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3.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tables/table18.xml" ContentType="application/vnd.openxmlformats-officedocument.spreadsheetml.table+xml"/>
  <Override PartName="/xl/drawings/drawing5.xml" ContentType="application/vnd.openxmlformats-officedocument.drawing+xml"/>
  <Override PartName="/xl/tables/table19.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codeName="ThisWorkbook"/>
  <xr:revisionPtr revIDLastSave="648" documentId="8_{A518FF73-1590-4260-9238-830F1CCE2FA6}" xr6:coauthVersionLast="47" xr6:coauthVersionMax="47" xr10:uidLastSave="{C39349EA-98F8-46DD-910E-E9EF7EC2A4DA}"/>
  <workbookProtection workbookAlgorithmName="SHA-512" workbookHashValue="VGXNUbwqTEkp0rnjUmkgKKKZckA7E91+DGui2FQtmAflo2ePAaS4QLcnCwLCTf/sp+8uXybC4LFY1dm5KqcHNQ==" workbookSaltValue="IMKYOLcsp9A5x3IKT8EXqQ==" workbookSpinCount="100000" lockStructure="1"/>
  <bookViews>
    <workbookView xWindow="-108" yWindow="-108" windowWidth="30936" windowHeight="16896" tabRatio="768" xr2:uid="{00000000-000D-0000-FFFF-FFFF00000000}"/>
  </bookViews>
  <sheets>
    <sheet name="TITLE PAGE" sheetId="1" r:id="rId1"/>
    <sheet name="1. Base Year Licences" sheetId="3" r:id="rId2"/>
    <sheet name="2. WC Level Data" sheetId="15" r:id="rId3"/>
    <sheet name="PWSPRT" sheetId="27" r:id="rId4"/>
    <sheet name="4. Options Appraisal Summary" sheetId="17" r:id="rId5"/>
    <sheet name="5. Options Benefits" sheetId="18" r:id="rId6"/>
    <sheet name="5a-5c. Cost Profiles" sheetId="26" r:id="rId7"/>
    <sheet name="6. Drought Plan Links" sheetId="19" r:id="rId8"/>
    <sheet name="7. Adaptive Programmes" sheetId="16" r:id="rId9"/>
    <sheet name="8. Business Plan Links " sheetId="22" r:id="rId10"/>
    <sheet name="Option Typs_Grps" sheetId="23" state="veryHidden" r:id="rId11"/>
  </sheets>
  <externalReferences>
    <externalReference r:id="rId12"/>
  </externalReferences>
  <definedNames>
    <definedName name="_xlnm._FilterDatabase" localSheetId="9" hidden="1">'8. Business Plan Links '!$B$6:$U$95</definedName>
    <definedName name="btnTemplate">"Button 1"</definedName>
    <definedName name="PreferredVersion">'[1]T7 def'!$C$2</definedName>
    <definedName name="rngCompanyWRZ">"$Q$2"</definedName>
    <definedName name="rngOptions">'Option Typs_Grps'!$B$2:$C$47</definedName>
    <definedName name="rngWRZ">'Option Typs_Grps'!$E$2:$J$133</definedName>
    <definedName name="TBL2d_WCDYAABL">'2. WC Level Data'!$B$55:$CJ$65</definedName>
    <definedName name="TBL2e_WCDYAAFP">'2. WC Level Data'!$B$68:$CJ$80</definedName>
    <definedName name="WRZ_DATA_T3A" localSheetId="3">PWSPRT!$B$22</definedName>
    <definedName name="WRZ_DATA_T3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7" i="3" l="1"/>
  <c r="I27" i="3"/>
  <c r="J27" i="3"/>
  <c r="AA937" i="22" l="1"/>
  <c r="AA936" i="22" s="1"/>
  <c r="AA935" i="22" s="1"/>
  <c r="AA934" i="22" s="1"/>
  <c r="AA933" i="22" s="1"/>
  <c r="AA932" i="22" s="1"/>
  <c r="AA931" i="22" s="1"/>
  <c r="AA930" i="22" s="1"/>
  <c r="AA929" i="22" s="1"/>
  <c r="AA928" i="22" s="1"/>
  <c r="AA927" i="22" s="1"/>
  <c r="AA926" i="22" s="1"/>
  <c r="Z930" i="22"/>
  <c r="Y930" i="22"/>
  <c r="X930" i="22"/>
  <c r="W930" i="22"/>
  <c r="V930" i="22"/>
  <c r="U930" i="22"/>
  <c r="T930" i="22"/>
  <c r="S930" i="22"/>
  <c r="R930" i="22"/>
  <c r="Q930" i="22"/>
  <c r="P930" i="22"/>
  <c r="O930" i="22"/>
  <c r="N930" i="22"/>
  <c r="M930" i="22"/>
  <c r="L930" i="22"/>
  <c r="K930" i="22"/>
  <c r="J930" i="22"/>
  <c r="I930" i="22"/>
  <c r="H930" i="22"/>
  <c r="G930" i="22"/>
  <c r="AA843" i="22"/>
  <c r="AA842" i="22" s="1"/>
  <c r="AA841" i="22" s="1"/>
  <c r="AA840" i="22" s="1"/>
  <c r="AA839" i="22" s="1"/>
  <c r="AA838" i="22" s="1"/>
  <c r="AA837" i="22" s="1"/>
  <c r="AA836" i="22" s="1"/>
  <c r="AA835" i="22" s="1"/>
  <c r="AA834" i="22" s="1"/>
  <c r="AA833" i="22" s="1"/>
  <c r="AA832" i="22" s="1"/>
  <c r="Z836" i="22"/>
  <c r="Y836" i="22"/>
  <c r="X836" i="22"/>
  <c r="W836" i="22"/>
  <c r="V836" i="22"/>
  <c r="U836" i="22"/>
  <c r="T836" i="22"/>
  <c r="S836" i="22"/>
  <c r="R836" i="22"/>
  <c r="Q836" i="22"/>
  <c r="P836" i="22"/>
  <c r="O836" i="22"/>
  <c r="N836" i="22"/>
  <c r="M836" i="22"/>
  <c r="L836" i="22"/>
  <c r="K836" i="22"/>
  <c r="J836" i="22"/>
  <c r="I836" i="22"/>
  <c r="H836" i="22"/>
  <c r="G836" i="22"/>
  <c r="AA749" i="22"/>
  <c r="AA748" i="22" s="1"/>
  <c r="AA747" i="22" s="1"/>
  <c r="AA746" i="22" s="1"/>
  <c r="AA745" i="22" s="1"/>
  <c r="AA744" i="22" s="1"/>
  <c r="AA743" i="22" s="1"/>
  <c r="AA742" i="22" s="1"/>
  <c r="AA741" i="22" s="1"/>
  <c r="AA740" i="22" s="1"/>
  <c r="AA739" i="22" s="1"/>
  <c r="AA738" i="22" s="1"/>
  <c r="Z742" i="22"/>
  <c r="Y742" i="22"/>
  <c r="X742" i="22"/>
  <c r="W742" i="22"/>
  <c r="V742" i="22"/>
  <c r="U742" i="22"/>
  <c r="T742" i="22"/>
  <c r="S742" i="22"/>
  <c r="R742" i="22"/>
  <c r="Q742" i="22"/>
  <c r="P742" i="22"/>
  <c r="O742" i="22"/>
  <c r="N742" i="22"/>
  <c r="M742" i="22"/>
  <c r="L742" i="22"/>
  <c r="K742" i="22"/>
  <c r="J742" i="22"/>
  <c r="I742" i="22"/>
  <c r="H742" i="22"/>
  <c r="G742" i="22"/>
  <c r="AA655" i="22"/>
  <c r="AA654" i="22" s="1"/>
  <c r="AA653" i="22" s="1"/>
  <c r="AA652" i="22" s="1"/>
  <c r="AA651" i="22" s="1"/>
  <c r="AA650" i="22" s="1"/>
  <c r="AA649" i="22" s="1"/>
  <c r="AA648" i="22" s="1"/>
  <c r="AA647" i="22" s="1"/>
  <c r="AA646" i="22" s="1"/>
  <c r="AA645" i="22" s="1"/>
  <c r="AA644" i="22" s="1"/>
  <c r="Z648" i="22"/>
  <c r="Y648" i="22"/>
  <c r="X648" i="22"/>
  <c r="W648" i="22"/>
  <c r="V648" i="22"/>
  <c r="U648" i="22"/>
  <c r="T648" i="22"/>
  <c r="S648" i="22"/>
  <c r="R648" i="22"/>
  <c r="Q648" i="22"/>
  <c r="P648" i="22"/>
  <c r="O648" i="22"/>
  <c r="N648" i="22"/>
  <c r="M648" i="22"/>
  <c r="L648" i="22"/>
  <c r="K648" i="22"/>
  <c r="J648" i="22"/>
  <c r="I648" i="22"/>
  <c r="H648" i="22"/>
  <c r="G648" i="22"/>
  <c r="AA561" i="22"/>
  <c r="AA560" i="22" s="1"/>
  <c r="AA559" i="22" s="1"/>
  <c r="AA558" i="22" s="1"/>
  <c r="AA557" i="22" s="1"/>
  <c r="AA556" i="22" s="1"/>
  <c r="AA555" i="22" s="1"/>
  <c r="AA554" i="22" s="1"/>
  <c r="AA553" i="22" s="1"/>
  <c r="AA552" i="22" s="1"/>
  <c r="AA551" i="22" s="1"/>
  <c r="AA550" i="22" s="1"/>
  <c r="Z554" i="22"/>
  <c r="Y554" i="22"/>
  <c r="X554" i="22"/>
  <c r="W554" i="22"/>
  <c r="V554" i="22"/>
  <c r="U554" i="22"/>
  <c r="T554" i="22"/>
  <c r="S554" i="22"/>
  <c r="R554" i="22"/>
  <c r="Q554" i="22"/>
  <c r="P554" i="22"/>
  <c r="O554" i="22"/>
  <c r="N554" i="22"/>
  <c r="M554" i="22"/>
  <c r="L554" i="22"/>
  <c r="K554" i="22"/>
  <c r="J554" i="22"/>
  <c r="I554" i="22"/>
  <c r="H554" i="22"/>
  <c r="G554" i="22"/>
  <c r="AA467" i="22"/>
  <c r="AA466" i="22" s="1"/>
  <c r="AA465" i="22" s="1"/>
  <c r="AA464" i="22" s="1"/>
  <c r="AA463" i="22" s="1"/>
  <c r="AA462" i="22" s="1"/>
  <c r="AA461" i="22" s="1"/>
  <c r="AA460" i="22" s="1"/>
  <c r="AA459" i="22" s="1"/>
  <c r="AA458" i="22" s="1"/>
  <c r="AA457" i="22" s="1"/>
  <c r="AA456" i="22" s="1"/>
  <c r="Z460" i="22"/>
  <c r="Y460" i="22"/>
  <c r="X460" i="22"/>
  <c r="W460" i="22"/>
  <c r="V460" i="22"/>
  <c r="U460" i="22"/>
  <c r="T460" i="22"/>
  <c r="S460" i="22"/>
  <c r="R460" i="22"/>
  <c r="Q460" i="22"/>
  <c r="P460" i="22"/>
  <c r="O460" i="22"/>
  <c r="N460" i="22"/>
  <c r="M460" i="22"/>
  <c r="L460" i="22"/>
  <c r="K460" i="22"/>
  <c r="J460" i="22"/>
  <c r="I460" i="22"/>
  <c r="H460" i="22"/>
  <c r="G460" i="22"/>
  <c r="AA373" i="22"/>
  <c r="AA372" i="22" s="1"/>
  <c r="AA371" i="22" s="1"/>
  <c r="AA370" i="22" s="1"/>
  <c r="AA369" i="22" s="1"/>
  <c r="AA368" i="22" s="1"/>
  <c r="AA367" i="22" s="1"/>
  <c r="AA366" i="22" s="1"/>
  <c r="AA365" i="22" s="1"/>
  <c r="AA364" i="22" s="1"/>
  <c r="AA363" i="22" s="1"/>
  <c r="AA362" i="22" s="1"/>
  <c r="Z366" i="22"/>
  <c r="Y366" i="22"/>
  <c r="X366" i="22"/>
  <c r="W366" i="22"/>
  <c r="V366" i="22"/>
  <c r="U366" i="22"/>
  <c r="T366" i="22"/>
  <c r="S366" i="22"/>
  <c r="R366" i="22"/>
  <c r="Q366" i="22"/>
  <c r="P366" i="22"/>
  <c r="O366" i="22"/>
  <c r="N366" i="22"/>
  <c r="M366" i="22"/>
  <c r="L366" i="22"/>
  <c r="K366" i="22"/>
  <c r="J366" i="22"/>
  <c r="I366" i="22"/>
  <c r="H366" i="22"/>
  <c r="G366" i="22"/>
  <c r="Z921" i="22"/>
  <c r="Y921" i="22"/>
  <c r="X921" i="22"/>
  <c r="W921" i="22"/>
  <c r="V921" i="22"/>
  <c r="U921" i="22"/>
  <c r="T921" i="22"/>
  <c r="S921" i="22"/>
  <c r="R921" i="22"/>
  <c r="Q921" i="22"/>
  <c r="P921" i="22"/>
  <c r="O921" i="22"/>
  <c r="N921" i="22"/>
  <c r="M921" i="22"/>
  <c r="L921" i="22"/>
  <c r="K921" i="22"/>
  <c r="J921" i="22"/>
  <c r="I921" i="22"/>
  <c r="H921" i="22"/>
  <c r="G921" i="22"/>
  <c r="Z920" i="22"/>
  <c r="Y920" i="22"/>
  <c r="X920" i="22"/>
  <c r="W920" i="22"/>
  <c r="V920" i="22"/>
  <c r="U920" i="22"/>
  <c r="U922" i="22" s="1"/>
  <c r="T920" i="22"/>
  <c r="T922" i="22" s="1"/>
  <c r="S920" i="22"/>
  <c r="R920" i="22"/>
  <c r="Q920" i="22"/>
  <c r="P920" i="22"/>
  <c r="O920" i="22"/>
  <c r="N920" i="22"/>
  <c r="M920" i="22"/>
  <c r="M922" i="22" s="1"/>
  <c r="L920" i="22"/>
  <c r="L922" i="22" s="1"/>
  <c r="K920" i="22"/>
  <c r="J920" i="22"/>
  <c r="I920" i="22"/>
  <c r="H920" i="22"/>
  <c r="G920" i="22"/>
  <c r="Z827" i="22"/>
  <c r="Y827" i="22"/>
  <c r="X827" i="22"/>
  <c r="W827" i="22"/>
  <c r="V827" i="22"/>
  <c r="U827" i="22"/>
  <c r="T827" i="22"/>
  <c r="S827" i="22"/>
  <c r="R827" i="22"/>
  <c r="Q827" i="22"/>
  <c r="P827" i="22"/>
  <c r="O827" i="22"/>
  <c r="N827" i="22"/>
  <c r="M827" i="22"/>
  <c r="L827" i="22"/>
  <c r="K827" i="22"/>
  <c r="J827" i="22"/>
  <c r="I827" i="22"/>
  <c r="H827" i="22"/>
  <c r="G827" i="22"/>
  <c r="Z826" i="22"/>
  <c r="Y826" i="22"/>
  <c r="X826" i="22"/>
  <c r="W826" i="22"/>
  <c r="V826" i="22"/>
  <c r="U826" i="22"/>
  <c r="U828" i="22" s="1"/>
  <c r="T826" i="22"/>
  <c r="T828" i="22" s="1"/>
  <c r="S826" i="22"/>
  <c r="R826" i="22"/>
  <c r="Q826" i="22"/>
  <c r="P826" i="22"/>
  <c r="O826" i="22"/>
  <c r="N826" i="22"/>
  <c r="M826" i="22"/>
  <c r="M828" i="22" s="1"/>
  <c r="L826" i="22"/>
  <c r="L828" i="22" s="1"/>
  <c r="K826" i="22"/>
  <c r="J826" i="22"/>
  <c r="I826" i="22"/>
  <c r="H826" i="22"/>
  <c r="G826" i="22"/>
  <c r="Z733" i="22"/>
  <c r="Y733" i="22"/>
  <c r="X733" i="22"/>
  <c r="W733" i="22"/>
  <c r="V733" i="22"/>
  <c r="U733" i="22"/>
  <c r="T733" i="22"/>
  <c r="S733" i="22"/>
  <c r="R733" i="22"/>
  <c r="Q733" i="22"/>
  <c r="P733" i="22"/>
  <c r="O733" i="22"/>
  <c r="N733" i="22"/>
  <c r="M733" i="22"/>
  <c r="L733" i="22"/>
  <c r="K733" i="22"/>
  <c r="J733" i="22"/>
  <c r="I733" i="22"/>
  <c r="H733" i="22"/>
  <c r="G733" i="22"/>
  <c r="Z732" i="22"/>
  <c r="Y732" i="22"/>
  <c r="X732" i="22"/>
  <c r="W732" i="22"/>
  <c r="V732" i="22"/>
  <c r="U732" i="22"/>
  <c r="U734" i="22" s="1"/>
  <c r="T732" i="22"/>
  <c r="T734" i="22" s="1"/>
  <c r="S732" i="22"/>
  <c r="R732" i="22"/>
  <c r="Q732" i="22"/>
  <c r="P732" i="22"/>
  <c r="O732" i="22"/>
  <c r="N732" i="22"/>
  <c r="M732" i="22"/>
  <c r="M734" i="22" s="1"/>
  <c r="L732" i="22"/>
  <c r="L734" i="22" s="1"/>
  <c r="K732" i="22"/>
  <c r="J732" i="22"/>
  <c r="I732" i="22"/>
  <c r="H732" i="22"/>
  <c r="G732" i="22"/>
  <c r="Z639" i="22"/>
  <c r="Y639" i="22"/>
  <c r="X639" i="22"/>
  <c r="W639" i="22"/>
  <c r="V639" i="22"/>
  <c r="U639" i="22"/>
  <c r="T639" i="22"/>
  <c r="S639" i="22"/>
  <c r="R639" i="22"/>
  <c r="Q639" i="22"/>
  <c r="P639" i="22"/>
  <c r="O639" i="22"/>
  <c r="N639" i="22"/>
  <c r="M639" i="22"/>
  <c r="L639" i="22"/>
  <c r="K639" i="22"/>
  <c r="J639" i="22"/>
  <c r="I639" i="22"/>
  <c r="H639" i="22"/>
  <c r="G639" i="22"/>
  <c r="Z638" i="22"/>
  <c r="Y638" i="22"/>
  <c r="X638" i="22"/>
  <c r="W638" i="22"/>
  <c r="V638" i="22"/>
  <c r="U638" i="22"/>
  <c r="U640" i="22" s="1"/>
  <c r="T638" i="22"/>
  <c r="T640" i="22" s="1"/>
  <c r="S638" i="22"/>
  <c r="R638" i="22"/>
  <c r="Q638" i="22"/>
  <c r="P638" i="22"/>
  <c r="O638" i="22"/>
  <c r="N638" i="22"/>
  <c r="M638" i="22"/>
  <c r="M640" i="22" s="1"/>
  <c r="L638" i="22"/>
  <c r="L640" i="22" s="1"/>
  <c r="K638" i="22"/>
  <c r="J638" i="22"/>
  <c r="I638" i="22"/>
  <c r="H638" i="22"/>
  <c r="G638" i="22"/>
  <c r="Z545" i="22"/>
  <c r="Y545" i="22"/>
  <c r="X545" i="22"/>
  <c r="W545" i="22"/>
  <c r="V545" i="22"/>
  <c r="U545" i="22"/>
  <c r="T545" i="22"/>
  <c r="S545" i="22"/>
  <c r="R545" i="22"/>
  <c r="Q545" i="22"/>
  <c r="P545" i="22"/>
  <c r="O545" i="22"/>
  <c r="N545" i="22"/>
  <c r="M545" i="22"/>
  <c r="L545" i="22"/>
  <c r="K545" i="22"/>
  <c r="J545" i="22"/>
  <c r="I545" i="22"/>
  <c r="H545" i="22"/>
  <c r="G545" i="22"/>
  <c r="Z544" i="22"/>
  <c r="Y544" i="22"/>
  <c r="X544" i="22"/>
  <c r="W544" i="22"/>
  <c r="V544" i="22"/>
  <c r="U544" i="22"/>
  <c r="U546" i="22" s="1"/>
  <c r="T544" i="22"/>
  <c r="T546" i="22" s="1"/>
  <c r="S544" i="22"/>
  <c r="R544" i="22"/>
  <c r="Q544" i="22"/>
  <c r="P544" i="22"/>
  <c r="O544" i="22"/>
  <c r="N544" i="22"/>
  <c r="M544" i="22"/>
  <c r="M546" i="22" s="1"/>
  <c r="L544" i="22"/>
  <c r="L546" i="22" s="1"/>
  <c r="K544" i="22"/>
  <c r="J544" i="22"/>
  <c r="I544" i="22"/>
  <c r="H544" i="22"/>
  <c r="G544" i="22"/>
  <c r="Z451" i="22"/>
  <c r="Y451" i="22"/>
  <c r="X451" i="22"/>
  <c r="W451" i="22"/>
  <c r="V451" i="22"/>
  <c r="U451" i="22"/>
  <c r="T451" i="22"/>
  <c r="S451" i="22"/>
  <c r="R451" i="22"/>
  <c r="Q451" i="22"/>
  <c r="P451" i="22"/>
  <c r="O451" i="22"/>
  <c r="N451" i="22"/>
  <c r="M451" i="22"/>
  <c r="L451" i="22"/>
  <c r="K451" i="22"/>
  <c r="J451" i="22"/>
  <c r="I451" i="22"/>
  <c r="H451" i="22"/>
  <c r="G451" i="22"/>
  <c r="Z450" i="22"/>
  <c r="Y450" i="22"/>
  <c r="X450" i="22"/>
  <c r="W450" i="22"/>
  <c r="V450" i="22"/>
  <c r="U450" i="22"/>
  <c r="U452" i="22" s="1"/>
  <c r="T450" i="22"/>
  <c r="T452" i="22" s="1"/>
  <c r="S450" i="22"/>
  <c r="R450" i="22"/>
  <c r="Q450" i="22"/>
  <c r="P450" i="22"/>
  <c r="O450" i="22"/>
  <c r="N450" i="22"/>
  <c r="M450" i="22"/>
  <c r="M452" i="22" s="1"/>
  <c r="L450" i="22"/>
  <c r="L452" i="22" s="1"/>
  <c r="K450" i="22"/>
  <c r="J450" i="22"/>
  <c r="I450" i="22"/>
  <c r="H450" i="22"/>
  <c r="G450" i="22"/>
  <c r="Z357" i="22"/>
  <c r="Y357" i="22"/>
  <c r="X357" i="22"/>
  <c r="W357" i="22"/>
  <c r="V357" i="22"/>
  <c r="U357" i="22"/>
  <c r="T357" i="22"/>
  <c r="S357" i="22"/>
  <c r="R357" i="22"/>
  <c r="Q357" i="22"/>
  <c r="P357" i="22"/>
  <c r="O357" i="22"/>
  <c r="N357" i="22"/>
  <c r="M357" i="22"/>
  <c r="L357" i="22"/>
  <c r="K357" i="22"/>
  <c r="J357" i="22"/>
  <c r="I357" i="22"/>
  <c r="H357" i="22"/>
  <c r="G357" i="22"/>
  <c r="Z356" i="22"/>
  <c r="Y356" i="22"/>
  <c r="X356" i="22"/>
  <c r="W356" i="22"/>
  <c r="V356" i="22"/>
  <c r="U356" i="22"/>
  <c r="U358" i="22" s="1"/>
  <c r="T356" i="22"/>
  <c r="T358" i="22" s="1"/>
  <c r="S356" i="22"/>
  <c r="R356" i="22"/>
  <c r="Q356" i="22"/>
  <c r="P356" i="22"/>
  <c r="O356" i="22"/>
  <c r="N356" i="22"/>
  <c r="M356" i="22"/>
  <c r="M358" i="22" s="1"/>
  <c r="L356" i="22"/>
  <c r="L358" i="22" s="1"/>
  <c r="K356" i="22"/>
  <c r="J356" i="22"/>
  <c r="I356" i="22"/>
  <c r="H356" i="22"/>
  <c r="G356" i="22"/>
  <c r="Z915" i="22"/>
  <c r="Y915" i="22"/>
  <c r="X915" i="22"/>
  <c r="W915" i="22"/>
  <c r="V915" i="22"/>
  <c r="U915" i="22"/>
  <c r="T915" i="22"/>
  <c r="S915" i="22"/>
  <c r="R915" i="22"/>
  <c r="Q915" i="22"/>
  <c r="P915" i="22"/>
  <c r="O915" i="22"/>
  <c r="N915" i="22"/>
  <c r="M915" i="22"/>
  <c r="L915" i="22"/>
  <c r="K915" i="22"/>
  <c r="J915" i="22"/>
  <c r="I915" i="22"/>
  <c r="H915" i="22"/>
  <c r="G915" i="22"/>
  <c r="Z914" i="22"/>
  <c r="Y914" i="22"/>
  <c r="X914" i="22"/>
  <c r="W914" i="22"/>
  <c r="V914" i="22"/>
  <c r="U914" i="22"/>
  <c r="T914" i="22"/>
  <c r="S914" i="22"/>
  <c r="R914" i="22"/>
  <c r="Q914" i="22"/>
  <c r="P914" i="22"/>
  <c r="O914" i="22"/>
  <c r="N914" i="22"/>
  <c r="M914" i="22"/>
  <c r="L914" i="22"/>
  <c r="K914" i="22"/>
  <c r="J914" i="22"/>
  <c r="I914" i="22"/>
  <c r="H914" i="22"/>
  <c r="G914" i="22"/>
  <c r="Z913" i="22"/>
  <c r="Y913" i="22"/>
  <c r="X913" i="22"/>
  <c r="W913" i="22"/>
  <c r="V913" i="22"/>
  <c r="U913" i="22"/>
  <c r="T913" i="22"/>
  <c r="S913" i="22"/>
  <c r="R913" i="22"/>
  <c r="Q913" i="22"/>
  <c r="P913" i="22"/>
  <c r="O913" i="22"/>
  <c r="N913" i="22"/>
  <c r="M913" i="22"/>
  <c r="L913" i="22"/>
  <c r="K913" i="22"/>
  <c r="J913" i="22"/>
  <c r="I913" i="22"/>
  <c r="H913" i="22"/>
  <c r="G913" i="22"/>
  <c r="Z821" i="22"/>
  <c r="Y821" i="22"/>
  <c r="X821" i="22"/>
  <c r="W821" i="22"/>
  <c r="V821" i="22"/>
  <c r="U821" i="22"/>
  <c r="T821" i="22"/>
  <c r="S821" i="22"/>
  <c r="R821" i="22"/>
  <c r="Q821" i="22"/>
  <c r="P821" i="22"/>
  <c r="O821" i="22"/>
  <c r="N821" i="22"/>
  <c r="M821" i="22"/>
  <c r="L821" i="22"/>
  <c r="K821" i="22"/>
  <c r="J821" i="22"/>
  <c r="I821" i="22"/>
  <c r="H821" i="22"/>
  <c r="G821" i="22"/>
  <c r="Z820" i="22"/>
  <c r="Y820" i="22"/>
  <c r="X820" i="22"/>
  <c r="W820" i="22"/>
  <c r="V820" i="22"/>
  <c r="U820" i="22"/>
  <c r="T820" i="22"/>
  <c r="S820" i="22"/>
  <c r="R820" i="22"/>
  <c r="Q820" i="22"/>
  <c r="P820" i="22"/>
  <c r="O820" i="22"/>
  <c r="N820" i="22"/>
  <c r="M820" i="22"/>
  <c r="L820" i="22"/>
  <c r="K820" i="22"/>
  <c r="J820" i="22"/>
  <c r="I820" i="22"/>
  <c r="H820" i="22"/>
  <c r="G820" i="22"/>
  <c r="Z819" i="22"/>
  <c r="Y819" i="22"/>
  <c r="X819" i="22"/>
  <c r="W819" i="22"/>
  <c r="V819" i="22"/>
  <c r="U819" i="22"/>
  <c r="T819" i="22"/>
  <c r="S819" i="22"/>
  <c r="R819" i="22"/>
  <c r="Q819" i="22"/>
  <c r="P819" i="22"/>
  <c r="O819" i="22"/>
  <c r="N819" i="22"/>
  <c r="M819" i="22"/>
  <c r="L819" i="22"/>
  <c r="K819" i="22"/>
  <c r="J819" i="22"/>
  <c r="I819" i="22"/>
  <c r="H819" i="22"/>
  <c r="G819" i="22"/>
  <c r="Z727" i="22"/>
  <c r="Y727" i="22"/>
  <c r="X727" i="22"/>
  <c r="W727" i="22"/>
  <c r="V727" i="22"/>
  <c r="U727" i="22"/>
  <c r="T727" i="22"/>
  <c r="S727" i="22"/>
  <c r="R727" i="22"/>
  <c r="Q727" i="22"/>
  <c r="P727" i="22"/>
  <c r="O727" i="22"/>
  <c r="N727" i="22"/>
  <c r="M727" i="22"/>
  <c r="L727" i="22"/>
  <c r="K727" i="22"/>
  <c r="J727" i="22"/>
  <c r="I727" i="22"/>
  <c r="H727" i="22"/>
  <c r="G727" i="22"/>
  <c r="Z726" i="22"/>
  <c r="Y726" i="22"/>
  <c r="X726" i="22"/>
  <c r="W726" i="22"/>
  <c r="V726" i="22"/>
  <c r="U726" i="22"/>
  <c r="T726" i="22"/>
  <c r="S726" i="22"/>
  <c r="R726" i="22"/>
  <c r="Q726" i="22"/>
  <c r="P726" i="22"/>
  <c r="O726" i="22"/>
  <c r="N726" i="22"/>
  <c r="M726" i="22"/>
  <c r="L726" i="22"/>
  <c r="K726" i="22"/>
  <c r="J726" i="22"/>
  <c r="I726" i="22"/>
  <c r="H726" i="22"/>
  <c r="G726" i="22"/>
  <c r="Z725" i="22"/>
  <c r="Y725" i="22"/>
  <c r="X725" i="22"/>
  <c r="W725" i="22"/>
  <c r="V725" i="22"/>
  <c r="U725" i="22"/>
  <c r="T725" i="22"/>
  <c r="S725" i="22"/>
  <c r="R725" i="22"/>
  <c r="Q725" i="22"/>
  <c r="P725" i="22"/>
  <c r="O725" i="22"/>
  <c r="N725" i="22"/>
  <c r="M725" i="22"/>
  <c r="L725" i="22"/>
  <c r="K725" i="22"/>
  <c r="J725" i="22"/>
  <c r="I725" i="22"/>
  <c r="H725" i="22"/>
  <c r="G725" i="22"/>
  <c r="Z633" i="22"/>
  <c r="Y633" i="22"/>
  <c r="X633" i="22"/>
  <c r="W633" i="22"/>
  <c r="V633" i="22"/>
  <c r="U633" i="22"/>
  <c r="T633" i="22"/>
  <c r="S633" i="22"/>
  <c r="R633" i="22"/>
  <c r="Q633" i="22"/>
  <c r="P633" i="22"/>
  <c r="O633" i="22"/>
  <c r="N633" i="22"/>
  <c r="M633" i="22"/>
  <c r="L633" i="22"/>
  <c r="K633" i="22"/>
  <c r="J633" i="22"/>
  <c r="I633" i="22"/>
  <c r="H633" i="22"/>
  <c r="G633" i="22"/>
  <c r="Z632" i="22"/>
  <c r="Y632" i="22"/>
  <c r="X632" i="22"/>
  <c r="W632" i="22"/>
  <c r="V632" i="22"/>
  <c r="U632" i="22"/>
  <c r="T632" i="22"/>
  <c r="S632" i="22"/>
  <c r="R632" i="22"/>
  <c r="Q632" i="22"/>
  <c r="P632" i="22"/>
  <c r="O632" i="22"/>
  <c r="N632" i="22"/>
  <c r="M632" i="22"/>
  <c r="L632" i="22"/>
  <c r="K632" i="22"/>
  <c r="J632" i="22"/>
  <c r="I632" i="22"/>
  <c r="H632" i="22"/>
  <c r="G632" i="22"/>
  <c r="Z631" i="22"/>
  <c r="Y631" i="22"/>
  <c r="X631" i="22"/>
  <c r="W631" i="22"/>
  <c r="V631" i="22"/>
  <c r="U631" i="22"/>
  <c r="T631" i="22"/>
  <c r="S631" i="22"/>
  <c r="R631" i="22"/>
  <c r="Q631" i="22"/>
  <c r="P631" i="22"/>
  <c r="O631" i="22"/>
  <c r="N631" i="22"/>
  <c r="M631" i="22"/>
  <c r="L631" i="22"/>
  <c r="K631" i="22"/>
  <c r="J631" i="22"/>
  <c r="I631" i="22"/>
  <c r="H631" i="22"/>
  <c r="G631" i="22"/>
  <c r="Z539" i="22"/>
  <c r="Y539" i="22"/>
  <c r="X539" i="22"/>
  <c r="W539" i="22"/>
  <c r="V539" i="22"/>
  <c r="U539" i="22"/>
  <c r="T539" i="22"/>
  <c r="S539" i="22"/>
  <c r="R539" i="22"/>
  <c r="Q539" i="22"/>
  <c r="P539" i="22"/>
  <c r="O539" i="22"/>
  <c r="N539" i="22"/>
  <c r="M539" i="22"/>
  <c r="L539" i="22"/>
  <c r="K539" i="22"/>
  <c r="J539" i="22"/>
  <c r="I539" i="22"/>
  <c r="H539" i="22"/>
  <c r="G539" i="22"/>
  <c r="Z538" i="22"/>
  <c r="Y538" i="22"/>
  <c r="X538" i="22"/>
  <c r="W538" i="22"/>
  <c r="V538" i="22"/>
  <c r="U538" i="22"/>
  <c r="T538" i="22"/>
  <c r="S538" i="22"/>
  <c r="R538" i="22"/>
  <c r="Q538" i="22"/>
  <c r="P538" i="22"/>
  <c r="O538" i="22"/>
  <c r="N538" i="22"/>
  <c r="M538" i="22"/>
  <c r="L538" i="22"/>
  <c r="K538" i="22"/>
  <c r="J538" i="22"/>
  <c r="I538" i="22"/>
  <c r="H538" i="22"/>
  <c r="G538" i="22"/>
  <c r="Z537" i="22"/>
  <c r="Y537" i="22"/>
  <c r="X537" i="22"/>
  <c r="W537" i="22"/>
  <c r="V537" i="22"/>
  <c r="U537" i="22"/>
  <c r="T537" i="22"/>
  <c r="S537" i="22"/>
  <c r="R537" i="22"/>
  <c r="Q537" i="22"/>
  <c r="P537" i="22"/>
  <c r="O537" i="22"/>
  <c r="N537" i="22"/>
  <c r="M537" i="22"/>
  <c r="L537" i="22"/>
  <c r="K537" i="22"/>
  <c r="J537" i="22"/>
  <c r="I537" i="22"/>
  <c r="H537" i="22"/>
  <c r="G537" i="22"/>
  <c r="Z445" i="22"/>
  <c r="Y445" i="22"/>
  <c r="X445" i="22"/>
  <c r="W445" i="22"/>
  <c r="V445" i="22"/>
  <c r="U445" i="22"/>
  <c r="T445" i="22"/>
  <c r="S445" i="22"/>
  <c r="R445" i="22"/>
  <c r="Q445" i="22"/>
  <c r="P445" i="22"/>
  <c r="O445" i="22"/>
  <c r="N445" i="22"/>
  <c r="M445" i="22"/>
  <c r="L445" i="22"/>
  <c r="K445" i="22"/>
  <c r="J445" i="22"/>
  <c r="I445" i="22"/>
  <c r="H445" i="22"/>
  <c r="G445" i="22"/>
  <c r="Z444" i="22"/>
  <c r="Y444" i="22"/>
  <c r="X444" i="22"/>
  <c r="W444" i="22"/>
  <c r="V444" i="22"/>
  <c r="U444" i="22"/>
  <c r="T444" i="22"/>
  <c r="S444" i="22"/>
  <c r="R444" i="22"/>
  <c r="Q444" i="22"/>
  <c r="P444" i="22"/>
  <c r="O444" i="22"/>
  <c r="N444" i="22"/>
  <c r="M444" i="22"/>
  <c r="L444" i="22"/>
  <c r="K444" i="22"/>
  <c r="J444" i="22"/>
  <c r="I444" i="22"/>
  <c r="H444" i="22"/>
  <c r="G444" i="22"/>
  <c r="Z443" i="22"/>
  <c r="Y443" i="22"/>
  <c r="X443" i="22"/>
  <c r="W443" i="22"/>
  <c r="V443" i="22"/>
  <c r="U443" i="22"/>
  <c r="T443" i="22"/>
  <c r="S443" i="22"/>
  <c r="R443" i="22"/>
  <c r="Q443" i="22"/>
  <c r="P443" i="22"/>
  <c r="O443" i="22"/>
  <c r="N443" i="22"/>
  <c r="M443" i="22"/>
  <c r="L443" i="22"/>
  <c r="K443" i="22"/>
  <c r="J443" i="22"/>
  <c r="I443" i="22"/>
  <c r="H443" i="22"/>
  <c r="G443" i="22"/>
  <c r="Z351" i="22"/>
  <c r="Y351" i="22"/>
  <c r="X351" i="22"/>
  <c r="W351" i="22"/>
  <c r="V351" i="22"/>
  <c r="U351" i="22"/>
  <c r="T351" i="22"/>
  <c r="S351" i="22"/>
  <c r="R351" i="22"/>
  <c r="Q351" i="22"/>
  <c r="P351" i="22"/>
  <c r="O351" i="22"/>
  <c r="N351" i="22"/>
  <c r="M351" i="22"/>
  <c r="L351" i="22"/>
  <c r="K351" i="22"/>
  <c r="J351" i="22"/>
  <c r="I351" i="22"/>
  <c r="H351" i="22"/>
  <c r="G351" i="22"/>
  <c r="Z350" i="22"/>
  <c r="Y350" i="22"/>
  <c r="X350" i="22"/>
  <c r="W350" i="22"/>
  <c r="V350" i="22"/>
  <c r="U350" i="22"/>
  <c r="T350" i="22"/>
  <c r="S350" i="22"/>
  <c r="R350" i="22"/>
  <c r="Q350" i="22"/>
  <c r="P350" i="22"/>
  <c r="O350" i="22"/>
  <c r="N350" i="22"/>
  <c r="M350" i="22"/>
  <c r="L350" i="22"/>
  <c r="K350" i="22"/>
  <c r="J350" i="22"/>
  <c r="I350" i="22"/>
  <c r="H350" i="22"/>
  <c r="G350" i="22"/>
  <c r="Z349" i="22"/>
  <c r="Y349" i="22"/>
  <c r="X349" i="22"/>
  <c r="W349" i="22"/>
  <c r="V349" i="22"/>
  <c r="U349" i="22"/>
  <c r="T349" i="22"/>
  <c r="S349" i="22"/>
  <c r="R349" i="22"/>
  <c r="Q349" i="22"/>
  <c r="P349" i="22"/>
  <c r="O349" i="22"/>
  <c r="N349" i="22"/>
  <c r="M349" i="22"/>
  <c r="L349" i="22"/>
  <c r="K349" i="22"/>
  <c r="J349" i="22"/>
  <c r="I349" i="22"/>
  <c r="H349" i="22"/>
  <c r="G349" i="22"/>
  <c r="Z906" i="22"/>
  <c r="Y906" i="22"/>
  <c r="X906" i="22"/>
  <c r="W906" i="22"/>
  <c r="V906" i="22"/>
  <c r="U906" i="22"/>
  <c r="T906" i="22"/>
  <c r="S906" i="22"/>
  <c r="R906" i="22"/>
  <c r="Q906" i="22"/>
  <c r="P906" i="22"/>
  <c r="O906" i="22"/>
  <c r="N906" i="22"/>
  <c r="M906" i="22"/>
  <c r="L906" i="22"/>
  <c r="K906" i="22"/>
  <c r="J906" i="22"/>
  <c r="I906" i="22"/>
  <c r="H906" i="22"/>
  <c r="G906" i="22"/>
  <c r="Z812" i="22"/>
  <c r="Y812" i="22"/>
  <c r="X812" i="22"/>
  <c r="W812" i="22"/>
  <c r="V812" i="22"/>
  <c r="U812" i="22"/>
  <c r="T812" i="22"/>
  <c r="S812" i="22"/>
  <c r="R812" i="22"/>
  <c r="Q812" i="22"/>
  <c r="P812" i="22"/>
  <c r="O812" i="22"/>
  <c r="N812" i="22"/>
  <c r="M812" i="22"/>
  <c r="L812" i="22"/>
  <c r="K812" i="22"/>
  <c r="J812" i="22"/>
  <c r="I812" i="22"/>
  <c r="H812" i="22"/>
  <c r="G812" i="22"/>
  <c r="Z718" i="22"/>
  <c r="Y718" i="22"/>
  <c r="X718" i="22"/>
  <c r="W718" i="22"/>
  <c r="V718" i="22"/>
  <c r="U718" i="22"/>
  <c r="T718" i="22"/>
  <c r="S718" i="22"/>
  <c r="R718" i="22"/>
  <c r="Q718" i="22"/>
  <c r="P718" i="22"/>
  <c r="O718" i="22"/>
  <c r="N718" i="22"/>
  <c r="M718" i="22"/>
  <c r="L718" i="22"/>
  <c r="K718" i="22"/>
  <c r="J718" i="22"/>
  <c r="I718" i="22"/>
  <c r="H718" i="22"/>
  <c r="G718" i="22"/>
  <c r="Z624" i="22"/>
  <c r="Y624" i="22"/>
  <c r="X624" i="22"/>
  <c r="W624" i="22"/>
  <c r="V624" i="22"/>
  <c r="U624" i="22"/>
  <c r="T624" i="22"/>
  <c r="S624" i="22"/>
  <c r="R624" i="22"/>
  <c r="Q624" i="22"/>
  <c r="P624" i="22"/>
  <c r="O624" i="22"/>
  <c r="N624" i="22"/>
  <c r="M624" i="22"/>
  <c r="L624" i="22"/>
  <c r="K624" i="22"/>
  <c r="J624" i="22"/>
  <c r="I624" i="22"/>
  <c r="H624" i="22"/>
  <c r="G624" i="22"/>
  <c r="Z530" i="22"/>
  <c r="Y530" i="22"/>
  <c r="X530" i="22"/>
  <c r="W530" i="22"/>
  <c r="V530" i="22"/>
  <c r="U530" i="22"/>
  <c r="T530" i="22"/>
  <c r="S530" i="22"/>
  <c r="R530" i="22"/>
  <c r="Q530" i="22"/>
  <c r="P530" i="22"/>
  <c r="O530" i="22"/>
  <c r="N530" i="22"/>
  <c r="M530" i="22"/>
  <c r="L530" i="22"/>
  <c r="K530" i="22"/>
  <c r="J530" i="22"/>
  <c r="I530" i="22"/>
  <c r="H530" i="22"/>
  <c r="G530" i="22"/>
  <c r="Z436" i="22"/>
  <c r="Y436" i="22"/>
  <c r="X436" i="22"/>
  <c r="W436" i="22"/>
  <c r="V436" i="22"/>
  <c r="U436" i="22"/>
  <c r="T436" i="22"/>
  <c r="S436" i="22"/>
  <c r="R436" i="22"/>
  <c r="Q436" i="22"/>
  <c r="P436" i="22"/>
  <c r="O436" i="22"/>
  <c r="N436" i="22"/>
  <c r="M436" i="22"/>
  <c r="L436" i="22"/>
  <c r="K436" i="22"/>
  <c r="J436" i="22"/>
  <c r="I436" i="22"/>
  <c r="H436" i="22"/>
  <c r="G436" i="22"/>
  <c r="Z342" i="22"/>
  <c r="Y342" i="22"/>
  <c r="X342" i="22"/>
  <c r="W342" i="22"/>
  <c r="V342" i="22"/>
  <c r="U342" i="22"/>
  <c r="T342" i="22"/>
  <c r="S342" i="22"/>
  <c r="R342" i="22"/>
  <c r="Q342" i="22"/>
  <c r="P342" i="22"/>
  <c r="O342" i="22"/>
  <c r="N342" i="22"/>
  <c r="M342" i="22"/>
  <c r="L342" i="22"/>
  <c r="K342" i="22"/>
  <c r="J342" i="22"/>
  <c r="I342" i="22"/>
  <c r="H342" i="22"/>
  <c r="G342" i="22"/>
  <c r="Z897" i="22"/>
  <c r="Y897" i="22"/>
  <c r="X897" i="22"/>
  <c r="W897" i="22"/>
  <c r="V897" i="22"/>
  <c r="U897" i="22"/>
  <c r="T897" i="22"/>
  <c r="S897" i="22"/>
  <c r="R897" i="22"/>
  <c r="Q897" i="22"/>
  <c r="P897" i="22"/>
  <c r="O897" i="22"/>
  <c r="N897" i="22"/>
  <c r="M897" i="22"/>
  <c r="L897" i="22"/>
  <c r="K897" i="22"/>
  <c r="J897" i="22"/>
  <c r="I897" i="22"/>
  <c r="H897" i="22"/>
  <c r="G897" i="22"/>
  <c r="Z803" i="22"/>
  <c r="Y803" i="22"/>
  <c r="X803" i="22"/>
  <c r="W803" i="22"/>
  <c r="V803" i="22"/>
  <c r="U803" i="22"/>
  <c r="T803" i="22"/>
  <c r="S803" i="22"/>
  <c r="R803" i="22"/>
  <c r="Q803" i="22"/>
  <c r="P803" i="22"/>
  <c r="O803" i="22"/>
  <c r="N803" i="22"/>
  <c r="M803" i="22"/>
  <c r="L803" i="22"/>
  <c r="K803" i="22"/>
  <c r="J803" i="22"/>
  <c r="I803" i="22"/>
  <c r="H803" i="22"/>
  <c r="G803" i="22"/>
  <c r="Z709" i="22"/>
  <c r="Y709" i="22"/>
  <c r="X709" i="22"/>
  <c r="W709" i="22"/>
  <c r="V709" i="22"/>
  <c r="U709" i="22"/>
  <c r="T709" i="22"/>
  <c r="S709" i="22"/>
  <c r="R709" i="22"/>
  <c r="Q709" i="22"/>
  <c r="P709" i="22"/>
  <c r="O709" i="22"/>
  <c r="N709" i="22"/>
  <c r="M709" i="22"/>
  <c r="L709" i="22"/>
  <c r="K709" i="22"/>
  <c r="J709" i="22"/>
  <c r="I709" i="22"/>
  <c r="H709" i="22"/>
  <c r="G709" i="22"/>
  <c r="Z615" i="22"/>
  <c r="Y615" i="22"/>
  <c r="X615" i="22"/>
  <c r="W615" i="22"/>
  <c r="V615" i="22"/>
  <c r="U615" i="22"/>
  <c r="T615" i="22"/>
  <c r="S615" i="22"/>
  <c r="R615" i="22"/>
  <c r="Q615" i="22"/>
  <c r="P615" i="22"/>
  <c r="O615" i="22"/>
  <c r="N615" i="22"/>
  <c r="M615" i="22"/>
  <c r="L615" i="22"/>
  <c r="K615" i="22"/>
  <c r="J615" i="22"/>
  <c r="I615" i="22"/>
  <c r="H615" i="22"/>
  <c r="G615" i="22"/>
  <c r="Z521" i="22"/>
  <c r="Y521" i="22"/>
  <c r="X521" i="22"/>
  <c r="W521" i="22"/>
  <c r="V521" i="22"/>
  <c r="U521" i="22"/>
  <c r="T521" i="22"/>
  <c r="S521" i="22"/>
  <c r="R521" i="22"/>
  <c r="Q521" i="22"/>
  <c r="P521" i="22"/>
  <c r="O521" i="22"/>
  <c r="N521" i="22"/>
  <c r="M521" i="22"/>
  <c r="L521" i="22"/>
  <c r="K521" i="22"/>
  <c r="J521" i="22"/>
  <c r="I521" i="22"/>
  <c r="H521" i="22"/>
  <c r="G521" i="22"/>
  <c r="Z427" i="22"/>
  <c r="Y427" i="22"/>
  <c r="X427" i="22"/>
  <c r="W427" i="22"/>
  <c r="V427" i="22"/>
  <c r="U427" i="22"/>
  <c r="T427" i="22"/>
  <c r="S427" i="22"/>
  <c r="R427" i="22"/>
  <c r="Q427" i="22"/>
  <c r="P427" i="22"/>
  <c r="O427" i="22"/>
  <c r="N427" i="22"/>
  <c r="M427" i="22"/>
  <c r="L427" i="22"/>
  <c r="K427" i="22"/>
  <c r="J427" i="22"/>
  <c r="I427" i="22"/>
  <c r="H427" i="22"/>
  <c r="G427" i="22"/>
  <c r="Z333" i="22"/>
  <c r="Y333" i="22"/>
  <c r="X333" i="22"/>
  <c r="W333" i="22"/>
  <c r="V333" i="22"/>
  <c r="U333" i="22"/>
  <c r="T333" i="22"/>
  <c r="S333" i="22"/>
  <c r="R333" i="22"/>
  <c r="Q333" i="22"/>
  <c r="P333" i="22"/>
  <c r="O333" i="22"/>
  <c r="N333" i="22"/>
  <c r="M333" i="22"/>
  <c r="L333" i="22"/>
  <c r="K333" i="22"/>
  <c r="J333" i="22"/>
  <c r="I333" i="22"/>
  <c r="H333" i="22"/>
  <c r="G333" i="22"/>
  <c r="AA239" i="22"/>
  <c r="Z239" i="22"/>
  <c r="Y239" i="22"/>
  <c r="X239" i="22"/>
  <c r="W239" i="22"/>
  <c r="V239" i="22"/>
  <c r="U239" i="22"/>
  <c r="T239" i="22"/>
  <c r="S239" i="22"/>
  <c r="R239" i="22"/>
  <c r="Q239" i="22"/>
  <c r="P239" i="22"/>
  <c r="O239" i="22"/>
  <c r="N239" i="22"/>
  <c r="M239" i="22"/>
  <c r="L239" i="22"/>
  <c r="K239" i="22"/>
  <c r="J239" i="22"/>
  <c r="I239" i="22"/>
  <c r="H239" i="22"/>
  <c r="G239" i="22"/>
  <c r="AA144" i="22"/>
  <c r="Z144" i="22"/>
  <c r="Y144" i="22"/>
  <c r="X144" i="22"/>
  <c r="W144" i="22"/>
  <c r="V144" i="22"/>
  <c r="U144" i="22"/>
  <c r="T144" i="22"/>
  <c r="S144" i="22"/>
  <c r="R144" i="22"/>
  <c r="Q144" i="22"/>
  <c r="P144" i="22"/>
  <c r="O144" i="22"/>
  <c r="N144" i="22"/>
  <c r="M144" i="22"/>
  <c r="L144" i="22"/>
  <c r="K144" i="22"/>
  <c r="J144" i="22"/>
  <c r="I144" i="22"/>
  <c r="H144" i="22"/>
  <c r="G144" i="22"/>
  <c r="Z888" i="22"/>
  <c r="Y888" i="22"/>
  <c r="X888" i="22"/>
  <c r="W888" i="22"/>
  <c r="V888" i="22"/>
  <c r="U888" i="22"/>
  <c r="T888" i="22"/>
  <c r="S888" i="22"/>
  <c r="R888" i="22"/>
  <c r="Q888" i="22"/>
  <c r="P888" i="22"/>
  <c r="O888" i="22"/>
  <c r="N888" i="22"/>
  <c r="M888" i="22"/>
  <c r="L888" i="22"/>
  <c r="K888" i="22"/>
  <c r="J888" i="22"/>
  <c r="I888" i="22"/>
  <c r="H888" i="22"/>
  <c r="G888" i="22"/>
  <c r="Z794" i="22"/>
  <c r="Y794" i="22"/>
  <c r="X794" i="22"/>
  <c r="W794" i="22"/>
  <c r="V794" i="22"/>
  <c r="U794" i="22"/>
  <c r="T794" i="22"/>
  <c r="S794" i="22"/>
  <c r="R794" i="22"/>
  <c r="Q794" i="22"/>
  <c r="P794" i="22"/>
  <c r="O794" i="22"/>
  <c r="N794" i="22"/>
  <c r="M794" i="22"/>
  <c r="L794" i="22"/>
  <c r="K794" i="22"/>
  <c r="J794" i="22"/>
  <c r="I794" i="22"/>
  <c r="H794" i="22"/>
  <c r="G794" i="22"/>
  <c r="Z700" i="22"/>
  <c r="Y700" i="22"/>
  <c r="X700" i="22"/>
  <c r="W700" i="22"/>
  <c r="V700" i="22"/>
  <c r="U700" i="22"/>
  <c r="T700" i="22"/>
  <c r="T728" i="22" s="1"/>
  <c r="S700" i="22"/>
  <c r="R700" i="22"/>
  <c r="Q700" i="22"/>
  <c r="P700" i="22"/>
  <c r="O700" i="22"/>
  <c r="N700" i="22"/>
  <c r="M700" i="22"/>
  <c r="L700" i="22"/>
  <c r="K700" i="22"/>
  <c r="J700" i="22"/>
  <c r="I700" i="22"/>
  <c r="H700" i="22"/>
  <c r="G700" i="22"/>
  <c r="Z606" i="22"/>
  <c r="Y606" i="22"/>
  <c r="X606" i="22"/>
  <c r="W606" i="22"/>
  <c r="V606" i="22"/>
  <c r="U606" i="22"/>
  <c r="T606" i="22"/>
  <c r="S606" i="22"/>
  <c r="R606" i="22"/>
  <c r="Q606" i="22"/>
  <c r="P606" i="22"/>
  <c r="O606" i="22"/>
  <c r="N606" i="22"/>
  <c r="M606" i="22"/>
  <c r="L606" i="22"/>
  <c r="K606" i="22"/>
  <c r="J606" i="22"/>
  <c r="I606" i="22"/>
  <c r="H606" i="22"/>
  <c r="G606" i="22"/>
  <c r="Z512" i="22"/>
  <c r="Y512" i="22"/>
  <c r="X512" i="22"/>
  <c r="W512" i="22"/>
  <c r="V512" i="22"/>
  <c r="U512" i="22"/>
  <c r="T512" i="22"/>
  <c r="S512" i="22"/>
  <c r="R512" i="22"/>
  <c r="Q512" i="22"/>
  <c r="P512" i="22"/>
  <c r="O512" i="22"/>
  <c r="N512" i="22"/>
  <c r="M512" i="22"/>
  <c r="L512" i="22"/>
  <c r="K512" i="22"/>
  <c r="J512" i="22"/>
  <c r="I512" i="22"/>
  <c r="H512" i="22"/>
  <c r="G512" i="22"/>
  <c r="Z418" i="22"/>
  <c r="Y418" i="22"/>
  <c r="X418" i="22"/>
  <c r="W418" i="22"/>
  <c r="V418" i="22"/>
  <c r="U418" i="22"/>
  <c r="T418" i="22"/>
  <c r="S418" i="22"/>
  <c r="R418" i="22"/>
  <c r="Q418" i="22"/>
  <c r="P418" i="22"/>
  <c r="P446" i="22" s="1"/>
  <c r="O418" i="22"/>
  <c r="N418" i="22"/>
  <c r="M418" i="22"/>
  <c r="L418" i="22"/>
  <c r="K418" i="22"/>
  <c r="J418" i="22"/>
  <c r="I418" i="22"/>
  <c r="H418" i="22"/>
  <c r="G418" i="22"/>
  <c r="Z324" i="22"/>
  <c r="Y324" i="22"/>
  <c r="X324" i="22"/>
  <c r="W324" i="22"/>
  <c r="V324" i="22"/>
  <c r="U324" i="22"/>
  <c r="T324" i="22"/>
  <c r="S324" i="22"/>
  <c r="R324" i="22"/>
  <c r="Q324" i="22"/>
  <c r="P324" i="22"/>
  <c r="O324" i="22"/>
  <c r="N324" i="22"/>
  <c r="M324" i="22"/>
  <c r="L324" i="22"/>
  <c r="K324" i="22"/>
  <c r="J324" i="22"/>
  <c r="I324" i="22"/>
  <c r="H324" i="22"/>
  <c r="G324" i="22"/>
  <c r="AA230" i="22"/>
  <c r="Z230" i="22"/>
  <c r="Y230" i="22"/>
  <c r="X230" i="22"/>
  <c r="W230" i="22"/>
  <c r="V230" i="22"/>
  <c r="U230" i="22"/>
  <c r="T230" i="22"/>
  <c r="S230" i="22"/>
  <c r="R230" i="22"/>
  <c r="Q230" i="22"/>
  <c r="P230" i="22"/>
  <c r="O230" i="22"/>
  <c r="N230" i="22"/>
  <c r="M230" i="22"/>
  <c r="L230" i="22"/>
  <c r="K230" i="22"/>
  <c r="J230" i="22"/>
  <c r="I230" i="22"/>
  <c r="H230" i="22"/>
  <c r="G230" i="22"/>
  <c r="AA135" i="22"/>
  <c r="Z135" i="22"/>
  <c r="Y135" i="22"/>
  <c r="X135" i="22"/>
  <c r="W135" i="22"/>
  <c r="V135" i="22"/>
  <c r="U135" i="22"/>
  <c r="T135" i="22"/>
  <c r="S135" i="22"/>
  <c r="R135" i="22"/>
  <c r="Q135" i="22"/>
  <c r="P135" i="22"/>
  <c r="O135" i="22"/>
  <c r="N135" i="22"/>
  <c r="M135" i="22"/>
  <c r="L135" i="22"/>
  <c r="K135" i="22"/>
  <c r="J135" i="22"/>
  <c r="I135" i="22"/>
  <c r="H135" i="22"/>
  <c r="G135" i="22"/>
  <c r="Z875" i="22"/>
  <c r="Y875" i="22"/>
  <c r="X875" i="22"/>
  <c r="W875" i="22"/>
  <c r="V875" i="22"/>
  <c r="U875" i="22"/>
  <c r="T875" i="22"/>
  <c r="S875" i="22"/>
  <c r="R875" i="22"/>
  <c r="Q875" i="22"/>
  <c r="P875" i="22"/>
  <c r="O875" i="22"/>
  <c r="N875" i="22"/>
  <c r="M875" i="22"/>
  <c r="L875" i="22"/>
  <c r="K875" i="22"/>
  <c r="J875" i="22"/>
  <c r="I875" i="22"/>
  <c r="H875" i="22"/>
  <c r="G875" i="22"/>
  <c r="Z781" i="22"/>
  <c r="Y781" i="22"/>
  <c r="X781" i="22"/>
  <c r="W781" i="22"/>
  <c r="V781" i="22"/>
  <c r="U781" i="22"/>
  <c r="T781" i="22"/>
  <c r="S781" i="22"/>
  <c r="R781" i="22"/>
  <c r="Q781" i="22"/>
  <c r="P781" i="22"/>
  <c r="O781" i="22"/>
  <c r="N781" i="22"/>
  <c r="M781" i="22"/>
  <c r="L781" i="22"/>
  <c r="K781" i="22"/>
  <c r="J781" i="22"/>
  <c r="I781" i="22"/>
  <c r="H781" i="22"/>
  <c r="G781" i="22"/>
  <c r="Z687" i="22"/>
  <c r="Y687" i="22"/>
  <c r="X687" i="22"/>
  <c r="W687" i="22"/>
  <c r="V687" i="22"/>
  <c r="U687" i="22"/>
  <c r="T687" i="22"/>
  <c r="S687" i="22"/>
  <c r="R687" i="22"/>
  <c r="Q687" i="22"/>
  <c r="P687" i="22"/>
  <c r="O687" i="22"/>
  <c r="N687" i="22"/>
  <c r="M687" i="22"/>
  <c r="L687" i="22"/>
  <c r="K687" i="22"/>
  <c r="J687" i="22"/>
  <c r="I687" i="22"/>
  <c r="H687" i="22"/>
  <c r="G687" i="22"/>
  <c r="Z593" i="22"/>
  <c r="Y593" i="22"/>
  <c r="X593" i="22"/>
  <c r="W593" i="22"/>
  <c r="V593" i="22"/>
  <c r="U593" i="22"/>
  <c r="T593" i="22"/>
  <c r="S593" i="22"/>
  <c r="R593" i="22"/>
  <c r="Q593" i="22"/>
  <c r="P593" i="22"/>
  <c r="O593" i="22"/>
  <c r="N593" i="22"/>
  <c r="M593" i="22"/>
  <c r="L593" i="22"/>
  <c r="K593" i="22"/>
  <c r="J593" i="22"/>
  <c r="I593" i="22"/>
  <c r="H593" i="22"/>
  <c r="G593" i="22"/>
  <c r="Z499" i="22"/>
  <c r="Y499" i="22"/>
  <c r="X499" i="22"/>
  <c r="W499" i="22"/>
  <c r="V499" i="22"/>
  <c r="U499" i="22"/>
  <c r="T499" i="22"/>
  <c r="S499" i="22"/>
  <c r="R499" i="22"/>
  <c r="Q499" i="22"/>
  <c r="P499" i="22"/>
  <c r="O499" i="22"/>
  <c r="N499" i="22"/>
  <c r="M499" i="22"/>
  <c r="L499" i="22"/>
  <c r="K499" i="22"/>
  <c r="J499" i="22"/>
  <c r="I499" i="22"/>
  <c r="H499" i="22"/>
  <c r="G499" i="22"/>
  <c r="Z405" i="22"/>
  <c r="Y405" i="22"/>
  <c r="X405" i="22"/>
  <c r="W405" i="22"/>
  <c r="V405" i="22"/>
  <c r="U405" i="22"/>
  <c r="T405" i="22"/>
  <c r="S405" i="22"/>
  <c r="R405" i="22"/>
  <c r="Q405" i="22"/>
  <c r="P405" i="22"/>
  <c r="O405" i="22"/>
  <c r="N405" i="22"/>
  <c r="M405" i="22"/>
  <c r="L405" i="22"/>
  <c r="K405" i="22"/>
  <c r="J405" i="22"/>
  <c r="I405" i="22"/>
  <c r="H405" i="22"/>
  <c r="G405" i="22"/>
  <c r="Z311" i="22"/>
  <c r="Y311" i="22"/>
  <c r="X311" i="22"/>
  <c r="W311" i="22"/>
  <c r="V311" i="22"/>
  <c r="U311" i="22"/>
  <c r="T311" i="22"/>
  <c r="S311" i="22"/>
  <c r="R311" i="22"/>
  <c r="Q311" i="22"/>
  <c r="P311" i="22"/>
  <c r="O311" i="22"/>
  <c r="N311" i="22"/>
  <c r="M311" i="22"/>
  <c r="L311" i="22"/>
  <c r="K311" i="22"/>
  <c r="J311" i="22"/>
  <c r="I311" i="22"/>
  <c r="H311" i="22"/>
  <c r="G311" i="22"/>
  <c r="Z872" i="22"/>
  <c r="Y872" i="22"/>
  <c r="X872" i="22"/>
  <c r="W872" i="22"/>
  <c r="V872" i="22"/>
  <c r="U872" i="22"/>
  <c r="T872" i="22"/>
  <c r="S872" i="22"/>
  <c r="R872" i="22"/>
  <c r="Q872" i="22"/>
  <c r="P872" i="22"/>
  <c r="O872" i="22"/>
  <c r="N872" i="22"/>
  <c r="M872" i="22"/>
  <c r="L872" i="22"/>
  <c r="K872" i="22"/>
  <c r="J872" i="22"/>
  <c r="I872" i="22"/>
  <c r="H872" i="22"/>
  <c r="G872" i="22"/>
  <c r="Z778" i="22"/>
  <c r="Y778" i="22"/>
  <c r="X778" i="22"/>
  <c r="W778" i="22"/>
  <c r="V778" i="22"/>
  <c r="U778" i="22"/>
  <c r="T778" i="22"/>
  <c r="S778" i="22"/>
  <c r="R778" i="22"/>
  <c r="Q778" i="22"/>
  <c r="P778" i="22"/>
  <c r="O778" i="22"/>
  <c r="N778" i="22"/>
  <c r="M778" i="22"/>
  <c r="L778" i="22"/>
  <c r="K778" i="22"/>
  <c r="J778" i="22"/>
  <c r="I778" i="22"/>
  <c r="H778" i="22"/>
  <c r="G778" i="22"/>
  <c r="Z684" i="22"/>
  <c r="Y684" i="22"/>
  <c r="X684" i="22"/>
  <c r="W684" i="22"/>
  <c r="V684" i="22"/>
  <c r="U684" i="22"/>
  <c r="T684" i="22"/>
  <c r="S684" i="22"/>
  <c r="R684" i="22"/>
  <c r="Q684" i="22"/>
  <c r="P684" i="22"/>
  <c r="O684" i="22"/>
  <c r="N684" i="22"/>
  <c r="M684" i="22"/>
  <c r="L684" i="22"/>
  <c r="K684" i="22"/>
  <c r="J684" i="22"/>
  <c r="I684" i="22"/>
  <c r="H684" i="22"/>
  <c r="G684" i="22"/>
  <c r="Z590" i="22"/>
  <c r="Y590" i="22"/>
  <c r="X590" i="22"/>
  <c r="W590" i="22"/>
  <c r="V590" i="22"/>
  <c r="U590" i="22"/>
  <c r="T590" i="22"/>
  <c r="S590" i="22"/>
  <c r="R590" i="22"/>
  <c r="Q590" i="22"/>
  <c r="P590" i="22"/>
  <c r="O590" i="22"/>
  <c r="N590" i="22"/>
  <c r="M590" i="22"/>
  <c r="L590" i="22"/>
  <c r="K590" i="22"/>
  <c r="J590" i="22"/>
  <c r="I590" i="22"/>
  <c r="H590" i="22"/>
  <c r="G590" i="22"/>
  <c r="Z496" i="22"/>
  <c r="Y496" i="22"/>
  <c r="X496" i="22"/>
  <c r="W496" i="22"/>
  <c r="V496" i="22"/>
  <c r="U496" i="22"/>
  <c r="T496" i="22"/>
  <c r="S496" i="22"/>
  <c r="R496" i="22"/>
  <c r="Q496" i="22"/>
  <c r="P496" i="22"/>
  <c r="O496" i="22"/>
  <c r="N496" i="22"/>
  <c r="M496" i="22"/>
  <c r="L496" i="22"/>
  <c r="K496" i="22"/>
  <c r="J496" i="22"/>
  <c r="I496" i="22"/>
  <c r="H496" i="22"/>
  <c r="G496" i="22"/>
  <c r="Z402" i="22"/>
  <c r="Y402" i="22"/>
  <c r="X402" i="22"/>
  <c r="W402" i="22"/>
  <c r="V402" i="22"/>
  <c r="U402" i="22"/>
  <c r="T402" i="22"/>
  <c r="S402" i="22"/>
  <c r="R402" i="22"/>
  <c r="Q402" i="22"/>
  <c r="P402" i="22"/>
  <c r="O402" i="22"/>
  <c r="N402" i="22"/>
  <c r="M402" i="22"/>
  <c r="L402" i="22"/>
  <c r="K402" i="22"/>
  <c r="J402" i="22"/>
  <c r="I402" i="22"/>
  <c r="H402" i="22"/>
  <c r="G402" i="22"/>
  <c r="Z308" i="22"/>
  <c r="Y308" i="22"/>
  <c r="X308" i="22"/>
  <c r="W308" i="22"/>
  <c r="V308" i="22"/>
  <c r="U308" i="22"/>
  <c r="T308" i="22"/>
  <c r="S308" i="22"/>
  <c r="R308" i="22"/>
  <c r="Q308" i="22"/>
  <c r="P308" i="22"/>
  <c r="O308" i="22"/>
  <c r="N308" i="22"/>
  <c r="M308" i="22"/>
  <c r="L308" i="22"/>
  <c r="K308" i="22"/>
  <c r="J308" i="22"/>
  <c r="I308" i="22"/>
  <c r="H308" i="22"/>
  <c r="G308" i="22"/>
  <c r="Z869" i="22"/>
  <c r="Y869" i="22"/>
  <c r="X869" i="22"/>
  <c r="W869" i="22"/>
  <c r="V869" i="22"/>
  <c r="U869" i="22"/>
  <c r="T869" i="22"/>
  <c r="S869" i="22"/>
  <c r="R869" i="22"/>
  <c r="Q869" i="22"/>
  <c r="P869" i="22"/>
  <c r="O869" i="22"/>
  <c r="N869" i="22"/>
  <c r="M869" i="22"/>
  <c r="L869" i="22"/>
  <c r="K869" i="22"/>
  <c r="J869" i="22"/>
  <c r="I869" i="22"/>
  <c r="H869" i="22"/>
  <c r="G869" i="22"/>
  <c r="Z775" i="22"/>
  <c r="Y775" i="22"/>
  <c r="X775" i="22"/>
  <c r="W775" i="22"/>
  <c r="V775" i="22"/>
  <c r="U775" i="22"/>
  <c r="T775" i="22"/>
  <c r="S775" i="22"/>
  <c r="R775" i="22"/>
  <c r="Q775" i="22"/>
  <c r="P775" i="22"/>
  <c r="O775" i="22"/>
  <c r="N775" i="22"/>
  <c r="M775" i="22"/>
  <c r="L775" i="22"/>
  <c r="K775" i="22"/>
  <c r="J775" i="22"/>
  <c r="I775" i="22"/>
  <c r="H775" i="22"/>
  <c r="G775" i="22"/>
  <c r="Z681" i="22"/>
  <c r="Y681" i="22"/>
  <c r="X681" i="22"/>
  <c r="W681" i="22"/>
  <c r="V681" i="22"/>
  <c r="U681" i="22"/>
  <c r="T681" i="22"/>
  <c r="S681" i="22"/>
  <c r="R681" i="22"/>
  <c r="Q681" i="22"/>
  <c r="P681" i="22"/>
  <c r="O681" i="22"/>
  <c r="N681" i="22"/>
  <c r="M681" i="22"/>
  <c r="L681" i="22"/>
  <c r="K681" i="22"/>
  <c r="J681" i="22"/>
  <c r="I681" i="22"/>
  <c r="H681" i="22"/>
  <c r="G681" i="22"/>
  <c r="Z587" i="22"/>
  <c r="Y587" i="22"/>
  <c r="X587" i="22"/>
  <c r="W587" i="22"/>
  <c r="V587" i="22"/>
  <c r="U587" i="22"/>
  <c r="T587" i="22"/>
  <c r="S587" i="22"/>
  <c r="R587" i="22"/>
  <c r="Q587" i="22"/>
  <c r="P587" i="22"/>
  <c r="O587" i="22"/>
  <c r="N587" i="22"/>
  <c r="M587" i="22"/>
  <c r="L587" i="22"/>
  <c r="K587" i="22"/>
  <c r="J587" i="22"/>
  <c r="I587" i="22"/>
  <c r="H587" i="22"/>
  <c r="G587" i="22"/>
  <c r="Z493" i="22"/>
  <c r="Y493" i="22"/>
  <c r="X493" i="22"/>
  <c r="W493" i="22"/>
  <c r="V493" i="22"/>
  <c r="U493" i="22"/>
  <c r="T493" i="22"/>
  <c r="S493" i="22"/>
  <c r="R493" i="22"/>
  <c r="Q493" i="22"/>
  <c r="P493" i="22"/>
  <c r="O493" i="22"/>
  <c r="N493" i="22"/>
  <c r="M493" i="22"/>
  <c r="L493" i="22"/>
  <c r="K493" i="22"/>
  <c r="J493" i="22"/>
  <c r="I493" i="22"/>
  <c r="H493" i="22"/>
  <c r="G493" i="22"/>
  <c r="Z399" i="22"/>
  <c r="Y399" i="22"/>
  <c r="X399" i="22"/>
  <c r="W399" i="22"/>
  <c r="V399" i="22"/>
  <c r="U399" i="22"/>
  <c r="T399" i="22"/>
  <c r="S399" i="22"/>
  <c r="R399" i="22"/>
  <c r="Q399" i="22"/>
  <c r="P399" i="22"/>
  <c r="O399" i="22"/>
  <c r="N399" i="22"/>
  <c r="M399" i="22"/>
  <c r="L399" i="22"/>
  <c r="K399" i="22"/>
  <c r="J399" i="22"/>
  <c r="I399" i="22"/>
  <c r="H399" i="22"/>
  <c r="G399" i="22"/>
  <c r="Z305" i="22"/>
  <c r="Y305" i="22"/>
  <c r="X305" i="22"/>
  <c r="W305" i="22"/>
  <c r="V305" i="22"/>
  <c r="U305" i="22"/>
  <c r="T305" i="22"/>
  <c r="S305" i="22"/>
  <c r="R305" i="22"/>
  <c r="Q305" i="22"/>
  <c r="P305" i="22"/>
  <c r="O305" i="22"/>
  <c r="N305" i="22"/>
  <c r="M305" i="22"/>
  <c r="L305" i="22"/>
  <c r="K305" i="22"/>
  <c r="J305" i="22"/>
  <c r="I305" i="22"/>
  <c r="H305" i="22"/>
  <c r="G305" i="22"/>
  <c r="Z866" i="22"/>
  <c r="Y866" i="22"/>
  <c r="X866" i="22"/>
  <c r="W866" i="22"/>
  <c r="V866" i="22"/>
  <c r="U866" i="22"/>
  <c r="T866" i="22"/>
  <c r="S866" i="22"/>
  <c r="R866" i="22"/>
  <c r="Q866" i="22"/>
  <c r="P866" i="22"/>
  <c r="O866" i="22"/>
  <c r="N866" i="22"/>
  <c r="M866" i="22"/>
  <c r="L866" i="22"/>
  <c r="K866" i="22"/>
  <c r="J866" i="22"/>
  <c r="I866" i="22"/>
  <c r="H866" i="22"/>
  <c r="G866" i="22"/>
  <c r="Z772" i="22"/>
  <c r="Y772" i="22"/>
  <c r="X772" i="22"/>
  <c r="W772" i="22"/>
  <c r="V772" i="22"/>
  <c r="U772" i="22"/>
  <c r="T772" i="22"/>
  <c r="S772" i="22"/>
  <c r="R772" i="22"/>
  <c r="Q772" i="22"/>
  <c r="P772" i="22"/>
  <c r="O772" i="22"/>
  <c r="N772" i="22"/>
  <c r="M772" i="22"/>
  <c r="L772" i="22"/>
  <c r="K772" i="22"/>
  <c r="J772" i="22"/>
  <c r="I772" i="22"/>
  <c r="H772" i="22"/>
  <c r="G772" i="22"/>
  <c r="Z678" i="22"/>
  <c r="Y678" i="22"/>
  <c r="X678" i="22"/>
  <c r="W678" i="22"/>
  <c r="V678" i="22"/>
  <c r="U678" i="22"/>
  <c r="T678" i="22"/>
  <c r="S678" i="22"/>
  <c r="R678" i="22"/>
  <c r="Q678" i="22"/>
  <c r="P678" i="22"/>
  <c r="O678" i="22"/>
  <c r="N678" i="22"/>
  <c r="M678" i="22"/>
  <c r="L678" i="22"/>
  <c r="K678" i="22"/>
  <c r="J678" i="22"/>
  <c r="I678" i="22"/>
  <c r="H678" i="22"/>
  <c r="G678" i="22"/>
  <c r="Z584" i="22"/>
  <c r="Y584" i="22"/>
  <c r="X584" i="22"/>
  <c r="W584" i="22"/>
  <c r="V584" i="22"/>
  <c r="U584" i="22"/>
  <c r="T584" i="22"/>
  <c r="S584" i="22"/>
  <c r="R584" i="22"/>
  <c r="Q584" i="22"/>
  <c r="P584" i="22"/>
  <c r="O584" i="22"/>
  <c r="N584" i="22"/>
  <c r="M584" i="22"/>
  <c r="L584" i="22"/>
  <c r="K584" i="22"/>
  <c r="J584" i="22"/>
  <c r="I584" i="22"/>
  <c r="H584" i="22"/>
  <c r="G584" i="22"/>
  <c r="Z490" i="22"/>
  <c r="Y490" i="22"/>
  <c r="X490" i="22"/>
  <c r="W490" i="22"/>
  <c r="V490" i="22"/>
  <c r="U490" i="22"/>
  <c r="T490" i="22"/>
  <c r="S490" i="22"/>
  <c r="R490" i="22"/>
  <c r="Q490" i="22"/>
  <c r="P490" i="22"/>
  <c r="O490" i="22"/>
  <c r="N490" i="22"/>
  <c r="M490" i="22"/>
  <c r="L490" i="22"/>
  <c r="K490" i="22"/>
  <c r="J490" i="22"/>
  <c r="I490" i="22"/>
  <c r="H490" i="22"/>
  <c r="G490" i="22"/>
  <c r="Z396" i="22"/>
  <c r="Y396" i="22"/>
  <c r="X396" i="22"/>
  <c r="W396" i="22"/>
  <c r="V396" i="22"/>
  <c r="U396" i="22"/>
  <c r="T396" i="22"/>
  <c r="S396" i="22"/>
  <c r="R396" i="22"/>
  <c r="Q396" i="22"/>
  <c r="P396" i="22"/>
  <c r="O396" i="22"/>
  <c r="N396" i="22"/>
  <c r="M396" i="22"/>
  <c r="L396" i="22"/>
  <c r="K396" i="22"/>
  <c r="J396" i="22"/>
  <c r="I396" i="22"/>
  <c r="H396" i="22"/>
  <c r="G396" i="22"/>
  <c r="Z302" i="22"/>
  <c r="Y302" i="22"/>
  <c r="X302" i="22"/>
  <c r="W302" i="22"/>
  <c r="V302" i="22"/>
  <c r="U302" i="22"/>
  <c r="T302" i="22"/>
  <c r="S302" i="22"/>
  <c r="R302" i="22"/>
  <c r="Q302" i="22"/>
  <c r="P302" i="22"/>
  <c r="O302" i="22"/>
  <c r="N302" i="22"/>
  <c r="M302" i="22"/>
  <c r="L302" i="22"/>
  <c r="K302" i="22"/>
  <c r="J302" i="22"/>
  <c r="I302" i="22"/>
  <c r="H302" i="22"/>
  <c r="G302" i="22"/>
  <c r="AA861" i="22"/>
  <c r="AA862" i="22" s="1"/>
  <c r="Z863" i="22"/>
  <c r="Y863" i="22"/>
  <c r="X863" i="22"/>
  <c r="W863" i="22"/>
  <c r="V863" i="22"/>
  <c r="U863" i="22"/>
  <c r="T863" i="22"/>
  <c r="S863" i="22"/>
  <c r="R863" i="22"/>
  <c r="Q863" i="22"/>
  <c r="P863" i="22"/>
  <c r="O863" i="22"/>
  <c r="N863" i="22"/>
  <c r="M863" i="22"/>
  <c r="L863" i="22"/>
  <c r="K863" i="22"/>
  <c r="J863" i="22"/>
  <c r="I863" i="22"/>
  <c r="H863" i="22"/>
  <c r="G863" i="22"/>
  <c r="AA767" i="22"/>
  <c r="AA768" i="22" s="1"/>
  <c r="AA769" i="22" s="1"/>
  <c r="Z769" i="22"/>
  <c r="Y769" i="22"/>
  <c r="X769" i="22"/>
  <c r="W769" i="22"/>
  <c r="V769" i="22"/>
  <c r="U769" i="22"/>
  <c r="T769" i="22"/>
  <c r="S769" i="22"/>
  <c r="R769" i="22"/>
  <c r="Q769" i="22"/>
  <c r="P769" i="22"/>
  <c r="O769" i="22"/>
  <c r="N769" i="22"/>
  <c r="M769" i="22"/>
  <c r="L769" i="22"/>
  <c r="K769" i="22"/>
  <c r="J769" i="22"/>
  <c r="I769" i="22"/>
  <c r="H769" i="22"/>
  <c r="G769" i="22"/>
  <c r="AA673" i="22"/>
  <c r="AA674" i="22" s="1"/>
  <c r="Z675" i="22"/>
  <c r="Y675" i="22"/>
  <c r="X675" i="22"/>
  <c r="W675" i="22"/>
  <c r="V675" i="22"/>
  <c r="U675" i="22"/>
  <c r="T675" i="22"/>
  <c r="S675" i="22"/>
  <c r="R675" i="22"/>
  <c r="Q675" i="22"/>
  <c r="P675" i="22"/>
  <c r="O675" i="22"/>
  <c r="N675" i="22"/>
  <c r="M675" i="22"/>
  <c r="L675" i="22"/>
  <c r="K675" i="22"/>
  <c r="J675" i="22"/>
  <c r="I675" i="22"/>
  <c r="H675" i="22"/>
  <c r="G675" i="22"/>
  <c r="AA579" i="22"/>
  <c r="AA580" i="22" s="1"/>
  <c r="Z581" i="22"/>
  <c r="Y581" i="22"/>
  <c r="X581" i="22"/>
  <c r="W581" i="22"/>
  <c r="V581" i="22"/>
  <c r="U581" i="22"/>
  <c r="T581" i="22"/>
  <c r="S581" i="22"/>
  <c r="R581" i="22"/>
  <c r="Q581" i="22"/>
  <c r="P581" i="22"/>
  <c r="O581" i="22"/>
  <c r="N581" i="22"/>
  <c r="M581" i="22"/>
  <c r="L581" i="22"/>
  <c r="K581" i="22"/>
  <c r="J581" i="22"/>
  <c r="I581" i="22"/>
  <c r="H581" i="22"/>
  <c r="G581" i="22"/>
  <c r="AA485" i="22"/>
  <c r="AA486" i="22" s="1"/>
  <c r="Z487" i="22"/>
  <c r="Y487" i="22"/>
  <c r="X487" i="22"/>
  <c r="W487" i="22"/>
  <c r="V487" i="22"/>
  <c r="U487" i="22"/>
  <c r="T487" i="22"/>
  <c r="S487" i="22"/>
  <c r="R487" i="22"/>
  <c r="Q487" i="22"/>
  <c r="P487" i="22"/>
  <c r="O487" i="22"/>
  <c r="N487" i="22"/>
  <c r="M487" i="22"/>
  <c r="L487" i="22"/>
  <c r="K487" i="22"/>
  <c r="J487" i="22"/>
  <c r="I487" i="22"/>
  <c r="H487" i="22"/>
  <c r="G487" i="22"/>
  <c r="AA391" i="22"/>
  <c r="AA392" i="22" s="1"/>
  <c r="Z393" i="22"/>
  <c r="Y393" i="22"/>
  <c r="X393" i="22"/>
  <c r="W393" i="22"/>
  <c r="V393" i="22"/>
  <c r="U393" i="22"/>
  <c r="T393" i="22"/>
  <c r="S393" i="22"/>
  <c r="R393" i="22"/>
  <c r="Q393" i="22"/>
  <c r="P393" i="22"/>
  <c r="O393" i="22"/>
  <c r="N393" i="22"/>
  <c r="M393" i="22"/>
  <c r="L393" i="22"/>
  <c r="K393" i="22"/>
  <c r="J393" i="22"/>
  <c r="I393" i="22"/>
  <c r="H393" i="22"/>
  <c r="G393" i="22"/>
  <c r="AA297" i="22"/>
  <c r="AA298" i="22" s="1"/>
  <c r="Z299" i="22"/>
  <c r="Y299" i="22"/>
  <c r="X299" i="22"/>
  <c r="W299" i="22"/>
  <c r="V299" i="22"/>
  <c r="U299" i="22"/>
  <c r="T299" i="22"/>
  <c r="S299" i="22"/>
  <c r="R299" i="22"/>
  <c r="Q299" i="22"/>
  <c r="P299" i="22"/>
  <c r="O299" i="22"/>
  <c r="N299" i="22"/>
  <c r="M299" i="22"/>
  <c r="L299" i="22"/>
  <c r="K299" i="22"/>
  <c r="J299" i="22"/>
  <c r="I299" i="22"/>
  <c r="H299" i="22"/>
  <c r="G299" i="22"/>
  <c r="AA855" i="22"/>
  <c r="AA856" i="22" s="1"/>
  <c r="Z857" i="22"/>
  <c r="Y857" i="22"/>
  <c r="X857" i="22"/>
  <c r="W857" i="22"/>
  <c r="V857" i="22"/>
  <c r="U857" i="22"/>
  <c r="T857" i="22"/>
  <c r="S857" i="22"/>
  <c r="R857" i="22"/>
  <c r="Q857" i="22"/>
  <c r="P857" i="22"/>
  <c r="O857" i="22"/>
  <c r="N857" i="22"/>
  <c r="M857" i="22"/>
  <c r="L857" i="22"/>
  <c r="K857" i="22"/>
  <c r="J857" i="22"/>
  <c r="I857" i="22"/>
  <c r="H857" i="22"/>
  <c r="G857" i="22"/>
  <c r="AA761" i="22"/>
  <c r="AA762" i="22" s="1"/>
  <c r="Z763" i="22"/>
  <c r="Y763" i="22"/>
  <c r="X763" i="22"/>
  <c r="W763" i="22"/>
  <c r="V763" i="22"/>
  <c r="U763" i="22"/>
  <c r="T763" i="22"/>
  <c r="S763" i="22"/>
  <c r="R763" i="22"/>
  <c r="Q763" i="22"/>
  <c r="P763" i="22"/>
  <c r="O763" i="22"/>
  <c r="N763" i="22"/>
  <c r="M763" i="22"/>
  <c r="L763" i="22"/>
  <c r="K763" i="22"/>
  <c r="J763" i="22"/>
  <c r="I763" i="22"/>
  <c r="H763" i="22"/>
  <c r="G763" i="22"/>
  <c r="AA667" i="22"/>
  <c r="AA668" i="22" s="1"/>
  <c r="AA669" i="22" s="1"/>
  <c r="Z669" i="22"/>
  <c r="Y669" i="22"/>
  <c r="X669" i="22"/>
  <c r="W669" i="22"/>
  <c r="V669" i="22"/>
  <c r="U669" i="22"/>
  <c r="T669" i="22"/>
  <c r="S669" i="22"/>
  <c r="R669" i="22"/>
  <c r="Q669" i="22"/>
  <c r="P669" i="22"/>
  <c r="O669" i="22"/>
  <c r="N669" i="22"/>
  <c r="M669" i="22"/>
  <c r="L669" i="22"/>
  <c r="K669" i="22"/>
  <c r="J669" i="22"/>
  <c r="I669" i="22"/>
  <c r="H669" i="22"/>
  <c r="G669" i="22"/>
  <c r="AA573" i="22"/>
  <c r="AA574" i="22" s="1"/>
  <c r="Z575" i="22"/>
  <c r="Y575" i="22"/>
  <c r="X575" i="22"/>
  <c r="W575" i="22"/>
  <c r="V575" i="22"/>
  <c r="U575" i="22"/>
  <c r="T575" i="22"/>
  <c r="S575" i="22"/>
  <c r="R575" i="22"/>
  <c r="Q575" i="22"/>
  <c r="P575" i="22"/>
  <c r="O575" i="22"/>
  <c r="N575" i="22"/>
  <c r="M575" i="22"/>
  <c r="L575" i="22"/>
  <c r="K575" i="22"/>
  <c r="J575" i="22"/>
  <c r="I575" i="22"/>
  <c r="H575" i="22"/>
  <c r="G575" i="22"/>
  <c r="AA479" i="22"/>
  <c r="AA480" i="22" s="1"/>
  <c r="Z481" i="22"/>
  <c r="Y481" i="22"/>
  <c r="X481" i="22"/>
  <c r="W481" i="22"/>
  <c r="V481" i="22"/>
  <c r="U481" i="22"/>
  <c r="T481" i="22"/>
  <c r="S481" i="22"/>
  <c r="R481" i="22"/>
  <c r="Q481" i="22"/>
  <c r="P481" i="22"/>
  <c r="O481" i="22"/>
  <c r="N481" i="22"/>
  <c r="M481" i="22"/>
  <c r="L481" i="22"/>
  <c r="K481" i="22"/>
  <c r="J481" i="22"/>
  <c r="I481" i="22"/>
  <c r="H481" i="22"/>
  <c r="G481" i="22"/>
  <c r="AA385" i="22"/>
  <c r="AA386" i="22" s="1"/>
  <c r="Z387" i="22"/>
  <c r="Y387" i="22"/>
  <c r="X387" i="22"/>
  <c r="W387" i="22"/>
  <c r="V387" i="22"/>
  <c r="U387" i="22"/>
  <c r="T387" i="22"/>
  <c r="S387" i="22"/>
  <c r="R387" i="22"/>
  <c r="Q387" i="22"/>
  <c r="P387" i="22"/>
  <c r="O387" i="22"/>
  <c r="N387" i="22"/>
  <c r="M387" i="22"/>
  <c r="L387" i="22"/>
  <c r="K387" i="22"/>
  <c r="J387" i="22"/>
  <c r="I387" i="22"/>
  <c r="H387" i="22"/>
  <c r="G387" i="22"/>
  <c r="AA291" i="22"/>
  <c r="AA292" i="22" s="1"/>
  <c r="Z293" i="22"/>
  <c r="Y293" i="22"/>
  <c r="X293" i="22"/>
  <c r="W293" i="22"/>
  <c r="V293" i="22"/>
  <c r="U293" i="22"/>
  <c r="T293" i="22"/>
  <c r="S293" i="22"/>
  <c r="R293" i="22"/>
  <c r="Q293" i="22"/>
  <c r="P293" i="22"/>
  <c r="O293" i="22"/>
  <c r="N293" i="22"/>
  <c r="M293" i="22"/>
  <c r="L293" i="22"/>
  <c r="K293" i="22"/>
  <c r="J293" i="22"/>
  <c r="I293" i="22"/>
  <c r="H293" i="22"/>
  <c r="G293" i="22"/>
  <c r="K358" i="22" l="1"/>
  <c r="S358" i="22"/>
  <c r="K452" i="22"/>
  <c r="S452" i="22"/>
  <c r="K546" i="22"/>
  <c r="S546" i="22"/>
  <c r="K640" i="22"/>
  <c r="S640" i="22"/>
  <c r="K734" i="22"/>
  <c r="S734" i="22"/>
  <c r="K828" i="22"/>
  <c r="S828" i="22"/>
  <c r="K922" i="22"/>
  <c r="S922" i="22"/>
  <c r="V594" i="22"/>
  <c r="O688" i="22"/>
  <c r="U352" i="22"/>
  <c r="M540" i="22"/>
  <c r="U540" i="22"/>
  <c r="W688" i="22"/>
  <c r="L782" i="22"/>
  <c r="J358" i="22"/>
  <c r="R358" i="22"/>
  <c r="Z358" i="22"/>
  <c r="J452" i="22"/>
  <c r="R452" i="22"/>
  <c r="Z452" i="22"/>
  <c r="J546" i="22"/>
  <c r="R546" i="22"/>
  <c r="Z546" i="22"/>
  <c r="J640" i="22"/>
  <c r="R640" i="22"/>
  <c r="Z640" i="22"/>
  <c r="J734" i="22"/>
  <c r="R734" i="22"/>
  <c r="Z734" i="22"/>
  <c r="J828" i="22"/>
  <c r="R828" i="22"/>
  <c r="Z828" i="22"/>
  <c r="J922" i="22"/>
  <c r="R922" i="22"/>
  <c r="Z922" i="22"/>
  <c r="M352" i="22"/>
  <c r="Z500" i="22"/>
  <c r="L406" i="22"/>
  <c r="T406" i="22"/>
  <c r="L594" i="22"/>
  <c r="L876" i="22"/>
  <c r="T876" i="22"/>
  <c r="T352" i="22"/>
  <c r="H446" i="22"/>
  <c r="X446" i="22"/>
  <c r="L540" i="22"/>
  <c r="T540" i="22"/>
  <c r="L822" i="22"/>
  <c r="J500" i="22"/>
  <c r="V688" i="22"/>
  <c r="I312" i="22"/>
  <c r="I500" i="22"/>
  <c r="M876" i="22"/>
  <c r="I728" i="22"/>
  <c r="N876" i="22"/>
  <c r="V876" i="22"/>
  <c r="V406" i="22"/>
  <c r="R500" i="22"/>
  <c r="N594" i="22"/>
  <c r="N916" i="22"/>
  <c r="V916" i="22"/>
  <c r="N358" i="22"/>
  <c r="V358" i="22"/>
  <c r="N452" i="22"/>
  <c r="V452" i="22"/>
  <c r="N546" i="22"/>
  <c r="V546" i="22"/>
  <c r="N640" i="22"/>
  <c r="V640" i="22"/>
  <c r="N734" i="22"/>
  <c r="V734" i="22"/>
  <c r="N828" i="22"/>
  <c r="V828" i="22"/>
  <c r="N922" i="22"/>
  <c r="V922" i="22"/>
  <c r="Q500" i="22"/>
  <c r="AA481" i="22"/>
  <c r="G688" i="22"/>
  <c r="K312" i="22"/>
  <c r="S312" i="22"/>
  <c r="K500" i="22"/>
  <c r="S500" i="22"/>
  <c r="T782" i="22"/>
  <c r="U634" i="22"/>
  <c r="G916" i="22"/>
  <c r="O916" i="22"/>
  <c r="W916" i="22"/>
  <c r="G358" i="22"/>
  <c r="O358" i="22"/>
  <c r="W358" i="22"/>
  <c r="G452" i="22"/>
  <c r="O452" i="22"/>
  <c r="W452" i="22"/>
  <c r="G546" i="22"/>
  <c r="O546" i="22"/>
  <c r="W546" i="22"/>
  <c r="G640" i="22"/>
  <c r="O640" i="22"/>
  <c r="W640" i="22"/>
  <c r="G734" i="22"/>
  <c r="O734" i="22"/>
  <c r="W734" i="22"/>
  <c r="G828" i="22"/>
  <c r="O828" i="22"/>
  <c r="W828" i="22"/>
  <c r="G922" i="22"/>
  <c r="O922" i="22"/>
  <c r="W922" i="22"/>
  <c r="Y312" i="22"/>
  <c r="U876" i="22"/>
  <c r="Y728" i="22"/>
  <c r="T594" i="22"/>
  <c r="L312" i="22"/>
  <c r="T312" i="22"/>
  <c r="L500" i="22"/>
  <c r="T500" i="22"/>
  <c r="L352" i="22"/>
  <c r="L728" i="22"/>
  <c r="L446" i="22"/>
  <c r="T446" i="22"/>
  <c r="L634" i="22"/>
  <c r="T634" i="22"/>
  <c r="T822" i="22"/>
  <c r="H358" i="22"/>
  <c r="P358" i="22"/>
  <c r="X358" i="22"/>
  <c r="H452" i="22"/>
  <c r="P452" i="22"/>
  <c r="X452" i="22"/>
  <c r="H546" i="22"/>
  <c r="P546" i="22"/>
  <c r="X546" i="22"/>
  <c r="H640" i="22"/>
  <c r="P640" i="22"/>
  <c r="X640" i="22"/>
  <c r="H734" i="22"/>
  <c r="P734" i="22"/>
  <c r="X734" i="22"/>
  <c r="H828" i="22"/>
  <c r="P828" i="22"/>
  <c r="X828" i="22"/>
  <c r="H922" i="22"/>
  <c r="P922" i="22"/>
  <c r="X922" i="22"/>
  <c r="N406" i="22"/>
  <c r="N688" i="22"/>
  <c r="Q312" i="22"/>
  <c r="Y500" i="22"/>
  <c r="Q728" i="22"/>
  <c r="M634" i="22"/>
  <c r="I446" i="22"/>
  <c r="Q446" i="22"/>
  <c r="Y446" i="22"/>
  <c r="I594" i="22"/>
  <c r="X688" i="22"/>
  <c r="O876" i="22"/>
  <c r="K446" i="22"/>
  <c r="O540" i="22"/>
  <c r="X822" i="22"/>
  <c r="M312" i="22"/>
  <c r="U312" i="22"/>
  <c r="M500" i="22"/>
  <c r="U500" i="22"/>
  <c r="K594" i="22"/>
  <c r="S594" i="22"/>
  <c r="J688" i="22"/>
  <c r="R688" i="22"/>
  <c r="Z688" i="22"/>
  <c r="H782" i="22"/>
  <c r="P782" i="22"/>
  <c r="X782" i="22"/>
  <c r="I876" i="22"/>
  <c r="Q876" i="22"/>
  <c r="Y876" i="22"/>
  <c r="H352" i="22"/>
  <c r="P352" i="22"/>
  <c r="X352" i="22"/>
  <c r="I540" i="22"/>
  <c r="Q540" i="22"/>
  <c r="Y540" i="22"/>
  <c r="K728" i="22"/>
  <c r="S728" i="22"/>
  <c r="J822" i="22"/>
  <c r="R822" i="22"/>
  <c r="Z822" i="22"/>
  <c r="I916" i="22"/>
  <c r="Q916" i="22"/>
  <c r="Y916" i="22"/>
  <c r="Z406" i="22"/>
  <c r="W594" i="22"/>
  <c r="Y594" i="22"/>
  <c r="G876" i="22"/>
  <c r="S446" i="22"/>
  <c r="W540" i="22"/>
  <c r="P822" i="22"/>
  <c r="N312" i="22"/>
  <c r="V312" i="22"/>
  <c r="G406" i="22"/>
  <c r="O406" i="22"/>
  <c r="W406" i="22"/>
  <c r="N500" i="22"/>
  <c r="V500" i="22"/>
  <c r="K688" i="22"/>
  <c r="S688" i="22"/>
  <c r="I782" i="22"/>
  <c r="Q782" i="22"/>
  <c r="Y782" i="22"/>
  <c r="J876" i="22"/>
  <c r="R876" i="22"/>
  <c r="Z876" i="22"/>
  <c r="N446" i="22"/>
  <c r="V446" i="22"/>
  <c r="J540" i="22"/>
  <c r="R540" i="22"/>
  <c r="Z540" i="22"/>
  <c r="G634" i="22"/>
  <c r="O634" i="22"/>
  <c r="W634" i="22"/>
  <c r="K822" i="22"/>
  <c r="S822" i="22"/>
  <c r="N822" i="22"/>
  <c r="V822" i="22"/>
  <c r="J916" i="22"/>
  <c r="R916" i="22"/>
  <c r="Z916" i="22"/>
  <c r="R406" i="22"/>
  <c r="G594" i="22"/>
  <c r="H688" i="22"/>
  <c r="N782" i="22"/>
  <c r="V352" i="22"/>
  <c r="G540" i="22"/>
  <c r="G312" i="22"/>
  <c r="O312" i="22"/>
  <c r="W312" i="22"/>
  <c r="H406" i="22"/>
  <c r="P406" i="22"/>
  <c r="X406" i="22"/>
  <c r="G500" i="22"/>
  <c r="O500" i="22"/>
  <c r="W500" i="22"/>
  <c r="M594" i="22"/>
  <c r="U594" i="22"/>
  <c r="L688" i="22"/>
  <c r="T688" i="22"/>
  <c r="J782" i="22"/>
  <c r="R782" i="22"/>
  <c r="Z782" i="22"/>
  <c r="K876" i="22"/>
  <c r="S876" i="22"/>
  <c r="J352" i="22"/>
  <c r="R352" i="22"/>
  <c r="Z352" i="22"/>
  <c r="G446" i="22"/>
  <c r="O446" i="22"/>
  <c r="W446" i="22"/>
  <c r="M446" i="22"/>
  <c r="U446" i="22"/>
  <c r="K540" i="22"/>
  <c r="S540" i="22"/>
  <c r="H634" i="22"/>
  <c r="P634" i="22"/>
  <c r="X634" i="22"/>
  <c r="M728" i="22"/>
  <c r="U728" i="22"/>
  <c r="K916" i="22"/>
  <c r="S916" i="22"/>
  <c r="Q594" i="22"/>
  <c r="W876" i="22"/>
  <c r="H312" i="22"/>
  <c r="P312" i="22"/>
  <c r="X312" i="22"/>
  <c r="I406" i="22"/>
  <c r="Q406" i="22"/>
  <c r="Y406" i="22"/>
  <c r="H500" i="22"/>
  <c r="P500" i="22"/>
  <c r="X500" i="22"/>
  <c r="M688" i="22"/>
  <c r="U688" i="22"/>
  <c r="K782" i="22"/>
  <c r="S782" i="22"/>
  <c r="K352" i="22"/>
  <c r="S352" i="22"/>
  <c r="I352" i="22"/>
  <c r="Q352" i="22"/>
  <c r="Y352" i="22"/>
  <c r="I634" i="22"/>
  <c r="Q634" i="22"/>
  <c r="Y634" i="22"/>
  <c r="N728" i="22"/>
  <c r="V728" i="22"/>
  <c r="M822" i="22"/>
  <c r="U822" i="22"/>
  <c r="L916" i="22"/>
  <c r="T916" i="22"/>
  <c r="I358" i="22"/>
  <c r="Q358" i="22"/>
  <c r="Y358" i="22"/>
  <c r="I452" i="22"/>
  <c r="Q452" i="22"/>
  <c r="Y452" i="22"/>
  <c r="I546" i="22"/>
  <c r="Q546" i="22"/>
  <c r="Y546" i="22"/>
  <c r="I640" i="22"/>
  <c r="Q640" i="22"/>
  <c r="Y640" i="22"/>
  <c r="I734" i="22"/>
  <c r="Q734" i="22"/>
  <c r="Y734" i="22"/>
  <c r="I828" i="22"/>
  <c r="Q828" i="22"/>
  <c r="Y828" i="22"/>
  <c r="I922" i="22"/>
  <c r="Q922" i="22"/>
  <c r="Y922" i="22"/>
  <c r="J634" i="22"/>
  <c r="R634" i="22"/>
  <c r="Z634" i="22"/>
  <c r="G728" i="22"/>
  <c r="O728" i="22"/>
  <c r="W728" i="22"/>
  <c r="M916" i="22"/>
  <c r="U916" i="22"/>
  <c r="J312" i="22"/>
  <c r="R312" i="22"/>
  <c r="Z312" i="22"/>
  <c r="K406" i="22"/>
  <c r="S406" i="22"/>
  <c r="H594" i="22"/>
  <c r="P594" i="22"/>
  <c r="X594" i="22"/>
  <c r="M782" i="22"/>
  <c r="U782" i="22"/>
  <c r="J446" i="22"/>
  <c r="R446" i="22"/>
  <c r="Z446" i="22"/>
  <c r="N540" i="22"/>
  <c r="V540" i="22"/>
  <c r="K634" i="22"/>
  <c r="S634" i="22"/>
  <c r="N634" i="22"/>
  <c r="V634" i="22"/>
  <c r="H728" i="22"/>
  <c r="P728" i="22"/>
  <c r="X728" i="22"/>
  <c r="G822" i="22"/>
  <c r="O822" i="22"/>
  <c r="W822" i="22"/>
  <c r="J406" i="22"/>
  <c r="O594" i="22"/>
  <c r="P688" i="22"/>
  <c r="V782" i="22"/>
  <c r="N352" i="22"/>
  <c r="H822" i="22"/>
  <c r="M406" i="22"/>
  <c r="U406" i="22"/>
  <c r="J594" i="22"/>
  <c r="R594" i="22"/>
  <c r="Z594" i="22"/>
  <c r="I688" i="22"/>
  <c r="Q688" i="22"/>
  <c r="Y688" i="22"/>
  <c r="G782" i="22"/>
  <c r="O782" i="22"/>
  <c r="W782" i="22"/>
  <c r="H876" i="22"/>
  <c r="P876" i="22"/>
  <c r="X876" i="22"/>
  <c r="G352" i="22"/>
  <c r="O352" i="22"/>
  <c r="W352" i="22"/>
  <c r="H540" i="22"/>
  <c r="P540" i="22"/>
  <c r="X540" i="22"/>
  <c r="J728" i="22"/>
  <c r="R728" i="22"/>
  <c r="Z728" i="22"/>
  <c r="I822" i="22"/>
  <c r="Q822" i="22"/>
  <c r="Y822" i="22"/>
  <c r="H916" i="22"/>
  <c r="P916" i="22"/>
  <c r="X916" i="22"/>
  <c r="AA863" i="22"/>
  <c r="AA770" i="22"/>
  <c r="AA675" i="22"/>
  <c r="AA581" i="22"/>
  <c r="AA487" i="22"/>
  <c r="AA393" i="22"/>
  <c r="AA299" i="22"/>
  <c r="AA857" i="22"/>
  <c r="AA763" i="22"/>
  <c r="AA575" i="22"/>
  <c r="AA387" i="22"/>
  <c r="AA293" i="22"/>
  <c r="AA864" i="22" l="1"/>
  <c r="AA771" i="22"/>
  <c r="AA772" i="22" s="1"/>
  <c r="AA676" i="22"/>
  <c r="AA582" i="22"/>
  <c r="AA488" i="22"/>
  <c r="AA394" i="22"/>
  <c r="AA300" i="22"/>
  <c r="AA865" i="22" l="1"/>
  <c r="AA866" i="22" s="1"/>
  <c r="AA773" i="22"/>
  <c r="AA677" i="22"/>
  <c r="AA678" i="22" s="1"/>
  <c r="AA583" i="22"/>
  <c r="AA584" i="22" s="1"/>
  <c r="AA489" i="22"/>
  <c r="AA490" i="22" s="1"/>
  <c r="AA395" i="22"/>
  <c r="AA396" i="22" s="1"/>
  <c r="AA301" i="22"/>
  <c r="AA302" i="22" s="1"/>
  <c r="AA867" i="22" l="1"/>
  <c r="AA774" i="22"/>
  <c r="AA775" i="22" s="1"/>
  <c r="AA585" i="22"/>
  <c r="AA491" i="22"/>
  <c r="AA868" i="22" l="1"/>
  <c r="AA869" i="22" s="1"/>
  <c r="AA679" i="22"/>
  <c r="AA586" i="22"/>
  <c r="AA587" i="22" s="1"/>
  <c r="AA492" i="22"/>
  <c r="AA493" i="22" s="1"/>
  <c r="AA397" i="22"/>
  <c r="AA303" i="22"/>
  <c r="AA680" i="22" l="1"/>
  <c r="AA681" i="22"/>
  <c r="AA682" i="22"/>
  <c r="AA870" i="22"/>
  <c r="AA776" i="22"/>
  <c r="AA494" i="22"/>
  <c r="AA398" i="22"/>
  <c r="AA399" i="22" s="1"/>
  <c r="AA304" i="22"/>
  <c r="AA305" i="22" s="1"/>
  <c r="AA683" i="22" l="1"/>
  <c r="AA684" i="22" s="1"/>
  <c r="AA871" i="22"/>
  <c r="AA872" i="22" s="1"/>
  <c r="AA777" i="22"/>
  <c r="AA778" i="22" s="1"/>
  <c r="AA588" i="22"/>
  <c r="AA495" i="22"/>
  <c r="AA496" i="22" s="1"/>
  <c r="AA400" i="22"/>
  <c r="AA306" i="22"/>
  <c r="AA685" i="22" l="1"/>
  <c r="AA401" i="22"/>
  <c r="AA402" i="22" s="1"/>
  <c r="AA686" i="22"/>
  <c r="AA694" i="22" s="1"/>
  <c r="AA589" i="22"/>
  <c r="AA590" i="22" s="1"/>
  <c r="AA307" i="22"/>
  <c r="AA308" i="22" s="1"/>
  <c r="AA403" i="22" l="1"/>
  <c r="AA411" i="22"/>
  <c r="AA415" i="22" s="1"/>
  <c r="AA698" i="22"/>
  <c r="AA702" i="22"/>
  <c r="AA687" i="22"/>
  <c r="AA693" i="22"/>
  <c r="AA697" i="22" s="1"/>
  <c r="AA873" i="22"/>
  <c r="AA779" i="22"/>
  <c r="AA497" i="22"/>
  <c r="AA404" i="22"/>
  <c r="AA412" i="22" s="1"/>
  <c r="AA706" i="22" l="1"/>
  <c r="AA710" i="22"/>
  <c r="AA419" i="22"/>
  <c r="AA423" i="22" s="1"/>
  <c r="AA505" i="22"/>
  <c r="AA787" i="22"/>
  <c r="AA881" i="22"/>
  <c r="AA885" i="22" s="1"/>
  <c r="AA405" i="22"/>
  <c r="AA688" i="22"/>
  <c r="AA695" i="22"/>
  <c r="AA699" i="22" s="1"/>
  <c r="AA416" i="22"/>
  <c r="AA420" i="22"/>
  <c r="AA701" i="22"/>
  <c r="AA874" i="22"/>
  <c r="AA882" i="22" s="1"/>
  <c r="AA780" i="22"/>
  <c r="AA788" i="22" s="1"/>
  <c r="AA792" i="22" s="1"/>
  <c r="AA591" i="22"/>
  <c r="AA498" i="22"/>
  <c r="AA506" i="22" s="1"/>
  <c r="AA309" i="22"/>
  <c r="AA781" i="22" l="1"/>
  <c r="AA782" i="22"/>
  <c r="AA786" i="22" s="1"/>
  <c r="AA789" i="22"/>
  <c r="AA317" i="22"/>
  <c r="AA703" i="22"/>
  <c r="AA707" i="22" s="1"/>
  <c r="AA499" i="22"/>
  <c r="AA510" i="22"/>
  <c r="AA514" i="22"/>
  <c r="AA692" i="22"/>
  <c r="AA696" i="22" s="1"/>
  <c r="AA796" i="22"/>
  <c r="AA800" i="22" s="1"/>
  <c r="AA427" i="22"/>
  <c r="AA424" i="22"/>
  <c r="AA886" i="22"/>
  <c r="AA890" i="22" s="1"/>
  <c r="AA791" i="22"/>
  <c r="AA795" i="22"/>
  <c r="AA509" i="22"/>
  <c r="AA513" i="22"/>
  <c r="AA599" i="22"/>
  <c r="AA603" i="22" s="1"/>
  <c r="AA406" i="22"/>
  <c r="AA413" i="22"/>
  <c r="AA875" i="22"/>
  <c r="AA705" i="22"/>
  <c r="AA889" i="22"/>
  <c r="AA893" i="22" s="1"/>
  <c r="AA714" i="22"/>
  <c r="AA718" i="22" s="1"/>
  <c r="AA592" i="22"/>
  <c r="AA600" i="22" s="1"/>
  <c r="AA310" i="22"/>
  <c r="AA318" i="22" s="1"/>
  <c r="AA518" i="22" l="1"/>
  <c r="AA894" i="22"/>
  <c r="AA898" i="22" s="1"/>
  <c r="AA700" i="22"/>
  <c r="AA704" i="22" s="1"/>
  <c r="AA711" i="22"/>
  <c r="AA517" i="22"/>
  <c r="AA521" i="22" s="1"/>
  <c r="AA799" i="22"/>
  <c r="AA803" i="22" s="1"/>
  <c r="AA321" i="22"/>
  <c r="AA325" i="22" s="1"/>
  <c r="AA431" i="22"/>
  <c r="AA435" i="22" s="1"/>
  <c r="AA804" i="22"/>
  <c r="AA876" i="22"/>
  <c r="AA883" i="22"/>
  <c r="AA417" i="22"/>
  <c r="AA421" i="22" s="1"/>
  <c r="AA311" i="22"/>
  <c r="AA897" i="22"/>
  <c r="AA901" i="22" s="1"/>
  <c r="AA410" i="22"/>
  <c r="AA414" i="22" s="1"/>
  <c r="AA793" i="22"/>
  <c r="AA797" i="22" s="1"/>
  <c r="AA500" i="22"/>
  <c r="AA504" i="22" s="1"/>
  <c r="AA507" i="22"/>
  <c r="AA511" i="22" s="1"/>
  <c r="AA322" i="22"/>
  <c r="AA326" i="22" s="1"/>
  <c r="AA593" i="22"/>
  <c r="AA790" i="22"/>
  <c r="AA794" i="22" s="1"/>
  <c r="AA604" i="22"/>
  <c r="AA608" i="22" s="1"/>
  <c r="AA722" i="22"/>
  <c r="AA607" i="22"/>
  <c r="AA611" i="22" s="1"/>
  <c r="AA709" i="22"/>
  <c r="AA713" i="22" s="1"/>
  <c r="AA428" i="22"/>
  <c r="AA432" i="22" s="1"/>
  <c r="AK22" i="19"/>
  <c r="I591" i="26"/>
  <c r="I600" i="26"/>
  <c r="I609" i="26"/>
  <c r="I672" i="26"/>
  <c r="I663" i="26"/>
  <c r="I654" i="26"/>
  <c r="I717" i="26"/>
  <c r="I708" i="26"/>
  <c r="I699" i="26"/>
  <c r="I690" i="26"/>
  <c r="I681" i="26"/>
  <c r="I645" i="26"/>
  <c r="I636" i="26"/>
  <c r="I627" i="26"/>
  <c r="F186" i="17"/>
  <c r="B186" i="17" s="1"/>
  <c r="F185" i="17"/>
  <c r="B185" i="17" s="1"/>
  <c r="F184" i="17"/>
  <c r="B184" i="17" s="1"/>
  <c r="F183" i="17"/>
  <c r="B183" i="17" s="1"/>
  <c r="F182" i="17"/>
  <c r="B182" i="17" s="1"/>
  <c r="F181" i="17"/>
  <c r="B181" i="17" s="1"/>
  <c r="F180" i="17"/>
  <c r="B180" i="17" s="1"/>
  <c r="F179" i="17"/>
  <c r="B179" i="17" s="1"/>
  <c r="F178" i="17"/>
  <c r="B178" i="17" s="1"/>
  <c r="F177" i="17"/>
  <c r="B177" i="17" s="1"/>
  <c r="M22" i="19"/>
  <c r="I573" i="26"/>
  <c r="I105" i="26"/>
  <c r="AG22" i="19"/>
  <c r="AJ22" i="19"/>
  <c r="AI22" i="19"/>
  <c r="AH22" i="19"/>
  <c r="AF22" i="19"/>
  <c r="AE22" i="19"/>
  <c r="AD22" i="19"/>
  <c r="AC22" i="19"/>
  <c r="AB22" i="19"/>
  <c r="AA22" i="19"/>
  <c r="Z22" i="19"/>
  <c r="Y22" i="19"/>
  <c r="X22" i="19"/>
  <c r="W22" i="19"/>
  <c r="V22" i="19"/>
  <c r="U22" i="19"/>
  <c r="T22" i="19"/>
  <c r="S22" i="19"/>
  <c r="R22" i="19"/>
  <c r="Q22" i="19"/>
  <c r="P22" i="19"/>
  <c r="O22" i="19"/>
  <c r="N22" i="19"/>
  <c r="L22" i="19"/>
  <c r="K22" i="19"/>
  <c r="J22" i="19"/>
  <c r="AA522" i="22" l="1"/>
  <c r="AA329" i="22"/>
  <c r="AA333" i="22"/>
  <c r="AA330" i="22"/>
  <c r="AA334" i="22"/>
  <c r="AA425" i="22"/>
  <c r="AA429" i="22" s="1"/>
  <c r="AA418" i="22"/>
  <c r="AA887" i="22"/>
  <c r="AA891" i="22" s="1"/>
  <c r="AA807" i="22"/>
  <c r="AA615" i="22"/>
  <c r="AA619" i="22" s="1"/>
  <c r="AA798" i="22"/>
  <c r="AA802" i="22" s="1"/>
  <c r="AA801" i="22"/>
  <c r="AA805" i="22" s="1"/>
  <c r="AA880" i="22"/>
  <c r="AA884" i="22" s="1"/>
  <c r="AA525" i="22"/>
  <c r="AA529" i="22" s="1"/>
  <c r="AA594" i="22"/>
  <c r="AA598" i="22" s="1"/>
  <c r="AA601" i="22"/>
  <c r="AA605" i="22" s="1"/>
  <c r="AA715" i="22"/>
  <c r="AA719" i="22" s="1"/>
  <c r="AA725" i="22" s="1"/>
  <c r="AA808" i="22"/>
  <c r="AA905" i="22"/>
  <c r="AA439" i="22"/>
  <c r="AA612" i="22"/>
  <c r="AA616" i="22" s="1"/>
  <c r="AA515" i="22"/>
  <c r="AA519" i="22" s="1"/>
  <c r="AA312" i="22"/>
  <c r="AA316" i="22" s="1"/>
  <c r="AA319" i="22"/>
  <c r="AA323" i="22" s="1"/>
  <c r="AA708" i="22"/>
  <c r="AA436" i="22"/>
  <c r="AA440" i="22" s="1"/>
  <c r="AA508" i="22"/>
  <c r="AA512" i="22"/>
  <c r="AA717" i="22"/>
  <c r="AA721" i="22" s="1"/>
  <c r="AA909" i="22"/>
  <c r="AA811" i="22"/>
  <c r="AA902" i="22"/>
  <c r="Z263" i="22"/>
  <c r="Y263" i="22"/>
  <c r="X263" i="22"/>
  <c r="W263" i="22"/>
  <c r="V263" i="22"/>
  <c r="U263" i="22"/>
  <c r="T263" i="22"/>
  <c r="S263" i="22"/>
  <c r="R263" i="22"/>
  <c r="Q263" i="22"/>
  <c r="P263" i="22"/>
  <c r="O263" i="22"/>
  <c r="N263" i="22"/>
  <c r="M263" i="22"/>
  <c r="L263" i="22"/>
  <c r="K263" i="22"/>
  <c r="J263" i="22"/>
  <c r="I263" i="22"/>
  <c r="H263" i="22"/>
  <c r="G263" i="22"/>
  <c r="Z262" i="22"/>
  <c r="Y262" i="22"/>
  <c r="X262" i="22"/>
  <c r="W262" i="22"/>
  <c r="V262" i="22"/>
  <c r="U262" i="22"/>
  <c r="T262" i="22"/>
  <c r="S262" i="22"/>
  <c r="R262" i="22"/>
  <c r="Q262" i="22"/>
  <c r="P262" i="22"/>
  <c r="O262" i="22"/>
  <c r="N262" i="22"/>
  <c r="M262" i="22"/>
  <c r="L262" i="22"/>
  <c r="K262" i="22"/>
  <c r="J262" i="22"/>
  <c r="I262" i="22"/>
  <c r="H262" i="22"/>
  <c r="G262" i="22"/>
  <c r="Y177" i="22"/>
  <c r="Z168" i="22"/>
  <c r="Y168" i="22"/>
  <c r="X168" i="22"/>
  <c r="W168" i="22"/>
  <c r="V168" i="22"/>
  <c r="U168" i="22"/>
  <c r="T168" i="22"/>
  <c r="S168" i="22"/>
  <c r="R168" i="22"/>
  <c r="Q168" i="22"/>
  <c r="P168" i="22"/>
  <c r="O168" i="22"/>
  <c r="N168" i="22"/>
  <c r="M168" i="22"/>
  <c r="L168" i="22"/>
  <c r="K168" i="22"/>
  <c r="J168" i="22"/>
  <c r="I168" i="22"/>
  <c r="H168" i="22"/>
  <c r="G168" i="22"/>
  <c r="Z167" i="22"/>
  <c r="Y167" i="22"/>
  <c r="X167" i="22"/>
  <c r="W167" i="22"/>
  <c r="V167" i="22"/>
  <c r="U167" i="22"/>
  <c r="T167" i="22"/>
  <c r="S167" i="22"/>
  <c r="R167" i="22"/>
  <c r="Q167" i="22"/>
  <c r="P167" i="22"/>
  <c r="O167" i="22"/>
  <c r="N167" i="22"/>
  <c r="M167" i="22"/>
  <c r="L167" i="22"/>
  <c r="K167" i="22"/>
  <c r="J167" i="22"/>
  <c r="I167" i="22"/>
  <c r="H167" i="22"/>
  <c r="G167" i="22"/>
  <c r="Z73" i="22"/>
  <c r="Y73" i="22"/>
  <c r="X73" i="22"/>
  <c r="W73" i="22"/>
  <c r="V73" i="22"/>
  <c r="U73" i="22"/>
  <c r="T73" i="22"/>
  <c r="S73" i="22"/>
  <c r="R73" i="22"/>
  <c r="Q73" i="22"/>
  <c r="P73" i="22"/>
  <c r="O73" i="22"/>
  <c r="N73" i="22"/>
  <c r="M73" i="22"/>
  <c r="L73" i="22"/>
  <c r="K73" i="22"/>
  <c r="J73" i="22"/>
  <c r="I73" i="22"/>
  <c r="H73" i="22"/>
  <c r="G73" i="22"/>
  <c r="Z72" i="22"/>
  <c r="Y72" i="22"/>
  <c r="X72" i="22"/>
  <c r="W72" i="22"/>
  <c r="V72" i="22"/>
  <c r="U72" i="22"/>
  <c r="T72" i="22"/>
  <c r="S72" i="22"/>
  <c r="R72" i="22"/>
  <c r="Q72" i="22"/>
  <c r="P72" i="22"/>
  <c r="O72" i="22"/>
  <c r="N72" i="22"/>
  <c r="M72" i="22"/>
  <c r="L72" i="22"/>
  <c r="K72" i="22"/>
  <c r="J72" i="22"/>
  <c r="I72" i="22"/>
  <c r="H72" i="22"/>
  <c r="G72" i="22"/>
  <c r="AA723" i="22" l="1"/>
  <c r="AA526" i="22"/>
  <c r="AA895" i="22"/>
  <c r="AA899" i="22" s="1"/>
  <c r="AA888" i="22"/>
  <c r="AA892" i="22" s="1"/>
  <c r="AA602" i="22"/>
  <c r="AA606" i="22" s="1"/>
  <c r="AA815" i="22"/>
  <c r="AA533" i="22"/>
  <c r="AA327" i="22"/>
  <c r="AA320" i="22"/>
  <c r="AA324" i="22" s="1"/>
  <c r="AA527" i="22"/>
  <c r="AA809" i="22"/>
  <c r="AA813" i="22" s="1"/>
  <c r="AA338" i="22"/>
  <c r="AA342" i="22" s="1"/>
  <c r="AA523" i="22"/>
  <c r="AA806" i="22"/>
  <c r="AA906" i="22"/>
  <c r="AA910" i="22" s="1"/>
  <c r="AA620" i="22"/>
  <c r="AA624" i="22" s="1"/>
  <c r="AA812" i="22"/>
  <c r="AA816" i="22" s="1"/>
  <c r="AA337" i="22"/>
  <c r="AA433" i="22"/>
  <c r="AA516" i="22"/>
  <c r="AA520" i="22" s="1"/>
  <c r="AA712" i="22"/>
  <c r="AA609" i="22"/>
  <c r="AA613" i="22"/>
  <c r="AA623" i="22"/>
  <c r="AA627" i="22" s="1"/>
  <c r="AA422" i="22"/>
  <c r="AA426" i="22" s="1"/>
  <c r="H74" i="22"/>
  <c r="I74" i="22"/>
  <c r="Y74" i="22"/>
  <c r="R74" i="22"/>
  <c r="Z74" i="22"/>
  <c r="J169" i="22"/>
  <c r="R169" i="22"/>
  <c r="Z169" i="22"/>
  <c r="I264" i="22"/>
  <c r="Q264" i="22"/>
  <c r="Y264" i="22"/>
  <c r="J74" i="22"/>
  <c r="Q74" i="22"/>
  <c r="I169" i="22"/>
  <c r="Q169" i="22"/>
  <c r="Y169" i="22"/>
  <c r="H264" i="22"/>
  <c r="P264" i="22"/>
  <c r="X264" i="22"/>
  <c r="K74" i="22"/>
  <c r="S74" i="22"/>
  <c r="K169" i="22"/>
  <c r="S169" i="22"/>
  <c r="J264" i="22"/>
  <c r="R264" i="22"/>
  <c r="Z264" i="22"/>
  <c r="N74" i="22"/>
  <c r="V74" i="22"/>
  <c r="N169" i="22"/>
  <c r="V169" i="22"/>
  <c r="M264" i="22"/>
  <c r="U264" i="22"/>
  <c r="P74" i="22"/>
  <c r="X74" i="22"/>
  <c r="H169" i="22"/>
  <c r="P169" i="22"/>
  <c r="X169" i="22"/>
  <c r="G264" i="22"/>
  <c r="O264" i="22"/>
  <c r="W264" i="22"/>
  <c r="M74" i="22"/>
  <c r="L74" i="22"/>
  <c r="T74" i="22"/>
  <c r="L169" i="22"/>
  <c r="T169" i="22"/>
  <c r="K264" i="22"/>
  <c r="S264" i="22"/>
  <c r="U74" i="22"/>
  <c r="M169" i="22"/>
  <c r="U169" i="22"/>
  <c r="L264" i="22"/>
  <c r="T264" i="22"/>
  <c r="G74" i="22"/>
  <c r="O74" i="22"/>
  <c r="W74" i="22"/>
  <c r="G169" i="22"/>
  <c r="O169" i="22"/>
  <c r="W169" i="22"/>
  <c r="N264" i="22"/>
  <c r="V264" i="22"/>
  <c r="C2" i="16"/>
  <c r="AA530" i="22" l="1"/>
  <c r="AA534" i="22" s="1"/>
  <c r="AA819" i="22"/>
  <c r="AA430" i="22"/>
  <c r="AA434" i="22" s="1"/>
  <c r="AA617" i="22"/>
  <c r="AA535" i="22"/>
  <c r="AA716" i="22"/>
  <c r="AA720" i="22" s="1"/>
  <c r="AA726" i="22" s="1"/>
  <c r="AA524" i="22"/>
  <c r="AA896" i="22"/>
  <c r="AA900" i="22" s="1"/>
  <c r="AA810" i="22"/>
  <c r="AA814" i="22"/>
  <c r="AA341" i="22"/>
  <c r="AA345" i="22" s="1"/>
  <c r="AA531" i="22"/>
  <c r="AA437" i="22"/>
  <c r="AA443" i="22" s="1"/>
  <c r="AA346" i="22"/>
  <c r="AA328" i="22"/>
  <c r="AA332" i="22" s="1"/>
  <c r="AA628" i="22"/>
  <c r="AA817" i="22"/>
  <c r="AA331" i="22"/>
  <c r="AA335" i="22" s="1"/>
  <c r="AA610" i="22"/>
  <c r="AA903" i="22"/>
  <c r="I15" i="26"/>
  <c r="I24" i="26"/>
  <c r="I33" i="26"/>
  <c r="I42" i="26"/>
  <c r="I51" i="26"/>
  <c r="I60" i="26"/>
  <c r="I69" i="26"/>
  <c r="I78" i="26"/>
  <c r="I87" i="26"/>
  <c r="I96" i="26"/>
  <c r="I114" i="26"/>
  <c r="I123" i="26"/>
  <c r="I132" i="26"/>
  <c r="I141" i="26"/>
  <c r="I150" i="26"/>
  <c r="I159" i="26"/>
  <c r="I168" i="26"/>
  <c r="I177" i="26"/>
  <c r="I186" i="26"/>
  <c r="I195" i="26"/>
  <c r="I204" i="26"/>
  <c r="I213" i="26"/>
  <c r="I222" i="26"/>
  <c r="I231" i="26"/>
  <c r="I240" i="26"/>
  <c r="I249" i="26"/>
  <c r="I258" i="26"/>
  <c r="I267" i="26"/>
  <c r="I276" i="26"/>
  <c r="I285" i="26"/>
  <c r="I294" i="26"/>
  <c r="I303" i="26"/>
  <c r="I312" i="26"/>
  <c r="I321" i="26"/>
  <c r="I330" i="26"/>
  <c r="I339" i="26"/>
  <c r="I348" i="26"/>
  <c r="I357" i="26"/>
  <c r="I366" i="26"/>
  <c r="I375" i="26"/>
  <c r="I384" i="26"/>
  <c r="I393" i="26"/>
  <c r="I402" i="26"/>
  <c r="I411" i="26"/>
  <c r="I420" i="26"/>
  <c r="I429" i="26"/>
  <c r="I438" i="26"/>
  <c r="I447" i="26"/>
  <c r="I456" i="26"/>
  <c r="I465" i="26"/>
  <c r="I474" i="26"/>
  <c r="I483" i="26"/>
  <c r="I492" i="26"/>
  <c r="I501" i="26"/>
  <c r="I510" i="26"/>
  <c r="I519" i="26"/>
  <c r="I528" i="26"/>
  <c r="I537" i="26"/>
  <c r="I546" i="26"/>
  <c r="I555" i="26"/>
  <c r="I618" i="26"/>
  <c r="I564" i="26"/>
  <c r="I582" i="26"/>
  <c r="F263" i="18"/>
  <c r="B263" i="18" s="1"/>
  <c r="F264" i="18"/>
  <c r="B264" i="18" s="1"/>
  <c r="F265" i="18"/>
  <c r="B265" i="18" s="1"/>
  <c r="F266" i="18"/>
  <c r="B266" i="18" s="1"/>
  <c r="F267" i="18"/>
  <c r="B267" i="18" s="1"/>
  <c r="F268" i="18"/>
  <c r="B268" i="18" s="1"/>
  <c r="F269" i="18"/>
  <c r="B269" i="18" s="1"/>
  <c r="F270" i="18"/>
  <c r="B270" i="18" s="1"/>
  <c r="F271" i="18"/>
  <c r="B271" i="18" s="1"/>
  <c r="F272" i="18"/>
  <c r="B272" i="18" s="1"/>
  <c r="F273" i="18"/>
  <c r="B273" i="18" s="1"/>
  <c r="F274" i="18"/>
  <c r="B274" i="18" s="1"/>
  <c r="F275" i="18"/>
  <c r="B275" i="18" s="1"/>
  <c r="F276" i="18"/>
  <c r="B276" i="18" s="1"/>
  <c r="F277" i="18"/>
  <c r="B277" i="18" s="1"/>
  <c r="F278" i="18"/>
  <c r="B278" i="18" s="1"/>
  <c r="F279" i="18"/>
  <c r="B279" i="18" s="1"/>
  <c r="F280" i="18"/>
  <c r="B280" i="18" s="1"/>
  <c r="F281" i="18"/>
  <c r="B281" i="18" s="1"/>
  <c r="F282" i="18"/>
  <c r="B282" i="18" s="1"/>
  <c r="F283" i="18"/>
  <c r="B283" i="18" s="1"/>
  <c r="F284" i="18"/>
  <c r="B284" i="18" s="1"/>
  <c r="F285" i="18"/>
  <c r="B285" i="18" s="1"/>
  <c r="F286" i="18"/>
  <c r="B286" i="18" s="1"/>
  <c r="F287" i="18"/>
  <c r="B287" i="18" s="1"/>
  <c r="F288" i="18"/>
  <c r="B288" i="18" s="1"/>
  <c r="F289" i="18"/>
  <c r="B289" i="18" s="1"/>
  <c r="F290" i="18"/>
  <c r="B290" i="18" s="1"/>
  <c r="F291" i="18"/>
  <c r="B291" i="18" s="1"/>
  <c r="F292" i="18"/>
  <c r="B292" i="18" s="1"/>
  <c r="F293" i="18"/>
  <c r="B293" i="18" s="1"/>
  <c r="F294" i="18"/>
  <c r="B294" i="18" s="1"/>
  <c r="F295" i="18"/>
  <c r="B295" i="18" s="1"/>
  <c r="F296" i="18"/>
  <c r="B296" i="18" s="1"/>
  <c r="F297" i="18"/>
  <c r="B297" i="18" s="1"/>
  <c r="F298" i="18"/>
  <c r="B298" i="18" s="1"/>
  <c r="F299" i="18"/>
  <c r="B299" i="18" s="1"/>
  <c r="F300" i="18"/>
  <c r="B300" i="18" s="1"/>
  <c r="F301" i="18"/>
  <c r="B301" i="18" s="1"/>
  <c r="F302" i="18"/>
  <c r="B302" i="18" s="1"/>
  <c r="F303" i="18"/>
  <c r="B303" i="18" s="1"/>
  <c r="F304" i="18"/>
  <c r="B304" i="18" s="1"/>
  <c r="F305" i="18"/>
  <c r="B305" i="18" s="1"/>
  <c r="F306" i="18"/>
  <c r="B306" i="18" s="1"/>
  <c r="F307" i="18"/>
  <c r="B307" i="18" s="1"/>
  <c r="F308" i="18"/>
  <c r="B308" i="18" s="1"/>
  <c r="F309" i="18"/>
  <c r="B309" i="18" s="1"/>
  <c r="F310" i="18"/>
  <c r="B310" i="18" s="1"/>
  <c r="F311" i="18"/>
  <c r="B311" i="18" s="1"/>
  <c r="F312" i="18"/>
  <c r="B312" i="18" s="1"/>
  <c r="F313" i="18"/>
  <c r="B313" i="18" s="1"/>
  <c r="F314" i="18"/>
  <c r="B314" i="18" s="1"/>
  <c r="F315" i="18"/>
  <c r="B315" i="18" s="1"/>
  <c r="F316" i="18"/>
  <c r="B316" i="18" s="1"/>
  <c r="F317" i="18"/>
  <c r="B317" i="18" s="1"/>
  <c r="F318" i="18"/>
  <c r="B318" i="18" s="1"/>
  <c r="F319" i="18"/>
  <c r="B319" i="18" s="1"/>
  <c r="F320" i="18"/>
  <c r="B320" i="18" s="1"/>
  <c r="F321" i="18"/>
  <c r="B321" i="18" s="1"/>
  <c r="F322" i="18"/>
  <c r="B322" i="18" s="1"/>
  <c r="F323" i="18"/>
  <c r="B323" i="18" s="1"/>
  <c r="F324" i="18"/>
  <c r="B324" i="18" s="1"/>
  <c r="F325" i="18"/>
  <c r="B325" i="18" s="1"/>
  <c r="F326" i="18"/>
  <c r="B326" i="18" s="1"/>
  <c r="F327" i="18"/>
  <c r="B327" i="18" s="1"/>
  <c r="F328" i="18"/>
  <c r="B328" i="18" s="1"/>
  <c r="F329" i="18"/>
  <c r="B329" i="18" s="1"/>
  <c r="F330" i="18"/>
  <c r="B330" i="18" s="1"/>
  <c r="F331" i="18"/>
  <c r="B331" i="18" s="1"/>
  <c r="F332" i="18"/>
  <c r="B332" i="18" s="1"/>
  <c r="F333" i="18"/>
  <c r="B333" i="18" s="1"/>
  <c r="F334" i="18"/>
  <c r="B334" i="18" s="1"/>
  <c r="F335" i="18"/>
  <c r="B335" i="18" s="1"/>
  <c r="F336" i="18"/>
  <c r="B336" i="18" s="1"/>
  <c r="F337" i="18"/>
  <c r="B337" i="18" s="1"/>
  <c r="F338" i="18"/>
  <c r="B338" i="18" s="1"/>
  <c r="F339" i="18"/>
  <c r="B339" i="18" s="1"/>
  <c r="F340" i="18"/>
  <c r="B340" i="18" s="1"/>
  <c r="F341" i="18"/>
  <c r="B341" i="18" s="1"/>
  <c r="F342" i="18"/>
  <c r="B342" i="18" s="1"/>
  <c r="F343" i="18"/>
  <c r="B343" i="18" s="1"/>
  <c r="F344" i="18"/>
  <c r="B344" i="18" s="1"/>
  <c r="F345" i="18"/>
  <c r="B345" i="18" s="1"/>
  <c r="F346" i="18"/>
  <c r="B346" i="18" s="1"/>
  <c r="F347" i="18"/>
  <c r="B347" i="18" s="1"/>
  <c r="F348" i="18"/>
  <c r="B348" i="18" s="1"/>
  <c r="F349" i="18"/>
  <c r="B349" i="18" s="1"/>
  <c r="F350" i="18"/>
  <c r="B350" i="18" s="1"/>
  <c r="F351" i="18"/>
  <c r="B351" i="18" s="1"/>
  <c r="F352" i="18"/>
  <c r="B352" i="18" s="1"/>
  <c r="F353" i="18"/>
  <c r="B353" i="18" s="1"/>
  <c r="F354" i="18"/>
  <c r="B354" i="18" s="1"/>
  <c r="F355" i="18"/>
  <c r="B355" i="18" s="1"/>
  <c r="F356" i="18"/>
  <c r="B356" i="18" s="1"/>
  <c r="F357" i="18"/>
  <c r="B357" i="18" s="1"/>
  <c r="F358" i="18"/>
  <c r="B358" i="18" s="1"/>
  <c r="F359" i="18"/>
  <c r="B359" i="18" s="1"/>
  <c r="F360" i="18"/>
  <c r="B360" i="18" s="1"/>
  <c r="F361" i="18"/>
  <c r="B361" i="18" s="1"/>
  <c r="F362" i="18"/>
  <c r="B362" i="18" s="1"/>
  <c r="F363" i="18"/>
  <c r="B363" i="18" s="1"/>
  <c r="F364" i="18"/>
  <c r="B364" i="18" s="1"/>
  <c r="F365" i="18"/>
  <c r="B365" i="18" s="1"/>
  <c r="F366" i="18"/>
  <c r="B366" i="18" s="1"/>
  <c r="F367" i="18"/>
  <c r="B367" i="18" s="1"/>
  <c r="F368" i="18"/>
  <c r="B368" i="18" s="1"/>
  <c r="F369" i="18"/>
  <c r="B369" i="18" s="1"/>
  <c r="F370" i="18"/>
  <c r="B370" i="18" s="1"/>
  <c r="F371" i="18"/>
  <c r="B371" i="18" s="1"/>
  <c r="F372" i="18"/>
  <c r="B372" i="18" s="1"/>
  <c r="F373" i="18"/>
  <c r="B373" i="18" s="1"/>
  <c r="F374" i="18"/>
  <c r="B374" i="18" s="1"/>
  <c r="F375" i="18"/>
  <c r="B375" i="18" s="1"/>
  <c r="F376" i="18"/>
  <c r="B376" i="18" s="1"/>
  <c r="F377" i="18"/>
  <c r="B377" i="18" s="1"/>
  <c r="F378" i="18"/>
  <c r="B378" i="18" s="1"/>
  <c r="F379" i="18"/>
  <c r="B379" i="18" s="1"/>
  <c r="F380" i="18"/>
  <c r="B380" i="18" s="1"/>
  <c r="F381" i="18"/>
  <c r="B381" i="18" s="1"/>
  <c r="F382" i="18"/>
  <c r="B382" i="18" s="1"/>
  <c r="F383" i="18"/>
  <c r="B383" i="18" s="1"/>
  <c r="F384" i="18"/>
  <c r="B384" i="18" s="1"/>
  <c r="F385" i="18"/>
  <c r="B385" i="18" s="1"/>
  <c r="F386" i="18"/>
  <c r="B386" i="18" s="1"/>
  <c r="F387" i="18"/>
  <c r="B387" i="18" s="1"/>
  <c r="F388" i="18"/>
  <c r="B388" i="18" s="1"/>
  <c r="F389" i="18"/>
  <c r="B389" i="18" s="1"/>
  <c r="F390" i="18"/>
  <c r="B390" i="18" s="1"/>
  <c r="F391" i="18"/>
  <c r="B391" i="18" s="1"/>
  <c r="F392" i="18"/>
  <c r="B392" i="18" s="1"/>
  <c r="F393" i="18"/>
  <c r="B393" i="18" s="1"/>
  <c r="F394" i="18"/>
  <c r="B394" i="18" s="1"/>
  <c r="F395" i="18"/>
  <c r="B395" i="18" s="1"/>
  <c r="F396" i="18"/>
  <c r="B396" i="18" s="1"/>
  <c r="F397" i="18"/>
  <c r="B397" i="18" s="1"/>
  <c r="F398" i="18"/>
  <c r="B398" i="18" s="1"/>
  <c r="F399" i="18"/>
  <c r="B399" i="18" s="1"/>
  <c r="F400" i="18"/>
  <c r="B400" i="18" s="1"/>
  <c r="F401" i="18"/>
  <c r="B401" i="18" s="1"/>
  <c r="F402" i="18"/>
  <c r="B402" i="18" s="1"/>
  <c r="F403" i="18"/>
  <c r="B403" i="18" s="1"/>
  <c r="F404" i="18"/>
  <c r="B404" i="18" s="1"/>
  <c r="F405" i="18"/>
  <c r="B405" i="18" s="1"/>
  <c r="F406" i="18"/>
  <c r="B406" i="18" s="1"/>
  <c r="F407" i="18"/>
  <c r="B407" i="18" s="1"/>
  <c r="F408" i="18"/>
  <c r="B408" i="18" s="1"/>
  <c r="F409" i="18"/>
  <c r="B409" i="18" s="1"/>
  <c r="F410" i="18"/>
  <c r="B410" i="18" s="1"/>
  <c r="F411" i="18"/>
  <c r="B411" i="18" s="1"/>
  <c r="F412" i="18"/>
  <c r="B412" i="18" s="1"/>
  <c r="F413" i="18"/>
  <c r="B413" i="18" s="1"/>
  <c r="F414" i="18"/>
  <c r="B414" i="18" s="1"/>
  <c r="F415" i="18"/>
  <c r="B415" i="18" s="1"/>
  <c r="F416" i="18"/>
  <c r="B416" i="18" s="1"/>
  <c r="F417" i="18"/>
  <c r="B417" i="18" s="1"/>
  <c r="F418" i="18"/>
  <c r="B418" i="18" s="1"/>
  <c r="F419" i="18"/>
  <c r="B419" i="18" s="1"/>
  <c r="F420" i="18"/>
  <c r="B420" i="18" s="1"/>
  <c r="F421" i="18"/>
  <c r="B421" i="18" s="1"/>
  <c r="F422" i="18"/>
  <c r="B422" i="18" s="1"/>
  <c r="F423" i="18"/>
  <c r="B423" i="18" s="1"/>
  <c r="F424" i="18"/>
  <c r="B424" i="18" s="1"/>
  <c r="F425" i="18"/>
  <c r="B425" i="18" s="1"/>
  <c r="F426" i="18"/>
  <c r="B426" i="18" s="1"/>
  <c r="F427" i="18"/>
  <c r="B427" i="18" s="1"/>
  <c r="F428" i="18"/>
  <c r="B428" i="18" s="1"/>
  <c r="F429" i="18"/>
  <c r="B429" i="18" s="1"/>
  <c r="F430" i="18"/>
  <c r="B430" i="18" s="1"/>
  <c r="F431" i="18"/>
  <c r="B431" i="18" s="1"/>
  <c r="F432" i="18"/>
  <c r="B432" i="18" s="1"/>
  <c r="F433" i="18"/>
  <c r="B433" i="18" s="1"/>
  <c r="F434" i="18"/>
  <c r="B434" i="18" s="1"/>
  <c r="F435" i="18"/>
  <c r="B435" i="18" s="1"/>
  <c r="F436" i="18"/>
  <c r="B436" i="18" s="1"/>
  <c r="F437" i="18"/>
  <c r="B437" i="18" s="1"/>
  <c r="F438" i="18"/>
  <c r="B438" i="18" s="1"/>
  <c r="F439" i="18"/>
  <c r="B439" i="18" s="1"/>
  <c r="F440" i="18"/>
  <c r="B440" i="18" s="1"/>
  <c r="F441" i="18"/>
  <c r="B441" i="18" s="1"/>
  <c r="F442" i="18"/>
  <c r="B442" i="18" s="1"/>
  <c r="F443" i="18"/>
  <c r="B443" i="18" s="1"/>
  <c r="F444" i="18"/>
  <c r="B444" i="18" s="1"/>
  <c r="F445" i="18"/>
  <c r="B445" i="18" s="1"/>
  <c r="F446" i="18"/>
  <c r="B446" i="18" s="1"/>
  <c r="F447" i="18"/>
  <c r="B447" i="18" s="1"/>
  <c r="F448" i="18"/>
  <c r="B448" i="18" s="1"/>
  <c r="F449" i="18"/>
  <c r="B449" i="18" s="1"/>
  <c r="F450" i="18"/>
  <c r="B450" i="18" s="1"/>
  <c r="F451" i="18"/>
  <c r="B451" i="18" s="1"/>
  <c r="F452" i="18"/>
  <c r="B452" i="18" s="1"/>
  <c r="F453" i="18"/>
  <c r="B453" i="18" s="1"/>
  <c r="F454" i="18"/>
  <c r="B454" i="18" s="1"/>
  <c r="F455" i="18"/>
  <c r="B455" i="18" s="1"/>
  <c r="F456" i="18"/>
  <c r="B456" i="18" s="1"/>
  <c r="F457" i="18"/>
  <c r="B457" i="18" s="1"/>
  <c r="F458" i="18"/>
  <c r="B458" i="18" s="1"/>
  <c r="F459" i="18"/>
  <c r="B459" i="18" s="1"/>
  <c r="F460" i="18"/>
  <c r="B460" i="18" s="1"/>
  <c r="F461" i="18"/>
  <c r="B461" i="18" s="1"/>
  <c r="F462" i="18"/>
  <c r="B462" i="18" s="1"/>
  <c r="F463" i="18"/>
  <c r="B463" i="18" s="1"/>
  <c r="F464" i="18"/>
  <c r="B464" i="18" s="1"/>
  <c r="F465" i="18"/>
  <c r="B465" i="18" s="1"/>
  <c r="F466" i="18"/>
  <c r="B466" i="18" s="1"/>
  <c r="F467" i="18"/>
  <c r="B467" i="18" s="1"/>
  <c r="F468" i="18"/>
  <c r="B468" i="18" s="1"/>
  <c r="F469" i="18"/>
  <c r="B469" i="18" s="1"/>
  <c r="F470" i="18"/>
  <c r="B470" i="18" s="1"/>
  <c r="F471" i="18"/>
  <c r="B471" i="18" s="1"/>
  <c r="F472" i="18"/>
  <c r="B472" i="18" s="1"/>
  <c r="F473" i="18"/>
  <c r="B473" i="18" s="1"/>
  <c r="F474" i="18"/>
  <c r="B474" i="18" s="1"/>
  <c r="F475" i="18"/>
  <c r="B475" i="18" s="1"/>
  <c r="F476" i="18"/>
  <c r="B476" i="18" s="1"/>
  <c r="F477" i="18"/>
  <c r="B477" i="18" s="1"/>
  <c r="F478" i="18"/>
  <c r="B478" i="18" s="1"/>
  <c r="F479" i="18"/>
  <c r="B479" i="18" s="1"/>
  <c r="F480" i="18"/>
  <c r="B480" i="18" s="1"/>
  <c r="F481" i="18"/>
  <c r="B481" i="18" s="1"/>
  <c r="F482" i="18"/>
  <c r="B482" i="18" s="1"/>
  <c r="F483" i="18"/>
  <c r="B483" i="18" s="1"/>
  <c r="F484" i="18"/>
  <c r="B484" i="18" s="1"/>
  <c r="F485" i="18"/>
  <c r="B485" i="18" s="1"/>
  <c r="F486" i="18"/>
  <c r="B486" i="18" s="1"/>
  <c r="F487" i="18"/>
  <c r="B487" i="18" s="1"/>
  <c r="F488" i="18"/>
  <c r="B488" i="18" s="1"/>
  <c r="F489" i="18"/>
  <c r="B489" i="18" s="1"/>
  <c r="F490" i="18"/>
  <c r="B490" i="18" s="1"/>
  <c r="F491" i="18"/>
  <c r="B491" i="18" s="1"/>
  <c r="F492" i="18"/>
  <c r="B492" i="18" s="1"/>
  <c r="F493" i="18"/>
  <c r="B493" i="18" s="1"/>
  <c r="F494" i="18"/>
  <c r="B494" i="18" s="1"/>
  <c r="F495" i="18"/>
  <c r="B495" i="18" s="1"/>
  <c r="F496" i="18"/>
  <c r="B496" i="18" s="1"/>
  <c r="F497" i="18"/>
  <c r="B497" i="18" s="1"/>
  <c r="F498" i="18"/>
  <c r="B498" i="18" s="1"/>
  <c r="F499" i="18"/>
  <c r="B499" i="18" s="1"/>
  <c r="F500" i="18"/>
  <c r="B500" i="18" s="1"/>
  <c r="F501" i="18"/>
  <c r="B501" i="18" s="1"/>
  <c r="F502" i="18"/>
  <c r="B502" i="18" s="1"/>
  <c r="F503" i="18"/>
  <c r="B503" i="18" s="1"/>
  <c r="F504" i="18"/>
  <c r="B504" i="18" s="1"/>
  <c r="F505" i="18"/>
  <c r="B505" i="18" s="1"/>
  <c r="F506" i="18"/>
  <c r="B506" i="18" s="1"/>
  <c r="F507" i="18"/>
  <c r="B507" i="18" s="1"/>
  <c r="F508" i="18"/>
  <c r="B508" i="18" s="1"/>
  <c r="F509" i="18"/>
  <c r="B509" i="18" s="1"/>
  <c r="F510" i="18"/>
  <c r="B510" i="18" s="1"/>
  <c r="F511" i="18"/>
  <c r="B511" i="18" s="1"/>
  <c r="F512" i="18"/>
  <c r="B512" i="18" s="1"/>
  <c r="F513" i="18"/>
  <c r="B513" i="18" s="1"/>
  <c r="F514" i="18"/>
  <c r="B514" i="18" s="1"/>
  <c r="F515" i="18"/>
  <c r="B515" i="18" s="1"/>
  <c r="F516" i="18"/>
  <c r="B516" i="18" s="1"/>
  <c r="F517" i="18"/>
  <c r="B517" i="18" s="1"/>
  <c r="F518" i="18"/>
  <c r="B518" i="18" s="1"/>
  <c r="F519" i="18"/>
  <c r="B519" i="18" s="1"/>
  <c r="F520" i="18"/>
  <c r="B520" i="18" s="1"/>
  <c r="F521" i="18"/>
  <c r="B521" i="18" s="1"/>
  <c r="F522" i="18"/>
  <c r="B522" i="18" s="1"/>
  <c r="F523" i="18"/>
  <c r="B523" i="18" s="1"/>
  <c r="F524" i="18"/>
  <c r="B524" i="18" s="1"/>
  <c r="F525" i="18"/>
  <c r="B525" i="18" s="1"/>
  <c r="F526" i="18"/>
  <c r="B526" i="18" s="1"/>
  <c r="F527" i="18"/>
  <c r="B527" i="18" s="1"/>
  <c r="F528" i="18"/>
  <c r="B528" i="18" s="1"/>
  <c r="F529" i="18"/>
  <c r="B529" i="18" s="1"/>
  <c r="F530" i="18"/>
  <c r="B530" i="18" s="1"/>
  <c r="F531" i="18"/>
  <c r="B531" i="18" s="1"/>
  <c r="F532" i="18"/>
  <c r="B532" i="18" s="1"/>
  <c r="F533" i="18"/>
  <c r="B533" i="18" s="1"/>
  <c r="F534" i="18"/>
  <c r="B534" i="18" s="1"/>
  <c r="F535" i="18"/>
  <c r="B535" i="18" s="1"/>
  <c r="F536" i="18"/>
  <c r="B536" i="18" s="1"/>
  <c r="F537" i="18"/>
  <c r="B537" i="18" s="1"/>
  <c r="F538" i="18"/>
  <c r="B538" i="18" s="1"/>
  <c r="F539" i="18"/>
  <c r="B539" i="18" s="1"/>
  <c r="F540" i="18"/>
  <c r="B540" i="18" s="1"/>
  <c r="F541" i="18"/>
  <c r="B541" i="18" s="1"/>
  <c r="F542" i="18"/>
  <c r="B542" i="18" s="1"/>
  <c r="F543" i="18"/>
  <c r="B543" i="18" s="1"/>
  <c r="F544" i="18"/>
  <c r="B544" i="18" s="1"/>
  <c r="F545" i="18"/>
  <c r="B545" i="18" s="1"/>
  <c r="F546" i="18"/>
  <c r="B546" i="18" s="1"/>
  <c r="F547" i="18"/>
  <c r="B547" i="18" s="1"/>
  <c r="F548" i="18"/>
  <c r="B548" i="18" s="1"/>
  <c r="F549" i="18"/>
  <c r="B549" i="18" s="1"/>
  <c r="F550" i="18"/>
  <c r="B550" i="18" s="1"/>
  <c r="F551" i="18"/>
  <c r="B551" i="18" s="1"/>
  <c r="F552" i="18"/>
  <c r="B552" i="18" s="1"/>
  <c r="F553" i="18"/>
  <c r="B553" i="18" s="1"/>
  <c r="F554" i="18"/>
  <c r="B554" i="18" s="1"/>
  <c r="F555" i="18"/>
  <c r="B555" i="18" s="1"/>
  <c r="F556" i="18"/>
  <c r="B556" i="18" s="1"/>
  <c r="F557" i="18"/>
  <c r="B557" i="18" s="1"/>
  <c r="F558" i="18"/>
  <c r="B558" i="18" s="1"/>
  <c r="F559" i="18"/>
  <c r="B559" i="18" s="1"/>
  <c r="F560" i="18"/>
  <c r="B560" i="18" s="1"/>
  <c r="F561" i="18"/>
  <c r="B561" i="18" s="1"/>
  <c r="F562" i="18"/>
  <c r="B562" i="18" s="1"/>
  <c r="F563" i="18"/>
  <c r="B563" i="18" s="1"/>
  <c r="F564" i="18"/>
  <c r="B564" i="18" s="1"/>
  <c r="F565" i="18"/>
  <c r="B565" i="18" s="1"/>
  <c r="F566" i="18"/>
  <c r="B566" i="18" s="1"/>
  <c r="F567" i="18"/>
  <c r="B567" i="18" s="1"/>
  <c r="F568" i="18"/>
  <c r="B568" i="18" s="1"/>
  <c r="F569" i="18"/>
  <c r="B569" i="18" s="1"/>
  <c r="F570" i="18"/>
  <c r="B570" i="18" s="1"/>
  <c r="F571" i="18"/>
  <c r="B571" i="18" s="1"/>
  <c r="F572" i="18"/>
  <c r="B572" i="18" s="1"/>
  <c r="F573" i="18"/>
  <c r="B573" i="18" s="1"/>
  <c r="F574" i="18"/>
  <c r="B574" i="18" s="1"/>
  <c r="F575" i="18"/>
  <c r="B575" i="18" s="1"/>
  <c r="F576" i="18"/>
  <c r="B576" i="18" s="1"/>
  <c r="F577" i="18"/>
  <c r="B577" i="18" s="1"/>
  <c r="F578" i="18"/>
  <c r="B578" i="18" s="1"/>
  <c r="F579" i="18"/>
  <c r="B579" i="18" s="1"/>
  <c r="F580" i="18"/>
  <c r="B580" i="18" s="1"/>
  <c r="F581" i="18"/>
  <c r="B581" i="18" s="1"/>
  <c r="F582" i="18"/>
  <c r="B582" i="18" s="1"/>
  <c r="F583" i="18"/>
  <c r="B583" i="18" s="1"/>
  <c r="F584" i="18"/>
  <c r="B584" i="18" s="1"/>
  <c r="F585" i="18"/>
  <c r="B585" i="18" s="1"/>
  <c r="F586" i="18"/>
  <c r="B586" i="18" s="1"/>
  <c r="F587" i="18"/>
  <c r="B587" i="18" s="1"/>
  <c r="F588" i="18"/>
  <c r="B588" i="18" s="1"/>
  <c r="F589" i="18"/>
  <c r="B589" i="18" s="1"/>
  <c r="F590" i="18"/>
  <c r="B590" i="18" s="1"/>
  <c r="F591" i="18"/>
  <c r="B591" i="18" s="1"/>
  <c r="F592" i="18"/>
  <c r="B592" i="18" s="1"/>
  <c r="F593" i="18"/>
  <c r="B593" i="18" s="1"/>
  <c r="F594" i="18"/>
  <c r="B594" i="18" s="1"/>
  <c r="F595" i="18"/>
  <c r="B595" i="18" s="1"/>
  <c r="F596" i="18"/>
  <c r="B596" i="18" s="1"/>
  <c r="F597" i="18"/>
  <c r="B597" i="18" s="1"/>
  <c r="F598" i="18"/>
  <c r="B598" i="18" s="1"/>
  <c r="F599" i="18"/>
  <c r="B599" i="18" s="1"/>
  <c r="F600" i="18"/>
  <c r="B600" i="18" s="1"/>
  <c r="F601" i="18"/>
  <c r="B601" i="18" s="1"/>
  <c r="F602" i="18"/>
  <c r="B602" i="18" s="1"/>
  <c r="F603" i="18"/>
  <c r="B603" i="18" s="1"/>
  <c r="F604" i="18"/>
  <c r="B604" i="18" s="1"/>
  <c r="F605" i="18"/>
  <c r="B605" i="18" s="1"/>
  <c r="F606" i="18"/>
  <c r="B606" i="18" s="1"/>
  <c r="F607" i="18"/>
  <c r="B607" i="18" s="1"/>
  <c r="F608" i="18"/>
  <c r="B608" i="18" s="1"/>
  <c r="F609" i="18"/>
  <c r="B609" i="18" s="1"/>
  <c r="F610" i="18"/>
  <c r="B610" i="18" s="1"/>
  <c r="F611" i="18"/>
  <c r="B611" i="18" s="1"/>
  <c r="F612" i="18"/>
  <c r="B612" i="18" s="1"/>
  <c r="F613" i="18"/>
  <c r="B613" i="18" s="1"/>
  <c r="F614" i="18"/>
  <c r="B614" i="18" s="1"/>
  <c r="F615" i="18"/>
  <c r="B615" i="18" s="1"/>
  <c r="F616" i="18"/>
  <c r="B616" i="18" s="1"/>
  <c r="F617" i="18"/>
  <c r="B617" i="18" s="1"/>
  <c r="F618" i="18"/>
  <c r="B618" i="18" s="1"/>
  <c r="F619" i="18"/>
  <c r="B619" i="18" s="1"/>
  <c r="F620" i="18"/>
  <c r="B620" i="18" s="1"/>
  <c r="F621" i="18"/>
  <c r="B621" i="18" s="1"/>
  <c r="F622" i="18"/>
  <c r="B622" i="18" s="1"/>
  <c r="F623" i="18"/>
  <c r="B623" i="18" s="1"/>
  <c r="F624" i="18"/>
  <c r="B624" i="18" s="1"/>
  <c r="F625" i="18"/>
  <c r="B625" i="18" s="1"/>
  <c r="F626" i="18"/>
  <c r="B626" i="18" s="1"/>
  <c r="F627" i="18"/>
  <c r="B627" i="18" s="1"/>
  <c r="F628" i="18"/>
  <c r="B628" i="18" s="1"/>
  <c r="F629" i="18"/>
  <c r="B629" i="18" s="1"/>
  <c r="F630" i="18"/>
  <c r="B630" i="18" s="1"/>
  <c r="F631" i="18"/>
  <c r="B631" i="18" s="1"/>
  <c r="F632" i="18"/>
  <c r="B632" i="18" s="1"/>
  <c r="F633" i="18"/>
  <c r="B633" i="18" s="1"/>
  <c r="F634" i="18"/>
  <c r="B634" i="18" s="1"/>
  <c r="F635" i="18"/>
  <c r="B635" i="18" s="1"/>
  <c r="F636" i="18"/>
  <c r="B636" i="18" s="1"/>
  <c r="F637" i="18"/>
  <c r="B637" i="18" s="1"/>
  <c r="F638" i="18"/>
  <c r="B638" i="18" s="1"/>
  <c r="F639" i="18"/>
  <c r="B639" i="18" s="1"/>
  <c r="F640" i="18"/>
  <c r="B640" i="18" s="1"/>
  <c r="F641" i="18"/>
  <c r="B641" i="18" s="1"/>
  <c r="F642" i="18"/>
  <c r="B642" i="18" s="1"/>
  <c r="F643" i="18"/>
  <c r="B643" i="18" s="1"/>
  <c r="F644" i="18"/>
  <c r="B644" i="18" s="1"/>
  <c r="F645" i="18"/>
  <c r="B645" i="18" s="1"/>
  <c r="F646" i="18"/>
  <c r="B646" i="18" s="1"/>
  <c r="F647" i="18"/>
  <c r="B647" i="18" s="1"/>
  <c r="F648" i="18"/>
  <c r="B648" i="18" s="1"/>
  <c r="F649" i="18"/>
  <c r="B649" i="18" s="1"/>
  <c r="F650" i="18"/>
  <c r="B650" i="18" s="1"/>
  <c r="F651" i="18"/>
  <c r="B651" i="18" s="1"/>
  <c r="F652" i="18"/>
  <c r="B652" i="18" s="1"/>
  <c r="F653" i="18"/>
  <c r="B653" i="18" s="1"/>
  <c r="F654" i="18"/>
  <c r="B654" i="18" s="1"/>
  <c r="F655" i="18"/>
  <c r="B655" i="18" s="1"/>
  <c r="F656" i="18"/>
  <c r="B656" i="18" s="1"/>
  <c r="F657" i="18"/>
  <c r="B657" i="18" s="1"/>
  <c r="F658" i="18"/>
  <c r="B658" i="18" s="1"/>
  <c r="F659" i="18"/>
  <c r="B659" i="18" s="1"/>
  <c r="F660" i="18"/>
  <c r="B660" i="18" s="1"/>
  <c r="F661" i="18"/>
  <c r="B661" i="18" s="1"/>
  <c r="F662" i="18"/>
  <c r="B662" i="18" s="1"/>
  <c r="F663" i="18"/>
  <c r="B663" i="18" s="1"/>
  <c r="F664" i="18"/>
  <c r="B664" i="18" s="1"/>
  <c r="F665" i="18"/>
  <c r="B665" i="18" s="1"/>
  <c r="F666" i="18"/>
  <c r="B666" i="18" s="1"/>
  <c r="F667" i="18"/>
  <c r="B667" i="18" s="1"/>
  <c r="F668" i="18"/>
  <c r="B668" i="18" s="1"/>
  <c r="F669" i="18"/>
  <c r="B669" i="18" s="1"/>
  <c r="F670" i="18"/>
  <c r="B670" i="18" s="1"/>
  <c r="F671" i="18"/>
  <c r="B671" i="18" s="1"/>
  <c r="F672" i="18"/>
  <c r="B672" i="18" s="1"/>
  <c r="F673" i="18"/>
  <c r="B673" i="18" s="1"/>
  <c r="F674" i="18"/>
  <c r="B674" i="18" s="1"/>
  <c r="F675" i="18"/>
  <c r="B675" i="18" s="1"/>
  <c r="F676" i="18"/>
  <c r="B676" i="18" s="1"/>
  <c r="F677" i="18"/>
  <c r="B677" i="18" s="1"/>
  <c r="F678" i="18"/>
  <c r="B678" i="18" s="1"/>
  <c r="F679" i="18"/>
  <c r="B679" i="18" s="1"/>
  <c r="F680" i="18"/>
  <c r="B680" i="18" s="1"/>
  <c r="F681" i="18"/>
  <c r="B681" i="18" s="1"/>
  <c r="F682" i="18"/>
  <c r="B682" i="18" s="1"/>
  <c r="F683" i="18"/>
  <c r="B683" i="18" s="1"/>
  <c r="F684" i="18"/>
  <c r="B684" i="18" s="1"/>
  <c r="F685" i="18"/>
  <c r="B685" i="18" s="1"/>
  <c r="F686" i="18"/>
  <c r="B686" i="18" s="1"/>
  <c r="F687" i="18"/>
  <c r="B687" i="18" s="1"/>
  <c r="F688" i="18"/>
  <c r="B688" i="18" s="1"/>
  <c r="F689" i="18"/>
  <c r="B689" i="18" s="1"/>
  <c r="F690" i="18"/>
  <c r="B690" i="18" s="1"/>
  <c r="F691" i="18"/>
  <c r="B691" i="18" s="1"/>
  <c r="F692" i="18"/>
  <c r="B692" i="18" s="1"/>
  <c r="F693" i="18"/>
  <c r="B693" i="18" s="1"/>
  <c r="F694" i="18"/>
  <c r="B694" i="18" s="1"/>
  <c r="F695" i="18"/>
  <c r="B695" i="18" s="1"/>
  <c r="F696" i="18"/>
  <c r="B696" i="18" s="1"/>
  <c r="F697" i="18"/>
  <c r="B697" i="18" s="1"/>
  <c r="F698" i="18"/>
  <c r="B698" i="18" s="1"/>
  <c r="F699" i="18"/>
  <c r="B699" i="18" s="1"/>
  <c r="F700" i="18"/>
  <c r="B700" i="18" s="1"/>
  <c r="F701" i="18"/>
  <c r="B701" i="18" s="1"/>
  <c r="F702" i="18"/>
  <c r="B702" i="18" s="1"/>
  <c r="F703" i="18"/>
  <c r="B703" i="18" s="1"/>
  <c r="F704" i="18"/>
  <c r="B704" i="18" s="1"/>
  <c r="F705" i="18"/>
  <c r="B705" i="18" s="1"/>
  <c r="F706" i="18"/>
  <c r="B706" i="18" s="1"/>
  <c r="F707" i="18"/>
  <c r="B707" i="18" s="1"/>
  <c r="F708" i="18"/>
  <c r="B708" i="18" s="1"/>
  <c r="F709" i="18"/>
  <c r="B709" i="18" s="1"/>
  <c r="F710" i="18"/>
  <c r="B710" i="18" s="1"/>
  <c r="F711" i="18"/>
  <c r="B711" i="18" s="1"/>
  <c r="F712" i="18"/>
  <c r="B712" i="18" s="1"/>
  <c r="F713" i="18"/>
  <c r="B713" i="18" s="1"/>
  <c r="F714" i="18"/>
  <c r="B714" i="18" s="1"/>
  <c r="F715" i="18"/>
  <c r="B715" i="18" s="1"/>
  <c r="F716" i="18"/>
  <c r="B716" i="18" s="1"/>
  <c r="F717" i="18"/>
  <c r="B717" i="18" s="1"/>
  <c r="F718" i="18"/>
  <c r="B718" i="18" s="1"/>
  <c r="F719" i="18"/>
  <c r="B719" i="18" s="1"/>
  <c r="F720" i="18"/>
  <c r="B720" i="18" s="1"/>
  <c r="F721" i="18"/>
  <c r="B721" i="18" s="1"/>
  <c r="F722" i="18"/>
  <c r="B722" i="18" s="1"/>
  <c r="F723" i="18"/>
  <c r="B723" i="18" s="1"/>
  <c r="F724" i="18"/>
  <c r="B724" i="18" s="1"/>
  <c r="F725" i="18"/>
  <c r="B725" i="18" s="1"/>
  <c r="F726" i="18"/>
  <c r="B726" i="18" s="1"/>
  <c r="F727" i="18"/>
  <c r="B727" i="18" s="1"/>
  <c r="F728" i="18"/>
  <c r="B728" i="18" s="1"/>
  <c r="F729" i="18"/>
  <c r="B729" i="18" s="1"/>
  <c r="F730" i="18"/>
  <c r="B730" i="18" s="1"/>
  <c r="F731" i="18"/>
  <c r="B731" i="18" s="1"/>
  <c r="F732" i="18"/>
  <c r="B732" i="18" s="1"/>
  <c r="F733" i="18"/>
  <c r="B733" i="18" s="1"/>
  <c r="F734" i="18"/>
  <c r="B734" i="18" s="1"/>
  <c r="F735" i="18"/>
  <c r="B735" i="18" s="1"/>
  <c r="F736" i="18"/>
  <c r="B736" i="18" s="1"/>
  <c r="F737" i="18"/>
  <c r="B737" i="18" s="1"/>
  <c r="F738" i="18"/>
  <c r="B738" i="18" s="1"/>
  <c r="F739" i="18"/>
  <c r="B739" i="18" s="1"/>
  <c r="F740" i="18"/>
  <c r="B740" i="18" s="1"/>
  <c r="F741" i="18"/>
  <c r="B741" i="18" s="1"/>
  <c r="F742" i="18"/>
  <c r="B742" i="18" s="1"/>
  <c r="F743" i="18"/>
  <c r="B743" i="18" s="1"/>
  <c r="F744" i="18"/>
  <c r="B744" i="18" s="1"/>
  <c r="F745" i="18"/>
  <c r="B745" i="18" s="1"/>
  <c r="F746" i="18"/>
  <c r="B746" i="18" s="1"/>
  <c r="F747" i="18"/>
  <c r="B747" i="18" s="1"/>
  <c r="F748" i="18"/>
  <c r="B748" i="18" s="1"/>
  <c r="F749" i="18"/>
  <c r="B749" i="18" s="1"/>
  <c r="F750" i="18"/>
  <c r="B750" i="18" s="1"/>
  <c r="F751" i="18"/>
  <c r="B751" i="18" s="1"/>
  <c r="F752" i="18"/>
  <c r="B752" i="18" s="1"/>
  <c r="F753" i="18"/>
  <c r="B753" i="18" s="1"/>
  <c r="F754" i="18"/>
  <c r="B754" i="18" s="1"/>
  <c r="F755" i="18"/>
  <c r="B755" i="18" s="1"/>
  <c r="F756" i="18"/>
  <c r="B756" i="18" s="1"/>
  <c r="F757" i="18"/>
  <c r="B757" i="18" s="1"/>
  <c r="F758" i="18"/>
  <c r="B758" i="18" s="1"/>
  <c r="F759" i="18"/>
  <c r="B759" i="18" s="1"/>
  <c r="F760" i="18"/>
  <c r="B760" i="18" s="1"/>
  <c r="F761" i="18"/>
  <c r="B761" i="18" s="1"/>
  <c r="F762" i="18"/>
  <c r="B762" i="18" s="1"/>
  <c r="F763" i="18"/>
  <c r="B763" i="18" s="1"/>
  <c r="F764" i="18"/>
  <c r="B764" i="18" s="1"/>
  <c r="F765" i="18"/>
  <c r="B765" i="18" s="1"/>
  <c r="F766" i="18"/>
  <c r="B766" i="18" s="1"/>
  <c r="F767" i="18"/>
  <c r="B767" i="18" s="1"/>
  <c r="F768" i="18"/>
  <c r="B768" i="18" s="1"/>
  <c r="F769" i="18"/>
  <c r="B769" i="18" s="1"/>
  <c r="F770" i="18"/>
  <c r="B770" i="18" s="1"/>
  <c r="F771" i="18"/>
  <c r="B771" i="18" s="1"/>
  <c r="F772" i="18"/>
  <c r="B772" i="18" s="1"/>
  <c r="F773" i="18"/>
  <c r="B773" i="18" s="1"/>
  <c r="F774" i="18"/>
  <c r="B774" i="18" s="1"/>
  <c r="F775" i="18"/>
  <c r="B775" i="18" s="1"/>
  <c r="F776" i="18"/>
  <c r="B776" i="18" s="1"/>
  <c r="F777" i="18"/>
  <c r="B777" i="18" s="1"/>
  <c r="F778" i="18"/>
  <c r="B778" i="18" s="1"/>
  <c r="F779" i="18"/>
  <c r="B779" i="18" s="1"/>
  <c r="F780" i="18"/>
  <c r="B780" i="18" s="1"/>
  <c r="F781" i="18"/>
  <c r="B781" i="18" s="1"/>
  <c r="F782" i="18"/>
  <c r="B782" i="18" s="1"/>
  <c r="F783" i="18"/>
  <c r="B783" i="18" s="1"/>
  <c r="F784" i="18"/>
  <c r="B784" i="18" s="1"/>
  <c r="F785" i="18"/>
  <c r="B785" i="18" s="1"/>
  <c r="F786" i="18"/>
  <c r="B786" i="18" s="1"/>
  <c r="F787" i="18"/>
  <c r="B787" i="18" s="1"/>
  <c r="F788" i="18"/>
  <c r="B788" i="18" s="1"/>
  <c r="F789" i="18"/>
  <c r="B789" i="18" s="1"/>
  <c r="F790" i="18"/>
  <c r="B790" i="18" s="1"/>
  <c r="F791" i="18"/>
  <c r="B791" i="18" s="1"/>
  <c r="F792" i="18"/>
  <c r="B792" i="18" s="1"/>
  <c r="F793" i="18"/>
  <c r="B793" i="18" s="1"/>
  <c r="F794" i="18"/>
  <c r="B794" i="18" s="1"/>
  <c r="F795" i="18"/>
  <c r="B795" i="18" s="1"/>
  <c r="F796" i="18"/>
  <c r="B796" i="18" s="1"/>
  <c r="F797" i="18"/>
  <c r="B797" i="18" s="1"/>
  <c r="F798" i="18"/>
  <c r="B798" i="18" s="1"/>
  <c r="F799" i="18"/>
  <c r="B799" i="18" s="1"/>
  <c r="F800" i="18"/>
  <c r="B800" i="18" s="1"/>
  <c r="F801" i="18"/>
  <c r="B801" i="18" s="1"/>
  <c r="F802" i="18"/>
  <c r="B802" i="18" s="1"/>
  <c r="F803" i="18"/>
  <c r="B803" i="18" s="1"/>
  <c r="F804" i="18"/>
  <c r="B804" i="18" s="1"/>
  <c r="F805" i="18"/>
  <c r="B805" i="18" s="1"/>
  <c r="F806" i="18"/>
  <c r="B806" i="18" s="1"/>
  <c r="F807" i="18"/>
  <c r="B807" i="18" s="1"/>
  <c r="F808" i="18"/>
  <c r="B808" i="18" s="1"/>
  <c r="F809" i="18"/>
  <c r="B809" i="18" s="1"/>
  <c r="F810" i="18"/>
  <c r="B810" i="18" s="1"/>
  <c r="F811" i="18"/>
  <c r="B811" i="18" s="1"/>
  <c r="F812" i="18"/>
  <c r="B812" i="18" s="1"/>
  <c r="F813" i="18"/>
  <c r="B813" i="18" s="1"/>
  <c r="F814" i="18"/>
  <c r="B814" i="18" s="1"/>
  <c r="F815" i="18"/>
  <c r="B815" i="18" s="1"/>
  <c r="F816" i="18"/>
  <c r="B816" i="18" s="1"/>
  <c r="F817" i="18"/>
  <c r="B817" i="18" s="1"/>
  <c r="F818" i="18"/>
  <c r="B818" i="18" s="1"/>
  <c r="F819" i="18"/>
  <c r="B819" i="18" s="1"/>
  <c r="F820" i="18"/>
  <c r="B820" i="18" s="1"/>
  <c r="F821" i="18"/>
  <c r="B821" i="18" s="1"/>
  <c r="F822" i="18"/>
  <c r="B822" i="18" s="1"/>
  <c r="F823" i="18"/>
  <c r="B823" i="18" s="1"/>
  <c r="F824" i="18"/>
  <c r="B824" i="18" s="1"/>
  <c r="F825" i="18"/>
  <c r="B825" i="18" s="1"/>
  <c r="F826" i="18"/>
  <c r="B826" i="18" s="1"/>
  <c r="F827" i="18"/>
  <c r="B827" i="18" s="1"/>
  <c r="F828" i="18"/>
  <c r="B828" i="18" s="1"/>
  <c r="F829" i="18"/>
  <c r="B829" i="18" s="1"/>
  <c r="F830" i="18"/>
  <c r="B830" i="18" s="1"/>
  <c r="F831" i="18"/>
  <c r="B831" i="18" s="1"/>
  <c r="F832" i="18"/>
  <c r="B832" i="18" s="1"/>
  <c r="F833" i="18"/>
  <c r="B833" i="18" s="1"/>
  <c r="F834" i="18"/>
  <c r="B834" i="18" s="1"/>
  <c r="F835" i="18"/>
  <c r="B835" i="18" s="1"/>
  <c r="F836" i="18"/>
  <c r="B836" i="18" s="1"/>
  <c r="F837" i="18"/>
  <c r="B837" i="18" s="1"/>
  <c r="F838" i="18"/>
  <c r="B838" i="18" s="1"/>
  <c r="F839" i="18"/>
  <c r="B839" i="18" s="1"/>
  <c r="F840" i="18"/>
  <c r="B840" i="18" s="1"/>
  <c r="F841" i="18"/>
  <c r="B841" i="18" s="1"/>
  <c r="F842" i="18"/>
  <c r="B842" i="18" s="1"/>
  <c r="F843" i="18"/>
  <c r="B843" i="18" s="1"/>
  <c r="F844" i="18"/>
  <c r="B844" i="18" s="1"/>
  <c r="F845" i="18"/>
  <c r="B845" i="18" s="1"/>
  <c r="F846" i="18"/>
  <c r="B846" i="18" s="1"/>
  <c r="F175" i="17"/>
  <c r="B175" i="17" s="1"/>
  <c r="F176" i="17"/>
  <c r="B176" i="17" s="1"/>
  <c r="J337" i="27"/>
  <c r="K337" i="27" s="1"/>
  <c r="L337" i="27" s="1"/>
  <c r="J247" i="27"/>
  <c r="K247" i="27" s="1"/>
  <c r="L247" i="27" s="1"/>
  <c r="AA537" i="22" l="1"/>
  <c r="AA820" i="22"/>
  <c r="AA818" i="22"/>
  <c r="AA821" i="22" s="1"/>
  <c r="AA822" i="22" s="1"/>
  <c r="AA339" i="22"/>
  <c r="AA343" i="22"/>
  <c r="AA349" i="22" s="1"/>
  <c r="AA441" i="22"/>
  <c r="AA625" i="22"/>
  <c r="AA631" i="22" s="1"/>
  <c r="AA904" i="22"/>
  <c r="AA908" i="22" s="1"/>
  <c r="AA621" i="22"/>
  <c r="AA907" i="22"/>
  <c r="AA913" i="22" s="1"/>
  <c r="AA528" i="22"/>
  <c r="AA532" i="22" s="1"/>
  <c r="AA538" i="22" s="1"/>
  <c r="AA728" i="22"/>
  <c r="AA614" i="22"/>
  <c r="AA618" i="22" s="1"/>
  <c r="AA438" i="22"/>
  <c r="AA442" i="22" s="1"/>
  <c r="AA445" i="22" s="1"/>
  <c r="AA336" i="22"/>
  <c r="AA724" i="22"/>
  <c r="AA727" i="22" s="1"/>
  <c r="L85" i="27"/>
  <c r="M85" i="27"/>
  <c r="I242" i="27"/>
  <c r="I61" i="27"/>
  <c r="AA347" i="22" l="1"/>
  <c r="AA444" i="22"/>
  <c r="AA446" i="22" s="1"/>
  <c r="AA629" i="22"/>
  <c r="AA912" i="22"/>
  <c r="AA915" i="22" s="1"/>
  <c r="AA536" i="22"/>
  <c r="AA539" i="22" s="1"/>
  <c r="AA540" i="22" s="1"/>
  <c r="AA622" i="22"/>
  <c r="AA626" i="22" s="1"/>
  <c r="AA632" i="22" s="1"/>
  <c r="AA911" i="22"/>
  <c r="AA914" i="22" s="1"/>
  <c r="AA916" i="22" s="1"/>
  <c r="AA340" i="22"/>
  <c r="K85" i="27"/>
  <c r="I136" i="27"/>
  <c r="AA344" i="22" l="1"/>
  <c r="AA350" i="22" s="1"/>
  <c r="AA630" i="22"/>
  <c r="AA633" i="22" s="1"/>
  <c r="AA634" i="22" s="1"/>
  <c r="F183" i="18"/>
  <c r="B183" i="18" s="1"/>
  <c r="F184" i="18"/>
  <c r="B184" i="18" s="1"/>
  <c r="F185" i="18"/>
  <c r="B185" i="18" s="1"/>
  <c r="F186" i="18"/>
  <c r="B186" i="18" s="1"/>
  <c r="F187" i="18"/>
  <c r="B187" i="18" s="1"/>
  <c r="F188" i="18"/>
  <c r="B188" i="18" s="1"/>
  <c r="F189" i="18"/>
  <c r="B189" i="18" s="1"/>
  <c r="F190" i="18"/>
  <c r="B190" i="18" s="1"/>
  <c r="F191" i="18"/>
  <c r="B191" i="18" s="1"/>
  <c r="F192" i="18"/>
  <c r="B192" i="18" s="1"/>
  <c r="F193" i="18"/>
  <c r="B193" i="18" s="1"/>
  <c r="F194" i="18"/>
  <c r="B194" i="18" s="1"/>
  <c r="F195" i="18"/>
  <c r="B195" i="18" s="1"/>
  <c r="F196" i="18"/>
  <c r="B196" i="18" s="1"/>
  <c r="F197" i="18"/>
  <c r="B197" i="18" s="1"/>
  <c r="F198" i="18"/>
  <c r="B198" i="18" s="1"/>
  <c r="F199" i="18"/>
  <c r="B199" i="18" s="1"/>
  <c r="F200" i="18"/>
  <c r="B200" i="18" s="1"/>
  <c r="F201" i="18"/>
  <c r="B201" i="18" s="1"/>
  <c r="F202" i="18"/>
  <c r="B202" i="18" s="1"/>
  <c r="F203" i="18"/>
  <c r="B203" i="18" s="1"/>
  <c r="F204" i="18"/>
  <c r="B204" i="18" s="1"/>
  <c r="F205" i="18"/>
  <c r="B205" i="18" s="1"/>
  <c r="F206" i="18"/>
  <c r="B206" i="18" s="1"/>
  <c r="F207" i="18"/>
  <c r="B207" i="18" s="1"/>
  <c r="F208" i="18"/>
  <c r="B208" i="18" s="1"/>
  <c r="F209" i="18"/>
  <c r="B209" i="18" s="1"/>
  <c r="F210" i="18"/>
  <c r="B210" i="18" s="1"/>
  <c r="F211" i="18"/>
  <c r="B211" i="18" s="1"/>
  <c r="F212" i="18"/>
  <c r="B212" i="18" s="1"/>
  <c r="F213" i="18"/>
  <c r="B213" i="18" s="1"/>
  <c r="F214" i="18"/>
  <c r="B214" i="18" s="1"/>
  <c r="F215" i="18"/>
  <c r="B215" i="18" s="1"/>
  <c r="F216" i="18"/>
  <c r="B216" i="18" s="1"/>
  <c r="F217" i="18"/>
  <c r="B217" i="18" s="1"/>
  <c r="F218" i="18"/>
  <c r="B218" i="18" s="1"/>
  <c r="F219" i="18"/>
  <c r="B219" i="18" s="1"/>
  <c r="F220" i="18"/>
  <c r="B220" i="18" s="1"/>
  <c r="F221" i="18"/>
  <c r="B221" i="18" s="1"/>
  <c r="F222" i="18"/>
  <c r="B222" i="18" s="1"/>
  <c r="F223" i="18"/>
  <c r="B223" i="18" s="1"/>
  <c r="F224" i="18"/>
  <c r="B224" i="18" s="1"/>
  <c r="F225" i="18"/>
  <c r="B225" i="18" s="1"/>
  <c r="F226" i="18"/>
  <c r="B226" i="18" s="1"/>
  <c r="F227" i="18"/>
  <c r="B227" i="18" s="1"/>
  <c r="F228" i="18"/>
  <c r="B228" i="18" s="1"/>
  <c r="F229" i="18"/>
  <c r="B229" i="18" s="1"/>
  <c r="F230" i="18"/>
  <c r="B230" i="18" s="1"/>
  <c r="F231" i="18"/>
  <c r="B231" i="18" s="1"/>
  <c r="F232" i="18"/>
  <c r="B232" i="18" s="1"/>
  <c r="F233" i="18"/>
  <c r="B233" i="18" s="1"/>
  <c r="F234" i="18"/>
  <c r="B234" i="18" s="1"/>
  <c r="F235" i="18"/>
  <c r="B235" i="18" s="1"/>
  <c r="F236" i="18"/>
  <c r="B236" i="18" s="1"/>
  <c r="F237" i="18"/>
  <c r="B237" i="18" s="1"/>
  <c r="F238" i="18"/>
  <c r="B238" i="18" s="1"/>
  <c r="F239" i="18"/>
  <c r="B239" i="18" s="1"/>
  <c r="F240" i="18"/>
  <c r="B240" i="18" s="1"/>
  <c r="F241" i="18"/>
  <c r="B241" i="18" s="1"/>
  <c r="F242" i="18"/>
  <c r="B242" i="18" s="1"/>
  <c r="F243" i="18"/>
  <c r="B243" i="18" s="1"/>
  <c r="F244" i="18"/>
  <c r="B244" i="18" s="1"/>
  <c r="F245" i="18"/>
  <c r="B245" i="18" s="1"/>
  <c r="F246" i="18"/>
  <c r="B246" i="18" s="1"/>
  <c r="F247" i="18"/>
  <c r="B247" i="18" s="1"/>
  <c r="F248" i="18"/>
  <c r="B248" i="18" s="1"/>
  <c r="F249" i="18"/>
  <c r="B249" i="18" s="1"/>
  <c r="F250" i="18"/>
  <c r="B250" i="18" s="1"/>
  <c r="F251" i="18"/>
  <c r="B251" i="18" s="1"/>
  <c r="F252" i="18"/>
  <c r="B252" i="18" s="1"/>
  <c r="F253" i="18"/>
  <c r="B253" i="18" s="1"/>
  <c r="F254" i="18"/>
  <c r="B254" i="18" s="1"/>
  <c r="F255" i="18"/>
  <c r="B255" i="18" s="1"/>
  <c r="F256" i="18"/>
  <c r="B256" i="18" s="1"/>
  <c r="F257" i="18"/>
  <c r="B257" i="18" s="1"/>
  <c r="F258" i="18"/>
  <c r="B258" i="18" s="1"/>
  <c r="F259" i="18"/>
  <c r="B259" i="18" s="1"/>
  <c r="F260" i="18"/>
  <c r="B260" i="18" s="1"/>
  <c r="F261" i="18"/>
  <c r="B261" i="18" s="1"/>
  <c r="F262" i="18"/>
  <c r="B262" i="18" s="1"/>
  <c r="I213" i="27"/>
  <c r="I212" i="27" s="1"/>
  <c r="J213" i="27"/>
  <c r="J212" i="27" s="1"/>
  <c r="K213" i="27"/>
  <c r="K212" i="27" s="1"/>
  <c r="L213" i="27"/>
  <c r="L212" i="27" s="1"/>
  <c r="M213" i="27"/>
  <c r="M212" i="27" s="1"/>
  <c r="N213" i="27"/>
  <c r="N212" i="27" s="1"/>
  <c r="O213" i="27"/>
  <c r="O212" i="27" s="1"/>
  <c r="P213" i="27"/>
  <c r="P212" i="27" s="1"/>
  <c r="Q213" i="27"/>
  <c r="Q212" i="27" s="1"/>
  <c r="R213" i="27"/>
  <c r="R212" i="27" s="1"/>
  <c r="S213" i="27"/>
  <c r="S212" i="27" s="1"/>
  <c r="T213" i="27"/>
  <c r="T212" i="27" s="1"/>
  <c r="U213" i="27"/>
  <c r="U212" i="27" s="1"/>
  <c r="V213" i="27"/>
  <c r="V212" i="27" s="1"/>
  <c r="W213" i="27"/>
  <c r="W212" i="27" s="1"/>
  <c r="X213" i="27"/>
  <c r="X212" i="27" s="1"/>
  <c r="Y213" i="27"/>
  <c r="Y212" i="27" s="1"/>
  <c r="Z213" i="27"/>
  <c r="Z212" i="27" s="1"/>
  <c r="AA213" i="27"/>
  <c r="AA212" i="27" s="1"/>
  <c r="AB213" i="27"/>
  <c r="AB212" i="27" s="1"/>
  <c r="AC213" i="27"/>
  <c r="AC212" i="27" s="1"/>
  <c r="AD213" i="27"/>
  <c r="AD212" i="27" s="1"/>
  <c r="AE213" i="27"/>
  <c r="AE212" i="27" s="1"/>
  <c r="AF213" i="27"/>
  <c r="AF212" i="27" s="1"/>
  <c r="AG213" i="27"/>
  <c r="AG212" i="27" s="1"/>
  <c r="AH213" i="27"/>
  <c r="AH212" i="27" s="1"/>
  <c r="AI213" i="27"/>
  <c r="AI212" i="27" s="1"/>
  <c r="AJ213" i="27"/>
  <c r="AJ212" i="27" s="1"/>
  <c r="AK213" i="27"/>
  <c r="AK212" i="27" s="1"/>
  <c r="AL213" i="27"/>
  <c r="AL212" i="27" s="1"/>
  <c r="AM213" i="27"/>
  <c r="AM212" i="27" s="1"/>
  <c r="AN213" i="27"/>
  <c r="AN212" i="27" s="1"/>
  <c r="AO213" i="27"/>
  <c r="AO212" i="27" s="1"/>
  <c r="AP213" i="27"/>
  <c r="AP212" i="27" s="1"/>
  <c r="AQ213" i="27"/>
  <c r="AQ212" i="27" s="1"/>
  <c r="AR213" i="27"/>
  <c r="AR212" i="27" s="1"/>
  <c r="AS213" i="27"/>
  <c r="AS212" i="27" s="1"/>
  <c r="AT213" i="27"/>
  <c r="AT212" i="27" s="1"/>
  <c r="AU213" i="27"/>
  <c r="AU212" i="27" s="1"/>
  <c r="AV213" i="27"/>
  <c r="AV212" i="27" s="1"/>
  <c r="AW213" i="27"/>
  <c r="AW212" i="27" s="1"/>
  <c r="AX213" i="27"/>
  <c r="AX212" i="27" s="1"/>
  <c r="AY213" i="27"/>
  <c r="AY212" i="27" s="1"/>
  <c r="AZ213" i="27"/>
  <c r="AZ212" i="27" s="1"/>
  <c r="BA213" i="27"/>
  <c r="BA212" i="27" s="1"/>
  <c r="BB213" i="27"/>
  <c r="BB212" i="27" s="1"/>
  <c r="BC213" i="27"/>
  <c r="BC212" i="27" s="1"/>
  <c r="BD213" i="27"/>
  <c r="BD212" i="27" s="1"/>
  <c r="BE213" i="27"/>
  <c r="BE212" i="27" s="1"/>
  <c r="BF213" i="27"/>
  <c r="BF212" i="27" s="1"/>
  <c r="BG213" i="27"/>
  <c r="BG212" i="27" s="1"/>
  <c r="BH213" i="27"/>
  <c r="BH212" i="27" s="1"/>
  <c r="BI213" i="27"/>
  <c r="BI212" i="27" s="1"/>
  <c r="BJ213" i="27"/>
  <c r="BJ212" i="27" s="1"/>
  <c r="I230" i="27"/>
  <c r="J230" i="27"/>
  <c r="K230" i="27"/>
  <c r="L230" i="27"/>
  <c r="M230" i="27"/>
  <c r="N230" i="27"/>
  <c r="O230" i="27"/>
  <c r="P230" i="27"/>
  <c r="Q230" i="27"/>
  <c r="R230" i="27"/>
  <c r="S230" i="27"/>
  <c r="T230" i="27"/>
  <c r="U230" i="27"/>
  <c r="V230" i="27"/>
  <c r="W230" i="27"/>
  <c r="X230" i="27"/>
  <c r="Y230" i="27"/>
  <c r="Z230" i="27"/>
  <c r="AA230" i="27"/>
  <c r="AB230" i="27"/>
  <c r="AC230" i="27"/>
  <c r="AD230" i="27"/>
  <c r="AE230" i="27"/>
  <c r="AF230" i="27"/>
  <c r="AG230" i="27"/>
  <c r="AH230" i="27"/>
  <c r="AI230" i="27"/>
  <c r="AJ230" i="27"/>
  <c r="AK230" i="27"/>
  <c r="AL230" i="27"/>
  <c r="AM230" i="27"/>
  <c r="AN230" i="27"/>
  <c r="AO230" i="27"/>
  <c r="AP230" i="27"/>
  <c r="AQ230" i="27"/>
  <c r="AR230" i="27"/>
  <c r="AS230" i="27"/>
  <c r="AT230" i="27"/>
  <c r="AU230" i="27"/>
  <c r="AV230" i="27"/>
  <c r="AW230" i="27"/>
  <c r="AX230" i="27"/>
  <c r="AY230" i="27"/>
  <c r="AZ230" i="27"/>
  <c r="BA230" i="27"/>
  <c r="BB230" i="27"/>
  <c r="BC230" i="27"/>
  <c r="BD230" i="27"/>
  <c r="BE230" i="27"/>
  <c r="BF230" i="27"/>
  <c r="BG230" i="27"/>
  <c r="BH230" i="27"/>
  <c r="BI230" i="27"/>
  <c r="BJ230" i="27"/>
  <c r="I231" i="27"/>
  <c r="J231" i="27"/>
  <c r="K231" i="27"/>
  <c r="L231" i="27"/>
  <c r="M231" i="27"/>
  <c r="N231" i="27"/>
  <c r="O231" i="27"/>
  <c r="P231" i="27"/>
  <c r="Q231" i="27"/>
  <c r="R231" i="27"/>
  <c r="S231" i="27"/>
  <c r="T231" i="27"/>
  <c r="U231" i="27"/>
  <c r="V231" i="27"/>
  <c r="W231" i="27"/>
  <c r="X231" i="27"/>
  <c r="Y231" i="27"/>
  <c r="Z231" i="27"/>
  <c r="AA231" i="27"/>
  <c r="AB231" i="27"/>
  <c r="AC231" i="27"/>
  <c r="AD231" i="27"/>
  <c r="AE231" i="27"/>
  <c r="AF231" i="27"/>
  <c r="AG231" i="27"/>
  <c r="AH231" i="27"/>
  <c r="AI231" i="27"/>
  <c r="AJ231" i="27"/>
  <c r="AK231" i="27"/>
  <c r="AL231" i="27"/>
  <c r="AM231" i="27"/>
  <c r="AN231" i="27"/>
  <c r="AO231" i="27"/>
  <c r="AP231" i="27"/>
  <c r="AQ231" i="27"/>
  <c r="AR231" i="27"/>
  <c r="AS231" i="27"/>
  <c r="AT231" i="27"/>
  <c r="AU231" i="27"/>
  <c r="AV231" i="27"/>
  <c r="AW231" i="27"/>
  <c r="AX231" i="27"/>
  <c r="AY231" i="27"/>
  <c r="AZ231" i="27"/>
  <c r="BA231" i="27"/>
  <c r="BB231" i="27"/>
  <c r="BC231" i="27"/>
  <c r="BD231" i="27"/>
  <c r="BE231" i="27"/>
  <c r="BF231" i="27"/>
  <c r="BG231" i="27"/>
  <c r="BH231" i="27"/>
  <c r="BI231" i="27"/>
  <c r="BJ231" i="27"/>
  <c r="I232" i="27"/>
  <c r="J232" i="27"/>
  <c r="K232" i="27"/>
  <c r="L232" i="27"/>
  <c r="M232" i="27"/>
  <c r="N232" i="27"/>
  <c r="O232" i="27"/>
  <c r="P232" i="27"/>
  <c r="Q232" i="27"/>
  <c r="R232" i="27"/>
  <c r="S232" i="27"/>
  <c r="T232" i="27"/>
  <c r="U232" i="27"/>
  <c r="V232" i="27"/>
  <c r="W232" i="27"/>
  <c r="X232" i="27"/>
  <c r="Y232" i="27"/>
  <c r="Z232" i="27"/>
  <c r="AA232" i="27"/>
  <c r="AB232" i="27"/>
  <c r="AC232" i="27"/>
  <c r="AD232" i="27"/>
  <c r="AE232" i="27"/>
  <c r="AF232" i="27"/>
  <c r="AG232" i="27"/>
  <c r="AH232" i="27"/>
  <c r="AI232" i="27"/>
  <c r="AJ232" i="27"/>
  <c r="AK232" i="27"/>
  <c r="AL232" i="27"/>
  <c r="AM232" i="27"/>
  <c r="AN232" i="27"/>
  <c r="AO232" i="27"/>
  <c r="AP232" i="27"/>
  <c r="AQ232" i="27"/>
  <c r="AR232" i="27"/>
  <c r="AS232" i="27"/>
  <c r="AT232" i="27"/>
  <c r="AU232" i="27"/>
  <c r="AV232" i="27"/>
  <c r="AW232" i="27"/>
  <c r="AX232" i="27"/>
  <c r="AY232" i="27"/>
  <c r="AZ232" i="27"/>
  <c r="BA232" i="27"/>
  <c r="BB232" i="27"/>
  <c r="BC232" i="27"/>
  <c r="BD232" i="27"/>
  <c r="BE232" i="27"/>
  <c r="BF232" i="27"/>
  <c r="BG232" i="27"/>
  <c r="BH232" i="27"/>
  <c r="BI232" i="27"/>
  <c r="BJ232" i="27"/>
  <c r="I233" i="27"/>
  <c r="J233" i="27"/>
  <c r="K233" i="27"/>
  <c r="L233" i="27"/>
  <c r="M233" i="27"/>
  <c r="N233" i="27"/>
  <c r="O233" i="27"/>
  <c r="P233" i="27"/>
  <c r="Q233" i="27"/>
  <c r="R233" i="27"/>
  <c r="S233" i="27"/>
  <c r="T233" i="27"/>
  <c r="U233" i="27"/>
  <c r="V233" i="27"/>
  <c r="W233" i="27"/>
  <c r="X233" i="27"/>
  <c r="Y233" i="27"/>
  <c r="Z233" i="27"/>
  <c r="AA233" i="27"/>
  <c r="AB233" i="27"/>
  <c r="AC233" i="27"/>
  <c r="AD233" i="27"/>
  <c r="AE233" i="27"/>
  <c r="AF233" i="27"/>
  <c r="AG233" i="27"/>
  <c r="AH233" i="27"/>
  <c r="AI233" i="27"/>
  <c r="AJ233" i="27"/>
  <c r="AK233" i="27"/>
  <c r="AL233" i="27"/>
  <c r="AM233" i="27"/>
  <c r="AN233" i="27"/>
  <c r="AO233" i="27"/>
  <c r="AP233" i="27"/>
  <c r="AQ233" i="27"/>
  <c r="AR233" i="27"/>
  <c r="AS233" i="27"/>
  <c r="AT233" i="27"/>
  <c r="AU233" i="27"/>
  <c r="AV233" i="27"/>
  <c r="AW233" i="27"/>
  <c r="AX233" i="27"/>
  <c r="AY233" i="27"/>
  <c r="AZ233" i="27"/>
  <c r="BA233" i="27"/>
  <c r="BB233" i="27"/>
  <c r="BC233" i="27"/>
  <c r="BD233" i="27"/>
  <c r="BE233" i="27"/>
  <c r="BF233" i="27"/>
  <c r="BG233" i="27"/>
  <c r="BH233" i="27"/>
  <c r="BI233" i="27"/>
  <c r="BJ233" i="27"/>
  <c r="AA348" i="22" l="1"/>
  <c r="AA351" i="22" s="1"/>
  <c r="AA352" i="22"/>
  <c r="Z222" i="27"/>
  <c r="Z223" i="27" s="1"/>
  <c r="L222" i="27"/>
  <c r="L223" i="27" s="1"/>
  <c r="Q222" i="27"/>
  <c r="Q223" i="27" s="1"/>
  <c r="AB222" i="27"/>
  <c r="AB223" i="27" s="1"/>
  <c r="T222" i="27"/>
  <c r="T223" i="27" s="1"/>
  <c r="J222" i="27"/>
  <c r="J223" i="27" s="1"/>
  <c r="AG222" i="27"/>
  <c r="AG223" i="27" s="1"/>
  <c r="I222" i="27"/>
  <c r="I223" i="27" s="1"/>
  <c r="R222" i="27"/>
  <c r="R223" i="27" s="1"/>
  <c r="Y222" i="27"/>
  <c r="Y223" i="27" s="1"/>
  <c r="X222" i="27"/>
  <c r="X223" i="27" s="1"/>
  <c r="AF222" i="27"/>
  <c r="AF223" i="27" s="1"/>
  <c r="P222" i="27"/>
  <c r="P223" i="27" s="1"/>
  <c r="U222" i="27"/>
  <c r="U223" i="27" s="1"/>
  <c r="AC222" i="27"/>
  <c r="AC223" i="27" s="1"/>
  <c r="M222" i="27"/>
  <c r="M223" i="27" s="1"/>
  <c r="AE222" i="27"/>
  <c r="AE223" i="27" s="1"/>
  <c r="W222" i="27"/>
  <c r="W223" i="27" s="1"/>
  <c r="O222" i="27"/>
  <c r="O223" i="27" s="1"/>
  <c r="N222" i="27"/>
  <c r="N223" i="27" s="1"/>
  <c r="V222" i="27"/>
  <c r="V223" i="27" s="1"/>
  <c r="AD222" i="27"/>
  <c r="AD223" i="27" s="1"/>
  <c r="AA222" i="27"/>
  <c r="AA223" i="27" s="1"/>
  <c r="S222" i="27"/>
  <c r="S223" i="27" s="1"/>
  <c r="K222" i="27"/>
  <c r="K223" i="27" s="1"/>
  <c r="BE222" i="27"/>
  <c r="BE223" i="27" s="1"/>
  <c r="BD222" i="27"/>
  <c r="BD223" i="27" s="1"/>
  <c r="BI222" i="27"/>
  <c r="BI223" i="27" s="1"/>
  <c r="BA222" i="27"/>
  <c r="BA223" i="27" s="1"/>
  <c r="AW222" i="27"/>
  <c r="AW223" i="27" s="1"/>
  <c r="BH222" i="27"/>
  <c r="BH223" i="27" s="1"/>
  <c r="AV222" i="27"/>
  <c r="AV223" i="27" s="1"/>
  <c r="AS222" i="27"/>
  <c r="AS223" i="27" s="1"/>
  <c r="AK222" i="27"/>
  <c r="AK223" i="27" s="1"/>
  <c r="AN222" i="27"/>
  <c r="AN223" i="27" s="1"/>
  <c r="BF222" i="27"/>
  <c r="BF223" i="27" s="1"/>
  <c r="AR222" i="27"/>
  <c r="AR223" i="27" s="1"/>
  <c r="AJ222" i="27"/>
  <c r="AJ223" i="27" s="1"/>
  <c r="AZ222" i="27"/>
  <c r="AZ223" i="27" s="1"/>
  <c r="AX222" i="27"/>
  <c r="AX223" i="27" s="1"/>
  <c r="BC222" i="27"/>
  <c r="BC223" i="27" s="1"/>
  <c r="AU222" i="27"/>
  <c r="AU223" i="27" s="1"/>
  <c r="AL222" i="27"/>
  <c r="AL223" i="27" s="1"/>
  <c r="AM222" i="27"/>
  <c r="AM223" i="27" s="1"/>
  <c r="BJ222" i="27"/>
  <c r="BJ223" i="27" s="1"/>
  <c r="BB222" i="27"/>
  <c r="BB223" i="27" s="1"/>
  <c r="AT222" i="27"/>
  <c r="AT223" i="27" s="1"/>
  <c r="AI222" i="27"/>
  <c r="AI223" i="27" s="1"/>
  <c r="BG222" i="27"/>
  <c r="BG223" i="27" s="1"/>
  <c r="AY222" i="27"/>
  <c r="AY223" i="27" s="1"/>
  <c r="AQ222" i="27"/>
  <c r="AQ223" i="27" s="1"/>
  <c r="AO222" i="27"/>
  <c r="AO223" i="27" s="1"/>
  <c r="AP222" i="27"/>
  <c r="AP223" i="27" s="1"/>
  <c r="AH222" i="27"/>
  <c r="AH223" i="27" s="1"/>
  <c r="V29" i="15" l="1"/>
  <c r="BJ266" i="27" l="1"/>
  <c r="BI266" i="27"/>
  <c r="BH266" i="27"/>
  <c r="BG266" i="27"/>
  <c r="BF266" i="27"/>
  <c r="BE266" i="27"/>
  <c r="BD266" i="27"/>
  <c r="BC266" i="27"/>
  <c r="BB266" i="27"/>
  <c r="BA266" i="27"/>
  <c r="AZ266" i="27"/>
  <c r="AY266" i="27"/>
  <c r="AX266" i="27"/>
  <c r="AW266" i="27"/>
  <c r="AV266" i="27"/>
  <c r="AU266" i="27"/>
  <c r="AT266" i="27"/>
  <c r="AS266" i="27"/>
  <c r="AR266" i="27"/>
  <c r="AQ266" i="27"/>
  <c r="AP266" i="27"/>
  <c r="AO266" i="27"/>
  <c r="AN266" i="27"/>
  <c r="AM266" i="27"/>
  <c r="AL266" i="27"/>
  <c r="AK266" i="27"/>
  <c r="AJ266" i="27"/>
  <c r="AI266" i="27"/>
  <c r="AH266" i="27"/>
  <c r="AG266" i="27"/>
  <c r="AF266" i="27"/>
  <c r="AE266" i="27"/>
  <c r="AD266" i="27"/>
  <c r="AC266" i="27"/>
  <c r="AB266" i="27"/>
  <c r="AA266" i="27"/>
  <c r="Z266" i="27"/>
  <c r="Y266" i="27"/>
  <c r="X266" i="27"/>
  <c r="W266" i="27"/>
  <c r="V266" i="27"/>
  <c r="U266" i="27"/>
  <c r="T266" i="27"/>
  <c r="S266" i="27"/>
  <c r="R266" i="27"/>
  <c r="Q266" i="27"/>
  <c r="P266" i="27"/>
  <c r="O266" i="27"/>
  <c r="N266" i="27"/>
  <c r="M266" i="27"/>
  <c r="L266" i="27"/>
  <c r="K266" i="27"/>
  <c r="J266" i="27"/>
  <c r="I266" i="27"/>
  <c r="BJ85" i="27"/>
  <c r="BI85" i="27"/>
  <c r="BH85" i="27"/>
  <c r="BG85" i="27"/>
  <c r="BF85" i="27"/>
  <c r="BE85" i="27"/>
  <c r="BD85" i="27"/>
  <c r="BC85" i="27"/>
  <c r="BB85" i="27"/>
  <c r="BA85" i="27"/>
  <c r="AZ85" i="27"/>
  <c r="AY85" i="27"/>
  <c r="AX85" i="27"/>
  <c r="AW85" i="27"/>
  <c r="AV85" i="27"/>
  <c r="AU85" i="27"/>
  <c r="AT85" i="27"/>
  <c r="AS85" i="27"/>
  <c r="AR85" i="27"/>
  <c r="AQ85" i="27"/>
  <c r="AP85" i="27"/>
  <c r="AO85" i="27"/>
  <c r="AN85" i="27"/>
  <c r="AM85" i="27"/>
  <c r="AL85" i="27"/>
  <c r="AK85" i="27"/>
  <c r="AJ85" i="27"/>
  <c r="AI85" i="27"/>
  <c r="AH85" i="27"/>
  <c r="AG85" i="27"/>
  <c r="AF85" i="27"/>
  <c r="AE85" i="27"/>
  <c r="AD85" i="27"/>
  <c r="AC85" i="27"/>
  <c r="AB85" i="27"/>
  <c r="AA85" i="27"/>
  <c r="Z85" i="27"/>
  <c r="Y85" i="27"/>
  <c r="X85" i="27"/>
  <c r="W85" i="27"/>
  <c r="V85" i="27"/>
  <c r="U85" i="27"/>
  <c r="T85" i="27"/>
  <c r="S85" i="27"/>
  <c r="R85" i="27"/>
  <c r="Q85" i="27"/>
  <c r="P85" i="27"/>
  <c r="O85" i="27"/>
  <c r="N85" i="27"/>
  <c r="J85" i="27"/>
  <c r="I85" i="27"/>
  <c r="L178" i="27" l="1"/>
  <c r="K178" i="27"/>
  <c r="M148" i="27" l="1"/>
  <c r="J10" i="3" l="1"/>
  <c r="I10" i="3"/>
  <c r="H10" i="3"/>
  <c r="I49" i="27"/>
  <c r="AA58" i="22" l="1"/>
  <c r="Z58" i="22"/>
  <c r="Y58" i="22"/>
  <c r="W58" i="22"/>
  <c r="V58" i="22"/>
  <c r="U58" i="22"/>
  <c r="S58" i="22"/>
  <c r="R58" i="22"/>
  <c r="Q58" i="22"/>
  <c r="O58" i="22"/>
  <c r="N58" i="22"/>
  <c r="M58" i="22"/>
  <c r="G58" i="22"/>
  <c r="AA49" i="22"/>
  <c r="AA248" i="22"/>
  <c r="Y248" i="22"/>
  <c r="X248" i="22"/>
  <c r="W248" i="22"/>
  <c r="U248" i="22"/>
  <c r="T248" i="22"/>
  <c r="S248" i="22"/>
  <c r="Q248" i="22"/>
  <c r="P248" i="22"/>
  <c r="O248" i="22"/>
  <c r="M248" i="22"/>
  <c r="AA153" i="22"/>
  <c r="Y153" i="22"/>
  <c r="X153" i="22"/>
  <c r="W153" i="22"/>
  <c r="U153" i="22"/>
  <c r="T153" i="22"/>
  <c r="S153" i="22"/>
  <c r="Q153" i="22"/>
  <c r="P153" i="22"/>
  <c r="O153" i="22"/>
  <c r="M153" i="22"/>
  <c r="N153" i="22" l="1"/>
  <c r="R153" i="22"/>
  <c r="V153" i="22"/>
  <c r="Z153" i="22"/>
  <c r="N248" i="22"/>
  <c r="R248" i="22"/>
  <c r="V248" i="22"/>
  <c r="Z248" i="22"/>
  <c r="L58" i="22"/>
  <c r="P58" i="22"/>
  <c r="T58" i="22"/>
  <c r="X58" i="22"/>
  <c r="R127" i="27"/>
  <c r="R126" i="27"/>
  <c r="S126" i="27"/>
  <c r="T126" i="27"/>
  <c r="U126" i="27"/>
  <c r="V126" i="27"/>
  <c r="W126" i="27"/>
  <c r="X126" i="27"/>
  <c r="Y126" i="27"/>
  <c r="Z126" i="27"/>
  <c r="AA126" i="27"/>
  <c r="AB126" i="27"/>
  <c r="AC126" i="27"/>
  <c r="AD126" i="27"/>
  <c r="AE126" i="27"/>
  <c r="AF126" i="27"/>
  <c r="AG126" i="27"/>
  <c r="AH126" i="27"/>
  <c r="AI126" i="27"/>
  <c r="AJ126" i="27"/>
  <c r="AK126" i="27"/>
  <c r="AL126" i="27"/>
  <c r="AM126" i="27"/>
  <c r="AN126" i="27"/>
  <c r="AO126" i="27"/>
  <c r="AP126" i="27"/>
  <c r="AQ126" i="27"/>
  <c r="AR126" i="27"/>
  <c r="AS126" i="27"/>
  <c r="AT126" i="27"/>
  <c r="AU126" i="27"/>
  <c r="AV126" i="27"/>
  <c r="AW126" i="27"/>
  <c r="AX126" i="27"/>
  <c r="AY126" i="27"/>
  <c r="AZ126" i="27"/>
  <c r="BA126" i="27"/>
  <c r="BB126" i="27"/>
  <c r="BC126" i="27"/>
  <c r="BD126" i="27"/>
  <c r="BE126" i="27"/>
  <c r="BF126" i="27"/>
  <c r="BG126" i="27"/>
  <c r="BH126" i="27"/>
  <c r="BI126" i="27"/>
  <c r="BJ126" i="27"/>
  <c r="M178" i="27"/>
  <c r="L43" i="15"/>
  <c r="M29" i="15"/>
  <c r="M19" i="15"/>
  <c r="F6" i="18" l="1"/>
  <c r="F144" i="18"/>
  <c r="B144" i="18" s="1"/>
  <c r="F145" i="18"/>
  <c r="B145" i="18" s="1"/>
  <c r="F146" i="18"/>
  <c r="B146" i="18" s="1"/>
  <c r="F147" i="18"/>
  <c r="B147" i="18" s="1"/>
  <c r="F148" i="18"/>
  <c r="B148" i="18" s="1"/>
  <c r="F149" i="18"/>
  <c r="B149" i="18" s="1"/>
  <c r="F150" i="18"/>
  <c r="B150" i="18" s="1"/>
  <c r="F151" i="18"/>
  <c r="B151" i="18" s="1"/>
  <c r="F152" i="18"/>
  <c r="B152" i="18" s="1"/>
  <c r="F153" i="18"/>
  <c r="B153" i="18" s="1"/>
  <c r="F154" i="18"/>
  <c r="B154" i="18" s="1"/>
  <c r="F155" i="18"/>
  <c r="B155" i="18" s="1"/>
  <c r="F112" i="18"/>
  <c r="B112" i="18" s="1"/>
  <c r="F113" i="18"/>
  <c r="B113" i="18" s="1"/>
  <c r="F114" i="18"/>
  <c r="B114" i="18" s="1"/>
  <c r="F115" i="18"/>
  <c r="B115" i="18" s="1"/>
  <c r="F116" i="18"/>
  <c r="B116" i="18" s="1"/>
  <c r="F117" i="18"/>
  <c r="B117" i="18" s="1"/>
  <c r="F118" i="18"/>
  <c r="B118" i="18" s="1"/>
  <c r="F119" i="18"/>
  <c r="B119" i="18" s="1"/>
  <c r="F120" i="18"/>
  <c r="B120" i="18" s="1"/>
  <c r="F121" i="18"/>
  <c r="B121" i="18" s="1"/>
  <c r="F122" i="18"/>
  <c r="B122" i="18" s="1"/>
  <c r="F123" i="18"/>
  <c r="B123" i="18" s="1"/>
  <c r="F124" i="18"/>
  <c r="B124" i="18" s="1"/>
  <c r="F125" i="18"/>
  <c r="B125" i="18" s="1"/>
  <c r="F126" i="18"/>
  <c r="B126" i="18" s="1"/>
  <c r="F127" i="18"/>
  <c r="B127" i="18" s="1"/>
  <c r="F128" i="18"/>
  <c r="B128" i="18" s="1"/>
  <c r="F129" i="18"/>
  <c r="B129" i="18" s="1"/>
  <c r="F130" i="18"/>
  <c r="B130" i="18" s="1"/>
  <c r="F131" i="18"/>
  <c r="B131" i="18" s="1"/>
  <c r="F132" i="18"/>
  <c r="B132" i="18" s="1"/>
  <c r="F133" i="18"/>
  <c r="B133" i="18" s="1"/>
  <c r="F134" i="18"/>
  <c r="B134" i="18" s="1"/>
  <c r="F135" i="18"/>
  <c r="B135" i="18" s="1"/>
  <c r="F136" i="18"/>
  <c r="B136" i="18" s="1"/>
  <c r="F137" i="18"/>
  <c r="B137" i="18" s="1"/>
  <c r="F138" i="18"/>
  <c r="B138" i="18" s="1"/>
  <c r="F139" i="18"/>
  <c r="B139" i="18" s="1"/>
  <c r="F140" i="18"/>
  <c r="B140" i="18" s="1"/>
  <c r="F141" i="18"/>
  <c r="B141" i="18" s="1"/>
  <c r="F142" i="18"/>
  <c r="B142" i="18" s="1"/>
  <c r="F143" i="18"/>
  <c r="B143" i="18" s="1"/>
  <c r="F8" i="18"/>
  <c r="B8" i="18" s="1"/>
  <c r="F9" i="18"/>
  <c r="B9" i="18" s="1"/>
  <c r="F10" i="18"/>
  <c r="B10" i="18" s="1"/>
  <c r="F11" i="18"/>
  <c r="B11" i="18" s="1"/>
  <c r="F12" i="18"/>
  <c r="B12" i="18" s="1"/>
  <c r="F13" i="18"/>
  <c r="B13" i="18" s="1"/>
  <c r="F14" i="18"/>
  <c r="B14" i="18" s="1"/>
  <c r="F15" i="18"/>
  <c r="B15" i="18" s="1"/>
  <c r="F16" i="18"/>
  <c r="B16" i="18" s="1"/>
  <c r="F17" i="18"/>
  <c r="B17" i="18" s="1"/>
  <c r="F18" i="18"/>
  <c r="B18" i="18" s="1"/>
  <c r="F19" i="18"/>
  <c r="B19" i="18" s="1"/>
  <c r="F20" i="18"/>
  <c r="B20" i="18" s="1"/>
  <c r="F21" i="18"/>
  <c r="B21" i="18" s="1"/>
  <c r="F22" i="18"/>
  <c r="B22" i="18" s="1"/>
  <c r="F23" i="18"/>
  <c r="B23" i="18" s="1"/>
  <c r="F24" i="18"/>
  <c r="B24" i="18" s="1"/>
  <c r="F25" i="18"/>
  <c r="B25" i="18" s="1"/>
  <c r="F26" i="18"/>
  <c r="B26" i="18" s="1"/>
  <c r="F27" i="18"/>
  <c r="B27" i="18" s="1"/>
  <c r="F28" i="18"/>
  <c r="B28" i="18" s="1"/>
  <c r="F29" i="18"/>
  <c r="B29" i="18" s="1"/>
  <c r="F30" i="18"/>
  <c r="B30" i="18" s="1"/>
  <c r="F31" i="18"/>
  <c r="B31" i="18" s="1"/>
  <c r="F32" i="18"/>
  <c r="B32" i="18" s="1"/>
  <c r="F33" i="18"/>
  <c r="B33" i="18" s="1"/>
  <c r="F34" i="18"/>
  <c r="B34" i="18" s="1"/>
  <c r="F35" i="18"/>
  <c r="B35" i="18" s="1"/>
  <c r="F36" i="18"/>
  <c r="B36" i="18" s="1"/>
  <c r="F37" i="18"/>
  <c r="B37" i="18" s="1"/>
  <c r="F38" i="18"/>
  <c r="B38" i="18" s="1"/>
  <c r="F39" i="18"/>
  <c r="B39" i="18" s="1"/>
  <c r="F40" i="18"/>
  <c r="B40" i="18" s="1"/>
  <c r="F41" i="18"/>
  <c r="B41" i="18" s="1"/>
  <c r="F42" i="18"/>
  <c r="B42" i="18" s="1"/>
  <c r="F43" i="18"/>
  <c r="B43" i="18" s="1"/>
  <c r="F44" i="18"/>
  <c r="B44" i="18" s="1"/>
  <c r="F45" i="18"/>
  <c r="B45" i="18" s="1"/>
  <c r="F46" i="18"/>
  <c r="B46" i="18" s="1"/>
  <c r="F47" i="18"/>
  <c r="B47" i="18" s="1"/>
  <c r="F48" i="18"/>
  <c r="B48" i="18" s="1"/>
  <c r="F49" i="18"/>
  <c r="B49" i="18" s="1"/>
  <c r="F50" i="18"/>
  <c r="B50" i="18" s="1"/>
  <c r="F51" i="18"/>
  <c r="B51" i="18" s="1"/>
  <c r="F52" i="18"/>
  <c r="B52" i="18" s="1"/>
  <c r="F53" i="18"/>
  <c r="B53" i="18" s="1"/>
  <c r="F54" i="18"/>
  <c r="B54" i="18" s="1"/>
  <c r="F55" i="18"/>
  <c r="B55" i="18" s="1"/>
  <c r="F56" i="18"/>
  <c r="B56" i="18" s="1"/>
  <c r="F57" i="18"/>
  <c r="B57" i="18" s="1"/>
  <c r="F58" i="18"/>
  <c r="B58" i="18" s="1"/>
  <c r="F59" i="18"/>
  <c r="B59" i="18" s="1"/>
  <c r="F60" i="18"/>
  <c r="B60" i="18" s="1"/>
  <c r="F61" i="18"/>
  <c r="B61" i="18" s="1"/>
  <c r="F62" i="18"/>
  <c r="B62" i="18" s="1"/>
  <c r="F63" i="18"/>
  <c r="B63" i="18" s="1"/>
  <c r="F64" i="18"/>
  <c r="B64" i="18" s="1"/>
  <c r="F65" i="18"/>
  <c r="B65" i="18" s="1"/>
  <c r="F66" i="18"/>
  <c r="B66" i="18" s="1"/>
  <c r="F67" i="18"/>
  <c r="B67" i="18" s="1"/>
  <c r="F68" i="18"/>
  <c r="B68" i="18" s="1"/>
  <c r="F69" i="18"/>
  <c r="B69" i="18" s="1"/>
  <c r="F70" i="18"/>
  <c r="B70" i="18" s="1"/>
  <c r="F71" i="18"/>
  <c r="B71" i="18" s="1"/>
  <c r="F72" i="18"/>
  <c r="B72" i="18" s="1"/>
  <c r="F73" i="18"/>
  <c r="B73" i="18" s="1"/>
  <c r="F74" i="18"/>
  <c r="B74" i="18" s="1"/>
  <c r="F75" i="18"/>
  <c r="B75" i="18" s="1"/>
  <c r="F76" i="18"/>
  <c r="B76" i="18" s="1"/>
  <c r="F77" i="18"/>
  <c r="B77" i="18" s="1"/>
  <c r="F78" i="18"/>
  <c r="B78" i="18" s="1"/>
  <c r="F79" i="18"/>
  <c r="B79" i="18" s="1"/>
  <c r="F80" i="18"/>
  <c r="B80" i="18" s="1"/>
  <c r="F81" i="18"/>
  <c r="B81" i="18" s="1"/>
  <c r="F82" i="18"/>
  <c r="B82" i="18" s="1"/>
  <c r="F83" i="18"/>
  <c r="B83" i="18" s="1"/>
  <c r="F84" i="18"/>
  <c r="B84" i="18" s="1"/>
  <c r="F85" i="18"/>
  <c r="B85" i="18" s="1"/>
  <c r="F86" i="18"/>
  <c r="B86" i="18" s="1"/>
  <c r="F87" i="18"/>
  <c r="B87" i="18" s="1"/>
  <c r="F88" i="18"/>
  <c r="B88" i="18" s="1"/>
  <c r="F89" i="18"/>
  <c r="B89" i="18" s="1"/>
  <c r="F90" i="18"/>
  <c r="B90" i="18" s="1"/>
  <c r="F91" i="18"/>
  <c r="B91" i="18" s="1"/>
  <c r="F92" i="18"/>
  <c r="B92" i="18" s="1"/>
  <c r="F93" i="18"/>
  <c r="B93" i="18" s="1"/>
  <c r="F94" i="18"/>
  <c r="B94" i="18" s="1"/>
  <c r="F95" i="18"/>
  <c r="B95" i="18" s="1"/>
  <c r="F96" i="18"/>
  <c r="B96" i="18" s="1"/>
  <c r="F97" i="18"/>
  <c r="B97" i="18" s="1"/>
  <c r="F98" i="18"/>
  <c r="B98" i="18" s="1"/>
  <c r="F99" i="18"/>
  <c r="B99" i="18" s="1"/>
  <c r="F100" i="18"/>
  <c r="B100" i="18" s="1"/>
  <c r="F101" i="18"/>
  <c r="B101" i="18" s="1"/>
  <c r="F102" i="18"/>
  <c r="B102" i="18" s="1"/>
  <c r="F103" i="18"/>
  <c r="B103" i="18" s="1"/>
  <c r="F104" i="18"/>
  <c r="B104" i="18" s="1"/>
  <c r="F105" i="18"/>
  <c r="B105" i="18" s="1"/>
  <c r="F106" i="18"/>
  <c r="B106" i="18" s="1"/>
  <c r="F107" i="18"/>
  <c r="B107" i="18" s="1"/>
  <c r="F108" i="18"/>
  <c r="B108" i="18" s="1"/>
  <c r="F109" i="18"/>
  <c r="B109" i="18" s="1"/>
  <c r="F110" i="18"/>
  <c r="B110" i="18" s="1"/>
  <c r="F111" i="18"/>
  <c r="B111" i="18" s="1"/>
  <c r="F156" i="18"/>
  <c r="B156" i="18" s="1"/>
  <c r="F157" i="18"/>
  <c r="B157" i="18" s="1"/>
  <c r="F158" i="18"/>
  <c r="B158" i="18" s="1"/>
  <c r="F159" i="18"/>
  <c r="B159" i="18" s="1"/>
  <c r="F160" i="18"/>
  <c r="B160" i="18" s="1"/>
  <c r="F161" i="18"/>
  <c r="B161" i="18" s="1"/>
  <c r="F162" i="18"/>
  <c r="B162" i="18" s="1"/>
  <c r="F163" i="18"/>
  <c r="B163" i="18" s="1"/>
  <c r="F164" i="18"/>
  <c r="B164" i="18" s="1"/>
  <c r="F165" i="18"/>
  <c r="B165" i="18" s="1"/>
  <c r="F166" i="18"/>
  <c r="B166" i="18" s="1"/>
  <c r="F167" i="18"/>
  <c r="B167" i="18" s="1"/>
  <c r="F168" i="18"/>
  <c r="B168" i="18" s="1"/>
  <c r="F169" i="18"/>
  <c r="B169" i="18" s="1"/>
  <c r="F19" i="17"/>
  <c r="B19" i="17" s="1"/>
  <c r="F20" i="17"/>
  <c r="B20" i="17" s="1"/>
  <c r="F21" i="17"/>
  <c r="B21" i="17" s="1"/>
  <c r="F22" i="17"/>
  <c r="B22" i="17" s="1"/>
  <c r="F23" i="17"/>
  <c r="B23" i="17" s="1"/>
  <c r="F24" i="17"/>
  <c r="B24" i="17" s="1"/>
  <c r="F25" i="17"/>
  <c r="B25" i="17" s="1"/>
  <c r="F26" i="17"/>
  <c r="B26" i="17" s="1"/>
  <c r="F27" i="17"/>
  <c r="B27" i="17" s="1"/>
  <c r="F28" i="17"/>
  <c r="B28" i="17" s="1"/>
  <c r="F29" i="17"/>
  <c r="B29" i="17" s="1"/>
  <c r="F30" i="17"/>
  <c r="B30" i="17" s="1"/>
  <c r="F31" i="17"/>
  <c r="B31" i="17" s="1"/>
  <c r="F32" i="17"/>
  <c r="B32" i="17" s="1"/>
  <c r="F33" i="17"/>
  <c r="B33" i="17" s="1"/>
  <c r="F34" i="17"/>
  <c r="B34" i="17" s="1"/>
  <c r="F35" i="17"/>
  <c r="B35" i="17" s="1"/>
  <c r="F36" i="17"/>
  <c r="B36" i="17" s="1"/>
  <c r="F37" i="17"/>
  <c r="B37" i="17" s="1"/>
  <c r="F38" i="17"/>
  <c r="B38" i="17" s="1"/>
  <c r="F39" i="17"/>
  <c r="B39" i="17" s="1"/>
  <c r="F40" i="17"/>
  <c r="B40" i="17" s="1"/>
  <c r="F41" i="17"/>
  <c r="B41" i="17" s="1"/>
  <c r="F42" i="17"/>
  <c r="B42" i="17" s="1"/>
  <c r="F43" i="17"/>
  <c r="B43" i="17" s="1"/>
  <c r="F44" i="17"/>
  <c r="B44" i="17" s="1"/>
  <c r="F45" i="17"/>
  <c r="B45" i="17" s="1"/>
  <c r="F46" i="17"/>
  <c r="B46" i="17" s="1"/>
  <c r="F47" i="17"/>
  <c r="B47" i="17" s="1"/>
  <c r="F48" i="17"/>
  <c r="B48" i="17" s="1"/>
  <c r="F49" i="17"/>
  <c r="B49" i="17" s="1"/>
  <c r="F50" i="17"/>
  <c r="B50" i="17" s="1"/>
  <c r="F51" i="17"/>
  <c r="B51" i="17" s="1"/>
  <c r="F52" i="17"/>
  <c r="B52" i="17" s="1"/>
  <c r="F53" i="17"/>
  <c r="B53" i="17" s="1"/>
  <c r="F54" i="17"/>
  <c r="B54" i="17" s="1"/>
  <c r="F55" i="17"/>
  <c r="B55" i="17" s="1"/>
  <c r="F56" i="17"/>
  <c r="B56" i="17" s="1"/>
  <c r="F57" i="17"/>
  <c r="B57" i="17" s="1"/>
  <c r="F58" i="17"/>
  <c r="B58" i="17" s="1"/>
  <c r="F59" i="17"/>
  <c r="B59" i="17" s="1"/>
  <c r="F60" i="17"/>
  <c r="B60" i="17" s="1"/>
  <c r="F61" i="17"/>
  <c r="B61" i="17" s="1"/>
  <c r="F62" i="17"/>
  <c r="B62" i="17" s="1"/>
  <c r="F63" i="17"/>
  <c r="B63" i="17" s="1"/>
  <c r="F64" i="17"/>
  <c r="B64" i="17" s="1"/>
  <c r="F65" i="17"/>
  <c r="B65" i="17" s="1"/>
  <c r="F66" i="17"/>
  <c r="B66" i="17" s="1"/>
  <c r="F67" i="17"/>
  <c r="B67" i="17" s="1"/>
  <c r="F68" i="17"/>
  <c r="B68" i="17" s="1"/>
  <c r="F69" i="17"/>
  <c r="B69" i="17" s="1"/>
  <c r="F70" i="17"/>
  <c r="B70" i="17" s="1"/>
  <c r="F71" i="17"/>
  <c r="B71" i="17" s="1"/>
  <c r="F72" i="17"/>
  <c r="B72" i="17" s="1"/>
  <c r="F73" i="17"/>
  <c r="B73" i="17" s="1"/>
  <c r="F74" i="17"/>
  <c r="B74" i="17" s="1"/>
  <c r="F75" i="17"/>
  <c r="B75" i="17" s="1"/>
  <c r="F76" i="17"/>
  <c r="B76" i="17" s="1"/>
  <c r="F77" i="17"/>
  <c r="B77" i="17" s="1"/>
  <c r="F78" i="17"/>
  <c r="B78" i="17" s="1"/>
  <c r="F79" i="17"/>
  <c r="B79" i="17" s="1"/>
  <c r="F80" i="17"/>
  <c r="B80" i="17" s="1"/>
  <c r="F81" i="17"/>
  <c r="B81" i="17" s="1"/>
  <c r="F82" i="17"/>
  <c r="B82" i="17" s="1"/>
  <c r="F83" i="17"/>
  <c r="B83" i="17" s="1"/>
  <c r="F84" i="17"/>
  <c r="B84" i="17" s="1"/>
  <c r="F85" i="17"/>
  <c r="B85" i="17" s="1"/>
  <c r="F86" i="17"/>
  <c r="B86" i="17" s="1"/>
  <c r="F87" i="17"/>
  <c r="B87" i="17" s="1"/>
  <c r="F88" i="17"/>
  <c r="B88" i="17" s="1"/>
  <c r="F89" i="17"/>
  <c r="B89" i="17" s="1"/>
  <c r="F90" i="17"/>
  <c r="B90" i="17" s="1"/>
  <c r="F91" i="17"/>
  <c r="B91" i="17" s="1"/>
  <c r="F92" i="17"/>
  <c r="B92" i="17" s="1"/>
  <c r="F93" i="17"/>
  <c r="B93" i="17" s="1"/>
  <c r="F94" i="17"/>
  <c r="B94" i="17" s="1"/>
  <c r="F95" i="17"/>
  <c r="B95" i="17" s="1"/>
  <c r="F96" i="17"/>
  <c r="B96" i="17" s="1"/>
  <c r="F97" i="17"/>
  <c r="B97" i="17" s="1"/>
  <c r="F98" i="17"/>
  <c r="B98" i="17" s="1"/>
  <c r="F99" i="17"/>
  <c r="B99" i="17" s="1"/>
  <c r="F100" i="17"/>
  <c r="B100" i="17" s="1"/>
  <c r="F101" i="17"/>
  <c r="B101" i="17" s="1"/>
  <c r="F102" i="17"/>
  <c r="B102" i="17" s="1"/>
  <c r="F103" i="17"/>
  <c r="B103" i="17" s="1"/>
  <c r="F104" i="17"/>
  <c r="B104" i="17" s="1"/>
  <c r="F105" i="17"/>
  <c r="B105" i="17" s="1"/>
  <c r="F106" i="17"/>
  <c r="B106" i="17" s="1"/>
  <c r="F107" i="17"/>
  <c r="B107" i="17" s="1"/>
  <c r="F108" i="17"/>
  <c r="B108" i="17" s="1"/>
  <c r="F109" i="17"/>
  <c r="B109" i="17" s="1"/>
  <c r="F110" i="17"/>
  <c r="B110" i="17" s="1"/>
  <c r="F111" i="17"/>
  <c r="B111" i="17" s="1"/>
  <c r="F112" i="17"/>
  <c r="B112" i="17" s="1"/>
  <c r="F113" i="17"/>
  <c r="B113" i="17" s="1"/>
  <c r="F114" i="17"/>
  <c r="B114" i="17" s="1"/>
  <c r="F115" i="17"/>
  <c r="B115" i="17" s="1"/>
  <c r="F116" i="17"/>
  <c r="B116" i="17" s="1"/>
  <c r="F117" i="17"/>
  <c r="B117" i="17" s="1"/>
  <c r="F118" i="17"/>
  <c r="B118" i="17" s="1"/>
  <c r="F119" i="17"/>
  <c r="B119" i="17" s="1"/>
  <c r="F120" i="17"/>
  <c r="B120" i="17" s="1"/>
  <c r="F121" i="17"/>
  <c r="B121" i="17" s="1"/>
  <c r="F122" i="17"/>
  <c r="B122" i="17" s="1"/>
  <c r="F123" i="17"/>
  <c r="B123" i="17" s="1"/>
  <c r="F124" i="17"/>
  <c r="B124" i="17" s="1"/>
  <c r="F125" i="17"/>
  <c r="B125" i="17" s="1"/>
  <c r="F126" i="17"/>
  <c r="B126" i="17" s="1"/>
  <c r="F127" i="17"/>
  <c r="B127" i="17" s="1"/>
  <c r="F128" i="17"/>
  <c r="B128" i="17" s="1"/>
  <c r="F129" i="17"/>
  <c r="B129" i="17" s="1"/>
  <c r="F130" i="17"/>
  <c r="B130" i="17" s="1"/>
  <c r="F131" i="17"/>
  <c r="B131" i="17" s="1"/>
  <c r="F132" i="17"/>
  <c r="B132" i="17" s="1"/>
  <c r="F133" i="17"/>
  <c r="B133" i="17" s="1"/>
  <c r="F134" i="17"/>
  <c r="B134" i="17" s="1"/>
  <c r="F135" i="17"/>
  <c r="B135" i="17" s="1"/>
  <c r="F136" i="17"/>
  <c r="B136" i="17" s="1"/>
  <c r="F137" i="17"/>
  <c r="B137" i="17" s="1"/>
  <c r="F138" i="17"/>
  <c r="B138" i="17" s="1"/>
  <c r="F139" i="17"/>
  <c r="B139" i="17" s="1"/>
  <c r="F140" i="17"/>
  <c r="B140" i="17" s="1"/>
  <c r="F141" i="17"/>
  <c r="B141" i="17" s="1"/>
  <c r="F142" i="17"/>
  <c r="B142" i="17" s="1"/>
  <c r="F143" i="17"/>
  <c r="B143" i="17" s="1"/>
  <c r="F144" i="17"/>
  <c r="B144" i="17" s="1"/>
  <c r="F145" i="17"/>
  <c r="B145" i="17" s="1"/>
  <c r="F146" i="17"/>
  <c r="B146" i="17" s="1"/>
  <c r="F147" i="17"/>
  <c r="B147" i="17" s="1"/>
  <c r="F148" i="17"/>
  <c r="B148" i="17" s="1"/>
  <c r="F149" i="17"/>
  <c r="B149" i="17" s="1"/>
  <c r="F150" i="17"/>
  <c r="B150" i="17" s="1"/>
  <c r="F151" i="17"/>
  <c r="B151" i="17" s="1"/>
  <c r="F152" i="17"/>
  <c r="B152" i="17" s="1"/>
  <c r="F153" i="17"/>
  <c r="B153" i="17" s="1"/>
  <c r="F154" i="17"/>
  <c r="B154" i="17" s="1"/>
  <c r="F155" i="17"/>
  <c r="B155" i="17" s="1"/>
  <c r="F156" i="17"/>
  <c r="B156" i="17" s="1"/>
  <c r="F157" i="17"/>
  <c r="B157" i="17" s="1"/>
  <c r="F158" i="17"/>
  <c r="B158" i="17" s="1"/>
  <c r="F159" i="17"/>
  <c r="B159" i="17" s="1"/>
  <c r="F160" i="17"/>
  <c r="B160" i="17" s="1"/>
  <c r="F161" i="17"/>
  <c r="B161" i="17" s="1"/>
  <c r="F162" i="17"/>
  <c r="B162" i="17" s="1"/>
  <c r="F163" i="17"/>
  <c r="B163" i="17" s="1"/>
  <c r="F164" i="17"/>
  <c r="B164" i="17" s="1"/>
  <c r="F165" i="17"/>
  <c r="B165" i="17" s="1"/>
  <c r="F166" i="17"/>
  <c r="B166" i="17" s="1"/>
  <c r="F167" i="17"/>
  <c r="B167" i="17" s="1"/>
  <c r="F168" i="17"/>
  <c r="B168" i="17" s="1"/>
  <c r="F169" i="17"/>
  <c r="B169" i="17" s="1"/>
  <c r="F170" i="17"/>
  <c r="B170" i="17" s="1"/>
  <c r="F171" i="17"/>
  <c r="B171" i="17" s="1"/>
  <c r="F172" i="17"/>
  <c r="B172" i="17" s="1"/>
  <c r="F173" i="17"/>
  <c r="B173" i="17" s="1"/>
  <c r="F174" i="17"/>
  <c r="B174" i="17" s="1"/>
  <c r="BJ79" i="15" l="1"/>
  <c r="BI79" i="15"/>
  <c r="BH79" i="15"/>
  <c r="BG79" i="15"/>
  <c r="BF79" i="15"/>
  <c r="BE79" i="15"/>
  <c r="BD79" i="15"/>
  <c r="BC79" i="15"/>
  <c r="BB79" i="15"/>
  <c r="BA79" i="15"/>
  <c r="AZ79" i="15"/>
  <c r="AY79" i="15"/>
  <c r="AX79" i="15"/>
  <c r="AW79" i="15"/>
  <c r="AV79" i="15"/>
  <c r="AU79" i="15"/>
  <c r="AT79" i="15"/>
  <c r="AS79" i="15"/>
  <c r="AR79" i="15"/>
  <c r="AQ79" i="15"/>
  <c r="AP79"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BJ59" i="15"/>
  <c r="BI59" i="15"/>
  <c r="BH59" i="15"/>
  <c r="BG59" i="15"/>
  <c r="BF59" i="15"/>
  <c r="BE59" i="15"/>
  <c r="BD59" i="15"/>
  <c r="BC59" i="15"/>
  <c r="BB59" i="15"/>
  <c r="BA59" i="15"/>
  <c r="AZ59" i="15"/>
  <c r="AY59" i="15"/>
  <c r="AX59" i="15"/>
  <c r="AW59" i="15"/>
  <c r="AV59" i="15"/>
  <c r="AU59" i="15"/>
  <c r="AT59" i="15"/>
  <c r="AS59" i="15"/>
  <c r="AR59" i="15"/>
  <c r="AQ59" i="15"/>
  <c r="AP59"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BJ56" i="15"/>
  <c r="BI56" i="15"/>
  <c r="BH56" i="15"/>
  <c r="BG56" i="15"/>
  <c r="BF56" i="15"/>
  <c r="BE56" i="15"/>
  <c r="BD56" i="15"/>
  <c r="BC56"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C8" i="19"/>
  <c r="BJ388" i="27"/>
  <c r="BI388" i="27"/>
  <c r="BH388" i="27"/>
  <c r="BG388" i="27"/>
  <c r="BF388" i="27"/>
  <c r="BE388" i="27"/>
  <c r="BD388" i="27"/>
  <c r="BC388" i="27"/>
  <c r="BB388" i="27"/>
  <c r="BA388" i="27"/>
  <c r="AZ388" i="27"/>
  <c r="AY388" i="27"/>
  <c r="AX388" i="27"/>
  <c r="AW388" i="27"/>
  <c r="AV388" i="27"/>
  <c r="AU388" i="27"/>
  <c r="AT388" i="27"/>
  <c r="AS388" i="27"/>
  <c r="AR388" i="27"/>
  <c r="AQ388" i="27"/>
  <c r="AP388" i="27"/>
  <c r="AO388" i="27"/>
  <c r="AN388" i="27"/>
  <c r="AM388" i="27"/>
  <c r="AL388" i="27"/>
  <c r="AK388" i="27"/>
  <c r="AJ388" i="27"/>
  <c r="AI388" i="27"/>
  <c r="AH388" i="27"/>
  <c r="AG388" i="27"/>
  <c r="AF388" i="27"/>
  <c r="AE388" i="27"/>
  <c r="AD388" i="27"/>
  <c r="AC388" i="27"/>
  <c r="AB388" i="27"/>
  <c r="AA388" i="27"/>
  <c r="Z388" i="27"/>
  <c r="Y388" i="27"/>
  <c r="X388" i="27"/>
  <c r="W388" i="27"/>
  <c r="V388" i="27"/>
  <c r="U388" i="27"/>
  <c r="T388" i="27"/>
  <c r="S388" i="27"/>
  <c r="R388" i="27"/>
  <c r="Q388" i="27"/>
  <c r="P388" i="27"/>
  <c r="O388" i="27"/>
  <c r="N388" i="27"/>
  <c r="M388" i="27"/>
  <c r="L388" i="27"/>
  <c r="K388" i="27"/>
  <c r="J388" i="27"/>
  <c r="I388" i="27"/>
  <c r="H388" i="27"/>
  <c r="G388" i="27"/>
  <c r="BJ387" i="27"/>
  <c r="BI387" i="27"/>
  <c r="BH387" i="27"/>
  <c r="BG387" i="27"/>
  <c r="BF387" i="27"/>
  <c r="BE387" i="27"/>
  <c r="BD387" i="27"/>
  <c r="BC387" i="27"/>
  <c r="BB387" i="27"/>
  <c r="BA387" i="27"/>
  <c r="AZ387" i="27"/>
  <c r="AY387" i="27"/>
  <c r="AX387" i="27"/>
  <c r="AW387" i="27"/>
  <c r="AV387" i="27"/>
  <c r="AU387" i="27"/>
  <c r="AT387" i="27"/>
  <c r="AS387" i="27"/>
  <c r="AR387" i="27"/>
  <c r="AQ387" i="27"/>
  <c r="AP387" i="27"/>
  <c r="AO387" i="27"/>
  <c r="AN387" i="27"/>
  <c r="AM387" i="27"/>
  <c r="AL387" i="27"/>
  <c r="AK387" i="27"/>
  <c r="AJ387" i="27"/>
  <c r="AI387" i="27"/>
  <c r="AH387" i="27"/>
  <c r="AG387" i="27"/>
  <c r="AF387" i="27"/>
  <c r="AE387" i="27"/>
  <c r="AD387" i="27"/>
  <c r="AC387" i="27"/>
  <c r="AB387" i="27"/>
  <c r="AA387" i="27"/>
  <c r="Z387" i="27"/>
  <c r="Y387" i="27"/>
  <c r="X387" i="27"/>
  <c r="W387" i="27"/>
  <c r="V387" i="27"/>
  <c r="U387" i="27"/>
  <c r="T387" i="27"/>
  <c r="S387" i="27"/>
  <c r="R387" i="27"/>
  <c r="Q387" i="27"/>
  <c r="P387" i="27"/>
  <c r="O387" i="27"/>
  <c r="N387" i="27"/>
  <c r="M387" i="27"/>
  <c r="L387" i="27"/>
  <c r="K387" i="27"/>
  <c r="J387" i="27"/>
  <c r="I387" i="27"/>
  <c r="H387" i="27"/>
  <c r="G387" i="27"/>
  <c r="BJ386" i="27"/>
  <c r="BI386" i="27"/>
  <c r="BH386" i="27"/>
  <c r="BG386" i="27"/>
  <c r="BF386" i="27"/>
  <c r="BE386" i="27"/>
  <c r="BD386" i="27"/>
  <c r="BC386" i="27"/>
  <c r="BB386" i="27"/>
  <c r="BA386" i="27"/>
  <c r="AZ386" i="27"/>
  <c r="AY386" i="27"/>
  <c r="AX386" i="27"/>
  <c r="AW386" i="27"/>
  <c r="AV386" i="27"/>
  <c r="AU386" i="27"/>
  <c r="AT386" i="27"/>
  <c r="AS386" i="27"/>
  <c r="AR386" i="27"/>
  <c r="AQ386" i="27"/>
  <c r="AP386" i="27"/>
  <c r="AO386" i="27"/>
  <c r="AN386" i="27"/>
  <c r="AM386" i="27"/>
  <c r="AL386" i="27"/>
  <c r="AK386" i="27"/>
  <c r="AJ386" i="27"/>
  <c r="AI386" i="27"/>
  <c r="AH386" i="27"/>
  <c r="AG386" i="27"/>
  <c r="AF386" i="27"/>
  <c r="AE386" i="27"/>
  <c r="AD386" i="27"/>
  <c r="AC386" i="27"/>
  <c r="AB386" i="27"/>
  <c r="AA386" i="27"/>
  <c r="Z386" i="27"/>
  <c r="Y386" i="27"/>
  <c r="X386" i="27"/>
  <c r="W386" i="27"/>
  <c r="V386" i="27"/>
  <c r="U386" i="27"/>
  <c r="T386" i="27"/>
  <c r="S386" i="27"/>
  <c r="R386" i="27"/>
  <c r="Q386" i="27"/>
  <c r="P386" i="27"/>
  <c r="O386" i="27"/>
  <c r="N386" i="27"/>
  <c r="M386" i="27"/>
  <c r="L386" i="27"/>
  <c r="K386" i="27"/>
  <c r="J386" i="27"/>
  <c r="I386" i="27"/>
  <c r="H386" i="27"/>
  <c r="G386" i="27"/>
  <c r="BJ370" i="27"/>
  <c r="BI370" i="27"/>
  <c r="BH370" i="27"/>
  <c r="BG370" i="27"/>
  <c r="BF370" i="27"/>
  <c r="BE370" i="27"/>
  <c r="BD370" i="27"/>
  <c r="BC370" i="27"/>
  <c r="BB370" i="27"/>
  <c r="BA370" i="27"/>
  <c r="AZ370" i="27"/>
  <c r="AY370" i="27"/>
  <c r="AX370" i="27"/>
  <c r="AW370" i="27"/>
  <c r="AV370" i="27"/>
  <c r="AU370" i="27"/>
  <c r="AT370" i="27"/>
  <c r="AS370" i="27"/>
  <c r="AR370" i="27"/>
  <c r="AQ370" i="27"/>
  <c r="AP370" i="27"/>
  <c r="AO370" i="27"/>
  <c r="AN370" i="27"/>
  <c r="AM370" i="27"/>
  <c r="AL370" i="27"/>
  <c r="AK370" i="27"/>
  <c r="AJ370" i="27"/>
  <c r="AI370" i="27"/>
  <c r="AH370" i="27"/>
  <c r="AG370" i="27"/>
  <c r="AF370" i="27"/>
  <c r="AE370" i="27"/>
  <c r="AD370" i="27"/>
  <c r="AC370" i="27"/>
  <c r="AB370" i="27"/>
  <c r="AA370" i="27"/>
  <c r="Z370" i="27"/>
  <c r="Y370" i="27"/>
  <c r="X370" i="27"/>
  <c r="W370" i="27"/>
  <c r="V370" i="27"/>
  <c r="U370" i="27"/>
  <c r="T370" i="27"/>
  <c r="S370" i="27"/>
  <c r="R370" i="27"/>
  <c r="Q370" i="27"/>
  <c r="P370" i="27"/>
  <c r="O370" i="27"/>
  <c r="N370" i="27"/>
  <c r="M370" i="27"/>
  <c r="L370" i="27"/>
  <c r="K370" i="27"/>
  <c r="J370" i="27"/>
  <c r="I370" i="27"/>
  <c r="H370" i="27"/>
  <c r="G370" i="27"/>
  <c r="BJ369" i="27"/>
  <c r="BI369" i="27"/>
  <c r="BH369" i="27"/>
  <c r="BG369" i="27"/>
  <c r="BF369" i="27"/>
  <c r="BE369" i="27"/>
  <c r="BD369" i="27"/>
  <c r="BC369" i="27"/>
  <c r="BB369" i="27"/>
  <c r="BA369" i="27"/>
  <c r="AZ369" i="27"/>
  <c r="AY369" i="27"/>
  <c r="AX369" i="27"/>
  <c r="AW369" i="27"/>
  <c r="AV369" i="27"/>
  <c r="AU369" i="27"/>
  <c r="AT369" i="27"/>
  <c r="AS369" i="27"/>
  <c r="AR369" i="27"/>
  <c r="AQ369" i="27"/>
  <c r="AP369" i="27"/>
  <c r="AO369" i="27"/>
  <c r="AN369" i="27"/>
  <c r="AM369" i="27"/>
  <c r="AL369" i="27"/>
  <c r="AK369" i="27"/>
  <c r="AJ369" i="27"/>
  <c r="AI369" i="27"/>
  <c r="AH369" i="27"/>
  <c r="AG369" i="27"/>
  <c r="AF369" i="27"/>
  <c r="AE369" i="27"/>
  <c r="AD369" i="27"/>
  <c r="AC369" i="27"/>
  <c r="AB369" i="27"/>
  <c r="AA369" i="27"/>
  <c r="Z369" i="27"/>
  <c r="Y369" i="27"/>
  <c r="X369" i="27"/>
  <c r="W369" i="27"/>
  <c r="V369" i="27"/>
  <c r="U369" i="27"/>
  <c r="T369" i="27"/>
  <c r="S369" i="27"/>
  <c r="R369" i="27"/>
  <c r="Q369" i="27"/>
  <c r="P369" i="27"/>
  <c r="O369" i="27"/>
  <c r="N369" i="27"/>
  <c r="M369" i="27"/>
  <c r="L369" i="27"/>
  <c r="K369" i="27"/>
  <c r="J369" i="27"/>
  <c r="I369" i="27"/>
  <c r="H369" i="27"/>
  <c r="G369" i="27"/>
  <c r="BJ368" i="27"/>
  <c r="BI368" i="27"/>
  <c r="BH368" i="27"/>
  <c r="BG368" i="27"/>
  <c r="BF368" i="27"/>
  <c r="BE368" i="27"/>
  <c r="BD368" i="27"/>
  <c r="BC368" i="27"/>
  <c r="BB368" i="27"/>
  <c r="BA368" i="27"/>
  <c r="AZ368" i="27"/>
  <c r="AY368" i="27"/>
  <c r="AX368" i="27"/>
  <c r="AW368" i="27"/>
  <c r="AV368" i="27"/>
  <c r="AU368" i="27"/>
  <c r="AT368" i="27"/>
  <c r="AS368" i="27"/>
  <c r="AR368" i="27"/>
  <c r="AQ368" i="27"/>
  <c r="AP368" i="27"/>
  <c r="AO368" i="27"/>
  <c r="AN368" i="27"/>
  <c r="AM368" i="27"/>
  <c r="AL368" i="27"/>
  <c r="AK368" i="27"/>
  <c r="AJ368" i="27"/>
  <c r="AI368" i="27"/>
  <c r="AH368" i="27"/>
  <c r="AG368" i="27"/>
  <c r="AF368" i="27"/>
  <c r="AE368" i="27"/>
  <c r="AD368" i="27"/>
  <c r="AC368" i="27"/>
  <c r="AB368" i="27"/>
  <c r="AA368" i="27"/>
  <c r="Z368" i="27"/>
  <c r="Y368" i="27"/>
  <c r="X368" i="27"/>
  <c r="W368" i="27"/>
  <c r="V368" i="27"/>
  <c r="U368" i="27"/>
  <c r="T368" i="27"/>
  <c r="S368" i="27"/>
  <c r="R368" i="27"/>
  <c r="Q368" i="27"/>
  <c r="P368" i="27"/>
  <c r="O368" i="27"/>
  <c r="N368" i="27"/>
  <c r="M368" i="27"/>
  <c r="L368" i="27"/>
  <c r="K368" i="27"/>
  <c r="J368" i="27"/>
  <c r="I368" i="27"/>
  <c r="H368" i="27"/>
  <c r="G368" i="27"/>
  <c r="BJ359" i="27"/>
  <c r="BI359" i="27"/>
  <c r="BH359" i="27"/>
  <c r="BG359" i="27"/>
  <c r="BF359" i="27"/>
  <c r="BE359" i="27"/>
  <c r="BD359" i="27"/>
  <c r="BC359" i="27"/>
  <c r="BB359" i="27"/>
  <c r="BA359" i="27"/>
  <c r="AZ359" i="27"/>
  <c r="AY359" i="27"/>
  <c r="AX359" i="27"/>
  <c r="AW359" i="27"/>
  <c r="AV359" i="27"/>
  <c r="AU359" i="27"/>
  <c r="AT359" i="27"/>
  <c r="AS359" i="27"/>
  <c r="AR359" i="27"/>
  <c r="AQ359" i="27"/>
  <c r="AP359" i="27"/>
  <c r="AO359" i="27"/>
  <c r="AN359" i="27"/>
  <c r="AM359" i="27"/>
  <c r="AL359" i="27"/>
  <c r="AK359" i="27"/>
  <c r="AJ359" i="27"/>
  <c r="AI359" i="27"/>
  <c r="AH359" i="27"/>
  <c r="AG359" i="27"/>
  <c r="AF359" i="27"/>
  <c r="AE359" i="27"/>
  <c r="AD359" i="27"/>
  <c r="AC359" i="27"/>
  <c r="AB359" i="27"/>
  <c r="AA359" i="27"/>
  <c r="Z359" i="27"/>
  <c r="Y359" i="27"/>
  <c r="X359" i="27"/>
  <c r="W359" i="27"/>
  <c r="V359" i="27"/>
  <c r="U359" i="27"/>
  <c r="T359" i="27"/>
  <c r="S359" i="27"/>
  <c r="R359" i="27"/>
  <c r="Q359" i="27"/>
  <c r="P359" i="27"/>
  <c r="O359" i="27"/>
  <c r="N359" i="27"/>
  <c r="M359" i="27"/>
  <c r="L359" i="27"/>
  <c r="K359" i="27"/>
  <c r="J359" i="27"/>
  <c r="I359" i="27"/>
  <c r="BJ352" i="27"/>
  <c r="BI352" i="27"/>
  <c r="BH352" i="27"/>
  <c r="BG352" i="27"/>
  <c r="BF352" i="27"/>
  <c r="BE352" i="27"/>
  <c r="BD352" i="27"/>
  <c r="BC352" i="27"/>
  <c r="BB352" i="27"/>
  <c r="BA352" i="27"/>
  <c r="AZ352" i="27"/>
  <c r="AY352" i="27"/>
  <c r="AX352" i="27"/>
  <c r="AW352" i="27"/>
  <c r="AV352" i="27"/>
  <c r="AU352" i="27"/>
  <c r="AT352" i="27"/>
  <c r="AS352" i="27"/>
  <c r="AR352" i="27"/>
  <c r="AQ352" i="27"/>
  <c r="AP352" i="27"/>
  <c r="AO352" i="27"/>
  <c r="AN352" i="27"/>
  <c r="AM352" i="27"/>
  <c r="AL352" i="27"/>
  <c r="AK352" i="27"/>
  <c r="AJ352" i="27"/>
  <c r="AI352" i="27"/>
  <c r="AH352" i="27"/>
  <c r="AG352" i="27"/>
  <c r="AF352" i="27"/>
  <c r="AE352" i="27"/>
  <c r="AD352" i="27"/>
  <c r="AC352" i="27"/>
  <c r="AB352" i="27"/>
  <c r="AA352" i="27"/>
  <c r="Z352" i="27"/>
  <c r="Y352" i="27"/>
  <c r="X352" i="27"/>
  <c r="W352" i="27"/>
  <c r="V352" i="27"/>
  <c r="U352" i="27"/>
  <c r="T352" i="27"/>
  <c r="S352" i="27"/>
  <c r="R352" i="27"/>
  <c r="Q352" i="27"/>
  <c r="P352" i="27"/>
  <c r="O352" i="27"/>
  <c r="N352" i="27"/>
  <c r="M352" i="27"/>
  <c r="L352" i="27"/>
  <c r="K352" i="27"/>
  <c r="J352" i="27"/>
  <c r="I352" i="27"/>
  <c r="BJ331" i="27"/>
  <c r="BI331" i="27"/>
  <c r="BH331" i="27"/>
  <c r="BG331" i="27"/>
  <c r="BF331" i="27"/>
  <c r="BE331" i="27"/>
  <c r="BD331" i="27"/>
  <c r="BC331" i="27"/>
  <c r="BB331" i="27"/>
  <c r="BA331" i="27"/>
  <c r="AZ331" i="27"/>
  <c r="AY331" i="27"/>
  <c r="AX331" i="27"/>
  <c r="AW331" i="27"/>
  <c r="AV331" i="27"/>
  <c r="AU331" i="27"/>
  <c r="AT331" i="27"/>
  <c r="AS331" i="27"/>
  <c r="AR331" i="27"/>
  <c r="AQ331" i="27"/>
  <c r="AP331" i="27"/>
  <c r="AO331" i="27"/>
  <c r="AN331" i="27"/>
  <c r="AM331" i="27"/>
  <c r="AL331" i="27"/>
  <c r="AK331" i="27"/>
  <c r="AJ331" i="27"/>
  <c r="AI331" i="27"/>
  <c r="AH331" i="27"/>
  <c r="AG331" i="27"/>
  <c r="AF331" i="27"/>
  <c r="AE331" i="27"/>
  <c r="AD331" i="27"/>
  <c r="AC331" i="27"/>
  <c r="AB331" i="27"/>
  <c r="AA331" i="27"/>
  <c r="Z331" i="27"/>
  <c r="Y331" i="27"/>
  <c r="X331" i="27"/>
  <c r="W331" i="27"/>
  <c r="V331" i="27"/>
  <c r="U331" i="27"/>
  <c r="T331" i="27"/>
  <c r="S331" i="27"/>
  <c r="R331" i="27"/>
  <c r="Q331" i="27"/>
  <c r="P331" i="27"/>
  <c r="O331" i="27"/>
  <c r="N331" i="27"/>
  <c r="M331" i="27"/>
  <c r="L331" i="27"/>
  <c r="K331" i="27"/>
  <c r="J331" i="27"/>
  <c r="I331" i="27"/>
  <c r="BJ330" i="27"/>
  <c r="BI330" i="27"/>
  <c r="BH330" i="27"/>
  <c r="BG330" i="27"/>
  <c r="BF330" i="27"/>
  <c r="BE330" i="27"/>
  <c r="BD330" i="27"/>
  <c r="BC330" i="27"/>
  <c r="BB330" i="27"/>
  <c r="BA330" i="27"/>
  <c r="AZ330" i="27"/>
  <c r="AY330" i="27"/>
  <c r="AX330" i="27"/>
  <c r="AW330" i="27"/>
  <c r="AV330" i="27"/>
  <c r="AU330" i="27"/>
  <c r="AT330" i="27"/>
  <c r="AS330" i="27"/>
  <c r="AR330" i="27"/>
  <c r="AQ330" i="27"/>
  <c r="AP330" i="27"/>
  <c r="AO330" i="27"/>
  <c r="AN330" i="27"/>
  <c r="AM330" i="27"/>
  <c r="AL330" i="27"/>
  <c r="AK330" i="27"/>
  <c r="AJ330" i="27"/>
  <c r="AI330" i="27"/>
  <c r="AH330" i="27"/>
  <c r="AG330" i="27"/>
  <c r="AF330" i="27"/>
  <c r="AE330" i="27"/>
  <c r="AD330" i="27"/>
  <c r="AC330" i="27"/>
  <c r="AB330" i="27"/>
  <c r="AA330" i="27"/>
  <c r="Z330" i="27"/>
  <c r="Y330" i="27"/>
  <c r="X330" i="27"/>
  <c r="W330" i="27"/>
  <c r="V330" i="27"/>
  <c r="U330" i="27"/>
  <c r="T330" i="27"/>
  <c r="S330" i="27"/>
  <c r="R330" i="27"/>
  <c r="Q330" i="27"/>
  <c r="P330" i="27"/>
  <c r="O330" i="27"/>
  <c r="N330" i="27"/>
  <c r="M330" i="27"/>
  <c r="L330" i="27"/>
  <c r="K330" i="27"/>
  <c r="J330" i="27"/>
  <c r="I330" i="27"/>
  <c r="BJ329" i="27"/>
  <c r="BI329" i="27"/>
  <c r="BH329" i="27"/>
  <c r="BG329" i="27"/>
  <c r="BF329" i="27"/>
  <c r="BE329" i="27"/>
  <c r="BD329" i="27"/>
  <c r="BC329" i="27"/>
  <c r="BB329" i="27"/>
  <c r="BA329" i="27"/>
  <c r="AZ329" i="27"/>
  <c r="AY329" i="27"/>
  <c r="AX329" i="27"/>
  <c r="AW329" i="27"/>
  <c r="AV329" i="27"/>
  <c r="AU329" i="27"/>
  <c r="AT329" i="27"/>
  <c r="AS329" i="27"/>
  <c r="AR329" i="27"/>
  <c r="AQ329" i="27"/>
  <c r="AP329" i="27"/>
  <c r="AO329" i="27"/>
  <c r="AN329" i="27"/>
  <c r="AM329" i="27"/>
  <c r="AL329" i="27"/>
  <c r="AK329" i="27"/>
  <c r="AJ329" i="27"/>
  <c r="AI329" i="27"/>
  <c r="AH329" i="27"/>
  <c r="AG329" i="27"/>
  <c r="AF329" i="27"/>
  <c r="AE329" i="27"/>
  <c r="AD329" i="27"/>
  <c r="AC329" i="27"/>
  <c r="AB329" i="27"/>
  <c r="AA329" i="27"/>
  <c r="Z329" i="27"/>
  <c r="Y329" i="27"/>
  <c r="X329" i="27"/>
  <c r="W329" i="27"/>
  <c r="V329" i="27"/>
  <c r="U329" i="27"/>
  <c r="T329" i="27"/>
  <c r="S329" i="27"/>
  <c r="R329" i="27"/>
  <c r="Q329" i="27"/>
  <c r="P329" i="27"/>
  <c r="O329" i="27"/>
  <c r="N329" i="27"/>
  <c r="M329" i="27"/>
  <c r="L329" i="27"/>
  <c r="K329" i="27"/>
  <c r="J329" i="27"/>
  <c r="I329" i="27"/>
  <c r="BJ328" i="27"/>
  <c r="BI328" i="27"/>
  <c r="BH328" i="27"/>
  <c r="BG328" i="27"/>
  <c r="BF328" i="27"/>
  <c r="BE328" i="27"/>
  <c r="BD328" i="27"/>
  <c r="BC328" i="27"/>
  <c r="BB328" i="27"/>
  <c r="BA328" i="27"/>
  <c r="AZ328" i="27"/>
  <c r="AY328" i="27"/>
  <c r="AX328" i="27"/>
  <c r="AW328" i="27"/>
  <c r="AV328" i="27"/>
  <c r="AU328" i="27"/>
  <c r="AT328" i="27"/>
  <c r="AS328" i="27"/>
  <c r="AR328" i="27"/>
  <c r="AQ328" i="27"/>
  <c r="AP328" i="27"/>
  <c r="AO328" i="27"/>
  <c r="AN328" i="27"/>
  <c r="AM328" i="27"/>
  <c r="AL328" i="27"/>
  <c r="AK328" i="27"/>
  <c r="AJ328" i="27"/>
  <c r="AI328" i="27"/>
  <c r="AH328" i="27"/>
  <c r="AG328" i="27"/>
  <c r="AF328" i="27"/>
  <c r="AE328" i="27"/>
  <c r="AD328" i="27"/>
  <c r="AC328" i="27"/>
  <c r="AB328" i="27"/>
  <c r="AA328" i="27"/>
  <c r="Z328" i="27"/>
  <c r="Y328" i="27"/>
  <c r="X328" i="27"/>
  <c r="W328" i="27"/>
  <c r="V328" i="27"/>
  <c r="U328" i="27"/>
  <c r="T328" i="27"/>
  <c r="S328" i="27"/>
  <c r="R328" i="27"/>
  <c r="Q328" i="27"/>
  <c r="P328" i="27"/>
  <c r="O328" i="27"/>
  <c r="N328" i="27"/>
  <c r="M328" i="27"/>
  <c r="L328" i="27"/>
  <c r="K328" i="27"/>
  <c r="J328" i="27"/>
  <c r="I328" i="27"/>
  <c r="BJ327" i="27"/>
  <c r="BI327" i="27"/>
  <c r="BH327" i="27"/>
  <c r="BG327" i="27"/>
  <c r="BF327" i="27"/>
  <c r="BE327" i="27"/>
  <c r="BD327" i="27"/>
  <c r="BC327" i="27"/>
  <c r="BB327" i="27"/>
  <c r="BA327" i="27"/>
  <c r="AZ327" i="27"/>
  <c r="AY327" i="27"/>
  <c r="AX327" i="27"/>
  <c r="AW327" i="27"/>
  <c r="AV327" i="27"/>
  <c r="AU327" i="27"/>
  <c r="AT327" i="27"/>
  <c r="AS327" i="27"/>
  <c r="AR327" i="27"/>
  <c r="AQ327" i="27"/>
  <c r="AP327" i="27"/>
  <c r="AO327" i="27"/>
  <c r="AN327" i="27"/>
  <c r="AM327" i="27"/>
  <c r="AL327" i="27"/>
  <c r="AK327" i="27"/>
  <c r="AJ327" i="27"/>
  <c r="AI327" i="27"/>
  <c r="AH327" i="27"/>
  <c r="AG327" i="27"/>
  <c r="AF327" i="27"/>
  <c r="AE327" i="27"/>
  <c r="AD327" i="27"/>
  <c r="AC327" i="27"/>
  <c r="AB327" i="27"/>
  <c r="AA327" i="27"/>
  <c r="Z327" i="27"/>
  <c r="Y327" i="27"/>
  <c r="X327" i="27"/>
  <c r="W327" i="27"/>
  <c r="V327" i="27"/>
  <c r="U327" i="27"/>
  <c r="T327" i="27"/>
  <c r="S327" i="27"/>
  <c r="R327" i="27"/>
  <c r="Q327" i="27"/>
  <c r="P327" i="27"/>
  <c r="O327" i="27"/>
  <c r="N327" i="27"/>
  <c r="M327" i="27"/>
  <c r="L327" i="27"/>
  <c r="K327" i="27"/>
  <c r="J327" i="27"/>
  <c r="I327" i="27"/>
  <c r="BJ326" i="27"/>
  <c r="BI326" i="27"/>
  <c r="BH326" i="27"/>
  <c r="BG326" i="27"/>
  <c r="BF326" i="27"/>
  <c r="BE326" i="27"/>
  <c r="BD326" i="27"/>
  <c r="BC326" i="27"/>
  <c r="BB326" i="27"/>
  <c r="BA326" i="27"/>
  <c r="AZ326" i="27"/>
  <c r="AY326" i="27"/>
  <c r="AX326" i="27"/>
  <c r="AW326" i="27"/>
  <c r="AV326" i="27"/>
  <c r="AU326" i="27"/>
  <c r="AT326" i="27"/>
  <c r="AS326" i="27"/>
  <c r="AR326" i="27"/>
  <c r="AQ326" i="27"/>
  <c r="AP326" i="27"/>
  <c r="AO326" i="27"/>
  <c r="AN326" i="27"/>
  <c r="AM326" i="27"/>
  <c r="AL326" i="27"/>
  <c r="AK326" i="27"/>
  <c r="AJ326" i="27"/>
  <c r="AI326" i="27"/>
  <c r="AH326" i="27"/>
  <c r="AG326" i="27"/>
  <c r="AF326" i="27"/>
  <c r="AE326" i="27"/>
  <c r="AD326" i="27"/>
  <c r="AC326" i="27"/>
  <c r="AB326" i="27"/>
  <c r="AA326" i="27"/>
  <c r="Z326" i="27"/>
  <c r="Y326" i="27"/>
  <c r="X326" i="27"/>
  <c r="W326" i="27"/>
  <c r="V326" i="27"/>
  <c r="U326" i="27"/>
  <c r="T326" i="27"/>
  <c r="S326" i="27"/>
  <c r="R326" i="27"/>
  <c r="Q326" i="27"/>
  <c r="P326" i="27"/>
  <c r="O326" i="27"/>
  <c r="N326" i="27"/>
  <c r="M326" i="27"/>
  <c r="L326" i="27"/>
  <c r="K326" i="27"/>
  <c r="J326" i="27"/>
  <c r="I326" i="27"/>
  <c r="BJ325" i="27"/>
  <c r="BI325" i="27"/>
  <c r="BH325" i="27"/>
  <c r="BG325" i="27"/>
  <c r="BF325" i="27"/>
  <c r="BE325" i="27"/>
  <c r="BD325" i="27"/>
  <c r="BC325" i="27"/>
  <c r="BB325" i="27"/>
  <c r="BA325" i="27"/>
  <c r="AZ325" i="27"/>
  <c r="AY325" i="27"/>
  <c r="AX325" i="27"/>
  <c r="AW325" i="27"/>
  <c r="AV325" i="27"/>
  <c r="AU325" i="27"/>
  <c r="AT325" i="27"/>
  <c r="AS325" i="27"/>
  <c r="AR325" i="27"/>
  <c r="AQ325" i="27"/>
  <c r="AP325" i="27"/>
  <c r="AO325" i="27"/>
  <c r="AN325" i="27"/>
  <c r="AM325" i="27"/>
  <c r="AL325" i="27"/>
  <c r="AK325" i="27"/>
  <c r="AJ325" i="27"/>
  <c r="AI325" i="27"/>
  <c r="AH325" i="27"/>
  <c r="AG325" i="27"/>
  <c r="AF325" i="27"/>
  <c r="AE325" i="27"/>
  <c r="AD325" i="27"/>
  <c r="AC325" i="27"/>
  <c r="AB325" i="27"/>
  <c r="AA325" i="27"/>
  <c r="Z325" i="27"/>
  <c r="Y325" i="27"/>
  <c r="X325" i="27"/>
  <c r="W325" i="27"/>
  <c r="V325" i="27"/>
  <c r="U325" i="27"/>
  <c r="T325" i="27"/>
  <c r="S325" i="27"/>
  <c r="R325" i="27"/>
  <c r="Q325" i="27"/>
  <c r="P325" i="27"/>
  <c r="O325" i="27"/>
  <c r="N325" i="27"/>
  <c r="M325" i="27"/>
  <c r="L325" i="27"/>
  <c r="K325" i="27"/>
  <c r="J325" i="27"/>
  <c r="I325" i="27"/>
  <c r="BJ324" i="27"/>
  <c r="BI324" i="27"/>
  <c r="BH324" i="27"/>
  <c r="BG324" i="27"/>
  <c r="BF324" i="27"/>
  <c r="BE324" i="27"/>
  <c r="BD324" i="27"/>
  <c r="BC324" i="27"/>
  <c r="BB324" i="27"/>
  <c r="BA324" i="27"/>
  <c r="AZ324" i="27"/>
  <c r="AY324" i="27"/>
  <c r="AX324" i="27"/>
  <c r="AW324" i="27"/>
  <c r="AV324" i="27"/>
  <c r="AU324" i="27"/>
  <c r="AT324" i="27"/>
  <c r="AS324" i="27"/>
  <c r="AR324" i="27"/>
  <c r="AQ324" i="27"/>
  <c r="AP324" i="27"/>
  <c r="AO324" i="27"/>
  <c r="AN324" i="27"/>
  <c r="AM324" i="27"/>
  <c r="AL324" i="27"/>
  <c r="AK324" i="27"/>
  <c r="AJ324" i="27"/>
  <c r="AI324" i="27"/>
  <c r="AH324" i="27"/>
  <c r="AG324" i="27"/>
  <c r="AF324" i="27"/>
  <c r="AE324" i="27"/>
  <c r="AD324" i="27"/>
  <c r="AC324" i="27"/>
  <c r="AB324" i="27"/>
  <c r="AA324" i="27"/>
  <c r="Z324" i="27"/>
  <c r="Y324" i="27"/>
  <c r="X324" i="27"/>
  <c r="W324" i="27"/>
  <c r="V324" i="27"/>
  <c r="U324" i="27"/>
  <c r="T324" i="27"/>
  <c r="S324" i="27"/>
  <c r="R324" i="27"/>
  <c r="Q324" i="27"/>
  <c r="P324" i="27"/>
  <c r="O324" i="27"/>
  <c r="N324" i="27"/>
  <c r="M324" i="27"/>
  <c r="L324" i="27"/>
  <c r="K324" i="27"/>
  <c r="J324" i="27"/>
  <c r="I324" i="27"/>
  <c r="BJ319" i="27"/>
  <c r="BI319" i="27"/>
  <c r="BH319" i="27"/>
  <c r="BG319" i="27"/>
  <c r="BF319" i="27"/>
  <c r="BE319" i="27"/>
  <c r="BD319" i="27"/>
  <c r="BC319" i="27"/>
  <c r="BB319" i="27"/>
  <c r="BA319" i="27"/>
  <c r="AZ319" i="27"/>
  <c r="AY319" i="27"/>
  <c r="AX319" i="27"/>
  <c r="AW319" i="27"/>
  <c r="AV319" i="27"/>
  <c r="AU319" i="27"/>
  <c r="AT319" i="27"/>
  <c r="AS319" i="27"/>
  <c r="AR319" i="27"/>
  <c r="AQ319" i="27"/>
  <c r="AP319" i="27"/>
  <c r="AO319" i="27"/>
  <c r="AN319" i="27"/>
  <c r="AM319" i="27"/>
  <c r="AL319" i="27"/>
  <c r="AK319" i="27"/>
  <c r="AJ319" i="27"/>
  <c r="AI319" i="27"/>
  <c r="AH319" i="27"/>
  <c r="AG319" i="27"/>
  <c r="AF319" i="27"/>
  <c r="AE319" i="27"/>
  <c r="AD319" i="27"/>
  <c r="AC319" i="27"/>
  <c r="AB319" i="27"/>
  <c r="AA319" i="27"/>
  <c r="Z319" i="27"/>
  <c r="Y319" i="27"/>
  <c r="X319" i="27"/>
  <c r="W319" i="27"/>
  <c r="V319" i="27"/>
  <c r="U319" i="27"/>
  <c r="T319" i="27"/>
  <c r="S319" i="27"/>
  <c r="R319" i="27"/>
  <c r="Q319" i="27"/>
  <c r="P319" i="27"/>
  <c r="O319" i="27"/>
  <c r="N319" i="27"/>
  <c r="M319" i="27"/>
  <c r="L319" i="27"/>
  <c r="K319" i="27"/>
  <c r="J319" i="27"/>
  <c r="I319" i="27"/>
  <c r="BJ318" i="27"/>
  <c r="BI318" i="27"/>
  <c r="BH318" i="27"/>
  <c r="BG318" i="27"/>
  <c r="BF318" i="27"/>
  <c r="BE318" i="27"/>
  <c r="BD318" i="27"/>
  <c r="BC318" i="27"/>
  <c r="BB318" i="27"/>
  <c r="BA318" i="27"/>
  <c r="AZ318" i="27"/>
  <c r="AY318" i="27"/>
  <c r="AX318" i="27"/>
  <c r="AW318" i="27"/>
  <c r="AV318" i="27"/>
  <c r="AU318" i="27"/>
  <c r="AT318" i="27"/>
  <c r="AS318" i="27"/>
  <c r="AR318" i="27"/>
  <c r="AQ318" i="27"/>
  <c r="AP318" i="27"/>
  <c r="AO318" i="27"/>
  <c r="AN318" i="27"/>
  <c r="AM318" i="27"/>
  <c r="AL318" i="27"/>
  <c r="AK318" i="27"/>
  <c r="AJ318" i="27"/>
  <c r="AI318" i="27"/>
  <c r="AH318" i="27"/>
  <c r="AG318" i="27"/>
  <c r="AF318" i="27"/>
  <c r="AE318" i="27"/>
  <c r="AD318" i="27"/>
  <c r="AC318" i="27"/>
  <c r="AB318" i="27"/>
  <c r="AA318" i="27"/>
  <c r="Z318" i="27"/>
  <c r="Y318" i="27"/>
  <c r="X318" i="27"/>
  <c r="W318" i="27"/>
  <c r="V318" i="27"/>
  <c r="U318" i="27"/>
  <c r="T318" i="27"/>
  <c r="S318" i="27"/>
  <c r="R318" i="27"/>
  <c r="Q318" i="27"/>
  <c r="P318" i="27"/>
  <c r="O318" i="27"/>
  <c r="N318" i="27"/>
  <c r="M318" i="27"/>
  <c r="L318" i="27"/>
  <c r="K318" i="27"/>
  <c r="J318" i="27"/>
  <c r="I318" i="27"/>
  <c r="BJ317" i="27"/>
  <c r="BI317" i="27"/>
  <c r="BH317" i="27"/>
  <c r="BG317" i="27"/>
  <c r="BF317" i="27"/>
  <c r="BE317" i="27"/>
  <c r="BD317" i="27"/>
  <c r="BC317" i="27"/>
  <c r="BB317" i="27"/>
  <c r="BA317" i="27"/>
  <c r="AZ317" i="27"/>
  <c r="AY317" i="27"/>
  <c r="AX317" i="27"/>
  <c r="AW317" i="27"/>
  <c r="AV317" i="27"/>
  <c r="AU317" i="27"/>
  <c r="AT317" i="27"/>
  <c r="AS317" i="27"/>
  <c r="AR317" i="27"/>
  <c r="AQ317" i="27"/>
  <c r="AP317" i="27"/>
  <c r="AO317" i="27"/>
  <c r="AN317" i="27"/>
  <c r="AM317" i="27"/>
  <c r="AL317" i="27"/>
  <c r="AK317" i="27"/>
  <c r="AJ317" i="27"/>
  <c r="AI317" i="27"/>
  <c r="AH317" i="27"/>
  <c r="AG317" i="27"/>
  <c r="AF317" i="27"/>
  <c r="AE317" i="27"/>
  <c r="AD317" i="27"/>
  <c r="AC317" i="27"/>
  <c r="AB317" i="27"/>
  <c r="AA317" i="27"/>
  <c r="Z317" i="27"/>
  <c r="Y317" i="27"/>
  <c r="X317" i="27"/>
  <c r="W317" i="27"/>
  <c r="V317" i="27"/>
  <c r="U317" i="27"/>
  <c r="T317" i="27"/>
  <c r="S317" i="27"/>
  <c r="R317" i="27"/>
  <c r="Q317" i="27"/>
  <c r="P317" i="27"/>
  <c r="O317" i="27"/>
  <c r="N317" i="27"/>
  <c r="M317" i="27"/>
  <c r="L317" i="27"/>
  <c r="K317" i="27"/>
  <c r="J317" i="27"/>
  <c r="I317" i="27"/>
  <c r="BJ316" i="27"/>
  <c r="BI316" i="27"/>
  <c r="BH316" i="27"/>
  <c r="BG316" i="27"/>
  <c r="BF316" i="27"/>
  <c r="BE316" i="27"/>
  <c r="BD316" i="27"/>
  <c r="BC316" i="27"/>
  <c r="BB316" i="27"/>
  <c r="BA316" i="27"/>
  <c r="AZ316" i="27"/>
  <c r="AY316" i="27"/>
  <c r="AX316" i="27"/>
  <c r="AW316" i="27"/>
  <c r="AV316" i="27"/>
  <c r="AU316" i="27"/>
  <c r="AT316" i="27"/>
  <c r="AS316" i="27"/>
  <c r="AR316" i="27"/>
  <c r="AQ316" i="27"/>
  <c r="AP316" i="27"/>
  <c r="AO316" i="27"/>
  <c r="AN316" i="27"/>
  <c r="AM316" i="27"/>
  <c r="AL316" i="27"/>
  <c r="AK316" i="27"/>
  <c r="AJ316" i="27"/>
  <c r="AI316" i="27"/>
  <c r="AH316" i="27"/>
  <c r="AG316" i="27"/>
  <c r="AF316" i="27"/>
  <c r="AE316" i="27"/>
  <c r="AD316" i="27"/>
  <c r="AC316" i="27"/>
  <c r="AB316" i="27"/>
  <c r="AA316" i="27"/>
  <c r="Z316" i="27"/>
  <c r="Y316" i="27"/>
  <c r="X316" i="27"/>
  <c r="W316" i="27"/>
  <c r="V316" i="27"/>
  <c r="U316" i="27"/>
  <c r="T316" i="27"/>
  <c r="S316" i="27"/>
  <c r="R316" i="27"/>
  <c r="Q316" i="27"/>
  <c r="P316" i="27"/>
  <c r="O316" i="27"/>
  <c r="N316" i="27"/>
  <c r="M316" i="27"/>
  <c r="L316" i="27"/>
  <c r="K316" i="27"/>
  <c r="J316" i="27"/>
  <c r="I316" i="27"/>
  <c r="BJ314" i="27"/>
  <c r="BI314" i="27"/>
  <c r="BH314" i="27"/>
  <c r="BG314" i="27"/>
  <c r="BF314" i="27"/>
  <c r="BE314" i="27"/>
  <c r="BD314" i="27"/>
  <c r="BC314" i="27"/>
  <c r="BB314" i="27"/>
  <c r="BA314" i="27"/>
  <c r="AZ314" i="27"/>
  <c r="AY314" i="27"/>
  <c r="AX314" i="27"/>
  <c r="AW314" i="27"/>
  <c r="AV314" i="27"/>
  <c r="AU314" i="27"/>
  <c r="AT314" i="27"/>
  <c r="AS314" i="27"/>
  <c r="AR314" i="27"/>
  <c r="AQ314" i="27"/>
  <c r="AP314" i="27"/>
  <c r="AO314" i="27"/>
  <c r="AN314" i="27"/>
  <c r="AM314" i="27"/>
  <c r="AL314" i="27"/>
  <c r="AK314" i="27"/>
  <c r="AJ314" i="27"/>
  <c r="AI314" i="27"/>
  <c r="AH314" i="27"/>
  <c r="AG314" i="27"/>
  <c r="AF314" i="27"/>
  <c r="AE314" i="27"/>
  <c r="AD314" i="27"/>
  <c r="AC314" i="27"/>
  <c r="AB314" i="27"/>
  <c r="AA314" i="27"/>
  <c r="Z314" i="27"/>
  <c r="Y314" i="27"/>
  <c r="X314" i="27"/>
  <c r="W314" i="27"/>
  <c r="V314" i="27"/>
  <c r="U314" i="27"/>
  <c r="T314" i="27"/>
  <c r="S314" i="27"/>
  <c r="R314" i="27"/>
  <c r="Q314" i="27"/>
  <c r="P314" i="27"/>
  <c r="O314" i="27"/>
  <c r="N314" i="27"/>
  <c r="M314" i="27"/>
  <c r="L314" i="27"/>
  <c r="K314" i="27"/>
  <c r="J314" i="27"/>
  <c r="I314" i="27"/>
  <c r="BJ311" i="27"/>
  <c r="BI311" i="27"/>
  <c r="BH311" i="27"/>
  <c r="BG311" i="27"/>
  <c r="BF311" i="27"/>
  <c r="BE311" i="27"/>
  <c r="BD311" i="27"/>
  <c r="BC311" i="27"/>
  <c r="BB311" i="27"/>
  <c r="BA311" i="27"/>
  <c r="AZ311" i="27"/>
  <c r="AY311" i="27"/>
  <c r="AX311" i="27"/>
  <c r="AW311" i="27"/>
  <c r="AV311" i="27"/>
  <c r="AU311" i="27"/>
  <c r="AT311" i="27"/>
  <c r="AS311" i="27"/>
  <c r="AR311" i="27"/>
  <c r="AQ311" i="27"/>
  <c r="AP311" i="27"/>
  <c r="AO311" i="27"/>
  <c r="AN311" i="27"/>
  <c r="AM311" i="27"/>
  <c r="AL311" i="27"/>
  <c r="AK311" i="27"/>
  <c r="AJ311" i="27"/>
  <c r="AI311" i="27"/>
  <c r="AH311" i="27"/>
  <c r="AG311" i="27"/>
  <c r="AF311" i="27"/>
  <c r="AE311" i="27"/>
  <c r="AD311" i="27"/>
  <c r="AC311" i="27"/>
  <c r="AB311" i="27"/>
  <c r="AA311" i="27"/>
  <c r="Z311" i="27"/>
  <c r="Y311" i="27"/>
  <c r="X311" i="27"/>
  <c r="W311" i="27"/>
  <c r="V311" i="27"/>
  <c r="U311" i="27"/>
  <c r="T311" i="27"/>
  <c r="S311" i="27"/>
  <c r="R311" i="27"/>
  <c r="Q311" i="27"/>
  <c r="P311" i="27"/>
  <c r="O311" i="27"/>
  <c r="N311" i="27"/>
  <c r="M311" i="27"/>
  <c r="L311" i="27"/>
  <c r="K311" i="27"/>
  <c r="J311" i="27"/>
  <c r="I311" i="27"/>
  <c r="BJ310" i="27"/>
  <c r="BI310" i="27"/>
  <c r="BH310" i="27"/>
  <c r="BG310" i="27"/>
  <c r="BF310" i="27"/>
  <c r="BE310" i="27"/>
  <c r="BD310" i="27"/>
  <c r="BC310" i="27"/>
  <c r="BB310" i="27"/>
  <c r="BA310" i="27"/>
  <c r="AZ310" i="27"/>
  <c r="AY310" i="27"/>
  <c r="AX310" i="27"/>
  <c r="AW310" i="27"/>
  <c r="AV310" i="27"/>
  <c r="AU310" i="27"/>
  <c r="AT310" i="27"/>
  <c r="AS310" i="27"/>
  <c r="AR310" i="27"/>
  <c r="AQ310" i="27"/>
  <c r="AP310" i="27"/>
  <c r="AO310" i="27"/>
  <c r="AN310" i="27"/>
  <c r="AM310" i="27"/>
  <c r="AL310" i="27"/>
  <c r="AK310" i="27"/>
  <c r="AJ310" i="27"/>
  <c r="AI310" i="27"/>
  <c r="AH310" i="27"/>
  <c r="AG310" i="27"/>
  <c r="AF310" i="27"/>
  <c r="AE310" i="27"/>
  <c r="AD310" i="27"/>
  <c r="AC310" i="27"/>
  <c r="AB310" i="27"/>
  <c r="AA310" i="27"/>
  <c r="Z310" i="27"/>
  <c r="Y310" i="27"/>
  <c r="X310" i="27"/>
  <c r="W310" i="27"/>
  <c r="V310" i="27"/>
  <c r="U310" i="27"/>
  <c r="T310" i="27"/>
  <c r="S310" i="27"/>
  <c r="R310" i="27"/>
  <c r="Q310" i="27"/>
  <c r="P310" i="27"/>
  <c r="O310" i="27"/>
  <c r="N310" i="27"/>
  <c r="M310" i="27"/>
  <c r="L310" i="27"/>
  <c r="K310" i="27"/>
  <c r="J310" i="27"/>
  <c r="I310" i="27"/>
  <c r="BJ308" i="27"/>
  <c r="BI308" i="27"/>
  <c r="BH308" i="27"/>
  <c r="BG308" i="27"/>
  <c r="BF308" i="27"/>
  <c r="BE308" i="27"/>
  <c r="BD308" i="27"/>
  <c r="BC308" i="27"/>
  <c r="BB308" i="27"/>
  <c r="BA308" i="27"/>
  <c r="AZ308" i="27"/>
  <c r="AY308" i="27"/>
  <c r="AX308" i="27"/>
  <c r="AW308" i="27"/>
  <c r="AV308" i="27"/>
  <c r="AU308" i="27"/>
  <c r="AT308" i="27"/>
  <c r="AS308" i="27"/>
  <c r="AR308" i="27"/>
  <c r="AQ308" i="27"/>
  <c r="AP308" i="27"/>
  <c r="AO308" i="27"/>
  <c r="AN308" i="27"/>
  <c r="AM308" i="27"/>
  <c r="AL308" i="27"/>
  <c r="AK308" i="27"/>
  <c r="AJ308" i="27"/>
  <c r="AI308" i="27"/>
  <c r="AH308" i="27"/>
  <c r="AG308" i="27"/>
  <c r="AF308" i="27"/>
  <c r="AE308" i="27"/>
  <c r="AD308" i="27"/>
  <c r="AC308" i="27"/>
  <c r="AB308" i="27"/>
  <c r="AA308" i="27"/>
  <c r="Z308" i="27"/>
  <c r="Y308" i="27"/>
  <c r="X308" i="27"/>
  <c r="W308" i="27"/>
  <c r="V308" i="27"/>
  <c r="U308" i="27"/>
  <c r="T308" i="27"/>
  <c r="S308" i="27"/>
  <c r="R308" i="27"/>
  <c r="Q308" i="27"/>
  <c r="P308" i="27"/>
  <c r="O308" i="27"/>
  <c r="N308" i="27"/>
  <c r="M308" i="27"/>
  <c r="L308" i="27"/>
  <c r="K308" i="27"/>
  <c r="J308" i="27"/>
  <c r="I308" i="27"/>
  <c r="BJ307" i="27"/>
  <c r="BI307" i="27"/>
  <c r="BH307" i="27"/>
  <c r="BG307" i="27"/>
  <c r="BF307" i="27"/>
  <c r="BE307" i="27"/>
  <c r="BD307" i="27"/>
  <c r="BC307" i="27"/>
  <c r="BB307" i="27"/>
  <c r="BA307" i="27"/>
  <c r="AZ307" i="27"/>
  <c r="AY307" i="27"/>
  <c r="AX307" i="27"/>
  <c r="AW307" i="27"/>
  <c r="AV307" i="27"/>
  <c r="AU307" i="27"/>
  <c r="AT307" i="27"/>
  <c r="AS307" i="27"/>
  <c r="AR307" i="27"/>
  <c r="AQ307" i="27"/>
  <c r="AP307" i="27"/>
  <c r="AO307" i="27"/>
  <c r="AN307" i="27"/>
  <c r="AM307" i="27"/>
  <c r="AL307" i="27"/>
  <c r="AK307" i="27"/>
  <c r="AJ307" i="27"/>
  <c r="AI307" i="27"/>
  <c r="AH307" i="27"/>
  <c r="AG307" i="27"/>
  <c r="AF307" i="27"/>
  <c r="AE307" i="27"/>
  <c r="AD307" i="27"/>
  <c r="AC307" i="27"/>
  <c r="AB307" i="27"/>
  <c r="AA307" i="27"/>
  <c r="Z307" i="27"/>
  <c r="Y307" i="27"/>
  <c r="X307" i="27"/>
  <c r="W307" i="27"/>
  <c r="V307" i="27"/>
  <c r="U307" i="27"/>
  <c r="T307" i="27"/>
  <c r="S307" i="27"/>
  <c r="R307" i="27"/>
  <c r="Q307" i="27"/>
  <c r="P307" i="27"/>
  <c r="O307" i="27"/>
  <c r="N307" i="27"/>
  <c r="M307" i="27"/>
  <c r="L307" i="27"/>
  <c r="K307" i="27"/>
  <c r="J307" i="27"/>
  <c r="I307" i="27"/>
  <c r="BJ306" i="27"/>
  <c r="BI306" i="27"/>
  <c r="BH306" i="27"/>
  <c r="BG306" i="27"/>
  <c r="BF306" i="27"/>
  <c r="BE306" i="27"/>
  <c r="BD306" i="27"/>
  <c r="BC306" i="27"/>
  <c r="BB306" i="27"/>
  <c r="BA306" i="27"/>
  <c r="AZ306" i="27"/>
  <c r="AY306" i="27"/>
  <c r="AX306" i="27"/>
  <c r="AW306" i="27"/>
  <c r="AV306" i="27"/>
  <c r="AU306" i="27"/>
  <c r="AT306" i="27"/>
  <c r="AS306" i="27"/>
  <c r="AR306" i="27"/>
  <c r="AQ306" i="27"/>
  <c r="AP306" i="27"/>
  <c r="AO306" i="27"/>
  <c r="AN306" i="27"/>
  <c r="AM306" i="27"/>
  <c r="AL306" i="27"/>
  <c r="AK306" i="27"/>
  <c r="AJ306" i="27"/>
  <c r="AI306" i="27"/>
  <c r="AH306" i="27"/>
  <c r="AG306" i="27"/>
  <c r="AF306" i="27"/>
  <c r="AE306" i="27"/>
  <c r="AD306" i="27"/>
  <c r="AC306" i="27"/>
  <c r="AB306" i="27"/>
  <c r="AA306" i="27"/>
  <c r="Z306" i="27"/>
  <c r="Y306" i="27"/>
  <c r="X306" i="27"/>
  <c r="W306" i="27"/>
  <c r="V306" i="27"/>
  <c r="U306" i="27"/>
  <c r="T306" i="27"/>
  <c r="S306" i="27"/>
  <c r="R306" i="27"/>
  <c r="Q306" i="27"/>
  <c r="P306" i="27"/>
  <c r="O306" i="27"/>
  <c r="N306" i="27"/>
  <c r="M306" i="27"/>
  <c r="L306" i="27"/>
  <c r="K306" i="27"/>
  <c r="J306" i="27"/>
  <c r="I306" i="27"/>
  <c r="BJ305" i="27"/>
  <c r="BI305" i="27"/>
  <c r="BH305" i="27"/>
  <c r="BG305" i="27"/>
  <c r="BF305" i="27"/>
  <c r="BE305" i="27"/>
  <c r="BD305" i="27"/>
  <c r="BC305" i="27"/>
  <c r="BB305" i="27"/>
  <c r="BA305" i="27"/>
  <c r="AZ305" i="27"/>
  <c r="AY305" i="27"/>
  <c r="AX305" i="27"/>
  <c r="AW305" i="27"/>
  <c r="AV305" i="27"/>
  <c r="AU305" i="27"/>
  <c r="AT305" i="27"/>
  <c r="AS305" i="27"/>
  <c r="AR305" i="27"/>
  <c r="AQ305" i="27"/>
  <c r="AP305" i="27"/>
  <c r="AO305" i="27"/>
  <c r="AN305" i="27"/>
  <c r="AM305" i="27"/>
  <c r="AL305" i="27"/>
  <c r="AK305" i="27"/>
  <c r="AJ305" i="27"/>
  <c r="AI305" i="27"/>
  <c r="AH305" i="27"/>
  <c r="AG305" i="27"/>
  <c r="AF305" i="27"/>
  <c r="AE305" i="27"/>
  <c r="AD305" i="27"/>
  <c r="AC305" i="27"/>
  <c r="AB305" i="27"/>
  <c r="AA305" i="27"/>
  <c r="Z305" i="27"/>
  <c r="Y305" i="27"/>
  <c r="X305" i="27"/>
  <c r="W305" i="27"/>
  <c r="V305" i="27"/>
  <c r="U305" i="27"/>
  <c r="T305" i="27"/>
  <c r="S305" i="27"/>
  <c r="R305" i="27"/>
  <c r="Q305" i="27"/>
  <c r="P305" i="27"/>
  <c r="O305" i="27"/>
  <c r="N305" i="27"/>
  <c r="M305" i="27"/>
  <c r="L305" i="27"/>
  <c r="K305" i="27"/>
  <c r="J305" i="27"/>
  <c r="I305" i="27"/>
  <c r="BJ304" i="27"/>
  <c r="BJ361" i="27" s="1"/>
  <c r="BI304" i="27"/>
  <c r="BI361" i="27" s="1"/>
  <c r="BH304" i="27"/>
  <c r="BH361" i="27" s="1"/>
  <c r="BG304" i="27"/>
  <c r="BG361" i="27" s="1"/>
  <c r="BF304" i="27"/>
  <c r="BF361" i="27" s="1"/>
  <c r="BE304" i="27"/>
  <c r="BE361" i="27" s="1"/>
  <c r="BD304" i="27"/>
  <c r="BD361" i="27" s="1"/>
  <c r="BC304" i="27"/>
  <c r="BC361" i="27" s="1"/>
  <c r="BB304" i="27"/>
  <c r="BB361" i="27" s="1"/>
  <c r="BA304" i="27"/>
  <c r="BA361" i="27" s="1"/>
  <c r="AZ304" i="27"/>
  <c r="AZ361" i="27" s="1"/>
  <c r="AY304" i="27"/>
  <c r="AY361" i="27" s="1"/>
  <c r="AX304" i="27"/>
  <c r="AX361" i="27" s="1"/>
  <c r="AW304" i="27"/>
  <c r="AW361" i="27" s="1"/>
  <c r="AV304" i="27"/>
  <c r="AV361" i="27" s="1"/>
  <c r="AU304" i="27"/>
  <c r="AU361" i="27" s="1"/>
  <c r="AT304" i="27"/>
  <c r="AT361" i="27" s="1"/>
  <c r="AS304" i="27"/>
  <c r="AS361" i="27" s="1"/>
  <c r="AR304" i="27"/>
  <c r="AR361" i="27" s="1"/>
  <c r="AQ304" i="27"/>
  <c r="AQ361" i="27" s="1"/>
  <c r="AP304" i="27"/>
  <c r="AP361" i="27" s="1"/>
  <c r="AO304" i="27"/>
  <c r="AO361" i="27" s="1"/>
  <c r="AN304" i="27"/>
  <c r="AN361" i="27" s="1"/>
  <c r="AM304" i="27"/>
  <c r="AM361" i="27" s="1"/>
  <c r="AL304" i="27"/>
  <c r="AL361" i="27" s="1"/>
  <c r="AK304" i="27"/>
  <c r="AK361" i="27" s="1"/>
  <c r="AJ304" i="27"/>
  <c r="AJ361" i="27" s="1"/>
  <c r="AI304" i="27"/>
  <c r="AI361" i="27" s="1"/>
  <c r="AH304" i="27"/>
  <c r="AH361" i="27" s="1"/>
  <c r="AG304" i="27"/>
  <c r="AG361" i="27" s="1"/>
  <c r="AF304" i="27"/>
  <c r="AF361" i="27" s="1"/>
  <c r="AE304" i="27"/>
  <c r="AE361" i="27" s="1"/>
  <c r="AD304" i="27"/>
  <c r="AD361" i="27" s="1"/>
  <c r="AC304" i="27"/>
  <c r="AC361" i="27" s="1"/>
  <c r="AB304" i="27"/>
  <c r="AB361" i="27" s="1"/>
  <c r="AA304" i="27"/>
  <c r="AA361" i="27" s="1"/>
  <c r="Z304" i="27"/>
  <c r="Z361" i="27" s="1"/>
  <c r="Y304" i="27"/>
  <c r="Y361" i="27" s="1"/>
  <c r="X304" i="27"/>
  <c r="X361" i="27" s="1"/>
  <c r="W304" i="27"/>
  <c r="W361" i="27" s="1"/>
  <c r="V304" i="27"/>
  <c r="V361" i="27" s="1"/>
  <c r="U304" i="27"/>
  <c r="U361" i="27" s="1"/>
  <c r="T304" i="27"/>
  <c r="T361" i="27" s="1"/>
  <c r="S304" i="27"/>
  <c r="S361" i="27" s="1"/>
  <c r="R304" i="27"/>
  <c r="R361" i="27" s="1"/>
  <c r="Q304" i="27"/>
  <c r="Q361" i="27" s="1"/>
  <c r="P304" i="27"/>
  <c r="P361" i="27" s="1"/>
  <c r="O304" i="27"/>
  <c r="O361" i="27" s="1"/>
  <c r="N304" i="27"/>
  <c r="N361" i="27" s="1"/>
  <c r="M304" i="27"/>
  <c r="M361" i="27" s="1"/>
  <c r="L304" i="27"/>
  <c r="L361" i="27" s="1"/>
  <c r="K304" i="27"/>
  <c r="K361" i="27" s="1"/>
  <c r="J304" i="27"/>
  <c r="J361" i="27" s="1"/>
  <c r="I304" i="27"/>
  <c r="I361" i="27" s="1"/>
  <c r="BJ271" i="27"/>
  <c r="BI271" i="27"/>
  <c r="BH271" i="27"/>
  <c r="BG271" i="27"/>
  <c r="BF271" i="27"/>
  <c r="BE271" i="27"/>
  <c r="BD271" i="27"/>
  <c r="BC271" i="27"/>
  <c r="BB271" i="27"/>
  <c r="BA271" i="27"/>
  <c r="AZ271" i="27"/>
  <c r="AY271" i="27"/>
  <c r="AX271" i="27"/>
  <c r="AW271" i="27"/>
  <c r="AV271" i="27"/>
  <c r="AU271" i="27"/>
  <c r="AT271" i="27"/>
  <c r="AS271" i="27"/>
  <c r="AR271" i="27"/>
  <c r="AQ271" i="27"/>
  <c r="AP271" i="27"/>
  <c r="AO271" i="27"/>
  <c r="AN271" i="27"/>
  <c r="AM271" i="27"/>
  <c r="AL271" i="27"/>
  <c r="AK271" i="27"/>
  <c r="AJ271" i="27"/>
  <c r="AI271" i="27"/>
  <c r="AH271" i="27"/>
  <c r="AG271" i="27"/>
  <c r="AF271" i="27"/>
  <c r="AE271" i="27"/>
  <c r="AD271" i="27"/>
  <c r="AC271" i="27"/>
  <c r="AB271" i="27"/>
  <c r="AA271" i="27"/>
  <c r="Z271" i="27"/>
  <c r="Y271" i="27"/>
  <c r="X271" i="27"/>
  <c r="W271" i="27"/>
  <c r="V271" i="27"/>
  <c r="U271" i="27"/>
  <c r="T271" i="27"/>
  <c r="S271" i="27"/>
  <c r="R271" i="27"/>
  <c r="Q271" i="27"/>
  <c r="P271" i="27"/>
  <c r="O271" i="27"/>
  <c r="N271" i="27"/>
  <c r="M271" i="27"/>
  <c r="L271" i="27"/>
  <c r="K271" i="27"/>
  <c r="J271" i="27"/>
  <c r="I271" i="27"/>
  <c r="BJ269" i="27"/>
  <c r="BI269" i="27"/>
  <c r="BH269" i="27"/>
  <c r="BG269" i="27"/>
  <c r="BF269" i="27"/>
  <c r="BE269" i="27"/>
  <c r="BD269" i="27"/>
  <c r="BC269" i="27"/>
  <c r="BB269" i="27"/>
  <c r="BA269" i="27"/>
  <c r="AZ269" i="27"/>
  <c r="AY269" i="27"/>
  <c r="AX269" i="27"/>
  <c r="AW269" i="27"/>
  <c r="AV269" i="27"/>
  <c r="AU269" i="27"/>
  <c r="AT269" i="27"/>
  <c r="AS269" i="27"/>
  <c r="AR269" i="27"/>
  <c r="AQ269" i="27"/>
  <c r="AP269" i="27"/>
  <c r="AO269" i="27"/>
  <c r="AN269" i="27"/>
  <c r="AM269" i="27"/>
  <c r="AL269" i="27"/>
  <c r="AK269" i="27"/>
  <c r="AJ269" i="27"/>
  <c r="AI269" i="27"/>
  <c r="AH269" i="27"/>
  <c r="AG269" i="27"/>
  <c r="AF269" i="27"/>
  <c r="AE269" i="27"/>
  <c r="AD269" i="27"/>
  <c r="AC269" i="27"/>
  <c r="AB269" i="27"/>
  <c r="AA269" i="27"/>
  <c r="Z269" i="27"/>
  <c r="Y269" i="27"/>
  <c r="X269" i="27"/>
  <c r="W269" i="27"/>
  <c r="V269" i="27"/>
  <c r="U269" i="27"/>
  <c r="T269" i="27"/>
  <c r="S269" i="27"/>
  <c r="R269" i="27"/>
  <c r="Q269" i="27"/>
  <c r="P269" i="27"/>
  <c r="O269" i="27"/>
  <c r="N269" i="27"/>
  <c r="M269" i="27"/>
  <c r="L269" i="27"/>
  <c r="K269" i="27"/>
  <c r="J269" i="27"/>
  <c r="I269" i="27"/>
  <c r="BJ262" i="27"/>
  <c r="BI262" i="27"/>
  <c r="BH262" i="27"/>
  <c r="BG262" i="27"/>
  <c r="BF262" i="27"/>
  <c r="BE262" i="27"/>
  <c r="BD262" i="27"/>
  <c r="BC262" i="27"/>
  <c r="BB262" i="27"/>
  <c r="BA262" i="27"/>
  <c r="AZ262" i="27"/>
  <c r="AY262" i="27"/>
  <c r="AX262" i="27"/>
  <c r="AW262" i="27"/>
  <c r="AV262" i="27"/>
  <c r="AU262" i="27"/>
  <c r="AT262" i="27"/>
  <c r="AS262" i="27"/>
  <c r="AR262" i="27"/>
  <c r="AQ262" i="27"/>
  <c r="AP262" i="27"/>
  <c r="AO262" i="27"/>
  <c r="AN262" i="27"/>
  <c r="AM262" i="27"/>
  <c r="AL262" i="27"/>
  <c r="AK262" i="27"/>
  <c r="AJ262" i="27"/>
  <c r="AI262" i="27"/>
  <c r="AH262" i="27"/>
  <c r="AG262" i="27"/>
  <c r="AF262" i="27"/>
  <c r="AE262" i="27"/>
  <c r="AD262" i="27"/>
  <c r="AC262" i="27"/>
  <c r="AB262" i="27"/>
  <c r="AA262" i="27"/>
  <c r="Z262" i="27"/>
  <c r="Y262" i="27"/>
  <c r="X262" i="27"/>
  <c r="W262" i="27"/>
  <c r="V262" i="27"/>
  <c r="U262" i="27"/>
  <c r="T262" i="27"/>
  <c r="S262" i="27"/>
  <c r="R262" i="27"/>
  <c r="Q262" i="27"/>
  <c r="P262" i="27"/>
  <c r="O262" i="27"/>
  <c r="N262" i="27"/>
  <c r="M262" i="27"/>
  <c r="L262" i="27"/>
  <c r="K262" i="27"/>
  <c r="J262" i="27"/>
  <c r="I262" i="27"/>
  <c r="BJ242" i="27"/>
  <c r="BJ389" i="27" s="1"/>
  <c r="BI242" i="27"/>
  <c r="BI389" i="27" s="1"/>
  <c r="BH242" i="27"/>
  <c r="BH389" i="27" s="1"/>
  <c r="BG242" i="27"/>
  <c r="BF242" i="27"/>
  <c r="BF389" i="27" s="1"/>
  <c r="BE242" i="27"/>
  <c r="BE389" i="27" s="1"/>
  <c r="BD242" i="27"/>
  <c r="BD389" i="27" s="1"/>
  <c r="BC242" i="27"/>
  <c r="BB242" i="27"/>
  <c r="BB389" i="27" s="1"/>
  <c r="BA242" i="27"/>
  <c r="BA389" i="27" s="1"/>
  <c r="AZ242" i="27"/>
  <c r="AZ389" i="27" s="1"/>
  <c r="AY242" i="27"/>
  <c r="AX242" i="27"/>
  <c r="AX389" i="27" s="1"/>
  <c r="AW242" i="27"/>
  <c r="AW389" i="27" s="1"/>
  <c r="AV242" i="27"/>
  <c r="AV389" i="27" s="1"/>
  <c r="AU242" i="27"/>
  <c r="AT242" i="27"/>
  <c r="AT389" i="27" s="1"/>
  <c r="AS242" i="27"/>
  <c r="AS389" i="27" s="1"/>
  <c r="AR242" i="27"/>
  <c r="AR389" i="27" s="1"/>
  <c r="AQ242" i="27"/>
  <c r="AP242" i="27"/>
  <c r="AP389" i="27" s="1"/>
  <c r="AO242" i="27"/>
  <c r="AO389" i="27" s="1"/>
  <c r="AN242" i="27"/>
  <c r="AN389" i="27" s="1"/>
  <c r="AM242" i="27"/>
  <c r="AL242" i="27"/>
  <c r="AL389" i="27" s="1"/>
  <c r="AK242" i="27"/>
  <c r="AK389" i="27" s="1"/>
  <c r="AJ242" i="27"/>
  <c r="AJ389" i="27" s="1"/>
  <c r="AI242" i="27"/>
  <c r="AH242" i="27"/>
  <c r="AH389" i="27" s="1"/>
  <c r="AG242" i="27"/>
  <c r="AG389" i="27" s="1"/>
  <c r="AF242" i="27"/>
  <c r="AF389" i="27" s="1"/>
  <c r="AE242" i="27"/>
  <c r="AD242" i="27"/>
  <c r="AD389" i="27" s="1"/>
  <c r="AC242" i="27"/>
  <c r="AC389" i="27" s="1"/>
  <c r="AB242" i="27"/>
  <c r="AB389" i="27" s="1"/>
  <c r="AA242" i="27"/>
  <c r="Z242" i="27"/>
  <c r="Z389" i="27" s="1"/>
  <c r="Y242" i="27"/>
  <c r="Y389" i="27" s="1"/>
  <c r="X242" i="27"/>
  <c r="X389" i="27" s="1"/>
  <c r="W242" i="27"/>
  <c r="V242" i="27"/>
  <c r="V389" i="27" s="1"/>
  <c r="U242" i="27"/>
  <c r="U389" i="27" s="1"/>
  <c r="T242" i="27"/>
  <c r="T389" i="27" s="1"/>
  <c r="S242" i="27"/>
  <c r="R242" i="27"/>
  <c r="R389" i="27" s="1"/>
  <c r="Q242" i="27"/>
  <c r="Q389" i="27" s="1"/>
  <c r="P242" i="27"/>
  <c r="P389" i="27" s="1"/>
  <c r="O242" i="27"/>
  <c r="N242" i="27"/>
  <c r="N389" i="27" s="1"/>
  <c r="M242" i="27"/>
  <c r="M389" i="27" s="1"/>
  <c r="L242" i="27"/>
  <c r="L389" i="27" s="1"/>
  <c r="K242" i="27"/>
  <c r="J242" i="27"/>
  <c r="J389" i="27" s="1"/>
  <c r="I389" i="27"/>
  <c r="H389" i="27"/>
  <c r="BE309" i="27"/>
  <c r="BD309" i="27"/>
  <c r="AW309" i="27"/>
  <c r="AU391" i="27"/>
  <c r="AT309" i="27"/>
  <c r="AS309" i="27"/>
  <c r="AR309" i="27"/>
  <c r="AO309" i="27"/>
  <c r="AL309" i="27"/>
  <c r="AG309" i="27"/>
  <c r="Q309" i="27"/>
  <c r="N309" i="27"/>
  <c r="M309" i="27"/>
  <c r="I309" i="27"/>
  <c r="G391" i="27"/>
  <c r="C185" i="27"/>
  <c r="BJ178" i="27"/>
  <c r="BI178" i="27"/>
  <c r="BH178" i="27"/>
  <c r="BG178" i="27"/>
  <c r="BF178" i="27"/>
  <c r="BE178" i="27"/>
  <c r="BD178" i="27"/>
  <c r="BC178" i="27"/>
  <c r="BB178" i="27"/>
  <c r="BA178" i="27"/>
  <c r="AZ178" i="27"/>
  <c r="AY178" i="27"/>
  <c r="AX178" i="27"/>
  <c r="AW178" i="27"/>
  <c r="AV178" i="27"/>
  <c r="AU178" i="27"/>
  <c r="AT178" i="27"/>
  <c r="AS178" i="27"/>
  <c r="AR178" i="27"/>
  <c r="AQ178" i="27"/>
  <c r="AP178" i="27"/>
  <c r="AO178" i="27"/>
  <c r="AN178" i="27"/>
  <c r="AM178" i="27"/>
  <c r="AL178" i="27"/>
  <c r="AK178" i="27"/>
  <c r="AJ178" i="27"/>
  <c r="AI178" i="27"/>
  <c r="AH178" i="27"/>
  <c r="AG178" i="27"/>
  <c r="AF178" i="27"/>
  <c r="AE178" i="27"/>
  <c r="AD178" i="27"/>
  <c r="AC178" i="27"/>
  <c r="AB178" i="27"/>
  <c r="AA178" i="27"/>
  <c r="Z178" i="27"/>
  <c r="Y178" i="27"/>
  <c r="X178" i="27"/>
  <c r="W178" i="27"/>
  <c r="V178" i="27"/>
  <c r="U178" i="27"/>
  <c r="T178" i="27"/>
  <c r="S178" i="27"/>
  <c r="R178" i="27"/>
  <c r="Q178" i="27"/>
  <c r="P178" i="27"/>
  <c r="O178" i="27"/>
  <c r="N178" i="27"/>
  <c r="J178" i="27"/>
  <c r="I178" i="27"/>
  <c r="BJ171" i="27"/>
  <c r="BI171" i="27"/>
  <c r="BH171" i="27"/>
  <c r="BG171" i="27"/>
  <c r="BF171" i="27"/>
  <c r="BE171" i="27"/>
  <c r="BD171" i="27"/>
  <c r="BC171" i="27"/>
  <c r="BB171" i="27"/>
  <c r="BA171" i="27"/>
  <c r="AZ171" i="27"/>
  <c r="AY171" i="27"/>
  <c r="AX171" i="27"/>
  <c r="AW171" i="27"/>
  <c r="AV171" i="27"/>
  <c r="AU171" i="27"/>
  <c r="AT171" i="27"/>
  <c r="AS171" i="27"/>
  <c r="AR171" i="27"/>
  <c r="AQ171" i="27"/>
  <c r="AP171" i="27"/>
  <c r="AO171" i="27"/>
  <c r="AN171" i="27"/>
  <c r="AM171" i="27"/>
  <c r="AL171" i="27"/>
  <c r="AK171" i="27"/>
  <c r="AJ171" i="27"/>
  <c r="AI171" i="27"/>
  <c r="AH171" i="27"/>
  <c r="AG171" i="27"/>
  <c r="AF171" i="27"/>
  <c r="AE171" i="27"/>
  <c r="AD171" i="27"/>
  <c r="AC171" i="27"/>
  <c r="AB171" i="27"/>
  <c r="AA171" i="27"/>
  <c r="Z171" i="27"/>
  <c r="Y171" i="27"/>
  <c r="X171" i="27"/>
  <c r="W171" i="27"/>
  <c r="V171" i="27"/>
  <c r="U171" i="27"/>
  <c r="T171" i="27"/>
  <c r="S171" i="27"/>
  <c r="R171" i="27"/>
  <c r="Q171" i="27"/>
  <c r="P171" i="27"/>
  <c r="O171" i="27"/>
  <c r="N171" i="27"/>
  <c r="M171" i="27"/>
  <c r="L171" i="27"/>
  <c r="K171" i="27"/>
  <c r="J171" i="27"/>
  <c r="I171" i="27"/>
  <c r="BJ150" i="27"/>
  <c r="BI150" i="27"/>
  <c r="BH150" i="27"/>
  <c r="BG150" i="27"/>
  <c r="BF150" i="27"/>
  <c r="BE150" i="27"/>
  <c r="BD150" i="27"/>
  <c r="BC150" i="27"/>
  <c r="BB150" i="27"/>
  <c r="BA150" i="27"/>
  <c r="AZ150" i="27"/>
  <c r="AY150" i="27"/>
  <c r="AX150" i="27"/>
  <c r="AW150" i="27"/>
  <c r="AV150" i="27"/>
  <c r="AU150" i="27"/>
  <c r="AT150" i="27"/>
  <c r="AS150" i="27"/>
  <c r="AR150" i="27"/>
  <c r="AQ150" i="27"/>
  <c r="AP150" i="27"/>
  <c r="AO150" i="27"/>
  <c r="AN150" i="27"/>
  <c r="AM150" i="27"/>
  <c r="AL150" i="27"/>
  <c r="AK150" i="27"/>
  <c r="AJ150" i="27"/>
  <c r="AI150" i="27"/>
  <c r="AH150" i="27"/>
  <c r="AG150" i="27"/>
  <c r="AF150" i="27"/>
  <c r="AE150" i="27"/>
  <c r="AD150" i="27"/>
  <c r="AC150" i="27"/>
  <c r="AB150" i="27"/>
  <c r="AA150" i="27"/>
  <c r="Z150" i="27"/>
  <c r="Y150" i="27"/>
  <c r="X150" i="27"/>
  <c r="W150" i="27"/>
  <c r="V150" i="27"/>
  <c r="U150" i="27"/>
  <c r="T150" i="27"/>
  <c r="S150" i="27"/>
  <c r="R150" i="27"/>
  <c r="Q150" i="27"/>
  <c r="P150" i="27"/>
  <c r="O150" i="27"/>
  <c r="N150" i="27"/>
  <c r="M150" i="27"/>
  <c r="L150" i="27"/>
  <c r="K150" i="27"/>
  <c r="J150" i="27"/>
  <c r="I150" i="27"/>
  <c r="BJ149" i="27"/>
  <c r="BI149" i="27"/>
  <c r="BH149" i="27"/>
  <c r="BG149" i="27"/>
  <c r="BF149" i="27"/>
  <c r="BE149" i="27"/>
  <c r="BD149" i="27"/>
  <c r="BC149" i="27"/>
  <c r="BB149" i="27"/>
  <c r="BA149" i="27"/>
  <c r="AZ149" i="27"/>
  <c r="AY149" i="27"/>
  <c r="AX149" i="27"/>
  <c r="AW149" i="27"/>
  <c r="AV149" i="27"/>
  <c r="AU149" i="27"/>
  <c r="AT149" i="27"/>
  <c r="AS149" i="27"/>
  <c r="AR149" i="27"/>
  <c r="AQ149" i="27"/>
  <c r="AP149" i="27"/>
  <c r="AO149" i="27"/>
  <c r="AN149" i="27"/>
  <c r="AM149" i="27"/>
  <c r="AL149" i="27"/>
  <c r="AK149" i="27"/>
  <c r="AJ149" i="27"/>
  <c r="AI149" i="27"/>
  <c r="AH149" i="27"/>
  <c r="AG149" i="27"/>
  <c r="AF149" i="27"/>
  <c r="AE149" i="27"/>
  <c r="AD149" i="27"/>
  <c r="AC149" i="27"/>
  <c r="AB149" i="27"/>
  <c r="AA149" i="27"/>
  <c r="Z149" i="27"/>
  <c r="Y149" i="27"/>
  <c r="X149" i="27"/>
  <c r="W149" i="27"/>
  <c r="V149" i="27"/>
  <c r="U149" i="27"/>
  <c r="T149" i="27"/>
  <c r="S149" i="27"/>
  <c r="R149" i="27"/>
  <c r="Q149" i="27"/>
  <c r="P149" i="27"/>
  <c r="O149" i="27"/>
  <c r="N149" i="27"/>
  <c r="M149" i="27"/>
  <c r="L149" i="27"/>
  <c r="K149" i="27"/>
  <c r="J149" i="27"/>
  <c r="I149" i="27"/>
  <c r="BJ148" i="27"/>
  <c r="BI148" i="27"/>
  <c r="BH148" i="27"/>
  <c r="BG148" i="27"/>
  <c r="BF148" i="27"/>
  <c r="BE148" i="27"/>
  <c r="BD148" i="27"/>
  <c r="BC148" i="27"/>
  <c r="BB148" i="27"/>
  <c r="BA148" i="27"/>
  <c r="AZ148" i="27"/>
  <c r="AY148" i="27"/>
  <c r="AX148" i="27"/>
  <c r="AW148" i="27"/>
  <c r="AV148" i="27"/>
  <c r="AU148" i="27"/>
  <c r="AT148" i="27"/>
  <c r="AS148" i="27"/>
  <c r="AR148" i="27"/>
  <c r="AQ148" i="27"/>
  <c r="AP148" i="27"/>
  <c r="AO148" i="27"/>
  <c r="AN148" i="27"/>
  <c r="AM148" i="27"/>
  <c r="AL148" i="27"/>
  <c r="AK148" i="27"/>
  <c r="AJ148" i="27"/>
  <c r="AI148" i="27"/>
  <c r="AH148" i="27"/>
  <c r="AG148" i="27"/>
  <c r="AF148" i="27"/>
  <c r="AE148" i="27"/>
  <c r="AD148" i="27"/>
  <c r="AC148" i="27"/>
  <c r="AB148" i="27"/>
  <c r="AA148" i="27"/>
  <c r="Z148" i="27"/>
  <c r="Y148" i="27"/>
  <c r="X148" i="27"/>
  <c r="W148" i="27"/>
  <c r="V148" i="27"/>
  <c r="U148" i="27"/>
  <c r="T148" i="27"/>
  <c r="S148" i="27"/>
  <c r="R148" i="27"/>
  <c r="Q148" i="27"/>
  <c r="P148" i="27"/>
  <c r="O148" i="27"/>
  <c r="N148" i="27"/>
  <c r="L148" i="27"/>
  <c r="K148" i="27"/>
  <c r="J148" i="27"/>
  <c r="I148" i="27"/>
  <c r="BJ147" i="27"/>
  <c r="BI147" i="27"/>
  <c r="BH147" i="27"/>
  <c r="BG147" i="27"/>
  <c r="BF147" i="27"/>
  <c r="BE147" i="27"/>
  <c r="BD147" i="27"/>
  <c r="BC147" i="27"/>
  <c r="BB147" i="27"/>
  <c r="BA147" i="27"/>
  <c r="AZ147" i="27"/>
  <c r="AY147" i="27"/>
  <c r="AX147" i="27"/>
  <c r="AW147" i="27"/>
  <c r="AV147" i="27"/>
  <c r="AU147" i="27"/>
  <c r="AT147" i="27"/>
  <c r="AS147" i="27"/>
  <c r="AR147" i="27"/>
  <c r="AQ147" i="27"/>
  <c r="AP147" i="27"/>
  <c r="AO147" i="27"/>
  <c r="AN147" i="27"/>
  <c r="AM147" i="27"/>
  <c r="AL147" i="27"/>
  <c r="AK147" i="27"/>
  <c r="AJ147" i="27"/>
  <c r="AI147" i="27"/>
  <c r="AH147" i="27"/>
  <c r="AG147" i="27"/>
  <c r="AF147" i="27"/>
  <c r="AE147" i="27"/>
  <c r="AD147" i="27"/>
  <c r="AC147" i="27"/>
  <c r="AB147" i="27"/>
  <c r="AA147" i="27"/>
  <c r="Z147" i="27"/>
  <c r="Y147" i="27"/>
  <c r="X147" i="27"/>
  <c r="W147" i="27"/>
  <c r="V147" i="27"/>
  <c r="U147" i="27"/>
  <c r="T147" i="27"/>
  <c r="S147" i="27"/>
  <c r="R147" i="27"/>
  <c r="Q147" i="27"/>
  <c r="P147" i="27"/>
  <c r="O147" i="27"/>
  <c r="N147" i="27"/>
  <c r="M147" i="27"/>
  <c r="L147" i="27"/>
  <c r="K147" i="27"/>
  <c r="J147" i="27"/>
  <c r="I147" i="27"/>
  <c r="BJ146" i="27"/>
  <c r="BI146" i="27"/>
  <c r="BH146" i="27"/>
  <c r="BG146" i="27"/>
  <c r="BF146" i="27"/>
  <c r="BE146" i="27"/>
  <c r="BD146" i="27"/>
  <c r="BC146" i="27"/>
  <c r="BB146" i="27"/>
  <c r="BA146" i="27"/>
  <c r="AZ146" i="27"/>
  <c r="AY146" i="27"/>
  <c r="AX146" i="27"/>
  <c r="AW146" i="27"/>
  <c r="AV146" i="27"/>
  <c r="AU146" i="27"/>
  <c r="AT146" i="27"/>
  <c r="AS146" i="27"/>
  <c r="AR146" i="27"/>
  <c r="AQ146" i="27"/>
  <c r="AP146" i="27"/>
  <c r="AO146" i="27"/>
  <c r="AN146" i="27"/>
  <c r="AM146" i="27"/>
  <c r="AL146" i="27"/>
  <c r="AK146" i="27"/>
  <c r="AJ146" i="27"/>
  <c r="AI146" i="27"/>
  <c r="AH146" i="27"/>
  <c r="AG146" i="27"/>
  <c r="AF146" i="27"/>
  <c r="AE146" i="27"/>
  <c r="AD146" i="27"/>
  <c r="AC146" i="27"/>
  <c r="AB146" i="27"/>
  <c r="AA146" i="27"/>
  <c r="Z146" i="27"/>
  <c r="Y146" i="27"/>
  <c r="X146" i="27"/>
  <c r="W146" i="27"/>
  <c r="V146" i="27"/>
  <c r="U146" i="27"/>
  <c r="T146" i="27"/>
  <c r="S146" i="27"/>
  <c r="R146" i="27"/>
  <c r="Q146" i="27"/>
  <c r="P146" i="27"/>
  <c r="O146" i="27"/>
  <c r="N146" i="27"/>
  <c r="M146" i="27"/>
  <c r="L146" i="27"/>
  <c r="K146" i="27"/>
  <c r="J146" i="27"/>
  <c r="I146" i="27"/>
  <c r="BJ145" i="27"/>
  <c r="BI145" i="27"/>
  <c r="BH145" i="27"/>
  <c r="BG145" i="27"/>
  <c r="BF145" i="27"/>
  <c r="BE145" i="27"/>
  <c r="BD145" i="27"/>
  <c r="BC145" i="27"/>
  <c r="BB145" i="27"/>
  <c r="BA145" i="27"/>
  <c r="AZ145" i="27"/>
  <c r="AY145" i="27"/>
  <c r="AX145" i="27"/>
  <c r="AW145" i="27"/>
  <c r="AV145" i="27"/>
  <c r="AU145" i="27"/>
  <c r="AT145" i="27"/>
  <c r="AS145" i="27"/>
  <c r="AR145" i="27"/>
  <c r="AQ145" i="27"/>
  <c r="AP145" i="27"/>
  <c r="AO145" i="27"/>
  <c r="AN145" i="27"/>
  <c r="AM145" i="27"/>
  <c r="AL145" i="27"/>
  <c r="AK145" i="27"/>
  <c r="AJ145" i="27"/>
  <c r="AI145" i="27"/>
  <c r="AH145" i="27"/>
  <c r="AG145" i="27"/>
  <c r="AF145" i="27"/>
  <c r="AE145" i="27"/>
  <c r="AD145" i="27"/>
  <c r="AC145" i="27"/>
  <c r="AB145" i="27"/>
  <c r="AA145" i="27"/>
  <c r="Z145" i="27"/>
  <c r="Y145" i="27"/>
  <c r="X145" i="27"/>
  <c r="W145" i="27"/>
  <c r="V145" i="27"/>
  <c r="U145" i="27"/>
  <c r="T145" i="27"/>
  <c r="S145" i="27"/>
  <c r="R145" i="27"/>
  <c r="Q145" i="27"/>
  <c r="P145" i="27"/>
  <c r="O145" i="27"/>
  <c r="N145" i="27"/>
  <c r="M145" i="27"/>
  <c r="L145" i="27"/>
  <c r="K145" i="27"/>
  <c r="J145" i="27"/>
  <c r="I145" i="27"/>
  <c r="BJ144" i="27"/>
  <c r="BI144" i="27"/>
  <c r="BH144" i="27"/>
  <c r="BG144" i="27"/>
  <c r="BF144" i="27"/>
  <c r="BE144" i="27"/>
  <c r="BD144" i="27"/>
  <c r="BC144" i="27"/>
  <c r="BB144" i="27"/>
  <c r="BA144" i="27"/>
  <c r="AZ144" i="27"/>
  <c r="AY144" i="27"/>
  <c r="AX144" i="27"/>
  <c r="AW144" i="27"/>
  <c r="AV144" i="27"/>
  <c r="AU144" i="27"/>
  <c r="AT144" i="27"/>
  <c r="AS144" i="27"/>
  <c r="AR144" i="27"/>
  <c r="AQ144" i="27"/>
  <c r="AP144" i="27"/>
  <c r="AO144" i="27"/>
  <c r="AN144" i="27"/>
  <c r="AM144" i="27"/>
  <c r="AL144" i="27"/>
  <c r="AK144" i="27"/>
  <c r="AJ144" i="27"/>
  <c r="AI144" i="27"/>
  <c r="AH144" i="27"/>
  <c r="AG144" i="27"/>
  <c r="AF144" i="27"/>
  <c r="AE144" i="27"/>
  <c r="AD144" i="27"/>
  <c r="AC144" i="27"/>
  <c r="AB144" i="27"/>
  <c r="AA144" i="27"/>
  <c r="Z144" i="27"/>
  <c r="Y144" i="27"/>
  <c r="X144" i="27"/>
  <c r="W144" i="27"/>
  <c r="V144" i="27"/>
  <c r="U144" i="27"/>
  <c r="T144" i="27"/>
  <c r="S144" i="27"/>
  <c r="R144" i="27"/>
  <c r="Q144" i="27"/>
  <c r="P144" i="27"/>
  <c r="O144" i="27"/>
  <c r="N144" i="27"/>
  <c r="M144" i="27"/>
  <c r="L144" i="27"/>
  <c r="K144" i="27"/>
  <c r="J144" i="27"/>
  <c r="I144" i="27"/>
  <c r="BJ143" i="27"/>
  <c r="BI143" i="27"/>
  <c r="BH143" i="27"/>
  <c r="BG143" i="27"/>
  <c r="BF143" i="27"/>
  <c r="BE143" i="27"/>
  <c r="BD143" i="27"/>
  <c r="BC143" i="27"/>
  <c r="BB143" i="27"/>
  <c r="BA143" i="27"/>
  <c r="AZ143" i="27"/>
  <c r="AY143" i="27"/>
  <c r="AX143" i="27"/>
  <c r="AW143" i="27"/>
  <c r="AV143" i="27"/>
  <c r="AU143" i="27"/>
  <c r="AT143" i="27"/>
  <c r="AS143" i="27"/>
  <c r="AR143" i="27"/>
  <c r="AQ143" i="27"/>
  <c r="AP143" i="27"/>
  <c r="AO143" i="27"/>
  <c r="AN143" i="27"/>
  <c r="AM143" i="27"/>
  <c r="AL143" i="27"/>
  <c r="AK143" i="27"/>
  <c r="AJ143" i="27"/>
  <c r="AI143" i="27"/>
  <c r="AH143" i="27"/>
  <c r="AG143" i="27"/>
  <c r="AF143" i="27"/>
  <c r="AE143" i="27"/>
  <c r="AD143" i="27"/>
  <c r="AC143" i="27"/>
  <c r="AB143" i="27"/>
  <c r="AA143" i="27"/>
  <c r="Z143" i="27"/>
  <c r="Y143" i="27"/>
  <c r="X143" i="27"/>
  <c r="W143" i="27"/>
  <c r="V143" i="27"/>
  <c r="U143" i="27"/>
  <c r="T143" i="27"/>
  <c r="S143" i="27"/>
  <c r="R143" i="27"/>
  <c r="Q143" i="27"/>
  <c r="P143" i="27"/>
  <c r="O143" i="27"/>
  <c r="N143" i="27"/>
  <c r="M143" i="27"/>
  <c r="L143" i="27"/>
  <c r="K143" i="27"/>
  <c r="J143" i="27"/>
  <c r="I143" i="27"/>
  <c r="BJ138" i="27"/>
  <c r="BI138" i="27"/>
  <c r="BH138" i="27"/>
  <c r="BG138" i="27"/>
  <c r="BF138" i="27"/>
  <c r="BE138" i="27"/>
  <c r="BD138" i="27"/>
  <c r="BC138" i="27"/>
  <c r="BB138" i="27"/>
  <c r="BA138" i="27"/>
  <c r="AZ138" i="27"/>
  <c r="AY138" i="27"/>
  <c r="AX138" i="27"/>
  <c r="AW138" i="27"/>
  <c r="AV138" i="27"/>
  <c r="AU138" i="27"/>
  <c r="AT138" i="27"/>
  <c r="AS138" i="27"/>
  <c r="AR138" i="27"/>
  <c r="AQ138" i="27"/>
  <c r="AP138" i="27"/>
  <c r="AO138" i="27"/>
  <c r="AN138" i="27"/>
  <c r="AM138" i="27"/>
  <c r="AL138" i="27"/>
  <c r="AK138" i="27"/>
  <c r="AJ138" i="27"/>
  <c r="AI138" i="27"/>
  <c r="AH138" i="27"/>
  <c r="AG138" i="27"/>
  <c r="AF138" i="27"/>
  <c r="AE138" i="27"/>
  <c r="AD138" i="27"/>
  <c r="AC138" i="27"/>
  <c r="AB138" i="27"/>
  <c r="AA138" i="27"/>
  <c r="Z138" i="27"/>
  <c r="Y138" i="27"/>
  <c r="X138" i="27"/>
  <c r="W138" i="27"/>
  <c r="V138" i="27"/>
  <c r="U138" i="27"/>
  <c r="T138" i="27"/>
  <c r="S138" i="27"/>
  <c r="R138" i="27"/>
  <c r="Q138" i="27"/>
  <c r="P138" i="27"/>
  <c r="O138" i="27"/>
  <c r="N138" i="27"/>
  <c r="M138" i="27"/>
  <c r="L138" i="27"/>
  <c r="K138" i="27"/>
  <c r="J138" i="27"/>
  <c r="I138" i="27"/>
  <c r="BJ137" i="27"/>
  <c r="BI137" i="27"/>
  <c r="BH137" i="27"/>
  <c r="BG137" i="27"/>
  <c r="BF137" i="27"/>
  <c r="BE137" i="27"/>
  <c r="BD137" i="27"/>
  <c r="BC137" i="27"/>
  <c r="BB137" i="27"/>
  <c r="BA137" i="27"/>
  <c r="AZ137" i="27"/>
  <c r="AY137" i="27"/>
  <c r="AX137" i="27"/>
  <c r="AW137" i="27"/>
  <c r="AV137" i="27"/>
  <c r="AU137" i="27"/>
  <c r="AT137" i="27"/>
  <c r="AS137" i="27"/>
  <c r="AR137" i="27"/>
  <c r="AQ137" i="27"/>
  <c r="AP137" i="27"/>
  <c r="AO137" i="27"/>
  <c r="AN137" i="27"/>
  <c r="AM137" i="27"/>
  <c r="AL137" i="27"/>
  <c r="AK137" i="27"/>
  <c r="AJ137" i="27"/>
  <c r="AI137" i="27"/>
  <c r="AH137" i="27"/>
  <c r="AG137" i="27"/>
  <c r="AF137" i="27"/>
  <c r="AE137" i="27"/>
  <c r="AD137" i="27"/>
  <c r="AC137" i="27"/>
  <c r="AB137" i="27"/>
  <c r="AA137" i="27"/>
  <c r="Z137" i="27"/>
  <c r="Y137" i="27"/>
  <c r="X137" i="27"/>
  <c r="W137" i="27"/>
  <c r="V137" i="27"/>
  <c r="U137" i="27"/>
  <c r="T137" i="27"/>
  <c r="S137" i="27"/>
  <c r="R137" i="27"/>
  <c r="Q137" i="27"/>
  <c r="P137" i="27"/>
  <c r="O137" i="27"/>
  <c r="N137" i="27"/>
  <c r="M137" i="27"/>
  <c r="L137" i="27"/>
  <c r="K137" i="27"/>
  <c r="J137" i="27"/>
  <c r="I137" i="27"/>
  <c r="BJ136" i="27"/>
  <c r="BI136" i="27"/>
  <c r="BH136" i="27"/>
  <c r="BG136" i="27"/>
  <c r="BF136" i="27"/>
  <c r="BE136" i="27"/>
  <c r="BD136" i="27"/>
  <c r="BC136" i="27"/>
  <c r="BB136" i="27"/>
  <c r="BA136" i="27"/>
  <c r="AZ136" i="27"/>
  <c r="AY136" i="27"/>
  <c r="AX136" i="27"/>
  <c r="AW136" i="27"/>
  <c r="AV136" i="27"/>
  <c r="AU136" i="27"/>
  <c r="AT136" i="27"/>
  <c r="AS136" i="27"/>
  <c r="AR136" i="27"/>
  <c r="AQ136" i="27"/>
  <c r="AP136" i="27"/>
  <c r="AO136" i="27"/>
  <c r="AN136" i="27"/>
  <c r="AM136" i="27"/>
  <c r="AL136" i="27"/>
  <c r="AK136" i="27"/>
  <c r="AJ136" i="27"/>
  <c r="AI136" i="27"/>
  <c r="AH136" i="27"/>
  <c r="AG136" i="27"/>
  <c r="AF136" i="27"/>
  <c r="AE136" i="27"/>
  <c r="AD136" i="27"/>
  <c r="AC136" i="27"/>
  <c r="AB136" i="27"/>
  <c r="AA136" i="27"/>
  <c r="Z136" i="27"/>
  <c r="Y136" i="27"/>
  <c r="X136" i="27"/>
  <c r="W136" i="27"/>
  <c r="V136" i="27"/>
  <c r="U136" i="27"/>
  <c r="T136" i="27"/>
  <c r="S136" i="27"/>
  <c r="R136" i="27"/>
  <c r="Q136" i="27"/>
  <c r="P136" i="27"/>
  <c r="O136" i="27"/>
  <c r="N136" i="27"/>
  <c r="M136" i="27"/>
  <c r="L136" i="27"/>
  <c r="K136" i="27"/>
  <c r="J136" i="27"/>
  <c r="BJ135" i="27"/>
  <c r="BI135" i="27"/>
  <c r="BH135" i="27"/>
  <c r="BG135" i="27"/>
  <c r="BF135" i="27"/>
  <c r="BE135" i="27"/>
  <c r="BD135" i="27"/>
  <c r="BC135" i="27"/>
  <c r="BB135" i="27"/>
  <c r="BA135" i="27"/>
  <c r="AZ135" i="27"/>
  <c r="AY135" i="27"/>
  <c r="AX135" i="27"/>
  <c r="AW135" i="27"/>
  <c r="AV135" i="27"/>
  <c r="AU135" i="27"/>
  <c r="AT135" i="27"/>
  <c r="AS135" i="27"/>
  <c r="AR135" i="27"/>
  <c r="AQ135" i="27"/>
  <c r="AP135" i="27"/>
  <c r="AO135" i="27"/>
  <c r="AN135" i="27"/>
  <c r="AM135" i="27"/>
  <c r="AL135" i="27"/>
  <c r="AK135" i="27"/>
  <c r="AJ135" i="27"/>
  <c r="AI135" i="27"/>
  <c r="AH135" i="27"/>
  <c r="AG135" i="27"/>
  <c r="AF135" i="27"/>
  <c r="AE135" i="27"/>
  <c r="AD135" i="27"/>
  <c r="AC135" i="27"/>
  <c r="AB135" i="27"/>
  <c r="AA135" i="27"/>
  <c r="Z135" i="27"/>
  <c r="Y135" i="27"/>
  <c r="X135" i="27"/>
  <c r="W135" i="27"/>
  <c r="V135" i="27"/>
  <c r="U135" i="27"/>
  <c r="T135" i="27"/>
  <c r="S135" i="27"/>
  <c r="R135" i="27"/>
  <c r="Q135" i="27"/>
  <c r="P135" i="27"/>
  <c r="O135" i="27"/>
  <c r="N135" i="27"/>
  <c r="M135" i="27"/>
  <c r="L135" i="27"/>
  <c r="K135" i="27"/>
  <c r="J135" i="27"/>
  <c r="I135" i="27"/>
  <c r="BJ133" i="27"/>
  <c r="BI133" i="27"/>
  <c r="BH133" i="27"/>
  <c r="BG133" i="27"/>
  <c r="BF133" i="27"/>
  <c r="BE133" i="27"/>
  <c r="BD133" i="27"/>
  <c r="BC133" i="27"/>
  <c r="BB133" i="27"/>
  <c r="BA133" i="27"/>
  <c r="AZ133" i="27"/>
  <c r="AY133" i="27"/>
  <c r="AX133" i="27"/>
  <c r="AW133" i="27"/>
  <c r="AV133" i="27"/>
  <c r="AU133" i="27"/>
  <c r="AT133" i="27"/>
  <c r="AS133" i="27"/>
  <c r="AR133" i="27"/>
  <c r="AQ133" i="27"/>
  <c r="AP133" i="27"/>
  <c r="AO133" i="27"/>
  <c r="AN133" i="27"/>
  <c r="AM133" i="27"/>
  <c r="AL133" i="27"/>
  <c r="AK133" i="27"/>
  <c r="AJ133" i="27"/>
  <c r="AI133" i="27"/>
  <c r="AH133" i="27"/>
  <c r="AG133" i="27"/>
  <c r="AF133" i="27"/>
  <c r="AE133" i="27"/>
  <c r="AD133" i="27"/>
  <c r="AC133" i="27"/>
  <c r="AB133" i="27"/>
  <c r="AA133" i="27"/>
  <c r="Z133" i="27"/>
  <c r="Y133" i="27"/>
  <c r="X133" i="27"/>
  <c r="W133" i="27"/>
  <c r="V133" i="27"/>
  <c r="U133" i="27"/>
  <c r="T133" i="27"/>
  <c r="S133" i="27"/>
  <c r="R133" i="27"/>
  <c r="Q133" i="27"/>
  <c r="P133" i="27"/>
  <c r="O133" i="27"/>
  <c r="N133" i="27"/>
  <c r="M133" i="27"/>
  <c r="L133" i="27"/>
  <c r="K133" i="27"/>
  <c r="J133" i="27"/>
  <c r="I133" i="27"/>
  <c r="BJ130" i="27"/>
  <c r="BJ69" i="15" s="1"/>
  <c r="BI130" i="27"/>
  <c r="BI69" i="15" s="1"/>
  <c r="BH130" i="27"/>
  <c r="BH69" i="15" s="1"/>
  <c r="BG130" i="27"/>
  <c r="BG69" i="15" s="1"/>
  <c r="BF130" i="27"/>
  <c r="BF69" i="15" s="1"/>
  <c r="BE130" i="27"/>
  <c r="BE69" i="15" s="1"/>
  <c r="BD130" i="27"/>
  <c r="BD69" i="15" s="1"/>
  <c r="BC130" i="27"/>
  <c r="BC69" i="15" s="1"/>
  <c r="BB130" i="27"/>
  <c r="BB69" i="15" s="1"/>
  <c r="BA130" i="27"/>
  <c r="BA69" i="15" s="1"/>
  <c r="AZ130" i="27"/>
  <c r="AZ69" i="15" s="1"/>
  <c r="AY130" i="27"/>
  <c r="AY69" i="15" s="1"/>
  <c r="AX130" i="27"/>
  <c r="AX69" i="15" s="1"/>
  <c r="AW130" i="27"/>
  <c r="AW69" i="15" s="1"/>
  <c r="AV130" i="27"/>
  <c r="AV69" i="15" s="1"/>
  <c r="AU130" i="27"/>
  <c r="AU69" i="15" s="1"/>
  <c r="AT130" i="27"/>
  <c r="AT69" i="15" s="1"/>
  <c r="AS130" i="27"/>
  <c r="AS69" i="15" s="1"/>
  <c r="AR130" i="27"/>
  <c r="AR69" i="15" s="1"/>
  <c r="AQ130" i="27"/>
  <c r="AQ69" i="15" s="1"/>
  <c r="AP130" i="27"/>
  <c r="AP69" i="15" s="1"/>
  <c r="AO130" i="27"/>
  <c r="AO69" i="15" s="1"/>
  <c r="AN130" i="27"/>
  <c r="AN69" i="15" s="1"/>
  <c r="AM130" i="27"/>
  <c r="AM69" i="15" s="1"/>
  <c r="AL130" i="27"/>
  <c r="AL69" i="15" s="1"/>
  <c r="AK130" i="27"/>
  <c r="AK69" i="15" s="1"/>
  <c r="AJ130" i="27"/>
  <c r="AJ69" i="15" s="1"/>
  <c r="AI130" i="27"/>
  <c r="AI69" i="15" s="1"/>
  <c r="AH130" i="27"/>
  <c r="AH69" i="15" s="1"/>
  <c r="AG130" i="27"/>
  <c r="AG69" i="15" s="1"/>
  <c r="AF130" i="27"/>
  <c r="AF69" i="15" s="1"/>
  <c r="AE130" i="27"/>
  <c r="AE69" i="15" s="1"/>
  <c r="AD130" i="27"/>
  <c r="AD69" i="15" s="1"/>
  <c r="AC130" i="27"/>
  <c r="AC69" i="15" s="1"/>
  <c r="AB130" i="27"/>
  <c r="AB69" i="15" s="1"/>
  <c r="AA130" i="27"/>
  <c r="AA69" i="15" s="1"/>
  <c r="Z130" i="27"/>
  <c r="Z69" i="15" s="1"/>
  <c r="Y130" i="27"/>
  <c r="Y69" i="15" s="1"/>
  <c r="X130" i="27"/>
  <c r="X69" i="15" s="1"/>
  <c r="W130" i="27"/>
  <c r="W69" i="15" s="1"/>
  <c r="V130" i="27"/>
  <c r="V69" i="15" s="1"/>
  <c r="U130" i="27"/>
  <c r="U69" i="15" s="1"/>
  <c r="T130" i="27"/>
  <c r="T69" i="15" s="1"/>
  <c r="S130" i="27"/>
  <c r="S69" i="15" s="1"/>
  <c r="R130" i="27"/>
  <c r="R69" i="15" s="1"/>
  <c r="Q130" i="27"/>
  <c r="Q69" i="15" s="1"/>
  <c r="P130" i="27"/>
  <c r="P69" i="15" s="1"/>
  <c r="O130" i="27"/>
  <c r="O69" i="15" s="1"/>
  <c r="N130" i="27"/>
  <c r="N69" i="15" s="1"/>
  <c r="M130" i="27"/>
  <c r="M69" i="15" s="1"/>
  <c r="L130" i="27"/>
  <c r="L69" i="15" s="1"/>
  <c r="K130" i="27"/>
  <c r="K69" i="15" s="1"/>
  <c r="J130" i="27"/>
  <c r="J69" i="15" s="1"/>
  <c r="I130" i="27"/>
  <c r="I69" i="15" s="1"/>
  <c r="BJ129" i="27"/>
  <c r="BI129" i="27"/>
  <c r="BH129" i="27"/>
  <c r="BG129" i="27"/>
  <c r="BF129" i="27"/>
  <c r="BE129" i="27"/>
  <c r="BD129" i="27"/>
  <c r="BC129" i="27"/>
  <c r="BB129" i="27"/>
  <c r="BA129" i="27"/>
  <c r="AZ129" i="27"/>
  <c r="AY129" i="27"/>
  <c r="AX129" i="27"/>
  <c r="AW129" i="27"/>
  <c r="AV129" i="27"/>
  <c r="AU129" i="27"/>
  <c r="AT129" i="27"/>
  <c r="AS129" i="27"/>
  <c r="AR129" i="27"/>
  <c r="AQ129" i="27"/>
  <c r="AP129" i="27"/>
  <c r="AO129" i="27"/>
  <c r="AN129" i="27"/>
  <c r="AM129" i="27"/>
  <c r="AL129" i="27"/>
  <c r="AK129" i="27"/>
  <c r="AJ129" i="27"/>
  <c r="AI129" i="27"/>
  <c r="AH129" i="27"/>
  <c r="AG129" i="27"/>
  <c r="AF129" i="27"/>
  <c r="AE129" i="27"/>
  <c r="AD129" i="27"/>
  <c r="AC129" i="27"/>
  <c r="AB129" i="27"/>
  <c r="AA129" i="27"/>
  <c r="Z129" i="27"/>
  <c r="Y129" i="27"/>
  <c r="X129" i="27"/>
  <c r="W129" i="27"/>
  <c r="V129" i="27"/>
  <c r="U129" i="27"/>
  <c r="T129" i="27"/>
  <c r="S129" i="27"/>
  <c r="R129" i="27"/>
  <c r="Q129" i="27"/>
  <c r="P129" i="27"/>
  <c r="O129" i="27"/>
  <c r="N129" i="27"/>
  <c r="M129" i="27"/>
  <c r="L129" i="27"/>
  <c r="K129" i="27"/>
  <c r="J129" i="27"/>
  <c r="I129" i="27"/>
  <c r="BJ127" i="27"/>
  <c r="BI127" i="27"/>
  <c r="BH127" i="27"/>
  <c r="BG127" i="27"/>
  <c r="BF127" i="27"/>
  <c r="BE127" i="27"/>
  <c r="BD127" i="27"/>
  <c r="BC127" i="27"/>
  <c r="BB127" i="27"/>
  <c r="BA127" i="27"/>
  <c r="AZ127" i="27"/>
  <c r="AY127" i="27"/>
  <c r="AX127" i="27"/>
  <c r="AW127" i="27"/>
  <c r="AV127" i="27"/>
  <c r="AU127" i="27"/>
  <c r="AT127" i="27"/>
  <c r="AS127" i="27"/>
  <c r="AR127" i="27"/>
  <c r="AQ127" i="27"/>
  <c r="AP127" i="27"/>
  <c r="AO127" i="27"/>
  <c r="AN127" i="27"/>
  <c r="AM127" i="27"/>
  <c r="AL127" i="27"/>
  <c r="AK127" i="27"/>
  <c r="AJ127" i="27"/>
  <c r="AI127" i="27"/>
  <c r="AH127" i="27"/>
  <c r="AG127" i="27"/>
  <c r="AF127" i="27"/>
  <c r="AE127" i="27"/>
  <c r="AD127" i="27"/>
  <c r="AC127" i="27"/>
  <c r="AB127" i="27"/>
  <c r="AA127" i="27"/>
  <c r="Z127" i="27"/>
  <c r="Y127" i="27"/>
  <c r="X127" i="27"/>
  <c r="W127" i="27"/>
  <c r="V127" i="27"/>
  <c r="U127" i="27"/>
  <c r="T127" i="27"/>
  <c r="S127" i="27"/>
  <c r="Q127" i="27"/>
  <c r="P127" i="27"/>
  <c r="O127" i="27"/>
  <c r="N127" i="27"/>
  <c r="M127" i="27"/>
  <c r="L127" i="27"/>
  <c r="K127" i="27"/>
  <c r="J127" i="27"/>
  <c r="I127" i="27"/>
  <c r="Q126" i="27"/>
  <c r="P126" i="27"/>
  <c r="O126" i="27"/>
  <c r="N126" i="27"/>
  <c r="M126" i="27"/>
  <c r="L126" i="27"/>
  <c r="K126" i="27"/>
  <c r="J126" i="27"/>
  <c r="I126" i="27"/>
  <c r="BJ125" i="27"/>
  <c r="BI125" i="27"/>
  <c r="BH125" i="27"/>
  <c r="BG125" i="27"/>
  <c r="BF125" i="27"/>
  <c r="BE125" i="27"/>
  <c r="BD125" i="27"/>
  <c r="BC125" i="27"/>
  <c r="BB125" i="27"/>
  <c r="BA125" i="27"/>
  <c r="AZ125" i="27"/>
  <c r="AY125" i="27"/>
  <c r="AX125" i="27"/>
  <c r="AW125" i="27"/>
  <c r="AV125" i="27"/>
  <c r="AU125" i="27"/>
  <c r="AT125" i="27"/>
  <c r="AS125" i="27"/>
  <c r="AR125" i="27"/>
  <c r="AQ125" i="27"/>
  <c r="AP125" i="27"/>
  <c r="AO125" i="27"/>
  <c r="AN125" i="27"/>
  <c r="AM125" i="27"/>
  <c r="AL125" i="27"/>
  <c r="AK125" i="27"/>
  <c r="AJ125" i="27"/>
  <c r="AI125" i="27"/>
  <c r="AH125" i="27"/>
  <c r="AG125" i="27"/>
  <c r="AF125" i="27"/>
  <c r="AE125" i="27"/>
  <c r="AD125" i="27"/>
  <c r="AC125" i="27"/>
  <c r="AB125" i="27"/>
  <c r="AA125" i="27"/>
  <c r="Z125" i="27"/>
  <c r="Y125" i="27"/>
  <c r="X125" i="27"/>
  <c r="W125" i="27"/>
  <c r="V125" i="27"/>
  <c r="U125" i="27"/>
  <c r="T125" i="27"/>
  <c r="S125" i="27"/>
  <c r="R125" i="27"/>
  <c r="Q125" i="27"/>
  <c r="P125" i="27"/>
  <c r="O125" i="27"/>
  <c r="N125" i="27"/>
  <c r="M125" i="27"/>
  <c r="L125" i="27"/>
  <c r="K125" i="27"/>
  <c r="J125" i="27"/>
  <c r="I125" i="27"/>
  <c r="BJ124" i="27"/>
  <c r="BI124" i="27"/>
  <c r="BH124" i="27"/>
  <c r="BG124" i="27"/>
  <c r="BF124" i="27"/>
  <c r="BE124" i="27"/>
  <c r="BD124" i="27"/>
  <c r="BC124" i="27"/>
  <c r="BB124" i="27"/>
  <c r="BA124" i="27"/>
  <c r="AZ124" i="27"/>
  <c r="AY124" i="27"/>
  <c r="AX124" i="27"/>
  <c r="AW124" i="27"/>
  <c r="AV124" i="27"/>
  <c r="AU124" i="27"/>
  <c r="AT124" i="27"/>
  <c r="AS124" i="27"/>
  <c r="AR124" i="27"/>
  <c r="AQ124" i="27"/>
  <c r="AP124" i="27"/>
  <c r="AO124" i="27"/>
  <c r="AN124" i="27"/>
  <c r="AM124" i="27"/>
  <c r="AL124" i="27"/>
  <c r="AK124" i="27"/>
  <c r="AJ124" i="27"/>
  <c r="AI124" i="27"/>
  <c r="AH124" i="27"/>
  <c r="AG124" i="27"/>
  <c r="AF124" i="27"/>
  <c r="AE124" i="27"/>
  <c r="AD124" i="27"/>
  <c r="AC124" i="27"/>
  <c r="AB124" i="27"/>
  <c r="AA124" i="27"/>
  <c r="Z124" i="27"/>
  <c r="Y124" i="27"/>
  <c r="X124" i="27"/>
  <c r="W124" i="27"/>
  <c r="V124" i="27"/>
  <c r="U124" i="27"/>
  <c r="T124" i="27"/>
  <c r="S124" i="27"/>
  <c r="R124" i="27"/>
  <c r="Q124" i="27"/>
  <c r="P124" i="27"/>
  <c r="O124" i="27"/>
  <c r="N124" i="27"/>
  <c r="M124" i="27"/>
  <c r="L124" i="27"/>
  <c r="K124" i="27"/>
  <c r="J124" i="27"/>
  <c r="I124" i="27"/>
  <c r="BJ123" i="27"/>
  <c r="BJ180" i="27" s="1"/>
  <c r="BI123" i="27"/>
  <c r="BI180" i="27" s="1"/>
  <c r="BH123" i="27"/>
  <c r="BH180" i="27" s="1"/>
  <c r="BG123" i="27"/>
  <c r="BG180" i="27" s="1"/>
  <c r="BF123" i="27"/>
  <c r="BF180" i="27" s="1"/>
  <c r="BE123" i="27"/>
  <c r="BE180" i="27" s="1"/>
  <c r="BD123" i="27"/>
  <c r="BD180" i="27" s="1"/>
  <c r="BC123" i="27"/>
  <c r="BC180" i="27" s="1"/>
  <c r="BB123" i="27"/>
  <c r="BB180" i="27" s="1"/>
  <c r="BA123" i="27"/>
  <c r="BA180" i="27" s="1"/>
  <c r="AZ123" i="27"/>
  <c r="AZ180" i="27" s="1"/>
  <c r="AY123" i="27"/>
  <c r="AY180" i="27" s="1"/>
  <c r="AX123" i="27"/>
  <c r="AX180" i="27" s="1"/>
  <c r="AW123" i="27"/>
  <c r="AW180" i="27" s="1"/>
  <c r="AV123" i="27"/>
  <c r="AV180" i="27" s="1"/>
  <c r="AU123" i="27"/>
  <c r="AU180" i="27" s="1"/>
  <c r="AT123" i="27"/>
  <c r="AT180" i="27" s="1"/>
  <c r="AS123" i="27"/>
  <c r="AS180" i="27" s="1"/>
  <c r="AR123" i="27"/>
  <c r="AR180" i="27" s="1"/>
  <c r="AQ123" i="27"/>
  <c r="AQ180" i="27" s="1"/>
  <c r="AP123" i="27"/>
  <c r="AP180" i="27" s="1"/>
  <c r="AO123" i="27"/>
  <c r="AO180" i="27" s="1"/>
  <c r="AN123" i="27"/>
  <c r="AN180" i="27" s="1"/>
  <c r="AM123" i="27"/>
  <c r="AM180" i="27" s="1"/>
  <c r="AL123" i="27"/>
  <c r="AL180" i="27" s="1"/>
  <c r="AK123" i="27"/>
  <c r="AK180" i="27" s="1"/>
  <c r="AJ123" i="27"/>
  <c r="AJ180" i="27" s="1"/>
  <c r="AI123" i="27"/>
  <c r="AI180" i="27" s="1"/>
  <c r="AH123" i="27"/>
  <c r="AH180" i="27" s="1"/>
  <c r="AG123" i="27"/>
  <c r="AG180" i="27" s="1"/>
  <c r="AF123" i="27"/>
  <c r="AF180" i="27" s="1"/>
  <c r="AE123" i="27"/>
  <c r="AE180" i="27" s="1"/>
  <c r="AD123" i="27"/>
  <c r="AD180" i="27" s="1"/>
  <c r="AC123" i="27"/>
  <c r="AC180" i="27" s="1"/>
  <c r="AB123" i="27"/>
  <c r="AB180" i="27" s="1"/>
  <c r="AA123" i="27"/>
  <c r="AA180" i="27" s="1"/>
  <c r="Z123" i="27"/>
  <c r="Z180" i="27" s="1"/>
  <c r="Y123" i="27"/>
  <c r="Y180" i="27" s="1"/>
  <c r="X123" i="27"/>
  <c r="X180" i="27" s="1"/>
  <c r="W123" i="27"/>
  <c r="W180" i="27" s="1"/>
  <c r="V123" i="27"/>
  <c r="V180" i="27" s="1"/>
  <c r="U123" i="27"/>
  <c r="U180" i="27" s="1"/>
  <c r="T123" i="27"/>
  <c r="T180" i="27" s="1"/>
  <c r="S123" i="27"/>
  <c r="S180" i="27" s="1"/>
  <c r="R123" i="27"/>
  <c r="R180" i="27" s="1"/>
  <c r="Q123" i="27"/>
  <c r="Q180" i="27" s="1"/>
  <c r="P123" i="27"/>
  <c r="P180" i="27" s="1"/>
  <c r="O123" i="27"/>
  <c r="O180" i="27" s="1"/>
  <c r="N123" i="27"/>
  <c r="N180" i="27" s="1"/>
  <c r="M123" i="27"/>
  <c r="M180" i="27" s="1"/>
  <c r="L123" i="27"/>
  <c r="L180" i="27" s="1"/>
  <c r="K123" i="27"/>
  <c r="K180" i="27" s="1"/>
  <c r="J123" i="27"/>
  <c r="J180" i="27" s="1"/>
  <c r="I123" i="27"/>
  <c r="I180" i="27" s="1"/>
  <c r="BJ90" i="27"/>
  <c r="BI90" i="27"/>
  <c r="BH90" i="27"/>
  <c r="BG90" i="27"/>
  <c r="BF90" i="27"/>
  <c r="BE90" i="27"/>
  <c r="BD90" i="27"/>
  <c r="BC90" i="27"/>
  <c r="BB90" i="27"/>
  <c r="BA90" i="27"/>
  <c r="AZ90" i="27"/>
  <c r="AY90" i="27"/>
  <c r="AX90" i="27"/>
  <c r="AW90" i="27"/>
  <c r="AV90" i="27"/>
  <c r="AU90" i="27"/>
  <c r="AT90" i="27"/>
  <c r="AS90" i="27"/>
  <c r="AR90" i="27"/>
  <c r="AQ90" i="27"/>
  <c r="AP90" i="27"/>
  <c r="AO90" i="27"/>
  <c r="AN90" i="27"/>
  <c r="AM90" i="27"/>
  <c r="AL90" i="27"/>
  <c r="AK90" i="27"/>
  <c r="AJ90" i="27"/>
  <c r="AI90" i="27"/>
  <c r="AH90" i="27"/>
  <c r="AG90" i="27"/>
  <c r="AF90" i="27"/>
  <c r="AE90" i="27"/>
  <c r="AD90" i="27"/>
  <c r="AC90" i="27"/>
  <c r="AB90" i="27"/>
  <c r="AA90" i="27"/>
  <c r="Z90" i="27"/>
  <c r="Y90" i="27"/>
  <c r="X90" i="27"/>
  <c r="W90" i="27"/>
  <c r="V90" i="27"/>
  <c r="U90" i="27"/>
  <c r="T90" i="27"/>
  <c r="S90" i="27"/>
  <c r="R90" i="27"/>
  <c r="Q90" i="27"/>
  <c r="P90" i="27"/>
  <c r="O90" i="27"/>
  <c r="N90" i="27"/>
  <c r="M90" i="27"/>
  <c r="L90" i="27"/>
  <c r="K90" i="27"/>
  <c r="J90" i="27"/>
  <c r="I90" i="27"/>
  <c r="BJ88" i="27"/>
  <c r="BI88" i="27"/>
  <c r="BH88" i="27"/>
  <c r="BG88" i="27"/>
  <c r="BF88" i="27"/>
  <c r="BE88" i="27"/>
  <c r="BD88" i="27"/>
  <c r="BC88" i="27"/>
  <c r="BB88" i="27"/>
  <c r="BA88" i="27"/>
  <c r="AZ88" i="27"/>
  <c r="AY88" i="27"/>
  <c r="AX88" i="27"/>
  <c r="AW88" i="27"/>
  <c r="AV88" i="27"/>
  <c r="AU88" i="27"/>
  <c r="AT88" i="27"/>
  <c r="AS88" i="27"/>
  <c r="AR88" i="27"/>
  <c r="AQ88" i="27"/>
  <c r="AP88" i="27"/>
  <c r="AO88" i="27"/>
  <c r="AN88" i="27"/>
  <c r="AM88" i="27"/>
  <c r="AL88" i="27"/>
  <c r="AK88" i="27"/>
  <c r="AJ88" i="27"/>
  <c r="AI88" i="27"/>
  <c r="AH88" i="27"/>
  <c r="AG88" i="27"/>
  <c r="AF88" i="27"/>
  <c r="AE88" i="27"/>
  <c r="AD88" i="27"/>
  <c r="AC88" i="27"/>
  <c r="AB88" i="27"/>
  <c r="AA88" i="27"/>
  <c r="Z88" i="27"/>
  <c r="Y88" i="27"/>
  <c r="X88" i="27"/>
  <c r="W88" i="27"/>
  <c r="V88" i="27"/>
  <c r="U88" i="27"/>
  <c r="T88" i="27"/>
  <c r="S88" i="27"/>
  <c r="R88" i="27"/>
  <c r="Q88" i="27"/>
  <c r="P88" i="27"/>
  <c r="O88" i="27"/>
  <c r="N88" i="27"/>
  <c r="M88" i="27"/>
  <c r="L88" i="27"/>
  <c r="K88" i="27"/>
  <c r="J88" i="27"/>
  <c r="I88" i="27"/>
  <c r="BJ81" i="27"/>
  <c r="BI81" i="27"/>
  <c r="BH81" i="27"/>
  <c r="BG81" i="27"/>
  <c r="BF81" i="27"/>
  <c r="BE81" i="27"/>
  <c r="BD81" i="27"/>
  <c r="BC81" i="27"/>
  <c r="BB81" i="27"/>
  <c r="BA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P81" i="27"/>
  <c r="O81" i="27"/>
  <c r="N81" i="27"/>
  <c r="M81" i="27"/>
  <c r="L81" i="27"/>
  <c r="K81" i="27"/>
  <c r="J81" i="27"/>
  <c r="I81" i="27"/>
  <c r="BJ61" i="27"/>
  <c r="BI61" i="27"/>
  <c r="BH61" i="27"/>
  <c r="BG61" i="27"/>
  <c r="BF61" i="27"/>
  <c r="BE61" i="27"/>
  <c r="BD61" i="27"/>
  <c r="BC61" i="27"/>
  <c r="BB61" i="27"/>
  <c r="BA61" i="27"/>
  <c r="AZ61" i="27"/>
  <c r="AY61" i="27"/>
  <c r="AX61" i="27"/>
  <c r="AW61" i="27"/>
  <c r="AV61" i="27"/>
  <c r="AU61" i="27"/>
  <c r="AT61" i="27"/>
  <c r="AS61" i="27"/>
  <c r="AR61" i="27"/>
  <c r="AQ61" i="27"/>
  <c r="AP61" i="27"/>
  <c r="AO61" i="27"/>
  <c r="AN61" i="27"/>
  <c r="AM61" i="27"/>
  <c r="AL61" i="27"/>
  <c r="AK61" i="27"/>
  <c r="AJ61" i="27"/>
  <c r="AI61" i="27"/>
  <c r="AH61" i="27"/>
  <c r="AG61" i="27"/>
  <c r="AF61" i="27"/>
  <c r="AE61" i="27"/>
  <c r="AD61" i="27"/>
  <c r="AC61" i="27"/>
  <c r="AB61" i="27"/>
  <c r="AA61" i="27"/>
  <c r="Z61" i="27"/>
  <c r="Y61" i="27"/>
  <c r="X61" i="27"/>
  <c r="W61" i="27"/>
  <c r="V61" i="27"/>
  <c r="U61" i="27"/>
  <c r="T61" i="27"/>
  <c r="S61" i="27"/>
  <c r="R61" i="27"/>
  <c r="Q61" i="27"/>
  <c r="P61" i="27"/>
  <c r="O61" i="27"/>
  <c r="N61" i="27"/>
  <c r="M61" i="27"/>
  <c r="L61" i="27"/>
  <c r="K61" i="27"/>
  <c r="J61" i="27"/>
  <c r="BJ52" i="27"/>
  <c r="BI52" i="27"/>
  <c r="BH52" i="27"/>
  <c r="BG52" i="27"/>
  <c r="BF52" i="27"/>
  <c r="BE52" i="27"/>
  <c r="BD52" i="27"/>
  <c r="BC52" i="27"/>
  <c r="BB52" i="27"/>
  <c r="BA52" i="27"/>
  <c r="AZ52" i="27"/>
  <c r="AY52" i="27"/>
  <c r="AX52" i="27"/>
  <c r="AW52" i="27"/>
  <c r="AV52" i="27"/>
  <c r="AU52" i="27"/>
  <c r="AT52" i="27"/>
  <c r="AS52" i="27"/>
  <c r="AR52" i="27"/>
  <c r="AQ52" i="27"/>
  <c r="AP52" i="27"/>
  <c r="AO52" i="27"/>
  <c r="AN52" i="27"/>
  <c r="AM52" i="27"/>
  <c r="AL52" i="27"/>
  <c r="AK52" i="27"/>
  <c r="AJ52" i="27"/>
  <c r="AI52" i="27"/>
  <c r="AH52" i="27"/>
  <c r="AG52" i="27"/>
  <c r="AF52" i="27"/>
  <c r="AE52" i="27"/>
  <c r="AD52" i="27"/>
  <c r="AC52" i="27"/>
  <c r="AB52" i="27"/>
  <c r="AA52" i="27"/>
  <c r="Z52" i="27"/>
  <c r="Y52" i="27"/>
  <c r="X52" i="27"/>
  <c r="W52" i="27"/>
  <c r="V52" i="27"/>
  <c r="U52" i="27"/>
  <c r="T52" i="27"/>
  <c r="S52" i="27"/>
  <c r="R52" i="27"/>
  <c r="Q52" i="27"/>
  <c r="P52" i="27"/>
  <c r="O52" i="27"/>
  <c r="N52" i="27"/>
  <c r="M52" i="27"/>
  <c r="L52" i="27"/>
  <c r="K52" i="27"/>
  <c r="J52" i="27"/>
  <c r="I52" i="27"/>
  <c r="BJ51" i="27"/>
  <c r="BI51" i="27"/>
  <c r="BH51" i="27"/>
  <c r="BG51" i="27"/>
  <c r="BF51" i="27"/>
  <c r="BE51" i="27"/>
  <c r="BD51" i="27"/>
  <c r="BC51" i="27"/>
  <c r="BB51" i="27"/>
  <c r="BA51" i="27"/>
  <c r="AZ51" i="27"/>
  <c r="AY51" i="27"/>
  <c r="AX51" i="27"/>
  <c r="AW51" i="27"/>
  <c r="AV51" i="27"/>
  <c r="AU51" i="27"/>
  <c r="AT51" i="27"/>
  <c r="AS51" i="27"/>
  <c r="AR51" i="27"/>
  <c r="AQ51" i="27"/>
  <c r="AP51" i="27"/>
  <c r="AO51" i="27"/>
  <c r="AN51" i="27"/>
  <c r="AM51" i="27"/>
  <c r="AL51" i="27"/>
  <c r="AK51" i="27"/>
  <c r="AJ51" i="27"/>
  <c r="AI51" i="27"/>
  <c r="AH51" i="27"/>
  <c r="AG51" i="27"/>
  <c r="AF51" i="27"/>
  <c r="AE51" i="27"/>
  <c r="AD51" i="27"/>
  <c r="AC51" i="27"/>
  <c r="AB51" i="27"/>
  <c r="AA51" i="27"/>
  <c r="Z51" i="27"/>
  <c r="Y51" i="27"/>
  <c r="X51" i="27"/>
  <c r="W51" i="27"/>
  <c r="V51" i="27"/>
  <c r="U51" i="27"/>
  <c r="T51" i="27"/>
  <c r="S51" i="27"/>
  <c r="R51" i="27"/>
  <c r="Q51" i="27"/>
  <c r="P51" i="27"/>
  <c r="O51" i="27"/>
  <c r="N51" i="27"/>
  <c r="M51" i="27"/>
  <c r="L51" i="27"/>
  <c r="K51" i="27"/>
  <c r="J51" i="27"/>
  <c r="I51" i="27"/>
  <c r="BJ50" i="27"/>
  <c r="BI50" i="27"/>
  <c r="BH50" i="27"/>
  <c r="BG50" i="27"/>
  <c r="BF50" i="27"/>
  <c r="BE50" i="27"/>
  <c r="BD50" i="27"/>
  <c r="BC50" i="27"/>
  <c r="BB50" i="27"/>
  <c r="BA50" i="27"/>
  <c r="AZ50" i="27"/>
  <c r="AY50" i="27"/>
  <c r="AX50" i="27"/>
  <c r="AW50" i="27"/>
  <c r="AV50" i="27"/>
  <c r="AU50" i="27"/>
  <c r="AT50" i="27"/>
  <c r="AS50" i="27"/>
  <c r="AR50" i="27"/>
  <c r="AQ50" i="27"/>
  <c r="AP50" i="27"/>
  <c r="AO50" i="27"/>
  <c r="AN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BJ49" i="27"/>
  <c r="BI49" i="27"/>
  <c r="BH49" i="27"/>
  <c r="BG49" i="27"/>
  <c r="BF49" i="27"/>
  <c r="BE49" i="27"/>
  <c r="BD49" i="27"/>
  <c r="BC49" i="27"/>
  <c r="BB49" i="27"/>
  <c r="BA49" i="27"/>
  <c r="AZ49" i="27"/>
  <c r="AY49" i="27"/>
  <c r="AX49" i="27"/>
  <c r="AW49" i="27"/>
  <c r="AV49" i="27"/>
  <c r="AU49" i="27"/>
  <c r="AT49" i="27"/>
  <c r="AS49" i="27"/>
  <c r="AR49" i="27"/>
  <c r="AQ49" i="27"/>
  <c r="AP49" i="27"/>
  <c r="AO49" i="27"/>
  <c r="AN49" i="27"/>
  <c r="AM49" i="27"/>
  <c r="AL49" i="27"/>
  <c r="AK49" i="27"/>
  <c r="AJ49" i="27"/>
  <c r="AI49" i="27"/>
  <c r="AH49" i="27"/>
  <c r="AG49" i="27"/>
  <c r="AF49" i="27"/>
  <c r="AE49" i="27"/>
  <c r="AD49" i="27"/>
  <c r="AC49" i="27"/>
  <c r="AB49" i="27"/>
  <c r="AA49" i="27"/>
  <c r="Z49" i="27"/>
  <c r="Y49" i="27"/>
  <c r="X49" i="27"/>
  <c r="W49" i="27"/>
  <c r="V49" i="27"/>
  <c r="U49" i="27"/>
  <c r="T49" i="27"/>
  <c r="S49" i="27"/>
  <c r="R49" i="27"/>
  <c r="Q49" i="27"/>
  <c r="P49" i="27"/>
  <c r="O49" i="27"/>
  <c r="N49" i="27"/>
  <c r="M49" i="27"/>
  <c r="L49" i="27"/>
  <c r="K49" i="27"/>
  <c r="J49" i="27"/>
  <c r="BJ32" i="27"/>
  <c r="BJ31" i="27" s="1"/>
  <c r="BJ128" i="27" s="1"/>
  <c r="BI32" i="27"/>
  <c r="BI31" i="27" s="1"/>
  <c r="BI128" i="27" s="1"/>
  <c r="BH32" i="27"/>
  <c r="BH41" i="27" s="1"/>
  <c r="BG32" i="27"/>
  <c r="BG31" i="27" s="1"/>
  <c r="BG128" i="27" s="1"/>
  <c r="BF32" i="27"/>
  <c r="BF41" i="27" s="1"/>
  <c r="BE32" i="27"/>
  <c r="BE41" i="27" s="1"/>
  <c r="BE63" i="15" s="1"/>
  <c r="BD32" i="27"/>
  <c r="BD41" i="27" s="1"/>
  <c r="BC32" i="27"/>
  <c r="BB32" i="27"/>
  <c r="BB31" i="27" s="1"/>
  <c r="BB128" i="27" s="1"/>
  <c r="BA32" i="27"/>
  <c r="BA41" i="27" s="1"/>
  <c r="BA63" i="15" s="1"/>
  <c r="AZ32" i="27"/>
  <c r="AZ41" i="27" s="1"/>
  <c r="AY32" i="27"/>
  <c r="AY31" i="27" s="1"/>
  <c r="AY128" i="27" s="1"/>
  <c r="AX32" i="27"/>
  <c r="AX41" i="27" s="1"/>
  <c r="AW32" i="27"/>
  <c r="AW41" i="27" s="1"/>
  <c r="AW63" i="15" s="1"/>
  <c r="AV32" i="27"/>
  <c r="AU32" i="27"/>
  <c r="AT32" i="27"/>
  <c r="AT31" i="27" s="1"/>
  <c r="AT128" i="27" s="1"/>
  <c r="AS32" i="27"/>
  <c r="AS41" i="27" s="1"/>
  <c r="AS63" i="15" s="1"/>
  <c r="AR32" i="27"/>
  <c r="AR41" i="27" s="1"/>
  <c r="AQ32" i="27"/>
  <c r="AQ41" i="27" s="1"/>
  <c r="AQ63" i="15" s="1"/>
  <c r="AP32" i="27"/>
  <c r="AP41" i="27" s="1"/>
  <c r="AO32" i="27"/>
  <c r="AO31" i="27" s="1"/>
  <c r="AO128" i="27" s="1"/>
  <c r="AN32" i="27"/>
  <c r="AM32" i="27"/>
  <c r="AM41" i="27" s="1"/>
  <c r="AL32" i="27"/>
  <c r="AL31" i="27" s="1"/>
  <c r="AL128" i="27" s="1"/>
  <c r="AK32" i="27"/>
  <c r="AK41" i="27" s="1"/>
  <c r="AK63" i="15" s="1"/>
  <c r="AJ32" i="27"/>
  <c r="AJ41" i="27" s="1"/>
  <c r="AI32" i="27"/>
  <c r="AH32" i="27"/>
  <c r="AH41" i="27" s="1"/>
  <c r="AG32" i="27"/>
  <c r="AG41" i="27" s="1"/>
  <c r="AG63" i="15" s="1"/>
  <c r="AF32" i="27"/>
  <c r="AF41" i="27" s="1"/>
  <c r="AE32" i="27"/>
  <c r="AE41" i="27" s="1"/>
  <c r="AD32" i="27"/>
  <c r="AD31" i="27" s="1"/>
  <c r="AD128" i="27" s="1"/>
  <c r="AC32" i="27"/>
  <c r="AC31" i="27" s="1"/>
  <c r="AC128" i="27" s="1"/>
  <c r="AB32" i="27"/>
  <c r="AB41" i="27" s="1"/>
  <c r="AA32" i="27"/>
  <c r="AA31" i="27" s="1"/>
  <c r="AA128" i="27" s="1"/>
  <c r="Z32" i="27"/>
  <c r="Z41" i="27" s="1"/>
  <c r="Y32" i="27"/>
  <c r="Y41" i="27" s="1"/>
  <c r="Y63" i="15" s="1"/>
  <c r="X32" i="27"/>
  <c r="X41" i="27" s="1"/>
  <c r="W32" i="27"/>
  <c r="V32" i="27"/>
  <c r="V31" i="27" s="1"/>
  <c r="V128" i="27" s="1"/>
  <c r="U32" i="27"/>
  <c r="U41" i="27" s="1"/>
  <c r="U63" i="15" s="1"/>
  <c r="T32" i="27"/>
  <c r="T41" i="27" s="1"/>
  <c r="S32" i="27"/>
  <c r="S41" i="27" s="1"/>
  <c r="S63" i="15" s="1"/>
  <c r="R32" i="27"/>
  <c r="R41" i="27" s="1"/>
  <c r="Q32" i="27"/>
  <c r="Q41" i="27" s="1"/>
  <c r="Q63" i="15" s="1"/>
  <c r="P32" i="27"/>
  <c r="O32" i="27"/>
  <c r="N32" i="27"/>
  <c r="N31" i="27" s="1"/>
  <c r="N128" i="27" s="1"/>
  <c r="M32" i="27"/>
  <c r="M41" i="27" s="1"/>
  <c r="M63" i="15" s="1"/>
  <c r="L32" i="27"/>
  <c r="L41" i="27" s="1"/>
  <c r="K32" i="27"/>
  <c r="K41" i="27" s="1"/>
  <c r="K63" i="15" s="1"/>
  <c r="J32" i="27"/>
  <c r="J41" i="27" s="1"/>
  <c r="I32" i="27"/>
  <c r="I31" i="27" s="1"/>
  <c r="I128" i="27" s="1"/>
  <c r="K356" i="27" l="1"/>
  <c r="S356" i="27"/>
  <c r="AA356" i="27"/>
  <c r="AI356" i="27"/>
  <c r="AQ356" i="27"/>
  <c r="AY356" i="27"/>
  <c r="BG356" i="27"/>
  <c r="L356" i="27"/>
  <c r="T356" i="27"/>
  <c r="AB356" i="27"/>
  <c r="AJ356" i="27"/>
  <c r="BH356" i="27"/>
  <c r="M356" i="27"/>
  <c r="U356" i="27"/>
  <c r="AC356" i="27"/>
  <c r="AK356" i="27"/>
  <c r="AS356" i="27"/>
  <c r="BA356" i="27"/>
  <c r="N356" i="27"/>
  <c r="V356" i="27"/>
  <c r="AD356" i="27"/>
  <c r="AL356" i="27"/>
  <c r="AT356" i="27"/>
  <c r="BB356" i="27"/>
  <c r="BJ356" i="27"/>
  <c r="AE356" i="27"/>
  <c r="BC356" i="27"/>
  <c r="P356" i="27"/>
  <c r="X356" i="27"/>
  <c r="AF356" i="27"/>
  <c r="AN356" i="27"/>
  <c r="AV356" i="27"/>
  <c r="BD356" i="27"/>
  <c r="W356" i="27"/>
  <c r="AM356" i="27"/>
  <c r="I356" i="27"/>
  <c r="AG356" i="27"/>
  <c r="AO356" i="27"/>
  <c r="AW356" i="27"/>
  <c r="BE356" i="27"/>
  <c r="O356" i="27"/>
  <c r="AU356" i="27"/>
  <c r="J356" i="27"/>
  <c r="R356" i="27"/>
  <c r="Z356" i="27"/>
  <c r="AH356" i="27"/>
  <c r="AP356" i="27"/>
  <c r="AX356" i="27"/>
  <c r="BF356" i="27"/>
  <c r="AZ356" i="27"/>
  <c r="AR356" i="27"/>
  <c r="Q356" i="27"/>
  <c r="BI356" i="27"/>
  <c r="Y356" i="27"/>
  <c r="J175" i="27"/>
  <c r="R175" i="27"/>
  <c r="R74" i="15" s="1"/>
  <c r="Z175" i="27"/>
  <c r="Z74" i="15" s="1"/>
  <c r="AH175" i="27"/>
  <c r="AH74" i="15" s="1"/>
  <c r="AP175" i="27"/>
  <c r="AP74" i="15" s="1"/>
  <c r="AX175" i="27"/>
  <c r="AX74" i="15" s="1"/>
  <c r="BF175" i="27"/>
  <c r="BF74" i="15" s="1"/>
  <c r="I151" i="27"/>
  <c r="N175" i="27"/>
  <c r="V175" i="27"/>
  <c r="AD175" i="27"/>
  <c r="AL175" i="27"/>
  <c r="AT175" i="27"/>
  <c r="BB175" i="27"/>
  <c r="BJ175" i="27"/>
  <c r="L175" i="27"/>
  <c r="K25" i="19" s="1"/>
  <c r="P175" i="27"/>
  <c r="T175" i="27"/>
  <c r="X175" i="27"/>
  <c r="AB175" i="27"/>
  <c r="AF175" i="27"/>
  <c r="AJ175" i="27"/>
  <c r="AN175" i="27"/>
  <c r="AR175" i="27"/>
  <c r="AV175" i="27"/>
  <c r="AZ175" i="27"/>
  <c r="BD175" i="27"/>
  <c r="BH175" i="27"/>
  <c r="I142" i="27"/>
  <c r="M175" i="27"/>
  <c r="U175" i="27"/>
  <c r="AC175" i="27"/>
  <c r="AK175" i="27"/>
  <c r="AS175" i="27"/>
  <c r="BA175" i="27"/>
  <c r="I175" i="27"/>
  <c r="I74" i="15" s="1"/>
  <c r="Q175" i="27"/>
  <c r="L25" i="19" s="1"/>
  <c r="Y175" i="27"/>
  <c r="Y74" i="15" s="1"/>
  <c r="AG175" i="27"/>
  <c r="AG74" i="15" s="1"/>
  <c r="AO175" i="27"/>
  <c r="AO74" i="15" s="1"/>
  <c r="AW175" i="27"/>
  <c r="AW74" i="15" s="1"/>
  <c r="BE175" i="27"/>
  <c r="BE74" i="15" s="1"/>
  <c r="BI175" i="27"/>
  <c r="K175" i="27"/>
  <c r="O175" i="27"/>
  <c r="S175" i="27"/>
  <c r="W175" i="27"/>
  <c r="AA175" i="27"/>
  <c r="AE175" i="27"/>
  <c r="AI175" i="27"/>
  <c r="AM175" i="27"/>
  <c r="AQ175" i="27"/>
  <c r="AU175" i="27"/>
  <c r="AY175" i="27"/>
  <c r="BC175" i="27"/>
  <c r="BG175" i="27"/>
  <c r="BA31" i="27"/>
  <c r="BA128" i="27" s="1"/>
  <c r="BA131" i="27" s="1"/>
  <c r="AQ309" i="27"/>
  <c r="AQ312" i="27" s="1"/>
  <c r="AQ313" i="27" s="1"/>
  <c r="AQ400" i="27" s="1"/>
  <c r="AG31" i="27"/>
  <c r="AG128" i="27" s="1"/>
  <c r="AG131" i="27" s="1"/>
  <c r="AG76" i="15" s="1"/>
  <c r="I395" i="27"/>
  <c r="Q395" i="27"/>
  <c r="X309" i="27"/>
  <c r="X312" i="27" s="1"/>
  <c r="X313" i="27" s="1"/>
  <c r="X400" i="27" s="1"/>
  <c r="Z395" i="27"/>
  <c r="I396" i="27"/>
  <c r="AG396" i="27"/>
  <c r="AO396" i="27"/>
  <c r="BA396" i="27"/>
  <c r="AU321" i="27"/>
  <c r="N322" i="27"/>
  <c r="AD322" i="27"/>
  <c r="AP395" i="27"/>
  <c r="BB395" i="27"/>
  <c r="Q396" i="27"/>
  <c r="Y396" i="27"/>
  <c r="AK396" i="27"/>
  <c r="AW396" i="27"/>
  <c r="BE396" i="27"/>
  <c r="Q31" i="27"/>
  <c r="Q128" i="27" s="1"/>
  <c r="Q131" i="27" s="1"/>
  <c r="Q132" i="27" s="1"/>
  <c r="W309" i="27"/>
  <c r="W312" i="27" s="1"/>
  <c r="W313" i="27" s="1"/>
  <c r="W400" i="27" s="1"/>
  <c r="M31" i="27"/>
  <c r="M128" i="27" s="1"/>
  <c r="M131" i="27" s="1"/>
  <c r="M132" i="27" s="1"/>
  <c r="BE31" i="27"/>
  <c r="BE128" i="27" s="1"/>
  <c r="BE131" i="27" s="1"/>
  <c r="BE76" i="15" s="1"/>
  <c r="K309" i="27"/>
  <c r="K312" i="27" s="1"/>
  <c r="K313" i="27" s="1"/>
  <c r="K400" i="27" s="1"/>
  <c r="BC309" i="27"/>
  <c r="BC312" i="27" s="1"/>
  <c r="BC313" i="27" s="1"/>
  <c r="BC400" i="27" s="1"/>
  <c r="AK140" i="27"/>
  <c r="BI140" i="27"/>
  <c r="H378" i="27"/>
  <c r="T378" i="27"/>
  <c r="AB378" i="27"/>
  <c r="AN378" i="27"/>
  <c r="AZ378" i="27"/>
  <c r="L378" i="27"/>
  <c r="X378" i="27"/>
  <c r="AJ378" i="27"/>
  <c r="AR378" i="27"/>
  <c r="BD378" i="27"/>
  <c r="AK31" i="27"/>
  <c r="AK128" i="27" s="1"/>
  <c r="AK131" i="27" s="1"/>
  <c r="AK132" i="27" s="1"/>
  <c r="I41" i="27"/>
  <c r="I63" i="15" s="1"/>
  <c r="L395" i="27"/>
  <c r="AB395" i="27"/>
  <c r="AR395" i="27"/>
  <c r="BH395" i="27"/>
  <c r="K396" i="27"/>
  <c r="AA396" i="27"/>
  <c r="AQ396" i="27"/>
  <c r="BG396" i="27"/>
  <c r="P378" i="27"/>
  <c r="AF378" i="27"/>
  <c r="AV378" i="27"/>
  <c r="BH378" i="27"/>
  <c r="H397" i="27"/>
  <c r="P397" i="27"/>
  <c r="X397" i="27"/>
  <c r="AF397" i="27"/>
  <c r="AN397" i="27"/>
  <c r="AV397" i="27"/>
  <c r="BD397" i="27"/>
  <c r="AH309" i="27"/>
  <c r="AH312" i="27" s="1"/>
  <c r="AH313" i="27" s="1"/>
  <c r="AH400" i="27" s="1"/>
  <c r="AR312" i="27"/>
  <c r="AR313" i="27" s="1"/>
  <c r="AR400" i="27" s="1"/>
  <c r="BD312" i="27"/>
  <c r="BD313" i="27" s="1"/>
  <c r="BD400" i="27" s="1"/>
  <c r="N391" i="27"/>
  <c r="R309" i="27"/>
  <c r="R312" i="27" s="1"/>
  <c r="R313" i="27" s="1"/>
  <c r="R400" i="27" s="1"/>
  <c r="L140" i="27"/>
  <c r="P140" i="27"/>
  <c r="AF140" i="27"/>
  <c r="AN140" i="27"/>
  <c r="AR140" i="27"/>
  <c r="G378" i="27"/>
  <c r="AA141" i="27"/>
  <c r="AE378" i="27"/>
  <c r="AM378" i="27"/>
  <c r="AQ141" i="27"/>
  <c r="AU378" i="27"/>
  <c r="BC378" i="27"/>
  <c r="L309" i="27"/>
  <c r="L312" i="27" s="1"/>
  <c r="L313" i="27" s="1"/>
  <c r="L400" i="27" s="1"/>
  <c r="AO41" i="27"/>
  <c r="AO63" i="15" s="1"/>
  <c r="L321" i="27"/>
  <c r="U31" i="27"/>
  <c r="U128" i="27" s="1"/>
  <c r="U131" i="27" s="1"/>
  <c r="AS31" i="27"/>
  <c r="AS128" i="27" s="1"/>
  <c r="AS131" i="27" s="1"/>
  <c r="Y31" i="27"/>
  <c r="Y128" i="27" s="1"/>
  <c r="Y131" i="27" s="1"/>
  <c r="AW31" i="27"/>
  <c r="AW128" i="27" s="1"/>
  <c r="AW131" i="27" s="1"/>
  <c r="AW76" i="15" s="1"/>
  <c r="AA131" i="27"/>
  <c r="N26" i="19" s="1"/>
  <c r="N28" i="19" s="1"/>
  <c r="AY131" i="27"/>
  <c r="AY132" i="27" s="1"/>
  <c r="BG131" i="27"/>
  <c r="BG76" i="15" s="1"/>
  <c r="BI41" i="27"/>
  <c r="BI63" i="15" s="1"/>
  <c r="J140" i="27"/>
  <c r="R140" i="27"/>
  <c r="Z142" i="27"/>
  <c r="AH140" i="27"/>
  <c r="AX140" i="27"/>
  <c r="BF142" i="27"/>
  <c r="Q141" i="27"/>
  <c r="AG141" i="27"/>
  <c r="J309" i="27"/>
  <c r="J312" i="27" s="1"/>
  <c r="J313" i="27" s="1"/>
  <c r="J400" i="27" s="1"/>
  <c r="Y332" i="27"/>
  <c r="Y398" i="27" s="1"/>
  <c r="AC41" i="27"/>
  <c r="AC63" i="15" s="1"/>
  <c r="AY41" i="27"/>
  <c r="AY63" i="15" s="1"/>
  <c r="T142" i="27"/>
  <c r="AB142" i="27"/>
  <c r="AJ142" i="27"/>
  <c r="AZ142" i="27"/>
  <c r="BH142" i="27"/>
  <c r="AF141" i="27"/>
  <c r="O151" i="27"/>
  <c r="O380" i="27" s="1"/>
  <c r="W151" i="27"/>
  <c r="W73" i="15" s="1"/>
  <c r="AE151" i="27"/>
  <c r="AE73" i="15" s="1"/>
  <c r="AM151" i="27"/>
  <c r="AM73" i="15" s="1"/>
  <c r="AU151" i="27"/>
  <c r="AU380" i="27" s="1"/>
  <c r="BC151" i="27"/>
  <c r="BC73" i="15" s="1"/>
  <c r="J151" i="27"/>
  <c r="J73" i="15" s="1"/>
  <c r="R151" i="27"/>
  <c r="R73" i="15" s="1"/>
  <c r="AP151" i="27"/>
  <c r="AP73" i="15" s="1"/>
  <c r="AX151" i="27"/>
  <c r="AX73" i="15" s="1"/>
  <c r="BF151" i="27"/>
  <c r="BF73" i="15" s="1"/>
  <c r="Q151" i="27"/>
  <c r="Q380" i="27" s="1"/>
  <c r="U140" i="27"/>
  <c r="Y151" i="27"/>
  <c r="Y73" i="15" s="1"/>
  <c r="AG151" i="27"/>
  <c r="AG380" i="27" s="1"/>
  <c r="AO151" i="27"/>
  <c r="AO73" i="15" s="1"/>
  <c r="AW151" i="27"/>
  <c r="AW73" i="15" s="1"/>
  <c r="S309" i="27"/>
  <c r="S312" i="27" s="1"/>
  <c r="S313" i="27" s="1"/>
  <c r="S400" i="27" s="1"/>
  <c r="AE309" i="27"/>
  <c r="AE312" i="27" s="1"/>
  <c r="AE313" i="27" s="1"/>
  <c r="AE400" i="27" s="1"/>
  <c r="AM309" i="27"/>
  <c r="AM312" i="27" s="1"/>
  <c r="AM313" i="27" s="1"/>
  <c r="AM400" i="27" s="1"/>
  <c r="AY309" i="27"/>
  <c r="AY312" i="27" s="1"/>
  <c r="AY313" i="27" s="1"/>
  <c r="AY400" i="27" s="1"/>
  <c r="BG309" i="27"/>
  <c r="BG312" i="27" s="1"/>
  <c r="BG313" i="27" s="1"/>
  <c r="BG400" i="27" s="1"/>
  <c r="N312" i="27"/>
  <c r="N313" i="27" s="1"/>
  <c r="N400" i="27" s="1"/>
  <c r="AL312" i="27"/>
  <c r="AL313" i="27" s="1"/>
  <c r="AL400" i="27" s="1"/>
  <c r="AT312" i="27"/>
  <c r="AT313" i="27" s="1"/>
  <c r="AT400" i="27" s="1"/>
  <c r="AR321" i="27"/>
  <c r="BG322" i="27"/>
  <c r="P151" i="27"/>
  <c r="P380" i="27" s="1"/>
  <c r="X151" i="27"/>
  <c r="X73" i="15" s="1"/>
  <c r="AF151" i="27"/>
  <c r="AF380" i="27" s="1"/>
  <c r="AN151" i="27"/>
  <c r="AN73" i="15" s="1"/>
  <c r="AV151" i="27"/>
  <c r="AV73" i="15" s="1"/>
  <c r="BD151" i="27"/>
  <c r="BD73" i="15" s="1"/>
  <c r="AO141" i="27"/>
  <c r="BE141" i="27"/>
  <c r="AF309" i="27"/>
  <c r="AF312" i="27" s="1"/>
  <c r="AF313" i="27" s="1"/>
  <c r="AF400" i="27" s="1"/>
  <c r="AN309" i="27"/>
  <c r="AN312" i="27" s="1"/>
  <c r="AN313" i="27" s="1"/>
  <c r="AZ309" i="27"/>
  <c r="AZ312" i="27" s="1"/>
  <c r="AZ313" i="27" s="1"/>
  <c r="AZ400" i="27" s="1"/>
  <c r="BH309" i="27"/>
  <c r="BH312" i="27" s="1"/>
  <c r="BH313" i="27" s="1"/>
  <c r="BH400" i="27" s="1"/>
  <c r="AR391" i="27"/>
  <c r="AA322" i="27"/>
  <c r="BF140" i="27"/>
  <c r="BD391" i="27"/>
  <c r="R378" i="27"/>
  <c r="Z378" i="27"/>
  <c r="AH378" i="27"/>
  <c r="AP378" i="27"/>
  <c r="AX378" i="27"/>
  <c r="BF378" i="27"/>
  <c r="T141" i="27"/>
  <c r="G400" i="27"/>
  <c r="AA309" i="27"/>
  <c r="AA312" i="27" s="1"/>
  <c r="AA313" i="27" s="1"/>
  <c r="AA400" i="27" s="1"/>
  <c r="AI309" i="27"/>
  <c r="AI312" i="27" s="1"/>
  <c r="AI313" i="27" s="1"/>
  <c r="AI400" i="27" s="1"/>
  <c r="AV309" i="27"/>
  <c r="AV312" i="27" s="1"/>
  <c r="AV313" i="27" s="1"/>
  <c r="AV400" i="27" s="1"/>
  <c r="I312" i="27"/>
  <c r="I313" i="27" s="1"/>
  <c r="I400" i="27" s="1"/>
  <c r="M312" i="27"/>
  <c r="M313" i="27" s="1"/>
  <c r="M400" i="27" s="1"/>
  <c r="Q312" i="27"/>
  <c r="Q313" i="27" s="1"/>
  <c r="Q400" i="27" s="1"/>
  <c r="AG312" i="27"/>
  <c r="AG313" i="27" s="1"/>
  <c r="AG400" i="27" s="1"/>
  <c r="AO312" i="27"/>
  <c r="AO313" i="27" s="1"/>
  <c r="AO400" i="27" s="1"/>
  <c r="AS312" i="27"/>
  <c r="AS313" i="27" s="1"/>
  <c r="AS400" i="27" s="1"/>
  <c r="AW312" i="27"/>
  <c r="AW313" i="27" s="1"/>
  <c r="AW400" i="27" s="1"/>
  <c r="BE312" i="27"/>
  <c r="BE313" i="27" s="1"/>
  <c r="BE400" i="27" s="1"/>
  <c r="AB321" i="27"/>
  <c r="K322" i="27"/>
  <c r="AK322" i="27"/>
  <c r="I332" i="27"/>
  <c r="I398" i="27" s="1"/>
  <c r="Q332" i="27"/>
  <c r="Q398" i="27" s="1"/>
  <c r="AG332" i="27"/>
  <c r="AG398" i="27" s="1"/>
  <c r="AO332" i="27"/>
  <c r="AO398" i="27" s="1"/>
  <c r="AW332" i="27"/>
  <c r="AW398" i="27" s="1"/>
  <c r="BE332" i="27"/>
  <c r="BE398" i="27" s="1"/>
  <c r="O321" i="27"/>
  <c r="AE321" i="27"/>
  <c r="AT322" i="27"/>
  <c r="BJ322" i="27"/>
  <c r="AN41" i="27"/>
  <c r="AN42" i="27" s="1"/>
  <c r="AN31" i="27"/>
  <c r="AN128" i="27" s="1"/>
  <c r="AN131" i="27" s="1"/>
  <c r="AN132" i="27" s="1"/>
  <c r="AV41" i="27"/>
  <c r="AV63" i="15" s="1"/>
  <c r="AV31" i="27"/>
  <c r="AV128" i="27" s="1"/>
  <c r="AV131" i="27" s="1"/>
  <c r="AV132" i="27" s="1"/>
  <c r="O378" i="27"/>
  <c r="O141" i="27"/>
  <c r="R139" i="27"/>
  <c r="AP139" i="27"/>
  <c r="S31" i="27"/>
  <c r="S128" i="27" s="1"/>
  <c r="S131" i="27" s="1"/>
  <c r="S132" i="27" s="1"/>
  <c r="AE31" i="27"/>
  <c r="AE128" i="27" s="1"/>
  <c r="AE131" i="27" s="1"/>
  <c r="AM31" i="27"/>
  <c r="AM128" i="27" s="1"/>
  <c r="AM131" i="27" s="1"/>
  <c r="AM132" i="27" s="1"/>
  <c r="I131" i="27"/>
  <c r="I76" i="15" s="1"/>
  <c r="AC131" i="27"/>
  <c r="AO131" i="27"/>
  <c r="AO76" i="15" s="1"/>
  <c r="BI131" i="27"/>
  <c r="BI76" i="15" s="1"/>
  <c r="BG41" i="27"/>
  <c r="BG63" i="15" s="1"/>
  <c r="M140" i="27"/>
  <c r="AS140" i="27"/>
  <c r="AI139" i="27"/>
  <c r="Y309" i="27"/>
  <c r="Y312" i="27" s="1"/>
  <c r="Y313" i="27" s="1"/>
  <c r="Y400" i="27" s="1"/>
  <c r="Y391" i="27"/>
  <c r="BE391" i="27"/>
  <c r="W378" i="27"/>
  <c r="W141" i="27"/>
  <c r="Z139" i="27"/>
  <c r="AX139" i="27"/>
  <c r="K31" i="27"/>
  <c r="K128" i="27" s="1"/>
  <c r="K131" i="27" s="1"/>
  <c r="K132" i="27" s="1"/>
  <c r="AF31" i="27"/>
  <c r="AF128" i="27" s="1"/>
  <c r="AF131" i="27" s="1"/>
  <c r="O26" i="19" s="1"/>
  <c r="O28" i="19" s="1"/>
  <c r="AQ31" i="27"/>
  <c r="AQ128" i="27" s="1"/>
  <c r="AQ131" i="27" s="1"/>
  <c r="AQ132" i="27" s="1"/>
  <c r="AU141" i="27"/>
  <c r="P41" i="27"/>
  <c r="P63" i="15" s="1"/>
  <c r="P31" i="27"/>
  <c r="P128" i="27" s="1"/>
  <c r="P131" i="27" s="1"/>
  <c r="P76" i="15" s="1"/>
  <c r="AH139" i="27"/>
  <c r="BF139" i="27"/>
  <c r="X31" i="27"/>
  <c r="X128" i="27" s="1"/>
  <c r="X131" i="27" s="1"/>
  <c r="BD31" i="27"/>
  <c r="BD128" i="27" s="1"/>
  <c r="BD131" i="27" s="1"/>
  <c r="BD76" i="15" s="1"/>
  <c r="O41" i="27"/>
  <c r="O31" i="27"/>
  <c r="O128" i="27" s="1"/>
  <c r="O131" i="27" s="1"/>
  <c r="O76" i="15" s="1"/>
  <c r="W41" i="27"/>
  <c r="W63" i="15" s="1"/>
  <c r="W31" i="27"/>
  <c r="W128" i="27" s="1"/>
  <c r="W131" i="27" s="1"/>
  <c r="W76" i="15" s="1"/>
  <c r="AI41" i="27"/>
  <c r="AI63" i="15" s="1"/>
  <c r="AI31" i="27"/>
  <c r="AI128" i="27" s="1"/>
  <c r="AI131" i="27" s="1"/>
  <c r="AI76" i="15" s="1"/>
  <c r="AU41" i="27"/>
  <c r="AU42" i="27" s="1"/>
  <c r="AU31" i="27"/>
  <c r="AU128" i="27" s="1"/>
  <c r="AU131" i="27" s="1"/>
  <c r="AU132" i="27" s="1"/>
  <c r="BC41" i="27"/>
  <c r="BC31" i="27"/>
  <c r="BC128" i="27" s="1"/>
  <c r="BC131" i="27" s="1"/>
  <c r="BC132" i="27" s="1"/>
  <c r="AA41" i="27"/>
  <c r="K139" i="27"/>
  <c r="O142" i="27"/>
  <c r="AQ139" i="27"/>
  <c r="AU142" i="27"/>
  <c r="AY139" i="27"/>
  <c r="BG139" i="27"/>
  <c r="I139" i="27"/>
  <c r="Q139" i="27"/>
  <c r="Y139" i="27"/>
  <c r="AG139" i="27"/>
  <c r="AO139" i="27"/>
  <c r="AW139" i="27"/>
  <c r="BE139" i="27"/>
  <c r="AX141" i="27"/>
  <c r="AG140" i="27"/>
  <c r="AW142" i="27"/>
  <c r="AP391" i="27"/>
  <c r="AP309" i="27"/>
  <c r="AP312" i="27" s="1"/>
  <c r="AP313" i="27" s="1"/>
  <c r="AP400" i="27" s="1"/>
  <c r="J395" i="27"/>
  <c r="J323" i="27"/>
  <c r="N395" i="27"/>
  <c r="N321" i="27"/>
  <c r="R395" i="27"/>
  <c r="R323" i="27"/>
  <c r="V395" i="27"/>
  <c r="V321" i="27"/>
  <c r="AD395" i="27"/>
  <c r="AD321" i="27"/>
  <c r="AH395" i="27"/>
  <c r="AH323" i="27"/>
  <c r="AL395" i="27"/>
  <c r="AL321" i="27"/>
  <c r="AT395" i="27"/>
  <c r="AT321" i="27"/>
  <c r="AX395" i="27"/>
  <c r="AX323" i="27"/>
  <c r="BF395" i="27"/>
  <c r="BF323" i="27"/>
  <c r="BJ395" i="27"/>
  <c r="BJ321" i="27"/>
  <c r="M396" i="27"/>
  <c r="M322" i="27"/>
  <c r="U396" i="27"/>
  <c r="U322" i="27"/>
  <c r="AC396" i="27"/>
  <c r="AC322" i="27"/>
  <c r="AS396" i="27"/>
  <c r="AS322" i="27"/>
  <c r="BI396" i="27"/>
  <c r="BI322" i="27"/>
  <c r="L320" i="27"/>
  <c r="T320" i="27"/>
  <c r="AB320" i="27"/>
  <c r="AJ320" i="27"/>
  <c r="AR320" i="27"/>
  <c r="AZ320" i="27"/>
  <c r="BH320" i="27"/>
  <c r="M320" i="27"/>
  <c r="BB321" i="27"/>
  <c r="BA322" i="27"/>
  <c r="Z323" i="27"/>
  <c r="Q142" i="27"/>
  <c r="AO140" i="27"/>
  <c r="BA140" i="27"/>
  <c r="V270" i="27"/>
  <c r="V272" i="27" s="1"/>
  <c r="V309" i="27"/>
  <c r="V312" i="27" s="1"/>
  <c r="V313" i="27" s="1"/>
  <c r="V400" i="27" s="1"/>
  <c r="Z309" i="27"/>
  <c r="Z312" i="27" s="1"/>
  <c r="Z313" i="27" s="1"/>
  <c r="Z391" i="27"/>
  <c r="AX270" i="27"/>
  <c r="AX272" i="27" s="1"/>
  <c r="AX309" i="27"/>
  <c r="AX312" i="27" s="1"/>
  <c r="AX313" i="27" s="1"/>
  <c r="AX400" i="27" s="1"/>
  <c r="BF309" i="27"/>
  <c r="BF312" i="27" s="1"/>
  <c r="BF313" i="27" s="1"/>
  <c r="BF400" i="27" s="1"/>
  <c r="BF270" i="27"/>
  <c r="BF272" i="27" s="1"/>
  <c r="N131" i="27"/>
  <c r="N76" i="15" s="1"/>
  <c r="V131" i="27"/>
  <c r="V132" i="27" s="1"/>
  <c r="AD131" i="27"/>
  <c r="AD76" i="15" s="1"/>
  <c r="AL131" i="27"/>
  <c r="AL76" i="15" s="1"/>
  <c r="AT131" i="27"/>
  <c r="AT76" i="15" s="1"/>
  <c r="BB131" i="27"/>
  <c r="BB76" i="15" s="1"/>
  <c r="BJ131" i="27"/>
  <c r="BJ76" i="15" s="1"/>
  <c r="R142" i="27"/>
  <c r="AP140" i="27"/>
  <c r="AX142" i="27"/>
  <c r="I378" i="27"/>
  <c r="M378" i="27"/>
  <c r="Q378" i="27"/>
  <c r="Y378" i="27"/>
  <c r="AG378" i="27"/>
  <c r="AO378" i="27"/>
  <c r="AW378" i="27"/>
  <c r="BE378" i="27"/>
  <c r="AW140" i="27"/>
  <c r="AB141" i="27"/>
  <c r="AR141" i="27"/>
  <c r="BH141" i="27"/>
  <c r="N151" i="27"/>
  <c r="N73" i="15" s="1"/>
  <c r="V151" i="27"/>
  <c r="V73" i="15" s="1"/>
  <c r="AD151" i="27"/>
  <c r="AD380" i="27" s="1"/>
  <c r="AL151" i="27"/>
  <c r="AL73" i="15" s="1"/>
  <c r="AT151" i="27"/>
  <c r="AT380" i="27" s="1"/>
  <c r="BB151" i="27"/>
  <c r="BB73" i="15" s="1"/>
  <c r="BJ151" i="27"/>
  <c r="BJ380" i="27" s="1"/>
  <c r="M151" i="27"/>
  <c r="M73" i="15" s="1"/>
  <c r="U151" i="27"/>
  <c r="AC151" i="27"/>
  <c r="AC73" i="15" s="1"/>
  <c r="AK151" i="27"/>
  <c r="AK73" i="15" s="1"/>
  <c r="AS151" i="27"/>
  <c r="AS73" i="15" s="1"/>
  <c r="BA151" i="27"/>
  <c r="BI151" i="27"/>
  <c r="BI73" i="15" s="1"/>
  <c r="AJ140" i="27"/>
  <c r="AZ140" i="27"/>
  <c r="S141" i="27"/>
  <c r="AI141" i="27"/>
  <c r="AY141" i="27"/>
  <c r="BG141" i="27"/>
  <c r="Z151" i="27"/>
  <c r="T309" i="27"/>
  <c r="T312" i="27" s="1"/>
  <c r="T313" i="27" s="1"/>
  <c r="T400" i="27" s="1"/>
  <c r="AJ309" i="27"/>
  <c r="AJ312" i="27" s="1"/>
  <c r="AJ313" i="27" s="1"/>
  <c r="AJ400" i="27" s="1"/>
  <c r="BB309" i="27"/>
  <c r="BB312" i="27" s="1"/>
  <c r="BB313" i="27" s="1"/>
  <c r="BB400" i="27" s="1"/>
  <c r="AT391" i="27"/>
  <c r="H390" i="27"/>
  <c r="H392" i="27" s="1"/>
  <c r="L390" i="27"/>
  <c r="L392" i="27" s="1"/>
  <c r="P390" i="27"/>
  <c r="P392" i="27" s="1"/>
  <c r="T390" i="27"/>
  <c r="T392" i="27" s="1"/>
  <c r="X390" i="27"/>
  <c r="X392" i="27" s="1"/>
  <c r="AB390" i="27"/>
  <c r="AB392" i="27" s="1"/>
  <c r="AF390" i="27"/>
  <c r="AF392" i="27" s="1"/>
  <c r="AJ390" i="27"/>
  <c r="AJ392" i="27" s="1"/>
  <c r="AN390" i="27"/>
  <c r="AN392" i="27" s="1"/>
  <c r="AR390" i="27"/>
  <c r="AR392" i="27" s="1"/>
  <c r="AV390" i="27"/>
  <c r="AV392" i="27" s="1"/>
  <c r="AZ390" i="27"/>
  <c r="AZ392" i="27" s="1"/>
  <c r="BD390" i="27"/>
  <c r="BD392" i="27" s="1"/>
  <c r="BH390" i="27"/>
  <c r="BH392" i="27" s="1"/>
  <c r="M397" i="27"/>
  <c r="U397" i="27"/>
  <c r="AC397" i="27"/>
  <c r="AK397" i="27"/>
  <c r="AS397" i="27"/>
  <c r="AS320" i="27"/>
  <c r="BA397" i="27"/>
  <c r="BI397" i="27"/>
  <c r="W321" i="27"/>
  <c r="BC321" i="27"/>
  <c r="AL322" i="27"/>
  <c r="U320" i="27"/>
  <c r="AK320" i="27"/>
  <c r="BI320" i="27"/>
  <c r="AC320" i="27"/>
  <c r="AP323" i="27"/>
  <c r="H400" i="27"/>
  <c r="P391" i="27"/>
  <c r="P309" i="27"/>
  <c r="P312" i="27" s="1"/>
  <c r="P313" i="27" s="1"/>
  <c r="P400" i="27" s="1"/>
  <c r="AB391" i="27"/>
  <c r="AB309" i="27"/>
  <c r="AB312" i="27" s="1"/>
  <c r="AB313" i="27" s="1"/>
  <c r="AB400" i="27" s="1"/>
  <c r="BE151" i="27"/>
  <c r="BE73" i="15" s="1"/>
  <c r="T395" i="27"/>
  <c r="T321" i="27"/>
  <c r="AJ395" i="27"/>
  <c r="AJ321" i="27"/>
  <c r="AZ395" i="27"/>
  <c r="AZ321" i="27"/>
  <c r="S396" i="27"/>
  <c r="S322" i="27"/>
  <c r="AI396" i="27"/>
  <c r="AI322" i="27"/>
  <c r="AY396" i="27"/>
  <c r="AY322" i="27"/>
  <c r="N320" i="27"/>
  <c r="V320" i="27"/>
  <c r="AD320" i="27"/>
  <c r="AL320" i="27"/>
  <c r="AT320" i="27"/>
  <c r="BB320" i="27"/>
  <c r="BJ320" i="27"/>
  <c r="BH321" i="27"/>
  <c r="AQ322" i="27"/>
  <c r="G398" i="27"/>
  <c r="K332" i="27"/>
  <c r="K398" i="27" s="1"/>
  <c r="O332" i="27"/>
  <c r="O398" i="27" s="1"/>
  <c r="S332" i="27"/>
  <c r="S398" i="27" s="1"/>
  <c r="W332" i="27"/>
  <c r="W398" i="27" s="1"/>
  <c r="AA332" i="27"/>
  <c r="AA398" i="27" s="1"/>
  <c r="AE332" i="27"/>
  <c r="AE398" i="27" s="1"/>
  <c r="AI332" i="27"/>
  <c r="AI398" i="27" s="1"/>
  <c r="AM332" i="27"/>
  <c r="AM398" i="27" s="1"/>
  <c r="AQ332" i="27"/>
  <c r="AQ398" i="27" s="1"/>
  <c r="AU332" i="27"/>
  <c r="AU398" i="27" s="1"/>
  <c r="AY332" i="27"/>
  <c r="AY398" i="27" s="1"/>
  <c r="BC332" i="27"/>
  <c r="BC398" i="27" s="1"/>
  <c r="BG332" i="27"/>
  <c r="BG398" i="27" s="1"/>
  <c r="BA320" i="27"/>
  <c r="O320" i="27"/>
  <c r="W320" i="27"/>
  <c r="AE320" i="27"/>
  <c r="AM320" i="27"/>
  <c r="AU320" i="27"/>
  <c r="BC320" i="27"/>
  <c r="M323" i="27"/>
  <c r="U323" i="27"/>
  <c r="Y395" i="27"/>
  <c r="AC323" i="27"/>
  <c r="AG395" i="27"/>
  <c r="AK323" i="27"/>
  <c r="AO395" i="27"/>
  <c r="AS323" i="27"/>
  <c r="AW395" i="27"/>
  <c r="BA323" i="27"/>
  <c r="BE395" i="27"/>
  <c r="BI323" i="27"/>
  <c r="H396" i="27"/>
  <c r="L322" i="27"/>
  <c r="P396" i="27"/>
  <c r="T322" i="27"/>
  <c r="X396" i="27"/>
  <c r="AB322" i="27"/>
  <c r="AF396" i="27"/>
  <c r="AJ322" i="27"/>
  <c r="AN396" i="27"/>
  <c r="AR322" i="27"/>
  <c r="AV396" i="27"/>
  <c r="AZ322" i="27"/>
  <c r="BD396" i="27"/>
  <c r="BH322" i="27"/>
  <c r="K320" i="27"/>
  <c r="S320" i="27"/>
  <c r="AA320" i="27"/>
  <c r="AI320" i="27"/>
  <c r="AQ320" i="27"/>
  <c r="AY320" i="27"/>
  <c r="BG320" i="27"/>
  <c r="H398" i="27"/>
  <c r="P332" i="27"/>
  <c r="P398" i="27" s="1"/>
  <c r="X332" i="27"/>
  <c r="X398" i="27" s="1"/>
  <c r="AF332" i="27"/>
  <c r="AF398" i="27" s="1"/>
  <c r="AN332" i="27"/>
  <c r="AN398" i="27" s="1"/>
  <c r="AV332" i="27"/>
  <c r="AV398" i="27" s="1"/>
  <c r="BD332" i="27"/>
  <c r="BD398" i="27" s="1"/>
  <c r="G395" i="27"/>
  <c r="K395" i="27"/>
  <c r="O395" i="27"/>
  <c r="S395" i="27"/>
  <c r="W395" i="27"/>
  <c r="AA395" i="27"/>
  <c r="AE395" i="27"/>
  <c r="AI395" i="27"/>
  <c r="AM395" i="27"/>
  <c r="AQ395" i="27"/>
  <c r="AU395" i="27"/>
  <c r="AY395" i="27"/>
  <c r="BC395" i="27"/>
  <c r="BG395" i="27"/>
  <c r="J396" i="27"/>
  <c r="N396" i="27"/>
  <c r="R396" i="27"/>
  <c r="V396" i="27"/>
  <c r="Z396" i="27"/>
  <c r="AD396" i="27"/>
  <c r="AH396" i="27"/>
  <c r="AL396" i="27"/>
  <c r="AP396" i="27"/>
  <c r="AT396" i="27"/>
  <c r="AX396" i="27"/>
  <c r="BB396" i="27"/>
  <c r="BF396" i="27"/>
  <c r="BJ396" i="27"/>
  <c r="AM321" i="27"/>
  <c r="V322" i="27"/>
  <c r="BB322" i="27"/>
  <c r="J332" i="27"/>
  <c r="J398" i="27" s="1"/>
  <c r="N332" i="27"/>
  <c r="N398" i="27" s="1"/>
  <c r="R332" i="27"/>
  <c r="R398" i="27" s="1"/>
  <c r="V332" i="27"/>
  <c r="V398" i="27" s="1"/>
  <c r="Z332" i="27"/>
  <c r="Z398" i="27" s="1"/>
  <c r="AD332" i="27"/>
  <c r="AD398" i="27" s="1"/>
  <c r="AL332" i="27"/>
  <c r="AL398" i="27" s="1"/>
  <c r="AT332" i="27"/>
  <c r="AT398" i="27" s="1"/>
  <c r="BB332" i="27"/>
  <c r="BB398" i="27" s="1"/>
  <c r="BJ332" i="27"/>
  <c r="BJ398" i="27" s="1"/>
  <c r="L63" i="15"/>
  <c r="L42" i="27"/>
  <c r="T63" i="15"/>
  <c r="T42" i="27"/>
  <c r="AB63" i="15"/>
  <c r="AB42" i="27"/>
  <c r="AJ63" i="15"/>
  <c r="AJ42" i="27"/>
  <c r="AR63" i="15"/>
  <c r="AR42" i="27"/>
  <c r="AZ63" i="15"/>
  <c r="AZ42" i="27"/>
  <c r="BH63" i="15"/>
  <c r="BH42" i="27"/>
  <c r="AM63" i="15"/>
  <c r="AM42" i="27"/>
  <c r="AE63" i="15"/>
  <c r="AE42" i="27"/>
  <c r="X63" i="15"/>
  <c r="X42" i="27"/>
  <c r="AF63" i="15"/>
  <c r="AF42" i="27"/>
  <c r="BD63" i="15"/>
  <c r="BD42" i="27"/>
  <c r="J63" i="15"/>
  <c r="J42" i="27"/>
  <c r="R63" i="15"/>
  <c r="R42" i="27"/>
  <c r="Z63" i="15"/>
  <c r="Z42" i="27"/>
  <c r="AH63" i="15"/>
  <c r="AH42" i="27"/>
  <c r="AP63" i="15"/>
  <c r="AP42" i="27"/>
  <c r="AX63" i="15"/>
  <c r="AX42" i="27"/>
  <c r="BF63" i="15"/>
  <c r="BF42" i="27"/>
  <c r="AU60" i="15"/>
  <c r="AU371" i="27"/>
  <c r="AU372" i="27" s="1"/>
  <c r="AU374" i="27" s="1"/>
  <c r="O61" i="15"/>
  <c r="BC61" i="15"/>
  <c r="N62" i="15"/>
  <c r="BB62" i="15"/>
  <c r="V41" i="27"/>
  <c r="AD41" i="27"/>
  <c r="AL41" i="27"/>
  <c r="AT41" i="27"/>
  <c r="BB41" i="27"/>
  <c r="BJ41" i="27"/>
  <c r="M42" i="27"/>
  <c r="U42" i="27"/>
  <c r="AK42" i="27"/>
  <c r="AS42" i="27"/>
  <c r="BA42" i="27"/>
  <c r="H371" i="27"/>
  <c r="H372" i="27" s="1"/>
  <c r="H374" i="27" s="1"/>
  <c r="P60" i="15"/>
  <c r="P371" i="27"/>
  <c r="P372" i="27" s="1"/>
  <c r="P374" i="27" s="1"/>
  <c r="X60" i="15"/>
  <c r="X371" i="27"/>
  <c r="X372" i="27" s="1"/>
  <c r="AF60" i="15"/>
  <c r="AF371" i="27"/>
  <c r="AF372" i="27" s="1"/>
  <c r="AF374" i="27" s="1"/>
  <c r="AN60" i="15"/>
  <c r="AN371" i="27"/>
  <c r="AN372" i="27" s="1"/>
  <c r="AN374" i="27" s="1"/>
  <c r="AV60" i="15"/>
  <c r="AV371" i="27"/>
  <c r="AV372" i="27" s="1"/>
  <c r="AV374" i="27" s="1"/>
  <c r="BD60" i="15"/>
  <c r="BD371" i="27"/>
  <c r="BD372" i="27" s="1"/>
  <c r="P61" i="15"/>
  <c r="X61" i="15"/>
  <c r="AF61" i="15"/>
  <c r="AN61" i="15"/>
  <c r="AV61" i="15"/>
  <c r="BD61" i="15"/>
  <c r="O62" i="15"/>
  <c r="W62" i="15"/>
  <c r="AE62" i="15"/>
  <c r="AM62" i="15"/>
  <c r="AU62" i="15"/>
  <c r="BC62" i="15"/>
  <c r="H379" i="27"/>
  <c r="P72" i="15"/>
  <c r="P379" i="27"/>
  <c r="P139" i="27"/>
  <c r="X72" i="15"/>
  <c r="X379" i="27"/>
  <c r="X139" i="27"/>
  <c r="AF72" i="15"/>
  <c r="AF379" i="27"/>
  <c r="AF139" i="27"/>
  <c r="AN72" i="15"/>
  <c r="AN379" i="27"/>
  <c r="AN139" i="27"/>
  <c r="AV72" i="15"/>
  <c r="AV379" i="27"/>
  <c r="AV139" i="27"/>
  <c r="BD72" i="15"/>
  <c r="BD379" i="27"/>
  <c r="BD139" i="27"/>
  <c r="N70" i="15"/>
  <c r="N377" i="27"/>
  <c r="N142" i="27"/>
  <c r="N139" i="27"/>
  <c r="N140" i="27"/>
  <c r="V70" i="15"/>
  <c r="V377" i="27"/>
  <c r="V142" i="27"/>
  <c r="V139" i="27"/>
  <c r="V140" i="27"/>
  <c r="AD70" i="15"/>
  <c r="AD377" i="27"/>
  <c r="AD142" i="27"/>
  <c r="AD139" i="27"/>
  <c r="AL70" i="15"/>
  <c r="AL377" i="27"/>
  <c r="AL140" i="27"/>
  <c r="AL139" i="27"/>
  <c r="AL142" i="27"/>
  <c r="AT70" i="15"/>
  <c r="AT377" i="27"/>
  <c r="AT142" i="27"/>
  <c r="AT140" i="27"/>
  <c r="AT139" i="27"/>
  <c r="BB70" i="15"/>
  <c r="BB377" i="27"/>
  <c r="BB142" i="27"/>
  <c r="BB140" i="27"/>
  <c r="BB139" i="27"/>
  <c r="BJ70" i="15"/>
  <c r="BJ377" i="27"/>
  <c r="BJ140" i="27"/>
  <c r="BJ142" i="27"/>
  <c r="BJ139" i="27"/>
  <c r="U378" i="27"/>
  <c r="U141" i="27"/>
  <c r="AC378" i="27"/>
  <c r="AC141" i="27"/>
  <c r="AK378" i="27"/>
  <c r="AK141" i="27"/>
  <c r="AS378" i="27"/>
  <c r="AS141" i="27"/>
  <c r="BA378" i="27"/>
  <c r="BA141" i="27"/>
  <c r="BI378" i="27"/>
  <c r="BI141" i="27"/>
  <c r="L139" i="27"/>
  <c r="T139" i="27"/>
  <c r="AB139" i="27"/>
  <c r="AJ139" i="27"/>
  <c r="AR139" i="27"/>
  <c r="AZ139" i="27"/>
  <c r="BH139" i="27"/>
  <c r="AM60" i="15"/>
  <c r="AM371" i="27"/>
  <c r="AM372" i="27" s="1"/>
  <c r="AE61" i="15"/>
  <c r="N41" i="27"/>
  <c r="I60" i="15"/>
  <c r="I371" i="27"/>
  <c r="I372" i="27" s="1"/>
  <c r="Q60" i="15"/>
  <c r="Q371" i="27"/>
  <c r="Q372" i="27" s="1"/>
  <c r="Q374" i="27" s="1"/>
  <c r="Y60" i="15"/>
  <c r="Y371" i="27"/>
  <c r="Y372" i="27" s="1"/>
  <c r="Y374" i="27" s="1"/>
  <c r="AG60" i="15"/>
  <c r="AG371" i="27"/>
  <c r="AO60" i="15"/>
  <c r="AO371" i="27"/>
  <c r="AO372" i="27" s="1"/>
  <c r="AW60" i="15"/>
  <c r="AW371" i="27"/>
  <c r="AW372" i="27" s="1"/>
  <c r="AW374" i="27" s="1"/>
  <c r="BE60" i="15"/>
  <c r="BE371" i="27"/>
  <c r="BE372" i="27" s="1"/>
  <c r="BE374" i="27" s="1"/>
  <c r="M139" i="27"/>
  <c r="U139" i="27"/>
  <c r="AC139" i="27"/>
  <c r="AK139" i="27"/>
  <c r="AS139" i="27"/>
  <c r="BA139" i="27"/>
  <c r="BI139" i="27"/>
  <c r="W60" i="15"/>
  <c r="W371" i="27"/>
  <c r="W372" i="27" s="1"/>
  <c r="W374" i="27" s="1"/>
  <c r="W61" i="15"/>
  <c r="V62" i="15"/>
  <c r="AL62" i="15"/>
  <c r="J31" i="27"/>
  <c r="J128" i="27" s="1"/>
  <c r="J131" i="27" s="1"/>
  <c r="R31" i="27"/>
  <c r="R128" i="27" s="1"/>
  <c r="R131" i="27" s="1"/>
  <c r="R132" i="27" s="1"/>
  <c r="Z31" i="27"/>
  <c r="Z128" i="27" s="1"/>
  <c r="Z131" i="27" s="1"/>
  <c r="AH31" i="27"/>
  <c r="AH128" i="27" s="1"/>
  <c r="AH131" i="27" s="1"/>
  <c r="AP31" i="27"/>
  <c r="AP128" i="27" s="1"/>
  <c r="AP131" i="27" s="1"/>
  <c r="AX31" i="27"/>
  <c r="AX128" i="27" s="1"/>
  <c r="AX131" i="27" s="1"/>
  <c r="BF31" i="27"/>
  <c r="BF128" i="27" s="1"/>
  <c r="BF131" i="27" s="1"/>
  <c r="J60" i="15"/>
  <c r="J371" i="27"/>
  <c r="R60" i="15"/>
  <c r="R371" i="27"/>
  <c r="R372" i="27" s="1"/>
  <c r="R374" i="27" s="1"/>
  <c r="Z60" i="15"/>
  <c r="Z371" i="27"/>
  <c r="Z372" i="27" s="1"/>
  <c r="Z374" i="27" s="1"/>
  <c r="AH60" i="15"/>
  <c r="AH371" i="27"/>
  <c r="AH372" i="27" s="1"/>
  <c r="AH374" i="27" s="1"/>
  <c r="AP60" i="15"/>
  <c r="AP371" i="27"/>
  <c r="AX60" i="15"/>
  <c r="AX371" i="27"/>
  <c r="AX372" i="27" s="1"/>
  <c r="AX374" i="27" s="1"/>
  <c r="BF60" i="15"/>
  <c r="BF371" i="27"/>
  <c r="BF372" i="27" s="1"/>
  <c r="BF374" i="27" s="1"/>
  <c r="J61" i="15"/>
  <c r="R61" i="15"/>
  <c r="Z61" i="15"/>
  <c r="AH61" i="15"/>
  <c r="AP61" i="15"/>
  <c r="AX61" i="15"/>
  <c r="BF61" i="15"/>
  <c r="I62" i="15"/>
  <c r="Q62" i="15"/>
  <c r="Y62" i="15"/>
  <c r="AG62" i="15"/>
  <c r="AO62" i="15"/>
  <c r="AW62" i="15"/>
  <c r="BE62" i="15"/>
  <c r="I75" i="15"/>
  <c r="L29" i="19"/>
  <c r="Q75" i="15"/>
  <c r="Y75" i="15"/>
  <c r="AG75" i="15"/>
  <c r="AO75" i="15"/>
  <c r="AW75" i="15"/>
  <c r="BE75" i="15"/>
  <c r="AD391" i="27"/>
  <c r="AD270" i="27"/>
  <c r="AD272" i="27" s="1"/>
  <c r="BB391" i="27"/>
  <c r="BB270" i="27"/>
  <c r="BB272" i="27" s="1"/>
  <c r="BJ391" i="27"/>
  <c r="BJ270" i="27"/>
  <c r="BJ272" i="27" s="1"/>
  <c r="O60" i="15"/>
  <c r="O371" i="27"/>
  <c r="AM61" i="15"/>
  <c r="AT62" i="15"/>
  <c r="K60" i="15"/>
  <c r="K371" i="27"/>
  <c r="K372" i="27" s="1"/>
  <c r="S60" i="15"/>
  <c r="S371" i="27"/>
  <c r="S372" i="27" s="1"/>
  <c r="AA60" i="15"/>
  <c r="AA371" i="27"/>
  <c r="AA372" i="27" s="1"/>
  <c r="AI60" i="15"/>
  <c r="AI371" i="27"/>
  <c r="AI372" i="27" s="1"/>
  <c r="AQ60" i="15"/>
  <c r="AQ371" i="27"/>
  <c r="AY60" i="15"/>
  <c r="AY371" i="27"/>
  <c r="AY372" i="27" s="1"/>
  <c r="AY374" i="27" s="1"/>
  <c r="BG60" i="15"/>
  <c r="BG371" i="27"/>
  <c r="BG372" i="27" s="1"/>
  <c r="O139" i="27"/>
  <c r="W139" i="27"/>
  <c r="AE139" i="27"/>
  <c r="AM139" i="27"/>
  <c r="AU139" i="27"/>
  <c r="BC139" i="27"/>
  <c r="G371" i="27"/>
  <c r="BC60" i="15"/>
  <c r="BC371" i="27"/>
  <c r="AD62" i="15"/>
  <c r="BJ62" i="15"/>
  <c r="L31" i="27"/>
  <c r="L128" i="27" s="1"/>
  <c r="L131" i="27" s="1"/>
  <c r="L132" i="27" s="1"/>
  <c r="T31" i="27"/>
  <c r="T128" i="27" s="1"/>
  <c r="T131" i="27" s="1"/>
  <c r="AB31" i="27"/>
  <c r="AB128" i="27" s="1"/>
  <c r="AB131" i="27" s="1"/>
  <c r="AJ31" i="27"/>
  <c r="AJ128" i="27" s="1"/>
  <c r="AJ131" i="27" s="1"/>
  <c r="AR31" i="27"/>
  <c r="AR128" i="27" s="1"/>
  <c r="AR131" i="27" s="1"/>
  <c r="AZ31" i="27"/>
  <c r="AZ128" i="27" s="1"/>
  <c r="AZ131" i="27" s="1"/>
  <c r="BH31" i="27"/>
  <c r="BH128" i="27" s="1"/>
  <c r="BH131" i="27" s="1"/>
  <c r="Q42" i="27"/>
  <c r="Y42" i="27"/>
  <c r="AG42" i="27"/>
  <c r="AW42" i="27"/>
  <c r="BE42" i="27"/>
  <c r="L60" i="15"/>
  <c r="L371" i="27"/>
  <c r="L372" i="27" s="1"/>
  <c r="L374" i="27" s="1"/>
  <c r="T60" i="15"/>
  <c r="T371" i="27"/>
  <c r="T372" i="27" s="1"/>
  <c r="T374" i="27" s="1"/>
  <c r="AB60" i="15"/>
  <c r="AB371" i="27"/>
  <c r="AB372" i="27" s="1"/>
  <c r="AB374" i="27" s="1"/>
  <c r="AJ60" i="15"/>
  <c r="AJ371" i="27"/>
  <c r="AR60" i="15"/>
  <c r="AR371" i="27"/>
  <c r="AR372" i="27" s="1"/>
  <c r="AR374" i="27" s="1"/>
  <c r="AZ60" i="15"/>
  <c r="AZ371" i="27"/>
  <c r="AZ372" i="27" s="1"/>
  <c r="AZ374" i="27" s="1"/>
  <c r="BH60" i="15"/>
  <c r="BH371" i="27"/>
  <c r="BH372" i="27" s="1"/>
  <c r="BH374" i="27" s="1"/>
  <c r="L61" i="15"/>
  <c r="T61" i="15"/>
  <c r="AB61" i="15"/>
  <c r="AJ61" i="15"/>
  <c r="AR61" i="15"/>
  <c r="AZ61" i="15"/>
  <c r="BH61" i="15"/>
  <c r="K62" i="15"/>
  <c r="S62" i="15"/>
  <c r="AA62" i="15"/>
  <c r="AI62" i="15"/>
  <c r="AQ62" i="15"/>
  <c r="AY62" i="15"/>
  <c r="BG62" i="15"/>
  <c r="AD140" i="27"/>
  <c r="M60" i="15"/>
  <c r="M371" i="27"/>
  <c r="M372" i="27" s="1"/>
  <c r="U60" i="15"/>
  <c r="U371" i="27"/>
  <c r="U372" i="27" s="1"/>
  <c r="AC60" i="15"/>
  <c r="AC371" i="27"/>
  <c r="AC372" i="27" s="1"/>
  <c r="AC374" i="27" s="1"/>
  <c r="AK60" i="15"/>
  <c r="AK371" i="27"/>
  <c r="AK372" i="27" s="1"/>
  <c r="AK374" i="27" s="1"/>
  <c r="AS60" i="15"/>
  <c r="AS371" i="27"/>
  <c r="AS372" i="27" s="1"/>
  <c r="BA60" i="15"/>
  <c r="BA371" i="27"/>
  <c r="BA372" i="27" s="1"/>
  <c r="BI60" i="15"/>
  <c r="BI371" i="27"/>
  <c r="BI372" i="27" s="1"/>
  <c r="BI374" i="27" s="1"/>
  <c r="M72" i="15"/>
  <c r="M379" i="27"/>
  <c r="U72" i="15"/>
  <c r="U379" i="27"/>
  <c r="AC72" i="15"/>
  <c r="AC379" i="27"/>
  <c r="AK72" i="15"/>
  <c r="AK379" i="27"/>
  <c r="AS72" i="15"/>
  <c r="AS379" i="27"/>
  <c r="BA72" i="15"/>
  <c r="BA379" i="27"/>
  <c r="BI72" i="15"/>
  <c r="BI379" i="27"/>
  <c r="K70" i="15"/>
  <c r="K377" i="27"/>
  <c r="K140" i="27"/>
  <c r="K142" i="27"/>
  <c r="S70" i="15"/>
  <c r="S377" i="27"/>
  <c r="S140" i="27"/>
  <c r="S142" i="27"/>
  <c r="AA70" i="15"/>
  <c r="AA377" i="27"/>
  <c r="AA140" i="27"/>
  <c r="AA142" i="27"/>
  <c r="AI70" i="15"/>
  <c r="AI377" i="27"/>
  <c r="AI142" i="27"/>
  <c r="AI140" i="27"/>
  <c r="AQ70" i="15"/>
  <c r="AQ377" i="27"/>
  <c r="AQ142" i="27"/>
  <c r="AQ140" i="27"/>
  <c r="AY70" i="15"/>
  <c r="AY377" i="27"/>
  <c r="AY142" i="27"/>
  <c r="AY140" i="27"/>
  <c r="BG70" i="15"/>
  <c r="BG377" i="27"/>
  <c r="BG142" i="27"/>
  <c r="BG140" i="27"/>
  <c r="J378" i="27"/>
  <c r="J141" i="27"/>
  <c r="S139" i="27"/>
  <c r="AC380" i="27"/>
  <c r="AE60" i="15"/>
  <c r="AE371" i="27"/>
  <c r="AE372" i="27" s="1"/>
  <c r="AE374" i="27" s="1"/>
  <c r="AU61" i="15"/>
  <c r="K42" i="27"/>
  <c r="S42" i="27"/>
  <c r="AQ42" i="27"/>
  <c r="N60" i="15"/>
  <c r="N371" i="27"/>
  <c r="V60" i="15"/>
  <c r="V371" i="27"/>
  <c r="AD60" i="15"/>
  <c r="AD371" i="27"/>
  <c r="AD372" i="27" s="1"/>
  <c r="AL60" i="15"/>
  <c r="AL371" i="27"/>
  <c r="AL372" i="27" s="1"/>
  <c r="AT60" i="15"/>
  <c r="AT371" i="27"/>
  <c r="AT372" i="27" s="1"/>
  <c r="AT374" i="27" s="1"/>
  <c r="BB60" i="15"/>
  <c r="BB371" i="27"/>
  <c r="BJ60" i="15"/>
  <c r="BJ371" i="27"/>
  <c r="N61" i="15"/>
  <c r="V61" i="15"/>
  <c r="AD61" i="15"/>
  <c r="AL61" i="15"/>
  <c r="AT61" i="15"/>
  <c r="BB61" i="15"/>
  <c r="BJ61" i="15"/>
  <c r="J139" i="27"/>
  <c r="AA139" i="27"/>
  <c r="M141" i="27"/>
  <c r="AH151" i="27"/>
  <c r="X391" i="27"/>
  <c r="X270" i="27"/>
  <c r="X272" i="27" s="1"/>
  <c r="I72" i="15"/>
  <c r="I379" i="27"/>
  <c r="Q72" i="15"/>
  <c r="Q379" i="27"/>
  <c r="Y72" i="15"/>
  <c r="Y379" i="27"/>
  <c r="AG72" i="15"/>
  <c r="AG379" i="27"/>
  <c r="AO72" i="15"/>
  <c r="AO379" i="27"/>
  <c r="AW72" i="15"/>
  <c r="AW379" i="27"/>
  <c r="BE72" i="15"/>
  <c r="BE379" i="27"/>
  <c r="G377" i="27"/>
  <c r="O70" i="15"/>
  <c r="O377" i="27"/>
  <c r="O140" i="27"/>
  <c r="W70" i="15"/>
  <c r="W377" i="27"/>
  <c r="W140" i="27"/>
  <c r="AE70" i="15"/>
  <c r="AE377" i="27"/>
  <c r="AE140" i="27"/>
  <c r="AM70" i="15"/>
  <c r="AM377" i="27"/>
  <c r="AM140" i="27"/>
  <c r="AU70" i="15"/>
  <c r="AU377" i="27"/>
  <c r="AU140" i="27"/>
  <c r="BC70" i="15"/>
  <c r="BC377" i="27"/>
  <c r="BC140" i="27"/>
  <c r="N378" i="27"/>
  <c r="N141" i="27"/>
  <c r="V378" i="27"/>
  <c r="V141" i="27"/>
  <c r="AD378" i="27"/>
  <c r="AD141" i="27"/>
  <c r="AL378" i="27"/>
  <c r="AL141" i="27"/>
  <c r="AT378" i="27"/>
  <c r="AT141" i="27"/>
  <c r="BB378" i="27"/>
  <c r="BB141" i="27"/>
  <c r="BJ378" i="27"/>
  <c r="BJ141" i="27"/>
  <c r="X141" i="27"/>
  <c r="AP141" i="27"/>
  <c r="J75" i="15"/>
  <c r="R75" i="15"/>
  <c r="Z75" i="15"/>
  <c r="AH75" i="15"/>
  <c r="AP75" i="15"/>
  <c r="AX75" i="15"/>
  <c r="BF75" i="15"/>
  <c r="AI391" i="27"/>
  <c r="AI270" i="27"/>
  <c r="AI272" i="27" s="1"/>
  <c r="I61" i="15"/>
  <c r="Q61" i="15"/>
  <c r="Y61" i="15"/>
  <c r="AG61" i="15"/>
  <c r="AO61" i="15"/>
  <c r="AW61" i="15"/>
  <c r="BE61" i="15"/>
  <c r="P62" i="15"/>
  <c r="X62" i="15"/>
  <c r="AF62" i="15"/>
  <c r="AN62" i="15"/>
  <c r="AV62" i="15"/>
  <c r="BD62" i="15"/>
  <c r="J72" i="15"/>
  <c r="J379" i="27"/>
  <c r="R72" i="15"/>
  <c r="R379" i="27"/>
  <c r="Z72" i="15"/>
  <c r="Z379" i="27"/>
  <c r="AH72" i="15"/>
  <c r="AH379" i="27"/>
  <c r="AP72" i="15"/>
  <c r="AP379" i="27"/>
  <c r="AX72" i="15"/>
  <c r="AX379" i="27"/>
  <c r="BF72" i="15"/>
  <c r="BF379" i="27"/>
  <c r="H377" i="27"/>
  <c r="P70" i="15"/>
  <c r="P377" i="27"/>
  <c r="P142" i="27"/>
  <c r="X70" i="15"/>
  <c r="X377" i="27"/>
  <c r="X142" i="27"/>
  <c r="AF70" i="15"/>
  <c r="AF377" i="27"/>
  <c r="AF142" i="27"/>
  <c r="AN70" i="15"/>
  <c r="AN377" i="27"/>
  <c r="AN142" i="27"/>
  <c r="AV70" i="15"/>
  <c r="AV377" i="27"/>
  <c r="AV142" i="27"/>
  <c r="BD70" i="15"/>
  <c r="BD377" i="27"/>
  <c r="BD142" i="27"/>
  <c r="X140" i="27"/>
  <c r="BH140" i="27"/>
  <c r="P141" i="27"/>
  <c r="Y141" i="27"/>
  <c r="AH141" i="27"/>
  <c r="AZ141" i="27"/>
  <c r="AM142" i="27"/>
  <c r="K72" i="15"/>
  <c r="K379" i="27"/>
  <c r="S72" i="15"/>
  <c r="S379" i="27"/>
  <c r="AA72" i="15"/>
  <c r="AA379" i="27"/>
  <c r="AI72" i="15"/>
  <c r="AI379" i="27"/>
  <c r="AQ72" i="15"/>
  <c r="AQ379" i="27"/>
  <c r="AY72" i="15"/>
  <c r="AY379" i="27"/>
  <c r="BG72" i="15"/>
  <c r="BG379" i="27"/>
  <c r="I70" i="15"/>
  <c r="I377" i="27"/>
  <c r="Q70" i="15"/>
  <c r="Q377" i="27"/>
  <c r="Y70" i="15"/>
  <c r="Y377" i="27"/>
  <c r="AG70" i="15"/>
  <c r="AG377" i="27"/>
  <c r="AO70" i="15"/>
  <c r="AO377" i="27"/>
  <c r="AW70" i="15"/>
  <c r="AW377" i="27"/>
  <c r="BE70" i="15"/>
  <c r="BE377" i="27"/>
  <c r="Y140" i="27"/>
  <c r="Z141" i="27"/>
  <c r="AO142" i="27"/>
  <c r="K61" i="15"/>
  <c r="S61" i="15"/>
  <c r="AA61" i="15"/>
  <c r="AI61" i="15"/>
  <c r="AQ61" i="15"/>
  <c r="AY61" i="15"/>
  <c r="BG61" i="15"/>
  <c r="J62" i="15"/>
  <c r="R62" i="15"/>
  <c r="Z62" i="15"/>
  <c r="AH62" i="15"/>
  <c r="AP62" i="15"/>
  <c r="AX62" i="15"/>
  <c r="BF62" i="15"/>
  <c r="L72" i="15"/>
  <c r="L379" i="27"/>
  <c r="T72" i="15"/>
  <c r="T379" i="27"/>
  <c r="AB72" i="15"/>
  <c r="AB379" i="27"/>
  <c r="AJ72" i="15"/>
  <c r="AJ379" i="27"/>
  <c r="AR72" i="15"/>
  <c r="AR379" i="27"/>
  <c r="AZ72" i="15"/>
  <c r="AZ379" i="27"/>
  <c r="BH72" i="15"/>
  <c r="BH379" i="27"/>
  <c r="J70" i="15"/>
  <c r="J377" i="27"/>
  <c r="R70" i="15"/>
  <c r="R377" i="27"/>
  <c r="Z70" i="15"/>
  <c r="Z377" i="27"/>
  <c r="AH70" i="15"/>
  <c r="AH377" i="27"/>
  <c r="AP70" i="15"/>
  <c r="AP377" i="27"/>
  <c r="AX70" i="15"/>
  <c r="AX377" i="27"/>
  <c r="BF70" i="15"/>
  <c r="BF377" i="27"/>
  <c r="Q140" i="27"/>
  <c r="Z140" i="27"/>
  <c r="I141" i="27"/>
  <c r="R141" i="27"/>
  <c r="AJ141" i="27"/>
  <c r="BC141" i="27"/>
  <c r="J142" i="27"/>
  <c r="AE142" i="27"/>
  <c r="AP142" i="27"/>
  <c r="J391" i="27"/>
  <c r="J270" i="27"/>
  <c r="J272" i="27" s="1"/>
  <c r="R391" i="27"/>
  <c r="R270" i="27"/>
  <c r="R272" i="27" s="1"/>
  <c r="AF391" i="27"/>
  <c r="AF270" i="27"/>
  <c r="AF272" i="27" s="1"/>
  <c r="AZ391" i="27"/>
  <c r="AZ270" i="27"/>
  <c r="AZ272" i="27" s="1"/>
  <c r="AV391" i="27"/>
  <c r="AV270" i="27"/>
  <c r="AV272" i="27" s="1"/>
  <c r="I140" i="27"/>
  <c r="BD141" i="27"/>
  <c r="AG142" i="27"/>
  <c r="K151" i="27"/>
  <c r="S151" i="27"/>
  <c r="AA151" i="27"/>
  <c r="AI151" i="27"/>
  <c r="AQ151" i="27"/>
  <c r="AY151" i="27"/>
  <c r="BG151" i="27"/>
  <c r="S391" i="27"/>
  <c r="S270" i="27"/>
  <c r="S272" i="27" s="1"/>
  <c r="AA391" i="27"/>
  <c r="AA270" i="27"/>
  <c r="AA272" i="27" s="1"/>
  <c r="AY391" i="27"/>
  <c r="AY270" i="27"/>
  <c r="AY272" i="27" s="1"/>
  <c r="AH391" i="27"/>
  <c r="AH270" i="27"/>
  <c r="AH272" i="27" s="1"/>
  <c r="BG391" i="27"/>
  <c r="BG270" i="27"/>
  <c r="BG272" i="27" s="1"/>
  <c r="M61" i="15"/>
  <c r="U61" i="15"/>
  <c r="AC61" i="15"/>
  <c r="AK61" i="15"/>
  <c r="AS61" i="15"/>
  <c r="BA61" i="15"/>
  <c r="BI61" i="15"/>
  <c r="L62" i="15"/>
  <c r="T62" i="15"/>
  <c r="AB62" i="15"/>
  <c r="AJ62" i="15"/>
  <c r="AR62" i="15"/>
  <c r="AZ62" i="15"/>
  <c r="BH62" i="15"/>
  <c r="N72" i="15"/>
  <c r="N379" i="27"/>
  <c r="V72" i="15"/>
  <c r="V379" i="27"/>
  <c r="AD72" i="15"/>
  <c r="AD379" i="27"/>
  <c r="AL72" i="15"/>
  <c r="AL379" i="27"/>
  <c r="AT72" i="15"/>
  <c r="AT379" i="27"/>
  <c r="BB72" i="15"/>
  <c r="BB379" i="27"/>
  <c r="BJ72" i="15"/>
  <c r="BJ379" i="27"/>
  <c r="L70" i="15"/>
  <c r="L377" i="27"/>
  <c r="T70" i="15"/>
  <c r="T377" i="27"/>
  <c r="AB70" i="15"/>
  <c r="AB377" i="27"/>
  <c r="AJ70" i="15"/>
  <c r="AJ377" i="27"/>
  <c r="AR70" i="15"/>
  <c r="AR377" i="27"/>
  <c r="AZ70" i="15"/>
  <c r="AZ377" i="27"/>
  <c r="BH70" i="15"/>
  <c r="BH377" i="27"/>
  <c r="K378" i="27"/>
  <c r="S378" i="27"/>
  <c r="AA378" i="27"/>
  <c r="AI378" i="27"/>
  <c r="AQ378" i="27"/>
  <c r="AY378" i="27"/>
  <c r="BG378" i="27"/>
  <c r="AB140" i="27"/>
  <c r="BD140" i="27"/>
  <c r="K141" i="27"/>
  <c r="AM141" i="27"/>
  <c r="AV141" i="27"/>
  <c r="L142" i="27"/>
  <c r="W142" i="27"/>
  <c r="AH142" i="27"/>
  <c r="AR142" i="27"/>
  <c r="BC142" i="27"/>
  <c r="L151" i="27"/>
  <c r="T151" i="27"/>
  <c r="AB151" i="27"/>
  <c r="AJ151" i="27"/>
  <c r="AR151" i="27"/>
  <c r="AZ151" i="27"/>
  <c r="BH151" i="27"/>
  <c r="AJ391" i="27"/>
  <c r="AJ270" i="27"/>
  <c r="AJ272" i="27" s="1"/>
  <c r="BE270" i="27"/>
  <c r="BE272" i="27" s="1"/>
  <c r="T391" i="27"/>
  <c r="T270" i="27"/>
  <c r="T272" i="27" s="1"/>
  <c r="BH391" i="27"/>
  <c r="BH270" i="27"/>
  <c r="BH272" i="27" s="1"/>
  <c r="M62" i="15"/>
  <c r="U62" i="15"/>
  <c r="AC62" i="15"/>
  <c r="AK62" i="15"/>
  <c r="AS62" i="15"/>
  <c r="BA62" i="15"/>
  <c r="BI62" i="15"/>
  <c r="G379" i="27"/>
  <c r="O72" i="15"/>
  <c r="O379" i="27"/>
  <c r="W72" i="15"/>
  <c r="W379" i="27"/>
  <c r="AE72" i="15"/>
  <c r="AE379" i="27"/>
  <c r="AM72" i="15"/>
  <c r="AM379" i="27"/>
  <c r="AU72" i="15"/>
  <c r="AU379" i="27"/>
  <c r="BC72" i="15"/>
  <c r="BC379" i="27"/>
  <c r="M70" i="15"/>
  <c r="M377" i="27"/>
  <c r="M142" i="27"/>
  <c r="U70" i="15"/>
  <c r="U377" i="27"/>
  <c r="U142" i="27"/>
  <c r="AC70" i="15"/>
  <c r="AC377" i="27"/>
  <c r="AC142" i="27"/>
  <c r="AK70" i="15"/>
  <c r="AK377" i="27"/>
  <c r="AK142" i="27"/>
  <c r="AS70" i="15"/>
  <c r="AS377" i="27"/>
  <c r="AS142" i="27"/>
  <c r="BA70" i="15"/>
  <c r="BA377" i="27"/>
  <c r="BA142" i="27"/>
  <c r="BI70" i="15"/>
  <c r="BI377" i="27"/>
  <c r="BI142" i="27"/>
  <c r="T140" i="27"/>
  <c r="AC140" i="27"/>
  <c r="AV140" i="27"/>
  <c r="BE140" i="27"/>
  <c r="L141" i="27"/>
  <c r="AE141" i="27"/>
  <c r="AN141" i="27"/>
  <c r="AW141" i="27"/>
  <c r="BF141" i="27"/>
  <c r="Y142" i="27"/>
  <c r="BE142" i="27"/>
  <c r="P75" i="15"/>
  <c r="X75" i="15"/>
  <c r="AF75" i="15"/>
  <c r="O29" i="19"/>
  <c r="AN75" i="15"/>
  <c r="AV75" i="15"/>
  <c r="BD75" i="15"/>
  <c r="U309" i="27"/>
  <c r="U312" i="27" s="1"/>
  <c r="U313" i="27" s="1"/>
  <c r="AC309" i="27"/>
  <c r="AC312" i="27" s="1"/>
  <c r="AC313" i="27" s="1"/>
  <c r="AK309" i="27"/>
  <c r="AK312" i="27" s="1"/>
  <c r="AK313" i="27" s="1"/>
  <c r="BA309" i="27"/>
  <c r="BA312" i="27" s="1"/>
  <c r="BA313" i="27" s="1"/>
  <c r="BI309" i="27"/>
  <c r="BI312" i="27" s="1"/>
  <c r="BI313" i="27" s="1"/>
  <c r="AN391" i="27"/>
  <c r="AN270" i="27"/>
  <c r="AN272" i="27" s="1"/>
  <c r="N75" i="15"/>
  <c r="V75" i="15"/>
  <c r="M29" i="19"/>
  <c r="AD75" i="15"/>
  <c r="AL75" i="15"/>
  <c r="AT75" i="15"/>
  <c r="BB75" i="15"/>
  <c r="BJ75" i="15"/>
  <c r="AQ391" i="27"/>
  <c r="AQ270" i="27"/>
  <c r="AQ272" i="27" s="1"/>
  <c r="G389" i="27"/>
  <c r="G390" i="27" s="1"/>
  <c r="G392" i="27" s="1"/>
  <c r="O389" i="27"/>
  <c r="O390" i="27" s="1"/>
  <c r="W389" i="27"/>
  <c r="W390" i="27" s="1"/>
  <c r="W392" i="27" s="1"/>
  <c r="AE389" i="27"/>
  <c r="AE390" i="27" s="1"/>
  <c r="AE392" i="27" s="1"/>
  <c r="AM389" i="27"/>
  <c r="AU389" i="27"/>
  <c r="AU390" i="27" s="1"/>
  <c r="BC389" i="27"/>
  <c r="BC390" i="27" s="1"/>
  <c r="BC392" i="27" s="1"/>
  <c r="O75" i="15"/>
  <c r="W75" i="15"/>
  <c r="AE75" i="15"/>
  <c r="AM75" i="15"/>
  <c r="AU75" i="15"/>
  <c r="BC75" i="15"/>
  <c r="AD309" i="27"/>
  <c r="AD312" i="27" s="1"/>
  <c r="AD313" i="27" s="1"/>
  <c r="BJ309" i="27"/>
  <c r="BJ312" i="27" s="1"/>
  <c r="BJ313" i="27" s="1"/>
  <c r="K391" i="27"/>
  <c r="K270" i="27"/>
  <c r="K272" i="27" s="1"/>
  <c r="K389" i="27"/>
  <c r="K390" i="27" s="1"/>
  <c r="K392" i="27" s="1"/>
  <c r="S389" i="27"/>
  <c r="S390" i="27" s="1"/>
  <c r="AA389" i="27"/>
  <c r="AA390" i="27" s="1"/>
  <c r="AA392" i="27" s="1"/>
  <c r="AI389" i="27"/>
  <c r="AI390" i="27" s="1"/>
  <c r="AQ389" i="27"/>
  <c r="AY389" i="27"/>
  <c r="BG389" i="27"/>
  <c r="BG390" i="27" s="1"/>
  <c r="K75" i="15"/>
  <c r="S75" i="15"/>
  <c r="AA75" i="15"/>
  <c r="N29" i="19"/>
  <c r="AI75" i="15"/>
  <c r="AQ75" i="15"/>
  <c r="AY75" i="15"/>
  <c r="BG75" i="15"/>
  <c r="O391" i="27"/>
  <c r="O270" i="27"/>
  <c r="O272" i="27" s="1"/>
  <c r="W391" i="27"/>
  <c r="W270" i="27"/>
  <c r="W272" i="27" s="1"/>
  <c r="AE391" i="27"/>
  <c r="AE270" i="27"/>
  <c r="AE272" i="27" s="1"/>
  <c r="AM391" i="27"/>
  <c r="AM270" i="27"/>
  <c r="AM272" i="27" s="1"/>
  <c r="BC391" i="27"/>
  <c r="BC270" i="27"/>
  <c r="BC272" i="27" s="1"/>
  <c r="L391" i="27"/>
  <c r="L270" i="27"/>
  <c r="L272" i="27" s="1"/>
  <c r="L75" i="15"/>
  <c r="K29" i="19"/>
  <c r="T75" i="15"/>
  <c r="AB75" i="15"/>
  <c r="AJ75" i="15"/>
  <c r="AR75" i="15"/>
  <c r="AZ75" i="15"/>
  <c r="BH75" i="15"/>
  <c r="O309" i="27"/>
  <c r="O312" i="27" s="1"/>
  <c r="O313" i="27" s="1"/>
  <c r="AU309" i="27"/>
  <c r="AU312" i="27" s="1"/>
  <c r="AU313" i="27" s="1"/>
  <c r="AU270" i="27"/>
  <c r="AU272" i="27" s="1"/>
  <c r="M75" i="15"/>
  <c r="U75" i="15"/>
  <c r="AC75" i="15"/>
  <c r="AK75" i="15"/>
  <c r="P29" i="19"/>
  <c r="AS75" i="15"/>
  <c r="BA75" i="15"/>
  <c r="BI75" i="15"/>
  <c r="I390" i="27"/>
  <c r="I392" i="27" s="1"/>
  <c r="Q390" i="27"/>
  <c r="Q392" i="27" s="1"/>
  <c r="Y390" i="27"/>
  <c r="Y392" i="27" s="1"/>
  <c r="AG390" i="27"/>
  <c r="AG392" i="27" s="1"/>
  <c r="AO390" i="27"/>
  <c r="AO392" i="27" s="1"/>
  <c r="AW390" i="27"/>
  <c r="AW392" i="27" s="1"/>
  <c r="BE390" i="27"/>
  <c r="BE392" i="27" s="1"/>
  <c r="L332" i="27"/>
  <c r="T332" i="27"/>
  <c r="AB332" i="27"/>
  <c r="AJ332" i="27"/>
  <c r="AR332" i="27"/>
  <c r="AZ332" i="27"/>
  <c r="BH332" i="27"/>
  <c r="J390" i="27"/>
  <c r="J392" i="27" s="1"/>
  <c r="R390" i="27"/>
  <c r="R392" i="27" s="1"/>
  <c r="Z390" i="27"/>
  <c r="Z392" i="27" s="1"/>
  <c r="AH390" i="27"/>
  <c r="AH392" i="27" s="1"/>
  <c r="AP390" i="27"/>
  <c r="AP392" i="27" s="1"/>
  <c r="AX390" i="27"/>
  <c r="AX392" i="27" s="1"/>
  <c r="BF390" i="27"/>
  <c r="BF392" i="27" s="1"/>
  <c r="I320" i="27"/>
  <c r="Q320" i="27"/>
  <c r="Y320" i="27"/>
  <c r="AG320" i="27"/>
  <c r="AO320" i="27"/>
  <c r="AW320" i="27"/>
  <c r="BE320" i="27"/>
  <c r="M332" i="27"/>
  <c r="U332" i="27"/>
  <c r="AC332" i="27"/>
  <c r="AK332" i="27"/>
  <c r="AS332" i="27"/>
  <c r="BA332" i="27"/>
  <c r="BI332" i="27"/>
  <c r="M390" i="27"/>
  <c r="M392" i="27" s="1"/>
  <c r="U390" i="27"/>
  <c r="U392" i="27" s="1"/>
  <c r="AC390" i="27"/>
  <c r="AC392" i="27" s="1"/>
  <c r="AK390" i="27"/>
  <c r="AK392" i="27" s="1"/>
  <c r="AS390" i="27"/>
  <c r="AS392" i="27" s="1"/>
  <c r="BA390" i="27"/>
  <c r="BA392" i="27" s="1"/>
  <c r="BI390" i="27"/>
  <c r="BI392" i="27" s="1"/>
  <c r="N390" i="27"/>
  <c r="N392" i="27" s="1"/>
  <c r="V390" i="27"/>
  <c r="V392" i="27" s="1"/>
  <c r="AD390" i="27"/>
  <c r="AD392" i="27" s="1"/>
  <c r="AL390" i="27"/>
  <c r="AL392" i="27" s="1"/>
  <c r="AT390" i="27"/>
  <c r="AT392" i="27" s="1"/>
  <c r="BB390" i="27"/>
  <c r="BB392" i="27" s="1"/>
  <c r="BJ390" i="27"/>
  <c r="BJ392" i="27" s="1"/>
  <c r="J397" i="27"/>
  <c r="J320" i="27"/>
  <c r="R397" i="27"/>
  <c r="R320" i="27"/>
  <c r="Z397" i="27"/>
  <c r="Z320" i="27"/>
  <c r="AH397" i="27"/>
  <c r="AH320" i="27"/>
  <c r="AP397" i="27"/>
  <c r="AP320" i="27"/>
  <c r="AX397" i="27"/>
  <c r="AX320" i="27"/>
  <c r="BF397" i="27"/>
  <c r="BF320" i="27"/>
  <c r="H395" i="27"/>
  <c r="P395" i="27"/>
  <c r="P323" i="27"/>
  <c r="P321" i="27"/>
  <c r="P320" i="27"/>
  <c r="X395" i="27"/>
  <c r="X323" i="27"/>
  <c r="X321" i="27"/>
  <c r="X320" i="27"/>
  <c r="AF395" i="27"/>
  <c r="AF323" i="27"/>
  <c r="AF321" i="27"/>
  <c r="AF320" i="27"/>
  <c r="AN395" i="27"/>
  <c r="AN323" i="27"/>
  <c r="AN321" i="27"/>
  <c r="AN320" i="27"/>
  <c r="AV395" i="27"/>
  <c r="AV323" i="27"/>
  <c r="AV321" i="27"/>
  <c r="AV320" i="27"/>
  <c r="BD395" i="27"/>
  <c r="BD323" i="27"/>
  <c r="BD321" i="27"/>
  <c r="BD320" i="27"/>
  <c r="G396" i="27"/>
  <c r="O396" i="27"/>
  <c r="O322" i="27"/>
  <c r="W396" i="27"/>
  <c r="W322" i="27"/>
  <c r="AE396" i="27"/>
  <c r="AE322" i="27"/>
  <c r="AM396" i="27"/>
  <c r="AM322" i="27"/>
  <c r="AU396" i="27"/>
  <c r="AU322" i="27"/>
  <c r="BC396" i="27"/>
  <c r="BC322" i="27"/>
  <c r="AH332" i="27"/>
  <c r="AP332" i="27"/>
  <c r="AX332" i="27"/>
  <c r="BF332" i="27"/>
  <c r="K397" i="27"/>
  <c r="S397" i="27"/>
  <c r="AA397" i="27"/>
  <c r="AI397" i="27"/>
  <c r="AQ397" i="27"/>
  <c r="AY397" i="27"/>
  <c r="BG397" i="27"/>
  <c r="M321" i="27"/>
  <c r="U321" i="27"/>
  <c r="AC321" i="27"/>
  <c r="AK321" i="27"/>
  <c r="AS321" i="27"/>
  <c r="BA321" i="27"/>
  <c r="BI321" i="27"/>
  <c r="K323" i="27"/>
  <c r="S323" i="27"/>
  <c r="AA323" i="27"/>
  <c r="AI323" i="27"/>
  <c r="AQ323" i="27"/>
  <c r="AY323" i="27"/>
  <c r="BG323" i="27"/>
  <c r="L397" i="27"/>
  <c r="T397" i="27"/>
  <c r="AB397" i="27"/>
  <c r="AJ397" i="27"/>
  <c r="AR397" i="27"/>
  <c r="AZ397" i="27"/>
  <c r="BH397" i="27"/>
  <c r="L323" i="27"/>
  <c r="T323" i="27"/>
  <c r="AB323" i="27"/>
  <c r="AJ323" i="27"/>
  <c r="AR323" i="27"/>
  <c r="AZ323" i="27"/>
  <c r="BH323" i="27"/>
  <c r="N397" i="27"/>
  <c r="V397" i="27"/>
  <c r="AD397" i="27"/>
  <c r="AL397" i="27"/>
  <c r="AT397" i="27"/>
  <c r="BB397" i="27"/>
  <c r="BJ397" i="27"/>
  <c r="N323" i="27"/>
  <c r="V323" i="27"/>
  <c r="AD323" i="27"/>
  <c r="AL323" i="27"/>
  <c r="AT323" i="27"/>
  <c r="BB323" i="27"/>
  <c r="BJ323" i="27"/>
  <c r="G397" i="27"/>
  <c r="O397" i="27"/>
  <c r="W397" i="27"/>
  <c r="AE397" i="27"/>
  <c r="AM397" i="27"/>
  <c r="AU397" i="27"/>
  <c r="BC397" i="27"/>
  <c r="M395" i="27"/>
  <c r="U395" i="27"/>
  <c r="AC395" i="27"/>
  <c r="AK395" i="27"/>
  <c r="AS395" i="27"/>
  <c r="BA395" i="27"/>
  <c r="BI395" i="27"/>
  <c r="L396" i="27"/>
  <c r="T396" i="27"/>
  <c r="AB396" i="27"/>
  <c r="AJ396" i="27"/>
  <c r="AR396" i="27"/>
  <c r="AZ396" i="27"/>
  <c r="BH396" i="27"/>
  <c r="I321" i="27"/>
  <c r="Q321" i="27"/>
  <c r="Y321" i="27"/>
  <c r="AG321" i="27"/>
  <c r="AO321" i="27"/>
  <c r="AW321" i="27"/>
  <c r="BE321" i="27"/>
  <c r="P322" i="27"/>
  <c r="X322" i="27"/>
  <c r="AF322" i="27"/>
  <c r="AN322" i="27"/>
  <c r="AV322" i="27"/>
  <c r="BD322" i="27"/>
  <c r="O323" i="27"/>
  <c r="W323" i="27"/>
  <c r="AE323" i="27"/>
  <c r="AM323" i="27"/>
  <c r="AU323" i="27"/>
  <c r="BC323" i="27"/>
  <c r="J321" i="27"/>
  <c r="R321" i="27"/>
  <c r="Z321" i="27"/>
  <c r="AH321" i="27"/>
  <c r="AP321" i="27"/>
  <c r="AX321" i="27"/>
  <c r="BF321" i="27"/>
  <c r="I322" i="27"/>
  <c r="Q322" i="27"/>
  <c r="Y322" i="27"/>
  <c r="AG322" i="27"/>
  <c r="AO322" i="27"/>
  <c r="AW322" i="27"/>
  <c r="BE322" i="27"/>
  <c r="I397" i="27"/>
  <c r="Q397" i="27"/>
  <c r="Y397" i="27"/>
  <c r="AG397" i="27"/>
  <c r="AO397" i="27"/>
  <c r="AW397" i="27"/>
  <c r="BE397" i="27"/>
  <c r="K321" i="27"/>
  <c r="S321" i="27"/>
  <c r="AA321" i="27"/>
  <c r="AI321" i="27"/>
  <c r="AQ321" i="27"/>
  <c r="AY321" i="27"/>
  <c r="BG321" i="27"/>
  <c r="J322" i="27"/>
  <c r="R322" i="27"/>
  <c r="Z322" i="27"/>
  <c r="AH322" i="27"/>
  <c r="AP322" i="27"/>
  <c r="AX322" i="27"/>
  <c r="BF322" i="27"/>
  <c r="I323" i="27"/>
  <c r="Q323" i="27"/>
  <c r="Y323" i="27"/>
  <c r="AG323" i="27"/>
  <c r="AO323" i="27"/>
  <c r="AW323" i="27"/>
  <c r="BE323" i="27"/>
  <c r="E748" i="26"/>
  <c r="D740" i="26"/>
  <c r="D736" i="26"/>
  <c r="I43" i="15"/>
  <c r="J43" i="15"/>
  <c r="K43" i="15"/>
  <c r="M43" i="15"/>
  <c r="N43" i="15"/>
  <c r="O43" i="15"/>
  <c r="P43" i="15"/>
  <c r="Q43" i="15"/>
  <c r="R43" i="15"/>
  <c r="S43" i="15"/>
  <c r="T43" i="15"/>
  <c r="U43" i="15"/>
  <c r="V43" i="15"/>
  <c r="W43" i="15"/>
  <c r="X43" i="15"/>
  <c r="Y43" i="15"/>
  <c r="Z43" i="15"/>
  <c r="AA43" i="15"/>
  <c r="AB43" i="15"/>
  <c r="AC43" i="15"/>
  <c r="AD43" i="15"/>
  <c r="AE43" i="15"/>
  <c r="AF43" i="15"/>
  <c r="AG43" i="15"/>
  <c r="AH43" i="15"/>
  <c r="AI43" i="15"/>
  <c r="AJ43" i="15"/>
  <c r="AK43" i="15"/>
  <c r="AL43" i="15"/>
  <c r="AM43" i="15"/>
  <c r="AN43" i="15"/>
  <c r="AO43" i="15"/>
  <c r="AP43" i="15"/>
  <c r="AQ43" i="15"/>
  <c r="AR43" i="15"/>
  <c r="AS43" i="15"/>
  <c r="AT43" i="15"/>
  <c r="AU43" i="15"/>
  <c r="AV43" i="15"/>
  <c r="AW43" i="15"/>
  <c r="AX43" i="15"/>
  <c r="AY43" i="15"/>
  <c r="AZ43" i="15"/>
  <c r="BA43" i="15"/>
  <c r="BB43" i="15"/>
  <c r="BC43" i="15"/>
  <c r="BD43" i="15"/>
  <c r="BE43" i="15"/>
  <c r="BF43" i="15"/>
  <c r="BG43" i="15"/>
  <c r="BH43" i="15"/>
  <c r="BI43" i="15"/>
  <c r="BJ43" i="15"/>
  <c r="C3" i="26"/>
  <c r="C732" i="26"/>
  <c r="AY42" i="27" l="1"/>
  <c r="X380" i="27"/>
  <c r="Q73" i="15"/>
  <c r="O132" i="27"/>
  <c r="O77" i="15" s="1"/>
  <c r="BI42" i="27"/>
  <c r="BI64" i="15" s="1"/>
  <c r="AN63" i="15"/>
  <c r="Y380" i="27"/>
  <c r="Y381" i="27" s="1"/>
  <c r="Y383" i="27" s="1"/>
  <c r="BD380" i="27"/>
  <c r="BD381" i="27" s="1"/>
  <c r="BD383" i="27" s="1"/>
  <c r="AU73" i="15"/>
  <c r="N270" i="27"/>
  <c r="N272" i="27" s="1"/>
  <c r="S76" i="15"/>
  <c r="AG73" i="15"/>
  <c r="AX380" i="27"/>
  <c r="AX381" i="27" s="1"/>
  <c r="AX383" i="27" s="1"/>
  <c r="BC380" i="27"/>
  <c r="BC381" i="27" s="1"/>
  <c r="BC383" i="27" s="1"/>
  <c r="I42" i="27"/>
  <c r="I89" i="27" s="1"/>
  <c r="I91" i="27" s="1"/>
  <c r="I65" i="15" s="1"/>
  <c r="BD270" i="27"/>
  <c r="BD272" i="27" s="1"/>
  <c r="AS360" i="27"/>
  <c r="AS362" i="27" s="1"/>
  <c r="AF360" i="27"/>
  <c r="AF362" i="27" s="1"/>
  <c r="AT360" i="27"/>
  <c r="AT362" i="27" s="1"/>
  <c r="M360" i="27"/>
  <c r="M362" i="27" s="1"/>
  <c r="W380" i="27"/>
  <c r="W381" i="27" s="1"/>
  <c r="W383" i="27" s="1"/>
  <c r="O73" i="15"/>
  <c r="P73" i="15"/>
  <c r="AA132" i="27"/>
  <c r="AA77" i="15" s="1"/>
  <c r="N360" i="27"/>
  <c r="N362" i="27" s="1"/>
  <c r="AR270" i="27"/>
  <c r="AR272" i="27" s="1"/>
  <c r="AA76" i="15"/>
  <c r="W42" i="27"/>
  <c r="W64" i="15" s="1"/>
  <c r="AV42" i="27"/>
  <c r="AV64" i="15" s="1"/>
  <c r="V391" i="27"/>
  <c r="AP380" i="27"/>
  <c r="AP381" i="27" s="1"/>
  <c r="AP383" i="27" s="1"/>
  <c r="L26" i="19"/>
  <c r="L28" i="19" s="1"/>
  <c r="L31" i="19" s="1"/>
  <c r="L32" i="19" s="1"/>
  <c r="BD132" i="27"/>
  <c r="BD382" i="27" s="1"/>
  <c r="AV380" i="27"/>
  <c r="AV381" i="27" s="1"/>
  <c r="AV383" i="27" s="1"/>
  <c r="P270" i="27"/>
  <c r="P272" i="27" s="1"/>
  <c r="X374" i="27"/>
  <c r="Q76" i="15"/>
  <c r="AF76" i="15"/>
  <c r="AV360" i="27"/>
  <c r="AV362" i="27" s="1"/>
  <c r="BE360" i="27"/>
  <c r="BE362" i="27" s="1"/>
  <c r="K360" i="27"/>
  <c r="K362" i="27" s="1"/>
  <c r="H380" i="27"/>
  <c r="H381" i="27" s="1"/>
  <c r="H383" i="27" s="1"/>
  <c r="F749" i="26"/>
  <c r="BJ73" i="15"/>
  <c r="M380" i="27"/>
  <c r="M381" i="27" s="1"/>
  <c r="M383" i="27" s="1"/>
  <c r="AD73" i="15"/>
  <c r="AS380" i="27"/>
  <c r="AS381" i="27" s="1"/>
  <c r="AS383" i="27" s="1"/>
  <c r="M26" i="19"/>
  <c r="M28" i="19" s="1"/>
  <c r="K179" i="27"/>
  <c r="K181" i="27" s="1"/>
  <c r="L179" i="27"/>
  <c r="L181" i="27" s="1"/>
  <c r="R382" i="27"/>
  <c r="R179" i="27"/>
  <c r="R181" i="27" s="1"/>
  <c r="V76" i="15"/>
  <c r="AS76" i="15"/>
  <c r="AS132" i="27"/>
  <c r="AS179" i="27" s="1"/>
  <c r="AS181" i="27" s="1"/>
  <c r="AS78" i="15" s="1"/>
  <c r="AQ76" i="15"/>
  <c r="BC76" i="15"/>
  <c r="AC76" i="15"/>
  <c r="AC132" i="27"/>
  <c r="AC77" i="15" s="1"/>
  <c r="AE76" i="15"/>
  <c r="AE132" i="27"/>
  <c r="AE382" i="27" s="1"/>
  <c r="M76" i="15"/>
  <c r="M179" i="27"/>
  <c r="M181" i="27" s="1"/>
  <c r="M78" i="15" s="1"/>
  <c r="BD399" i="27"/>
  <c r="BD401" i="27" s="1"/>
  <c r="BD360" i="27"/>
  <c r="BD362" i="27" s="1"/>
  <c r="X360" i="27"/>
  <c r="X362" i="27" s="1"/>
  <c r="AE360" i="27"/>
  <c r="AE362" i="27" s="1"/>
  <c r="N399" i="27"/>
  <c r="N401" i="27" s="1"/>
  <c r="AV399" i="27"/>
  <c r="AV401" i="27" s="1"/>
  <c r="P399" i="27"/>
  <c r="P401" i="27" s="1"/>
  <c r="BB360" i="27"/>
  <c r="BB362" i="27" s="1"/>
  <c r="Y270" i="27"/>
  <c r="Y272" i="27" s="1"/>
  <c r="AX391" i="27"/>
  <c r="AR360" i="27"/>
  <c r="AR362" i="27" s="1"/>
  <c r="L360" i="27"/>
  <c r="L362" i="27" s="1"/>
  <c r="BG360" i="27"/>
  <c r="BG362" i="27" s="1"/>
  <c r="AB270" i="27"/>
  <c r="AB272" i="27" s="1"/>
  <c r="S360" i="27"/>
  <c r="S362" i="27" s="1"/>
  <c r="V380" i="27"/>
  <c r="V381" i="27" s="1"/>
  <c r="V383" i="27" s="1"/>
  <c r="AT73" i="15"/>
  <c r="R380" i="27"/>
  <c r="R381" i="27" s="1"/>
  <c r="R383" i="27" s="1"/>
  <c r="BE380" i="27"/>
  <c r="BE381" i="27" s="1"/>
  <c r="BE383" i="27" s="1"/>
  <c r="J380" i="27"/>
  <c r="J381" i="27" s="1"/>
  <c r="J383" i="27" s="1"/>
  <c r="AU76" i="15"/>
  <c r="AK380" i="27"/>
  <c r="AK381" i="27" s="1"/>
  <c r="AK383" i="27" s="1"/>
  <c r="BB380" i="27"/>
  <c r="BB381" i="27" s="1"/>
  <c r="BB383" i="27" s="1"/>
  <c r="BF380" i="27"/>
  <c r="BF381" i="27" s="1"/>
  <c r="BF383" i="27" s="1"/>
  <c r="AN380" i="27"/>
  <c r="AN381" i="27" s="1"/>
  <c r="AN383" i="27" s="1"/>
  <c r="AE380" i="27"/>
  <c r="AE381" i="27" s="1"/>
  <c r="AE383" i="27" s="1"/>
  <c r="AO380" i="27"/>
  <c r="AO381" i="27" s="1"/>
  <c r="AO383" i="27" s="1"/>
  <c r="AG381" i="27"/>
  <c r="AG383" i="27" s="1"/>
  <c r="S374" i="27"/>
  <c r="AN76" i="15"/>
  <c r="AT132" i="27"/>
  <c r="AT77" i="15" s="1"/>
  <c r="AY76" i="15"/>
  <c r="N132" i="27"/>
  <c r="N77" i="15" s="1"/>
  <c r="AW132" i="27"/>
  <c r="AW77" i="15" s="1"/>
  <c r="AI132" i="27"/>
  <c r="AI179" i="27" s="1"/>
  <c r="AI181" i="27" s="1"/>
  <c r="AI78" i="15" s="1"/>
  <c r="AC42" i="27"/>
  <c r="AC89" i="27" s="1"/>
  <c r="AC91" i="27" s="1"/>
  <c r="AC65" i="15" s="1"/>
  <c r="AU63" i="15"/>
  <c r="P132" i="27"/>
  <c r="P77" i="15" s="1"/>
  <c r="AO42" i="27"/>
  <c r="AO373" i="27" s="1"/>
  <c r="BG132" i="27"/>
  <c r="BG77" i="15" s="1"/>
  <c r="AF132" i="27"/>
  <c r="AF77" i="15" s="1"/>
  <c r="P42" i="27"/>
  <c r="P64" i="15" s="1"/>
  <c r="AD132" i="27"/>
  <c r="AD179" i="27" s="1"/>
  <c r="AD181" i="27" s="1"/>
  <c r="AD78" i="15" s="1"/>
  <c r="BE132" i="27"/>
  <c r="BE382" i="27" s="1"/>
  <c r="AO132" i="27"/>
  <c r="AO77" i="15" s="1"/>
  <c r="BG42" i="27"/>
  <c r="BG89" i="27" s="1"/>
  <c r="BG91" i="27" s="1"/>
  <c r="BG65" i="15" s="1"/>
  <c r="Y76" i="15"/>
  <c r="Y132" i="27"/>
  <c r="U132" i="27"/>
  <c r="U77" i="15" s="1"/>
  <c r="U76" i="15"/>
  <c r="AN360" i="27"/>
  <c r="AN362" i="27" s="1"/>
  <c r="BF391" i="27"/>
  <c r="AN400" i="27"/>
  <c r="Q74" i="15"/>
  <c r="AL360" i="27"/>
  <c r="AL362" i="27" s="1"/>
  <c r="AH360" i="27"/>
  <c r="AH362" i="27" s="1"/>
  <c r="P26" i="19"/>
  <c r="P28" i="19" s="1"/>
  <c r="AB360" i="27"/>
  <c r="AB362" i="27" s="1"/>
  <c r="AD399" i="27"/>
  <c r="AD401" i="27" s="1"/>
  <c r="I360" i="27"/>
  <c r="I362" i="27" s="1"/>
  <c r="AF73" i="15"/>
  <c r="R360" i="27"/>
  <c r="R362" i="27" s="1"/>
  <c r="AG399" i="27"/>
  <c r="AG401" i="27" s="1"/>
  <c r="Z270" i="27"/>
  <c r="Z272" i="27" s="1"/>
  <c r="I132" i="27"/>
  <c r="I382" i="27" s="1"/>
  <c r="K76" i="15"/>
  <c r="AK76" i="15"/>
  <c r="AL132" i="27"/>
  <c r="AL77" i="15" s="1"/>
  <c r="BB399" i="27"/>
  <c r="BB401" i="27" s="1"/>
  <c r="AU399" i="27"/>
  <c r="AU401" i="27" s="1"/>
  <c r="J399" i="27"/>
  <c r="J401" i="27" s="1"/>
  <c r="Y399" i="27"/>
  <c r="Y401" i="27" s="1"/>
  <c r="AP270" i="27"/>
  <c r="AP272" i="27" s="1"/>
  <c r="AM380" i="27"/>
  <c r="AM381" i="27" s="1"/>
  <c r="AM383" i="27" s="1"/>
  <c r="G380" i="27"/>
  <c r="G381" i="27" s="1"/>
  <c r="N380" i="27"/>
  <c r="N381" i="27" s="1"/>
  <c r="N383" i="27" s="1"/>
  <c r="M374" i="27"/>
  <c r="AW380" i="27"/>
  <c r="AW381" i="27" s="1"/>
  <c r="AW383" i="27" s="1"/>
  <c r="BI380" i="27"/>
  <c r="BI381" i="27" s="1"/>
  <c r="BI383" i="27" s="1"/>
  <c r="P360" i="27"/>
  <c r="P362" i="27" s="1"/>
  <c r="AJ360" i="27"/>
  <c r="AJ362" i="27" s="1"/>
  <c r="AA63" i="15"/>
  <c r="AA42" i="27"/>
  <c r="AA64" i="15" s="1"/>
  <c r="BC63" i="15"/>
  <c r="BC42" i="27"/>
  <c r="BC89" i="27" s="1"/>
  <c r="BC91" i="27" s="1"/>
  <c r="BC65" i="15" s="1"/>
  <c r="O63" i="15"/>
  <c r="O42" i="27"/>
  <c r="O89" i="27" s="1"/>
  <c r="O91" i="27" s="1"/>
  <c r="O65" i="15" s="1"/>
  <c r="X132" i="27"/>
  <c r="X179" i="27" s="1"/>
  <c r="X181" i="27" s="1"/>
  <c r="X78" i="15" s="1"/>
  <c r="X76" i="15"/>
  <c r="I264" i="27"/>
  <c r="I265" i="27"/>
  <c r="I257" i="27"/>
  <c r="I243" i="27" s="1"/>
  <c r="G749" i="26"/>
  <c r="I263" i="27"/>
  <c r="H391" i="27"/>
  <c r="Z73" i="15"/>
  <c r="Z380" i="27"/>
  <c r="BA73" i="15"/>
  <c r="BA380" i="27"/>
  <c r="BA381" i="27" s="1"/>
  <c r="BA383" i="27" s="1"/>
  <c r="H744" i="26"/>
  <c r="I744" i="26"/>
  <c r="AM399" i="27"/>
  <c r="AM401" i="27" s="1"/>
  <c r="AY399" i="27"/>
  <c r="AY401" i="27" s="1"/>
  <c r="Q399" i="27"/>
  <c r="Q401" i="27" s="1"/>
  <c r="AM390" i="27"/>
  <c r="AM392" i="27" s="1"/>
  <c r="BG392" i="27"/>
  <c r="AS374" i="27"/>
  <c r="N372" i="27"/>
  <c r="N374" i="27" s="1"/>
  <c r="AI42" i="27"/>
  <c r="AI373" i="27" s="1"/>
  <c r="AL380" i="27"/>
  <c r="AL381" i="27" s="1"/>
  <c r="AL383" i="27" s="1"/>
  <c r="AP372" i="27"/>
  <c r="AP374" i="27" s="1"/>
  <c r="J372" i="27"/>
  <c r="J374" i="27" s="1"/>
  <c r="BD374" i="27"/>
  <c r="AM76" i="15"/>
  <c r="V360" i="27"/>
  <c r="V362" i="27" s="1"/>
  <c r="U73" i="15"/>
  <c r="U380" i="27"/>
  <c r="U381" i="27" s="1"/>
  <c r="U383" i="27" s="1"/>
  <c r="Z400" i="27"/>
  <c r="Z360" i="27"/>
  <c r="Z362" i="27" s="1"/>
  <c r="BA132" i="27"/>
  <c r="BA382" i="27" s="1"/>
  <c r="BA76" i="15"/>
  <c r="AN399" i="27"/>
  <c r="AN401" i="27" s="1"/>
  <c r="AF399" i="27"/>
  <c r="AF401" i="27" s="1"/>
  <c r="X399" i="27"/>
  <c r="X401" i="27" s="1"/>
  <c r="AY390" i="27"/>
  <c r="AY392" i="27" s="1"/>
  <c r="S392" i="27"/>
  <c r="AQ372" i="27"/>
  <c r="AQ374" i="27" s="1"/>
  <c r="K374" i="27"/>
  <c r="AV76" i="15"/>
  <c r="BJ132" i="27"/>
  <c r="BJ77" i="15" s="1"/>
  <c r="V399" i="27"/>
  <c r="V401" i="27" s="1"/>
  <c r="AI392" i="27"/>
  <c r="AT270" i="27"/>
  <c r="AT272" i="27" s="1"/>
  <c r="AI374" i="27"/>
  <c r="AO374" i="27"/>
  <c r="I374" i="27"/>
  <c r="W132" i="27"/>
  <c r="W77" i="15" s="1"/>
  <c r="BB132" i="27"/>
  <c r="BB77" i="15" s="1"/>
  <c r="BI132" i="27"/>
  <c r="BI77" i="15" s="1"/>
  <c r="AT399" i="27"/>
  <c r="AT401" i="27" s="1"/>
  <c r="AI399" i="27"/>
  <c r="AI401" i="27" s="1"/>
  <c r="AU392" i="27"/>
  <c r="O392" i="27"/>
  <c r="AL374" i="27"/>
  <c r="AG132" i="27"/>
  <c r="AG382" i="27" s="1"/>
  <c r="AU64" i="15"/>
  <c r="AU373" i="27"/>
  <c r="AU89" i="27"/>
  <c r="AU91" i="27" s="1"/>
  <c r="AU65" i="15" s="1"/>
  <c r="BH398" i="27"/>
  <c r="BH399" i="27" s="1"/>
  <c r="AJ73" i="15"/>
  <c r="AJ380" i="27"/>
  <c r="AJ381" i="27" s="1"/>
  <c r="AX64" i="15"/>
  <c r="AX373" i="27"/>
  <c r="AX89" i="27"/>
  <c r="AX91" i="27" s="1"/>
  <c r="AX65" i="15" s="1"/>
  <c r="AK398" i="27"/>
  <c r="AK399" i="27" s="1"/>
  <c r="AK401" i="27" s="1"/>
  <c r="T398" i="27"/>
  <c r="AI360" i="27"/>
  <c r="AI362" i="27" s="1"/>
  <c r="AG391" i="27"/>
  <c r="AG270" i="27"/>
  <c r="AG272" i="27" s="1"/>
  <c r="AM360" i="27"/>
  <c r="AM362" i="27" s="1"/>
  <c r="BJ74" i="15"/>
  <c r="BJ381" i="27"/>
  <c r="BJ383" i="27" s="1"/>
  <c r="BH73" i="15"/>
  <c r="BH380" i="27"/>
  <c r="M74" i="15"/>
  <c r="S73" i="15"/>
  <c r="S380" i="27"/>
  <c r="S381" i="27" s="1"/>
  <c r="AJ74" i="15"/>
  <c r="M391" i="27"/>
  <c r="M270" i="27"/>
  <c r="M272" i="27" s="1"/>
  <c r="AG372" i="27"/>
  <c r="AG374" i="27" s="1"/>
  <c r="O25" i="19"/>
  <c r="O31" i="19" s="1"/>
  <c r="O32" i="19" s="1"/>
  <c r="AF74" i="15"/>
  <c r="AF381" i="27"/>
  <c r="AF383" i="27" s="1"/>
  <c r="AQ74" i="15"/>
  <c r="BB372" i="27"/>
  <c r="BB374" i="27" s="1"/>
  <c r="V372" i="27"/>
  <c r="V374" i="27" s="1"/>
  <c r="S64" i="15"/>
  <c r="S373" i="27"/>
  <c r="S89" i="27"/>
  <c r="S91" i="27" s="1"/>
  <c r="S65" i="15" s="1"/>
  <c r="Q381" i="27"/>
  <c r="Q383" i="27" s="1"/>
  <c r="O74" i="15"/>
  <c r="O381" i="27"/>
  <c r="O383" i="27" s="1"/>
  <c r="AG64" i="15"/>
  <c r="AG373" i="27"/>
  <c r="AG89" i="27"/>
  <c r="AG91" i="27" s="1"/>
  <c r="AG65" i="15" s="1"/>
  <c r="AZ76" i="15"/>
  <c r="AZ132" i="27"/>
  <c r="G372" i="27"/>
  <c r="G374" i="27" s="1"/>
  <c r="BF76" i="15"/>
  <c r="BF132" i="27"/>
  <c r="AM374" i="27"/>
  <c r="BA64" i="15"/>
  <c r="BA373" i="27"/>
  <c r="BA89" i="27"/>
  <c r="BA91" i="27" s="1"/>
  <c r="BA65" i="15" s="1"/>
  <c r="AU77" i="15"/>
  <c r="AU382" i="27"/>
  <c r="AU179" i="27"/>
  <c r="AJ64" i="15"/>
  <c r="AJ373" i="27"/>
  <c r="AJ89" i="27"/>
  <c r="AJ91" i="27" s="1"/>
  <c r="AJ65" i="15" s="1"/>
  <c r="AK64" i="15"/>
  <c r="AK373" i="27"/>
  <c r="AK89" i="27"/>
  <c r="AK91" i="27" s="1"/>
  <c r="AK65" i="15" s="1"/>
  <c r="AL74" i="15"/>
  <c r="L74" i="15"/>
  <c r="AB76" i="15"/>
  <c r="AB132" i="27"/>
  <c r="I355" i="27"/>
  <c r="I354" i="27"/>
  <c r="I347" i="27"/>
  <c r="I333" i="27" s="1"/>
  <c r="I353" i="27"/>
  <c r="AW399" i="27"/>
  <c r="AW401" i="27" s="1"/>
  <c r="H399" i="27"/>
  <c r="H401" i="27" s="1"/>
  <c r="BC399" i="27"/>
  <c r="BC401" i="27" s="1"/>
  <c r="AQ399" i="27"/>
  <c r="AQ401" i="27" s="1"/>
  <c r="AO399" i="27"/>
  <c r="AO401" i="27" s="1"/>
  <c r="AQ390" i="27"/>
  <c r="AQ392" i="27" s="1"/>
  <c r="AC398" i="27"/>
  <c r="AC399" i="27" s="1"/>
  <c r="L398" i="27"/>
  <c r="AO360" i="27"/>
  <c r="AO362" i="27" s="1"/>
  <c r="BB74" i="15"/>
  <c r="BA374" i="27"/>
  <c r="U374" i="27"/>
  <c r="AZ73" i="15"/>
  <c r="AZ380" i="27"/>
  <c r="AZ381" i="27" s="1"/>
  <c r="K73" i="15"/>
  <c r="K380" i="27"/>
  <c r="AB74" i="15"/>
  <c r="X74" i="15"/>
  <c r="X381" i="27"/>
  <c r="X383" i="27" s="1"/>
  <c r="S74" i="15"/>
  <c r="K64" i="15"/>
  <c r="K373" i="27"/>
  <c r="K89" i="27"/>
  <c r="K91" i="27" s="1"/>
  <c r="K65" i="15" s="1"/>
  <c r="I73" i="15"/>
  <c r="I380" i="27"/>
  <c r="I381" i="27" s="1"/>
  <c r="BG374" i="27"/>
  <c r="AA374" i="27"/>
  <c r="Y64" i="15"/>
  <c r="Y373" i="27"/>
  <c r="Y89" i="27"/>
  <c r="Y91" i="27" s="1"/>
  <c r="Y65" i="15" s="1"/>
  <c r="AR76" i="15"/>
  <c r="AR132" i="27"/>
  <c r="K77" i="15"/>
  <c r="K382" i="27"/>
  <c r="AX76" i="15"/>
  <c r="AX132" i="27"/>
  <c r="AV77" i="15"/>
  <c r="AV382" i="27"/>
  <c r="AV179" i="27"/>
  <c r="AV181" i="27" s="1"/>
  <c r="AV78" i="15" s="1"/>
  <c r="AS64" i="15"/>
  <c r="AS373" i="27"/>
  <c r="AS89" i="27"/>
  <c r="AS91" i="27" s="1"/>
  <c r="AS65" i="15" s="1"/>
  <c r="BJ63" i="15"/>
  <c r="BJ42" i="27"/>
  <c r="AN77" i="15"/>
  <c r="AN382" i="27"/>
  <c r="AN179" i="27"/>
  <c r="AN181" i="27" s="1"/>
  <c r="AN78" i="15" s="1"/>
  <c r="BF64" i="15"/>
  <c r="BF373" i="27"/>
  <c r="BF89" i="27"/>
  <c r="BF91" i="27" s="1"/>
  <c r="BF65" i="15" s="1"/>
  <c r="Z64" i="15"/>
  <c r="Z373" i="27"/>
  <c r="Z89" i="27"/>
  <c r="Z91" i="27" s="1"/>
  <c r="Z65" i="15" s="1"/>
  <c r="G373" i="27"/>
  <c r="AR73" i="15"/>
  <c r="AR380" i="27"/>
  <c r="AR381" i="27" s="1"/>
  <c r="AY77" i="15"/>
  <c r="AY382" i="27"/>
  <c r="AY179" i="27"/>
  <c r="AY181" i="27" s="1"/>
  <c r="AY78" i="15" s="1"/>
  <c r="BB63" i="15"/>
  <c r="BB42" i="27"/>
  <c r="BC372" i="27"/>
  <c r="BC374" i="27" s="1"/>
  <c r="U398" i="27"/>
  <c r="U399" i="27" s="1"/>
  <c r="AD400" i="27"/>
  <c r="AD360" i="27"/>
  <c r="AD362" i="27" s="1"/>
  <c r="I80" i="15"/>
  <c r="I71" i="15"/>
  <c r="I172" i="27"/>
  <c r="I166" i="27"/>
  <c r="I152" i="27" s="1"/>
  <c r="J156" i="27"/>
  <c r="I174" i="27"/>
  <c r="I173" i="27"/>
  <c r="AA74" i="15"/>
  <c r="N25" i="19"/>
  <c r="N31" i="19" s="1"/>
  <c r="N32" i="19" s="1"/>
  <c r="AJ76" i="15"/>
  <c r="AJ132" i="27"/>
  <c r="AN64" i="15"/>
  <c r="AN373" i="27"/>
  <c r="AN89" i="27"/>
  <c r="AN91" i="27" s="1"/>
  <c r="AN65" i="15" s="1"/>
  <c r="AA399" i="27"/>
  <c r="AA401" i="27" s="1"/>
  <c r="M398" i="27"/>
  <c r="M399" i="27" s="1"/>
  <c r="BA74" i="15"/>
  <c r="AT63" i="15"/>
  <c r="AT42" i="27"/>
  <c r="R64" i="15"/>
  <c r="R373" i="27"/>
  <c r="R89" i="27"/>
  <c r="R91" i="27" s="1"/>
  <c r="R65" i="15" s="1"/>
  <c r="AU400" i="27"/>
  <c r="AU360" i="27"/>
  <c r="AU362" i="27" s="1"/>
  <c r="BI391" i="27"/>
  <c r="BI270" i="27"/>
  <c r="BI272" i="27" s="1"/>
  <c r="AD74" i="15"/>
  <c r="AD381" i="27"/>
  <c r="AD383" i="27" s="1"/>
  <c r="AB73" i="15"/>
  <c r="AB380" i="27"/>
  <c r="AB381" i="27" s="1"/>
  <c r="AS74" i="15"/>
  <c r="AY73" i="15"/>
  <c r="AY380" i="27"/>
  <c r="AY381" i="27" s="1"/>
  <c r="AS391" i="27"/>
  <c r="AS270" i="27"/>
  <c r="AS272" i="27" s="1"/>
  <c r="AY64" i="15"/>
  <c r="AY373" i="27"/>
  <c r="AY89" i="27"/>
  <c r="AY91" i="27" s="1"/>
  <c r="AY65" i="15" s="1"/>
  <c r="AU74" i="15"/>
  <c r="AU381" i="27"/>
  <c r="AU383" i="27" s="1"/>
  <c r="T76" i="15"/>
  <c r="T132" i="27"/>
  <c r="AQ77" i="15"/>
  <c r="AQ382" i="27"/>
  <c r="AQ179" i="27"/>
  <c r="AQ181" i="27" s="1"/>
  <c r="AQ78" i="15" s="1"/>
  <c r="Z76" i="15"/>
  <c r="Z132" i="27"/>
  <c r="N63" i="15"/>
  <c r="N42" i="27"/>
  <c r="J74" i="15"/>
  <c r="U64" i="15"/>
  <c r="U373" i="27"/>
  <c r="U89" i="27"/>
  <c r="U91" i="27" s="1"/>
  <c r="U65" i="15" s="1"/>
  <c r="AL63" i="15"/>
  <c r="AL42" i="27"/>
  <c r="AF64" i="15"/>
  <c r="AF373" i="27"/>
  <c r="AF89" i="27"/>
  <c r="AF91" i="27" s="1"/>
  <c r="AF65" i="15" s="1"/>
  <c r="AM64" i="15"/>
  <c r="AM373" i="27"/>
  <c r="AM89" i="27"/>
  <c r="AM91" i="27" s="1"/>
  <c r="AM65" i="15" s="1"/>
  <c r="AZ64" i="15"/>
  <c r="AZ373" i="27"/>
  <c r="AZ89" i="27"/>
  <c r="AZ91" i="27" s="1"/>
  <c r="AZ65" i="15" s="1"/>
  <c r="T64" i="15"/>
  <c r="T373" i="27"/>
  <c r="T89" i="27"/>
  <c r="T91" i="27" s="1"/>
  <c r="T65" i="15" s="1"/>
  <c r="G382" i="27"/>
  <c r="Q77" i="15"/>
  <c r="Q382" i="27"/>
  <c r="Q179" i="27"/>
  <c r="Q181" i="27" s="1"/>
  <c r="Q78" i="15" s="1"/>
  <c r="AK400" i="27"/>
  <c r="AK360" i="27"/>
  <c r="AK362" i="27" s="1"/>
  <c r="BC74" i="15"/>
  <c r="AJ372" i="27"/>
  <c r="AJ374" i="27" s="1"/>
  <c r="I373" i="27"/>
  <c r="AE399" i="27"/>
  <c r="AE401" i="27" s="1"/>
  <c r="AZ398" i="27"/>
  <c r="AC391" i="27"/>
  <c r="AC270" i="27"/>
  <c r="AC272" i="27" s="1"/>
  <c r="W399" i="27"/>
  <c r="W401" i="27" s="1"/>
  <c r="K399" i="27"/>
  <c r="K401" i="27" s="1"/>
  <c r="Z399" i="27"/>
  <c r="Z401" i="27" s="1"/>
  <c r="I399" i="27"/>
  <c r="I401" i="27" s="1"/>
  <c r="AX398" i="27"/>
  <c r="AX399" i="27" s="1"/>
  <c r="BI398" i="27"/>
  <c r="BI399" i="27" s="1"/>
  <c r="AL399" i="27"/>
  <c r="AL401" i="27" s="1"/>
  <c r="AR398" i="27"/>
  <c r="AR399" i="27" s="1"/>
  <c r="AO391" i="27"/>
  <c r="AO270" i="27"/>
  <c r="AO272" i="27" s="1"/>
  <c r="Y360" i="27"/>
  <c r="Y362" i="27" s="1"/>
  <c r="AW391" i="27"/>
  <c r="AW270" i="27"/>
  <c r="AW272" i="27" s="1"/>
  <c r="BJ400" i="27"/>
  <c r="BJ360" i="27"/>
  <c r="BJ362" i="27" s="1"/>
  <c r="BI400" i="27"/>
  <c r="BI360" i="27"/>
  <c r="BI362" i="27" s="1"/>
  <c r="AC400" i="27"/>
  <c r="AC360" i="27"/>
  <c r="AC362" i="27" s="1"/>
  <c r="V74" i="15"/>
  <c r="M25" i="19"/>
  <c r="T73" i="15"/>
  <c r="T380" i="27"/>
  <c r="T381" i="27" s="1"/>
  <c r="AK74" i="15"/>
  <c r="P25" i="19"/>
  <c r="AQ73" i="15"/>
  <c r="AQ380" i="27"/>
  <c r="BH74" i="15"/>
  <c r="BF360" i="27"/>
  <c r="BF362" i="27" s="1"/>
  <c r="W360" i="27"/>
  <c r="W362" i="27" s="1"/>
  <c r="BD74" i="15"/>
  <c r="AQ64" i="15"/>
  <c r="AQ373" i="27"/>
  <c r="AQ89" i="27"/>
  <c r="AQ91" i="27" s="1"/>
  <c r="AQ65" i="15" s="1"/>
  <c r="AM74" i="15"/>
  <c r="BE64" i="15"/>
  <c r="BE373" i="27"/>
  <c r="BE89" i="27"/>
  <c r="BE91" i="27" s="1"/>
  <c r="BE65" i="15" s="1"/>
  <c r="L76" i="15"/>
  <c r="K26" i="19"/>
  <c r="K28" i="19" s="1"/>
  <c r="AD374" i="27"/>
  <c r="T360" i="27"/>
  <c r="T362" i="27" s="1"/>
  <c r="R76" i="15"/>
  <c r="AI74" i="15"/>
  <c r="M64" i="15"/>
  <c r="M373" i="27"/>
  <c r="M89" i="27"/>
  <c r="M91" i="27" s="1"/>
  <c r="M65" i="15" s="1"/>
  <c r="AD63" i="15"/>
  <c r="AD42" i="27"/>
  <c r="O372" i="27"/>
  <c r="O374" i="27" s="1"/>
  <c r="AP64" i="15"/>
  <c r="AP373" i="27"/>
  <c r="AP89" i="27"/>
  <c r="AP91" i="27" s="1"/>
  <c r="AP65" i="15" s="1"/>
  <c r="J64" i="15"/>
  <c r="J373" i="27"/>
  <c r="J89" i="27"/>
  <c r="J91" i="27" s="1"/>
  <c r="J65" i="15" s="1"/>
  <c r="AT74" i="15"/>
  <c r="AT381" i="27"/>
  <c r="AT383" i="27" s="1"/>
  <c r="P74" i="15"/>
  <c r="P381" i="27"/>
  <c r="P383" i="27" s="1"/>
  <c r="AH73" i="15"/>
  <c r="AH380" i="27"/>
  <c r="AB64" i="15"/>
  <c r="AB373" i="27"/>
  <c r="AB89" i="27"/>
  <c r="AB91" i="27" s="1"/>
  <c r="AB65" i="15" s="1"/>
  <c r="AG360" i="27"/>
  <c r="AG362" i="27" s="1"/>
  <c r="BG73" i="15"/>
  <c r="BG380" i="27"/>
  <c r="BG381" i="27" s="1"/>
  <c r="AH76" i="15"/>
  <c r="AH132" i="27"/>
  <c r="AM77" i="15"/>
  <c r="AM382" i="27"/>
  <c r="AM179" i="27"/>
  <c r="AM181" i="27" s="1"/>
  <c r="AM78" i="15" s="1"/>
  <c r="S399" i="27"/>
  <c r="S401" i="27" s="1"/>
  <c r="BF398" i="27"/>
  <c r="O399" i="27"/>
  <c r="O401" i="27" s="1"/>
  <c r="BJ399" i="27"/>
  <c r="BJ401" i="27" s="1"/>
  <c r="R399" i="27"/>
  <c r="R401" i="27" s="1"/>
  <c r="AP398" i="27"/>
  <c r="AP399" i="27" s="1"/>
  <c r="BA398" i="27"/>
  <c r="BA399" i="27" s="1"/>
  <c r="AJ398" i="27"/>
  <c r="AJ399" i="27" s="1"/>
  <c r="I391" i="27"/>
  <c r="I270" i="27"/>
  <c r="I272" i="27" s="1"/>
  <c r="AL391" i="27"/>
  <c r="AL270" i="27"/>
  <c r="AL272" i="27" s="1"/>
  <c r="AY360" i="27"/>
  <c r="AY362" i="27" s="1"/>
  <c r="BH360" i="27"/>
  <c r="BH362" i="27" s="1"/>
  <c r="BA391" i="27"/>
  <c r="BA270" i="27"/>
  <c r="BA272" i="27" s="1"/>
  <c r="U391" i="27"/>
  <c r="U270" i="27"/>
  <c r="U272" i="27" s="1"/>
  <c r="N74" i="15"/>
  <c r="L73" i="15"/>
  <c r="L380" i="27"/>
  <c r="AC74" i="15"/>
  <c r="AC381" i="27"/>
  <c r="AC383" i="27" s="1"/>
  <c r="AP360" i="27"/>
  <c r="AP362" i="27" s="1"/>
  <c r="AI73" i="15"/>
  <c r="AI380" i="27"/>
  <c r="AI381" i="27" s="1"/>
  <c r="AZ74" i="15"/>
  <c r="AZ360" i="27"/>
  <c r="AZ362" i="27" s="1"/>
  <c r="AV74" i="15"/>
  <c r="AX360" i="27"/>
  <c r="AX362" i="27" s="1"/>
  <c r="BG74" i="15"/>
  <c r="BJ372" i="27"/>
  <c r="BJ374" i="27" s="1"/>
  <c r="AE74" i="15"/>
  <c r="AW64" i="15"/>
  <c r="AW373" i="27"/>
  <c r="AW89" i="27"/>
  <c r="AW91" i="27" s="1"/>
  <c r="AW65" i="15" s="1"/>
  <c r="S77" i="15"/>
  <c r="S382" i="27"/>
  <c r="S179" i="27"/>
  <c r="S181" i="27" s="1"/>
  <c r="S78" i="15" s="1"/>
  <c r="I58" i="15"/>
  <c r="I84" i="27"/>
  <c r="I83" i="27"/>
  <c r="I82" i="27"/>
  <c r="I76" i="27"/>
  <c r="I62" i="27" s="1"/>
  <c r="J66" i="27"/>
  <c r="J76" i="15"/>
  <c r="J132" i="27"/>
  <c r="V63" i="15"/>
  <c r="V42" i="27"/>
  <c r="BD64" i="15"/>
  <c r="BD373" i="27"/>
  <c r="BD89" i="27"/>
  <c r="BD91" i="27" s="1"/>
  <c r="BD65" i="15" s="1"/>
  <c r="X64" i="15"/>
  <c r="X373" i="27"/>
  <c r="X89" i="27"/>
  <c r="X91" i="27" s="1"/>
  <c r="X65" i="15" s="1"/>
  <c r="AE64" i="15"/>
  <c r="AE373" i="27"/>
  <c r="AE89" i="27"/>
  <c r="AE91" i="27" s="1"/>
  <c r="AE65" i="15" s="1"/>
  <c r="AR64" i="15"/>
  <c r="AR373" i="27"/>
  <c r="AR89" i="27"/>
  <c r="AR91" i="27" s="1"/>
  <c r="AR65" i="15" s="1"/>
  <c r="L64" i="15"/>
  <c r="L373" i="27"/>
  <c r="L89" i="27"/>
  <c r="L91" i="27" s="1"/>
  <c r="L65" i="15" s="1"/>
  <c r="AK391" i="27"/>
  <c r="AK270" i="27"/>
  <c r="AK272" i="27" s="1"/>
  <c r="BI74" i="15"/>
  <c r="T74" i="15"/>
  <c r="K74" i="15"/>
  <c r="Q64" i="15"/>
  <c r="Q373" i="27"/>
  <c r="Q89" i="27"/>
  <c r="Q91" i="27" s="1"/>
  <c r="Q65" i="15" s="1"/>
  <c r="AP76" i="15"/>
  <c r="AP132" i="27"/>
  <c r="BH64" i="15"/>
  <c r="BH373" i="27"/>
  <c r="BH89" i="27"/>
  <c r="BH91" i="27" s="1"/>
  <c r="BH65" i="15" s="1"/>
  <c r="V77" i="15"/>
  <c r="V382" i="27"/>
  <c r="V179" i="27"/>
  <c r="V181" i="27" s="1"/>
  <c r="V78" i="15" s="1"/>
  <c r="G399" i="27"/>
  <c r="G401" i="27" s="1"/>
  <c r="BG399" i="27"/>
  <c r="BG401" i="27" s="1"/>
  <c r="BE399" i="27"/>
  <c r="BE401" i="27" s="1"/>
  <c r="AH398" i="27"/>
  <c r="AS398" i="27"/>
  <c r="AB398" i="27"/>
  <c r="AW360" i="27"/>
  <c r="AW362" i="27" s="1"/>
  <c r="Q360" i="27"/>
  <c r="Q362" i="27" s="1"/>
  <c r="AA360" i="27"/>
  <c r="AA362" i="27" s="1"/>
  <c r="O400" i="27"/>
  <c r="O360" i="27"/>
  <c r="O362" i="27" s="1"/>
  <c r="Q391" i="27"/>
  <c r="Q270" i="27"/>
  <c r="Q272" i="27" s="1"/>
  <c r="BC360" i="27"/>
  <c r="BC362" i="27" s="1"/>
  <c r="BA400" i="27"/>
  <c r="BA360" i="27"/>
  <c r="BA362" i="27" s="1"/>
  <c r="U400" i="27"/>
  <c r="U360" i="27"/>
  <c r="U362" i="27" s="1"/>
  <c r="AQ360" i="27"/>
  <c r="AQ362" i="27" s="1"/>
  <c r="U74" i="15"/>
  <c r="AA73" i="15"/>
  <c r="AA380" i="27"/>
  <c r="AA381" i="27" s="1"/>
  <c r="AR74" i="15"/>
  <c r="J360" i="27"/>
  <c r="J362" i="27" s="1"/>
  <c r="AN74" i="15"/>
  <c r="AY74" i="15"/>
  <c r="W74" i="15"/>
  <c r="BH76" i="15"/>
  <c r="BH132" i="27"/>
  <c r="AK77" i="15"/>
  <c r="AK382" i="27"/>
  <c r="AK179" i="27"/>
  <c r="AK181" i="27" s="1"/>
  <c r="AK78" i="15" s="1"/>
  <c r="AH64" i="15"/>
  <c r="AH373" i="27"/>
  <c r="AH89" i="27"/>
  <c r="AH91" i="27" s="1"/>
  <c r="AH65" i="15" s="1"/>
  <c r="BC77" i="15"/>
  <c r="BC382" i="27"/>
  <c r="BC179" i="27"/>
  <c r="BC181" i="27" s="1"/>
  <c r="BC78" i="15" s="1"/>
  <c r="E744" i="26"/>
  <c r="F744" i="26"/>
  <c r="G744" i="26"/>
  <c r="E749" i="26"/>
  <c r="E750" i="26" s="1"/>
  <c r="H749" i="26"/>
  <c r="I749" i="26"/>
  <c r="O179" i="27" l="1"/>
  <c r="O181" i="27" s="1"/>
  <c r="O78" i="15" s="1"/>
  <c r="O382" i="27"/>
  <c r="G383" i="27"/>
  <c r="I64" i="15"/>
  <c r="BI89" i="27"/>
  <c r="BI91" i="27" s="1"/>
  <c r="BI65" i="15" s="1"/>
  <c r="BI373" i="27"/>
  <c r="U382" i="27"/>
  <c r="AV89" i="27"/>
  <c r="AV91" i="27" s="1"/>
  <c r="AV65" i="15" s="1"/>
  <c r="BD77" i="15"/>
  <c r="W89" i="27"/>
  <c r="W91" i="27" s="1"/>
  <c r="W65" i="15" s="1"/>
  <c r="W373" i="27"/>
  <c r="M382" i="27"/>
  <c r="AS382" i="27"/>
  <c r="AS77" i="15"/>
  <c r="AA179" i="27"/>
  <c r="AA181" i="27" s="1"/>
  <c r="AA78" i="15" s="1"/>
  <c r="AA382" i="27"/>
  <c r="AV373" i="27"/>
  <c r="M31" i="19"/>
  <c r="M32" i="19" s="1"/>
  <c r="AC179" i="27"/>
  <c r="AC181" i="27" s="1"/>
  <c r="AC78" i="15" s="1"/>
  <c r="H373" i="27"/>
  <c r="BG373" i="27"/>
  <c r="P89" i="27"/>
  <c r="P91" i="27" s="1"/>
  <c r="P65" i="15" s="1"/>
  <c r="BD179" i="27"/>
  <c r="BD181" i="27" s="1"/>
  <c r="BD78" i="15" s="1"/>
  <c r="AO64" i="15"/>
  <c r="AC373" i="27"/>
  <c r="AI64" i="15"/>
  <c r="AT179" i="27"/>
  <c r="AT181" i="27" s="1"/>
  <c r="AT78" i="15" s="1"/>
  <c r="P179" i="27"/>
  <c r="P181" i="27" s="1"/>
  <c r="P78" i="15" s="1"/>
  <c r="AU181" i="27"/>
  <c r="AU78" i="15" s="1"/>
  <c r="P382" i="27"/>
  <c r="M77" i="15"/>
  <c r="AI382" i="27"/>
  <c r="AC382" i="27"/>
  <c r="AO179" i="27"/>
  <c r="AO181" i="27" s="1"/>
  <c r="AO78" i="15" s="1"/>
  <c r="AO382" i="27"/>
  <c r="AI77" i="15"/>
  <c r="U179" i="27"/>
  <c r="U181" i="27" s="1"/>
  <c r="U78" i="15" s="1"/>
  <c r="AG77" i="15"/>
  <c r="AE179" i="27"/>
  <c r="AE181" i="27" s="1"/>
  <c r="AE78" i="15" s="1"/>
  <c r="AG179" i="27"/>
  <c r="AG181" i="27" s="1"/>
  <c r="AG78" i="15" s="1"/>
  <c r="AE77" i="15"/>
  <c r="AD382" i="27"/>
  <c r="BJ179" i="27"/>
  <c r="BJ181" i="27" s="1"/>
  <c r="BJ78" i="15" s="1"/>
  <c r="AL179" i="27"/>
  <c r="AL181" i="27" s="1"/>
  <c r="AL78" i="15" s="1"/>
  <c r="X382" i="27"/>
  <c r="AD77" i="15"/>
  <c r="X77" i="15"/>
  <c r="AL382" i="27"/>
  <c r="BG382" i="27"/>
  <c r="P31" i="19"/>
  <c r="P32" i="19" s="1"/>
  <c r="BG179" i="27"/>
  <c r="BG181" i="27" s="1"/>
  <c r="BG78" i="15" s="1"/>
  <c r="BA77" i="15"/>
  <c r="N179" i="27"/>
  <c r="N181" i="27" s="1"/>
  <c r="N78" i="15" s="1"/>
  <c r="N382" i="27"/>
  <c r="K78" i="15"/>
  <c r="AT382" i="27"/>
  <c r="I77" i="15"/>
  <c r="AW179" i="27"/>
  <c r="AW181" i="27" s="1"/>
  <c r="AW78" i="15" s="1"/>
  <c r="AW382" i="27"/>
  <c r="BE77" i="15"/>
  <c r="AC64" i="15"/>
  <c r="BG64" i="15"/>
  <c r="P373" i="27"/>
  <c r="AO89" i="27"/>
  <c r="AO91" i="27" s="1"/>
  <c r="AO65" i="15" s="1"/>
  <c r="O373" i="27"/>
  <c r="W179" i="27"/>
  <c r="W181" i="27" s="1"/>
  <c r="W78" i="15" s="1"/>
  <c r="BB382" i="27"/>
  <c r="AF179" i="27"/>
  <c r="AF181" i="27" s="1"/>
  <c r="AF78" i="15" s="1"/>
  <c r="I179" i="27"/>
  <c r="I181" i="27" s="1"/>
  <c r="I78" i="15" s="1"/>
  <c r="AF382" i="27"/>
  <c r="BE179" i="27"/>
  <c r="BE181" i="27" s="1"/>
  <c r="BE78" i="15" s="1"/>
  <c r="BB179" i="27"/>
  <c r="BB181" i="27" s="1"/>
  <c r="BB78" i="15" s="1"/>
  <c r="W382" i="27"/>
  <c r="BC64" i="15"/>
  <c r="Y77" i="15"/>
  <c r="Y382" i="27"/>
  <c r="Y179" i="27"/>
  <c r="Y181" i="27" s="1"/>
  <c r="Y78" i="15" s="1"/>
  <c r="K31" i="19"/>
  <c r="K32" i="19" s="1"/>
  <c r="BJ382" i="27"/>
  <c r="Z381" i="27"/>
  <c r="Z383" i="27" s="1"/>
  <c r="BC373" i="27"/>
  <c r="AA89" i="27"/>
  <c r="AA91" i="27" s="1"/>
  <c r="AA65" i="15" s="1"/>
  <c r="O64" i="15"/>
  <c r="M401" i="27"/>
  <c r="BI179" i="27"/>
  <c r="BI181" i="27" s="1"/>
  <c r="BI78" i="15" s="1"/>
  <c r="J264" i="27"/>
  <c r="J265" i="27"/>
  <c r="J257" i="27"/>
  <c r="J243" i="27" s="1"/>
  <c r="J263" i="27"/>
  <c r="AA373" i="27"/>
  <c r="AI89" i="27"/>
  <c r="AI91" i="27" s="1"/>
  <c r="AI65" i="15" s="1"/>
  <c r="BA179" i="27"/>
  <c r="BA181" i="27" s="1"/>
  <c r="BA78" i="15" s="1"/>
  <c r="BI401" i="27"/>
  <c r="BI382" i="27"/>
  <c r="BH401" i="27"/>
  <c r="L399" i="27"/>
  <c r="L401" i="27" s="1"/>
  <c r="T383" i="27"/>
  <c r="R77" i="15"/>
  <c r="R78" i="15"/>
  <c r="J80" i="15"/>
  <c r="J71" i="15"/>
  <c r="J166" i="27"/>
  <c r="J152" i="27" s="1"/>
  <c r="K156" i="27"/>
  <c r="J173" i="27"/>
  <c r="J172" i="27"/>
  <c r="J174" i="27"/>
  <c r="AD64" i="15"/>
  <c r="AD373" i="27"/>
  <c r="AD89" i="27"/>
  <c r="AD91" i="27" s="1"/>
  <c r="AD65" i="15" s="1"/>
  <c r="AP77" i="15"/>
  <c r="AP382" i="27"/>
  <c r="AP179" i="27"/>
  <c r="AP181" i="27" s="1"/>
  <c r="AP78" i="15" s="1"/>
  <c r="K381" i="27"/>
  <c r="K383" i="27" s="1"/>
  <c r="AP401" i="27"/>
  <c r="BG383" i="27"/>
  <c r="BH381" i="27"/>
  <c r="BH383" i="27" s="1"/>
  <c r="AR401" i="27"/>
  <c r="AX77" i="15"/>
  <c r="AX382" i="27"/>
  <c r="AX179" i="27"/>
  <c r="AX181" i="27" s="1"/>
  <c r="AX78" i="15" s="1"/>
  <c r="T399" i="27"/>
  <c r="T401" i="27" s="1"/>
  <c r="S383" i="27"/>
  <c r="AI383" i="27"/>
  <c r="J58" i="15"/>
  <c r="J84" i="27"/>
  <c r="J82" i="27"/>
  <c r="J83" i="27"/>
  <c r="J76" i="27"/>
  <c r="J62" i="27" s="1"/>
  <c r="K66" i="27"/>
  <c r="AR77" i="15"/>
  <c r="AR382" i="27"/>
  <c r="AR179" i="27"/>
  <c r="AR181" i="27" s="1"/>
  <c r="AR78" i="15" s="1"/>
  <c r="L77" i="15"/>
  <c r="L382" i="27"/>
  <c r="L78" i="15"/>
  <c r="AL64" i="15"/>
  <c r="AL373" i="27"/>
  <c r="AL89" i="27"/>
  <c r="AL91" i="27" s="1"/>
  <c r="AL65" i="15" s="1"/>
  <c r="Z77" i="15"/>
  <c r="Z382" i="27"/>
  <c r="Z179" i="27"/>
  <c r="Z181" i="27" s="1"/>
  <c r="Z78" i="15" s="1"/>
  <c r="T77" i="15"/>
  <c r="T382" i="27"/>
  <c r="T179" i="27"/>
  <c r="T181" i="27" s="1"/>
  <c r="T78" i="15" s="1"/>
  <c r="AC401" i="27"/>
  <c r="AB399" i="27"/>
  <c r="AB401" i="27" s="1"/>
  <c r="AZ383" i="27"/>
  <c r="AH381" i="27"/>
  <c r="AH383" i="27" s="1"/>
  <c r="I383" i="27"/>
  <c r="AZ399" i="27"/>
  <c r="AZ401" i="27" s="1"/>
  <c r="AJ401" i="27"/>
  <c r="AT64" i="15"/>
  <c r="AT373" i="27"/>
  <c r="AT89" i="27"/>
  <c r="AT91" i="27" s="1"/>
  <c r="AT65" i="15" s="1"/>
  <c r="AJ77" i="15"/>
  <c r="AJ382" i="27"/>
  <c r="AJ179" i="27"/>
  <c r="AJ181" i="27" s="1"/>
  <c r="AJ78" i="15" s="1"/>
  <c r="L381" i="27"/>
  <c r="L383" i="27" s="1"/>
  <c r="AS399" i="27"/>
  <c r="AS401" i="27" s="1"/>
  <c r="AQ381" i="27"/>
  <c r="AQ383" i="27" s="1"/>
  <c r="AB383" i="27"/>
  <c r="AJ383" i="27"/>
  <c r="AX401" i="27"/>
  <c r="AH399" i="27"/>
  <c r="AH401" i="27" s="1"/>
  <c r="U401" i="27"/>
  <c r="AR383" i="27"/>
  <c r="BJ64" i="15"/>
  <c r="BJ373" i="27"/>
  <c r="BJ89" i="27"/>
  <c r="BJ91" i="27" s="1"/>
  <c r="BJ65" i="15" s="1"/>
  <c r="J355" i="27"/>
  <c r="J354" i="27"/>
  <c r="J353" i="27"/>
  <c r="J347" i="27"/>
  <c r="J333" i="27" s="1"/>
  <c r="BA401" i="27"/>
  <c r="AY383" i="27"/>
  <c r="BF399" i="27"/>
  <c r="BF401" i="27" s="1"/>
  <c r="BF77" i="15"/>
  <c r="BF382" i="27"/>
  <c r="BF179" i="27"/>
  <c r="BF181" i="27" s="1"/>
  <c r="BF78" i="15" s="1"/>
  <c r="BH77" i="15"/>
  <c r="BH382" i="27"/>
  <c r="BH179" i="27"/>
  <c r="BH181" i="27" s="1"/>
  <c r="BH78" i="15" s="1"/>
  <c r="AB77" i="15"/>
  <c r="AB382" i="27"/>
  <c r="AB179" i="27"/>
  <c r="AB181" i="27" s="1"/>
  <c r="AB78" i="15" s="1"/>
  <c r="AH77" i="15"/>
  <c r="AH382" i="27"/>
  <c r="AH179" i="27"/>
  <c r="AH181" i="27" s="1"/>
  <c r="AH78" i="15" s="1"/>
  <c r="AA383" i="27"/>
  <c r="J77" i="15"/>
  <c r="J382" i="27"/>
  <c r="J179" i="27"/>
  <c r="J181" i="27" s="1"/>
  <c r="J78" i="15" s="1"/>
  <c r="V64" i="15"/>
  <c r="V373" i="27"/>
  <c r="V89" i="27"/>
  <c r="V91" i="27" s="1"/>
  <c r="V65" i="15" s="1"/>
  <c r="N64" i="15"/>
  <c r="N373" i="27"/>
  <c r="N89" i="27"/>
  <c r="N91" i="27" s="1"/>
  <c r="N65" i="15" s="1"/>
  <c r="BB64" i="15"/>
  <c r="BB373" i="27"/>
  <c r="BB89" i="27"/>
  <c r="BB91" i="27" s="1"/>
  <c r="BB65" i="15" s="1"/>
  <c r="AZ77" i="15"/>
  <c r="AZ382" i="27"/>
  <c r="AZ179" i="27"/>
  <c r="AZ181" i="27" s="1"/>
  <c r="AZ78" i="15" s="1"/>
  <c r="F748" i="26"/>
  <c r="E751" i="26"/>
  <c r="E752" i="26" s="1"/>
  <c r="E753" i="26" s="1"/>
  <c r="AA272" i="22"/>
  <c r="Z272" i="22"/>
  <c r="Y272" i="22"/>
  <c r="X272" i="22"/>
  <c r="W272" i="22"/>
  <c r="V272" i="22"/>
  <c r="U272" i="22"/>
  <c r="T272" i="22"/>
  <c r="S272" i="22"/>
  <c r="R272" i="22"/>
  <c r="Q272" i="22"/>
  <c r="P272" i="22"/>
  <c r="O272" i="22"/>
  <c r="N272" i="22"/>
  <c r="M272" i="22"/>
  <c r="L272" i="22"/>
  <c r="K272" i="22"/>
  <c r="J272" i="22"/>
  <c r="I272" i="22"/>
  <c r="H272" i="22"/>
  <c r="G272" i="22"/>
  <c r="AA257" i="22"/>
  <c r="Z257" i="22"/>
  <c r="Y257" i="22"/>
  <c r="X257" i="22"/>
  <c r="W257" i="22"/>
  <c r="V257" i="22"/>
  <c r="U257" i="22"/>
  <c r="T257" i="22"/>
  <c r="S257" i="22"/>
  <c r="R257" i="22"/>
  <c r="Q257" i="22"/>
  <c r="P257" i="22"/>
  <c r="O257" i="22"/>
  <c r="N257" i="22"/>
  <c r="M257" i="22"/>
  <c r="L257" i="22"/>
  <c r="K257" i="22"/>
  <c r="J257" i="22"/>
  <c r="I257" i="22"/>
  <c r="H257" i="22"/>
  <c r="G257" i="22"/>
  <c r="AA256" i="22"/>
  <c r="Z256" i="22"/>
  <c r="Y256" i="22"/>
  <c r="X256" i="22"/>
  <c r="W256" i="22"/>
  <c r="V256" i="22"/>
  <c r="U256" i="22"/>
  <c r="T256" i="22"/>
  <c r="S256" i="22"/>
  <c r="R256" i="22"/>
  <c r="Q256" i="22"/>
  <c r="P256" i="22"/>
  <c r="O256" i="22"/>
  <c r="N256" i="22"/>
  <c r="M256" i="22"/>
  <c r="L256" i="22"/>
  <c r="K256" i="22"/>
  <c r="J256" i="22"/>
  <c r="I256" i="22"/>
  <c r="H256" i="22"/>
  <c r="G256" i="22"/>
  <c r="AA255" i="22"/>
  <c r="Z255" i="22"/>
  <c r="Y255" i="22"/>
  <c r="X255" i="22"/>
  <c r="W255" i="22"/>
  <c r="V255" i="22"/>
  <c r="U255" i="22"/>
  <c r="T255" i="22"/>
  <c r="S255" i="22"/>
  <c r="R255" i="22"/>
  <c r="Q255" i="22"/>
  <c r="P255" i="22"/>
  <c r="O255" i="22"/>
  <c r="N255" i="22"/>
  <c r="M255" i="22"/>
  <c r="L255" i="22"/>
  <c r="K255" i="22"/>
  <c r="J255" i="22"/>
  <c r="I255" i="22"/>
  <c r="H255" i="22"/>
  <c r="G255" i="22"/>
  <c r="L248" i="22"/>
  <c r="K248" i="22"/>
  <c r="J248" i="22"/>
  <c r="I248" i="22"/>
  <c r="H248" i="22"/>
  <c r="G248" i="22"/>
  <c r="AA217" i="22"/>
  <c r="Z217" i="22"/>
  <c r="Y217" i="22"/>
  <c r="X217" i="22"/>
  <c r="W217" i="22"/>
  <c r="V217" i="22"/>
  <c r="U217" i="22"/>
  <c r="T217" i="22"/>
  <c r="S217" i="22"/>
  <c r="R217" i="22"/>
  <c r="Q217" i="22"/>
  <c r="P217" i="22"/>
  <c r="O217" i="22"/>
  <c r="N217" i="22"/>
  <c r="M217" i="22"/>
  <c r="L217" i="22"/>
  <c r="K217" i="22"/>
  <c r="J217" i="22"/>
  <c r="I217" i="22"/>
  <c r="H217" i="22"/>
  <c r="G217" i="22"/>
  <c r="AA214" i="22"/>
  <c r="Z214" i="22"/>
  <c r="Y214" i="22"/>
  <c r="X214" i="22"/>
  <c r="W214" i="22"/>
  <c r="V214" i="22"/>
  <c r="U214" i="22"/>
  <c r="T214" i="22"/>
  <c r="S214" i="22"/>
  <c r="R214" i="22"/>
  <c r="Q214" i="22"/>
  <c r="P214" i="22"/>
  <c r="O214" i="22"/>
  <c r="N214" i="22"/>
  <c r="M214" i="22"/>
  <c r="L214" i="22"/>
  <c r="K214" i="22"/>
  <c r="J214" i="22"/>
  <c r="I214" i="22"/>
  <c r="H214" i="22"/>
  <c r="G214" i="22"/>
  <c r="AA211" i="22"/>
  <c r="Z211" i="22"/>
  <c r="Y211" i="22"/>
  <c r="X211" i="22"/>
  <c r="W211" i="22"/>
  <c r="V211" i="22"/>
  <c r="U211" i="22"/>
  <c r="T211" i="22"/>
  <c r="S211" i="22"/>
  <c r="R211" i="22"/>
  <c r="Q211" i="22"/>
  <c r="P211" i="22"/>
  <c r="O211" i="22"/>
  <c r="N211" i="22"/>
  <c r="M211" i="22"/>
  <c r="L211" i="22"/>
  <c r="K211" i="22"/>
  <c r="J211" i="22"/>
  <c r="I211" i="22"/>
  <c r="H211" i="22"/>
  <c r="G211" i="22"/>
  <c r="AA208" i="22"/>
  <c r="Z208" i="22"/>
  <c r="Y208" i="22"/>
  <c r="X208" i="22"/>
  <c r="W208" i="22"/>
  <c r="V208" i="22"/>
  <c r="U208" i="22"/>
  <c r="T208" i="22"/>
  <c r="S208" i="22"/>
  <c r="R208" i="22"/>
  <c r="Q208" i="22"/>
  <c r="P208" i="22"/>
  <c r="O208" i="22"/>
  <c r="N208" i="22"/>
  <c r="M208" i="22"/>
  <c r="L208" i="22"/>
  <c r="K208" i="22"/>
  <c r="J208" i="22"/>
  <c r="I208" i="22"/>
  <c r="H208" i="22"/>
  <c r="G208" i="22"/>
  <c r="AA205" i="22"/>
  <c r="Z205" i="22"/>
  <c r="Y205" i="22"/>
  <c r="X205" i="22"/>
  <c r="W205" i="22"/>
  <c r="V205" i="22"/>
  <c r="U205" i="22"/>
  <c r="T205" i="22"/>
  <c r="S205" i="22"/>
  <c r="R205" i="22"/>
  <c r="Q205" i="22"/>
  <c r="P205" i="22"/>
  <c r="O205" i="22"/>
  <c r="N205" i="22"/>
  <c r="M205" i="22"/>
  <c r="L205" i="22"/>
  <c r="K205" i="22"/>
  <c r="J205" i="22"/>
  <c r="I205" i="22"/>
  <c r="H205" i="22"/>
  <c r="G205" i="22"/>
  <c r="AA199" i="22"/>
  <c r="Z199" i="22"/>
  <c r="Y199" i="22"/>
  <c r="X199" i="22"/>
  <c r="W199" i="22"/>
  <c r="V199" i="22"/>
  <c r="U199" i="22"/>
  <c r="T199" i="22"/>
  <c r="S199" i="22"/>
  <c r="R199" i="22"/>
  <c r="Q199" i="22"/>
  <c r="P199" i="22"/>
  <c r="O199" i="22"/>
  <c r="N199" i="22"/>
  <c r="M199" i="22"/>
  <c r="L199" i="22"/>
  <c r="K199" i="22"/>
  <c r="J199" i="22"/>
  <c r="I199" i="22"/>
  <c r="H199" i="22"/>
  <c r="G199" i="22"/>
  <c r="C192" i="22"/>
  <c r="AA177" i="22"/>
  <c r="Z177" i="22"/>
  <c r="X177" i="22"/>
  <c r="W177" i="22"/>
  <c r="V177" i="22"/>
  <c r="U177" i="22"/>
  <c r="T177" i="22"/>
  <c r="S177" i="22"/>
  <c r="R177" i="22"/>
  <c r="Q177" i="22"/>
  <c r="P177" i="22"/>
  <c r="O177" i="22"/>
  <c r="N177" i="22"/>
  <c r="M177" i="22"/>
  <c r="L177" i="22"/>
  <c r="K177" i="22"/>
  <c r="J177" i="22"/>
  <c r="I177" i="22"/>
  <c r="H177" i="22"/>
  <c r="G177" i="22"/>
  <c r="AA162" i="22"/>
  <c r="Z162" i="22"/>
  <c r="Y162" i="22"/>
  <c r="X162" i="22"/>
  <c r="W162" i="22"/>
  <c r="V162" i="22"/>
  <c r="U162" i="22"/>
  <c r="T162" i="22"/>
  <c r="S162" i="22"/>
  <c r="R162" i="22"/>
  <c r="Q162" i="22"/>
  <c r="P162" i="22"/>
  <c r="O162" i="22"/>
  <c r="N162" i="22"/>
  <c r="M162" i="22"/>
  <c r="L162" i="22"/>
  <c r="K162" i="22"/>
  <c r="J162" i="22"/>
  <c r="I162" i="22"/>
  <c r="H162" i="22"/>
  <c r="G162" i="22"/>
  <c r="AA161" i="22"/>
  <c r="Z161" i="22"/>
  <c r="Y161" i="22"/>
  <c r="X161" i="22"/>
  <c r="W161" i="22"/>
  <c r="V161" i="22"/>
  <c r="U161" i="22"/>
  <c r="T161" i="22"/>
  <c r="S161" i="22"/>
  <c r="R161" i="22"/>
  <c r="Q161" i="22"/>
  <c r="P161" i="22"/>
  <c r="O161" i="22"/>
  <c r="N161" i="22"/>
  <c r="M161" i="22"/>
  <c r="L161" i="22"/>
  <c r="K161" i="22"/>
  <c r="J161" i="22"/>
  <c r="I161" i="22"/>
  <c r="H161" i="22"/>
  <c r="G161" i="22"/>
  <c r="AA160" i="22"/>
  <c r="Z160" i="22"/>
  <c r="Y160" i="22"/>
  <c r="X160" i="22"/>
  <c r="W160" i="22"/>
  <c r="V160" i="22"/>
  <c r="U160" i="22"/>
  <c r="T160" i="22"/>
  <c r="S160" i="22"/>
  <c r="R160" i="22"/>
  <c r="Q160" i="22"/>
  <c r="P160" i="22"/>
  <c r="O160" i="22"/>
  <c r="N160" i="22"/>
  <c r="M160" i="22"/>
  <c r="L160" i="22"/>
  <c r="K160" i="22"/>
  <c r="J160" i="22"/>
  <c r="I160" i="22"/>
  <c r="H160" i="22"/>
  <c r="G160" i="22"/>
  <c r="L153" i="22"/>
  <c r="K153" i="22"/>
  <c r="J153" i="22"/>
  <c r="I153" i="22"/>
  <c r="H153" i="22"/>
  <c r="G153" i="22"/>
  <c r="AA122" i="22"/>
  <c r="Z122" i="22"/>
  <c r="Y122" i="22"/>
  <c r="X122" i="22"/>
  <c r="W122" i="22"/>
  <c r="V122" i="22"/>
  <c r="U122" i="22"/>
  <c r="T122" i="22"/>
  <c r="S122" i="22"/>
  <c r="R122" i="22"/>
  <c r="Q122" i="22"/>
  <c r="P122" i="22"/>
  <c r="O122" i="22"/>
  <c r="N122" i="22"/>
  <c r="M122" i="22"/>
  <c r="L122" i="22"/>
  <c r="K122" i="22"/>
  <c r="J122" i="22"/>
  <c r="I122" i="22"/>
  <c r="H122" i="22"/>
  <c r="G122" i="22"/>
  <c r="AA119" i="22"/>
  <c r="Z119" i="22"/>
  <c r="Y119" i="22"/>
  <c r="X119" i="22"/>
  <c r="W119" i="22"/>
  <c r="V119" i="22"/>
  <c r="U119" i="22"/>
  <c r="T119" i="22"/>
  <c r="S119" i="22"/>
  <c r="R119" i="22"/>
  <c r="Q119" i="22"/>
  <c r="P119" i="22"/>
  <c r="O119" i="22"/>
  <c r="N119" i="22"/>
  <c r="M119" i="22"/>
  <c r="L119" i="22"/>
  <c r="K119" i="22"/>
  <c r="J119" i="22"/>
  <c r="I119" i="22"/>
  <c r="H119" i="22"/>
  <c r="G119" i="22"/>
  <c r="AA116" i="22"/>
  <c r="Z116" i="22"/>
  <c r="Y116" i="22"/>
  <c r="X116" i="22"/>
  <c r="W116" i="22"/>
  <c r="V116" i="22"/>
  <c r="U116" i="22"/>
  <c r="T116" i="22"/>
  <c r="S116" i="22"/>
  <c r="R116" i="22"/>
  <c r="Q116" i="22"/>
  <c r="P116" i="22"/>
  <c r="O116" i="22"/>
  <c r="N116" i="22"/>
  <c r="M116" i="22"/>
  <c r="L116" i="22"/>
  <c r="K116" i="22"/>
  <c r="J116" i="22"/>
  <c r="I116" i="22"/>
  <c r="H116" i="22"/>
  <c r="G116" i="22"/>
  <c r="AA113" i="22"/>
  <c r="Z113" i="22"/>
  <c r="Y113" i="22"/>
  <c r="X113" i="22"/>
  <c r="W113" i="22"/>
  <c r="V113" i="22"/>
  <c r="U113" i="22"/>
  <c r="T113" i="22"/>
  <c r="S113" i="22"/>
  <c r="R113" i="22"/>
  <c r="Q113" i="22"/>
  <c r="P113" i="22"/>
  <c r="O113" i="22"/>
  <c r="N113" i="22"/>
  <c r="M113" i="22"/>
  <c r="L113" i="22"/>
  <c r="K113" i="22"/>
  <c r="J113" i="22"/>
  <c r="I113" i="22"/>
  <c r="H113" i="22"/>
  <c r="G113" i="22"/>
  <c r="AA110" i="22"/>
  <c r="Z110" i="22"/>
  <c r="Y110" i="22"/>
  <c r="X110" i="22"/>
  <c r="W110" i="22"/>
  <c r="V110" i="22"/>
  <c r="U110" i="22"/>
  <c r="T110" i="22"/>
  <c r="S110" i="22"/>
  <c r="R110" i="22"/>
  <c r="Q110" i="22"/>
  <c r="P110" i="22"/>
  <c r="O110" i="22"/>
  <c r="N110" i="22"/>
  <c r="M110" i="22"/>
  <c r="L110" i="22"/>
  <c r="K110" i="22"/>
  <c r="J110" i="22"/>
  <c r="I110" i="22"/>
  <c r="H110" i="22"/>
  <c r="G110" i="22"/>
  <c r="AA104" i="22"/>
  <c r="Z104" i="22"/>
  <c r="Y104" i="22"/>
  <c r="X104" i="22"/>
  <c r="W104" i="22"/>
  <c r="V104" i="22"/>
  <c r="U104" i="22"/>
  <c r="T104" i="22"/>
  <c r="S104" i="22"/>
  <c r="R104" i="22"/>
  <c r="Q104" i="22"/>
  <c r="P104" i="22"/>
  <c r="O104" i="22"/>
  <c r="N104" i="22"/>
  <c r="M104" i="22"/>
  <c r="L104" i="22"/>
  <c r="K104" i="22"/>
  <c r="J104" i="22"/>
  <c r="I104" i="22"/>
  <c r="H104" i="22"/>
  <c r="G104" i="22"/>
  <c r="C97" i="22"/>
  <c r="F171" i="18"/>
  <c r="B171" i="18" s="1"/>
  <c r="F172" i="18"/>
  <c r="B172" i="18" s="1"/>
  <c r="F173" i="18"/>
  <c r="B173" i="18" s="1"/>
  <c r="B8" i="16"/>
  <c r="F180" i="18"/>
  <c r="B180" i="18" s="1"/>
  <c r="F182" i="18"/>
  <c r="B182" i="18" s="1"/>
  <c r="F177" i="18"/>
  <c r="B177" i="18" s="1"/>
  <c r="F178" i="18"/>
  <c r="B178" i="18" s="1"/>
  <c r="C68" i="16"/>
  <c r="B127" i="16"/>
  <c r="B121" i="16"/>
  <c r="B114" i="16"/>
  <c r="B107" i="16"/>
  <c r="C101" i="16"/>
  <c r="B94" i="16"/>
  <c r="B88" i="16"/>
  <c r="B81" i="16"/>
  <c r="B74" i="16"/>
  <c r="B61" i="16"/>
  <c r="B55" i="16"/>
  <c r="B48" i="16"/>
  <c r="B41" i="16"/>
  <c r="C35" i="16"/>
  <c r="H382" i="27" l="1"/>
  <c r="K265" i="27"/>
  <c r="K264" i="27"/>
  <c r="K257" i="27"/>
  <c r="K243" i="27" s="1"/>
  <c r="K263" i="27"/>
  <c r="K80" i="15"/>
  <c r="K71" i="15"/>
  <c r="K172" i="27"/>
  <c r="K174" i="27"/>
  <c r="K173" i="27"/>
  <c r="K166" i="27"/>
  <c r="K152" i="27" s="1"/>
  <c r="L156" i="27"/>
  <c r="K355" i="27"/>
  <c r="K354" i="27"/>
  <c r="K347" i="27"/>
  <c r="K333" i="27" s="1"/>
  <c r="K353" i="27"/>
  <c r="K58" i="15"/>
  <c r="K76" i="27"/>
  <c r="K62" i="27" s="1"/>
  <c r="L66" i="27"/>
  <c r="L76" i="27" s="1"/>
  <c r="K82" i="27"/>
  <c r="K84" i="27"/>
  <c r="K83" i="27"/>
  <c r="F750" i="26"/>
  <c r="G748" i="26" s="1"/>
  <c r="H258" i="22"/>
  <c r="P258" i="22"/>
  <c r="X258" i="22"/>
  <c r="N163" i="22"/>
  <c r="V163" i="22"/>
  <c r="I163" i="22"/>
  <c r="Q163" i="22"/>
  <c r="Y163" i="22"/>
  <c r="I258" i="22"/>
  <c r="Q258" i="22"/>
  <c r="Y258" i="22"/>
  <c r="L258" i="22"/>
  <c r="T258" i="22"/>
  <c r="J123" i="22"/>
  <c r="R123" i="22"/>
  <c r="Z123" i="22"/>
  <c r="K218" i="22"/>
  <c r="S218" i="22"/>
  <c r="AA218" i="22"/>
  <c r="L123" i="22"/>
  <c r="T123" i="22"/>
  <c r="H163" i="22"/>
  <c r="P163" i="22"/>
  <c r="X163" i="22"/>
  <c r="K258" i="22"/>
  <c r="S258" i="22"/>
  <c r="AA258" i="22"/>
  <c r="I123" i="22"/>
  <c r="Q123" i="22"/>
  <c r="Y123" i="22"/>
  <c r="M218" i="22"/>
  <c r="U218" i="22"/>
  <c r="K123" i="22"/>
  <c r="S123" i="22"/>
  <c r="AA123" i="22"/>
  <c r="J163" i="22"/>
  <c r="R163" i="22"/>
  <c r="Z163" i="22"/>
  <c r="G218" i="22"/>
  <c r="O218" i="22"/>
  <c r="W218" i="22"/>
  <c r="M258" i="22"/>
  <c r="U258" i="22"/>
  <c r="K163" i="22"/>
  <c r="S163" i="22"/>
  <c r="AA163" i="22"/>
  <c r="L218" i="22"/>
  <c r="T218" i="22"/>
  <c r="H218" i="22"/>
  <c r="P218" i="22"/>
  <c r="X218" i="22"/>
  <c r="N258" i="22"/>
  <c r="V258" i="22"/>
  <c r="M123" i="22"/>
  <c r="U123" i="22"/>
  <c r="L163" i="22"/>
  <c r="T163" i="22"/>
  <c r="N218" i="22"/>
  <c r="V218" i="22"/>
  <c r="I218" i="22"/>
  <c r="Q218" i="22"/>
  <c r="Y218" i="22"/>
  <c r="G258" i="22"/>
  <c r="O258" i="22"/>
  <c r="W258" i="22"/>
  <c r="H123" i="22"/>
  <c r="P123" i="22"/>
  <c r="X123" i="22"/>
  <c r="N123" i="22"/>
  <c r="V123" i="22"/>
  <c r="M163" i="22"/>
  <c r="U163" i="22"/>
  <c r="J218" i="22"/>
  <c r="R218" i="22"/>
  <c r="Z218" i="22"/>
  <c r="G123" i="22"/>
  <c r="O123" i="22"/>
  <c r="W123" i="22"/>
  <c r="G163" i="22"/>
  <c r="O163" i="22"/>
  <c r="W163" i="22"/>
  <c r="J258" i="22"/>
  <c r="R258" i="22"/>
  <c r="Z258" i="22"/>
  <c r="H44" i="3"/>
  <c r="H58" i="3"/>
  <c r="H51" i="3"/>
  <c r="H65" i="22"/>
  <c r="I65" i="22"/>
  <c r="J65" i="22"/>
  <c r="K65" i="22"/>
  <c r="L65" i="22"/>
  <c r="M65" i="22"/>
  <c r="N65" i="22"/>
  <c r="O65" i="22"/>
  <c r="P65" i="22"/>
  <c r="Q65" i="22"/>
  <c r="R65" i="22"/>
  <c r="S65" i="22"/>
  <c r="T65" i="22"/>
  <c r="U65" i="22"/>
  <c r="V65" i="22"/>
  <c r="W65" i="22"/>
  <c r="X65" i="22"/>
  <c r="Y65" i="22"/>
  <c r="Z65" i="22"/>
  <c r="AA65" i="22"/>
  <c r="H66" i="22"/>
  <c r="I66" i="22"/>
  <c r="J66" i="22"/>
  <c r="K66" i="22"/>
  <c r="L66" i="22"/>
  <c r="M66" i="22"/>
  <c r="N66" i="22"/>
  <c r="O66" i="22"/>
  <c r="P66" i="22"/>
  <c r="Q66" i="22"/>
  <c r="R66" i="22"/>
  <c r="S66" i="22"/>
  <c r="T66" i="22"/>
  <c r="U66" i="22"/>
  <c r="V66" i="22"/>
  <c r="W66" i="22"/>
  <c r="X66" i="22"/>
  <c r="Y66" i="22"/>
  <c r="Z66" i="22"/>
  <c r="AA66" i="22"/>
  <c r="H67" i="22"/>
  <c r="I67" i="22"/>
  <c r="J67" i="22"/>
  <c r="K67" i="22"/>
  <c r="L67" i="22"/>
  <c r="M67" i="22"/>
  <c r="N67" i="22"/>
  <c r="O67" i="22"/>
  <c r="P67" i="22"/>
  <c r="Q67" i="22"/>
  <c r="R67" i="22"/>
  <c r="S67" i="22"/>
  <c r="T67" i="22"/>
  <c r="U67" i="22"/>
  <c r="V67" i="22"/>
  <c r="W67" i="22"/>
  <c r="X67" i="22"/>
  <c r="Y67" i="22"/>
  <c r="Z67" i="22"/>
  <c r="AA67" i="22"/>
  <c r="G66" i="22"/>
  <c r="G67" i="22"/>
  <c r="G65" i="22"/>
  <c r="B15" i="16"/>
  <c r="B28" i="16"/>
  <c r="B22" i="16"/>
  <c r="L265" i="27" l="1"/>
  <c r="L264" i="27"/>
  <c r="L257" i="27"/>
  <c r="L243" i="27" s="1"/>
  <c r="L263" i="27"/>
  <c r="M247" i="27"/>
  <c r="F751" i="26"/>
  <c r="F752" i="26" s="1"/>
  <c r="F753" i="26" s="1"/>
  <c r="L355" i="27"/>
  <c r="L354" i="27"/>
  <c r="L353" i="27"/>
  <c r="L347" i="27"/>
  <c r="L333" i="27" s="1"/>
  <c r="M337" i="27"/>
  <c r="L80" i="15"/>
  <c r="L71" i="15"/>
  <c r="L166" i="27"/>
  <c r="L152" i="27" s="1"/>
  <c r="M156" i="27"/>
  <c r="L174" i="27"/>
  <c r="L173" i="27"/>
  <c r="L172" i="27"/>
  <c r="L58" i="15"/>
  <c r="L84" i="27"/>
  <c r="L62" i="27"/>
  <c r="M66" i="27"/>
  <c r="L83" i="27"/>
  <c r="L82" i="27"/>
  <c r="G750" i="26"/>
  <c r="H748" i="26" s="1"/>
  <c r="K82" i="22"/>
  <c r="J82" i="22"/>
  <c r="I82" i="22"/>
  <c r="H82" i="22"/>
  <c r="G82" i="22"/>
  <c r="K58" i="22"/>
  <c r="J58" i="22"/>
  <c r="I58" i="22"/>
  <c r="H58" i="22"/>
  <c r="K49" i="22"/>
  <c r="J49" i="22"/>
  <c r="I49" i="22"/>
  <c r="H49" i="22"/>
  <c r="G49" i="22"/>
  <c r="K40" i="22"/>
  <c r="J40" i="22"/>
  <c r="I40" i="22"/>
  <c r="H40" i="22"/>
  <c r="G40" i="22"/>
  <c r="K27" i="22"/>
  <c r="J27" i="22"/>
  <c r="I27" i="22"/>
  <c r="H27" i="22"/>
  <c r="G27" i="22"/>
  <c r="K24" i="22"/>
  <c r="J24" i="22"/>
  <c r="I24" i="22"/>
  <c r="H24" i="22"/>
  <c r="G24" i="22"/>
  <c r="K21" i="22"/>
  <c r="J21" i="22"/>
  <c r="I21" i="22"/>
  <c r="H21" i="22"/>
  <c r="G21" i="22"/>
  <c r="K18" i="22"/>
  <c r="J18" i="22"/>
  <c r="I18" i="22"/>
  <c r="H18" i="22"/>
  <c r="G18" i="22"/>
  <c r="K15" i="22"/>
  <c r="J15" i="22"/>
  <c r="I15" i="22"/>
  <c r="H15" i="22"/>
  <c r="G15" i="22"/>
  <c r="G9" i="22"/>
  <c r="H9" i="22"/>
  <c r="I9" i="22"/>
  <c r="J9" i="22"/>
  <c r="K9" i="22"/>
  <c r="L9" i="22"/>
  <c r="G751" i="26" l="1"/>
  <c r="G752" i="26" s="1"/>
  <c r="G753" i="26" s="1"/>
  <c r="M265" i="27"/>
  <c r="N247" i="27"/>
  <c r="M264" i="27"/>
  <c r="M263" i="27"/>
  <c r="M257" i="27"/>
  <c r="M243" i="27" s="1"/>
  <c r="M80" i="15"/>
  <c r="M71" i="15"/>
  <c r="M174" i="27"/>
  <c r="M166" i="27"/>
  <c r="M152" i="27" s="1"/>
  <c r="N156" i="27"/>
  <c r="M173" i="27"/>
  <c r="M172" i="27"/>
  <c r="M58" i="15"/>
  <c r="M76" i="27"/>
  <c r="M62" i="27" s="1"/>
  <c r="N66" i="27"/>
  <c r="M83" i="27"/>
  <c r="M82" i="27"/>
  <c r="M84" i="27"/>
  <c r="M355" i="27"/>
  <c r="M354" i="27"/>
  <c r="M353" i="27"/>
  <c r="M347" i="27"/>
  <c r="M333" i="27" s="1"/>
  <c r="N337" i="27"/>
  <c r="H750" i="26"/>
  <c r="I748" i="26" s="1"/>
  <c r="G68" i="22"/>
  <c r="H68" i="22"/>
  <c r="I68" i="22"/>
  <c r="J68" i="22"/>
  <c r="K68" i="22"/>
  <c r="H28" i="22"/>
  <c r="G28" i="22"/>
  <c r="I28" i="22"/>
  <c r="J28" i="22"/>
  <c r="K28" i="22"/>
  <c r="N264" i="27" l="1"/>
  <c r="N263" i="27"/>
  <c r="N265" i="27"/>
  <c r="N257" i="27"/>
  <c r="N243" i="27" s="1"/>
  <c r="O247" i="27"/>
  <c r="N80" i="15"/>
  <c r="N71" i="15"/>
  <c r="N174" i="27"/>
  <c r="N173" i="27"/>
  <c r="N172" i="27"/>
  <c r="N166" i="27"/>
  <c r="N152" i="27" s="1"/>
  <c r="O156" i="27"/>
  <c r="N354" i="27"/>
  <c r="N353" i="27"/>
  <c r="N347" i="27"/>
  <c r="N333" i="27" s="1"/>
  <c r="O337" i="27"/>
  <c r="N355" i="27"/>
  <c r="N58" i="15"/>
  <c r="N84" i="27"/>
  <c r="N83" i="27"/>
  <c r="N82" i="27"/>
  <c r="N76" i="27"/>
  <c r="N62" i="27" s="1"/>
  <c r="O66" i="27"/>
  <c r="I750" i="26"/>
  <c r="I751" i="26" s="1"/>
  <c r="I752" i="26" s="1"/>
  <c r="I753" i="26" s="1"/>
  <c r="H751" i="26"/>
  <c r="H752" i="26" s="1"/>
  <c r="H753" i="26" s="1"/>
  <c r="I51" i="3"/>
  <c r="J51" i="3"/>
  <c r="F7" i="17"/>
  <c r="M49" i="22"/>
  <c r="N49" i="22"/>
  <c r="O49" i="22"/>
  <c r="P49" i="22"/>
  <c r="Q49" i="22"/>
  <c r="R49" i="22"/>
  <c r="S49" i="22"/>
  <c r="T49" i="22"/>
  <c r="U49" i="22"/>
  <c r="V49" i="22"/>
  <c r="W49" i="22"/>
  <c r="X49" i="22"/>
  <c r="Y49" i="22"/>
  <c r="Z49" i="22"/>
  <c r="L49" i="22"/>
  <c r="M40" i="22"/>
  <c r="N40" i="22"/>
  <c r="O40" i="22"/>
  <c r="P40" i="22"/>
  <c r="Q40" i="22"/>
  <c r="R40" i="22"/>
  <c r="S40" i="22"/>
  <c r="T40" i="22"/>
  <c r="U40" i="22"/>
  <c r="V40" i="22"/>
  <c r="W40" i="22"/>
  <c r="X40" i="22"/>
  <c r="Y40" i="22"/>
  <c r="Z40" i="22"/>
  <c r="AA40" i="22"/>
  <c r="L40" i="22"/>
  <c r="L82" i="22"/>
  <c r="M82" i="22"/>
  <c r="N82" i="22"/>
  <c r="O82" i="22"/>
  <c r="P82" i="22"/>
  <c r="Q82" i="22"/>
  <c r="R82" i="22"/>
  <c r="S82" i="22"/>
  <c r="T82" i="22"/>
  <c r="U82" i="22"/>
  <c r="V82" i="22"/>
  <c r="W82" i="22"/>
  <c r="X82" i="22"/>
  <c r="Y82" i="22"/>
  <c r="Z82" i="22"/>
  <c r="AA82" i="22"/>
  <c r="E755" i="26" l="1"/>
  <c r="O265" i="27"/>
  <c r="P247" i="27"/>
  <c r="O264" i="27"/>
  <c r="O263" i="27"/>
  <c r="O257" i="27"/>
  <c r="O243" i="27" s="1"/>
  <c r="O80" i="15"/>
  <c r="O71" i="15"/>
  <c r="O174" i="27"/>
  <c r="O173" i="27"/>
  <c r="O172" i="27"/>
  <c r="O166" i="27"/>
  <c r="O152" i="27" s="1"/>
  <c r="P156" i="27"/>
  <c r="O353" i="27"/>
  <c r="O347" i="27"/>
  <c r="O333" i="27" s="1"/>
  <c r="O354" i="27"/>
  <c r="O355" i="27"/>
  <c r="P337" i="27"/>
  <c r="O58" i="15"/>
  <c r="O83" i="27"/>
  <c r="O82" i="27"/>
  <c r="O84" i="27"/>
  <c r="O76" i="27"/>
  <c r="O62" i="27" s="1"/>
  <c r="P66" i="27"/>
  <c r="L68" i="22"/>
  <c r="P264" i="27" l="1"/>
  <c r="P257" i="27"/>
  <c r="P243" i="27" s="1"/>
  <c r="Q247" i="27"/>
  <c r="P263" i="27"/>
  <c r="P265" i="27"/>
  <c r="P80" i="15"/>
  <c r="P71" i="15"/>
  <c r="P173" i="27"/>
  <c r="P172" i="27"/>
  <c r="P174" i="27"/>
  <c r="P166" i="27"/>
  <c r="P152" i="27" s="1"/>
  <c r="Q156" i="27"/>
  <c r="P58" i="15"/>
  <c r="P83" i="27"/>
  <c r="P82" i="27"/>
  <c r="P84" i="27"/>
  <c r="P76" i="27"/>
  <c r="P62" i="27" s="1"/>
  <c r="Q66" i="27"/>
  <c r="P347" i="27"/>
  <c r="P333" i="27" s="1"/>
  <c r="P355" i="27"/>
  <c r="P353" i="27"/>
  <c r="Q337" i="27"/>
  <c r="P354" i="27"/>
  <c r="I58" i="3"/>
  <c r="I44" i="3"/>
  <c r="Q257" i="27" l="1"/>
  <c r="Q243" i="27" s="1"/>
  <c r="Q264" i="27"/>
  <c r="Q265" i="27"/>
  <c r="Q263" i="27"/>
  <c r="R247" i="27"/>
  <c r="Q347" i="27"/>
  <c r="Q333" i="27" s="1"/>
  <c r="Q355" i="27"/>
  <c r="Q354" i="27"/>
  <c r="R337" i="27"/>
  <c r="Q353" i="27"/>
  <c r="Q58" i="15"/>
  <c r="Q83" i="27"/>
  <c r="Q82" i="27"/>
  <c r="Q84" i="27"/>
  <c r="Q76" i="27"/>
  <c r="Q62" i="27" s="1"/>
  <c r="R66" i="27"/>
  <c r="Q80" i="15"/>
  <c r="Q71" i="15"/>
  <c r="Q172" i="27"/>
  <c r="Q166" i="27"/>
  <c r="Q152" i="27" s="1"/>
  <c r="R156" i="27"/>
  <c r="Q174" i="27"/>
  <c r="Q173" i="27"/>
  <c r="F7" i="18"/>
  <c r="B7" i="18" s="1"/>
  <c r="F170" i="18"/>
  <c r="B170" i="18" s="1"/>
  <c r="F174" i="18"/>
  <c r="B174" i="18" s="1"/>
  <c r="F175" i="18"/>
  <c r="B175" i="18" s="1"/>
  <c r="F176" i="18"/>
  <c r="B176" i="18" s="1"/>
  <c r="F179" i="18"/>
  <c r="B179" i="18" s="1"/>
  <c r="F181" i="18"/>
  <c r="B181" i="18" s="1"/>
  <c r="B6" i="18"/>
  <c r="F6" i="17"/>
  <c r="B6" i="17" s="1"/>
  <c r="B7" i="17"/>
  <c r="F8" i="17"/>
  <c r="B8" i="17" s="1"/>
  <c r="F9" i="17"/>
  <c r="B9" i="17" s="1"/>
  <c r="F10" i="17"/>
  <c r="B10" i="17" s="1"/>
  <c r="F11" i="17"/>
  <c r="B11" i="17" s="1"/>
  <c r="F12" i="17"/>
  <c r="B12" i="17" s="1"/>
  <c r="F13" i="17"/>
  <c r="B13" i="17" s="1"/>
  <c r="F14" i="17"/>
  <c r="B14" i="17" s="1"/>
  <c r="F15" i="17"/>
  <c r="B15" i="17" s="1"/>
  <c r="F16" i="17"/>
  <c r="B16" i="17" s="1"/>
  <c r="F17" i="17"/>
  <c r="B17" i="17" s="1"/>
  <c r="F18" i="17"/>
  <c r="B18" i="17" s="1"/>
  <c r="R263" i="27" l="1"/>
  <c r="R264" i="27"/>
  <c r="R265" i="27"/>
  <c r="R257" i="27"/>
  <c r="R243" i="27" s="1"/>
  <c r="S247" i="27"/>
  <c r="R80" i="15"/>
  <c r="R71" i="15"/>
  <c r="R166" i="27"/>
  <c r="R152" i="27" s="1"/>
  <c r="S156" i="27"/>
  <c r="R173" i="27"/>
  <c r="R172" i="27"/>
  <c r="R174" i="27"/>
  <c r="R355" i="27"/>
  <c r="R354" i="27"/>
  <c r="R353" i="27"/>
  <c r="R347" i="27"/>
  <c r="R333" i="27" s="1"/>
  <c r="S337" i="27"/>
  <c r="R58" i="15"/>
  <c r="R84" i="27"/>
  <c r="R82" i="27"/>
  <c r="R76" i="27"/>
  <c r="R62" i="27" s="1"/>
  <c r="S66" i="27"/>
  <c r="R83" i="27"/>
  <c r="L15" i="22"/>
  <c r="L18" i="22"/>
  <c r="L21" i="22"/>
  <c r="L24" i="22"/>
  <c r="L27" i="22"/>
  <c r="C2" i="22"/>
  <c r="AA68" i="22"/>
  <c r="Z68" i="22"/>
  <c r="Y68" i="22"/>
  <c r="X68" i="22"/>
  <c r="W68" i="22"/>
  <c r="V68" i="22"/>
  <c r="U68" i="22"/>
  <c r="T68" i="22"/>
  <c r="S68" i="22"/>
  <c r="R68" i="22"/>
  <c r="Q68" i="22"/>
  <c r="P68" i="22"/>
  <c r="O68" i="22"/>
  <c r="N68" i="22"/>
  <c r="M68" i="22"/>
  <c r="AA27" i="22"/>
  <c r="Z27" i="22"/>
  <c r="Y27" i="22"/>
  <c r="X27" i="22"/>
  <c r="W27" i="22"/>
  <c r="V27" i="22"/>
  <c r="U27" i="22"/>
  <c r="T27" i="22"/>
  <c r="S27" i="22"/>
  <c r="R27" i="22"/>
  <c r="Q27" i="22"/>
  <c r="P27" i="22"/>
  <c r="O27" i="22"/>
  <c r="N27" i="22"/>
  <c r="M27" i="22"/>
  <c r="AA24" i="22"/>
  <c r="Z24" i="22"/>
  <c r="Y24" i="22"/>
  <c r="X24" i="22"/>
  <c r="W24" i="22"/>
  <c r="V24" i="22"/>
  <c r="U24" i="22"/>
  <c r="T24" i="22"/>
  <c r="S24" i="22"/>
  <c r="R24" i="22"/>
  <c r="Q24" i="22"/>
  <c r="P24" i="22"/>
  <c r="O24" i="22"/>
  <c r="N24" i="22"/>
  <c r="M24" i="22"/>
  <c r="AA21" i="22"/>
  <c r="Z21" i="22"/>
  <c r="Y21" i="22"/>
  <c r="X21" i="22"/>
  <c r="W21" i="22"/>
  <c r="V21" i="22"/>
  <c r="U21" i="22"/>
  <c r="T21" i="22"/>
  <c r="S21" i="22"/>
  <c r="R21" i="22"/>
  <c r="Q21" i="22"/>
  <c r="P21" i="22"/>
  <c r="O21" i="22"/>
  <c r="N21" i="22"/>
  <c r="M21" i="22"/>
  <c r="AA18" i="22"/>
  <c r="Z18" i="22"/>
  <c r="Y18" i="22"/>
  <c r="X18" i="22"/>
  <c r="W18" i="22"/>
  <c r="V18" i="22"/>
  <c r="U18" i="22"/>
  <c r="T18" i="22"/>
  <c r="S18" i="22"/>
  <c r="R18" i="22"/>
  <c r="Q18" i="22"/>
  <c r="P18" i="22"/>
  <c r="O18" i="22"/>
  <c r="N18" i="22"/>
  <c r="M18" i="22"/>
  <c r="AA15" i="22"/>
  <c r="Z15" i="22"/>
  <c r="Y15" i="22"/>
  <c r="X15" i="22"/>
  <c r="W15" i="22"/>
  <c r="V15" i="22"/>
  <c r="U15" i="22"/>
  <c r="T15" i="22"/>
  <c r="S15" i="22"/>
  <c r="R15" i="22"/>
  <c r="Q15" i="22"/>
  <c r="P15" i="22"/>
  <c r="O15" i="22"/>
  <c r="N15" i="22"/>
  <c r="M15" i="22"/>
  <c r="AA9" i="22"/>
  <c r="Z9" i="22"/>
  <c r="Y9" i="22"/>
  <c r="X9" i="22"/>
  <c r="W9" i="22"/>
  <c r="V9" i="22"/>
  <c r="U9" i="22"/>
  <c r="T9" i="22"/>
  <c r="S9" i="22"/>
  <c r="R9" i="22"/>
  <c r="Q9" i="22"/>
  <c r="P9" i="22"/>
  <c r="O9" i="22"/>
  <c r="N9" i="22"/>
  <c r="M9" i="22"/>
  <c r="S257" i="27" l="1"/>
  <c r="S243" i="27" s="1"/>
  <c r="S263" i="27"/>
  <c r="T247" i="27"/>
  <c r="S265" i="27"/>
  <c r="S264" i="27"/>
  <c r="S355" i="27"/>
  <c r="S354" i="27"/>
  <c r="S347" i="27"/>
  <c r="S333" i="27" s="1"/>
  <c r="T337" i="27"/>
  <c r="S353" i="27"/>
  <c r="S80" i="15"/>
  <c r="S71" i="15"/>
  <c r="S172" i="27"/>
  <c r="S166" i="27"/>
  <c r="S152" i="27" s="1"/>
  <c r="T156" i="27"/>
  <c r="S174" i="27"/>
  <c r="S173" i="27"/>
  <c r="S58" i="15"/>
  <c r="S76" i="27"/>
  <c r="S62" i="27" s="1"/>
  <c r="T66" i="27"/>
  <c r="S84" i="27"/>
  <c r="S83" i="27"/>
  <c r="S82" i="27"/>
  <c r="L28" i="22"/>
  <c r="N28" i="22"/>
  <c r="R28" i="22"/>
  <c r="V28" i="22"/>
  <c r="Z28" i="22"/>
  <c r="O28" i="22"/>
  <c r="S28" i="22"/>
  <c r="W28" i="22"/>
  <c r="AA28" i="22"/>
  <c r="M28" i="22"/>
  <c r="Q28" i="22"/>
  <c r="P28" i="22"/>
  <c r="T28" i="22"/>
  <c r="X28" i="22"/>
  <c r="U28" i="22"/>
  <c r="Y28" i="22"/>
  <c r="U247" i="27" l="1"/>
  <c r="T257" i="27"/>
  <c r="T243" i="27" s="1"/>
  <c r="T263" i="27"/>
  <c r="T265" i="27"/>
  <c r="T264" i="27"/>
  <c r="T80" i="15"/>
  <c r="T71" i="15"/>
  <c r="T166" i="27"/>
  <c r="T152" i="27" s="1"/>
  <c r="U156" i="27"/>
  <c r="T174" i="27"/>
  <c r="T173" i="27"/>
  <c r="T172" i="27"/>
  <c r="T58" i="15"/>
  <c r="T84" i="27"/>
  <c r="T76" i="27"/>
  <c r="T62" i="27" s="1"/>
  <c r="U66" i="27"/>
  <c r="T83" i="27"/>
  <c r="T82" i="27"/>
  <c r="T355" i="27"/>
  <c r="T354" i="27"/>
  <c r="T353" i="27"/>
  <c r="T347" i="27"/>
  <c r="T333" i="27" s="1"/>
  <c r="U337" i="27"/>
  <c r="C3" i="15"/>
  <c r="C2" i="17"/>
  <c r="C2" i="18"/>
  <c r="C6" i="3"/>
  <c r="U257" i="27" l="1"/>
  <c r="U243" i="27" s="1"/>
  <c r="U263" i="27"/>
  <c r="U265" i="27"/>
  <c r="V247" i="27"/>
  <c r="U264" i="27"/>
  <c r="U80" i="15"/>
  <c r="U71" i="15"/>
  <c r="U174" i="27"/>
  <c r="U166" i="27"/>
  <c r="U152" i="27" s="1"/>
  <c r="V156" i="27"/>
  <c r="U173" i="27"/>
  <c r="U172" i="27"/>
  <c r="U58" i="15"/>
  <c r="V66" i="27"/>
  <c r="U84" i="27"/>
  <c r="U83" i="27"/>
  <c r="U76" i="27"/>
  <c r="U62" i="27" s="1"/>
  <c r="U82" i="27"/>
  <c r="U355" i="27"/>
  <c r="U354" i="27"/>
  <c r="U353" i="27"/>
  <c r="V337" i="27"/>
  <c r="U347" i="27"/>
  <c r="U333" i="27" s="1"/>
  <c r="C14" i="15"/>
  <c r="V265" i="27" l="1"/>
  <c r="W247" i="27"/>
  <c r="V263" i="27"/>
  <c r="V264" i="27"/>
  <c r="V257" i="27"/>
  <c r="V243" i="27" s="1"/>
  <c r="V354" i="27"/>
  <c r="V353" i="27"/>
  <c r="V347" i="27"/>
  <c r="V333" i="27" s="1"/>
  <c r="W337" i="27"/>
  <c r="V355" i="27"/>
  <c r="V58" i="15"/>
  <c r="V84" i="27"/>
  <c r="V83" i="27"/>
  <c r="V82" i="27"/>
  <c r="V76" i="27"/>
  <c r="V62" i="27" s="1"/>
  <c r="W66" i="27"/>
  <c r="V71" i="15"/>
  <c r="V80" i="15"/>
  <c r="V174" i="27"/>
  <c r="V173" i="27"/>
  <c r="V172" i="27"/>
  <c r="W156" i="27"/>
  <c r="V166" i="27"/>
  <c r="V152" i="27" s="1"/>
  <c r="W257" i="27" l="1"/>
  <c r="W243" i="27" s="1"/>
  <c r="W263" i="27"/>
  <c r="W265" i="27"/>
  <c r="X247" i="27"/>
  <c r="W264" i="27"/>
  <c r="W58" i="15"/>
  <c r="W84" i="27"/>
  <c r="W83" i="27"/>
  <c r="W82" i="27"/>
  <c r="W76" i="27"/>
  <c r="W62" i="27" s="1"/>
  <c r="X66" i="27"/>
  <c r="W80" i="15"/>
  <c r="W71" i="15"/>
  <c r="W174" i="27"/>
  <c r="W173" i="27"/>
  <c r="W172" i="27"/>
  <c r="W166" i="27"/>
  <c r="W152" i="27" s="1"/>
  <c r="X156" i="27"/>
  <c r="W353" i="27"/>
  <c r="W347" i="27"/>
  <c r="W333" i="27" s="1"/>
  <c r="W354" i="27"/>
  <c r="X337" i="27"/>
  <c r="W355" i="27"/>
  <c r="I29" i="15"/>
  <c r="J29" i="15"/>
  <c r="K29" i="15"/>
  <c r="L29" i="15"/>
  <c r="N29" i="15"/>
  <c r="O29" i="15"/>
  <c r="P29" i="15"/>
  <c r="Q29" i="15"/>
  <c r="R29" i="15"/>
  <c r="S29" i="15"/>
  <c r="T29" i="15"/>
  <c r="U29" i="15"/>
  <c r="W29" i="15"/>
  <c r="X29" i="15"/>
  <c r="Y29" i="15"/>
  <c r="Z29" i="15"/>
  <c r="AA29" i="15"/>
  <c r="AB29" i="15"/>
  <c r="AC29" i="15"/>
  <c r="AD29" i="15"/>
  <c r="AE29" i="15"/>
  <c r="AF29" i="15"/>
  <c r="AG29" i="15"/>
  <c r="AH29" i="15"/>
  <c r="AI29" i="15"/>
  <c r="AJ29" i="15"/>
  <c r="AK29" i="15"/>
  <c r="AL29" i="15"/>
  <c r="AM29" i="15"/>
  <c r="AN29" i="15"/>
  <c r="AO29" i="15"/>
  <c r="AP29" i="15"/>
  <c r="AQ29" i="15"/>
  <c r="AR29" i="15"/>
  <c r="AS29" i="15"/>
  <c r="AT29" i="15"/>
  <c r="AU29" i="15"/>
  <c r="AV29" i="15"/>
  <c r="AW29" i="15"/>
  <c r="AX29" i="15"/>
  <c r="AY29" i="15"/>
  <c r="AZ29" i="15"/>
  <c r="BA29" i="15"/>
  <c r="BB29" i="15"/>
  <c r="BC29" i="15"/>
  <c r="BD29" i="15"/>
  <c r="BE29" i="15"/>
  <c r="BF29" i="15"/>
  <c r="BG29" i="15"/>
  <c r="BH29" i="15"/>
  <c r="BI29" i="15"/>
  <c r="BJ29" i="15"/>
  <c r="I19" i="15"/>
  <c r="J19" i="15"/>
  <c r="K19" i="15"/>
  <c r="L19" i="15"/>
  <c r="N19" i="15"/>
  <c r="O19" i="15"/>
  <c r="P19" i="15"/>
  <c r="Q19" i="15"/>
  <c r="R19" i="15"/>
  <c r="S19" i="15"/>
  <c r="T19" i="15"/>
  <c r="U19" i="15"/>
  <c r="V19" i="15"/>
  <c r="W19" i="15"/>
  <c r="X19" i="15"/>
  <c r="Y19" i="15"/>
  <c r="Z19" i="15"/>
  <c r="AA19" i="15"/>
  <c r="AB19" i="15"/>
  <c r="AC19" i="15"/>
  <c r="AD19" i="15"/>
  <c r="AE19" i="15"/>
  <c r="AF19" i="15"/>
  <c r="AG19" i="15"/>
  <c r="AH19" i="15"/>
  <c r="AI19" i="15"/>
  <c r="AJ19" i="15"/>
  <c r="AK19" i="15"/>
  <c r="AL19" i="15"/>
  <c r="AM19" i="15"/>
  <c r="AN19" i="15"/>
  <c r="AO19" i="15"/>
  <c r="AP19" i="15"/>
  <c r="AQ19" i="15"/>
  <c r="AR19" i="15"/>
  <c r="AS19" i="15"/>
  <c r="AT19" i="15"/>
  <c r="AU19" i="15"/>
  <c r="AV19" i="15"/>
  <c r="AW19" i="15"/>
  <c r="AX19" i="15"/>
  <c r="AY19" i="15"/>
  <c r="AZ19" i="15"/>
  <c r="BA19" i="15"/>
  <c r="BB19" i="15"/>
  <c r="BC19" i="15"/>
  <c r="BD19" i="15"/>
  <c r="BE19" i="15"/>
  <c r="BF19" i="15"/>
  <c r="BG19" i="15"/>
  <c r="BH19" i="15"/>
  <c r="BI19" i="15"/>
  <c r="BJ19" i="15"/>
  <c r="X257" i="27" l="1"/>
  <c r="X243" i="27" s="1"/>
  <c r="X265" i="27"/>
  <c r="Y247" i="27"/>
  <c r="X264" i="27"/>
  <c r="X263" i="27"/>
  <c r="X347" i="27"/>
  <c r="X333" i="27" s="1"/>
  <c r="X355" i="27"/>
  <c r="X353" i="27"/>
  <c r="X354" i="27"/>
  <c r="Y337" i="27"/>
  <c r="X58" i="15"/>
  <c r="X83" i="27"/>
  <c r="X84" i="27"/>
  <c r="X82" i="27"/>
  <c r="X76" i="27"/>
  <c r="X62" i="27" s="1"/>
  <c r="Y66" i="27"/>
  <c r="X80" i="15"/>
  <c r="X71" i="15"/>
  <c r="X173" i="27"/>
  <c r="X172" i="27"/>
  <c r="X174" i="27"/>
  <c r="X166" i="27"/>
  <c r="X152" i="27" s="1"/>
  <c r="Y156" i="27"/>
  <c r="J58" i="3"/>
  <c r="J44" i="3"/>
  <c r="Y263" i="27" l="1"/>
  <c r="Y265" i="27"/>
  <c r="Y257" i="27"/>
  <c r="Y243" i="27" s="1"/>
  <c r="Z247" i="27"/>
  <c r="Y264" i="27"/>
  <c r="Y347" i="27"/>
  <c r="Y333" i="27" s="1"/>
  <c r="Y355" i="27"/>
  <c r="Y354" i="27"/>
  <c r="Y353" i="27"/>
  <c r="Z337" i="27"/>
  <c r="Y58" i="15"/>
  <c r="Y83" i="27"/>
  <c r="Y82" i="27"/>
  <c r="Y76" i="27"/>
  <c r="Y62" i="27" s="1"/>
  <c r="Z66" i="27"/>
  <c r="Y84" i="27"/>
  <c r="Y80" i="15"/>
  <c r="Y71" i="15"/>
  <c r="Y172" i="27"/>
  <c r="Y166" i="27"/>
  <c r="Y152" i="27" s="1"/>
  <c r="Z156" i="27"/>
  <c r="Y174" i="27"/>
  <c r="Y173" i="27"/>
  <c r="Z257" i="27" l="1"/>
  <c r="Z243" i="27" s="1"/>
  <c r="AA247" i="27"/>
  <c r="Z265" i="27"/>
  <c r="Z263" i="27"/>
  <c r="Z264" i="27"/>
  <c r="Z80" i="15"/>
  <c r="Z71" i="15"/>
  <c r="Z166" i="27"/>
  <c r="Z152" i="27" s="1"/>
  <c r="AA156" i="27"/>
  <c r="Z173" i="27"/>
  <c r="Z172" i="27"/>
  <c r="Z174" i="27"/>
  <c r="Z355" i="27"/>
  <c r="Z354" i="27"/>
  <c r="Z353" i="27"/>
  <c r="Z347" i="27"/>
  <c r="Z333" i="27" s="1"/>
  <c r="AA337" i="27"/>
  <c r="Z58" i="15"/>
  <c r="Z84" i="27"/>
  <c r="Z82" i="27"/>
  <c r="Z76" i="27"/>
  <c r="Z62" i="27" s="1"/>
  <c r="AA66" i="27"/>
  <c r="Z83" i="27"/>
  <c r="AA257" i="27" l="1"/>
  <c r="AA243" i="27" s="1"/>
  <c r="AA263" i="27"/>
  <c r="AA264" i="27"/>
  <c r="AB247" i="27"/>
  <c r="AA265" i="27"/>
  <c r="AA58" i="15"/>
  <c r="AA76" i="27"/>
  <c r="AA62" i="27" s="1"/>
  <c r="AB66" i="27"/>
  <c r="AA82" i="27"/>
  <c r="AA84" i="27"/>
  <c r="AA83" i="27"/>
  <c r="AA80" i="15"/>
  <c r="AA71" i="15"/>
  <c r="AA172" i="27"/>
  <c r="AA166" i="27"/>
  <c r="AA152" i="27" s="1"/>
  <c r="AB156" i="27"/>
  <c r="AA174" i="27"/>
  <c r="AA173" i="27"/>
  <c r="AA355" i="27"/>
  <c r="AA354" i="27"/>
  <c r="AA347" i="27"/>
  <c r="AA333" i="27" s="1"/>
  <c r="AA353" i="27"/>
  <c r="AB337" i="27"/>
  <c r="AB257" i="27" l="1"/>
  <c r="AB243" i="27" s="1"/>
  <c r="AB263" i="27"/>
  <c r="AB264" i="27"/>
  <c r="AC247" i="27"/>
  <c r="AB265" i="27"/>
  <c r="AB80" i="15"/>
  <c r="AB71" i="15"/>
  <c r="AB166" i="27"/>
  <c r="AB152" i="27" s="1"/>
  <c r="AC156" i="27"/>
  <c r="AB174" i="27"/>
  <c r="AB173" i="27"/>
  <c r="AB172" i="27"/>
  <c r="AB58" i="15"/>
  <c r="AB84" i="27"/>
  <c r="AB76" i="27"/>
  <c r="AB62" i="27" s="1"/>
  <c r="AC66" i="27"/>
  <c r="AB83" i="27"/>
  <c r="AB82" i="27"/>
  <c r="AB355" i="27"/>
  <c r="AB354" i="27"/>
  <c r="AB353" i="27"/>
  <c r="AB347" i="27"/>
  <c r="AB333" i="27" s="1"/>
  <c r="AC337" i="27"/>
  <c r="AC264" i="27" l="1"/>
  <c r="AD247" i="27"/>
  <c r="AC265" i="27"/>
  <c r="AC257" i="27"/>
  <c r="AC243" i="27" s="1"/>
  <c r="AC263" i="27"/>
  <c r="AC58" i="15"/>
  <c r="AC84" i="27"/>
  <c r="AC83" i="27"/>
  <c r="AC82" i="27"/>
  <c r="AC76" i="27"/>
  <c r="AC62" i="27" s="1"/>
  <c r="AD66" i="27"/>
  <c r="AC355" i="27"/>
  <c r="AC354" i="27"/>
  <c r="AC353" i="27"/>
  <c r="AC347" i="27"/>
  <c r="AC333" i="27" s="1"/>
  <c r="AD337" i="27"/>
  <c r="AC80" i="15"/>
  <c r="AC71" i="15"/>
  <c r="AC174" i="27"/>
  <c r="AC166" i="27"/>
  <c r="AC152" i="27" s="1"/>
  <c r="AD156" i="27"/>
  <c r="AC173" i="27"/>
  <c r="AC172" i="27"/>
  <c r="AD257" i="27" l="1"/>
  <c r="AD243" i="27" s="1"/>
  <c r="AD265" i="27"/>
  <c r="AE247" i="27"/>
  <c r="AD264" i="27"/>
  <c r="AD263" i="27"/>
  <c r="AD71" i="15"/>
  <c r="AD80" i="15"/>
  <c r="AD174" i="27"/>
  <c r="AD173" i="27"/>
  <c r="AD172" i="27"/>
  <c r="AD166" i="27"/>
  <c r="AD152" i="27" s="1"/>
  <c r="AE156" i="27"/>
  <c r="AD354" i="27"/>
  <c r="AD353" i="27"/>
  <c r="AD347" i="27"/>
  <c r="AD333" i="27" s="1"/>
  <c r="AE337" i="27"/>
  <c r="AD355" i="27"/>
  <c r="AD58" i="15"/>
  <c r="AD84" i="27"/>
  <c r="AD83" i="27"/>
  <c r="AD82" i="27"/>
  <c r="AD76" i="27"/>
  <c r="AD62" i="27" s="1"/>
  <c r="AE66" i="27"/>
  <c r="AE257" i="27" l="1"/>
  <c r="AE243" i="27" s="1"/>
  <c r="AE263" i="27"/>
  <c r="AE265" i="27"/>
  <c r="AF247" i="27"/>
  <c r="AE264" i="27"/>
  <c r="AE58" i="15"/>
  <c r="AE83" i="27"/>
  <c r="AE84" i="27"/>
  <c r="AE82" i="27"/>
  <c r="AE76" i="27"/>
  <c r="AE62" i="27" s="1"/>
  <c r="AF66" i="27"/>
  <c r="AE80" i="15"/>
  <c r="AE71" i="15"/>
  <c r="AE174" i="27"/>
  <c r="AE173" i="27"/>
  <c r="AE172" i="27"/>
  <c r="AE166" i="27"/>
  <c r="AE152" i="27" s="1"/>
  <c r="AF156" i="27"/>
  <c r="AG156" i="27" s="1"/>
  <c r="AE353" i="27"/>
  <c r="AE347" i="27"/>
  <c r="AE333" i="27" s="1"/>
  <c r="AE354" i="27"/>
  <c r="AF337" i="27"/>
  <c r="AE355" i="27"/>
  <c r="AF265" i="27" l="1"/>
  <c r="AG247" i="27"/>
  <c r="AF264" i="27"/>
  <c r="AF263" i="27"/>
  <c r="AF257" i="27"/>
  <c r="AF243" i="27" s="1"/>
  <c r="AF58" i="15"/>
  <c r="AF83" i="27"/>
  <c r="AF84" i="27"/>
  <c r="AF82" i="27"/>
  <c r="AF76" i="27"/>
  <c r="AF62" i="27" s="1"/>
  <c r="AG66" i="27"/>
  <c r="AF80" i="15"/>
  <c r="AF71" i="15"/>
  <c r="AF173" i="27"/>
  <c r="AF172" i="27"/>
  <c r="AF174" i="27"/>
  <c r="AF166" i="27"/>
  <c r="AF152" i="27" s="1"/>
  <c r="AF347" i="27"/>
  <c r="AF333" i="27" s="1"/>
  <c r="AF355" i="27"/>
  <c r="AF353" i="27"/>
  <c r="AG337" i="27"/>
  <c r="AF354" i="27"/>
  <c r="AG263" i="27" l="1"/>
  <c r="AG265" i="27"/>
  <c r="AH247" i="27"/>
  <c r="AG264" i="27"/>
  <c r="AG257" i="27"/>
  <c r="AG243" i="27" s="1"/>
  <c r="AG58" i="15"/>
  <c r="AG83" i="27"/>
  <c r="AG84" i="27"/>
  <c r="AG82" i="27"/>
  <c r="AG76" i="27"/>
  <c r="AG62" i="27" s="1"/>
  <c r="AH66" i="27"/>
  <c r="AG80" i="15"/>
  <c r="AG71" i="15"/>
  <c r="AG172" i="27"/>
  <c r="AG166" i="27"/>
  <c r="AG152" i="27" s="1"/>
  <c r="AH156" i="27"/>
  <c r="AG174" i="27"/>
  <c r="AG173" i="27"/>
  <c r="AG347" i="27"/>
  <c r="AG333" i="27" s="1"/>
  <c r="AG355" i="27"/>
  <c r="AG354" i="27"/>
  <c r="AH337" i="27"/>
  <c r="AG353" i="27"/>
  <c r="AH257" i="27" l="1"/>
  <c r="AH243" i="27" s="1"/>
  <c r="AH265" i="27"/>
  <c r="AH264" i="27"/>
  <c r="AI247" i="27"/>
  <c r="AH263" i="27"/>
  <c r="AH58" i="15"/>
  <c r="AH84" i="27"/>
  <c r="AH82" i="27"/>
  <c r="AH76" i="27"/>
  <c r="AH62" i="27" s="1"/>
  <c r="AI66" i="27"/>
  <c r="AH83" i="27"/>
  <c r="AH80" i="15"/>
  <c r="AH71" i="15"/>
  <c r="AH166" i="27"/>
  <c r="AH152" i="27" s="1"/>
  <c r="AI156" i="27"/>
  <c r="AH173" i="27"/>
  <c r="AH172" i="27"/>
  <c r="AH174" i="27"/>
  <c r="AH355" i="27"/>
  <c r="AH354" i="27"/>
  <c r="AH353" i="27"/>
  <c r="AH347" i="27"/>
  <c r="AH333" i="27" s="1"/>
  <c r="AI337" i="27"/>
  <c r="AJ247" i="27" l="1"/>
  <c r="AI265" i="27"/>
  <c r="AI264" i="27"/>
  <c r="AI257" i="27"/>
  <c r="AI243" i="27" s="1"/>
  <c r="AI263" i="27"/>
  <c r="AI355" i="27"/>
  <c r="AI354" i="27"/>
  <c r="AI353" i="27"/>
  <c r="AI347" i="27"/>
  <c r="AI333" i="27" s="1"/>
  <c r="AJ337" i="27"/>
  <c r="AI80" i="15"/>
  <c r="AI71" i="15"/>
  <c r="AI172" i="27"/>
  <c r="AI166" i="27"/>
  <c r="AI152" i="27" s="1"/>
  <c r="AJ156" i="27"/>
  <c r="AI174" i="27"/>
  <c r="AI173" i="27"/>
  <c r="AI58" i="15"/>
  <c r="AI84" i="27"/>
  <c r="AI82" i="27"/>
  <c r="AI76" i="27"/>
  <c r="AI62" i="27" s="1"/>
  <c r="AJ66" i="27"/>
  <c r="AI83" i="27"/>
  <c r="AK247" i="27" l="1"/>
  <c r="AJ265" i="27"/>
  <c r="AJ264" i="27"/>
  <c r="AJ257" i="27"/>
  <c r="AJ243" i="27" s="1"/>
  <c r="AJ263" i="27"/>
  <c r="AJ80" i="15"/>
  <c r="AJ71" i="15"/>
  <c r="AJ166" i="27"/>
  <c r="AJ152" i="27" s="1"/>
  <c r="AK156" i="27"/>
  <c r="AJ174" i="27"/>
  <c r="AJ173" i="27"/>
  <c r="AJ172" i="27"/>
  <c r="AJ355" i="27"/>
  <c r="AJ354" i="27"/>
  <c r="AJ353" i="27"/>
  <c r="AJ347" i="27"/>
  <c r="AJ333" i="27" s="1"/>
  <c r="AK337" i="27"/>
  <c r="AJ58" i="15"/>
  <c r="AJ84" i="27"/>
  <c r="AJ76" i="27"/>
  <c r="AJ62" i="27" s="1"/>
  <c r="AK66" i="27"/>
  <c r="AJ83" i="27"/>
  <c r="AJ82" i="27"/>
  <c r="AK263" i="27" l="1"/>
  <c r="AL247" i="27"/>
  <c r="AK265" i="27"/>
  <c r="AK257" i="27"/>
  <c r="AK243" i="27" s="1"/>
  <c r="AK264" i="27"/>
  <c r="AK58" i="15"/>
  <c r="AK76" i="27"/>
  <c r="AK62" i="27" s="1"/>
  <c r="AK83" i="27"/>
  <c r="AL66" i="27"/>
  <c r="AK82" i="27"/>
  <c r="AK84" i="27"/>
  <c r="AK355" i="27"/>
  <c r="AK354" i="27"/>
  <c r="AK353" i="27"/>
  <c r="AL337" i="27"/>
  <c r="AK347" i="27"/>
  <c r="AK333" i="27" s="1"/>
  <c r="AK80" i="15"/>
  <c r="AK71" i="15"/>
  <c r="AK174" i="27"/>
  <c r="AK166" i="27"/>
  <c r="AK152" i="27" s="1"/>
  <c r="AL156" i="27"/>
  <c r="AK173" i="27"/>
  <c r="AK172" i="27"/>
  <c r="AL264" i="27" l="1"/>
  <c r="AL263" i="27"/>
  <c r="AL257" i="27"/>
  <c r="AL243" i="27" s="1"/>
  <c r="AL265" i="27"/>
  <c r="AM247" i="27"/>
  <c r="AL71" i="15"/>
  <c r="AL80" i="15"/>
  <c r="AL174" i="27"/>
  <c r="AL173" i="27"/>
  <c r="AL172" i="27"/>
  <c r="AM156" i="27"/>
  <c r="AL166" i="27"/>
  <c r="AL152" i="27" s="1"/>
  <c r="AL58" i="15"/>
  <c r="AL84" i="27"/>
  <c r="AL83" i="27"/>
  <c r="AL82" i="27"/>
  <c r="AL76" i="27"/>
  <c r="AL62" i="27" s="1"/>
  <c r="AM66" i="27"/>
  <c r="AL354" i="27"/>
  <c r="AL353" i="27"/>
  <c r="AL347" i="27"/>
  <c r="AL333" i="27" s="1"/>
  <c r="AM337" i="27"/>
  <c r="AL355" i="27"/>
  <c r="AM264" i="27" l="1"/>
  <c r="AM263" i="27"/>
  <c r="AM257" i="27"/>
  <c r="AM243" i="27" s="1"/>
  <c r="AM265" i="27"/>
  <c r="AN247" i="27"/>
  <c r="AM58" i="15"/>
  <c r="AM83" i="27"/>
  <c r="AM82" i="27"/>
  <c r="AM76" i="27"/>
  <c r="AM62" i="27" s="1"/>
  <c r="AN66" i="27"/>
  <c r="AM84" i="27"/>
  <c r="AM80" i="15"/>
  <c r="AM71" i="15"/>
  <c r="AM174" i="27"/>
  <c r="AM173" i="27"/>
  <c r="AM172" i="27"/>
  <c r="AM166" i="27"/>
  <c r="AM152" i="27" s="1"/>
  <c r="AN156" i="27"/>
  <c r="AM353" i="27"/>
  <c r="AM347" i="27"/>
  <c r="AM333" i="27" s="1"/>
  <c r="AM354" i="27"/>
  <c r="AM355" i="27"/>
  <c r="AN337" i="27"/>
  <c r="AN264" i="27" l="1"/>
  <c r="AN263" i="27"/>
  <c r="AN257" i="27"/>
  <c r="AN243" i="27" s="1"/>
  <c r="AN265" i="27"/>
  <c r="AO247" i="27"/>
  <c r="AN347" i="27"/>
  <c r="AN333" i="27" s="1"/>
  <c r="AN355" i="27"/>
  <c r="AN353" i="27"/>
  <c r="AO337" i="27"/>
  <c r="AN354" i="27"/>
  <c r="AN58" i="15"/>
  <c r="AN83" i="27"/>
  <c r="AN82" i="27"/>
  <c r="AN76" i="27"/>
  <c r="AN62" i="27" s="1"/>
  <c r="AO66" i="27"/>
  <c r="AN84" i="27"/>
  <c r="AN80" i="15"/>
  <c r="AN71" i="15"/>
  <c r="AN173" i="27"/>
  <c r="AN172" i="27"/>
  <c r="AN174" i="27"/>
  <c r="AN166" i="27"/>
  <c r="AN152" i="27" s="1"/>
  <c r="AO156" i="27"/>
  <c r="AO263" i="27" l="1"/>
  <c r="AP247" i="27"/>
  <c r="AO265" i="27"/>
  <c r="AO264" i="27"/>
  <c r="AO257" i="27"/>
  <c r="AO243" i="27" s="1"/>
  <c r="AO347" i="27"/>
  <c r="AO333" i="27" s="1"/>
  <c r="AO355" i="27"/>
  <c r="AO354" i="27"/>
  <c r="AP337" i="27"/>
  <c r="AO353" i="27"/>
  <c r="AO80" i="15"/>
  <c r="AO71" i="15"/>
  <c r="AO172" i="27"/>
  <c r="AO166" i="27"/>
  <c r="AO152" i="27" s="1"/>
  <c r="AP156" i="27"/>
  <c r="AO174" i="27"/>
  <c r="AO173" i="27"/>
  <c r="AO58" i="15"/>
  <c r="AO83" i="27"/>
  <c r="AO82" i="27"/>
  <c r="AO76" i="27"/>
  <c r="AO62" i="27" s="1"/>
  <c r="AP66" i="27"/>
  <c r="AO84" i="27"/>
  <c r="AP257" i="27" l="1"/>
  <c r="AP243" i="27" s="1"/>
  <c r="AQ247" i="27"/>
  <c r="AP265" i="27"/>
  <c r="AP263" i="27"/>
  <c r="AP264" i="27"/>
  <c r="AP71" i="15"/>
  <c r="AP80" i="15"/>
  <c r="AP166" i="27"/>
  <c r="AP152" i="27" s="1"/>
  <c r="AQ156" i="27"/>
  <c r="AP173" i="27"/>
  <c r="AP172" i="27"/>
  <c r="AP174" i="27"/>
  <c r="AP58" i="15"/>
  <c r="AP84" i="27"/>
  <c r="AP82" i="27"/>
  <c r="AP76" i="27"/>
  <c r="AP62" i="27" s="1"/>
  <c r="AQ66" i="27"/>
  <c r="AP83" i="27"/>
  <c r="AP355" i="27"/>
  <c r="AP354" i="27"/>
  <c r="AP353" i="27"/>
  <c r="AP347" i="27"/>
  <c r="AP333" i="27" s="1"/>
  <c r="AQ337" i="27"/>
  <c r="AQ265" i="27" l="1"/>
  <c r="AQ257" i="27"/>
  <c r="AQ243" i="27" s="1"/>
  <c r="AQ264" i="27"/>
  <c r="AQ263" i="27"/>
  <c r="AR247" i="27"/>
  <c r="AQ355" i="27"/>
  <c r="AQ354" i="27"/>
  <c r="AQ353" i="27"/>
  <c r="AR337" i="27"/>
  <c r="AQ347" i="27"/>
  <c r="AQ333" i="27" s="1"/>
  <c r="AQ58" i="15"/>
  <c r="AQ83" i="27"/>
  <c r="AQ76" i="27"/>
  <c r="AQ62" i="27" s="1"/>
  <c r="AR66" i="27"/>
  <c r="AQ84" i="27"/>
  <c r="AQ82" i="27"/>
  <c r="AQ71" i="15"/>
  <c r="AQ80" i="15"/>
  <c r="AQ172" i="27"/>
  <c r="AQ174" i="27"/>
  <c r="AQ173" i="27"/>
  <c r="AQ166" i="27"/>
  <c r="AQ152" i="27" s="1"/>
  <c r="AR156" i="27"/>
  <c r="AR264" i="27" l="1"/>
  <c r="AR257" i="27"/>
  <c r="AR243" i="27" s="1"/>
  <c r="AR263" i="27"/>
  <c r="AS247" i="27"/>
  <c r="AR265" i="27"/>
  <c r="AR58" i="15"/>
  <c r="AR84" i="27"/>
  <c r="AR76" i="27"/>
  <c r="AR62" i="27" s="1"/>
  <c r="AS66" i="27"/>
  <c r="AR83" i="27"/>
  <c r="AR82" i="27"/>
  <c r="AR71" i="15"/>
  <c r="AR80" i="15"/>
  <c r="AR166" i="27"/>
  <c r="AR152" i="27" s="1"/>
  <c r="AS156" i="27"/>
  <c r="AR173" i="27"/>
  <c r="AR174" i="27"/>
  <c r="AR172" i="27"/>
  <c r="AR355" i="27"/>
  <c r="AR354" i="27"/>
  <c r="AR353" i="27"/>
  <c r="AR347" i="27"/>
  <c r="AR333" i="27" s="1"/>
  <c r="AS337" i="27"/>
  <c r="AS257" i="27" l="1"/>
  <c r="AS243" i="27" s="1"/>
  <c r="AS264" i="27"/>
  <c r="AS263" i="27"/>
  <c r="AS265" i="27"/>
  <c r="AT247" i="27"/>
  <c r="AS355" i="27"/>
  <c r="AS354" i="27"/>
  <c r="AS353" i="27"/>
  <c r="AS347" i="27"/>
  <c r="AS333" i="27" s="1"/>
  <c r="AT337" i="27"/>
  <c r="AS58" i="15"/>
  <c r="AS76" i="27"/>
  <c r="AS62" i="27" s="1"/>
  <c r="AS84" i="27"/>
  <c r="AT66" i="27"/>
  <c r="AS83" i="27"/>
  <c r="AS82" i="27"/>
  <c r="AS80" i="15"/>
  <c r="AS71" i="15"/>
  <c r="AS174" i="27"/>
  <c r="AS166" i="27"/>
  <c r="AS152" i="27" s="1"/>
  <c r="AT156" i="27"/>
  <c r="AS173" i="27"/>
  <c r="AS172" i="27"/>
  <c r="AT264" i="27" l="1"/>
  <c r="AT263" i="27"/>
  <c r="AT257" i="27"/>
  <c r="AT243" i="27" s="1"/>
  <c r="AT265" i="27"/>
  <c r="AU247" i="27"/>
  <c r="AT354" i="27"/>
  <c r="AT353" i="27"/>
  <c r="AT347" i="27"/>
  <c r="AT333" i="27" s="1"/>
  <c r="AU337" i="27"/>
  <c r="AT355" i="27"/>
  <c r="AT80" i="15"/>
  <c r="AT71" i="15"/>
  <c r="AT174" i="27"/>
  <c r="AT173" i="27"/>
  <c r="AT166" i="27"/>
  <c r="AT152" i="27" s="1"/>
  <c r="AU156" i="27"/>
  <c r="AT172" i="27"/>
  <c r="AT58" i="15"/>
  <c r="AT84" i="27"/>
  <c r="AT83" i="27"/>
  <c r="AT82" i="27"/>
  <c r="AT76" i="27"/>
  <c r="AT62" i="27" s="1"/>
  <c r="AU66" i="27"/>
  <c r="AU264" i="27" l="1"/>
  <c r="AU263" i="27"/>
  <c r="AU257" i="27"/>
  <c r="AU243" i="27" s="1"/>
  <c r="AU265" i="27"/>
  <c r="AV247" i="27"/>
  <c r="AU71" i="15"/>
  <c r="AU80" i="15"/>
  <c r="AU174" i="27"/>
  <c r="AU173" i="27"/>
  <c r="AU172" i="27"/>
  <c r="AU166" i="27"/>
  <c r="AU152" i="27" s="1"/>
  <c r="AV156" i="27"/>
  <c r="AU58" i="15"/>
  <c r="AU83" i="27"/>
  <c r="AU84" i="27"/>
  <c r="AU82" i="27"/>
  <c r="AU76" i="27"/>
  <c r="AU62" i="27" s="1"/>
  <c r="AV66" i="27"/>
  <c r="AU353" i="27"/>
  <c r="AU347" i="27"/>
  <c r="AU333" i="27" s="1"/>
  <c r="AU354" i="27"/>
  <c r="AU355" i="27"/>
  <c r="AV337" i="27"/>
  <c r="AV257" i="27" l="1"/>
  <c r="AV243" i="27" s="1"/>
  <c r="AV265" i="27"/>
  <c r="AW247" i="27"/>
  <c r="AV264" i="27"/>
  <c r="AV263" i="27"/>
  <c r="AV347" i="27"/>
  <c r="AV333" i="27" s="1"/>
  <c r="AV355" i="27"/>
  <c r="AV353" i="27"/>
  <c r="AV354" i="27"/>
  <c r="AW337" i="27"/>
  <c r="AV58" i="15"/>
  <c r="AV84" i="27"/>
  <c r="AV82" i="27"/>
  <c r="AV83" i="27"/>
  <c r="AV76" i="27"/>
  <c r="AV62" i="27" s="1"/>
  <c r="AW66" i="27"/>
  <c r="AV71" i="15"/>
  <c r="AV80" i="15"/>
  <c r="AV173" i="27"/>
  <c r="AV172" i="27"/>
  <c r="AV174" i="27"/>
  <c r="AV166" i="27"/>
  <c r="AV152" i="27" s="1"/>
  <c r="AW156" i="27"/>
  <c r="AW264" i="27" l="1"/>
  <c r="AX247" i="27"/>
  <c r="AW263" i="27"/>
  <c r="AW257" i="27"/>
  <c r="AW243" i="27" s="1"/>
  <c r="AW265" i="27"/>
  <c r="AW347" i="27"/>
  <c r="AW333" i="27" s="1"/>
  <c r="AW355" i="27"/>
  <c r="AW354" i="27"/>
  <c r="AX337" i="27"/>
  <c r="AW353" i="27"/>
  <c r="AW58" i="15"/>
  <c r="AW82" i="27"/>
  <c r="AW83" i="27"/>
  <c r="AW76" i="27"/>
  <c r="AW62" i="27" s="1"/>
  <c r="AX66" i="27"/>
  <c r="AW84" i="27"/>
  <c r="AW80" i="15"/>
  <c r="AW71" i="15"/>
  <c r="AW172" i="27"/>
  <c r="AW166" i="27"/>
  <c r="AW152" i="27" s="1"/>
  <c r="AX156" i="27"/>
  <c r="AW174" i="27"/>
  <c r="AW173" i="27"/>
  <c r="AY247" i="27" l="1"/>
  <c r="AX257" i="27"/>
  <c r="AX243" i="27" s="1"/>
  <c r="AX265" i="27"/>
  <c r="AX263" i="27"/>
  <c r="AX264" i="27"/>
  <c r="AX355" i="27"/>
  <c r="AX354" i="27"/>
  <c r="AX353" i="27"/>
  <c r="AX347" i="27"/>
  <c r="AX333" i="27" s="1"/>
  <c r="AY337" i="27"/>
  <c r="AX58" i="15"/>
  <c r="AX84" i="27"/>
  <c r="AX82" i="27"/>
  <c r="AX83" i="27"/>
  <c r="AX76" i="27"/>
  <c r="AX62" i="27" s="1"/>
  <c r="AY66" i="27"/>
  <c r="AX71" i="15"/>
  <c r="AX80" i="15"/>
  <c r="AX166" i="27"/>
  <c r="AX152" i="27" s="1"/>
  <c r="AY156" i="27"/>
  <c r="AX173" i="27"/>
  <c r="AX172" i="27"/>
  <c r="AX174" i="27"/>
  <c r="AY265" i="27" l="1"/>
  <c r="AY264" i="27"/>
  <c r="AY257" i="27"/>
  <c r="AY243" i="27" s="1"/>
  <c r="AZ247" i="27"/>
  <c r="AY263" i="27"/>
  <c r="AY71" i="15"/>
  <c r="AY80" i="15"/>
  <c r="AY172" i="27"/>
  <c r="AY166" i="27"/>
  <c r="AY152" i="27" s="1"/>
  <c r="AZ156" i="27"/>
  <c r="AY174" i="27"/>
  <c r="AY173" i="27"/>
  <c r="AY355" i="27"/>
  <c r="AY354" i="27"/>
  <c r="AY353" i="27"/>
  <c r="AY347" i="27"/>
  <c r="AY333" i="27" s="1"/>
  <c r="AZ337" i="27"/>
  <c r="AY58" i="15"/>
  <c r="AY83" i="27"/>
  <c r="AY76" i="27"/>
  <c r="AY62" i="27" s="1"/>
  <c r="AZ66" i="27"/>
  <c r="AY82" i="27"/>
  <c r="AY84" i="27"/>
  <c r="AZ264" i="27" l="1"/>
  <c r="AZ257" i="27"/>
  <c r="AZ243" i="27" s="1"/>
  <c r="AZ263" i="27"/>
  <c r="AZ265" i="27"/>
  <c r="BA247" i="27"/>
  <c r="AZ71" i="15"/>
  <c r="AZ80" i="15"/>
  <c r="AZ166" i="27"/>
  <c r="AZ152" i="27" s="1"/>
  <c r="BA156" i="27"/>
  <c r="AZ174" i="27"/>
  <c r="AZ173" i="27"/>
  <c r="AZ172" i="27"/>
  <c r="AZ355" i="27"/>
  <c r="AZ354" i="27"/>
  <c r="AZ353" i="27"/>
  <c r="AZ347" i="27"/>
  <c r="AZ333" i="27" s="1"/>
  <c r="BA337" i="27"/>
  <c r="AZ58" i="15"/>
  <c r="AZ84" i="27"/>
  <c r="AZ83" i="27"/>
  <c r="AZ76" i="27"/>
  <c r="AZ62" i="27" s="1"/>
  <c r="BA66" i="27"/>
  <c r="AZ82" i="27"/>
  <c r="BA265" i="27" l="1"/>
  <c r="BB247" i="27"/>
  <c r="BA257" i="27"/>
  <c r="BA243" i="27" s="1"/>
  <c r="BA264" i="27"/>
  <c r="BA263" i="27"/>
  <c r="BA355" i="27"/>
  <c r="BA354" i="27"/>
  <c r="BA353" i="27"/>
  <c r="BB337" i="27"/>
  <c r="BA347" i="27"/>
  <c r="BA333" i="27" s="1"/>
  <c r="BA80" i="15"/>
  <c r="BA71" i="15"/>
  <c r="BA174" i="27"/>
  <c r="BA166" i="27"/>
  <c r="BA152" i="27" s="1"/>
  <c r="BB156" i="27"/>
  <c r="BA173" i="27"/>
  <c r="BA172" i="27"/>
  <c r="BA58" i="15"/>
  <c r="BA83" i="27"/>
  <c r="BA76" i="27"/>
  <c r="BA62" i="27" s="1"/>
  <c r="BA84" i="27"/>
  <c r="BA82" i="27"/>
  <c r="BB66" i="27"/>
  <c r="BB264" i="27" l="1"/>
  <c r="BB263" i="27"/>
  <c r="BB257" i="27"/>
  <c r="BB243" i="27" s="1"/>
  <c r="BB265" i="27"/>
  <c r="BC247" i="27"/>
  <c r="BB354" i="27"/>
  <c r="BB353" i="27"/>
  <c r="BB347" i="27"/>
  <c r="BB333" i="27" s="1"/>
  <c r="BC337" i="27"/>
  <c r="BB355" i="27"/>
  <c r="BB80" i="15"/>
  <c r="BB71" i="15"/>
  <c r="BB174" i="27"/>
  <c r="BB173" i="27"/>
  <c r="BB172" i="27"/>
  <c r="BC156" i="27"/>
  <c r="BB166" i="27"/>
  <c r="BB152" i="27" s="1"/>
  <c r="BB58" i="15"/>
  <c r="BB84" i="27"/>
  <c r="BB82" i="27"/>
  <c r="BB83" i="27"/>
  <c r="BB76" i="27"/>
  <c r="BB62" i="27" s="1"/>
  <c r="BC66" i="27"/>
  <c r="BC257" i="27" l="1"/>
  <c r="BC243" i="27" s="1"/>
  <c r="BC265" i="27"/>
  <c r="BD247" i="27"/>
  <c r="BC264" i="27"/>
  <c r="BC263" i="27"/>
  <c r="BC353" i="27"/>
  <c r="BC347" i="27"/>
  <c r="BC333" i="27" s="1"/>
  <c r="BC354" i="27"/>
  <c r="BC355" i="27"/>
  <c r="BD337" i="27"/>
  <c r="BC71" i="15"/>
  <c r="BC80" i="15"/>
  <c r="BC174" i="27"/>
  <c r="BC173" i="27"/>
  <c r="BC172" i="27"/>
  <c r="BC166" i="27"/>
  <c r="BC152" i="27" s="1"/>
  <c r="BD156" i="27"/>
  <c r="BC58" i="15"/>
  <c r="BC83" i="27"/>
  <c r="BC82" i="27"/>
  <c r="BC84" i="27"/>
  <c r="BC76" i="27"/>
  <c r="BC62" i="27" s="1"/>
  <c r="BD66" i="27"/>
  <c r="BD264" i="27" l="1"/>
  <c r="BD263" i="27"/>
  <c r="BD265" i="27"/>
  <c r="BE247" i="27"/>
  <c r="BD257" i="27"/>
  <c r="BD243" i="27" s="1"/>
  <c r="BD347" i="27"/>
  <c r="BD333" i="27" s="1"/>
  <c r="BD355" i="27"/>
  <c r="BD353" i="27"/>
  <c r="BD354" i="27"/>
  <c r="BE337" i="27"/>
  <c r="BD71" i="15"/>
  <c r="BD80" i="15"/>
  <c r="BD173" i="27"/>
  <c r="BD172" i="27"/>
  <c r="BD174" i="27"/>
  <c r="BD166" i="27"/>
  <c r="BD152" i="27" s="1"/>
  <c r="BE156" i="27"/>
  <c r="BD58" i="15"/>
  <c r="BD82" i="27"/>
  <c r="BD84" i="27"/>
  <c r="BD76" i="27"/>
  <c r="BD62" i="27" s="1"/>
  <c r="BE66" i="27"/>
  <c r="BD83" i="27"/>
  <c r="BE257" i="27" l="1"/>
  <c r="BE243" i="27" s="1"/>
  <c r="BE264" i="27"/>
  <c r="BF247" i="27"/>
  <c r="BE263" i="27"/>
  <c r="BE265" i="27"/>
  <c r="BE347" i="27"/>
  <c r="BE333" i="27" s="1"/>
  <c r="BE355" i="27"/>
  <c r="BE354" i="27"/>
  <c r="BE353" i="27"/>
  <c r="BF337" i="27"/>
  <c r="BE80" i="15"/>
  <c r="BE71" i="15"/>
  <c r="BE172" i="27"/>
  <c r="BE166" i="27"/>
  <c r="BE152" i="27" s="1"/>
  <c r="BF156" i="27"/>
  <c r="BE174" i="27"/>
  <c r="BE173" i="27"/>
  <c r="BE58" i="15"/>
  <c r="BE82" i="27"/>
  <c r="BE84" i="27"/>
  <c r="BE76" i="27"/>
  <c r="BE62" i="27" s="1"/>
  <c r="BF66" i="27"/>
  <c r="BE83" i="27"/>
  <c r="BF257" i="27" l="1"/>
  <c r="BF243" i="27" s="1"/>
  <c r="BG247" i="27"/>
  <c r="BF265" i="27"/>
  <c r="BF264" i="27"/>
  <c r="BF263" i="27"/>
  <c r="BF355" i="27"/>
  <c r="BF354" i="27"/>
  <c r="BF353" i="27"/>
  <c r="BF347" i="27"/>
  <c r="BF333" i="27" s="1"/>
  <c r="BG337" i="27"/>
  <c r="BF71" i="15"/>
  <c r="BF80" i="15"/>
  <c r="BF166" i="27"/>
  <c r="BF152" i="27" s="1"/>
  <c r="BG156" i="27"/>
  <c r="BF173" i="27"/>
  <c r="BF172" i="27"/>
  <c r="BF174" i="27"/>
  <c r="BF58" i="15"/>
  <c r="BF84" i="27"/>
  <c r="BF82" i="27"/>
  <c r="BF76" i="27"/>
  <c r="BF62" i="27" s="1"/>
  <c r="BG66" i="27"/>
  <c r="BF83" i="27"/>
  <c r="BG264" i="27" l="1"/>
  <c r="BG257" i="27"/>
  <c r="BG243" i="27" s="1"/>
  <c r="BG263" i="27"/>
  <c r="BG265" i="27"/>
  <c r="BH247" i="27"/>
  <c r="BG355" i="27"/>
  <c r="BG354" i="27"/>
  <c r="BG353" i="27"/>
  <c r="BG347" i="27"/>
  <c r="BG333" i="27" s="1"/>
  <c r="BH337" i="27"/>
  <c r="BG58" i="15"/>
  <c r="BG83" i="27"/>
  <c r="BG84" i="27"/>
  <c r="BG76" i="27"/>
  <c r="BG62" i="27" s="1"/>
  <c r="BH66" i="27"/>
  <c r="BG82" i="27"/>
  <c r="BG71" i="15"/>
  <c r="BG80" i="15"/>
  <c r="BG172" i="27"/>
  <c r="BG174" i="27"/>
  <c r="BG173" i="27"/>
  <c r="BG166" i="27"/>
  <c r="BG152" i="27" s="1"/>
  <c r="BH156" i="27"/>
  <c r="BH265" i="27" l="1"/>
  <c r="BI247" i="27"/>
  <c r="BJ247" i="27" s="1"/>
  <c r="BJ257" i="27" s="1"/>
  <c r="BH264" i="27"/>
  <c r="BH257" i="27"/>
  <c r="BH243" i="27" s="1"/>
  <c r="BH263" i="27"/>
  <c r="BH58" i="15"/>
  <c r="BH84" i="27"/>
  <c r="BH76" i="27"/>
  <c r="BH62" i="27" s="1"/>
  <c r="BI66" i="27"/>
  <c r="BH83" i="27"/>
  <c r="BH82" i="27"/>
  <c r="BH71" i="15"/>
  <c r="BH80" i="15"/>
  <c r="BH166" i="27"/>
  <c r="BH152" i="27" s="1"/>
  <c r="BI156" i="27"/>
  <c r="BH174" i="27"/>
  <c r="BH173" i="27"/>
  <c r="BH172" i="27"/>
  <c r="BH355" i="27"/>
  <c r="BH354" i="27"/>
  <c r="BH353" i="27"/>
  <c r="BH347" i="27"/>
  <c r="BH333" i="27" s="1"/>
  <c r="BI337" i="27"/>
  <c r="BI265" i="27" l="1"/>
  <c r="BI257" i="27"/>
  <c r="BI243" i="27" s="1"/>
  <c r="BI263" i="27"/>
  <c r="BI264" i="27"/>
  <c r="BI80" i="15"/>
  <c r="BI71" i="15"/>
  <c r="BI174" i="27"/>
  <c r="BI166" i="27"/>
  <c r="BI152" i="27" s="1"/>
  <c r="BJ156" i="27"/>
  <c r="BI173" i="27"/>
  <c r="BI172" i="27"/>
  <c r="BI355" i="27"/>
  <c r="BI354" i="27"/>
  <c r="BI353" i="27"/>
  <c r="BI347" i="27"/>
  <c r="BI333" i="27" s="1"/>
  <c r="BJ337" i="27"/>
  <c r="BI58" i="15"/>
  <c r="BI83" i="27"/>
  <c r="BI84" i="27"/>
  <c r="BJ66" i="27"/>
  <c r="BI82" i="27"/>
  <c r="BI76" i="27"/>
  <c r="BI62" i="27" s="1"/>
  <c r="BJ264" i="27" l="1"/>
  <c r="BJ265" i="27"/>
  <c r="BJ263" i="27"/>
  <c r="BJ243" i="27"/>
  <c r="BJ71" i="15"/>
  <c r="BJ80" i="15"/>
  <c r="BJ174" i="27"/>
  <c r="BJ173" i="27"/>
  <c r="BJ166" i="27"/>
  <c r="BJ152" i="27" s="1"/>
  <c r="BJ172" i="27"/>
  <c r="BJ58" i="15"/>
  <c r="BJ84" i="27"/>
  <c r="BJ83" i="27"/>
  <c r="BJ82" i="27"/>
  <c r="BJ76" i="27"/>
  <c r="BJ62" i="27" s="1"/>
  <c r="BJ354" i="27"/>
  <c r="BJ353" i="27"/>
  <c r="BJ347" i="27"/>
  <c r="BJ333" i="27" s="1"/>
  <c r="BJ355"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6" authorId="0" shapeId="0" xr:uid="{00000000-0006-0000-0100-000001000000}">
      <text>
        <r>
          <rPr>
            <b/>
            <sz val="14"/>
            <color indexed="81"/>
            <rFont val="Tahoma"/>
            <family val="2"/>
          </rPr>
          <t>Do not delete default inserted input lines.  These are required to generate the autosum of all additional rows added.  Additional rows which the user enters can be deleted.</t>
        </r>
        <r>
          <rPr>
            <sz val="14"/>
            <color indexed="81"/>
            <rFont val="Tahoma"/>
            <family val="2"/>
          </rPr>
          <t xml:space="preserve">
If additional lines are required please insert into middle of group to ensure automatic calculations pick up all data. Please ensure that you check the yellow shaded calculated cells to ensure they take account of added rows and correctly sum the totals. You can add notes in column L to provide additional explanation if desired.
DO NOT DELETE DEFAULT INPUT ROWS - If unrequired leave blank.
For individual licences - Please list only individual licences (i.e. not used in conjunctive use systems).
For Drought Only Licences -  Please only list licences where DO would confidently be impacted. Ensure licences are not double counted, licences should either be in Unused licences or Drought Only licences and not in both.</t>
        </r>
      </text>
    </comment>
    <comment ref="K57" authorId="0" shapeId="0" xr:uid="{00000000-0006-0000-0100-000002000000}">
      <text>
        <r>
          <rPr>
            <sz val="12"/>
            <color indexed="81"/>
            <rFont val="Tahoma"/>
            <family val="2"/>
          </rPr>
          <t xml:space="preserve">Please state if a licence has been applied for, approved, granted, awaiting mobilisation, or other specified status.
</t>
        </r>
      </text>
    </comment>
  </commentList>
</comments>
</file>

<file path=xl/sharedStrings.xml><?xml version="1.0" encoding="utf-8"?>
<sst xmlns="http://schemas.openxmlformats.org/spreadsheetml/2006/main" count="82465" uniqueCount="2436">
  <si>
    <t>Water Resources Planning Tables 2024</t>
  </si>
  <si>
    <t>Company tables version tracker</t>
  </si>
  <si>
    <t>Version</t>
  </si>
  <si>
    <t>Updates made</t>
  </si>
  <si>
    <t>Date (DD/MM/YY)</t>
  </si>
  <si>
    <t>v1</t>
  </si>
  <si>
    <t xml:space="preserve">EA updates to template to correct:
- minor typo in formulae table 2e, 4 FPW corrected
- error in table 6, 12 FPD (formulae updated)
- Updated WRZ code for ESWHRT and added WRZ code for NAVs - NAVNAV
- Updated data validation in table 1 to included NAVNAV, allowing companies to better reflect these as existing transfers. 
</t>
  </si>
  <si>
    <t>Template Tables information</t>
  </si>
  <si>
    <t>Planning tables template version</t>
  </si>
  <si>
    <t>All queries on the content of this workbook should be sent to:</t>
  </si>
  <si>
    <t>Version date</t>
  </si>
  <si>
    <t>water-company-plan@environment-agency.gov.uk</t>
  </si>
  <si>
    <r>
      <t>wrepp@cyfoethnaturiolcymru.gov.uk</t>
    </r>
    <r>
      <rPr>
        <sz val="10"/>
        <rFont val="Arial"/>
        <family val="2"/>
      </rPr>
      <t xml:space="preserve"> (Welsh areas only)</t>
    </r>
  </si>
  <si>
    <t>Water company information</t>
  </si>
  <si>
    <t>Company:</t>
  </si>
  <si>
    <t>Portsmouth Water</t>
  </si>
  <si>
    <t>Base Year:</t>
  </si>
  <si>
    <t>Signed:</t>
  </si>
  <si>
    <t>Dated:</t>
  </si>
  <si>
    <t>Responsible Officer:</t>
  </si>
  <si>
    <t>Version:</t>
  </si>
  <si>
    <t>[Digital signature is acceptable]</t>
  </si>
  <si>
    <t>Key to cells</t>
  </si>
  <si>
    <t>Workbook contents</t>
  </si>
  <si>
    <t xml:space="preserve">Clear cells - indicate an input is required </t>
  </si>
  <si>
    <t>Worksheet</t>
  </si>
  <si>
    <t>Content</t>
  </si>
  <si>
    <t>1.Base Year</t>
  </si>
  <si>
    <t>Baseline licences and existing transfers</t>
  </si>
  <si>
    <t>Yellow shaded cells - indicates a formula</t>
  </si>
  <si>
    <t>2.WC Level Data</t>
  </si>
  <si>
    <t>Water Company level key metrics and microcomponents</t>
  </si>
  <si>
    <t>3. WRZs</t>
  </si>
  <si>
    <t>DYAA &amp; DYCP Baseline Water Balance, Final Plan Water Balance and preferred options</t>
  </si>
  <si>
    <t>Blue shaded cells - indicate base year data</t>
  </si>
  <si>
    <t>4.Options Appraisal Summary</t>
  </si>
  <si>
    <t>Appraisal of all options with key cost, benefit and natural capital metrics</t>
  </si>
  <si>
    <t>5. Options Benefit</t>
  </si>
  <si>
    <t>Benefits of your poptions across planning period</t>
  </si>
  <si>
    <t xml:space="preserve">Light orange shaded cells - indicate preceding years  </t>
  </si>
  <si>
    <t>5a-5c. Cost Profiles</t>
  </si>
  <si>
    <t>Option cost profile; Option unit cost profiles; worked example</t>
  </si>
  <si>
    <t>6. Drought Plan Links</t>
  </si>
  <si>
    <t>Drought plan links</t>
  </si>
  <si>
    <t>Dark grey shaded cells - indicate that no data entry is required</t>
  </si>
  <si>
    <t>7. Adaptive Programmes</t>
  </si>
  <si>
    <t>Adaptive plan information</t>
  </si>
  <si>
    <t>8. Business Plan Links</t>
  </si>
  <si>
    <t>Links to the Business Plan</t>
  </si>
  <si>
    <t>Green shaded cells - indicates annualised not cumulative figures</t>
  </si>
  <si>
    <t>Key to scenarios</t>
  </si>
  <si>
    <t>Normal Year Annual Average Final Plan - NYAA</t>
  </si>
  <si>
    <t>Dry Year Annual Average Baseline - DYAA</t>
  </si>
  <si>
    <t>Dry Year Annual Average Final Plan - DYAA</t>
  </si>
  <si>
    <t>Dry Year Critical Period Baseline - DYCP</t>
  </si>
  <si>
    <t>Dry Year Critical Period Final Plan - DYCP</t>
  </si>
  <si>
    <t>Back to title page</t>
  </si>
  <si>
    <t>Water Company</t>
  </si>
  <si>
    <t>READ ME</t>
  </si>
  <si>
    <t>deployable output (Ml/d)</t>
  </si>
  <si>
    <t>Source Types</t>
  </si>
  <si>
    <t>Table 1a: WC Level - Baseline licences - All individual licences</t>
  </si>
  <si>
    <t>GW</t>
  </si>
  <si>
    <t>WRMP24 Reference</t>
  </si>
  <si>
    <t>Derivation</t>
  </si>
  <si>
    <t>Licence number</t>
  </si>
  <si>
    <t>Source name</t>
  </si>
  <si>
    <t>Source type</t>
  </si>
  <si>
    <t>WRZ Code</t>
  </si>
  <si>
    <t>DYAA deployable output (Ml/d)</t>
  </si>
  <si>
    <t>DYCP deployable output (Ml/d)</t>
  </si>
  <si>
    <t>Annual licensed quantity (Ml/d)</t>
  </si>
  <si>
    <t>Constraints on deployable output</t>
  </si>
  <si>
    <t>Additional notes (if desired)</t>
  </si>
  <si>
    <t>SW:Reservoir</t>
  </si>
  <si>
    <t>0.1BL</t>
  </si>
  <si>
    <t>Sum (0.1BL+...)</t>
  </si>
  <si>
    <t xml:space="preserve"> - </t>
  </si>
  <si>
    <t>SW:River</t>
  </si>
  <si>
    <t>Input</t>
  </si>
  <si>
    <t>SW: Tidal Waters</t>
  </si>
  <si>
    <t>Table 1b: WC Level - Baseline licences - Grouped licences</t>
  </si>
  <si>
    <t>0.2BL</t>
  </si>
  <si>
    <t>Sum (0.2BL+...)</t>
  </si>
  <si>
    <t>Total</t>
  </si>
  <si>
    <t>Table 1c: WC Level - Baseline licences - Unused licences</t>
  </si>
  <si>
    <t>Reason licence is unused</t>
  </si>
  <si>
    <t>0.3BL</t>
  </si>
  <si>
    <t>Sum (0.3BL+...)</t>
  </si>
  <si>
    <t>Table 1d: WC Level - Baseline licences - Drought only licences</t>
  </si>
  <si>
    <t>0.4BL</t>
  </si>
  <si>
    <t>Sum (0.4BL+...)</t>
  </si>
  <si>
    <t>Table 1e: WC Level - Baseline licences - New licences (within current AMP)</t>
  </si>
  <si>
    <t>Status of licence</t>
  </si>
  <si>
    <t>0.5BL</t>
  </si>
  <si>
    <t>Sum (0.5BL+...)</t>
  </si>
  <si>
    <t>Table 1f: WC Level - Existing transfers - Raw water transfers</t>
  </si>
  <si>
    <t>Transfer name</t>
  </si>
  <si>
    <t>End date of agreement (dd/mm/yyyy)</t>
  </si>
  <si>
    <t>WRZ Code From</t>
  </si>
  <si>
    <t>WRZ Code To</t>
  </si>
  <si>
    <t>Annual limit (Ml/d)</t>
  </si>
  <si>
    <t>Changes to agreement during drought</t>
  </si>
  <si>
    <t>0.6BL</t>
  </si>
  <si>
    <t>Table 1g: WC Level - Existing transfers - Potable water transfers</t>
  </si>
  <si>
    <t>0.7BL</t>
  </si>
  <si>
    <t>Table 2a: WC Level Normal Year planning scenario</t>
  </si>
  <si>
    <t>2. WC Level Data'!B53</t>
  </si>
  <si>
    <t>Table 2b: WC Level DYAA - Microcomponents - Final planning</t>
  </si>
  <si>
    <t>2. WC Level Data'!B66</t>
  </si>
  <si>
    <t>Planning Scenario</t>
  </si>
  <si>
    <t>NYAA</t>
  </si>
  <si>
    <t>Table 2c: WC Level DYAA -
Meter Installations (including meter upgrades) - Final Planning</t>
  </si>
  <si>
    <t>2. WC Level Data'!B81</t>
  </si>
  <si>
    <t>Back to top of sheet</t>
  </si>
  <si>
    <t>Component</t>
  </si>
  <si>
    <t>Unit</t>
  </si>
  <si>
    <t>Decimal places</t>
  </si>
  <si>
    <t>2019-20</t>
  </si>
  <si>
    <t>2020-21</t>
  </si>
  <si>
    <t>2021-22</t>
  </si>
  <si>
    <t>2022-23</t>
  </si>
  <si>
    <t>2023-24</t>
  </si>
  <si>
    <t>2024-25</t>
  </si>
  <si>
    <t>2025-26</t>
  </si>
  <si>
    <t>2026-27</t>
  </si>
  <si>
    <t>2027-28</t>
  </si>
  <si>
    <t>2028-29</t>
  </si>
  <si>
    <t>2029-30</t>
  </si>
  <si>
    <t>2030-31</t>
  </si>
  <si>
    <t>2035-36</t>
  </si>
  <si>
    <t>2040-41</t>
  </si>
  <si>
    <t>2045-46</t>
  </si>
  <si>
    <t>2050-51</t>
  </si>
  <si>
    <t>2055-56</t>
  </si>
  <si>
    <t>2060-61</t>
  </si>
  <si>
    <t>2065-66</t>
  </si>
  <si>
    <t>2070-71</t>
  </si>
  <si>
    <t>2075-76</t>
  </si>
  <si>
    <t>2080-81</t>
  </si>
  <si>
    <t>2085-86</t>
  </si>
  <si>
    <t>2090-91</t>
  </si>
  <si>
    <t>2095-96</t>
  </si>
  <si>
    <t>1NY</t>
  </si>
  <si>
    <t>Total Household Consumption</t>
  </si>
  <si>
    <t>Ml/d</t>
  </si>
  <si>
    <t>2NY</t>
  </si>
  <si>
    <t>Average Household - PCC</t>
  </si>
  <si>
    <t>l/h/d</t>
  </si>
  <si>
    <t>3NY</t>
  </si>
  <si>
    <t>Total Non-Household Consumption</t>
  </si>
  <si>
    <t>4NY</t>
  </si>
  <si>
    <t>Total Leakage</t>
  </si>
  <si>
    <t>5NY</t>
  </si>
  <si>
    <t>Distribution input</t>
  </si>
  <si>
    <t>DYAA</t>
  </si>
  <si>
    <t>2031-32</t>
  </si>
  <si>
    <t>2032-33</t>
  </si>
  <si>
    <t>2033-34</t>
  </si>
  <si>
    <t>2034-35</t>
  </si>
  <si>
    <t>2036-37</t>
  </si>
  <si>
    <t>2037-38</t>
  </si>
  <si>
    <t>2038-39</t>
  </si>
  <si>
    <t>2039-40</t>
  </si>
  <si>
    <t>2041-42</t>
  </si>
  <si>
    <t>2042-43</t>
  </si>
  <si>
    <t>2043-44</t>
  </si>
  <si>
    <t>2044-45</t>
  </si>
  <si>
    <t>2046-47</t>
  </si>
  <si>
    <t>2047-48</t>
  </si>
  <si>
    <t>2048-49</t>
  </si>
  <si>
    <t>2049-50</t>
  </si>
  <si>
    <t>2051-52</t>
  </si>
  <si>
    <t>2052-53</t>
  </si>
  <si>
    <t>2053-54</t>
  </si>
  <si>
    <t>2054-55</t>
  </si>
  <si>
    <t>2056-57</t>
  </si>
  <si>
    <t>2057-58</t>
  </si>
  <si>
    <t>2058-59</t>
  </si>
  <si>
    <t>2059-60</t>
  </si>
  <si>
    <t>2061-62</t>
  </si>
  <si>
    <t>2062-63</t>
  </si>
  <si>
    <t>2063-64</t>
  </si>
  <si>
    <t>2064-65</t>
  </si>
  <si>
    <t>2066-67</t>
  </si>
  <si>
    <t>2067-68</t>
  </si>
  <si>
    <t>2068-69</t>
  </si>
  <si>
    <t>2069-70</t>
  </si>
  <si>
    <t>2071-72</t>
  </si>
  <si>
    <t>2072-73</t>
  </si>
  <si>
    <t>2073-74</t>
  </si>
  <si>
    <t>2074-75</t>
  </si>
  <si>
    <t>2076-77</t>
  </si>
  <si>
    <t>2077-78</t>
  </si>
  <si>
    <t>2078-79</t>
  </si>
  <si>
    <t>2079-80</t>
  </si>
  <si>
    <t>2081-82</t>
  </si>
  <si>
    <t>2082-83</t>
  </si>
  <si>
    <t>2083-84</t>
  </si>
  <si>
    <t>2084-85</t>
  </si>
  <si>
    <t>2086-87</t>
  </si>
  <si>
    <t>2087-88</t>
  </si>
  <si>
    <t>2088-89</t>
  </si>
  <si>
    <t>2089-90</t>
  </si>
  <si>
    <t>2091-92</t>
  </si>
  <si>
    <t>2092-93</t>
  </si>
  <si>
    <t>2093-94</t>
  </si>
  <si>
    <t>2094-95</t>
  </si>
  <si>
    <t>2096-97</t>
  </si>
  <si>
    <t>2097-98</t>
  </si>
  <si>
    <t>2098-99</t>
  </si>
  <si>
    <t>2099-100</t>
  </si>
  <si>
    <t>2100-01</t>
  </si>
  <si>
    <t>11FPW</t>
  </si>
  <si>
    <t>Measured Household - PCC</t>
  </si>
  <si>
    <t>sum (11.1FPW:11.9FPW)</t>
  </si>
  <si>
    <t>11.1FPW</t>
  </si>
  <si>
    <t>Measured toilet flushing</t>
  </si>
  <si>
    <t>11.2FPW</t>
  </si>
  <si>
    <t>Measured personal washing</t>
  </si>
  <si>
    <t>11.3FPW</t>
  </si>
  <si>
    <t>Measured clothes washing</t>
  </si>
  <si>
    <t>11.4FPW</t>
  </si>
  <si>
    <t>Measured dish washing</t>
  </si>
  <si>
    <t>11.5FPW</t>
  </si>
  <si>
    <t>Measured miscellaneous internal use</t>
  </si>
  <si>
    <t>11.6FPW</t>
  </si>
  <si>
    <t>Measured external use</t>
  </si>
  <si>
    <t>11.7FPW</t>
  </si>
  <si>
    <t>Measured (other: define)</t>
  </si>
  <si>
    <t>11.8FPW</t>
  </si>
  <si>
    <t>11.9FPW</t>
  </si>
  <si>
    <t>12FPW</t>
  </si>
  <si>
    <t>Unmeasured Household - PCC</t>
  </si>
  <si>
    <t>sum (12.1FPW:12.9FPW)</t>
  </si>
  <si>
    <t>12.1FPW</t>
  </si>
  <si>
    <t>Unmeasured toilet flushing</t>
  </si>
  <si>
    <t>12.2FPW</t>
  </si>
  <si>
    <t>Unmeasured personal washing</t>
  </si>
  <si>
    <t>12.3FPW</t>
  </si>
  <si>
    <t>Unmeasured clothes washing</t>
  </si>
  <si>
    <t>12.4FPW</t>
  </si>
  <si>
    <t>Unmeasured dish washing</t>
  </si>
  <si>
    <t>12.5FPW</t>
  </si>
  <si>
    <t>Unmeasured miscellaneous internal use</t>
  </si>
  <si>
    <t>12.6FPW</t>
  </si>
  <si>
    <t>Unmeasured external use</t>
  </si>
  <si>
    <t>12.7FPW</t>
  </si>
  <si>
    <t>Unmeasured (other: define)</t>
  </si>
  <si>
    <t>12.8FPW</t>
  </si>
  <si>
    <t>12.9FPW</t>
  </si>
  <si>
    <t>0FPM</t>
  </si>
  <si>
    <t>Total Household Smart Meters (cumulative including existing)</t>
  </si>
  <si>
    <t>000's</t>
  </si>
  <si>
    <t>1FPM</t>
  </si>
  <si>
    <t>Total household meter installations</t>
  </si>
  <si>
    <t>sum(1.1FPM:1.32FPM)</t>
  </si>
  <si>
    <t>1.1FPM</t>
  </si>
  <si>
    <t>Basic (non-automated) meter installations (household)</t>
  </si>
  <si>
    <t>1.21FPM</t>
  </si>
  <si>
    <t>Automated Meter Reading (AMR) - new installations (household)</t>
  </si>
  <si>
    <t>1.22FPM</t>
  </si>
  <si>
    <t>Automated Meter Reading (AMR) - upgrades from basic meters (household</t>
  </si>
  <si>
    <t>1.31FPM</t>
  </si>
  <si>
    <t>Advanced Metering Infrastructure (AMI) - new installations (household)</t>
  </si>
  <si>
    <t>1.32FPM</t>
  </si>
  <si>
    <t>Automated Meter Infrastructure (AMI) - upgrades from basic or AMR meters (household)</t>
  </si>
  <si>
    <t>2FPM</t>
  </si>
  <si>
    <t>Total non-household meter installations</t>
  </si>
  <si>
    <t>2.1FPM</t>
  </si>
  <si>
    <t>Basic (non-automated) meter installations (non-household)</t>
  </si>
  <si>
    <t>2.2FPM</t>
  </si>
  <si>
    <t>Automated Meter Reading (AMR) -  installations (non-household)</t>
  </si>
  <si>
    <t>2.3FPM</t>
  </si>
  <si>
    <t>Automated Meter Infrastructure (AMI) -  installations (non-household)</t>
  </si>
  <si>
    <t>Table 2d: WC Level DYAA - Key Components - Baseline</t>
  </si>
  <si>
    <t>1BLW</t>
  </si>
  <si>
    <t>Outage Allowance</t>
  </si>
  <si>
    <t>Sum (all WRZ 9BL)</t>
  </si>
  <si>
    <t>2BLW</t>
  </si>
  <si>
    <t>((Sum (all WRZ 14BL: 15BL) - Sum (all WRZ 25BL:26BL))*1,000,000)/((Sum (all WRZ 39BL: 40BL))*1,000)</t>
  </si>
  <si>
    <t>3BLW</t>
  </si>
  <si>
    <t>Household metering penetration incl. voids</t>
  </si>
  <si>
    <t xml:space="preserve">Sum (all WRZ 34BL)  / (Sum (all WRZ 34BL) + Sum (all WRZ 34.7BL: 35.1BL)) </t>
  </si>
  <si>
    <t>%</t>
  </si>
  <si>
    <t>4BLW</t>
  </si>
  <si>
    <t>Total non-household consumption</t>
  </si>
  <si>
    <t>Sum (all WRZ 12BL:13BL) - Sum (all WRZ 23BL:24BL)</t>
  </si>
  <si>
    <t>5BLW</t>
  </si>
  <si>
    <t>Sum (all WRZ 29BL)</t>
  </si>
  <si>
    <t>6BLW</t>
  </si>
  <si>
    <t>Sum (all WRZ 45BL)</t>
  </si>
  <si>
    <t>7BLW</t>
  </si>
  <si>
    <t>Target Headroom</t>
  </si>
  <si>
    <t>Sum (all WRZ 48BL)</t>
  </si>
  <si>
    <t>8BLW</t>
  </si>
  <si>
    <t>Water Available For Use (own sources)</t>
  </si>
  <si>
    <t>Sum (all WRZ 10BL)</t>
  </si>
  <si>
    <t>9BLW</t>
  </si>
  <si>
    <t>Total Water Available For Use</t>
  </si>
  <si>
    <t>Sum (all WRZ 11BL)</t>
  </si>
  <si>
    <t>10BLW</t>
  </si>
  <si>
    <t>Supply Demand Balance</t>
  </si>
  <si>
    <t>Sum (all WRZ 50BL)</t>
  </si>
  <si>
    <t>Table 2e: WC Level DYAA - Key Components - Final planning</t>
  </si>
  <si>
    <t>1FPW</t>
  </si>
  <si>
    <t>Sum (all WRZ 9FP)</t>
  </si>
  <si>
    <t>2FPW</t>
  </si>
  <si>
    <t>((Sum (all WRZ 14FP: 15FP) - Sum (all WRZ 25FP:26FP))*1,000,000)/((Sum (all WRZ 39FP: 40FP))*1,000)</t>
  </si>
  <si>
    <t>3FPW</t>
  </si>
  <si>
    <t xml:space="preserve">Sum (all WRZ 34FP) / (Sum (all WRZ 34FP) + Sum (all WRZ 34.7FP: 35.1FP)) </t>
  </si>
  <si>
    <t>4FPW</t>
  </si>
  <si>
    <t>Sum (all WRZ 12FP:13FP) - Sum (all WRZ 23FP:24FP)</t>
  </si>
  <si>
    <t>5FPW</t>
  </si>
  <si>
    <t>Sum (all WRZ 29FP)</t>
  </si>
  <si>
    <t>6FPW</t>
  </si>
  <si>
    <t>Sum (all WRZ 45FP)</t>
  </si>
  <si>
    <t>7FPW</t>
  </si>
  <si>
    <t>Sum (all WRZ 48FP)</t>
  </si>
  <si>
    <t>8FPW</t>
  </si>
  <si>
    <t>Sum (all WRZ 10FP)</t>
  </si>
  <si>
    <t>9FPW</t>
  </si>
  <si>
    <t>Sum (all WRZ 11FP)</t>
  </si>
  <si>
    <t>10FPW</t>
  </si>
  <si>
    <t>Sum (all WRZ 50FP)</t>
  </si>
  <si>
    <t>All Non-Household Properties (incl. voids)</t>
  </si>
  <si>
    <t>Sum (all WRZ 31FP:33FP)</t>
  </si>
  <si>
    <t>All Household Properties (incl. voids)</t>
  </si>
  <si>
    <t>Sum (all WRZ 34FP) + Sum (all WRZ 34.7FP:35.1FP)</t>
  </si>
  <si>
    <t>Table 2f: WC Level DYAA -
Levels of Service - Final Planning</t>
  </si>
  <si>
    <t>1.1FPL</t>
  </si>
  <si>
    <t>Temporary Use Bans (modelled)</t>
  </si>
  <si>
    <t xml:space="preserve">% </t>
  </si>
  <si>
    <t>1.2FPL</t>
  </si>
  <si>
    <t>Temporary Use Bans (minimum)</t>
  </si>
  <si>
    <t>2.1FPL</t>
  </si>
  <si>
    <t>Drought Permits/Orders (modelled)</t>
  </si>
  <si>
    <t>2.2FPL</t>
  </si>
  <si>
    <t>Drought Permits/Orders (minimum)</t>
  </si>
  <si>
    <t>3.1FPL</t>
  </si>
  <si>
    <t>Non Essential Use Bans (modelled)</t>
  </si>
  <si>
    <t>3.2FPL</t>
  </si>
  <si>
    <t>Non Essential Use Bans (minimum)</t>
  </si>
  <si>
    <t>4.1FPL</t>
  </si>
  <si>
    <t>Emergency Drought Orders (modelled)</t>
  </si>
  <si>
    <t>4.2FPL</t>
  </si>
  <si>
    <t>Emergency Drought Orders (minimum)</t>
  </si>
  <si>
    <t>Table 3a: DYAA - Baseline</t>
  </si>
  <si>
    <t>Table 3b: DYAA - Final plan Options</t>
  </si>
  <si>
    <t>Table 3c: DYAA - Final plan</t>
  </si>
  <si>
    <t>Table 3d: DYCP - Baseline</t>
  </si>
  <si>
    <t>Table 3e: DYCP - Final plan Options</t>
  </si>
  <si>
    <t>Table 3f: DYCP - Final plan</t>
  </si>
  <si>
    <t>WRZ</t>
  </si>
  <si>
    <t>PWSPRT</t>
  </si>
  <si>
    <t>WRMP24 reference</t>
  </si>
  <si>
    <t>1BL</t>
  </si>
  <si>
    <t>Raw water abstracted</t>
  </si>
  <si>
    <t>1.1BL</t>
  </si>
  <si>
    <t>Non-potable water supplies (if applicable)</t>
  </si>
  <si>
    <t>2BL</t>
  </si>
  <si>
    <t xml:space="preserve">Raw water imported </t>
  </si>
  <si>
    <t>3BL</t>
  </si>
  <si>
    <t>Potable water imported</t>
  </si>
  <si>
    <t>4BL</t>
  </si>
  <si>
    <r>
      <t xml:space="preserve">Raw water exported </t>
    </r>
    <r>
      <rPr>
        <sz val="11"/>
        <color rgb="FFFF0000"/>
        <rFont val="Arial"/>
        <family val="2"/>
      </rPr>
      <t>enter as -ve</t>
    </r>
  </si>
  <si>
    <t>5BL</t>
  </si>
  <si>
    <r>
      <t xml:space="preserve">Potable water exported </t>
    </r>
    <r>
      <rPr>
        <sz val="11"/>
        <color rgb="FFFF0000"/>
        <rFont val="Arial"/>
        <family val="2"/>
      </rPr>
      <t>enter as -ve</t>
    </r>
  </si>
  <si>
    <t>6BL</t>
  </si>
  <si>
    <t>Deployable Output before forecast changes</t>
  </si>
  <si>
    <t>6.1BL</t>
  </si>
  <si>
    <t>Deployable Output post forecast changes</t>
  </si>
  <si>
    <t>6BL + 7BL</t>
  </si>
  <si>
    <t>7BL</t>
  </si>
  <si>
    <t>Baseline forecast changes to Deployable Output</t>
  </si>
  <si>
    <t>sum (7.1BL:7.6BL)</t>
  </si>
  <si>
    <t>7.1BL</t>
  </si>
  <si>
    <t>Change in DO due to climate change</t>
  </si>
  <si>
    <t>7.2BL</t>
  </si>
  <si>
    <r>
      <t xml:space="preserve">Total confirmed DO reductions to restore sustainable abstraction </t>
    </r>
    <r>
      <rPr>
        <sz val="11"/>
        <color rgb="FFFF0000"/>
        <rFont val="Arial"/>
        <family val="2"/>
      </rPr>
      <t>enter as -ve</t>
    </r>
  </si>
  <si>
    <t>7.3BL</t>
  </si>
  <si>
    <r>
      <t xml:space="preserve">Total additional DO reductions for Environmental Destination (excl. any confirmed reductions) </t>
    </r>
    <r>
      <rPr>
        <sz val="11"/>
        <color rgb="FFFF0000"/>
        <rFont val="Arial"/>
        <family val="2"/>
      </rPr>
      <t>enter as -ve</t>
    </r>
  </si>
  <si>
    <t>7.4BL</t>
  </si>
  <si>
    <r>
      <t xml:space="preserve">Change in DO from prolonged Outage reduction </t>
    </r>
    <r>
      <rPr>
        <sz val="11"/>
        <color rgb="FFFF0000"/>
        <rFont val="Arial"/>
        <family val="2"/>
      </rPr>
      <t>enter as -ve</t>
    </r>
  </si>
  <si>
    <t>7.5BL</t>
  </si>
  <si>
    <t>Change in DO from drought measures</t>
  </si>
  <si>
    <t>Zero for baseline</t>
  </si>
  <si>
    <t>7.6BL</t>
  </si>
  <si>
    <t>Total other changes to DO (e.g. nitrates/operational decline)</t>
  </si>
  <si>
    <t>8BL</t>
  </si>
  <si>
    <t xml:space="preserve">Raw water losses, treatment works losses and operational use </t>
  </si>
  <si>
    <t>9BL</t>
  </si>
  <si>
    <t>Total Outage Allowance</t>
  </si>
  <si>
    <t>10BL</t>
  </si>
  <si>
    <t>(6BL + 7BL) - (8BL + 9BL)</t>
  </si>
  <si>
    <t>11BL</t>
  </si>
  <si>
    <t>10BL + sum (2BL:5BL)</t>
  </si>
  <si>
    <t>12BL</t>
  </si>
  <si>
    <t>Water delivered measured non-household</t>
  </si>
  <si>
    <t>12.1BL</t>
  </si>
  <si>
    <t>Non-potable water consumption (if applicable)</t>
  </si>
  <si>
    <t>13BL</t>
  </si>
  <si>
    <t>Water delivered unmeasured non-household</t>
  </si>
  <si>
    <t>14BL</t>
  </si>
  <si>
    <t>Water delivered measured household</t>
  </si>
  <si>
    <t>15BL</t>
  </si>
  <si>
    <t>Water delivered unmeasured household</t>
  </si>
  <si>
    <t>16BL</t>
  </si>
  <si>
    <t>Percentage of consumption driven by climate change</t>
  </si>
  <si>
    <t>17BL</t>
  </si>
  <si>
    <t>Volume of consumption driven by climate change</t>
  </si>
  <si>
    <t>16BL * (12BL + sum(13BL:15BL) - sum (23BL:26BL))</t>
  </si>
  <si>
    <t>18BL</t>
  </si>
  <si>
    <t>((14BL - 25BL) * 1,000,000) / (39BL *1,000)</t>
  </si>
  <si>
    <t>19BL</t>
  </si>
  <si>
    <t>((15BL - 26BL) * 1,000,000) / (40BL *1,000)</t>
  </si>
  <si>
    <t>20BL</t>
  </si>
  <si>
    <t>(((14BL - 25BL) + (15BL - 26BL)) * 1,000,000) / ((39BL + 40BL) *1,000)</t>
  </si>
  <si>
    <t>21BL</t>
  </si>
  <si>
    <t>Water taken unbilled</t>
  </si>
  <si>
    <t>22BL</t>
  </si>
  <si>
    <t>Distribution system operational use</t>
  </si>
  <si>
    <t>23BL</t>
  </si>
  <si>
    <t>Measured Non Household - USPL</t>
  </si>
  <si>
    <t>24BL</t>
  </si>
  <si>
    <t>Unmeasured Non Household - USPL</t>
  </si>
  <si>
    <t>25BL</t>
  </si>
  <si>
    <t>Measured Household - USPL</t>
  </si>
  <si>
    <t>26BL</t>
  </si>
  <si>
    <t>Unmeasured Household - USPL</t>
  </si>
  <si>
    <t>27BL</t>
  </si>
  <si>
    <t>Void Properties - USPL</t>
  </si>
  <si>
    <t>28BL</t>
  </si>
  <si>
    <t>Distribution losses</t>
  </si>
  <si>
    <t>29BL</t>
  </si>
  <si>
    <t>sum (23BL:28BL)</t>
  </si>
  <si>
    <t>30BL</t>
  </si>
  <si>
    <t>Leakage/property</t>
  </si>
  <si>
    <t>(29BL * 1,000,000) / (36BL * 1,000)</t>
  </si>
  <si>
    <t>l/prop/d</t>
  </si>
  <si>
    <t>31BL</t>
  </si>
  <si>
    <t>Measured Non Household - properties</t>
  </si>
  <si>
    <t>32BL</t>
  </si>
  <si>
    <t>Unmeasured Non Household - properties</t>
  </si>
  <si>
    <t>33BL</t>
  </si>
  <si>
    <t>All void non-households - properties</t>
  </si>
  <si>
    <t>34BL</t>
  </si>
  <si>
    <t>Measured households - properties (excl. void)</t>
  </si>
  <si>
    <t>Year before + sum (34.1BL:34.6BL)</t>
  </si>
  <si>
    <t>34.1BL</t>
  </si>
  <si>
    <t>New build properties - properties</t>
  </si>
  <si>
    <t>Input (new builds in each year)</t>
  </si>
  <si>
    <t>34.2BL</t>
  </si>
  <si>
    <t>Meter optants - properties</t>
  </si>
  <si>
    <t>Input (meter optants in each year)</t>
  </si>
  <si>
    <t>34.3BL</t>
  </si>
  <si>
    <t>Compulsory metering - properties</t>
  </si>
  <si>
    <t>Input (compulsory meters in each year)</t>
  </si>
  <si>
    <t>34.4BL</t>
  </si>
  <si>
    <t>Metering on change of occupancy - properties</t>
  </si>
  <si>
    <t>Input (change of occupancy meters in each year)</t>
  </si>
  <si>
    <t>34.5BL</t>
  </si>
  <si>
    <t>Selective metering  - properties</t>
  </si>
  <si>
    <t>Input (selective meters in each year)</t>
  </si>
  <si>
    <t>34.6BL</t>
  </si>
  <si>
    <t>Other changes to existing metering - properties</t>
  </si>
  <si>
    <t>Input (other changes to meters in each year)</t>
  </si>
  <si>
    <t>34.7BL</t>
  </si>
  <si>
    <t>Measured household void properties</t>
  </si>
  <si>
    <t>35BL</t>
  </si>
  <si>
    <t>Unmeasured households - properties (excl. void)</t>
  </si>
  <si>
    <t>35.1BL</t>
  </si>
  <si>
    <t>Unmeasured household void properties</t>
  </si>
  <si>
    <t>36BL</t>
  </si>
  <si>
    <t>Total Resource Zone Properties (incl. voids)</t>
  </si>
  <si>
    <t>sum (31BL:34BL) + 34.7BL + 35BL + 35.1BL</t>
  </si>
  <si>
    <t>37BL</t>
  </si>
  <si>
    <t>Measured Non Household - Population</t>
  </si>
  <si>
    <t>38BL</t>
  </si>
  <si>
    <t>Unmeasured Non Household - Population</t>
  </si>
  <si>
    <t>39BL</t>
  </si>
  <si>
    <t>Measured Household - Population</t>
  </si>
  <si>
    <t>40BL</t>
  </si>
  <si>
    <t>Unmeasured Household - Population</t>
  </si>
  <si>
    <t>41BL</t>
  </si>
  <si>
    <t>Total Resource Zone Population</t>
  </si>
  <si>
    <t>sum (37BL:40BL)</t>
  </si>
  <si>
    <t>42BL</t>
  </si>
  <si>
    <t>Average household occupancy rate (excl. voids)</t>
  </si>
  <si>
    <t xml:space="preserve">(39BL + 40BL) / (34BL + 35BL) </t>
  </si>
  <si>
    <t>h/prop</t>
  </si>
  <si>
    <t>43BL</t>
  </si>
  <si>
    <t>Total Household Metering penetration (excl. voids)</t>
  </si>
  <si>
    <t>34BL / (34BL + 35BL)</t>
  </si>
  <si>
    <t>44BL</t>
  </si>
  <si>
    <t>Total Household Metering penetration (incl. voids)</t>
  </si>
  <si>
    <t>(34BL) / (34BL + 34.7BL + 35BL + 35.1BL)</t>
  </si>
  <si>
    <t>45BL</t>
  </si>
  <si>
    <t>sum (12BL:15BL) +21BL + 22BL + 27BL + 28BL</t>
  </si>
  <si>
    <t>46BL</t>
  </si>
  <si>
    <t>Target headroom (climate change component)</t>
  </si>
  <si>
    <t>47BL</t>
  </si>
  <si>
    <t>Target headroom (All other components)</t>
  </si>
  <si>
    <t>48BL</t>
  </si>
  <si>
    <t>46BL + 47BL</t>
  </si>
  <si>
    <t>49BL</t>
  </si>
  <si>
    <t>Available Headroom</t>
  </si>
  <si>
    <t>11BL - 45BL</t>
  </si>
  <si>
    <t>49.1BL</t>
  </si>
  <si>
    <t>Available non-potable balance (if applicable)</t>
  </si>
  <si>
    <t>1.1BL -12.1BL</t>
  </si>
  <si>
    <t>50BL</t>
  </si>
  <si>
    <t>49BL - 48BL</t>
  </si>
  <si>
    <t>Option type</t>
  </si>
  <si>
    <t>Cat ID</t>
  </si>
  <si>
    <t>1.11FP</t>
  </si>
  <si>
    <r>
      <t xml:space="preserve">Non potable supplies </t>
    </r>
    <r>
      <rPr>
        <sz val="11"/>
        <color rgb="FFFF0000"/>
        <rFont val="Arial"/>
        <family val="2"/>
      </rPr>
      <t>input reductions as -ve and increases as +ve</t>
    </r>
  </si>
  <si>
    <t>RSNPS</t>
  </si>
  <si>
    <t>2.1FP</t>
  </si>
  <si>
    <r>
      <t xml:space="preserve">Raw water imports </t>
    </r>
    <r>
      <rPr>
        <sz val="11"/>
        <color rgb="FFFF0000"/>
        <rFont val="Arial"/>
        <family val="2"/>
      </rPr>
      <t>input reductions as -ve</t>
    </r>
  </si>
  <si>
    <t>RSRWI</t>
  </si>
  <si>
    <t>3.1FP</t>
  </si>
  <si>
    <r>
      <t xml:space="preserve">Potable water imports </t>
    </r>
    <r>
      <rPr>
        <sz val="11"/>
        <color rgb="FFFF0000"/>
        <rFont val="Arial"/>
        <family val="2"/>
      </rPr>
      <t>input reductions as -ve</t>
    </r>
  </si>
  <si>
    <t>RSPWI</t>
  </si>
  <si>
    <t>4.1FP</t>
  </si>
  <si>
    <r>
      <t xml:space="preserve">Raw water exports </t>
    </r>
    <r>
      <rPr>
        <sz val="11"/>
        <color rgb="FFFF0000"/>
        <rFont val="Arial"/>
        <family val="2"/>
      </rPr>
      <t>input reductions as +ve and increases as -ve</t>
    </r>
  </si>
  <si>
    <t>RSRWE</t>
  </si>
  <si>
    <t>5.1FP</t>
  </si>
  <si>
    <r>
      <t xml:space="preserve">Potable water exports </t>
    </r>
    <r>
      <rPr>
        <sz val="11"/>
        <color rgb="FFFF0000"/>
        <rFont val="Arial"/>
        <family val="2"/>
      </rPr>
      <t>input reductions as +ve and increases as -ve</t>
    </r>
  </si>
  <si>
    <t>RSPWE</t>
  </si>
  <si>
    <t>6.2FP</t>
  </si>
  <si>
    <t>DO benefit from increase raw water abstractions</t>
  </si>
  <si>
    <t>RSRWA</t>
  </si>
  <si>
    <t>6.3FP</t>
  </si>
  <si>
    <t>Other options to increase deployable output</t>
  </si>
  <si>
    <t>RSIPO</t>
  </si>
  <si>
    <t>7.01FP</t>
  </si>
  <si>
    <t>DO benefit from supply side drought measures</t>
  </si>
  <si>
    <t>RSDPS</t>
  </si>
  <si>
    <t>7.02FP</t>
  </si>
  <si>
    <t>Benefit from demand side drought measures</t>
  </si>
  <si>
    <t>RSDPD</t>
  </si>
  <si>
    <t>8.1FP</t>
  </si>
  <si>
    <r>
      <t xml:space="preserve">Reduce raw water losses and operational use 
</t>
    </r>
    <r>
      <rPr>
        <sz val="11"/>
        <color rgb="FFFF0000"/>
        <rFont val="Arial"/>
        <family val="2"/>
      </rPr>
      <t>input as -ve</t>
    </r>
  </si>
  <si>
    <t>RSLOU</t>
  </si>
  <si>
    <t>8.2FP</t>
  </si>
  <si>
    <r>
      <t xml:space="preserve">Reduce treatment works losses </t>
    </r>
    <r>
      <rPr>
        <sz val="11"/>
        <color rgb="FFFF0000"/>
        <rFont val="Arial"/>
        <family val="2"/>
      </rPr>
      <t>input as -ve</t>
    </r>
  </si>
  <si>
    <t>PSTWL</t>
  </si>
  <si>
    <t>9.1FP</t>
  </si>
  <si>
    <r>
      <t xml:space="preserve">Reduce outages </t>
    </r>
    <r>
      <rPr>
        <sz val="11"/>
        <color rgb="FFFF0000"/>
        <rFont val="Arial"/>
        <family val="2"/>
      </rPr>
      <t>input as -ve</t>
    </r>
  </si>
  <si>
    <t>PSROU</t>
  </si>
  <si>
    <t>12.2FP</t>
  </si>
  <si>
    <r>
      <t xml:space="preserve">Change volume delivered to measured non households </t>
    </r>
    <r>
      <rPr>
        <sz val="11"/>
        <color rgb="FFFF0000"/>
        <rFont val="Arial"/>
        <family val="2"/>
      </rPr>
      <t>input reductions as -ve, line to include both measured non-household consumption and USPL options</t>
    </r>
  </si>
  <si>
    <t>CVMNH</t>
  </si>
  <si>
    <t>13.1FP</t>
  </si>
  <si>
    <r>
      <t xml:space="preserve">Change volume delivered to unmeasured non households </t>
    </r>
    <r>
      <rPr>
        <sz val="11"/>
        <color rgb="FFFF0000"/>
        <rFont val="Arial"/>
        <family val="2"/>
      </rPr>
      <t>input reductions as -ve, line to include both unmeasured non-household consumption and USPL options</t>
    </r>
  </si>
  <si>
    <t>CVUNH</t>
  </si>
  <si>
    <t>14.1FP</t>
  </si>
  <si>
    <r>
      <t xml:space="preserve">Change volume delivered to measured households </t>
    </r>
    <r>
      <rPr>
        <sz val="11"/>
        <color rgb="FFFF0000"/>
        <rFont val="Arial"/>
        <family val="2"/>
      </rPr>
      <t>input reductions as -ve, line to include both measured household consumption and USPL options</t>
    </r>
  </si>
  <si>
    <t>CVMHH</t>
  </si>
  <si>
    <t>15.1FP</t>
  </si>
  <si>
    <r>
      <t xml:space="preserve">Change volume delivered to unmeasured households </t>
    </r>
    <r>
      <rPr>
        <sz val="11"/>
        <color rgb="FFFF0000"/>
        <rFont val="Arial"/>
        <family val="2"/>
      </rPr>
      <t>input reductions as -ve, line to include both unmeasured household consumption and USPL options</t>
    </r>
  </si>
  <si>
    <t>CVUHH</t>
  </si>
  <si>
    <t>21.1FP</t>
  </si>
  <si>
    <r>
      <t xml:space="preserve">Options to reduce water taken unbilled </t>
    </r>
    <r>
      <rPr>
        <sz val="11"/>
        <color rgb="FFFF0000"/>
        <rFont val="Arial"/>
        <family val="2"/>
      </rPr>
      <t>input as -ve</t>
    </r>
  </si>
  <si>
    <t>CSWTU</t>
  </si>
  <si>
    <t>22.1FP</t>
  </si>
  <si>
    <r>
      <t xml:space="preserve">Reduce distribution system operational use (DSOU) </t>
    </r>
    <r>
      <rPr>
        <sz val="11"/>
        <color rgb="FFFF0000"/>
        <rFont val="Arial"/>
        <family val="2"/>
      </rPr>
      <t>input as -ve</t>
    </r>
  </si>
  <si>
    <t>DSDOU</t>
  </si>
  <si>
    <t>23.1FP</t>
  </si>
  <si>
    <r>
      <t xml:space="preserve">Options impacting on measured Non Household - USPL </t>
    </r>
    <r>
      <rPr>
        <sz val="11"/>
        <color rgb="FFFF0000"/>
        <rFont val="Arial"/>
        <family val="2"/>
      </rPr>
      <t>input reductions as -ve</t>
    </r>
  </si>
  <si>
    <t>CUMNH</t>
  </si>
  <si>
    <t>24.1FP</t>
  </si>
  <si>
    <r>
      <t xml:space="preserve">Options impacting on unmeasured Non Household - USPL </t>
    </r>
    <r>
      <rPr>
        <sz val="11"/>
        <color rgb="FFFF0000"/>
        <rFont val="Arial"/>
        <family val="2"/>
      </rPr>
      <t>input reductions as -ve</t>
    </r>
  </si>
  <si>
    <t>CUUNH</t>
  </si>
  <si>
    <t>25.1FP</t>
  </si>
  <si>
    <r>
      <t xml:space="preserve">Options impacting on measured Household - USPL </t>
    </r>
    <r>
      <rPr>
        <sz val="11"/>
        <color rgb="FFFF0000"/>
        <rFont val="Arial"/>
        <family val="2"/>
      </rPr>
      <t>input reductions as -ve</t>
    </r>
  </si>
  <si>
    <t>CUMHH</t>
  </si>
  <si>
    <t>26.1FP</t>
  </si>
  <si>
    <r>
      <t xml:space="preserve">Options impacting on unmeasured Household - USPL </t>
    </r>
    <r>
      <rPr>
        <sz val="11"/>
        <color rgb="FFFF0000"/>
        <rFont val="Arial"/>
        <family val="2"/>
      </rPr>
      <t>input reductions as -ve</t>
    </r>
  </si>
  <si>
    <t>CUUHH</t>
  </si>
  <si>
    <t>27.1FP</t>
  </si>
  <si>
    <r>
      <t xml:space="preserve">Options impacting on Void properties - USPL
</t>
    </r>
    <r>
      <rPr>
        <sz val="11"/>
        <color rgb="FFFF0000"/>
        <rFont val="Arial"/>
        <family val="2"/>
      </rPr>
      <t>input reductions as -ve</t>
    </r>
  </si>
  <si>
    <t>CUVPP</t>
  </si>
  <si>
    <t>28.1FP</t>
  </si>
  <si>
    <r>
      <t xml:space="preserve">Reduce distribution losses </t>
    </r>
    <r>
      <rPr>
        <sz val="11"/>
        <color rgb="FFFF0000"/>
        <rFont val="Arial"/>
        <family val="2"/>
      </rPr>
      <t>input as -ve</t>
    </r>
  </si>
  <si>
    <t>DSRDL</t>
  </si>
  <si>
    <t>1FP</t>
  </si>
  <si>
    <t>1.1FP</t>
  </si>
  <si>
    <t>Non-potable water supplies</t>
  </si>
  <si>
    <t>1.1BL + 1.11FP</t>
  </si>
  <si>
    <t>2FP</t>
  </si>
  <si>
    <t>2BL + 2.1FP</t>
  </si>
  <si>
    <t>3FP</t>
  </si>
  <si>
    <t>3BL + 3.1FP</t>
  </si>
  <si>
    <t>4FP</t>
  </si>
  <si>
    <t>4BL + 4.1FP</t>
  </si>
  <si>
    <t>5FP</t>
  </si>
  <si>
    <t>5BL + 5.1FP</t>
  </si>
  <si>
    <t>6.1FP</t>
  </si>
  <si>
    <t>6.1BL + 6.2FP + 6.3FP +7.01FP +7.02FP</t>
  </si>
  <si>
    <t>8FP</t>
  </si>
  <si>
    <t>Raw water losses, treatment works losses and operational use</t>
  </si>
  <si>
    <t>8BL + 8.1FP + 8.2FP</t>
  </si>
  <si>
    <t>9FP</t>
  </si>
  <si>
    <t>9BL + 9.1FP</t>
  </si>
  <si>
    <t>10FP</t>
  </si>
  <si>
    <t>(6.1FP) - (8FP + 9FP)</t>
  </si>
  <si>
    <t>11FP</t>
  </si>
  <si>
    <t>10FP + sum (2FP:5FP)</t>
  </si>
  <si>
    <t>12FP</t>
  </si>
  <si>
    <t>12BL + 12.2FP</t>
  </si>
  <si>
    <t>12.1FP</t>
  </si>
  <si>
    <t>Non-potable water consumption</t>
  </si>
  <si>
    <t>13FP</t>
  </si>
  <si>
    <t>13BL + 13.1FP</t>
  </si>
  <si>
    <t>14FP</t>
  </si>
  <si>
    <t>14BL + 14.1FP</t>
  </si>
  <si>
    <t>15FP</t>
  </si>
  <si>
    <t>15BL + 15.1FP</t>
  </si>
  <si>
    <t>16FP</t>
  </si>
  <si>
    <t>17FP</t>
  </si>
  <si>
    <t>16FP * (12FP + sum(13FP:15FP) - sum (23FP:26FP))</t>
  </si>
  <si>
    <t>18FP</t>
  </si>
  <si>
    <t>((14FP - 25FP) * 1,000,000) / (39FP * 1000)</t>
  </si>
  <si>
    <t>19FP</t>
  </si>
  <si>
    <t>((15FP - 26FP) * 1,000,000) / (40FP * 1000)</t>
  </si>
  <si>
    <t>20FP</t>
  </si>
  <si>
    <t>(((14FP - 25FP) + (15FP - 26FP)) * 1,000,000)/ ((39FP + 40FP) * 1,000)</t>
  </si>
  <si>
    <t>21FP</t>
  </si>
  <si>
    <t>21BL + 21.1FP</t>
  </si>
  <si>
    <t>22FP</t>
  </si>
  <si>
    <t>22BL + 22.1FP</t>
  </si>
  <si>
    <t>23FP</t>
  </si>
  <si>
    <t>23BL + 23.1FP</t>
  </si>
  <si>
    <t>24FP</t>
  </si>
  <si>
    <t>24BL + 24.1FP</t>
  </si>
  <si>
    <t>25FP</t>
  </si>
  <si>
    <t>25BL + 25.1FP</t>
  </si>
  <si>
    <t>26FP</t>
  </si>
  <si>
    <t>26BL + 26.1BL</t>
  </si>
  <si>
    <t>27FP</t>
  </si>
  <si>
    <t>27BL + 27.1FP</t>
  </si>
  <si>
    <t>28FP</t>
  </si>
  <si>
    <t>28BL + 28.1FP</t>
  </si>
  <si>
    <t>29FP</t>
  </si>
  <si>
    <t>sum (23FP:28FP)</t>
  </si>
  <si>
    <t>30FP</t>
  </si>
  <si>
    <t>(29FP * 1,000,000) / (36FP * 1,000)</t>
  </si>
  <si>
    <t>31FP</t>
  </si>
  <si>
    <t>32FP</t>
  </si>
  <si>
    <t>33FP</t>
  </si>
  <si>
    <t>34FP</t>
  </si>
  <si>
    <t>34.1FP</t>
  </si>
  <si>
    <t>34.2FP</t>
  </si>
  <si>
    <t>34.3FP</t>
  </si>
  <si>
    <t>34.4FP</t>
  </si>
  <si>
    <t>34.5FP</t>
  </si>
  <si>
    <t>34.6FP</t>
  </si>
  <si>
    <t>34.7FP</t>
  </si>
  <si>
    <t>35FP</t>
  </si>
  <si>
    <t>35.1FP</t>
  </si>
  <si>
    <t>36FP</t>
  </si>
  <si>
    <t>sum (31FP:34FP) + 34.7FP + 35BL + 35.1BL</t>
  </si>
  <si>
    <t>37FP</t>
  </si>
  <si>
    <t>38FP</t>
  </si>
  <si>
    <t>39FP</t>
  </si>
  <si>
    <t>40FP</t>
  </si>
  <si>
    <t>41FP</t>
  </si>
  <si>
    <t>sum (37FP:40FP)</t>
  </si>
  <si>
    <t>42FP</t>
  </si>
  <si>
    <t xml:space="preserve">(39FP + 40FP) / (34FP + 35FP) </t>
  </si>
  <si>
    <t>43FP</t>
  </si>
  <si>
    <t>34FP / (34FP + 35FP)</t>
  </si>
  <si>
    <t>44FP</t>
  </si>
  <si>
    <t>(34FP) / (34FP + 34.7FP + 35FP + 35.1FP)</t>
  </si>
  <si>
    <t>45FP</t>
  </si>
  <si>
    <t>sum (12FP:15FP) + 21FP + 22FP + 27FP + 28FP</t>
  </si>
  <si>
    <t>46FP</t>
  </si>
  <si>
    <t>47FP</t>
  </si>
  <si>
    <t>48FP</t>
  </si>
  <si>
    <t>46FP + 47FP</t>
  </si>
  <si>
    <t>49FP</t>
  </si>
  <si>
    <t>11FP - 45FP</t>
  </si>
  <si>
    <t>49.1FP</t>
  </si>
  <si>
    <t>1.1FP - 12.1FP</t>
  </si>
  <si>
    <t>50FP</t>
  </si>
  <si>
    <t>49FP - 48FP</t>
  </si>
  <si>
    <t>Total expected DO reductions to restore sustainable abstraction (Environmental Destination) (excl. any confirmed reductions) enter as -ve</t>
  </si>
  <si>
    <t>Total other changes to DO (specify e.g. Nitrates)</t>
  </si>
  <si>
    <r>
      <t xml:space="preserve">Input </t>
    </r>
    <r>
      <rPr>
        <sz val="11"/>
        <color rgb="FFFF0000"/>
        <rFont val="Arial"/>
        <family val="2"/>
      </rPr>
      <t>Note - consumption &amp; uspl</t>
    </r>
  </si>
  <si>
    <t xml:space="preserve"> </t>
  </si>
  <si>
    <t>Raw water imports</t>
  </si>
  <si>
    <t>DO benefit from demand side drought measures</t>
  </si>
  <si>
    <t>Data for Charts</t>
  </si>
  <si>
    <t>DYAA Baseline</t>
  </si>
  <si>
    <t>Measured HH consumption</t>
  </si>
  <si>
    <t>Unmeasured HH consumption</t>
  </si>
  <si>
    <t>Non-HH consumption</t>
  </si>
  <si>
    <t>Other demand components</t>
  </si>
  <si>
    <t>Total Water Available for use</t>
  </si>
  <si>
    <t>Total Demand + Target Headroom</t>
  </si>
  <si>
    <t>DYAA Final Plan</t>
  </si>
  <si>
    <t>DYCP Baseline</t>
  </si>
  <si>
    <t>DYCP Final Plan</t>
  </si>
  <si>
    <t>Table 4: WC Level - Options Appraisal Summary</t>
  </si>
  <si>
    <t>Natural capital Summary</t>
  </si>
  <si>
    <t xml:space="preserve">Biodiversity and Habitat </t>
  </si>
  <si>
    <t>Climate Regulation</t>
  </si>
  <si>
    <t xml:space="preserve">Natural Hazard Regulation </t>
  </si>
  <si>
    <t>Water Purification</t>
  </si>
  <si>
    <t>Water Regulation</t>
  </si>
  <si>
    <t>Recreation and Tourism</t>
  </si>
  <si>
    <t>Option ID</t>
  </si>
  <si>
    <t>Option Name</t>
  </si>
  <si>
    <r>
      <t xml:space="preserve">Option type
</t>
    </r>
    <r>
      <rPr>
        <b/>
        <sz val="11"/>
        <color rgb="FFFF0000"/>
        <rFont val="Arial"/>
        <family val="2"/>
      </rPr>
      <t>Defined List</t>
    </r>
  </si>
  <si>
    <t>Option Group</t>
  </si>
  <si>
    <r>
      <t xml:space="preserve">WRZ(s) benefitting from option
</t>
    </r>
    <r>
      <rPr>
        <b/>
        <sz val="11"/>
        <color rgb="FFFF0000"/>
        <rFont val="Arial"/>
        <family val="2"/>
      </rPr>
      <t>Defined codes, accept multiples using "," separator, or "Company Wide"</t>
    </r>
  </si>
  <si>
    <t>Option status
Defined</t>
  </si>
  <si>
    <r>
      <t xml:space="preserve">Third Party Option Flag
</t>
    </r>
    <r>
      <rPr>
        <b/>
        <sz val="11"/>
        <color rgb="FFFF0000"/>
        <rFont val="Arial"/>
        <family val="2"/>
      </rPr>
      <t>Y/N</t>
    </r>
  </si>
  <si>
    <t xml:space="preserve">Partnership Option TOTEX - all parties 
(where applicable)
</t>
  </si>
  <si>
    <t>Interdependent Options
(State one or more option IDs)</t>
  </si>
  <si>
    <r>
      <t xml:space="preserve">Preferred (Most Likely) Programme </t>
    </r>
    <r>
      <rPr>
        <b/>
        <sz val="11"/>
        <color rgb="FFFF0000"/>
        <rFont val="Arial"/>
        <family val="2"/>
      </rPr>
      <t>Y/N</t>
    </r>
  </si>
  <si>
    <r>
      <t xml:space="preserve">Least Cost Programme </t>
    </r>
    <r>
      <rPr>
        <b/>
        <sz val="11"/>
        <color rgb="FFFF0000"/>
        <rFont val="Arial"/>
        <family val="2"/>
      </rPr>
      <t>Y/N</t>
    </r>
  </si>
  <si>
    <r>
      <t xml:space="preserve">Ofwat Core Programme </t>
    </r>
    <r>
      <rPr>
        <b/>
        <sz val="11"/>
        <color rgb="FFFF0000"/>
        <rFont val="Arial"/>
        <family val="2"/>
      </rPr>
      <t>Y/N</t>
    </r>
  </si>
  <si>
    <r>
      <t>Alternative Programme 1</t>
    </r>
    <r>
      <rPr>
        <b/>
        <sz val="11"/>
        <color rgb="FFFF0000"/>
        <rFont val="Arial"/>
        <family val="2"/>
      </rPr>
      <t xml:space="preserve">
Y/N</t>
    </r>
  </si>
  <si>
    <r>
      <t xml:space="preserve">Alternative Programme 2
</t>
    </r>
    <r>
      <rPr>
        <b/>
        <sz val="11"/>
        <color rgb="FFFF0000"/>
        <rFont val="Arial"/>
        <family val="2"/>
      </rPr>
      <t>Y/N</t>
    </r>
  </si>
  <si>
    <r>
      <t xml:space="preserve">Alternative Programme 3
</t>
    </r>
    <r>
      <rPr>
        <b/>
        <sz val="11"/>
        <color rgb="FFFF0000"/>
        <rFont val="Arial"/>
        <family val="2"/>
      </rPr>
      <t>Y/N</t>
    </r>
  </si>
  <si>
    <t>Reason for option rejection</t>
  </si>
  <si>
    <t>WRZ transfer is from
Defined List</t>
  </si>
  <si>
    <t>WRZ transfer is to
Defined List</t>
  </si>
  <si>
    <t>Gains in WAFU / Savings in Demand on full implementation (Ml/d)</t>
  </si>
  <si>
    <t>Option benefits lead-in time (Years)</t>
  </si>
  <si>
    <r>
      <t xml:space="preserve">First year of option use in preferred programme (year)
</t>
    </r>
    <r>
      <rPr>
        <b/>
        <sz val="11"/>
        <color rgb="FFFF0000"/>
        <rFont val="Arial"/>
        <family val="2"/>
      </rPr>
      <t>(Preferred programme (most likely) only)</t>
    </r>
  </si>
  <si>
    <t>Totex expenditure prior to option in use (£m)</t>
  </si>
  <si>
    <t>Totex expenditure per annum post option in use under maximum utilisation scenario (£m)</t>
  </si>
  <si>
    <t>Average totex expenditure per annum post option in use (£m)</t>
  </si>
  <si>
    <t>Average option utilisation used for average totex expenditure and operational carbon forecasts (Ml/d)</t>
  </si>
  <si>
    <t>Maximum option utilisation across the planning period (Ml/d)</t>
  </si>
  <si>
    <r>
      <t>Embodied carbon emissions
(tCO</t>
    </r>
    <r>
      <rPr>
        <b/>
        <vertAlign val="subscript"/>
        <sz val="11"/>
        <color rgb="FF000000"/>
        <rFont val="Arial"/>
        <family val="2"/>
      </rPr>
      <t>2</t>
    </r>
    <r>
      <rPr>
        <b/>
        <sz val="11"/>
        <color rgb="FF000000"/>
        <rFont val="Arial"/>
        <family val="2"/>
      </rPr>
      <t xml:space="preserve"> equivalent)</t>
    </r>
  </si>
  <si>
    <r>
      <t>Operational carbon emissions under maximum utilisation scenario
(tCO</t>
    </r>
    <r>
      <rPr>
        <b/>
        <vertAlign val="subscript"/>
        <sz val="11"/>
        <color rgb="FF000000"/>
        <rFont val="Arial"/>
        <family val="2"/>
      </rPr>
      <t>2</t>
    </r>
    <r>
      <rPr>
        <b/>
        <sz val="11"/>
        <color rgb="FF000000"/>
        <rFont val="Arial"/>
        <family val="2"/>
      </rPr>
      <t xml:space="preserve"> equivalent per annum)</t>
    </r>
  </si>
  <si>
    <r>
      <t>Average operational carbon emissions
(tCO</t>
    </r>
    <r>
      <rPr>
        <b/>
        <vertAlign val="subscript"/>
        <sz val="11"/>
        <color rgb="FF000000"/>
        <rFont val="Arial"/>
        <family val="2"/>
      </rPr>
      <t>2</t>
    </r>
    <r>
      <rPr>
        <b/>
        <sz val="11"/>
        <color rgb="FF000000"/>
        <rFont val="Arial"/>
        <family val="2"/>
      </rPr>
      <t xml:space="preserve"> equivalent per annum)</t>
    </r>
  </si>
  <si>
    <t>Total Carbon Cost (£M)</t>
  </si>
  <si>
    <t>Average Incremental Cost (AIC)
(p/m3)</t>
  </si>
  <si>
    <t>Total NPC (£m)</t>
  </si>
  <si>
    <t>Natural capital impact of option
(define units)</t>
  </si>
  <si>
    <t>B&amp;H
Non-monetised metric where applicable (define units)</t>
  </si>
  <si>
    <t>B&amp;H
Monetised metric where applicable (£M)</t>
  </si>
  <si>
    <t>CR
Non-monetised metric where applicable (define units)</t>
  </si>
  <si>
    <t>CR
Monetised metric where applicable (£M)</t>
  </si>
  <si>
    <t>NHR
Non-monetised metric where applicable (define units)</t>
  </si>
  <si>
    <t>NHR
Monetised metric where applicable (£M)</t>
  </si>
  <si>
    <t>WP
Non-monetised metric where applicable (define units)</t>
  </si>
  <si>
    <t>WP
Monetised metric where applicable (£M)</t>
  </si>
  <si>
    <t>WReg
Non-monetised metric where applicable (define units)</t>
  </si>
  <si>
    <t>WReg
Monetised metric where applicable (£M)</t>
  </si>
  <si>
    <t>R&amp;T
Non-monetised metric where applicable (define units)</t>
  </si>
  <si>
    <t>R&amp;T
Monetised metric where applicable (£M)</t>
  </si>
  <si>
    <t>Aquifer recharge/Aquifer storage recovery</t>
  </si>
  <si>
    <t>Unconstrained</t>
  </si>
  <si>
    <t> </t>
  </si>
  <si>
    <t>N/A</t>
  </si>
  <si>
    <t>Catchment management</t>
  </si>
  <si>
    <t>Desalination</t>
  </si>
  <si>
    <t>Drought permits/orders</t>
  </si>
  <si>
    <t>Preferred</t>
  </si>
  <si>
    <t>Water reuse</t>
  </si>
  <si>
    <t>Feasible</t>
  </si>
  <si>
    <t>External raw water bulk supply/transfer</t>
  </si>
  <si>
    <t>Groundwater enhancement</t>
  </si>
  <si>
    <t>Internal raw water transfer</t>
  </si>
  <si>
    <t>New groundwater</t>
  </si>
  <si>
    <t>New surface water</t>
  </si>
  <si>
    <t>Trunk mains renewal/new</t>
  </si>
  <si>
    <t>External potable bulk supply/transfer</t>
  </si>
  <si>
    <t>Licence trading</t>
  </si>
  <si>
    <t>Outage reduction</t>
  </si>
  <si>
    <t>Retrofitting indoor water efficiency devices</t>
  </si>
  <si>
    <t>Water efficiency customer education / awareness</t>
  </si>
  <si>
    <t>Tariff</t>
  </si>
  <si>
    <t>Other water efficiency</t>
  </si>
  <si>
    <t>Increase raw water abstractions</t>
  </si>
  <si>
    <t>Potable water Imports (input reductions as -ve)</t>
  </si>
  <si>
    <t>Reduce raw water losses and operational use 
(input as -ve)</t>
  </si>
  <si>
    <t>Reduced raw water export (including non potable supplies)</t>
  </si>
  <si>
    <t>Reduce potable water exports (input as -ve)</t>
  </si>
  <si>
    <t>Reduce treatment works losses (input as -ve)</t>
  </si>
  <si>
    <t>Reduce outages (input as -ve)</t>
  </si>
  <si>
    <t>Table 5: WRZ Level - Options Benefits</t>
  </si>
  <si>
    <r>
      <t xml:space="preserve">Gains in Water Available For Use / Savings in Demand under the selected programme  (Ml/d) </t>
    </r>
    <r>
      <rPr>
        <b/>
        <sz val="11"/>
        <color rgb="FFFF0000"/>
        <rFont val="Arial"/>
        <family val="2"/>
      </rPr>
      <t>input as +ve</t>
    </r>
  </si>
  <si>
    <t>Option name</t>
  </si>
  <si>
    <r>
      <t xml:space="preserve">Option Type </t>
    </r>
    <r>
      <rPr>
        <b/>
        <sz val="11"/>
        <color rgb="FFFF0000"/>
        <rFont val="Arial"/>
        <family val="2"/>
      </rPr>
      <t>(defined list)</t>
    </r>
  </si>
  <si>
    <r>
      <t xml:space="preserve">Sub-option </t>
    </r>
    <r>
      <rPr>
        <b/>
        <sz val="11"/>
        <color rgb="FFFF0000"/>
        <rFont val="Arial"/>
        <family val="2"/>
      </rPr>
      <t>(Y/N)</t>
    </r>
  </si>
  <si>
    <t>Preferred (most likely), Least Cost, Ofwat Core or Alternative Programme</t>
  </si>
  <si>
    <r>
      <t xml:space="preserve">WRZ </t>
    </r>
    <r>
      <rPr>
        <b/>
        <sz val="11"/>
        <color rgb="FFFF0000"/>
        <rFont val="Arial"/>
        <family val="2"/>
      </rPr>
      <t>(defined list)</t>
    </r>
  </si>
  <si>
    <t>Cost Profile WRMP24 Table</t>
  </si>
  <si>
    <t xml:space="preserve">Table 5a: WC Level - Option Level Cost Profile Table </t>
  </si>
  <si>
    <t>Table Instruction</t>
  </si>
  <si>
    <t>Cost Metric 
(£m)</t>
  </si>
  <si>
    <t>Cost Sub-metric (£m)</t>
  </si>
  <si>
    <r>
      <t xml:space="preserve">Asset Life:
</t>
    </r>
    <r>
      <rPr>
        <sz val="11"/>
        <color rgb="FF000000"/>
        <rFont val="Arial"/>
        <family val="2"/>
      </rPr>
      <t xml:space="preserve">Estimated average number of years an asset is considered useable before its value is fully depreciated. 
</t>
    </r>
  </si>
  <si>
    <t>Total/Fixed/Variable</t>
  </si>
  <si>
    <t>2101-02</t>
  </si>
  <si>
    <t>2102-03</t>
  </si>
  <si>
    <t>2103-04</t>
  </si>
  <si>
    <t>2104-05</t>
  </si>
  <si>
    <t>Complete for all options (Feasible and preferred)</t>
  </si>
  <si>
    <t>Opex</t>
  </si>
  <si>
    <t>Financing Cost</t>
  </si>
  <si>
    <t>Discount Factor</t>
  </si>
  <si>
    <t>Capex</t>
  </si>
  <si>
    <t>Costed Risk</t>
  </si>
  <si>
    <t>Fixed</t>
  </si>
  <si>
    <t>Optimism Bias</t>
  </si>
  <si>
    <t>Net Present Cost (NPC)</t>
  </si>
  <si>
    <t>Total NPC</t>
  </si>
  <si>
    <t xml:space="preserve">Table 5b: WC Level - Option Level Unit Cost Profile Table </t>
  </si>
  <si>
    <t xml:space="preserve">Complete for all options  &gt;£100m (Feasible and preferred) </t>
  </si>
  <si>
    <t>Cost</t>
  </si>
  <si>
    <t>Other Non-Depreciating Assets (Non depreciating)</t>
  </si>
  <si>
    <t>Freeform row 1</t>
  </si>
  <si>
    <t>Freeform row 2</t>
  </si>
  <si>
    <t>Freeform row x</t>
  </si>
  <si>
    <t>Table 5c: Financing Cost - Worked Example</t>
  </si>
  <si>
    <t>Inputs</t>
  </si>
  <si>
    <t>[A]</t>
  </si>
  <si>
    <t>Discount Rate</t>
  </si>
  <si>
    <t>[B]</t>
  </si>
  <si>
    <t>WACC</t>
  </si>
  <si>
    <t>[C]</t>
  </si>
  <si>
    <t>Asset Life</t>
  </si>
  <si>
    <t>[D]</t>
  </si>
  <si>
    <t>Year 1 capex</t>
  </si>
  <si>
    <t>[E]</t>
  </si>
  <si>
    <t>Depreciation Factor</t>
  </si>
  <si>
    <t>Year 1</t>
  </si>
  <si>
    <t>Year 2</t>
  </si>
  <si>
    <t>Year 3</t>
  </si>
  <si>
    <t>Year 4</t>
  </si>
  <si>
    <t>Year 5</t>
  </si>
  <si>
    <t>Calculation</t>
  </si>
  <si>
    <t>[F]</t>
  </si>
  <si>
    <t>1 / [(1 + [A]) ^ t ]</t>
  </si>
  <si>
    <t>Worked Example</t>
  </si>
  <si>
    <t>[G]</t>
  </si>
  <si>
    <t>RCV at start of year</t>
  </si>
  <si>
    <t>£000s</t>
  </si>
  <si>
    <r>
      <t>=[I]</t>
    </r>
    <r>
      <rPr>
        <sz val="8"/>
        <color theme="1"/>
        <rFont val="Arial"/>
        <family val="2"/>
      </rPr>
      <t>t-1</t>
    </r>
    <r>
      <rPr>
        <sz val="10"/>
        <color theme="1"/>
        <rFont val="Arial"/>
        <family val="2"/>
      </rPr>
      <t xml:space="preserve"> for t &gt; 1</t>
    </r>
  </si>
  <si>
    <t>[H]</t>
  </si>
  <si>
    <t>Depreciation</t>
  </si>
  <si>
    <t>[G] x [E]</t>
  </si>
  <si>
    <t>[I]</t>
  </si>
  <si>
    <t>RCV at end of year</t>
  </si>
  <si>
    <t>[G]-[H]</t>
  </si>
  <si>
    <t>[J]</t>
  </si>
  <si>
    <t>Mid-year RCV</t>
  </si>
  <si>
    <t>AVERAGE [G],[I]</t>
  </si>
  <si>
    <t>[K]</t>
  </si>
  <si>
    <t>( [J] x [B]) + [H]</t>
  </si>
  <si>
    <t>[L]</t>
  </si>
  <si>
    <t>Discounted Financing Cost</t>
  </si>
  <si>
    <t>[K] x [F]</t>
  </si>
  <si>
    <t>[M]</t>
  </si>
  <si>
    <t>NPV Financing Cost</t>
  </si>
  <si>
    <t>∑ [L]</t>
  </si>
  <si>
    <t xml:space="preserve">To calculate financing costs as a stream of annual costs over the life of the option, follow an approach based on the Regulated Capital Value and Net Book Value (NBV) of capital assets. In this approach, the full NBV of an asset is added to the RCV at the start of the first year of the period, and is reduced incrementally by a constant amount in each subsequent year to zero as its value depreciates, giving an annual "net capital value". If the asset is renewed at the end of its useful life, the full NBV is incurred again and the depreciation cycle renews. Annual financing costs are calculated by applying the WACC to the annual net capital value amount (the RCV adjusted for depreciation), and adding back depreciation. These annual financing costs are then discounted using the standard declining long-term discount rate (STPR) reported in the HM Treasury Green Book. 
The worked example shows the calculation for an asset with an NBV of £1,000 and an asset life of five years, depreciating at a constant rate of £200,000 per year. In Year 1, the average net capital value is £900,000 after adjusting for depreciation. The financing cost is calculated by applying the WACC (2.92% in this example) to the £900,000 and then adding back depreciation, resulting in a total of £226,000. That financing cost is then discounted using the discount rate (in this case, 3.5% for all five years - the rate will change for longer time horizons as per Green Book guidance), and the sum of the stream of discounted costs results in a total NPV of financing costs of £971,000. Note that the NPV will be lower when the discount rate is greater than the WACC. 
</t>
  </si>
  <si>
    <t>Table 6: WRZ Level - Drought Plan Links</t>
  </si>
  <si>
    <t>Deployable Output Benefit (Ml/d) under 
Drought Severity of ~ 1 in 500 (0.2% chance in any given year)</t>
  </si>
  <si>
    <t>Deployable Output Benefit (Ml/d) under 
 Drought Severity of 1 in 200 (0.5% chance in any given year)</t>
  </si>
  <si>
    <t>Row Ref</t>
  </si>
  <si>
    <t>Drought Measure</t>
  </si>
  <si>
    <t>Description</t>
  </si>
  <si>
    <t>Type</t>
  </si>
  <si>
    <t>Drought Plan Reference(s)</t>
  </si>
  <si>
    <r>
      <t xml:space="preserve">Included in FP scenario? 
</t>
    </r>
    <r>
      <rPr>
        <b/>
        <sz val="11"/>
        <color rgb="FFFF0000"/>
        <rFont val="Arial"/>
        <family val="2"/>
      </rPr>
      <t>Y or N</t>
    </r>
  </si>
  <si>
    <t>Base year</t>
  </si>
  <si>
    <t>Base Year</t>
  </si>
  <si>
    <t>Baseline</t>
  </si>
  <si>
    <t>1FPD</t>
  </si>
  <si>
    <t>Appeals for restraint</t>
  </si>
  <si>
    <t>Demand Side</t>
  </si>
  <si>
    <t>2FPD</t>
  </si>
  <si>
    <t>Licensed drought only sources</t>
  </si>
  <si>
    <t>Supply Side</t>
  </si>
  <si>
    <t>3FPD</t>
  </si>
  <si>
    <t>Other level 1 drought measures</t>
  </si>
  <si>
    <t>4FPD</t>
  </si>
  <si>
    <t>Temporary Use Bans</t>
  </si>
  <si>
    <t>5FPD</t>
  </si>
  <si>
    <t>Level 2 Drought Permits/Orders</t>
  </si>
  <si>
    <t>6FPD</t>
  </si>
  <si>
    <t>Other level 2 drought measures</t>
  </si>
  <si>
    <t>7FPD</t>
  </si>
  <si>
    <t>Non Essential Use Bans</t>
  </si>
  <si>
    <t>8FPD</t>
  </si>
  <si>
    <t>Level 3 Drought Permits/Orders</t>
  </si>
  <si>
    <t>9FPD</t>
  </si>
  <si>
    <t>Other level 3 drought measures</t>
  </si>
  <si>
    <t>10FPD</t>
  </si>
  <si>
    <t>TOTAL BENEFIT</t>
  </si>
  <si>
    <t>Combined benefit from above drought measures for the drought scenario</t>
  </si>
  <si>
    <t>11.1FPD</t>
  </si>
  <si>
    <t>Distribution Input Adjustment</t>
  </si>
  <si>
    <t>Drought Demand Enhancement - for specific drought event  (where applicable)</t>
  </si>
  <si>
    <t>11FPD</t>
  </si>
  <si>
    <t>Distribution Input</t>
  </si>
  <si>
    <t xml:space="preserve">45FP + 11.1FPD </t>
  </si>
  <si>
    <t>12FPD</t>
  </si>
  <si>
    <t>10FP - 7.5FP + 10FPD</t>
  </si>
  <si>
    <t>13.1FPD</t>
  </si>
  <si>
    <r>
      <t xml:space="preserve">Import </t>
    </r>
    <r>
      <rPr>
        <sz val="11"/>
        <color rgb="FFFF0000"/>
        <rFont val="Arial"/>
        <family val="2"/>
      </rPr>
      <t>(+ve)</t>
    </r>
    <r>
      <rPr>
        <sz val="11"/>
        <rFont val="Arial"/>
        <family val="2"/>
      </rPr>
      <t xml:space="preserve"> and Export</t>
    </r>
    <r>
      <rPr>
        <sz val="11"/>
        <color rgb="FFFF0000"/>
        <rFont val="Arial"/>
        <family val="2"/>
      </rPr>
      <t xml:space="preserve"> (-ve) </t>
    </r>
    <r>
      <rPr>
        <sz val="11"/>
        <rFont val="Arial"/>
        <family val="2"/>
      </rPr>
      <t xml:space="preserve">Drought Adjustment </t>
    </r>
  </si>
  <si>
    <t>Drought Import/Export Adjustment for specific drought event  (where applicable)</t>
  </si>
  <si>
    <t>13FPD</t>
  </si>
  <si>
    <t>12FPD + sum(2FP:5FP) + 13.1FPD</t>
  </si>
  <si>
    <t>16FPD</t>
  </si>
  <si>
    <t>16.1FPD</t>
  </si>
  <si>
    <t>Target Headroom Adjustment</t>
  </si>
  <si>
    <t>Target headroom adjustment for specific drought event (where applicable)</t>
  </si>
  <si>
    <t>17FPD</t>
  </si>
  <si>
    <t>13FPD - 11FPD</t>
  </si>
  <si>
    <t>18FPD</t>
  </si>
  <si>
    <t>17FPD - (16FPD + 16.1FPD)</t>
  </si>
  <si>
    <t>Programme:</t>
  </si>
  <si>
    <t>WRZ(s) impacted</t>
  </si>
  <si>
    <t>DYAA - 1 in 500</t>
  </si>
  <si>
    <t>Description of key triggers for alternative programme activation</t>
  </si>
  <si>
    <t xml:space="preserve">
Monitoring and triggering of alternative programme</t>
  </si>
  <si>
    <t>Insert figure to represent your adaptive programmes here
 if applicable</t>
  </si>
  <si>
    <t>Option differences to preferred (most likely) programme</t>
  </si>
  <si>
    <t xml:space="preserve">Likelihood </t>
  </si>
  <si>
    <t>Earliest expected trigger year</t>
  </si>
  <si>
    <t>5 Year totals</t>
  </si>
  <si>
    <t>BL SDB Component</t>
  </si>
  <si>
    <t>2024/25</t>
  </si>
  <si>
    <t>2025/26</t>
  </si>
  <si>
    <t>2026/27</t>
  </si>
  <si>
    <t>2027/28</t>
  </si>
  <si>
    <t>2028/29</t>
  </si>
  <si>
    <t>2029/30</t>
  </si>
  <si>
    <t>2034/35</t>
  </si>
  <si>
    <t>2039/40</t>
  </si>
  <si>
    <t>2044/45</t>
  </si>
  <si>
    <t>2049/50</t>
  </si>
  <si>
    <t>2054/55</t>
  </si>
  <si>
    <t>2059/60</t>
  </si>
  <si>
    <t>2064/65</t>
  </si>
  <si>
    <t>2069/70</t>
  </si>
  <si>
    <t>2074/75</t>
  </si>
  <si>
    <t>2079/80</t>
  </si>
  <si>
    <t>2084/85</t>
  </si>
  <si>
    <t>2089/90</t>
  </si>
  <si>
    <t>2094/95</t>
  </si>
  <si>
    <t>2099/100</t>
  </si>
  <si>
    <t>AP1BL</t>
  </si>
  <si>
    <t>AP2BL</t>
  </si>
  <si>
    <t xml:space="preserve">AP3BL </t>
  </si>
  <si>
    <t>AP5BL</t>
  </si>
  <si>
    <t>FP SDB Component</t>
  </si>
  <si>
    <t>AP1FP</t>
  </si>
  <si>
    <t>AP2FP</t>
  </si>
  <si>
    <t>AP3FP</t>
  </si>
  <si>
    <t>AP4FP</t>
  </si>
  <si>
    <t>Expenditure element</t>
  </si>
  <si>
    <t>Expenditure type</t>
  </si>
  <si>
    <t>AP6FP</t>
  </si>
  <si>
    <t>Totex increases (base)</t>
  </si>
  <si>
    <t>Totex</t>
  </si>
  <si>
    <t>AP7FP</t>
  </si>
  <si>
    <t>Totex savings (base)</t>
  </si>
  <si>
    <t>AP8FP</t>
  </si>
  <si>
    <t>Totex total (base)</t>
  </si>
  <si>
    <t>AP9FP</t>
  </si>
  <si>
    <t>Total enhancement expenditure</t>
  </si>
  <si>
    <t>AP10FP</t>
  </si>
  <si>
    <t>AP11FP</t>
  </si>
  <si>
    <t>Preferred (most likely) programme</t>
  </si>
  <si>
    <t>Table 8a: Summary Base Totex expenditure for programme consistent with RAG  reporting requirements</t>
  </si>
  <si>
    <t>Annual totals</t>
  </si>
  <si>
    <t>Five year totals</t>
  </si>
  <si>
    <t>Reference</t>
  </si>
  <si>
    <t>2030-31 
to 
2034-35</t>
  </si>
  <si>
    <t>2035-36 
to 
2039-40</t>
  </si>
  <si>
    <t>2040-41 
to 
2044-45</t>
  </si>
  <si>
    <t>2045-46 
to 
2049-50</t>
  </si>
  <si>
    <t>2050-51 
to 
2054-55</t>
  </si>
  <si>
    <t>2055-56 
to 
2059-60</t>
  </si>
  <si>
    <t>2060-61 
to 
2064-65</t>
  </si>
  <si>
    <t>2065-66 
to 
2069-70</t>
  </si>
  <si>
    <t>2070-71 
to 
2074-75</t>
  </si>
  <si>
    <t>2075-76 
to 
2079-80</t>
  </si>
  <si>
    <t>A1</t>
  </si>
  <si>
    <t>A2</t>
  </si>
  <si>
    <t>A3</t>
  </si>
  <si>
    <t>Total totex variance (base)</t>
  </si>
  <si>
    <t>Table 8b: Summary of supply-demand balance enhancement expenditure for programme consistent with RAG  reporting requirements</t>
  </si>
  <si>
    <t>B1</t>
  </si>
  <si>
    <t>Supply-side improvements</t>
  </si>
  <si>
    <t>B2</t>
  </si>
  <si>
    <t>B3</t>
  </si>
  <si>
    <t>B4</t>
  </si>
  <si>
    <t>Demand-side improvements (excl. leakage and metering)</t>
  </si>
  <si>
    <t>B5</t>
  </si>
  <si>
    <t>B6</t>
  </si>
  <si>
    <t>B7</t>
  </si>
  <si>
    <t>Leakage improvements</t>
  </si>
  <si>
    <t>B8</t>
  </si>
  <si>
    <t>B9</t>
  </si>
  <si>
    <t>B10</t>
  </si>
  <si>
    <t>Internal interconnectors</t>
  </si>
  <si>
    <t>B11</t>
  </si>
  <si>
    <t>B12</t>
  </si>
  <si>
    <t>B13</t>
  </si>
  <si>
    <t>Strategic regional water resources</t>
  </si>
  <si>
    <t>B14</t>
  </si>
  <si>
    <t>B15</t>
  </si>
  <si>
    <t>B16</t>
  </si>
  <si>
    <t xml:space="preserve">Total supply demand expenditure </t>
  </si>
  <si>
    <t>Table 8c: Summary of metering enhancement expenditure for  programme consistent with RAG  reporting requirements</t>
  </si>
  <si>
    <t>C1</t>
  </si>
  <si>
    <t>New meters requested by existing customers (optants)</t>
  </si>
  <si>
    <t>C1.1</t>
  </si>
  <si>
    <t>New basic meters requested by existing customers (optants)</t>
  </si>
  <si>
    <t>C1.2</t>
  </si>
  <si>
    <t>New AMR meters requested by existing customers (optants)</t>
  </si>
  <si>
    <t>C1.3</t>
  </si>
  <si>
    <t>New AMI meters requested by existing customers (optants)</t>
  </si>
  <si>
    <t>C2</t>
  </si>
  <si>
    <t>C2.1</t>
  </si>
  <si>
    <t>C2.2</t>
  </si>
  <si>
    <t>C2.3</t>
  </si>
  <si>
    <t>C3</t>
  </si>
  <si>
    <t>C4</t>
  </si>
  <si>
    <t>New meters introduced by companies for existing customers</t>
  </si>
  <si>
    <t>C4.1</t>
  </si>
  <si>
    <t>C4.2</t>
  </si>
  <si>
    <t>C4.3</t>
  </si>
  <si>
    <t>C5</t>
  </si>
  <si>
    <t>C5.1</t>
  </si>
  <si>
    <t>C5.2</t>
  </si>
  <si>
    <t>C5.3</t>
  </si>
  <si>
    <t>C6</t>
  </si>
  <si>
    <t>C7</t>
  </si>
  <si>
    <t>New meters for existing customers - business</t>
  </si>
  <si>
    <t>C7.1</t>
  </si>
  <si>
    <t>New basic meters for existing customers - business</t>
  </si>
  <si>
    <t>C7.2</t>
  </si>
  <si>
    <t>New AMR meters for existing customers - business</t>
  </si>
  <si>
    <t>C7.3</t>
  </si>
  <si>
    <t>New AMI meters for existing customers - business</t>
  </si>
  <si>
    <t>C8</t>
  </si>
  <si>
    <t>C8.1</t>
  </si>
  <si>
    <t>C8.2</t>
  </si>
  <si>
    <t>C8.3</t>
  </si>
  <si>
    <t>C9</t>
  </si>
  <si>
    <t>C10</t>
  </si>
  <si>
    <t>Replacement of existing basic meters with AMR meters</t>
  </si>
  <si>
    <t>C11</t>
  </si>
  <si>
    <t>Replacement of existing basic meters with AMI meters</t>
  </si>
  <si>
    <t>C12</t>
  </si>
  <si>
    <t>Smart metering infrastructure</t>
  </si>
  <si>
    <t>C13</t>
  </si>
  <si>
    <t>C14</t>
  </si>
  <si>
    <t>C15</t>
  </si>
  <si>
    <t>C16</t>
  </si>
  <si>
    <t>C17</t>
  </si>
  <si>
    <t>C18</t>
  </si>
  <si>
    <t>C19</t>
  </si>
  <si>
    <t xml:space="preserve">Total metering expenditure </t>
  </si>
  <si>
    <t>Table 8d: Summary of total enhancement for programme  consistent with RAG  reporting requirements</t>
  </si>
  <si>
    <t>D1</t>
  </si>
  <si>
    <t xml:space="preserve">Total enhancement expenditure </t>
  </si>
  <si>
    <t>D2</t>
  </si>
  <si>
    <t>D3</t>
  </si>
  <si>
    <t>Table 8e: Summary of supply demand benefits for programme consistent with RAG  reporting requirements</t>
  </si>
  <si>
    <t>Benefit element</t>
  </si>
  <si>
    <t>E1</t>
  </si>
  <si>
    <t xml:space="preserve">Supply-side improvements </t>
  </si>
  <si>
    <t>Benefit</t>
  </si>
  <si>
    <t>E2</t>
  </si>
  <si>
    <t>Demand-side improvements (excluding leakage and metering)</t>
  </si>
  <si>
    <t>E3</t>
  </si>
  <si>
    <t>E4</t>
  </si>
  <si>
    <t>Internal interconnectors*</t>
  </si>
  <si>
    <t>E5</t>
  </si>
  <si>
    <t>Metering improvements</t>
  </si>
  <si>
    <t xml:space="preserve">E5.1 </t>
  </si>
  <si>
    <t>Benefits from new basic meter installations (household)</t>
  </si>
  <si>
    <t>E5.2</t>
  </si>
  <si>
    <t>Benefits from new AMR meter installations (household)</t>
  </si>
  <si>
    <t>E5.3</t>
  </si>
  <si>
    <t>Benefits from new AMI meter installations (household)</t>
  </si>
  <si>
    <t>E5.4</t>
  </si>
  <si>
    <t>Benefits from replacing (or upgrading) existing basic meters with AMR meters (household)</t>
  </si>
  <si>
    <t>E5.5</t>
  </si>
  <si>
    <t>Benefits from replacing (or upgrading) existing basic or AMR meters with AMI meters (household)</t>
  </si>
  <si>
    <t>E5.6</t>
  </si>
  <si>
    <t>Benefits from replacing (or upgrading) existing basic meters with AMR meters (non-household)</t>
  </si>
  <si>
    <t>E5.7</t>
  </si>
  <si>
    <t>Benefits from replacing (or upgrading) existing basic or AMR meters with AMI meters (non-household)</t>
  </si>
  <si>
    <t>Table 8f: Summary of totex leakage expenditure for programme consistent with RAG  reporting requirements</t>
  </si>
  <si>
    <t>F27</t>
  </si>
  <si>
    <t>Total leakage activity - Maintaining leakage</t>
  </si>
  <si>
    <t>F28</t>
  </si>
  <si>
    <t>Total leakage activity - Reducing leakage</t>
  </si>
  <si>
    <t>Least Cost Programme</t>
  </si>
  <si>
    <t>Table 8c: Summary of metering enhancement expenditure for programme consistent with RAG  reporting requirements</t>
  </si>
  <si>
    <t>Ofwat Core programme</t>
  </si>
  <si>
    <t>Option Type</t>
  </si>
  <si>
    <t>COMPANY</t>
  </si>
  <si>
    <t>WRZ_NAME</t>
  </si>
  <si>
    <t>RZ_ID</t>
  </si>
  <si>
    <t>WC id</t>
  </si>
  <si>
    <t>WRZ id</t>
  </si>
  <si>
    <t>Combined id</t>
  </si>
  <si>
    <t>Portsmouth</t>
  </si>
  <si>
    <t>PWS</t>
  </si>
  <si>
    <t>PRT</t>
  </si>
  <si>
    <t>Resource Options</t>
  </si>
  <si>
    <t>Affinity Water</t>
  </si>
  <si>
    <t>1 Misbourne</t>
  </si>
  <si>
    <t>AFW</t>
  </si>
  <si>
    <t>MS1</t>
  </si>
  <si>
    <t>AFWMS1</t>
  </si>
  <si>
    <t>2 Colne</t>
  </si>
  <si>
    <t>CN2</t>
  </si>
  <si>
    <t>AFWCN2</t>
  </si>
  <si>
    <t xml:space="preserve">Conjunctive use </t>
  </si>
  <si>
    <t>3 Lee</t>
  </si>
  <si>
    <t>LE3</t>
  </si>
  <si>
    <t>AFWLE3</t>
  </si>
  <si>
    <t>4 Pinn</t>
  </si>
  <si>
    <t>PN4</t>
  </si>
  <si>
    <t>AFWPN4</t>
  </si>
  <si>
    <t>5 Stort</t>
  </si>
  <si>
    <t>ST5</t>
  </si>
  <si>
    <t>AFWST5</t>
  </si>
  <si>
    <t>6 Wey</t>
  </si>
  <si>
    <t>WY6</t>
  </si>
  <si>
    <t>AFWWY6</t>
  </si>
  <si>
    <t>7 Dour</t>
  </si>
  <si>
    <t>DR7</t>
  </si>
  <si>
    <t>AFWDR7</t>
  </si>
  <si>
    <t>8 Brett</t>
  </si>
  <si>
    <t>BR8</t>
  </si>
  <si>
    <t>AFWBR8</t>
  </si>
  <si>
    <t>International import</t>
  </si>
  <si>
    <t>Anglian Water</t>
  </si>
  <si>
    <t>Essex Central</t>
  </si>
  <si>
    <t>AWS</t>
  </si>
  <si>
    <t>EXC</t>
  </si>
  <si>
    <t>AWSEXC</t>
  </si>
  <si>
    <t>Essex South</t>
  </si>
  <si>
    <t>EXS</t>
  </si>
  <si>
    <t>AWSEXS</t>
  </si>
  <si>
    <t>Fenland</t>
  </si>
  <si>
    <t>FND</t>
  </si>
  <si>
    <t>AWSFND</t>
  </si>
  <si>
    <t>New reservoir</t>
  </si>
  <si>
    <t>Hartlepool</t>
  </si>
  <si>
    <t>HPL</t>
  </si>
  <si>
    <t>AWSHPL</t>
  </si>
  <si>
    <t>Lincolnshire Bourne</t>
  </si>
  <si>
    <t>LNB</t>
  </si>
  <si>
    <t>AWSLNB</t>
  </si>
  <si>
    <t>New technology</t>
  </si>
  <si>
    <t>Lincolnshire Central</t>
  </si>
  <si>
    <t>LNC</t>
  </si>
  <si>
    <t>AWSLNC</t>
  </si>
  <si>
    <t>New water treatment works</t>
  </si>
  <si>
    <t>Lincolnshire East</t>
  </si>
  <si>
    <t>LNE</t>
  </si>
  <si>
    <t>AWSLNE</t>
  </si>
  <si>
    <t>Reduction of raw water losses</t>
  </si>
  <si>
    <t>Lincolnshire Retford and Gainsborough</t>
  </si>
  <si>
    <t>LNN</t>
  </si>
  <si>
    <t>AWSLNN</t>
  </si>
  <si>
    <t>Reservoir enlargement</t>
  </si>
  <si>
    <t>Norfolk Aylsham</t>
  </si>
  <si>
    <t>NAY</t>
  </si>
  <si>
    <t>AWSNAY</t>
  </si>
  <si>
    <t>Surface water enhancement</t>
  </si>
  <si>
    <t>Norfolk Bradenham</t>
  </si>
  <si>
    <t>NBR</t>
  </si>
  <si>
    <t>AWSNBR</t>
  </si>
  <si>
    <t>Norfolk East Dereham</t>
  </si>
  <si>
    <t>NED</t>
  </si>
  <si>
    <t>AWSNED</t>
  </si>
  <si>
    <t>New/Enhanced pumping station</t>
  </si>
  <si>
    <t>Production Options</t>
  </si>
  <si>
    <t>Norfolk East Harling</t>
  </si>
  <si>
    <t>NEH</t>
  </si>
  <si>
    <t>AWSNEH</t>
  </si>
  <si>
    <t>Norfolk Happisburgh</t>
  </si>
  <si>
    <t>NHA</t>
  </si>
  <si>
    <t>AWSNHA</t>
  </si>
  <si>
    <t>Water treatment works capacity increase</t>
  </si>
  <si>
    <t>Norfolk Harleston</t>
  </si>
  <si>
    <t>NHL</t>
  </si>
  <si>
    <t>AWSNHL</t>
  </si>
  <si>
    <t>Water treatment works loss recovery</t>
  </si>
  <si>
    <t>Norfolk North Coast</t>
  </si>
  <si>
    <t>NNC</t>
  </si>
  <si>
    <t>AWSNNC</t>
  </si>
  <si>
    <t>Active leakage management</t>
  </si>
  <si>
    <t>Distribution Options</t>
  </si>
  <si>
    <t>Norfolk Norwich &amp; the Broads</t>
  </si>
  <si>
    <t>NTB</t>
  </si>
  <si>
    <t>AWSNTB</t>
  </si>
  <si>
    <t>Norfolk Wymondham</t>
  </si>
  <si>
    <t>NWY</t>
  </si>
  <si>
    <t>AWSNWY</t>
  </si>
  <si>
    <t>Internal potable transfer</t>
  </si>
  <si>
    <t>Ruthamford Central</t>
  </si>
  <si>
    <t>RTC</t>
  </si>
  <si>
    <t>AWSRTC</t>
  </si>
  <si>
    <t>Mains replacement (not trunk mains)</t>
  </si>
  <si>
    <t>Ruthamford North</t>
  </si>
  <si>
    <t>RTN</t>
  </si>
  <si>
    <t>AWSRTN</t>
  </si>
  <si>
    <t>Other leakage control</t>
  </si>
  <si>
    <t>Ruthamford South</t>
  </si>
  <si>
    <t>RTS</t>
  </si>
  <si>
    <t>AWSRTS</t>
  </si>
  <si>
    <t>Pressure management</t>
  </si>
  <si>
    <t>Ruthamford West</t>
  </si>
  <si>
    <t>RTW</t>
  </si>
  <si>
    <t>AWSRTW</t>
  </si>
  <si>
    <t>South Humber Bank</t>
  </si>
  <si>
    <t>SHB</t>
  </si>
  <si>
    <t>AWSSHB</t>
  </si>
  <si>
    <t>Change in levels of service</t>
  </si>
  <si>
    <t>Customer Options</t>
  </si>
  <si>
    <t>Suffolk East</t>
  </si>
  <si>
    <t>SUE</t>
  </si>
  <si>
    <t>AWSSUE</t>
  </si>
  <si>
    <t>Household water audit</t>
  </si>
  <si>
    <t>Suffolk Ixworth</t>
  </si>
  <si>
    <t>SUI</t>
  </si>
  <si>
    <t>AWSSUI</t>
  </si>
  <si>
    <t>Household water recycling</t>
  </si>
  <si>
    <t>Suffolk Sudbury</t>
  </si>
  <si>
    <t>SUS</t>
  </si>
  <si>
    <t>AWSSUS</t>
  </si>
  <si>
    <t>Metering change of occupancy</t>
  </si>
  <si>
    <t>Suffolk Thetford</t>
  </si>
  <si>
    <t>SUT</t>
  </si>
  <si>
    <t>AWSSUT</t>
  </si>
  <si>
    <t>Metering compulsory</t>
  </si>
  <si>
    <t>Suffolk West &amp; Cambs</t>
  </si>
  <si>
    <t>SWC</t>
  </si>
  <si>
    <t>AWSSWC</t>
  </si>
  <si>
    <t>Metering optants</t>
  </si>
  <si>
    <t>Bristol Water</t>
  </si>
  <si>
    <t>Bristol</t>
  </si>
  <si>
    <t>BWX</t>
  </si>
  <si>
    <t>BRS</t>
  </si>
  <si>
    <t>BWXBRS</t>
  </si>
  <si>
    <t>Metering other selective</t>
  </si>
  <si>
    <t>Cambridge Water</t>
  </si>
  <si>
    <t>Cambridge</t>
  </si>
  <si>
    <t>CAM</t>
  </si>
  <si>
    <t>CAMCAM</t>
  </si>
  <si>
    <t>Non-household water audit</t>
  </si>
  <si>
    <t>Dwr Cymru Welsh Water</t>
  </si>
  <si>
    <t>Alwen /Dee</t>
  </si>
  <si>
    <t>DCW</t>
  </si>
  <si>
    <t>ALW</t>
  </si>
  <si>
    <t>DCWALW</t>
  </si>
  <si>
    <t>Bala</t>
  </si>
  <si>
    <t>BAL</t>
  </si>
  <si>
    <t>DCWBAL</t>
  </si>
  <si>
    <t>Rainwater harvesting</t>
  </si>
  <si>
    <t>Blaenau Ffestiniog</t>
  </si>
  <si>
    <t>BFF</t>
  </si>
  <si>
    <t>DCWBFF</t>
  </si>
  <si>
    <t>Brecon</t>
  </si>
  <si>
    <t>BCN</t>
  </si>
  <si>
    <t>DCWBCN</t>
  </si>
  <si>
    <t>Supply pipe repairs / replacement</t>
  </si>
  <si>
    <t>Clwyd Coastal</t>
  </si>
  <si>
    <t>CCT</t>
  </si>
  <si>
    <t>DCWCCT</t>
  </si>
  <si>
    <t>Dyffryn Conwy</t>
  </si>
  <si>
    <t>CWY</t>
  </si>
  <si>
    <t>DCWCWY</t>
  </si>
  <si>
    <t>Elan/Builth Wells</t>
  </si>
  <si>
    <t>EBW</t>
  </si>
  <si>
    <t>DCWEBW</t>
  </si>
  <si>
    <t>Drought - water use restrictions</t>
  </si>
  <si>
    <t>Harlech/Barmouth</t>
  </si>
  <si>
    <t>HBA</t>
  </si>
  <si>
    <t>DCWHBA</t>
  </si>
  <si>
    <t>Hereford C.U. System</t>
  </si>
  <si>
    <t>HRF</t>
  </si>
  <si>
    <t>DCWHRF</t>
  </si>
  <si>
    <t>Lleyn</t>
  </si>
  <si>
    <t>LLN</t>
  </si>
  <si>
    <t>DCWLLN</t>
  </si>
  <si>
    <t>Llyswen</t>
  </si>
  <si>
    <t>LYW</t>
  </si>
  <si>
    <t>DCWLYW</t>
  </si>
  <si>
    <t>Mid &amp; South Ceredigion</t>
  </si>
  <si>
    <t>MSC</t>
  </si>
  <si>
    <t>DCWMSC</t>
  </si>
  <si>
    <t>Monmouth</t>
  </si>
  <si>
    <t>MNM</t>
  </si>
  <si>
    <t>DCWMNM</t>
  </si>
  <si>
    <t>North Ceredigion</t>
  </si>
  <si>
    <t>NTC</t>
  </si>
  <si>
    <t>DCWNTC</t>
  </si>
  <si>
    <t>North Eryri / Ynys Mon</t>
  </si>
  <si>
    <t>NTE</t>
  </si>
  <si>
    <t>DCWNTE</t>
  </si>
  <si>
    <t>Pembrokeshire</t>
  </si>
  <si>
    <t>PBK</t>
  </si>
  <si>
    <t>DCWPBK</t>
  </si>
  <si>
    <t>Pilleth</t>
  </si>
  <si>
    <t>PLH</t>
  </si>
  <si>
    <t>DCWPLH</t>
  </si>
  <si>
    <t>Ross-on-Wye</t>
  </si>
  <si>
    <t>ROW</t>
  </si>
  <si>
    <t>DCWROW</t>
  </si>
  <si>
    <t>SE Wales C.U. System</t>
  </si>
  <si>
    <t>SEW</t>
  </si>
  <si>
    <t>DCWSEW</t>
  </si>
  <si>
    <t>South Meirionydd</t>
  </si>
  <si>
    <t>SMR</t>
  </si>
  <si>
    <t>DCWSMR</t>
  </si>
  <si>
    <t>Tywi C.U. System</t>
  </si>
  <si>
    <t>TYW</t>
  </si>
  <si>
    <t>DCWTYW</t>
  </si>
  <si>
    <t>Tywyn / Aberdyfi</t>
  </si>
  <si>
    <t>TYN</t>
  </si>
  <si>
    <t>DCWTYN</t>
  </si>
  <si>
    <t>Vowchurch</t>
  </si>
  <si>
    <t>VWH</t>
  </si>
  <si>
    <t>DCWVWH</t>
  </si>
  <si>
    <t>Whitbourne</t>
  </si>
  <si>
    <t>WTB</t>
  </si>
  <si>
    <t>DCWWTB</t>
  </si>
  <si>
    <t>Essex and Suffolk Water</t>
  </si>
  <si>
    <t>Blyth</t>
  </si>
  <si>
    <t>ESW</t>
  </si>
  <si>
    <t>BLY</t>
  </si>
  <si>
    <t>ESWBLY</t>
  </si>
  <si>
    <t>Essex</t>
  </si>
  <si>
    <t>ESX</t>
  </si>
  <si>
    <t>ESWESX</t>
  </si>
  <si>
    <t>Hartismere</t>
  </si>
  <si>
    <t>HRT</t>
  </si>
  <si>
    <t>ESWHRT</t>
  </si>
  <si>
    <t>Northern Central</t>
  </si>
  <si>
    <t>NCT</t>
  </si>
  <si>
    <t>ESWNCT</t>
  </si>
  <si>
    <t xml:space="preserve">Hafren dyfrdwy </t>
  </si>
  <si>
    <t>Llandinam and Llanwrin</t>
  </si>
  <si>
    <t>HDD</t>
  </si>
  <si>
    <t>LAL</t>
  </si>
  <si>
    <t>HDDLAL</t>
  </si>
  <si>
    <t>Llanfyllin</t>
  </si>
  <si>
    <t>LLF</t>
  </si>
  <si>
    <t>HDDLLF</t>
  </si>
  <si>
    <t>Saltney</t>
  </si>
  <si>
    <t>SAL</t>
  </si>
  <si>
    <t>HDDSAL</t>
  </si>
  <si>
    <t>Wrexham</t>
  </si>
  <si>
    <t>WRX</t>
  </si>
  <si>
    <t>HDDWRX</t>
  </si>
  <si>
    <t>Northumbrian Water</t>
  </si>
  <si>
    <t>Berwick-Fowberry</t>
  </si>
  <si>
    <t>NWL</t>
  </si>
  <si>
    <t>BWF</t>
  </si>
  <si>
    <t>NWLBWF</t>
  </si>
  <si>
    <t>Kielder</t>
  </si>
  <si>
    <t>KLD</t>
  </si>
  <si>
    <t>NWLKLD</t>
  </si>
  <si>
    <t>SES Water</t>
  </si>
  <si>
    <t>SES</t>
  </si>
  <si>
    <t>SESSES</t>
  </si>
  <si>
    <t>Severn Trent Water</t>
  </si>
  <si>
    <t>Bishops Castle</t>
  </si>
  <si>
    <t>SVT</t>
  </si>
  <si>
    <t>BCS</t>
  </si>
  <si>
    <t>SVTBCS</t>
  </si>
  <si>
    <t>Chester</t>
  </si>
  <si>
    <t>CHS</t>
  </si>
  <si>
    <t>SVTCHS</t>
  </si>
  <si>
    <t>Forest and Stroud</t>
  </si>
  <si>
    <t>FAS</t>
  </si>
  <si>
    <t>SVTFAS</t>
  </si>
  <si>
    <t>Kinsall</t>
  </si>
  <si>
    <t>KSL</t>
  </si>
  <si>
    <t>SVTKSL</t>
  </si>
  <si>
    <t>Mardy</t>
  </si>
  <si>
    <t>MDY</t>
  </si>
  <si>
    <t>SVTMDY</t>
  </si>
  <si>
    <t>Newark</t>
  </si>
  <si>
    <t>NWK</t>
  </si>
  <si>
    <t>SVTNWK</t>
  </si>
  <si>
    <t>North Staffs</t>
  </si>
  <si>
    <t>NST</t>
  </si>
  <si>
    <t>SVTNST</t>
  </si>
  <si>
    <t>Rutland</t>
  </si>
  <si>
    <t>RTL</t>
  </si>
  <si>
    <t>SVTRTL</t>
  </si>
  <si>
    <t>Ruyton</t>
  </si>
  <si>
    <t>RYN</t>
  </si>
  <si>
    <t>SVTRYN</t>
  </si>
  <si>
    <t>Shelton</t>
  </si>
  <si>
    <t>SHN</t>
  </si>
  <si>
    <t>SVTSHN</t>
  </si>
  <si>
    <t>Stafford</t>
  </si>
  <si>
    <t>STF</t>
  </si>
  <si>
    <t>SVTSTF</t>
  </si>
  <si>
    <t>SvT - Nottinghamshire</t>
  </si>
  <si>
    <t>NTT</t>
  </si>
  <si>
    <t>SVTNTT</t>
  </si>
  <si>
    <t>SvT- Strategic Grid</t>
  </si>
  <si>
    <t>SGD</t>
  </si>
  <si>
    <t>SVTSGD</t>
  </si>
  <si>
    <t>Whitchurch and Wem</t>
  </si>
  <si>
    <t>WAW</t>
  </si>
  <si>
    <t>SVTWAW</t>
  </si>
  <si>
    <t>Wolverhampton</t>
  </si>
  <si>
    <t>WVH</t>
  </si>
  <si>
    <t>SVTWVH</t>
  </si>
  <si>
    <t>South East Water</t>
  </si>
  <si>
    <t>Tunbridge Wells (1)</t>
  </si>
  <si>
    <t>TW1</t>
  </si>
  <si>
    <t>SEWTW1</t>
  </si>
  <si>
    <t>Haywards Heath (2)</t>
  </si>
  <si>
    <t>HH2</t>
  </si>
  <si>
    <t>SEWHH2</t>
  </si>
  <si>
    <t>Eastbourne (3)</t>
  </si>
  <si>
    <t>EB3</t>
  </si>
  <si>
    <t>SEWEB3</t>
  </si>
  <si>
    <t>Bracknell (4)</t>
  </si>
  <si>
    <t>BK4</t>
  </si>
  <si>
    <t>SEWBK4</t>
  </si>
  <si>
    <t>Farnham (5)</t>
  </si>
  <si>
    <t>FN5</t>
  </si>
  <si>
    <t>SEWFN5</t>
  </si>
  <si>
    <t>Maidstone (6)</t>
  </si>
  <si>
    <t>MT6</t>
  </si>
  <si>
    <t>SEWMT6</t>
  </si>
  <si>
    <t>Cranbrook (7)</t>
  </si>
  <si>
    <t>CB7</t>
  </si>
  <si>
    <t>SEWCB7</t>
  </si>
  <si>
    <t>Ashford (8)</t>
  </si>
  <si>
    <t>AF8</t>
  </si>
  <si>
    <t>SEWAF8</t>
  </si>
  <si>
    <t>South Staffordshire Water</t>
  </si>
  <si>
    <t>South Staffordshire</t>
  </si>
  <si>
    <t>SSW</t>
  </si>
  <si>
    <t>SSWSSW</t>
  </si>
  <si>
    <t>South West Water</t>
  </si>
  <si>
    <t>Bournemouth</t>
  </si>
  <si>
    <t>SWW</t>
  </si>
  <si>
    <t>BNM</t>
  </si>
  <si>
    <t>SWWBNM</t>
  </si>
  <si>
    <t>Colliford</t>
  </si>
  <si>
    <t>CLF</t>
  </si>
  <si>
    <t>SWWCLF</t>
  </si>
  <si>
    <t>Roadford</t>
  </si>
  <si>
    <t>RDF</t>
  </si>
  <si>
    <t>SWWRDF</t>
  </si>
  <si>
    <t>Wimbleball</t>
  </si>
  <si>
    <t>WMB</t>
  </si>
  <si>
    <t>SWWWMB</t>
  </si>
  <si>
    <t>Southern Water</t>
  </si>
  <si>
    <t>Hamps Andover</t>
  </si>
  <si>
    <t>SWS</t>
  </si>
  <si>
    <t>HAD</t>
  </si>
  <si>
    <t>SWSHAD</t>
  </si>
  <si>
    <t>Hamps Kingsclere</t>
  </si>
  <si>
    <t>HKC</t>
  </si>
  <si>
    <t>SWSHKC</t>
  </si>
  <si>
    <t>Hamps Rural</t>
  </si>
  <si>
    <t>HRU</t>
  </si>
  <si>
    <t>SWSHRU</t>
  </si>
  <si>
    <t>Hamps Winchester</t>
  </si>
  <si>
    <t>HWN</t>
  </si>
  <si>
    <t>SWSHWN</t>
  </si>
  <si>
    <t>Isle of Wight</t>
  </si>
  <si>
    <t>IOW</t>
  </si>
  <si>
    <t>SWSIOW</t>
  </si>
  <si>
    <t>Kent Medway East</t>
  </si>
  <si>
    <t>KME</t>
  </si>
  <si>
    <t>SWSKME</t>
  </si>
  <si>
    <t>Kent Medway West</t>
  </si>
  <si>
    <t>KMW</t>
  </si>
  <si>
    <t>SWSKMW</t>
  </si>
  <si>
    <t>Kent Thannet</t>
  </si>
  <si>
    <t>KTH</t>
  </si>
  <si>
    <t>SWSKTH</t>
  </si>
  <si>
    <t>Southampton East</t>
  </si>
  <si>
    <t>HSE</t>
  </si>
  <si>
    <t>SWSHSE</t>
  </si>
  <si>
    <t>Southampton West</t>
  </si>
  <si>
    <t>HSW</t>
  </si>
  <si>
    <t>SWSHSW</t>
  </si>
  <si>
    <t>Sussex Brighton</t>
  </si>
  <si>
    <t>SBR</t>
  </si>
  <si>
    <t>SWSSBR</t>
  </si>
  <si>
    <t>Sussex Hastings</t>
  </si>
  <si>
    <t>SHT</t>
  </si>
  <si>
    <t>SWSSHT</t>
  </si>
  <si>
    <t>Sussex North</t>
  </si>
  <si>
    <t>SNT</t>
  </si>
  <si>
    <t>SWSSNT</t>
  </si>
  <si>
    <t>Sussex Worthing</t>
  </si>
  <si>
    <t>SWR</t>
  </si>
  <si>
    <t>SWSSWR</t>
  </si>
  <si>
    <t>Thames Water</t>
  </si>
  <si>
    <t>Guildford</t>
  </si>
  <si>
    <t>TWS</t>
  </si>
  <si>
    <t>GLF</t>
  </si>
  <si>
    <t>TWSGLF</t>
  </si>
  <si>
    <t>Henley</t>
  </si>
  <si>
    <t>HNY</t>
  </si>
  <si>
    <t>TWSHNY</t>
  </si>
  <si>
    <t>Kennet Valley</t>
  </si>
  <si>
    <t>KNV</t>
  </si>
  <si>
    <t>TWSKNV</t>
  </si>
  <si>
    <t>London</t>
  </si>
  <si>
    <t>LND</t>
  </si>
  <si>
    <t>TWSLND</t>
  </si>
  <si>
    <t>Slough Wycombe Aylesbury</t>
  </si>
  <si>
    <t>SWA</t>
  </si>
  <si>
    <t>TWSSWA</t>
  </si>
  <si>
    <t>SWOX</t>
  </si>
  <si>
    <t>SWX</t>
  </si>
  <si>
    <t>TWSSWX</t>
  </si>
  <si>
    <t>United Utilities</t>
  </si>
  <si>
    <t>Carlisle</t>
  </si>
  <si>
    <t>UUX</t>
  </si>
  <si>
    <t>CRL</t>
  </si>
  <si>
    <t>UUXCRL</t>
  </si>
  <si>
    <t>North Eden</t>
  </si>
  <si>
    <t>UUXNED</t>
  </si>
  <si>
    <t>UU-Strategic</t>
  </si>
  <si>
    <t>STG</t>
  </si>
  <si>
    <t>UUXSTG</t>
  </si>
  <si>
    <t>Veolia Water Projects</t>
  </si>
  <si>
    <t>Veolia Water P</t>
  </si>
  <si>
    <t>VWP</t>
  </si>
  <si>
    <t>TDW</t>
  </si>
  <si>
    <t>VWPTDW</t>
  </si>
  <si>
    <t>Wessex Water</t>
  </si>
  <si>
    <t>Wessex</t>
  </si>
  <si>
    <t>WXW</t>
  </si>
  <si>
    <t>WSX</t>
  </si>
  <si>
    <t>WXWWSX</t>
  </si>
  <si>
    <t>Yorkshire Water</t>
  </si>
  <si>
    <t>East SWZ</t>
  </si>
  <si>
    <t>YWS</t>
  </si>
  <si>
    <t>EST</t>
  </si>
  <si>
    <t>YWSEST</t>
  </si>
  <si>
    <t>Grid SWZ</t>
  </si>
  <si>
    <t>GRD</t>
  </si>
  <si>
    <t>YWSGRD</t>
  </si>
  <si>
    <t>NAV</t>
  </si>
  <si>
    <t>NAVNAV</t>
  </si>
  <si>
    <t>v2</t>
  </si>
  <si>
    <t>Portsmouth Water data entry</t>
  </si>
  <si>
    <t>Jim Barker</t>
  </si>
  <si>
    <t>Source A</t>
  </si>
  <si>
    <t>Source C</t>
  </si>
  <si>
    <t>Source D</t>
  </si>
  <si>
    <t>Source E</t>
  </si>
  <si>
    <t>Source F</t>
  </si>
  <si>
    <t>Source G</t>
  </si>
  <si>
    <t>Source H</t>
  </si>
  <si>
    <t>Source I</t>
  </si>
  <si>
    <t>Source J</t>
  </si>
  <si>
    <t>Source K</t>
  </si>
  <si>
    <t>Source B</t>
  </si>
  <si>
    <t>Licence</t>
  </si>
  <si>
    <t>Pump level</t>
  </si>
  <si>
    <t>Flow condition</t>
  </si>
  <si>
    <t>DAPWL</t>
  </si>
  <si>
    <t>Source U</t>
  </si>
  <si>
    <t>Emergency use only</t>
  </si>
  <si>
    <t>Raw water augmentation R Ems</t>
  </si>
  <si>
    <t>Sources L-P</t>
  </si>
  <si>
    <t>Sources Q-T</t>
  </si>
  <si>
    <t>Pump capacity</t>
  </si>
  <si>
    <t>Potable water export to: Sussex North</t>
  </si>
  <si>
    <t>Potable water export to: Hants South Phase 1</t>
  </si>
  <si>
    <t>Best endeavours</t>
  </si>
  <si>
    <t>Best endeavours beyond 1 in 200 year</t>
  </si>
  <si>
    <t>PRT_gov-led b hybrid</t>
  </si>
  <si>
    <t>PRT_PRT_RE-OTH_ALL_ALL_neubs</t>
  </si>
  <si>
    <t>PRT_PRT_RE-OTH_ALL_ALL_tubs</t>
  </si>
  <si>
    <t>PRT_PRT_EF-CRE_ALL_ALL_enhanced_meter_med</t>
  </si>
  <si>
    <t>PRT_PRT_EF-CRE_ALL_ALL_optant_meter_med</t>
  </si>
  <si>
    <t>PRT_PRT_EF-CRE_ALL_ALL_reduce_consump_med</t>
  </si>
  <si>
    <t>PRT_PRT_EF-LKR_ALL_ALL_leakage_alc_med</t>
  </si>
  <si>
    <t>PRT_PRT_EF-WEF_ALL_ALL_audit_inspect_med</t>
  </si>
  <si>
    <t>PRT_PRT_EF-WEF_ALL_ALL_awareness_med</t>
  </si>
  <si>
    <t>PRT_PRT_EF-WEF_ALL_ALL_saving_devices_med</t>
  </si>
  <si>
    <t>PRT_PRT_EF-LKR_ALL_ALL_dmp prt gov-led a hy</t>
  </si>
  <si>
    <t>PRT_PRT_EF-LKR_ALL_ALL_dmp prt gov-led c hy</t>
  </si>
  <si>
    <t>PRT_PRT_EF-LKR_ALL_ALL_dmp prt gov-led d hy</t>
  </si>
  <si>
    <t>PRT_PRT_EF-LKR_ALL_ALL_dmp prt gov-led e hy</t>
  </si>
  <si>
    <t>PRT_PRT_EF-LKR_ALL_ALL_dmp prt gov-led f hy</t>
  </si>
  <si>
    <t>PRT_PRT_EF-LKR_ALL_ALL_dmp prt gov-led g hy</t>
  </si>
  <si>
    <t>PRT_PRT_EF-CRE_ALL_ALL_compulsory meterhh</t>
  </si>
  <si>
    <t>PRT_PRT_EF-CRE_ALL_ALL_greywater hh</t>
  </si>
  <si>
    <t>PRT_PRT_EF-CRE_ALL_ALL_greywater newhh</t>
  </si>
  <si>
    <t>PRT_PRT_EF-CRE_ALL_ALL_ind storage</t>
  </si>
  <si>
    <t>PRT_PRT_EF-CRE_ALL_ALL_interruptible ind</t>
  </si>
  <si>
    <t>PRT_PRT_EF-CRE_ALL_ALL_meter hh pool</t>
  </si>
  <si>
    <t>PRT_PRT_EF-OTH_ALL_ALL_rainharvest hh</t>
  </si>
  <si>
    <t>PRT_PRT_EF-OTH_ALL_ALL_rainharvest newhh</t>
  </si>
  <si>
    <t>PRT_PRT_EF-TFR_RE1_ALL_dew ponds potable</t>
  </si>
  <si>
    <t>PRT_PRT_EF-TFR_RE1_ALL_gravel pits</t>
  </si>
  <si>
    <t>PRT_PRT_EF-WEF_ALL_ALL_3rd party evap</t>
  </si>
  <si>
    <t>PRT_PRT_EF-WEF_ALL_ALL_appliance exchange</t>
  </si>
  <si>
    <t>PRT_PRT_EF-WEF_ALL_ALL_appliance label</t>
  </si>
  <si>
    <t>PRT_PRT_EF-WEF_ALL_ALL_cistern displacement</t>
  </si>
  <si>
    <t>PRT_PRT_EF-WEF_ALL_ALL_composting toilets</t>
  </si>
  <si>
    <t>PRT_PRT_EF-WEF_ALL_ALL_consumption tariffs</t>
  </si>
  <si>
    <t>PRT_PRT_EF-WEF_ALL_ALL_dual flush toilet</t>
  </si>
  <si>
    <t>PRT_PRT_EF-WEF_ALL_ALL_hot system design</t>
  </si>
  <si>
    <t>PRT_PRT_EF-WEF_ALL_ALL_hot system user</t>
  </si>
  <si>
    <t>PRT_PRT_EF-WEF_ALL_ALL_increase vol charge</t>
  </si>
  <si>
    <t>PRT_PRT_EF-WEF_ALL_ALL_ind spot pricing</t>
  </si>
  <si>
    <t>PRT_PRT_EF-WEF_ALL_ALL_install new toilets</t>
  </si>
  <si>
    <t>PRT_PRT_EF-WEF_ALL_ALL_install showers</t>
  </si>
  <si>
    <t>PRT_PRT_EF-WEF_ALL_ALL_large developers</t>
  </si>
  <si>
    <t>PRT_PRT_EF-WEF_ALL_ALL_low charge min vol</t>
  </si>
  <si>
    <t>PRT_PRT_EF-WEF_ALL_ALL_low flow showerhead</t>
  </si>
  <si>
    <t>PRT_PRT_EF-WEF_ALL_ALL_low flush toilet</t>
  </si>
  <si>
    <t>PRT_PRT_EF-WEF_ALL_ALL_narrow toilet pipes</t>
  </si>
  <si>
    <t>PRT_PRT_EF-WEF_ALL_ALL_peak/nonpeak tariff</t>
  </si>
  <si>
    <t>PRT_PRT_EF-WEF_ALL_ALL_retrofit hh coo</t>
  </si>
  <si>
    <t>PRT_PRT_EF-WEF_ALL_ALL_rising block tariffs</t>
  </si>
  <si>
    <t>PRT_PRT_EF-WEF_ALL_ALL_seasonal tariffs</t>
  </si>
  <si>
    <t>PRT_PRT_EF-WEF_ALL_ALL_shallow trap toilet</t>
  </si>
  <si>
    <t>PRT_PRT_EF-WEF_ALL_ALL_small developers</t>
  </si>
  <si>
    <t>PRT_PRT_EF-WEF_ALL_ALL_supply chain sustain</t>
  </si>
  <si>
    <t>PRT_PRT_EF-WEF_ALL_ALL_water retailer</t>
  </si>
  <si>
    <t>PRT_PRT_HI-DES_RE1_ALL_desal arun</t>
  </si>
  <si>
    <t>PRT_PRT_HI-DES_RE1_ALL_desal harbour</t>
  </si>
  <si>
    <t>PRT_PRT_HI-DES_RE1_ALL_desal hayling island</t>
  </si>
  <si>
    <t>PRT_PRT_HI-DES_RE1_ALL_desal itchen</t>
  </si>
  <si>
    <t>PRT_PRT_HI-GRW_RE1_ALL_desal brackish chalk</t>
  </si>
  <si>
    <t>PRT_PRT_HI-GRW_RE1_ALL_drought lgs</t>
  </si>
  <si>
    <t>PRT_PRT_HI-GRW_RE1_ALL_dunbridge new source</t>
  </si>
  <si>
    <t>PRT_PRT_HI-GRW_RE1_ALL_hambledon new source</t>
  </si>
  <si>
    <t>PRT_PRT_HI-GRW_RE1_ALL_increase porosity</t>
  </si>
  <si>
    <t>PRT_PRT_HI-OTH_RE1_ALL_3rd party bhs</t>
  </si>
  <si>
    <t>PRT_PRT_HI-OTH_RE1_ALL_3rd party supply</t>
  </si>
  <si>
    <t>PRT_PRT_HI-OTH_RE1_ALL_tidal barrage</t>
  </si>
  <si>
    <t>PRT_PRT_HI-OTH_RE1_ALL_trade 3rd party abs</t>
  </si>
  <si>
    <t>PRT_PRT_HI-OTH_REP_ALL_dual coastal</t>
  </si>
  <si>
    <t>PRT_PRT_HI-OTH_REP_ALL_non-pot sea water</t>
  </si>
  <si>
    <t>PRT_PRT_HI-RAB_RE1_ALL_r rother swab 15 mld</t>
  </si>
  <si>
    <t>PRT_PRT_HI-RAB_RE1_ALL_r wallington swab</t>
  </si>
  <si>
    <t>PRT_PRT_HI-RAB_RE1_ALL_r.hamble swab</t>
  </si>
  <si>
    <t>PRT_PRT_HI-RAB_RE1_ALL_r.meon swab</t>
  </si>
  <si>
    <t>PRT_PRT_HI-RAB_RE2_ALL_itchen swab 10mld</t>
  </si>
  <si>
    <t>PRT_PRT_HI-RAB_RE2_ALL_itchen swab 20mld</t>
  </si>
  <si>
    <t>PRT_PRT_HI-RAB_RE2_ALL_itchen swab 30mld</t>
  </si>
  <si>
    <t>PRT_PRT_HI-REU_ALL_ALL_eff reuse glasshouse</t>
  </si>
  <si>
    <t>PRT_PRT_HI-ROC_NET_ALL_distrubtion main</t>
  </si>
  <si>
    <t>PRT_PRT_HI-ROC_NET_ALL_national water grid</t>
  </si>
  <si>
    <t>PRT_PRT_HI-ROC_NET_ALL_pinch points</t>
  </si>
  <si>
    <t>PRT_PRT_HI-ROC_NET_ALL_trunk main expansion</t>
  </si>
  <si>
    <t>PRT_PRT_HI-ROC_RE1_ALL_recommission pw bhs</t>
  </si>
  <si>
    <t>PRT_PRT_HI-ROC_RE2_ALL_lower borehole pumps</t>
  </si>
  <si>
    <t>PRT_PRT_HI-RSR_RE1_ALL_boarhut wsr 10mld</t>
  </si>
  <si>
    <t>PRT_PRT_HI-RSR_RE1_ALL_colden wsr 10mld</t>
  </si>
  <si>
    <t>PRT_PRT_HI-RSR_RE1_ALL_hamble impound res</t>
  </si>
  <si>
    <t>PRT_PRT_HI-RSR_RE1_ALL_ht wsr b 45mld</t>
  </si>
  <si>
    <t>PRT_PRT_HI-RSR_RE1_ALL_ht wsr c 16mld</t>
  </si>
  <si>
    <t>PRT_PRT_HI-RSR_RE1_ALL_itchen impound res</t>
  </si>
  <si>
    <t>PRT_PRT_HI-RSR_RE1_ALL_meon impound res</t>
  </si>
  <si>
    <t>PRT_PRT_HI-RSR_RE1_ALL_southleigh wsr 15mld</t>
  </si>
  <si>
    <t>PRT_PRT_HI-RSR_RE1_ALL_testwood store 10mld</t>
  </si>
  <si>
    <t>PRT_PRT_HI-RSR_RE1_ALL_w'ton impound res</t>
  </si>
  <si>
    <t>PRT_PRT_HI-TFR_RZ5_ALL_sew transfer 10mld</t>
  </si>
  <si>
    <t>PRT_PRT_HI-TFR_RZ5_ALL_sew transfer 20mld</t>
  </si>
  <si>
    <t>Company Demand: Gov-led B Hybrid</t>
  </si>
  <si>
    <t>Upgrade Source O Booster to 25Mld</t>
  </si>
  <si>
    <t>Drought Permit: Source S (to 2041)</t>
  </si>
  <si>
    <t>Non-essential use bans</t>
  </si>
  <si>
    <t>Temporary use bans</t>
  </si>
  <si>
    <t>Enhanced metering – Household  - Medium</t>
  </si>
  <si>
    <t>Optant metering - Medium</t>
  </si>
  <si>
    <t>Reduction in other consumption - Medium</t>
  </si>
  <si>
    <t>Leakage reduction - Active Leakage Control - Medium</t>
  </si>
  <si>
    <t>Water use audit and inspection – Household and non-household water efficiency - Medium</t>
  </si>
  <si>
    <t>Awareness campaigns  – Targeted water conservation information (advice on appliance water usage) - Medium</t>
  </si>
  <si>
    <t>Promotion of water saving devices – Retrofitting (new or subsidised) - Medium</t>
  </si>
  <si>
    <t>Demand Management: Gov-led A Hybrid</t>
  </si>
  <si>
    <t>Demand Management: Gov-led C Hybrid</t>
  </si>
  <si>
    <t>Demand Management: Gov-led D Hybrid</t>
  </si>
  <si>
    <t>Demand Management: Gov-led E Hybrid</t>
  </si>
  <si>
    <t>Demand Management: Gov-led F Hybrid</t>
  </si>
  <si>
    <t>Demand Management: Gov-led G Hybrid</t>
  </si>
  <si>
    <t>Drought Permit: Source S (to 2051)</t>
  </si>
  <si>
    <t>Drought Permit: Source S (to 2046)</t>
  </si>
  <si>
    <t>Drought Permit: Source S (to 2036)</t>
  </si>
  <si>
    <t>Drought Permit: Source S (no end)</t>
  </si>
  <si>
    <t>(C004) Compulsory metering HH</t>
  </si>
  <si>
    <t>(C047) Greywater reuse- existing HH</t>
  </si>
  <si>
    <t>(C048) Greywater reuse- new HH</t>
  </si>
  <si>
    <t>(C014) Ind storage- low charge</t>
  </si>
  <si>
    <t>(C013) Interruptible Ind supply</t>
  </si>
  <si>
    <t>(C002) Meter HH w pool</t>
  </si>
  <si>
    <t>(C051) Rainharvest current HH</t>
  </si>
  <si>
    <t>(C049) Rainharvest- new HH</t>
  </si>
  <si>
    <t>(WS_50) Dew Ponds - potable</t>
  </si>
  <si>
    <t>(R008) Utilisation of gravel pits near Chichester</t>
  </si>
  <si>
    <t>(C022) 3rdParty reduce evap</t>
  </si>
  <si>
    <t>(C025 ) Appliance exchange</t>
  </si>
  <si>
    <t>(C019) Appliance labelling</t>
  </si>
  <si>
    <t>(C042) Cistern displacement</t>
  </si>
  <si>
    <t>(C032) Composting toilets</t>
  </si>
  <si>
    <t>(C008) Consumption tariffs</t>
  </si>
  <si>
    <t>(C030) Dual flush toilets</t>
  </si>
  <si>
    <t>(C017) Hot system design</t>
  </si>
  <si>
    <t>(C018) Hot system users</t>
  </si>
  <si>
    <t>(C007) Increase vol. charge</t>
  </si>
  <si>
    <t>(C015) Ind spot pricing</t>
  </si>
  <si>
    <t>(C031) Install new toilets</t>
  </si>
  <si>
    <t>(C027) Install showers</t>
  </si>
  <si>
    <t>(C067) large developers</t>
  </si>
  <si>
    <t>(C012 ) Low charge min vol.</t>
  </si>
  <si>
    <t>(C028) Low flow showerheads</t>
  </si>
  <si>
    <t>(C029) Low flush toilets</t>
  </si>
  <si>
    <t>(OF_13) Narrow toilet pipes</t>
  </si>
  <si>
    <t>(C011) Peak/NonPeak tariffs</t>
  </si>
  <si>
    <t>(C071) retrofit HH change of occupancy</t>
  </si>
  <si>
    <t>(C009 ) Rising block tariffs</t>
  </si>
  <si>
    <t>(C010) Seasonal tariffs</t>
  </si>
  <si>
    <t>(C035) Shallow trap toilets</t>
  </si>
  <si>
    <t>(C068) small developers</t>
  </si>
  <si>
    <t>(WS_12) Supply chain sustainability</t>
  </si>
  <si>
    <t>(C085) Water retailer save</t>
  </si>
  <si>
    <t>(R029) Arun Desalination Plant</t>
  </si>
  <si>
    <t>(R027) Portsmouth Harbour Desalination Plant</t>
  </si>
  <si>
    <t>(R028) Hayling Island Desalination Plant</t>
  </si>
  <si>
    <t>(R030) Itchen Desalination Plant</t>
  </si>
  <si>
    <t>(OF_05) Desal brackish Chalk</t>
  </si>
  <si>
    <t>(OF_04) Drought LGS abstraction</t>
  </si>
  <si>
    <t>(OF_03) Dunbridge new source</t>
  </si>
  <si>
    <t>(WS_48) Hambledon new source</t>
  </si>
  <si>
    <t>(OF_06) Increase porosity</t>
  </si>
  <si>
    <t>(R082) Commission unused private / commercial boreholes</t>
  </si>
  <si>
    <t>(R076) Contractual supply of water from 3rd party (bulk supply)</t>
  </si>
  <si>
    <t>(R006) Tidal barrage at mouth of Chichester Harbour</t>
  </si>
  <si>
    <t>(R055) Purchase or trade third party abstraction licenses</t>
  </si>
  <si>
    <t>(C056) Dual coastal non-pot</t>
  </si>
  <si>
    <t>(C055) non-pot sea water</t>
  </si>
  <si>
    <t>(R007) New surface water abstraction on the River Rother 15 Ml/d</t>
  </si>
  <si>
    <t>(R005) New surface water abstraction on the Wallington at the tidal limit</t>
  </si>
  <si>
    <t>(R003) New surface water abstraction on the Hamble at the tidal limit</t>
  </si>
  <si>
    <t>(R004) New surface water abstraction on the Meon at the tidal limit</t>
  </si>
  <si>
    <t>(R040) River Itchen abstraction 10 Ml/d</t>
  </si>
  <si>
    <t>(R041) River Itchen abstraction 20 Ml/d</t>
  </si>
  <si>
    <t>(R042) River Itchen abstraction 30 Ml/d</t>
  </si>
  <si>
    <t>(R085) Eff reuse glasshouses</t>
  </si>
  <si>
    <t>(D009) Distribution Main Expansion</t>
  </si>
  <si>
    <t>(R048) National Water Grid</t>
  </si>
  <si>
    <t>(WS_59) Pinch point mitigation</t>
  </si>
  <si>
    <t>(D008) Trunk Main Expansion</t>
  </si>
  <si>
    <t>(R081) Commission unused Portsmouth Water boreholes (increase source yield)</t>
  </si>
  <si>
    <t>(R078) Lower borehole pumps</t>
  </si>
  <si>
    <t>(R018) Boarhunt Winter Storage Reservoir (Meon) 10 Ml/d</t>
  </si>
  <si>
    <t>(R016) Colden Common Winter Storage Reservoir 10 Ml/d</t>
  </si>
  <si>
    <t>(R010) New impounding reservoir on the Hamble</t>
  </si>
  <si>
    <t>(R014) Havant Thicket Winter Storage Reservoir Option B - 'Supersize Design' 45 Ml/d</t>
  </si>
  <si>
    <t>(R015) Havant Thicket Winter Storage Reservoir Option C - 'Reduced footprint ' 16 Ml/d</t>
  </si>
  <si>
    <t>(R009) New impounding reservoir on the Itchen</t>
  </si>
  <si>
    <t>(R011) New impounding reservoir on the Meon</t>
  </si>
  <si>
    <t>(R058) Southleigh Forest Winter Storage Reservoir - 15 Ml/d</t>
  </si>
  <si>
    <t>(R017) Testwood Lakes pumped storage 10 Ml/d</t>
  </si>
  <si>
    <t>(R012) New impounding reservoir on the Wallington</t>
  </si>
  <si>
    <t>(R045 ) SEW P'fields-Clanfield 10MLD</t>
  </si>
  <si>
    <t>Refined Feasible</t>
  </si>
  <si>
    <t>N</t>
  </si>
  <si>
    <t>Y</t>
  </si>
  <si>
    <t>PRT_PRT_EF-LKR_ALL_ALL_dmp prt gov-led b hy</t>
  </si>
  <si>
    <t>New Resource</t>
  </si>
  <si>
    <t>No Change</t>
  </si>
  <si>
    <t>Transfer</t>
  </si>
  <si>
    <t>After: PRT_PRT_RE-OTH_ALL_ALL_tubs</t>
  </si>
  <si>
    <t/>
  </si>
  <si>
    <t>Detiorating</t>
  </si>
  <si>
    <t xml:space="preserve">
</t>
  </si>
  <si>
    <t>Duplicate option for sensitivity tests.</t>
  </si>
  <si>
    <t>Duplicate version used for sensitivity run if drought options are kept for longer</t>
  </si>
  <si>
    <t>This option has been excluded from optimisation in the investment modelling as part of the additional screening undertaken through the WRSE programme appraisal process, in collaboration with all the WRSE member water companies. Whilst this option may be technically feasible, it is still under development and has not been through individual company options appraisal processes. The option requires further development to reduce uncertainty around DO benefits, costs and deliverability, therefore reduce potential risks. The WRSE developed transfers, whilst excluded from optimisation for baseline WRSE investment model runs, have been made available for sensitivity tests to better understand their ability to address localised supply/demand deficits in future.</t>
  </si>
  <si>
    <t>This is recognised as a technique for individual properties but customer appetite for large-scale retrofitting (sufficient to deliver a WRMP benefit) is likely to be low. There remain many concerns regarding human health, odour, spatial footprint, user maintenance etc.</t>
  </si>
  <si>
    <t>Significant uncertainty regarding developer uptake on cost grounds. Even though the disruption and spatial footprint issues are addressed at the build stage, concern over performance and maintenance remain. Opportunities for such schemes may arise on a trial/pilot study basis for developments seeking to achieve exemplar status.</t>
  </si>
  <si>
    <t>There are difficulties in determining whether significant on-site storage actually allows for reduced demand during peak periods. This would entail significant effort on the part of both Portsmouth Water and the customer, with savings likely to be low overall as a result of relatively few customers meeting criteria. Furthermore, the mechanism by which this could be implemented is unclear, with Portsmouth Water's pricing signals only being felt directly by the water retailer servicing the business user.</t>
  </si>
  <si>
    <t>Industry/ commercial customers are likely to only accept this during times when they do not use water anyway due to business pressures. As such this may not generate any genuine reductions. This is more of an operational diurnal water management arrangement. On the basis of no/very limited water savings achieved Screen Out.</t>
  </si>
  <si>
    <t>Owners of pools are unlikely to cease use on the basis of the water bill (especially given the relatively low cost of water - as perceived by wealthier customers).  Similarly, if customers continue to fill pools they may not see any point in the smaller savings that could be achieved by using water more wisely elsewhere on the property. Under the Water Industry Act (1991) water companies are permitted to meter on the basis of pools.</t>
  </si>
  <si>
    <t>This is recognised as a technique for individual properties but customer appetite for large-scale retrofitting (sufficient to deliver a WRMP benefit) is likely to be low. Also there is uncertainty regarding technology available to retrofit enough households to generate a high enough demand reduction.</t>
  </si>
  <si>
    <t>Challenging implementation and uncertainty regarding uptake among developers. Even though the disruption and spatial footprint issues are addressed at the build stage, concern over performance and maintenance remain. Opportunities for such schemes may arise on a trial/pilot study basis for developments seeking to achieve exemplar status, especially as technologies and research into costs and benefits develop. As this option is aimed at new developments this gives opportunity to target multiple new households. However, all schemes would need to be appraised on a bespoke basis considering the relationship between potential 'demand centre' and opportunities available from which to harvest water (e.g. from collections of terraced properties, detached properties etc.) with suitability potentially varying hugely across the region between different developments.</t>
  </si>
  <si>
    <t>This option is unlikely to be acceptable for public water supply due to water quality concerns.</t>
  </si>
  <si>
    <t>There is concern regarding the viability of this option. The gravel pits are currently assumed to be unlined so unlikely to be viable for controlled storage. Use of the gravel pits as an active source may impact on other recreational users. Furthermore significant investment would be required to develop a dedicated treatment plan and connection to the distrubtion system.</t>
  </si>
  <si>
    <t>There is insufficient information available regarding this option, such as which third party abstractors or sectors could be targetted, available techniques to drive reduced evaporation and the demand reduction which could be achieved. It is expected that the WRSE multi-sector and catchment management workstreams (and subsequent work by Portsmouth Water) may reveal specific trials or viable options to develop.</t>
  </si>
  <si>
    <t>Quantifying customer uptake and therefore savings from such a scheme is challenging. This option may be viewed by some customers as unfairly benefiting a small group of selected customers. Customers with water efficient appliances installed would benefit from lower bills but as the scheme is paid for by the water company all bill payers would essentially be subsidising the scheme whether they had appliances installed or not.</t>
  </si>
  <si>
    <t>This option is beyond scope of WRMP, such measures will form part of government/regulator-led schemes being developed by WRSE to inform demand reduction strategies.</t>
  </si>
  <si>
    <t>The number of toilets on the market now suitable for CDD are declining. Conflict with baseline activity as a stand-alone option. Portsmouth Water already distributes such devices for free upon request. The offer of efficiency devices considered as part of a wider direct customer engagement options via household water use assessments (online, virtual and/or in person) and associated supply of targeted devices.</t>
  </si>
  <si>
    <t>This model of WC generates significant savings. Although, there are no specific issues regarding helping customers save water (and money) there would likely be major concerns over potential risks to customer health (perceived or real risks).   The number of customers able and willing to take up this option is likely to be very low. There would be various concerns over disconnecting from mains supply, installation and location within the property, ongoing management of a composter, odour etc.</t>
  </si>
  <si>
    <t>Tariffs that trigger suppressed use will curtail customer use.  However, this approach can result in negative relationships with customers. This requires smart metering to improve the resolution of consumption data and a time period over which the consumption would be measured, e.g. a daily, weekly, monthly threshold.  This option also requires consideration of the typical number of occupants.  This option requires consideration of the typical number of occupants.  A baseline average level of consumption would be used to identify and price elevated periods of consumption.  This is a data intensive and potentially customer intrusive option.  While Portsmouth Water has relatively low levels of metering and little or no high resolution (wide scale) consumption data this is currently technically (and socially) infeasible.</t>
  </si>
  <si>
    <t>New evidence suggests that low flush/dual flush toilets present a higher risk of developing leaks. Alternatives are now being considered.</t>
  </si>
  <si>
    <t>Uncertainty regarding demand reduction that this option could achieve. This option is beyond scope of WRMP, such measures may form part of government/regulator-led schemes.</t>
  </si>
  <si>
    <t>The current regulatory economic system does not enable this type of charging method. This option has a very high risk of customer backlash, penalising metered customers whilst unmetered customers continue to consume without financial impact. Until there is universal metered billing this is likely unacceptable from a social equity perspective.</t>
  </si>
  <si>
    <t>The mechanism by which this could be implemented is unclear, with Portsmouth Water's pricing signals only being felt directly by the water retailer servicing the business user. This would require complicated billing arrangement to be set up with  ignificant changes to billing and service provision to these customers would be needed in addition to an adequate system to provide near real time water availability information. This risks developing a negative relationship with the customer regarding fairness in billing.</t>
  </si>
  <si>
    <t>This option would likely be very costly and there is uncertainity regarding among customers and so the demand reduction this option could save.</t>
  </si>
  <si>
    <t>Challenging implementation (Portsmouth Waters influence as a wholesaler is probably limited) and uncertainty regarding uptake/ savings that could be made in such a way as to develop this as a WRMP option. Not withstanding these comments, Portsmouth Water continues to work with planning authorities to influence decisions affecting public water supplies. More widespread changes to building design are to be considered by WRSE as part of scenarios reflecting possible government-led interventions.</t>
  </si>
  <si>
    <t>The lack of robust occupancy data and widespread metering makes this difficult to implement fairly. Smart metering and robust occupancy data would be required.   Concerns from customer groups / data protection groups are emerging over the use of 'personal utility data'.  This level of monitoring has a high risk of customer complaint.</t>
  </si>
  <si>
    <t>Conflict with baseline activity. Portsmouth Water already distributes low flow shower head and flow aerators for free. The offer of replacement, efficiency shower heads is being considered as part of a wider direct customer engagement options via household water use assessments (online, virtual and/or in person) and associated supply of targeted devices.</t>
  </si>
  <si>
    <t>This option is beyong the ability of Porstmouth Water as a water wholesaler to implement.</t>
  </si>
  <si>
    <t>This would require a confusing and complicated tariff structure for which universal or widespread metering required for effective implementation. This option would be counter to Portsmouth Waters' policy to charge on the basis of long-run costs and risk negatively affecting customer relationships. Little evidence to show how customers would respond to such a charging model and likely to be  properties would simply changing their consumption patterns to exploit lower rate tariffs.</t>
  </si>
  <si>
    <t>High likelihood of generating waste in households that have been re-fitted with owner-selected devices and fittings prior to sale. Wide applicability and desirability (affecting customer retention) of fittings may be an issue without direct engagement with new owner, raising technical difficulties.</t>
  </si>
  <si>
    <t>Tariffs that trigger suppressed use will curtail customer use.  However, this approach can result in negative relationships with customers. This requires smart metering to improve the resolution of consumption data and a time period over which the consumption would be measured, e.g. a daily, weekly, monthly threshold.  This option also requires consideration of the typical number of occupants. A baseline average level of consumption would be used to identify and price elevated periods of consumption.  This is a data intensive and potentially customer intrusive option. While Portsmouth Water has relatively low levels of metering and little or no high resolution (wide scale) consumption data this is currently technically (and socially) infeasible.</t>
  </si>
  <si>
    <t>Universal metering required for effective implementation. There is also a risk that seasonal tariffs create mixed messages about efficient use of water - may send out the wrong message that water conservation and efficiency are not important throughout the year. Without universal metering this also introduces the risk of customers perceiving unfair billing.</t>
  </si>
  <si>
    <t>Challenging implementation (Portsmouth Waters influence as a wholesaler is probably limited) and uncertainty regarding uptake/ savings that could be made in such a way as to develop this as a WRMP option. Not withstanding these comments, Portsmouth Water continues to work with planning authorities to influence decisions affecting public water supplies. More widespread changes to building design are to be considered by WRSE as part of scenarios reflecting possible government-led interventions. Household wster use assessments (online, virtual and/or in person) are being consdered as a separate option.</t>
  </si>
  <si>
    <t>This option is beyond the scope of WRMP.</t>
  </si>
  <si>
    <t>It is unclear whether Portsmouth Water would be willing to accept the level of risk if the reductions in demand are not achieved. Customers not satisfied with the water retailer would be able to switch.  However, there would be practical difficulties associated with this. This option could be considered as a trial candidate.</t>
  </si>
  <si>
    <t>Various environmental concerns with this option and insuffient information available to suggest these have been considered at this point. Primary concern surrounds brine effluent discharge location and management.</t>
  </si>
  <si>
    <t>Various environmental concerns with this option and insuffient information available to suggest these have been considered at this point. Primary concern surrounds brine effluent discharge location and management in the context of designated sites.</t>
  </si>
  <si>
    <t>Various environmental concerns with this option and insuffient information available to suggest these have been considered at this point. Primary concern surrounds brine effluent discharge location and management. Dishcarge of brine to the Chichester and Langstone Harbours SPA/ the Solent Maritime SAC is unlikely to recieve regulatory backing from the EA/ Natural England. Other desalination options are under review in less sensitive parts of the WRSE region.</t>
  </si>
  <si>
    <t>Various environmental concerns with this option and insuffient information available to suggest these have been considered at this point. Primary concern surrounds brine effluent discharge location and management. Any discharge of the brine to the Itchen is likely to recieve regulatory opposition from the EA/ Natural England as the Itchen is a designated SAC and SSSI. Other desalination options are being considered in less environmentally sensitive parts of the WRSE region.</t>
  </si>
  <si>
    <t>There is no specified location for a new Chalk abstraction source (brackish). Treatment of brackish water would require a new WTW. This options likely holds WFD risk (saline intrustion test) and would be unlikely to gain regulatory backing.</t>
  </si>
  <si>
    <t>There is no specified location for a new LGS abstraction source.  Unkown yields. This option likely holds WFD risk and would be unlikely to gain regulatory backing. Most likely not a BAU solution. Deep and therefore expensive BH(s) required for pump testing and, if successful, abstraction purposes. WQ issues from long residence times and anoxic conditions – would likely require significant treatment. If only used in emergency drought conditions would intermittent plant operation be viable?</t>
  </si>
  <si>
    <t>This is due for implementation during AMP7 and, as per WRSE guidelines is to be conisdered as part of the baseline.</t>
  </si>
  <si>
    <t>This proposed new abstraction is located in the East Hants Chalk WFD groundwater body which holds overall Poor status (2019 Cycle 3) and the quantitative dependent surface water body status is Poor indicating that baseflow contribution is not sufficient to support the rivers. The EA Abstraction licence strategy shows there is restricted water available for licensing for the East Hants Chalk block. Communication with the EA during WRMP24 screening suggested additional abstraction in this catchment is unlikely to be an option.</t>
  </si>
  <si>
    <t>Uncertainity regarding technologies available for this option. Furthermore, the presmise of this option being to increase abstraction frrom the Chalk, it also likely presents WFD deterioration risk and would not receive regulatory backing.</t>
  </si>
  <si>
    <t>This activity now forms part of baseline operation.</t>
  </si>
  <si>
    <t>WFD risk and regulator promotability. The yield from such boreholes is largely unexamined and therefore uncertain.  Further work and WQ assessments would be required.  It is expected that the WRSE multi-sector and catchment management workstreams and subsequent work by Portsmouth Water, may identify specific opportunities for consideration.</t>
  </si>
  <si>
    <t>Candidate third party licences not yet identified and so this option can't be progressed at this stage. It is expected that the WRSE multi-sector and catchment management workstreams and subsequent work by Portsmouth Water, may identify specific opportunities for consideration.</t>
  </si>
  <si>
    <t>The placement of a tidal barrage and new dedicated water treatment works would likely have significant impact on the SPA designation of the Chichester and Langstone Harbours and significant impacts to migratory fish passage. This option would be unlikely to receive regulatory backing from the EA.</t>
  </si>
  <si>
    <t>Too many uncertainties to consider as a generic option at this stage: Volumes associated with these licences; Infrastructure available or required to connect these sources to the Portsmouth Water network; Information on the quality of these sources and whether additional treatment would be required (e.g. if there are elevated nitrate levels etc.); Communications with licence holders and their likely intention to sell. It is expected that the WRSE multi-sector and catchment management workstreams and subsequent work by Portsmouth Water, may identify specific opportunities for consideration.</t>
  </si>
  <si>
    <t>Water quality and treatment uncertainty. There is also uncertainty syrrounding DWI guidance/ buy-in.  This would involve significant retrofit infrastructure which would be very costly. Significant practical challenges presented by replacement of freshwater with saline, depending on the user. Uptake may be low considering needs and business models of potential users of non-potable water. These issues stand but note dual supply likely to be more flexible than option c055.</t>
  </si>
  <si>
    <t>Water quality and treatment uncertainty. There is also uncertainty syrrounding DWI guidance/ buy-in.  This would involve significant retrofit infrastructure which would be very costly. Significant practical challenges presented by replacement of freshwater with saline, depending on the user. Uptake may be low considering needs and business models of potential users of non-potable water.</t>
  </si>
  <si>
    <t>While this option seeks to limit the length of depleted river reach associated with a new surface water abstraction, communication with the EA during WRMP24 screening noted the abstraction licencing strategy shows there is no surface water availability at low flows for the River Wallington. Impacts on downstream environmental designated sites likely to be significant. Both the Upper Wallington and the Wallington below Southwick WFD catchments are classed as Moderate overall and the hydrological regime DNSG with water industry groundwater abstraction listed as a reason for not achieving good. So this option is unlikely to receive regulatory backing. Furthermore, significant investment would be required to develop surface water treatment facilities (as opposed to Chalk groundwater treatment currently in use within the company's supply area).</t>
  </si>
  <si>
    <t>While this option seeks to limit the length of depleted river reach associated with a new surface water abstraction, the EA's abstraction licencing strategy shows there are is surface water availability at low flows on the River Hamble. Impacts of this option on downstream environmental designated sites is likely to be significant or require the development of licence conditions that may limit the value of this option in provding significant DO without storage. These concerns were reiterated in early  consultation with the EA during the option screening process. Furthermore, significant investment would be required to develop surface water treatment facilities (as opposed to Chalk groundwater treatment currently in use within the company's supply area).</t>
  </si>
  <si>
    <t>While this option seeks to limit the length of depleted river reach associated with a new surface water abstraction, communication with the EA during WRMP24 screening noted that abstraction licencing strategy shows there is no surface water availability at low flows. The Meon WFD catchment is classed as Moderate overall and the hydrological regime DNSG (Cycle 3, 2019) with the reason for not achieving good noted as due to water industry groundwater abstraction. Therefore the EA are unlikely to support additional abstraction at this location.  Furthermore, significant investment would be required to develop surface water treatment facilities (as opposed to Chalk groundwater treatment currently in use within the company's supply area).</t>
  </si>
  <si>
    <t>During communication with the EA during WRMP24 option screening this option was flagged as unlikely to gain the regulatory support for new augmentation schemes and increased abstraction in this catchment. The Itchen is designated as a SSSI and SAC and so there would likely be strong opposition from both the EA and Natural England towards this option, especially with regards to the ongoing investigations into the achievment of rCSMG flow targets and the presumption against "non-natural"" flow maintenance (i.e. augmentation). The Itchen WFD catchment holds an overall Moderate classification (2019 cycle 3) and the hydrological regime is DNSG."</t>
  </si>
  <si>
    <t>Direct effluent re-use is not currently promotable for agricultural purposes.</t>
  </si>
  <si>
    <t>Direct effluent re-use is not currently promotable.</t>
  </si>
  <si>
    <t>Trunk main constraints do not currently limit DO from existing sources. This option would not address Portsmouth Water's WRZ planning problem directly without more specific plans. Specific schemes that reduce relience on signle sources and improve resilience to &gt;25k customers are being considered as "resilience"" options."</t>
  </si>
  <si>
    <t>Lack of robust information available to consider this option further at this stage. This option in itself is beyond the remit of Portsmouth Water, or WRSE. However, the WRSE group is activetly supporting the ambitions of the Water Resources National Framework, and collectively developing a number of Strategic Regional Options to facilitate inter-regional transfers.</t>
  </si>
  <si>
    <t xml:space="preserve"> This option would not address Portsmouth Water's WRZ planning problem directly without more specific plans. Specific schemes that reduce relience on signle sources and improve resilience to &gt;25k customers are being considered as "resilience"" options. Specific options will be considered under the WRSE resilience workstream."</t>
  </si>
  <si>
    <t>WFD risk and regulator promotability. The yield from such boreholes is largely unexamined and therefore uncertain.  Further work and WQ assessments would be required. In many cases, decommissioned assets suffer from production or quality issues. Notwithstanding these issues, the prospect of increased abstraction from the Chalk raised significant concerns for the EA during early consutlation with them as part of the WRM24 screening process.</t>
  </si>
  <si>
    <t>The EA abstraction licencing strategy shows that there are no surface water availability at low flows for the Meon catchment.  The Meon WFD catchment is classed as Moderate overall and the hydrological regime DNSG (Cycle 3, 2019) with the reason for not achieving good noted as due to water industry groundwater abstraction. Therefore the EA confirmed during early consultation that they are unlikely to support additional abstraction at this location.  The site incorporates ancient woodland, which presents additional challenges.</t>
  </si>
  <si>
    <t>Considering work done to date to account for the impact of abstraction on the River Itchen it is unlikely that additional abstraction on the river would receive regulatory backing. Early consultation with the Environment Agency has raised significant concerns with options to increase abstraction from the River Itchen. The Itchen WFD catchment holds an overall Moderate classification (2019 cycle 3) and the hydrological regime is DNSG due to physical modifications made for conservation. The Itchen is designated as a SSSI and SAC and so there would likely be strong opposition from both the EA and Natural England towards this option.</t>
  </si>
  <si>
    <t>Development of an impounding reservoir presents significant WFD deterioration risks and also high potential social impact considering uses of the river. Downstream impacts to environmental designated sites likely to be high and make this option infeasible from a regulatory stance. Furthermore, significant investment would be required to develop surface water treatment facilities (as opposed to Chalk groundwater treatment currently in use within the company's supply area).</t>
  </si>
  <si>
    <t>Option RO13 (Havant Thicket Option A) was selected to preferred list in WRMP19 screening so this option is no longer required.</t>
  </si>
  <si>
    <t>Development of an impounding reservoir presents significant WFD deterioration risks and also high potential social impact considering uses of the river. The Itchen is also designated as a SSSI and SAC and so there would likely be strong opposition from both the EA and Natural England towards this option,  especially taking account of ongoing WINEP investigations within the catchmnet and regulatory pressure to return the flow regime of the river to a more natural state. The Itchen WFD catchment holds an overall Moderate classification (2019 cycle 3) and the hydrological regime is DNSG.</t>
  </si>
  <si>
    <t>Insufficient information available for this option to be progressed further at this stage.</t>
  </si>
  <si>
    <t>Development of an impounding reservoir presents significant WFD deterioration risks, and also high potential social impact considering uses of the river. The Meon WFD catchment is classed as Moderate overall and the hydrological regime DNSG (Cycle 3, 2019) with the reason for not achieving good noted as due to water industry groundwater abstraction. Also downstream impacts to environmental designated sites likely to be high and make this option infeasible from a regulatory stance. Furthermore, significant investment would be required to develop surface water treatment facilities (as opposed to Chalk groundwater treatment currently in use within the company's supply area).</t>
  </si>
  <si>
    <t>This site is no longer available as it has been selected by Havant Borough Council for housing development.</t>
  </si>
  <si>
    <t>A new abstraction on the River Test is unlikely to receive regulatory backing. The Test (Lower) WFD catchment holds an overall Moderate classification (2019 cycle 3). The River Test is designated as a SSSI, SPA and forms part of the Solent and Southampton RAMSAR site, and so there would likely be strong opposition from both the EA and Natural England towards this option. Liaison with Southern Water during the options identification phases has not revealed this as a viable option taking account of existing WINEP investigations and restrictions to abstraction within the catchment.</t>
  </si>
  <si>
    <t>Development of an impounding reservoir presents significant WFD deterioration risks and also high potential social impact considering uses of the river. Downstream impacts to environmental designated sites likely to be high and make this option infeasible from a regulatory stance. Both the Upper Wallington and the Wallington below Southwick WFD catchments are classed as Moderate overall and the hydrological regime DNSG with water industry groundwater abstraction listed as a reason for not achieving good. Furthermore, significant investment would be required to develop surface water treatment facilities (as opposed to Chalk groundwater treatment currently in use within the company's supply area), and this may not be warranted for a catchment likely to produce only small yields.</t>
  </si>
  <si>
    <t>Avoiding duplication. This transfer is being developed by SEW as part of the WRSE transfer workstream.</t>
  </si>
  <si>
    <t>No availability to support capacity of transfer, INNS concern in opposite direction.</t>
  </si>
  <si>
    <t>Average Incremental Cost (AIC)
(p/m3) (NPC at min flow)</t>
  </si>
  <si>
    <t>Alternative Programme 4
Y/N</t>
  </si>
  <si>
    <t>Alternative Programme 5
Y/N</t>
  </si>
  <si>
    <t>Alternative Programme 6
Y/N</t>
  </si>
  <si>
    <t>Alternative Programme 7
Y/N</t>
  </si>
  <si>
    <t>Benefit Type</t>
  </si>
  <si>
    <t>Comment</t>
  </si>
  <si>
    <t>Minimum Flow Ml/d</t>
  </si>
  <si>
    <t>WRSE Option List</t>
  </si>
  <si>
    <t>PRT_PRT_HI-ROC_ALL_ALL_Source O booster</t>
  </si>
  <si>
    <t>PRT_PRT_RE-DRP_ALL_ALL_Source S drought</t>
  </si>
  <si>
    <t>PRT_PRT_RE-DRP_ALL_ALL_Source S drought_v2</t>
  </si>
  <si>
    <t>PRT_PRT_RE-DRP_ALL_ALL_Source S drought_v3</t>
  </si>
  <si>
    <t>PRT_PRT_RE-DRP_ALL_ALL_Source S drought_v4</t>
  </si>
  <si>
    <t>PRT_PRT_RE-DRP_ALL_ALL_Source S drought_v5</t>
  </si>
  <si>
    <t>Source O DO recovery</t>
  </si>
  <si>
    <t>PRT_PRT_HI-GRW_RE1_ALL_Source O do</t>
  </si>
  <si>
    <t>Source C Group - Maximising DO</t>
  </si>
  <si>
    <t>PRT_PRT_HI-GRW_RE1_ALL_Source C do</t>
  </si>
  <si>
    <t>PRT_PRT_HI-GRW_RE1_ALL_Source H do</t>
  </si>
  <si>
    <t>Source H DO recovery</t>
  </si>
  <si>
    <t>PRT_PRT_HI-GRW_RE1_ALL_Source J do</t>
  </si>
  <si>
    <t>Source J - Maximising ADO and PDO</t>
  </si>
  <si>
    <t>(R020a) QRST Group – Maximising DO</t>
  </si>
  <si>
    <t>(R020) QRST Group – Increase in Licence/additional boreholes</t>
  </si>
  <si>
    <t>PRT_PRT_HI-GRW_RE2_ALL_QRST Group gwab do</t>
  </si>
  <si>
    <t>PRT_PRT_HI-GRW_RE2_ALL_QRST gwab incrs</t>
  </si>
  <si>
    <t>PRT_PRT_HI-GRW_RE2_ALL_Source B</t>
  </si>
  <si>
    <t>(R025) Source B Additional Springs</t>
  </si>
  <si>
    <t>PRT_PRT_HI-GRW_RE2_ALL_Source C gwab incrs</t>
  </si>
  <si>
    <t>(R024) Source C Group - Increase in Licence/additional boreholes</t>
  </si>
  <si>
    <t>PRT_PRT_HI-GRW_RE2_ALL_Source F gwab incrs</t>
  </si>
  <si>
    <t>(R023) Source F - Increase in Licence/additional boreholes</t>
  </si>
  <si>
    <t>PRT_PRT_HI-GRW_RE2_ALL_LMNOP gwab incrs</t>
  </si>
  <si>
    <t>(R021) LMNOP Group (Source O) - Increase in Licence/additional boreholes</t>
  </si>
  <si>
    <t>PRT_PRT_HI-GRW_RE2_ALL_Source J gwab incrs</t>
  </si>
  <si>
    <t>(R022) Source J - Increase in Licence/additional boreholes</t>
  </si>
  <si>
    <t>PRT_PRT_HI-LRE_WT2_ALL_Works A wash2</t>
  </si>
  <si>
    <t>(P004) Works A WTW</t>
  </si>
  <si>
    <t>PRT_PRT_HI-LRE_WT2_ALL_Works A washwater</t>
  </si>
  <si>
    <t>(P001) Works A WTW</t>
  </si>
  <si>
    <t>PRT_PRT_HI-LRE_WT2_ALL_Source P washwater</t>
  </si>
  <si>
    <t>(P003) Source P WTW</t>
  </si>
  <si>
    <t>PRT_PRT_HI-LRE_WT2_ALL_Source F washwater</t>
  </si>
  <si>
    <t>(P002) Source F WTW</t>
  </si>
  <si>
    <t>(R002) Increase Source A Abstraction through augmentation 20 Ml/d</t>
  </si>
  <si>
    <t>PRT_PRT_HI-RAB_RE2_ALL_Source A aug20mld</t>
  </si>
  <si>
    <t>PRT_PRT_HI-RAB_RE2_ALL_incrs Source A mld</t>
  </si>
  <si>
    <t>(R001) Increase Source A Abstraction 10 Ml/d</t>
  </si>
  <si>
    <t>PRT_PRT_HI-REU_RE1_ALL_eff reuse SRN Works A</t>
  </si>
  <si>
    <t>(R032 ) SRN Works A Effluent Reuse Scheme (Direct)</t>
  </si>
  <si>
    <t>PRT_PRT_HI-REU_RE1_ALL_eff reuse SRN Works B</t>
  </si>
  <si>
    <t>(R034) SRN Works B Reuse Scheme (Direct)</t>
  </si>
  <si>
    <t>(R033) SRN Works C Effluent Reuse (Direct)</t>
  </si>
  <si>
    <t>PRT_PRT_HI-REU_RE1_ALL_eff reuse SRN Works C</t>
  </si>
  <si>
    <t>PRT_PRT_HI-RSR_RE1_ALL_lo fm wsr15mld</t>
  </si>
  <si>
    <t>(R057) Lo Farm Winter Storage Reservoir - 15 Ml/d</t>
  </si>
  <si>
    <t>(R056) Lu Farm Winter Storage Reservoir - 18 Ml/d</t>
  </si>
  <si>
    <t>PRT_PRT_HI-RSR_RE1_ALL_lu fm wsr 18mld</t>
  </si>
  <si>
    <t>(R019) S Farm 20 Ml/d</t>
  </si>
  <si>
    <t>PRT_PRT_HI-RSR_RE1_ALL_s fm res 20mld</t>
  </si>
  <si>
    <t>(R046 ) SEW P'fields-Works A 20MLD</t>
  </si>
  <si>
    <t>Additioanal land-take and UV treatment capacity required. It was noted during communication with the EA during WRMP24 screening that although the Source Q source is confined there remains concerns around increased abstraction in this groundwater body, which is failing the WFD GW balance test. It is also important to recognise the importance of spring flow, e.g. the Swanbourne Lake. The EA confirmed that they woudl be unlikely to support additional abstraction in this catchment.</t>
  </si>
  <si>
    <t>Option R024a (within licences) preferred in WRMP19 and excludes this option. The Source C abstraction is located in the East Hants Chalk WFD groundwater body which holds overall Poor status (2019 Cycle 3) and the quantitative dependent surface water body status is Poor indicating that baseflow contribution is not sufficient to support the rivers. The EA's abstraction licence strategy shows there is restricted water available for licensing for the East Hants Chalk block.  Therefore the EA are unlikely to support additional abstraction at this location.</t>
  </si>
  <si>
    <t>The Source F abstraction remains under review as part of an ongoing WINEP investigation into possible increases in abstraction (within licenced volumes) and risks of WFD deterioration. The Source F abstraction is located in the East Hants Chalk WFD groundwater body which holds overall Poor status (2019 Cycle 3) and the quantitative dependent surface water body status is Poor indicating that baseflow contribution is not sufficient to support the rivers. The EA's abstraction licence strategy shows there is restricted water available for licensing for the East Hants Chalk block.  Therefore the EA are unlikely to support additional abstraction at this location.</t>
  </si>
  <si>
    <t>The existing Source N licence is located in the Chichester Chalk block for which the WFD groundwater body overall status is Poor (2019 Cycle 3) and the quantitative dependent SW body status is poor indicating that baseflow contribution is not sufficient to support the rivers. The Source N licence impacts the Ems and Bosham Stream WFD surface water catchments which are both classed with Poor status overall (2019 cycle 3). Source N is a good source for Portsmouth Water, providing high quality and reliable yields. This option was screened out in WRMP19 due to a presumption against further consumptive abstraction in this part of the catchment, recognising the importance of spring flow. During communication with the EA during WRMP24 screening it was noted that this still stands with increasing concern of abstraction in the catchment regarding impact to the River Ems (particularly very low summer flows). It was also noted that the current augmentation scheme to the Ems is struggling to support flows.</t>
  </si>
  <si>
    <t>Considering work done to date to account for the impact of abstraction on the River Itchen it is unlikely that a licence variation of the Source A abstraction would receive regulatory backing. The Itchen WFD catchment holds an overall Moderate classification (2019 cycle 3) and the hydrological regime is DNSG due to physical modifications made for conservation. The Itchen is designated as a SSSI and SAC and so there would likely be strong opposition from both the EA and Natural England towards this option, which was confirmed during early consultation with the regulators as part of the WRMP24 option screen exercise. Abstraction restrictions for the protection of in river habitat implemented following Habitat Directive review of the Source A abstraction reduced the yield of this source. This option is presented based on the thought that a revised and perhaps lower level of flow restriction could be developed with additional migratory fish data. However, this data has not been collected and so there is no further evidence on which to base a revised licence condition.</t>
  </si>
  <si>
    <t>Direct effluent re-use is not currently promotable. Southern Water are considering other indirect uses of recycled water from SRN Works A.</t>
  </si>
  <si>
    <t>n/a</t>
  </si>
  <si>
    <t>Alternative Plan 1</t>
  </si>
  <si>
    <t>Growth Scenario 2039/40: BL_H_Plan -&gt; Max
Growth Scenario 2034/35: BL_H_Plan -&gt; Oxcam1a</t>
  </si>
  <si>
    <t xml:space="preserve"> 2034/35</t>
  </si>
  <si>
    <t>Alternative Plan 2</t>
  </si>
  <si>
    <t>Growth Scenario 2034/35: BL_H_Plan -&gt; Oxcam1a
Climate Change 2039/40: 6 -&gt; 7
Environmental Destination 2039/40: Licence Cap HIGH -&gt; Licence Cap LOW</t>
  </si>
  <si>
    <t>Alternative Plan 3</t>
  </si>
  <si>
    <t>Growth Scenario 2039/40: BL_H_Plan -&gt; Min_10%
Growth Scenario 2034/35: BL_H_Plan -&gt; ONS18
Climate Change 2039/40: 6 -&gt; 7
Environmental Destination 2039/40: Licence Cap HIGH -&gt; Licence Cap LOW</t>
  </si>
  <si>
    <t>Climate Change 2039/40: 6 -&gt; median
Environmental Destination 2039/40: Licence Cap HIGH -&gt; Licence Cap MEDIUM</t>
  </si>
  <si>
    <t xml:space="preserve"> 2039/40</t>
  </si>
  <si>
    <t>Alternative Plan 4</t>
  </si>
  <si>
    <t>AP3BL</t>
  </si>
  <si>
    <t>Alternative Plan 5</t>
  </si>
  <si>
    <t>Alternative Plan 6</t>
  </si>
  <si>
    <t>Alternative Plan 7</t>
  </si>
  <si>
    <t>Growth Scenario 2034/35: BL_H_Plan -&gt; Oxcam1a
Climate Change 2039/40: 6 -&gt; median
Environmental Destination 2039/40: Licence Cap HIGH -&gt; Licence Cap MEDIUM</t>
  </si>
  <si>
    <t>Table 7a: WC level - Alternative Programme Alternative Plan 4 Baseline SDB</t>
  </si>
  <si>
    <t>Table 7b: WC level - Alternative Programme  Alternative Plan 4 Final Plan SDB</t>
  </si>
  <si>
    <t>Table 7c: WC level - Alternative Programme  Alternative Plan 4 Totex</t>
  </si>
  <si>
    <t>Table 7d: WC level - Alternative Programme  Alternative Plan 4 Enhancement Expenditure</t>
  </si>
  <si>
    <t>Climate Change 2039/40: 6 -&gt; 7
Environmental Destination 2039/40: Licence Cap HIGH -&gt; Licence Cap LOW</t>
  </si>
  <si>
    <t>Table 7a: WC level - Alternative Programme Alternative Plan 5 Baseline SDB</t>
  </si>
  <si>
    <t>Table 7b: WC level - Alternative Programme  Alternative Plan 5 Final Plan SDB</t>
  </si>
  <si>
    <t>Table 7c: WC level - Alternative Programme  Alternative Plan 5 Totex</t>
  </si>
  <si>
    <t>Table 7d: WC level - Alternative Programme  Alternative Plan 5 Enhancement Expenditure</t>
  </si>
  <si>
    <t>Growth Scenario 2034/35: BL_H_Plan -&gt; ONS18</t>
  </si>
  <si>
    <t>Table 7a: WC level - Alternative Programme Alternative Plan 6 Baseline SDB</t>
  </si>
  <si>
    <t>Table 7b: WC level - Alternative Programme  Alternative Plan 6 Final Plan SDB</t>
  </si>
  <si>
    <t>Table 7c: WC level - Alternative Programme  Alternative Plan 6 Totex</t>
  </si>
  <si>
    <t>Table 7d: WC level - Alternative Programme  Alternative Plan 6 Enhancement Expenditure</t>
  </si>
  <si>
    <t>Growth Scenario 2034/35: BL_H_Plan -&gt; ONS18
Climate Change 2039/40: 6 -&gt; median
Environmental Destination 2039/40: Licence Cap HIGH -&gt; Licence Cap MEDIUM</t>
  </si>
  <si>
    <t>Table 7a: WC level - Alternative Programme Alternative Plan 7 Baseline SDB</t>
  </si>
  <si>
    <t>Table 7b: WC level - Alternative Programme  Alternative Plan 7 Final Plan SDB</t>
  </si>
  <si>
    <t>Table 7c: WC level - Alternative Programme  Alternative Plan 7 Totex</t>
  </si>
  <si>
    <t>Table 7d: WC level - Alternative Programme  Alternative Plan 7 Enhancement Expenditure</t>
  </si>
  <si>
    <t>11/42/22.10/134</t>
  </si>
  <si>
    <t>11/42/25.2/50</t>
  </si>
  <si>
    <t>11/42/28.3/14</t>
  </si>
  <si>
    <t>11/42/28.3/15</t>
  </si>
  <si>
    <t>11/42/28.3/44</t>
  </si>
  <si>
    <t>11/42/33.9/20</t>
  </si>
  <si>
    <t>11/42/33.6/10</t>
  </si>
  <si>
    <t>11/42/33.1/1</t>
  </si>
  <si>
    <t>11/42/36.2/1</t>
  </si>
  <si>
    <t>10/41/542108</t>
  </si>
  <si>
    <t>SO/041/0027/004</t>
  </si>
  <si>
    <t>10/41/520101</t>
  </si>
  <si>
    <t>Deployable Output Benefit (Ml/d) under 
Worst Historic Drought Scenario (1976: 1 in 50)</t>
  </si>
  <si>
    <t>Deployable Output Benefit (Ml/d) under 
Additional drought scenario - Drought Severity 1 in 100 (1% chance in any given year)</t>
  </si>
  <si>
    <t>This option poses WFD risk for the groundwater bodies and dependent surface water bodies, which the EA confirmed during early consultation as part of the WRMP24 option screning process. Source N is an example of a source where this could be considered, but regulator concerns and separate ambitions to reduce abstraction frrom the Chalk flag significant uncertainties.</t>
  </si>
  <si>
    <t>v3</t>
  </si>
  <si>
    <t>"Note: Price base is 2020/21" text box added to tabs 4, 5, 7 and 8 (response to Ofwat/EA feedback on 14th October)</t>
  </si>
  <si>
    <t>NPV cost associated with programme (£m)</t>
  </si>
  <si>
    <t>£m</t>
  </si>
  <si>
    <t>NPV cost associated with plan (£m)</t>
  </si>
  <si>
    <t>Template correction: for Totex in C9 of Table 8 has been corrected (response to Ofwat/EA feedback on 14th October).</t>
  </si>
  <si>
    <t>Template correction: Tables 7 and 8 units now expressed as £m and not 000's (response to Ofwat/EA feedback on 14th October).</t>
  </si>
  <si>
    <t>New basic meters introduced by companies for existing customers</t>
  </si>
  <si>
    <t>New AMR meters  introduced by companies for existing customers</t>
  </si>
  <si>
    <t>New AMI meters introduced by companies for existing customers</t>
  </si>
  <si>
    <t>New AMR meters introduced by companies for existing customers</t>
  </si>
  <si>
    <t>Template correction: Tables 8 rows C4.1 to 4.3 and C5.1 to 5.3 corrected (response to Ofwat/EA feedback on 14th October).</t>
  </si>
  <si>
    <t>"Note: No optimism bias calcuated for demand options" text box added to tab 5.</t>
  </si>
  <si>
    <t>Catchment options deleted from Tables 4 and 5 as these are not relevant to WRMP (see WINEP and business plan).</t>
  </si>
  <si>
    <t>Template correction: Updated formulas on PWSPRT tab for distribution input rows  (response to Ofwat/EA feedback on 14th October).</t>
  </si>
  <si>
    <t>Correction to Table 3 and 2: deletion of data beyond 2074-75, including calculated cells (response to Ofwat/EA feedback on 14th October).</t>
  </si>
  <si>
    <t>Correction of USPL and consumption calculations for options to ensure positive values for WC level micro-components for unmeasured customers.</t>
  </si>
  <si>
    <t>Revisions by WRSE to include transfers on Table 5 owing to inconsistencies with Table 3b (response to Ofwat/EA feedback on 14th October).</t>
  </si>
  <si>
    <t>F27 on Tab 8 updated with base and enhancement split for leakage. In addition, historic leakage data entered into Table 2. (response to Ofwat/EA feedback on 14th October.</t>
  </si>
  <si>
    <t>Portsmouth Water correction to licence data (Ml/d) on Base Year Licences tab (previously contained peak licence rates instead of annual).</t>
  </si>
  <si>
    <t>Table 6 updated to match Table 3b benefits (response to Ofwat/EA feedback on 14th October).</t>
  </si>
  <si>
    <t>"Note: No NPC for Government Led demand management options or TUBs and NEUBs as there are assumed to be no water company related costs for these options." text box added to tab 5a-5c. Additionally, costs added for awareness campaign option (low and medium demand management basket) and reduction in other consumption option (high demand management basket). Additionally, addressed 'SRN Source D-Havant' naming discrepancy. Adjustments made in response to Ofwat/EA feedback on 14th October.</t>
  </si>
  <si>
    <t>PRT_PRT_HI-GRW_RE2_ALL_e'gate gwab do</t>
  </si>
  <si>
    <t>PRT_PRT_HI-GRW_RE2_ALL_e'gate gwab incrs</t>
  </si>
  <si>
    <t>PRT_PRT_HI-REU_RE1_ALL_eff reuse budds fm</t>
  </si>
  <si>
    <t>PRT_PRT_HI-REU_RE1_ALL_eff reuse peel</t>
  </si>
  <si>
    <t>PRT_PRT_HI-REU_RE1_ALL_eff reuse p'wood</t>
  </si>
  <si>
    <t>PRT_PRT_HI-RSR_RE1_ALL_loveders fm wsr15mld</t>
  </si>
  <si>
    <t>PRT_PRT_HI-RSR_RE1_ALL_lumley fm wsr 18mld</t>
  </si>
  <si>
    <t>PRT_PRT_HI-RSR_RE1_ALL_s'leigh fm res 20mld</t>
  </si>
  <si>
    <t>SWS_pw2moor_extension</t>
  </si>
  <si>
    <t>SWS_pw2pul</t>
  </si>
  <si>
    <t>SWS_pw2pul_extension</t>
  </si>
  <si>
    <t>SWS_pwcgm1</t>
  </si>
  <si>
    <t>SWS_HTE_HI-TFR_PWE_CNO_ht-ott mm 90</t>
  </si>
  <si>
    <t>SWS_PWE_HI-REU_RE1_CNO_60toht v0.1</t>
  </si>
  <si>
    <t>v4</t>
  </si>
  <si>
    <t>Least Cost Plan</t>
  </si>
  <si>
    <t>Table 7 updated to include Least Cost Plan (response to Ofwat feedback on 3rd November)</t>
  </si>
  <si>
    <t>Table 2a updated to reflect final plan NYAA data and a text box added to provide narrative on Table 2a (response to Ofwat feedback PRT-dWRMP-001)</t>
  </si>
  <si>
    <t>v5</t>
  </si>
  <si>
    <t>Update to Table 2f.</t>
  </si>
  <si>
    <t>Update to demand forecast data in Table 3a and 3d (from 1-in-10 to 1-in-20 to match TUBS LoS)</t>
  </si>
  <si>
    <t>v6</t>
  </si>
  <si>
    <t>Revised Draft WRMP24: First issue</t>
  </si>
  <si>
    <t>2021/22</t>
  </si>
  <si>
    <t>Group</t>
  </si>
  <si>
    <t>Input (item in group)</t>
  </si>
  <si>
    <t>Source T</t>
  </si>
  <si>
    <t>Source Q</t>
  </si>
  <si>
    <t>Source S</t>
  </si>
  <si>
    <t>Source R</t>
  </si>
  <si>
    <t>10/41/522002</t>
  </si>
  <si>
    <t>Source M</t>
  </si>
  <si>
    <t>10/41/521502</t>
  </si>
  <si>
    <t>Source P</t>
  </si>
  <si>
    <t>10/41/521301</t>
  </si>
  <si>
    <t>Source O</t>
  </si>
  <si>
    <t>Source L</t>
  </si>
  <si>
    <t>Source N</t>
  </si>
  <si>
    <t>See additional notes</t>
  </si>
  <si>
    <t>Havant Thicket Reservoir</t>
  </si>
  <si>
    <t>SW</t>
  </si>
  <si>
    <t>Not granted</t>
  </si>
  <si>
    <t xml:space="preserve">Please note, this licence has not yet been granted. This line has been included based on Regulator feedback. </t>
  </si>
  <si>
    <t>DYCP</t>
  </si>
  <si>
    <t>PRT_PRT_EF-LKR_ALL_ALL_dmp prt gov c+2</t>
  </si>
  <si>
    <t>Government-led Demand Reduction - Profile C+ (Portsmouth Water)</t>
  </si>
  <si>
    <t>PRT_PRT_EF-WEF_ALL_ALL_vulnerability high+</t>
  </si>
  <si>
    <t>Vulnerability - Company - High+</t>
  </si>
  <si>
    <t>PRT_PRT_EF-WEF_ALL_ALL_meter csl high+</t>
  </si>
  <si>
    <t>Metering CSL - Company - High+</t>
  </si>
  <si>
    <t>PRT_PRT_EF-WEF_ALL_ALL_leak_alarm high+</t>
  </si>
  <si>
    <t>Leak Alarm - Company - High+</t>
  </si>
  <si>
    <t>PRT_PRT_EF-WEF_ALL_ALL_innovative tariffs high+</t>
  </si>
  <si>
    <t>Introduce innovative tariffs - Company - High+</t>
  </si>
  <si>
    <t>PRT_PRT_EF-WEF_ALL_ALL_gadgets high+</t>
  </si>
  <si>
    <t>Retrofit Gadgets - Company - High+</t>
  </si>
  <si>
    <t>PRT_PRT_EF-WEF_ALL_ALL_education high+</t>
  </si>
  <si>
    <t>Education programme - Company - High+</t>
  </si>
  <si>
    <t>PRT_PRT_EF-WEF_ALL_ALL_comms high+</t>
  </si>
  <si>
    <t>Multi- channel proactive coms - Company - High+</t>
  </si>
  <si>
    <t>PRT_PRT_EF-WEF_ALL_ALL_awareness high+</t>
  </si>
  <si>
    <t>Awareness campaign: community - Company - High+</t>
  </si>
  <si>
    <t>PRT_PRT_EF-WEF_ALL_ALL_audit_nhh high+</t>
  </si>
  <si>
    <t>Non-household audit - Company - High+</t>
  </si>
  <si>
    <t>PRT_PRT_EF-WEF_ALL_ALL_audit_hh high+</t>
  </si>
  <si>
    <t>Household audit - Company - High+</t>
  </si>
  <si>
    <t>PRT_PRT_EF-LKR_ALL_ALL_leakage_custen high+</t>
  </si>
  <si>
    <t>Leakage reduction - Customer engagement / education / incentives - Non-Household - Company - High+</t>
  </si>
  <si>
    <t>PRT_PRT_EF-LKR_ALL_ALL_leakage_alc high+</t>
  </si>
  <si>
    <t>Leakage reduction - Active Leakage Control - Company - High+</t>
  </si>
  <si>
    <t>PRT_PRT_EF-CRE_ALL_ALL_hh_pressure high+</t>
  </si>
  <si>
    <t>Pressure control device - Company - High+</t>
  </si>
  <si>
    <t>PRT_PRT_EF-CRE_ALL_ALL_comp metering high+</t>
  </si>
  <si>
    <t>Compulsory metering – Household - Company - High+</t>
  </si>
  <si>
    <t>PRT_PRT_EF-CRE_ALL_ALL_ami_smrt_m_nhh high+</t>
  </si>
  <si>
    <t>AMI / Smart metering - Non-Household - Company - High+</t>
  </si>
  <si>
    <t>PRT_PRT_EF-CRE_ALL_ALL_ami_smrt_m_hh high+</t>
  </si>
  <si>
    <t>AMI / Smart metering - Household - Company - High+</t>
  </si>
  <si>
    <t>PRT_PRT_EF-CRE_ALL_ALL_ami_infra high+</t>
  </si>
  <si>
    <t>AMI / Smart metering - Infrastructure - Company - High+</t>
  </si>
  <si>
    <t>PRT_PRT_EF-WEF_ALL_ALL_reduce_consump high+</t>
  </si>
  <si>
    <t>Community Reward (Waterfit platform) - Company - High+</t>
  </si>
  <si>
    <t>PRT_PRT_EF-CRE_ALL_ALL_optant_meter high+</t>
  </si>
  <si>
    <t>Optant metering - Company - High+</t>
  </si>
  <si>
    <t>PRT_PRT_EF-LKR_ALL_ALL_dmp prt gov-led c++</t>
  </si>
  <si>
    <t>Demand Management: Gov-led C++ Hybrid</t>
  </si>
  <si>
    <t>PRT_PRT_EF-LKR_ALL_ALL_dmp prt gov-led h hy</t>
  </si>
  <si>
    <t>Demand Management: Gov-led H Hybrid</t>
  </si>
  <si>
    <t>PRT_PRT_EF-LKR_ALL_ALL_dmp prt gov-led c+ h</t>
  </si>
  <si>
    <t>Company Demand: Gov-led C+ Hybrid</t>
  </si>
  <si>
    <t>PRT_PRT_200_los resilience</t>
  </si>
  <si>
    <t>Resilience change from 1 in 500 to 1 in 200 for PWSPRT</t>
  </si>
  <si>
    <t>n/a (see Capacity Ml/d for size)</t>
  </si>
  <si>
    <t>In-Zone Infrastructure</t>
  </si>
  <si>
    <t>2046/47</t>
  </si>
  <si>
    <t>Early consultation with the Environment Agency has raised significant concerns with options to increase abstraction from the River Itchen. Considering work done to date to account for the impact of abstraction on the River Itchen it is unlikely that a licence variation of the Source A abstraction would receive regulatory backing. The Itchen WFD catchment holds an overall Moderate classification (2019 cycle 3) and the hydrological regime is "DNSG"""". The Itchen is designated as a SSSI and SAC and so there would likely be strong opposition from both the EA and Natural England towards this option, taking account of ongoing investigations into the delivery of revised CSMG flow targets. Abstraction restrictions for the protection of in river habitat implemented following Habitat Directive review of the Source A abstraction reduced the yield of this source. This option was  presented in WRMP19 for review, based on the thought that a revised and perhaps lower level of flow restriction could be developed with additional migratory fish data. However, this data has not been collected and so there is no further evidence on which to base a revised licence condition.  """</t>
  </si>
  <si>
    <t>Option R022a was preferred over this option (within licences) in WRMP19 and excludes the selection of this option. At the time of writing, Portsmouth Water continue to liaise wit the Environment Agency regarding the implementation of option R022a. The Source J abstraction is located in the East Hants Chalk WFD groundwater body which holds overall Poor status (2019 Cycle 3) and the quantitative dependent surface water body status is Poor indicating that baseflow contribution is not sufficient to support the rivers. The EA's abstraction licence strategy shows there is restricted water available for licensing for the East Hants Chalk block.  The Source N abstraction impacts the Upper Wallington WFD surface water body for which the status is classed as overall Moderate and the hydrological regime DNSG (Cycle 3 2019) with water industry groundwater abstraction flagged as a reason for not achieving good status. Therefore the EA are unlikely to support additional abstraction at this location.</t>
  </si>
  <si>
    <t>Other non-licence change variants of Source B springs are to be considered. Furthermore, recent work carried out to asssess opportunities for source optimisation and supply of water to the proposed Havant Thicket reservoir suggest that water would likely only be available during specific periods in the future, probably during the winter months, after Havant Thicket has been filled. This may present opportunities to "rest"" other sources if the surplus water could be fed into supply, but the overall DO benefit during dry or critical periods is likely to be limited without significant investment in another storage reservoir."""</t>
  </si>
  <si>
    <t>PRT_PRT_HI-GRW_RE2_ALL_h&amp;b springs</t>
  </si>
  <si>
    <t>It was noted during communication with the EA during WRMP24 screening that although Source Q is confined there remains concerns around increased abstraction in this groundwater body which is failing the WFD GW balance test. It is also important to recognise the importance of spring flow, e.g. the Swanbourne Lake. The EA would be unlikely to support additional abstraction in this catchment.</t>
  </si>
  <si>
    <t>Additional water would need to be found in the Sussex North area to supply Southern Water Services (SWS) customers. Liaison with SWS during the WRMP24 options identification process has not revealed a suitable solution to this. However, work is ongoing within the WRSE transfers workstream, exploring other potential strategic transfers.</t>
  </si>
  <si>
    <t>WRMP19 option: Compulsory metering was not an option as Portsmouth Water's supply area does not currently hold the required water stress status so would not receive regulatory backing. Now superceded by new WRMP24 compulsory metering option.</t>
  </si>
  <si>
    <t>PRT_PRT_HI-TFR_HTE_ALL_ht to o-hoadsh r 40: variable costs only</t>
  </si>
  <si>
    <t>PRT_PRT_HI-TFR_HTE_ALL_ht to o-hoadsh r 30: variable costs only</t>
  </si>
  <si>
    <t>PRT_PRT_HI-TFR_HTE_ALL_ht to o-hoadsh r 20: variable costs only</t>
  </si>
  <si>
    <t>PRT_PRT_HI-TFR_HTE_ALL_ht to o-hoadsh r 10: variable costs only</t>
  </si>
  <si>
    <t>Inclusive with: TWU_dmp gov-led b hy, SEW_gov-led b hybrid, SES_gov-led b hybrid, AFW_gov-led b hybrid, SWS_gov-led b hybrid</t>
  </si>
  <si>
    <t>Gov-led C+2 demand option included by default</t>
  </si>
  <si>
    <t>Inclusive with: AFW_gov-led a hybrid, SES_SES_EF-LKR_ALL_ALL_dmp ses gov-led a hy, SEW_gov-led a hybrid, SWS_gov-led a hybrid</t>
  </si>
  <si>
    <t>Old draft plan medium options included for sensitivity tests</t>
  </si>
  <si>
    <t>Benefit is the differnece between the 1 in 500 and 1 in 200 supply data</t>
  </si>
  <si>
    <t>Draft Plan Option ID</t>
  </si>
  <si>
    <t>Capacity Ml/d</t>
  </si>
  <si>
    <t>New Bulk Supply: PRT to SEW RZ5 Transfer - Clanfield to Tilmore SR (10 Ml/d)</t>
  </si>
  <si>
    <t>SEW_clanfield_group</t>
  </si>
  <si>
    <t>SWS_HSE_EF-TFR_REP_ALL_pwc2_res2</t>
  </si>
  <si>
    <t>7.2% demand saving of Total Consumption when a Temporary Use Ban is implemented</t>
  </si>
  <si>
    <t>Temporary use bans: Appendix E and p34-37</t>
  </si>
  <si>
    <t>4.7% demand saving of Total Consumption when a Non-Essential Use Ban is implemented</t>
  </si>
  <si>
    <t>Non-essential use bans: Appendix E and p37-39</t>
  </si>
  <si>
    <t>Drought Permit: Source S (to 2041): 'North Arundel' p42-48</t>
  </si>
  <si>
    <t>See Appendix 10A</t>
  </si>
  <si>
    <t>Table 7a: WC level - Alternative Programme Extra Plan 1: LTDS Core Baseline SDB</t>
  </si>
  <si>
    <t>Table 7b: WC level - Alternative Programme  Extra Plan 1: LTDS Core Final Plan SDB</t>
  </si>
  <si>
    <t>Table 7c: WC level - Alternative Programme  Extra Plan 1: LTDS Core Totex</t>
  </si>
  <si>
    <t>Table 7d: WC level - Alternative Programme  Extra Plan 1: LTDS Core Enhancement Expenditure</t>
  </si>
  <si>
    <t>Table 7a: WC level - Alternative Programme Extra Plan 2: LTDS Housing Plan Low Baseline SDB</t>
  </si>
  <si>
    <t>Table 7b: WC level - Alternative Programme  Extra Plan 2: LTDS Housing Plan Low Final Plan SDB</t>
  </si>
  <si>
    <t>Table 7c: WC level - Alternative Programme  Extra Plan 2: LTDS Housing Plan Low Totex</t>
  </si>
  <si>
    <t>Table 7d: WC level - Alternative Programme  Extra Plan 2: LTDS Housing Plan Low Enhancement Expenditure</t>
  </si>
  <si>
    <t>Table 7a: WC level - Alternative Programme Extra Plan 3: LTDS High Env Dest Baseline SDB</t>
  </si>
  <si>
    <t>Table 7b: WC level - Alternative Programme  Extra Plan 3: LTDS High Env Dest Final Plan SDB</t>
  </si>
  <si>
    <t>Table 7c: WC level - Alternative Programme  Extra Plan 3: LTDS High Env Dest Totex</t>
  </si>
  <si>
    <t>Table 7d: WC level - Alternative Programme  Extra Plan 3: LTDS High Env Dest Enhancement Expenditure</t>
  </si>
  <si>
    <t>Table 7a: WC level - Alternative Programme Extra Plan 4: LTDS Housing Plan Low Env Dest Baseline SDB</t>
  </si>
  <si>
    <t>Table 7b: WC level - Alternative Programme  Extra Plan 4: LTDS Housing Plan Low Env Dest Final Plan SDB</t>
  </si>
  <si>
    <t>Table 7c: WC level - Alternative Programme  Extra Plan 4: LTDS Housing Plan Low Env Dest Totex</t>
  </si>
  <si>
    <t>Table 7d: WC level - Alternative Programme  Extra Plan 4: LTDS Housing Plan Low Env Dest Enhancement Expenditure</t>
  </si>
  <si>
    <t>Table 7a: WC level - Alternative Programme Extra Plan 5: LTDS High Env Dest Baseline SDB</t>
  </si>
  <si>
    <t>Table 7b: WC level - Alternative Programme  Extra Plan 5: LTDS High Env Dest Final Plan SDB</t>
  </si>
  <si>
    <t>Table 7c: WC level - Alternative Programme  Extra Plan 5: LTDS High Env Dest Totex</t>
  </si>
  <si>
    <t>Table 7d: WC level - Alternative Programme  Extra Plan 5: LTDS High Env Dest Enhancement Expenditure</t>
  </si>
  <si>
    <t>Table 7a: WC level - Alternative Programme Extra Plan 6: LTDS Housing Plan Low CC High Env Dest Baseline SDB</t>
  </si>
  <si>
    <t>Table 7b: WC level - Alternative Programme  Extra Plan 6: LTDS Housing Plan Low CC High Env Dest Final Plan SDB</t>
  </si>
  <si>
    <t>Table 7c: WC level - Alternative Programme  Extra Plan 6: LTDS Housing Plan Low CC High Env Dest Totex</t>
  </si>
  <si>
    <t>Table 7d: WC level - Alternative Programme  Extra Plan 6: LTDS Housing Plan Low CC High Env Dest Enhancement Expenditure</t>
  </si>
  <si>
    <t>Table 7a: WC level - Alternative Programme Extra Plan 7: LTDS Housing Plan High Env Dest Baseline SDB</t>
  </si>
  <si>
    <t>Table 7b: WC level - Alternative Programme  Extra Plan 7: LTDS Housing Plan High Env Dest Final Plan SDB</t>
  </si>
  <si>
    <t>Table 7c: WC level - Alternative Programme  Extra Plan 7: LTDS Housing Plan High Env Dest Totex</t>
  </si>
  <si>
    <t>Table 7d: WC level - Alternative Programme  Extra Plan 7: LTDS Housing Plan High Env Dest Enhancement Expenditure</t>
  </si>
  <si>
    <t>Table 7a: WC level - Alternative Programme Extra Plan 8: LTDS High Climate Change Baseline SDB</t>
  </si>
  <si>
    <t>Table 7b: WC level - Alternative Programme  Extra Plan 8: LTDS High Climate Change Final Plan SDB</t>
  </si>
  <si>
    <t>Table 7c: WC level - Alternative Programme  Extra Plan 8: LTDS High Climate Change Totex</t>
  </si>
  <si>
    <t>Table 7d: WC level - Alternative Programme  Extra Plan 8: LTDS High Climate Change Enhancement Expenditure</t>
  </si>
  <si>
    <t>Leave Blank</t>
  </si>
  <si>
    <t>v7</t>
  </si>
  <si>
    <t>Non-material change to row 22 of tab 6 at request of Environment Agency (formulas re-instated instead of pasted values). NPC values on Tab 4 also changed to zero instead of blanks to prevent issues occuring with EA analysis tools.</t>
  </si>
  <si>
    <t>v8</t>
  </si>
  <si>
    <t>Linked to Source C licence</t>
  </si>
  <si>
    <t>Unused licence</t>
  </si>
  <si>
    <t>ICOSA: Romsey Avenue</t>
  </si>
  <si>
    <t>NAV: Signed Aug 24, Not in ICOSA WRMP, so excluded from SDB</t>
  </si>
  <si>
    <t>IWNL: Land at Camp Field</t>
  </si>
  <si>
    <t>NAV: Latest Signed Jul 24, 0.026Ml/d accounted for in SDB to match IWNL WRMP</t>
  </si>
  <si>
    <t>ICOSA: Chalcraft Lane</t>
  </si>
  <si>
    <t>NAV: Signed Jun 24, Not in ICOSA WRMP, so excluded from SDB</t>
  </si>
  <si>
    <t>ICOSA: Welborne Garden Village</t>
  </si>
  <si>
    <t>NAV: Signed Feb 24, Not in ICOSA WRMP, so excluded from SDB</t>
  </si>
  <si>
    <t>ICOSA: Abbey Mill</t>
  </si>
  <si>
    <t>NAV: Signed Dec 23, Not in ICOSA WRMP, so excluded from SDB</t>
  </si>
  <si>
    <t>IWNL: Horndean Care Village</t>
  </si>
  <si>
    <t>NAV: Signed Aug 23, Not in INWL WRMP, so excluded from SDB</t>
  </si>
  <si>
    <t>ICOSA: Tye Lane</t>
  </si>
  <si>
    <t>NAV: Signed Jul 23, Not in ICOSA WRMP, so excluded from SDB</t>
  </si>
  <si>
    <t>IWNL: The Lakes</t>
  </si>
  <si>
    <t>NAV: Signed Dec 22, Not in INWL WRMP, so excluded from SDB</t>
  </si>
  <si>
    <t>IWNL: Land at Bayards</t>
  </si>
  <si>
    <t>NAV: Signed Sep 22</t>
  </si>
  <si>
    <t>IWNL: Cooks Lane</t>
  </si>
  <si>
    <t>NAV: Signed Aug 22, Not in INWL WRMP, so excluded from SDB</t>
  </si>
  <si>
    <t>IWNL: Rose Briar Copse</t>
  </si>
  <si>
    <t>NAV: Signed Jul 22</t>
  </si>
  <si>
    <t>IWNL: Bilsham Road</t>
  </si>
  <si>
    <t>NAV: Signed Mar 22</t>
  </si>
  <si>
    <t>IWNL: Seafield Road</t>
  </si>
  <si>
    <t>IWNL: Manor Farm, Bedhampton</t>
  </si>
  <si>
    <t>NAV: Signed Jan 22</t>
  </si>
  <si>
    <t>IWNL: Hook Lane</t>
  </si>
  <si>
    <t>NAV: Signed Nov 21</t>
  </si>
  <si>
    <t>IWNL: Portfield Quarry</t>
  </si>
  <si>
    <t>NAV: Signed Oct 21</t>
  </si>
  <si>
    <t>IWNL: Pebble Walk</t>
  </si>
  <si>
    <t>NAV: Signed Jun 21</t>
  </si>
  <si>
    <t>IWNL: Manor Road, Selsey</t>
  </si>
  <si>
    <t>NAV: Signed May 21</t>
  </si>
  <si>
    <t>IWNL: Fontwell Avenue</t>
  </si>
  <si>
    <t>IWNL: Drove Lane</t>
  </si>
  <si>
    <t>NAV: Signed Dec 20</t>
  </si>
  <si>
    <t>IWNL: The Spires</t>
  </si>
  <si>
    <t>NAV: Signed Nov 20</t>
  </si>
  <si>
    <t>IWNL: Windmill Views</t>
  </si>
  <si>
    <t>NAV: Signed Oct 20</t>
  </si>
  <si>
    <t>IWNL: Shopwhykes Lakes</t>
  </si>
  <si>
    <t>NAV: Signed Jul 20</t>
  </si>
  <si>
    <t>IWNL: Harbour Place</t>
  </si>
  <si>
    <t>NAV: Signed May 20</t>
  </si>
  <si>
    <t>Leep: Newlands</t>
  </si>
  <si>
    <t>NAV: Signed 2013</t>
  </si>
  <si>
    <t>Leep: Graylingwell Park</t>
  </si>
  <si>
    <t>NAV: Signed 2010</t>
  </si>
  <si>
    <t>PRT_SRN Source A-Source A p</t>
  </si>
  <si>
    <t>SRN Source A to Source A</t>
  </si>
  <si>
    <t>PRT_PWE_HI-TFR_TWJ_ALL_SRN Source D-havant r 50</t>
  </si>
  <si>
    <t>SRN Source D To Havant Thicket: 50Ml/d</t>
  </si>
  <si>
    <t>PRT_PRT_HI-TFR_HTE_ALL_ht to Reservoir C 20_p2</t>
  </si>
  <si>
    <t>HT to SRN Source A 20Ml/d spur to Reservoir C: 10Ml/d WTW Phase 2</t>
  </si>
  <si>
    <t>PRT_PRT_HI-TFR_HTE_ALL_ht to Reservoir C 20_p1</t>
  </si>
  <si>
    <t>HT to SRN Source A 20Ml/d spur to Reservoir C: 10Ml/d WTW Phase 1</t>
  </si>
  <si>
    <t>PRT_PRT_HI-ROC_NET_ALL_Works A to Reservoir B 20_p2</t>
  </si>
  <si>
    <t>HT 20 Ml/d to Reservoir B via Works A: Phase 2 10Ml/d WTW</t>
  </si>
  <si>
    <t>PRT_PRT_HI-ROC_NET_ALL_Works A to Reservoir B 20_p1</t>
  </si>
  <si>
    <t>HT 20 Ml/d to Reservoir B via Works A: Phase 1 10Ml/d WTW</t>
  </si>
  <si>
    <t>PRT_p1_arun west</t>
  </si>
  <si>
    <t>Portfolio 1 (Standard): Arun and Western Streams</t>
  </si>
  <si>
    <t>PRT_cm_p1_east hampshire</t>
  </si>
  <si>
    <t>Portfolio 1 (Standard): East Hampshire</t>
  </si>
  <si>
    <t>Source D To Havant Thicket: 200Ml/d</t>
  </si>
  <si>
    <t>PRT_PWE_HI-TFR_TWJ_ALL_SRN Source D-havant r 20</t>
  </si>
  <si>
    <t>SRN Source D To Havant Thicket: 20Ml/d</t>
  </si>
  <si>
    <t>PRT_PRT_HI-TFR_HTE_ALL_ht to Reservoir C r 40_p4</t>
  </si>
  <si>
    <t>HT to SRN Source A 40Ml/d spur to Reservoir C: 10Ml/d WTW Phase 4</t>
  </si>
  <si>
    <t>PRT_PRT_HI-TFR_HTE_ALL_ht to Reservoir C r 40_p3</t>
  </si>
  <si>
    <t>HT to SRN Source A 40Ml/d spur to Reservoir C: 10Ml/d WTW Phase 3</t>
  </si>
  <si>
    <t>PRT_PRT_HI-TFR_HTE_ALL_ht to Reservoir C r 40_p2</t>
  </si>
  <si>
    <t>HT to SRN Source A 40Ml/d spur to Reservoir C: 10Ml/d WTW Phase 2</t>
  </si>
  <si>
    <t>PRT_PRT_HI-TFR_HTE_ALL_ht to Reservoir C r 40_p1</t>
  </si>
  <si>
    <t>HT to SRN Source A 40Ml/d spur to Reservoir C: 10Ml/d WTW Phase 1</t>
  </si>
  <si>
    <t>PRT_PRT_HI-TFR_HTE_ALL_ht to Reservoir C 30_p3</t>
  </si>
  <si>
    <t>HT to SRN Source A 30Ml/d spur to Reservoir C: 10Ml/d WTW Phase 3</t>
  </si>
  <si>
    <t>PRT_PRT_HI-TFR_HTE_ALL_ht to Reservoir C 30_p2</t>
  </si>
  <si>
    <t>HT to SRN Source A 30Ml/d spur to Reservoir C: 10Ml/d WTW Phase 2</t>
  </si>
  <si>
    <t>PRT_PRT_HI-TFR_HTE_ALL_ht to Reservoir C 30_p1</t>
  </si>
  <si>
    <t>HT to SRN Source A 30Ml/d spur to Reservoir C: 10Ml/d WTW Phase 1</t>
  </si>
  <si>
    <t>PRT_PRT_HI-TFR_HTE_ALL_ht to Reservoir C 10_p5</t>
  </si>
  <si>
    <t>HT to SRN Source A spur to Reservoir C: 10Ml/d Phase 5</t>
  </si>
  <si>
    <t>PRT_PRT_HI-TFR_HTE_ALL_ht to Reservoir C 10_p4</t>
  </si>
  <si>
    <t>HT to SRN Source A spur to Reservoir C: 10Ml/d Phase 4</t>
  </si>
  <si>
    <t>PRT_PRT_HI-TFR_HTE_ALL_ht to Reservoir C 10_p3</t>
  </si>
  <si>
    <t>HT to SRN Source A spur to Reservoir C: 10Ml/d Phase 3</t>
  </si>
  <si>
    <t>PRT_PRT_HI-TFR_HTE_ALL_ht to Reservoir C 10_p2</t>
  </si>
  <si>
    <t>HT to SRN Source A spur to Reservoir C: 10Ml/d Phase 2</t>
  </si>
  <si>
    <t>PRT_PRT_HI-TFR_HTE_ALL_ht to Reservoir C 10_p1</t>
  </si>
  <si>
    <t>HT to SRN Source A spur to Reservoir C: 10Ml/d</t>
  </si>
  <si>
    <t>PRT_PRT_HI-ROC_NET_ALL_Works A to Reservoir B 30_p3</t>
  </si>
  <si>
    <t>HT 30 Ml/d to Reservoir B via Works A: Phase 3 10Ml/d WTW</t>
  </si>
  <si>
    <t>PRT_PRT_HI-ROC_NET_ALL_Works A to Reservoir B 30_p2</t>
  </si>
  <si>
    <t>HT 30 Ml/d to Reservoir B via Works A: Phase 2 10Ml/d WTW</t>
  </si>
  <si>
    <t>PRT_PRT_HI-ROC_NET_ALL_Works A to Reservoir B 30_p1</t>
  </si>
  <si>
    <t>HT 30 Ml/d to Reservoir B via Works A: Phase 1 10Ml/d WTW</t>
  </si>
  <si>
    <t>PRT_PRT_HI-ROC_NET_ALL_Works A to Reservoir B 20_p4</t>
  </si>
  <si>
    <t>HT 20 Ml/d to Reservoir B via Works A: Phase 4 10Ml/d WTW</t>
  </si>
  <si>
    <t>PRT_PRT_HI-ROC_NET_ALL_Works A to Reservoir B 20_p3</t>
  </si>
  <si>
    <t>HT 20 Ml/d to Reservoir B via Works A: Phase 3 10Ml/d WTW</t>
  </si>
  <si>
    <t>PRT_PRT_HI-ROC_NET_ALL_Works A to Reservoir B 10</t>
  </si>
  <si>
    <t>HT to Reservoir B via Works A 10Ml/d</t>
  </si>
  <si>
    <t>PRT_PWE_HI-TFR_TWJ_ALL_SRN Source D-havant r 100</t>
  </si>
  <si>
    <t>SRN Source D To Havant Thicket: 100Ml/d</t>
  </si>
  <si>
    <t>PRT_cm_p3_east hampshire</t>
  </si>
  <si>
    <t>Portfolio 3 (Augmented): East Hampshire</t>
  </si>
  <si>
    <t>PRT_cm_p3_arun west</t>
  </si>
  <si>
    <t>Portfolio 3 (Augmented): Arun and Western Streams</t>
  </si>
  <si>
    <t>PRT_cm_p2_east hampshire</t>
  </si>
  <si>
    <t>Portfolio 2 (Upscaled): East Hampshire</t>
  </si>
  <si>
    <t>PRT_cm_p2_arun west</t>
  </si>
  <si>
    <t>Portfolio 2 (Upscaled): Arun and Western Streams</t>
  </si>
  <si>
    <t>After: PRT_PRT_HI-TFR_HTE_ALL_ht to Reservoir C 20_p1</t>
  </si>
  <si>
    <t>PRT_PRT_HI-ROC_WT2_ALL_hoadshill treatment
PRT_PRT_HI-TFR_HTE_ALL_ht to o-hoadsh r 20</t>
  </si>
  <si>
    <t>PRT_PRT_HI-TFR_HTE_ALL_ht to o-hoadsh r 20
PRT_PRT_HI-ROC_WT1_ALL_hoadshill treatment</t>
  </si>
  <si>
    <t>After: PRT_PRT_HI-ROC_NET_ALL_Works A to Reservoir B 20_p1
After: PRT_PRT_HI-ROC_NET_ALL_Works A to Reservoir B 20_p1</t>
  </si>
  <si>
    <t>PRT_PRT_HI-ROC_NET_ALL_farl to racton 20
PRT_PRT_HI-ROC_WT2_ALL_farl treatment</t>
  </si>
  <si>
    <t>PRT_PRT_HI-ROC_WT1_ALL_farl treatment
PRT_PRT_HI-ROC_NET_ALL_farl to racton 20</t>
  </si>
  <si>
    <t>2033/34</t>
  </si>
  <si>
    <t>PRT_PRT_HI-LRE_WT2_ALL_farlington washwater</t>
  </si>
  <si>
    <t>PRT_PRT_HI-LRE_WT2_ALL_farlington wash2</t>
  </si>
  <si>
    <t>PRT_PRT_HI-GRW_RE2_ALL_worldsend gwab incrs</t>
  </si>
  <si>
    <t>PRT_PRT_HI-GRW_RE2_ALL_n'brook gwab incrs</t>
  </si>
  <si>
    <t>PRT_PRT_HI-GRW_RE1_ALL_funtingdon do</t>
  </si>
  <si>
    <t>Inclusive with: SWS_p1_arun west, SEW_p1_arun west</t>
  </si>
  <si>
    <t>PRT_PRT_BG-CAT_ALL_ALL_cm_p1_arun west</t>
  </si>
  <si>
    <t>Inclusive with: SEW_cm_p1_east hampshire</t>
  </si>
  <si>
    <t>PRT_PRT_BG-CAT_ALL_ALL_cm_p1_east hampshire</t>
  </si>
  <si>
    <t>Inclusive with: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</si>
  <si>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</si>
  <si>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</si>
  <si>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</si>
  <si>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</si>
  <si>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</si>
  <si>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</si>
  <si>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</si>
  <si>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</si>
  <si>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</si>
  <si>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</si>
  <si>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</si>
  <si>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PRT_PRT_EF-CRE_ALL_ALL_comp metering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</si>
  <si>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PRT_PRT_EF-CRE_ALL_ALL_ami_smrt_m_nhh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</si>
  <si>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</si>
  <si>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PRT_PRT_EF-CRE_ALL_ALL_ami_infra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</si>
  <si>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PRT_PRT_EF-WEF_ALL_ALL_reduce_consump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</si>
  <si>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PRT_PRT_EF-CRE_ALL_ALL_optant_meter high+, PRT_PRT_EF-WEF_ALL_ALL_audit_hh high+, PRT_PRT_EF-LKR_ALL_ALL_leakage_alc high+</t>
  </si>
  <si>
    <t>Inclusive with: PRT_PRT_EF-WEF_ALL_ALL_vulnerability high+, PRT_PRT_EF-WEF_ALL_ALL_meter csl high+, PRT_PRT_EF-WEF_ALL_ALL_leak_alarm high+, PRT_PRT_EF-WEF_ALL_ALL_innovative tariffs high+, PRT_PRT_EF-WEF_ALL_ALL_gadgets high+, PRT_PRT_EF-WEF_ALL_ALL_education high+, PRT_PRT_EF-WEF_ALL_ALL_comms high+, PRT_PRT_EF-WEF_ALL_ALL_awareness high+, PRT_PRT_EF-WEF_ALL_ALL_audit_nhh high+, PRT_PRT_EF-LKR_ALL_ALL_leakage_custen high+, PRT_PRT_EF-CRE_ALL_ALL_hh_pressure high+, PRT_PRT_EF-CRE_ALL_ALL_comp metering high+, PRT_PRT_EF-CRE_ALL_ALL_ami_smrt_m_nhh high+, PRT_PRT_EF-CRE_ALL_ALL_ami_smrt_m_hh high+, PRT_PRT_EF-CRE_ALL_ALL_ami_infra high+, PRT_PRT_EF-WEF_ALL_ALL_reduce_consump high+, PRT_PRT_EF-WEF_ALL_ALL_audit_hh high+, PRT_PRT_EF-LKR_ALL_ALL_leakage_alc high+</t>
  </si>
  <si>
    <t>Inclusive with: SWS_SNZ_HI-TFR_PWE_ALL_havant -hardha r 20 p2, SWS_SNZ_HI-TFR_PWE_ALL_havant -hardha r 20
Bidirectional Version: SWS_SNZ_HI-TFR_PWE_ALL_havant -hardha r 20</t>
  </si>
  <si>
    <t>After: PRT_PRT_HI-TFR_HTE_ALL_ht to Reservoir C r 40_p1
After: PRT_PRT_HI-TFR_HTE_ALL_ht to Reservoir C r 40_p3</t>
  </si>
  <si>
    <t>PRT_PRT_HI-ROC_WT2_ALL_hoadshill treatment_rep_2
PRT_PRT_HI-TFR_HTE_ALL_ht to o-hoadsh r 40</t>
  </si>
  <si>
    <t>After: PRT_PRT_HI-TFR_HTE_ALL_ht to Reservoir C r 40_p1
After: PRT_PRT_HI-TFR_HTE_ALL_ht to Reservoir C r 40_p2</t>
  </si>
  <si>
    <t>PRT_PRT_HI-ROC_WT2_ALL_hoadshill treatment_rep_1
PRT_PRT_HI-TFR_HTE_ALL_ht to o-hoadsh r 40</t>
  </si>
  <si>
    <t>After: PRT_PRT_HI-TFR_HTE_ALL_ht to Reservoir C r 40_p1</t>
  </si>
  <si>
    <t>PRT_PRT_HI-ROC_WT2_ALL_hoadshill treatment
PRT_PRT_HI-TFR_HTE_ALL_ht to o-hoadsh r 40</t>
  </si>
  <si>
    <t>PRT_PRT_HI-TFR_HTE_ALL_ht to o-hoadsh r 40
PRT_PRT_HI-ROC_WT1_ALL_hoadshill treatment</t>
  </si>
  <si>
    <t>After: PRT_PRT_HI-TFR_HTE_ALL_ht to Reservoir C 30_p1
After: PRT_PRT_HI-TFR_HTE_ALL_ht to Reservoir C 30_p2</t>
  </si>
  <si>
    <t>PRT_PRT_HI-ROC_WT2_ALL_hoadshill treatment_rep_1
PRT_PRT_HI-TFR_HTE_ALL_ht to o-hoadsh r 30</t>
  </si>
  <si>
    <t>After: PRT_PRT_HI-TFR_HTE_ALL_ht to Reservoir C 30_p1</t>
  </si>
  <si>
    <t>PRT_PRT_HI-ROC_WT2_ALL_hoadshill treatment
PRT_PRT_HI-TFR_HTE_ALL_ht to o-hoadsh r 30</t>
  </si>
  <si>
    <t>PRT_PRT_HI-TFR_HTE_ALL_ht to o-hoadsh r 30
PRT_PRT_HI-ROC_WT1_ALL_hoadshill treatment</t>
  </si>
  <si>
    <t>After: PRT_PRT_HI-TFR_HTE_ALL_ht to Reservoir C 10_p1
After: PRT_PRT_HI-TFR_HTE_ALL_ht to Reservoir C 10_p4</t>
  </si>
  <si>
    <t>PRT_PRT_HI-ROC_WT2_ALL_hoadshill treatment_rep_3
PRT_PRT_HI-TFR_HTE_ALL_ht to o-hoadsh r 10</t>
  </si>
  <si>
    <t>After: PRT_PRT_HI-TFR_HTE_ALL_ht to Reservoir C 10_p1
After: PRT_PRT_HI-TFR_HTE_ALL_ht to Reservoir C 10_p3</t>
  </si>
  <si>
    <t>PRT_PRT_HI-ROC_WT2_ALL_hoadshill treatment_rep_2
PRT_PRT_HI-TFR_HTE_ALL_ht to o-hoadsh r 10</t>
  </si>
  <si>
    <t>After: PRT_PRT_HI-TFR_HTE_ALL_ht to Reservoir C 10_p1
After: PRT_PRT_HI-TFR_HTE_ALL_ht to Reservoir C 10_p2</t>
  </si>
  <si>
    <t>PRT_PRT_HI-ROC_WT2_ALL_hoadshill treatment_rep_1
PRT_PRT_HI-TFR_HTE_ALL_ht to o-hoadsh r 10</t>
  </si>
  <si>
    <t>After: PRT_PRT_HI-TFR_HTE_ALL_ht to Reservoir C 10_p1</t>
  </si>
  <si>
    <t>PRT_PRT_HI-ROC_WT2_ALL_hoadshill treatment
PRT_PRT_HI-TFR_HTE_ALL_ht to o-hoadsh r 10</t>
  </si>
  <si>
    <t>PRT_PRT_HI-TFR_HTE_ALL_ht to o-hoadsh r 10
PRT_PRT_HI-ROC_WT1_ALL_hoadshill treatment</t>
  </si>
  <si>
    <t>After: PRT_PRT_HI-ROC_NET_ALL_Works A to Reservoir B 30_p1
After: PRT_PRT_HI-ROC_NET_ALL_Works A to Reservoir B 30_p1
After: PRT_PRT_HI-ROC_NET_ALL_Works A to Reservoir B 30_p2</t>
  </si>
  <si>
    <t>PRT_PRT_HI-ROC_NET_ALL_farl to racton 30
PRT_PRT_HI-ROC_WT2_ALL_farl treatment_rep_1</t>
  </si>
  <si>
    <t>After: PRT_PRT_HI-ROC_NET_ALL_Works A to Reservoir B 30_p1
After: PRT_PRT_HI-ROC_NET_ALL_Works A to Reservoir B 30_p1</t>
  </si>
  <si>
    <t>PRT_PRT_HI-ROC_NET_ALL_farl to racton 30
PRT_PRT_HI-ROC_WT2_ALL_farl treatment</t>
  </si>
  <si>
    <t>PRT_PRT_HI-ROC_WT1_ALL_farl treatment
PRT_PRT_HI-ROC_NET_ALL_farl to racton 30</t>
  </si>
  <si>
    <t>After: PRT_PRT_HI-ROC_NET_ALL_Works A to Reservoir B 20_p1
After: PRT_PRT_HI-ROC_NET_ALL_Works A to Reservoir B 20_p1
After: PRT_PRT_HI-ROC_NET_ALL_Works A to Reservoir B 20_p3</t>
  </si>
  <si>
    <t>PRT_PRT_HI-ROC_WT2_ALL_farl treatment_rep_2
PRT_PRT_HI-ROC_NET_ALL_farl to racton 20</t>
  </si>
  <si>
    <t>After: PRT_PRT_HI-ROC_NET_ALL_Works A to Reservoir B 20_p1
After: PRT_PRT_HI-ROC_NET_ALL_Works A to Reservoir B 20_p1
After: PRT_PRT_HI-ROC_NET_ALL_Works A to Reservoir B 20_p2</t>
  </si>
  <si>
    <t>PRT_PRT_HI-ROC_WT2_ALL_farl treatment_rep_1
PRT_PRT_HI-ROC_NET_ALL_farl to racton 20</t>
  </si>
  <si>
    <t>PRT_PRT_HI-ROC_WT1_ALL_farl treatment
PRT_PRT_HI-ROC_NET_ALL_farl to racton 10</t>
  </si>
  <si>
    <t>Inclusive with: PRT_PRT_EF-WEF_ALL_ALL_awareness_med, PRT_PRT_EF-WEF_ALL_ALL_audit_inspect_med, PRT_PRT_EF-LKR_ALL_ALL_leakage_alc_med, PRT_PRT_EF-CRE_ALL_ALL_reduce_consump_med, PRT_PRT_EF-CRE_ALL_ALL_optant_meter_med, PRT_PRT_EF-CRE_ALL_ALL_enhanced_meter_med</t>
  </si>
  <si>
    <t>Inclusive with: PRT_PRT_EF-WEF_ALL_ALL_saving_devices_med, PRT_PRT_EF-WEF_ALL_ALL_audit_inspect_med, PRT_PRT_EF-LKR_ALL_ALL_leakage_alc_med, PRT_PRT_EF-CRE_ALL_ALL_reduce_consump_med, PRT_PRT_EF-CRE_ALL_ALL_optant_meter_med, PRT_PRT_EF-CRE_ALL_ALL_enhanced_meter_med</t>
  </si>
  <si>
    <t>Inclusive with: PRT_PRT_EF-WEF_ALL_ALL_saving_devices_med, PRT_PRT_EF-WEF_ALL_ALL_awareness_med, PRT_PRT_EF-WEF_ALL_ALL_audit_inspect_med, PRT_PRT_EF-CRE_ALL_ALL_reduce_consump_med, PRT_PRT_EF-CRE_ALL_ALL_optant_meter_med, PRT_PRT_EF-CRE_ALL_ALL_enhanced_meter_med</t>
  </si>
  <si>
    <t>Inclusive with: PRT_PRT_EF-WEF_ALL_ALL_saving_devices_med, PRT_PRT_EF-WEF_ALL_ALL_awareness_med, PRT_PRT_EF-WEF_ALL_ALL_audit_inspect_med, PRT_PRT_EF-LKR_ALL_ALL_leakage_alc_med, PRT_PRT_EF-CRE_ALL_ALL_optant_meter_med, PRT_PRT_EF-CRE_ALL_ALL_enhanced_meter_med</t>
  </si>
  <si>
    <t>Inclusive with: PRT_PRT_EF-WEF_ALL_ALL_saving_devices_med, PRT_PRT_EF-WEF_ALL_ALL_awareness_med, PRT_PRT_EF-WEF_ALL_ALL_audit_inspect_med, PRT_PRT_EF-LKR_ALL_ALL_leakage_alc_med, PRT_PRT_EF-CRE_ALL_ALL_reduce_consump_med, PRT_PRT_EF-CRE_ALL_ALL_enhanced_meter_med</t>
  </si>
  <si>
    <t>Inclusive with: PRT_PRT_EF-WEF_ALL_ALL_saving_devices_med, PRT_PRT_EF-WEF_ALL_ALL_awareness_med, PRT_PRT_EF-WEF_ALL_ALL_audit_inspect_med, PRT_PRT_EF-LKR_ALL_ALL_leakage_alc_med, PRT_PRT_EF-CRE_ALL_ALL_reduce_consump_med, PRT_PRT_EF-CRE_ALL_ALL_optant_meter_med</t>
  </si>
  <si>
    <t>Inclusive with: SEW_cm_p3_east hampshire</t>
  </si>
  <si>
    <t>This option has been excluded from optimisation in the investment modelling as part of the additional screening undertaken through the WRSE programme appraisal process, in collaboration with all the WRSE member water companies. The development of catchment management options for WRSE split options into three different portfolios; Portfolio 1, Portfolio 2 and Portfolio 3, dependent on the level of development of the options. At this time, only Portfolio 1 options have been included in the investment modelling, and Portfolio 2 and 3 options have been excluded from optimisation. Whilst this option may be technically feasible, it is still under development and has not been through individual company options appraisal processes. The option requires further development to reduce uncertainty around DO benefits, costs and deliverability, therefore reduce potential risks.</t>
  </si>
  <si>
    <t>PRT_PRT_BG-CAT_ALL_ALL_cm_p3_east hampshire</t>
  </si>
  <si>
    <t>Inclusive with: SWS_cm_p3_arun west, SEW_cm_p3_arun west</t>
  </si>
  <si>
    <t>PRT_PRT_BG-CAT_ALL_ALL_cm_p3_arun west</t>
  </si>
  <si>
    <t>Inclusive with: SEW_cm_p2_east hampshire</t>
  </si>
  <si>
    <t>PRT_PRT_BG-CAT_ALL_ALL_cm_p2_east hampshire</t>
  </si>
  <si>
    <t>Inclusive with: SWS_cm_p2_arun west, SEW_cm_p2_arun west</t>
  </si>
  <si>
    <t>PRT_PRT_BG-CAT_ALL_ALL_cm_p2_arun west</t>
  </si>
  <si>
    <t>Inclusive with: PRT_PRT_EF-WEF_ALL_ALL_saving_devices_med, PRT_PRT_EF-WEF_ALL_ALL_awareness_med, PRT_PRT_EF-LKR_ALL_ALL_leakage_alc_med, PRT_PRT_EF-CRE_ALL_ALL_reduce_consump_med, PRT_PRT_EF-CRE_ALL_ALL_optant_meter_med, PRT_PRT_EF-CRE_ALL_ALL_enhanced_meter_med</t>
  </si>
  <si>
    <t>jet-20240206-190500-st-hybrid-dy-w1-tree16.05-options-v67-gov-led-hybridcp2-ppp5-pwh15-har2-twd14-no-force-kni-no-force-less-2075-fix-bvp|Situation 4</t>
  </si>
  <si>
    <t>Bulk import (HSE): Reading to Otterbourne - raw (200Ml/d) (25 Ml/d Phase 1)</t>
  </si>
  <si>
    <t>Bulk import (HSE): Havant Thicket Reservoir to Otterbourne WSW pipeline - first section (90Ml/d)</t>
  </si>
  <si>
    <t>Recycling (HSE): Recharge of Havant Thicket from recycled water from Budds Farm (60Ml/d)</t>
  </si>
  <si>
    <t>Bulk export (SNZ): Pulborough to Havant Thicket Reservoir (50Ml/d)</t>
  </si>
  <si>
    <t>SWS_SNZ_HI-TFR_PWE_ALL_havant -hardha r 50</t>
  </si>
  <si>
    <t>Bulk export (SNZ): Pulborough to Havant Thicket Reservoir (50Ml/d) Phase 2</t>
  </si>
  <si>
    <t>SWS_havant th-hardham r 50 pipe WTW phase 2</t>
  </si>
  <si>
    <t>Bulk import (HSE): PWC Source A to Eastleigh WSR Extension (30Ml/d)</t>
  </si>
  <si>
    <t>Bulk import (SNZ): PWC to Pulborough (15Ml/d)</t>
  </si>
  <si>
    <t>Bulk import (SNZ): PWC to Pulborough extension (15Ml/d)</t>
  </si>
  <si>
    <t>Bulk import (HSE): PWC Source A to Otterbourne WSW (21Ml/d)</t>
  </si>
  <si>
    <t>Bulk export (SNZ): Pulborough to Havant Thicket Reservoir (20Ml/d)</t>
  </si>
  <si>
    <t>SWS_SNZ_HI-TFR_PWE_ALL_havant -hardha r 20</t>
  </si>
  <si>
    <t>Bulk export (SNZ): Pulborough to Havant Thicket Reservoir (20Ml/d) Phase 2</t>
  </si>
  <si>
    <t>SWS_SNZ_HI-TFR_PWE_ALL_havant -hardha r 20 p2</t>
  </si>
  <si>
    <t>jet-20240206-190500-st-hybrid-dy-w1-tree16.05-options-v67-gov-led-hybridcp2-ppp5-pwh15-har2-twd14-no-force-kni-no-force-less-2075-fix-bvp|Situation 1</t>
  </si>
  <si>
    <t>Preferred options removed: PRT_PRT_HI-TFR_HTE_ALL_ht to Reservoir C 20_p2, PRT_PRT_HI-TFR_HTE_ALL_ht to Reservoir C 20_p1, PRT_PRT_HI-ROC_NET_ALL_Works A to Reservoir B 20_p2, PRT_PRT_HI-ROC_NET_ALL_Works A to Reservoir B 20_p1, PRT_p1_arun west, PRT_cm_p1_east hampshire</t>
  </si>
  <si>
    <t>jet-20240206-190500-st-hybrid-dy-w1-tree16.05-options-v67-gov-led-hybridcp2-ppp5-pwh15-har2-twd14-no-force-kni-no-force-less-2075-fix-bvp|Situation 3</t>
  </si>
  <si>
    <t>Additional options selected: PRT_PRT_HI-ROC_NET_ALL_Works A to Reservoir B 10
Preferred options removed: PRT_SRN Source A-Source A p, PRT_PWE_HI-TFR_TWJ_ALL_SRN Source D-havant r 50, PRT_PRT_HI-TFR_HTE_ALL_ht to Reservoir C 20_p2, PRT_PRT_HI-TFR_HTE_ALL_ht to Reservoir C 20_p1, PRT_PRT_HI-ROC_NET_ALL_Works A to Reservoir B 20_p2, PRT_PRT_HI-ROC_NET_ALL_Works A to Reservoir B 20_p1, PRT_p1_arun west, PRT_cm_p1_east hampshire</t>
  </si>
  <si>
    <t>jet-20240206-190500-st-hybrid-dy-w1-tree16.05-options-v67-gov-led-hybridcp2-ppp5-pwh15-har2-twd14-no-force-kni-no-force-less-2075-fix-bvp|Situation 9</t>
  </si>
  <si>
    <t>Additional options selected: PRT_PWE_HI-TFR_TWJ_ALL_SRN Source D-havant r 20
Preferred options removed: PRT_PWE_HI-TFR_TWJ_ALL_SRN Source D-havant r 50, PRT_PRT_HI-TFR_HTE_ALL_ht to Reservoir C 20_p2, PRT_PRT_HI-TFR_HTE_ALL_ht to Reservoir C 20_p1, PRT_PRT_HI-ROC_NET_ALL_Works A to Reservoir B 20_p2, PRT_p1_arun west, PRT_cm_p1_east hampshire</t>
  </si>
  <si>
    <t>jet-20240206-190500-st-hybrid-dy-w1-tree16.05-options-v67-gov-led-hybridcp2-ppp5-pwh15-har2-twd14-no-force-kni-no-force-less-2075-fix-bvp|Situation 8</t>
  </si>
  <si>
    <t>jet-20240206-190500-st-hybrid-dy-w1-tree16.05-options-v67-gov-led-hybridcp2-ppp5-pwh15-har2-twd14-no-force-kni-no-force-less-2075-fix-bvp|Situation 2</t>
  </si>
  <si>
    <t>Additional options selected: PRT_PWE_HI-TFR_TWJ_ALL_SRN Source D-havant r 20
Preferred options removed: PRT_PWE_HI-TFR_TWJ_ALL_SRN Source D-havant r 50, PRT_PRT_HI-TFR_HTE_ALL_ht to Reservoir C 20_p2, PRT_PRT_HI-TFR_HTE_ALL_ht to Reservoir C 20_p1, PRT_PRT_HI-ROC_NET_ALL_Works A to Reservoir B 20_p2, PRT_PRT_HI-ROC_NET_ALL_Works A to Reservoir B 20_p1, PRT_p1_arun west, PRT_cm_p1_east hampshire</t>
  </si>
  <si>
    <t>jet-20240206-190500-st-hybrid-dy-w1-tree16.05-options-v67-gov-led-hybridcp2-ppp5-pwh15-har2-twd14-no-force-kni-no-force-less-2075-fix-bvp|Situation 6</t>
  </si>
  <si>
    <t>Preferred options removed: PRT_PRT_HI-TFR_HTE_ALL_ht to Reservoir C 20_p2, PRT_PRT_HI-TFR_HTE_ALL_ht to Reservoir C 20_p1, PRT_p1_arun west, PRT_cm_p1_east hampshire</t>
  </si>
  <si>
    <t>jet-20240206-190500-st-hybrid-dy-w1-tree16.05-options-v67-gov-led-hybridcp2-ppp5-pwh15-har2-twd14-no-force-kni-no-force-less-2075-fix-bvp|Situation 7</t>
  </si>
  <si>
    <t>jet-20240206-190500-st-hybrid-dy-w1-tree16.05-options-v67-gov-led-hybridcp2-ppp5-pwh15-har2-twd14-no-force-kni-no-force-less-2075-fix-bvp|Situation 5</t>
  </si>
  <si>
    <t>jet-20240206-190500-st-hybrid-dy-w1-tree16.05-options-v67-gov-led-hybridcp2-ppp5-pwh15-har2-twd14-no-force-kni-no-force-less-2075-fix-lcp|Situation 4</t>
  </si>
  <si>
    <t>Preferred options removed: PRT_p1_arun west, PRT_cm_p1_east hampshire</t>
  </si>
  <si>
    <t>PRT_PRT_HI-RAB_RE2_ALL_incrsSource A10mld</t>
  </si>
  <si>
    <t>SWS_PRT_HI-TFR_HSE_ALL_otterbo-Source A p
SWS_PRT_EF-TFR_REP_ALL_otterbour-Source A m p</t>
  </si>
  <si>
    <t>PRT_PRT_HI-ROC_ALL_ALL_Source O booster
PRT_PRT_HI-OTH_RE1_ALL_htr conj use dummy</t>
  </si>
  <si>
    <t>PRT_PRT_HI-GRW_RE2_ALL_Source N gwab incrs</t>
  </si>
  <si>
    <t>Inclusive with: SWS_havant th-Pulborough WSW r 50 pipe WTW phase 2, SWS_SNZ_HI-TFR_PWE_ALL_havant -hardha r 50
Bidirectional Version: SWS_SNZ_HI-TFR_PWE_ALL_havant -hardha r 50</t>
  </si>
  <si>
    <t>PRT_PWE_HI-TFR_TWJ_ALL_Pulborough WSW-havant r 50
PRT_PWE_EF-TFR_RE1_ALL_Pulborough WSW-havant t r</t>
  </si>
  <si>
    <t>PRT_PWE_HI-TFR_TWJ_ALL_Pulborough WSW-havant r 50: variable costs only</t>
  </si>
  <si>
    <t>PRT_PRT_EF-TFR_RE2_ALL_reverse Pulborough WSW</t>
  </si>
  <si>
    <t>PRT_PWE_HI-TFR_TWJ_ALL_Pulborough WSW-havant r 200
PRT_PWE_EF-TFR_RE1_ALL_Pulborough WSW-havant t r</t>
  </si>
  <si>
    <t>PRT_PWE_EF-TFR_RE1_ALL_Pulborough WSW-havant t r
PRT_PWE_HI-TFR_TWJ_ALL_Pulborough WSW-havant r 20</t>
  </si>
  <si>
    <t>PRT_PWE_HI-TFR_TWJ_ALL_Pulborough WSW-havant r 20: variable costs only</t>
  </si>
  <si>
    <t>Inclusive with: SWS_havant th-Pulborough WSW r 100 pipe WTW phase 2, SWS_SNZ_HI-TFR_PWE_ALL_havant -hardha r 100
Bidirectional Version: SWS_SNZ_HI-TFR_PWE_ALL_havant -hardha r 100</t>
  </si>
  <si>
    <t>PRT_PWE_EF-TFR_RE1_ALL_Pulborough WSW-havant t r
PRT_PWE_HI-TFR_TWJ_ALL_Pulborough WSW-havant r 100</t>
  </si>
  <si>
    <t>PRT_PWE_HI-TFR_TWJ_ALL_Pulborough WSW-havant r 100: variable costs only</t>
  </si>
  <si>
    <t>PRT_SRN Otterbourne WSW-Source A p</t>
  </si>
  <si>
    <t>SRN Otterbourne WSW to Source A</t>
  </si>
  <si>
    <t>HT to SRN Otterbourne WSW 20Ml/d spur to Reservoir C: 10Ml/d WTW Phase 2</t>
  </si>
  <si>
    <t>HT to SRN Otterbourne WSW 20Ml/d spur to Reservoir C: 10Ml/d WTW Phase 1</t>
  </si>
  <si>
    <t>HT to SRN Otterbourne WSW 40Ml/d spur to Reservoir C: 10Ml/d WTW Phase 4</t>
  </si>
  <si>
    <t>HT to SRN Otterbourne WSW 40Ml/d spur to Reservoir C: 10Ml/d WTW Phase 3</t>
  </si>
  <si>
    <t>HT to SRN Otterbourne WSW 40Ml/d spur to Reservoir C: 10Ml/d WTW Phase 2</t>
  </si>
  <si>
    <t>HT to SRN Otterbourne WSW 40Ml/d spur to Reservoir C: 10Ml/d WTW Phase 1</t>
  </si>
  <si>
    <t>HT to SRN Otterbourne WSW 30Ml/d spur to Reservoir C: 10Ml/d WTW Phase 3</t>
  </si>
  <si>
    <t>HT to SRN Otterbourne WSW 30Ml/d spur to Reservoir C: 10Ml/d WTW Phase 2</t>
  </si>
  <si>
    <t>HT to SRN Otterbourne WSW 30Ml/d spur to Reservoir C: 10Ml/d WTW Phase 1</t>
  </si>
  <si>
    <t>HT to SRN Otterbourne WSW spur to Reservoir C: 10Ml/d Phase 5</t>
  </si>
  <si>
    <t>HT to SRN Otterbourne WSW spur to Reservoir C: 10Ml/d Phase 4</t>
  </si>
  <si>
    <t>HT to SRN Otterbourne WSW spur to Reservoir C: 10Ml/d Phase 3</t>
  </si>
  <si>
    <t>HT to SRN Otterbourne WSW spur to Reservoir C: 10Ml/d Phase 2</t>
  </si>
  <si>
    <t>HT to SRN Otterbourne WSW spur to Reservoir C: 10Ml/d</t>
  </si>
  <si>
    <t>PRT_PWE_HI-TFR_TWJ_ALL_SRN Pulborough WSW-havant r 100</t>
  </si>
  <si>
    <t>SRN Pulborough WSW To Havant Thicket: 100Ml/d</t>
  </si>
  <si>
    <t>PRT_PWE_HI-TFR_TWJ_ALL_SRN Pulborough WSW-havant r 50</t>
  </si>
  <si>
    <t>SRN Pulborough WSW To Havant Thicket: 50Ml/d</t>
  </si>
  <si>
    <t>The EA's abstraction licencing strategy shows there is no surface water availability at low flows for the River Rother. Impacts on downstream environmental designated sites likely to be significant. Furthermore, any abstraction from the River Rother upstream of Southern Water's abstraction at SRN Pulborough WSW would have an impact on water availability for Southern Water's existing sources. The Western Rother WFD catchment is classed as Moderate overall and the hydrological regime DNSG with the reason for not achieving good status listed as water industry surface water abstraction.</t>
  </si>
  <si>
    <t>PRT_PRT_EF-TFR_RE2_ALL_reverse SRN Pulborough WSW</t>
  </si>
  <si>
    <t>(R047) Reversal of existing bulk supply (sourced from SRN Pulborough WSW)</t>
  </si>
  <si>
    <t>PRT_PWE_HI-TFR_TWJ_ALL_SRN Pulborough WSW-havant r 200</t>
  </si>
  <si>
    <t>PRT_PWE_HI-TFR_TWJ_ALL_SRN Pulborough WSW-havant r 20</t>
  </si>
  <si>
    <t>SRN Pulborough WSW To Havant Thicket: 20Ml/d</t>
  </si>
  <si>
    <t>Same as the prefered plan</t>
  </si>
  <si>
    <t>Final WRMP24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</si>
</sst>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yyyy\-yy"/>
    <numFmt numFmtId="165" formatCode="0.0"/>
    <numFmt numFmtId="166" formatCode="0.0%"/>
    <numFmt numFmtId="167" formatCode="0.000"/>
    <numFmt numFmtId="168" formatCode="&quot;£&quot;#,##0"/>
    <numFmt numFmtId="169" formatCode="&quot;£&quot;#,##0_);[Red]\(&quot;£&quot;#,##0\)"/>
    <numFmt numFmtId="170" formatCode="_(* #,##0.000_);_(* \(#,##0.000\);_(* &quot;-&quot;??_);_(@_)"/>
    <numFmt numFmtId="171" formatCode="_-* #,##0.0_-;\-* #,##0.0_-;_-* &quot;-&quot;??_-;_-@_-"/>
    <numFmt numFmtId="172" formatCode="0.00000"/>
    <numFmt numFmtId="173" formatCode="0.0000000000"/>
    <numFmt numFmtId="174" formatCode="_-* #,##0.000_-;\-* #,##0.000_-;_-* &quot;-&quot;??_-;_-@_-"/>
    <numFmt numFmtId="175" formatCode="0.000;\-0.000;\-"/>
    <numFmt numFmtId="176" formatCode="#,##0.000"/>
  </numFmts>
  <fonts count="48" x14ac:knownFonts="1">
    <font>
      <sz val="12"/>
      <color theme="1"/>
      <name val="Arial"/>
      <family val="2"/>
    </font>
    <font>
      <sz val="11"/>
      <color theme="1"/>
      <name val="Calibri"/>
      <family val="2"/>
      <scheme val="minor"/>
    </font>
    <font>
      <sz val="10"/>
      <name val="Arial"/>
      <family val="2"/>
    </font>
    <font>
      <u/>
      <sz val="10"/>
      <color indexed="12"/>
      <name val="Arial"/>
      <family val="2"/>
    </font>
    <font>
      <b/>
      <sz val="12"/>
      <name val="Arial"/>
      <family val="2"/>
    </font>
    <font>
      <sz val="11"/>
      <name val="Arial"/>
      <family val="2"/>
    </font>
    <font>
      <sz val="10"/>
      <name val="Arial"/>
      <family val="2"/>
    </font>
    <font>
      <b/>
      <sz val="11"/>
      <name val="Arial"/>
      <family val="2"/>
    </font>
    <font>
      <b/>
      <sz val="11"/>
      <color indexed="9"/>
      <name val="Arial"/>
      <family val="2"/>
    </font>
    <font>
      <sz val="11"/>
      <color indexed="9"/>
      <name val="Arial"/>
      <family val="2"/>
    </font>
    <font>
      <sz val="12"/>
      <color indexed="81"/>
      <name val="Tahoma"/>
      <family val="2"/>
    </font>
    <font>
      <b/>
      <sz val="14"/>
      <color indexed="81"/>
      <name val="Tahoma"/>
      <family val="2"/>
    </font>
    <font>
      <sz val="14"/>
      <color indexed="81"/>
      <name val="Tahoma"/>
      <family val="2"/>
    </font>
    <font>
      <sz val="12"/>
      <color theme="1"/>
      <name val="Arial"/>
      <family val="2"/>
    </font>
    <font>
      <sz val="11"/>
      <color theme="1"/>
      <name val="Arial"/>
      <family val="2"/>
    </font>
    <font>
      <b/>
      <sz val="11"/>
      <color theme="1"/>
      <name val="Arial"/>
      <family val="2"/>
    </font>
    <font>
      <b/>
      <sz val="11"/>
      <color indexed="10"/>
      <name val="Arial"/>
      <family val="2"/>
    </font>
    <font>
      <sz val="11"/>
      <color rgb="FFFF0000"/>
      <name val="Arial"/>
      <family val="2"/>
    </font>
    <font>
      <b/>
      <sz val="11"/>
      <color rgb="FF000000"/>
      <name val="Arial"/>
      <family val="2"/>
    </font>
    <font>
      <b/>
      <sz val="11"/>
      <color rgb="FFFF0000"/>
      <name val="Arial"/>
      <family val="2"/>
    </font>
    <font>
      <sz val="11"/>
      <color rgb="FF000000"/>
      <name val="Arial"/>
      <family val="2"/>
    </font>
    <font>
      <i/>
      <sz val="11"/>
      <color rgb="FF000000"/>
      <name val="Arial"/>
      <family val="2"/>
    </font>
    <font>
      <i/>
      <sz val="11"/>
      <name val="Arial"/>
      <family val="2"/>
    </font>
    <font>
      <b/>
      <i/>
      <sz val="11"/>
      <name val="Arial"/>
      <family val="2"/>
    </font>
    <font>
      <u/>
      <sz val="11"/>
      <color indexed="12"/>
      <name val="Arial"/>
      <family val="2"/>
    </font>
    <font>
      <sz val="11"/>
      <color indexed="47"/>
      <name val="Arial"/>
      <family val="2"/>
    </font>
    <font>
      <sz val="11"/>
      <color theme="0"/>
      <name val="Arial"/>
      <family val="2"/>
    </font>
    <font>
      <b/>
      <sz val="14"/>
      <name val="Arial"/>
      <family val="2"/>
    </font>
    <font>
      <b/>
      <sz val="18"/>
      <name val="Arial"/>
      <family val="2"/>
    </font>
    <font>
      <sz val="18"/>
      <color theme="1"/>
      <name val="Arial"/>
      <family val="2"/>
    </font>
    <font>
      <b/>
      <u/>
      <sz val="11"/>
      <color indexed="12"/>
      <name val="Arial"/>
      <family val="2"/>
    </font>
    <font>
      <b/>
      <sz val="14"/>
      <color theme="1"/>
      <name val="Arial"/>
      <family val="2"/>
    </font>
    <font>
      <sz val="11"/>
      <color theme="1"/>
      <name val="Calibri"/>
      <family val="2"/>
      <charset val="1"/>
    </font>
    <font>
      <b/>
      <vertAlign val="subscript"/>
      <sz val="11"/>
      <color rgb="FF000000"/>
      <name val="Arial"/>
      <family val="2"/>
    </font>
    <font>
      <b/>
      <sz val="24"/>
      <color theme="1"/>
      <name val="Arial"/>
      <family val="2"/>
    </font>
    <font>
      <b/>
      <sz val="12"/>
      <color theme="1"/>
      <name val="Arial"/>
      <family val="2"/>
    </font>
    <font>
      <sz val="11"/>
      <color rgb="FF000000"/>
      <name val="Calibri"/>
      <family val="2"/>
    </font>
    <font>
      <sz val="8"/>
      <name val="Arial"/>
      <family val="2"/>
    </font>
    <font>
      <sz val="10"/>
      <color theme="1"/>
      <name val="Arial"/>
      <family val="2"/>
    </font>
    <font>
      <b/>
      <sz val="10"/>
      <color theme="1"/>
      <name val="Arial"/>
      <family val="2"/>
    </font>
    <font>
      <sz val="8"/>
      <color theme="1"/>
      <name val="Arial"/>
      <family val="2"/>
    </font>
    <font>
      <b/>
      <sz val="10"/>
      <color theme="0"/>
      <name val="Arial"/>
      <family val="2"/>
    </font>
    <font>
      <sz val="14"/>
      <color theme="1"/>
      <name val="Arial"/>
      <family val="2"/>
    </font>
    <font>
      <b/>
      <sz val="12"/>
      <color rgb="FFFF0000"/>
      <name val="Arial"/>
      <family val="2"/>
    </font>
    <font>
      <b/>
      <sz val="10"/>
      <name val="Arial"/>
      <family val="2"/>
    </font>
    <font>
      <sz val="11"/>
      <color rgb="FF7030A0"/>
      <name val="Arial"/>
      <family val="2"/>
    </font>
    <font>
      <sz val="11"/>
      <name val="Calibri"/>
      <family val="2"/>
    </font>
    <font>
      <sz val="11"/>
      <name val="Arial"/>
      <family val="2"/>
    </font>
  </fonts>
  <fills count="51">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99"/>
        <bgColor rgb="FF000000"/>
      </patternFill>
    </fill>
    <fill>
      <patternFill patternType="solid">
        <fgColor rgb="FFC0C0C0"/>
        <bgColor rgb="FF000000"/>
      </patternFill>
    </fill>
    <fill>
      <patternFill patternType="solid">
        <fgColor rgb="FFD9D9D9"/>
        <bgColor rgb="FF000000"/>
      </patternFill>
    </fill>
    <fill>
      <patternFill patternType="solid">
        <fgColor rgb="FF99CCFF"/>
        <bgColor rgb="FF000000"/>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rgb="FFA5A5A5"/>
        <bgColor indexed="64"/>
      </patternFill>
    </fill>
    <fill>
      <patternFill patternType="solid">
        <fgColor rgb="FFFFFFFF"/>
        <bgColor indexed="64"/>
      </patternFill>
    </fill>
    <fill>
      <patternFill patternType="solid">
        <fgColor rgb="FFAEAAAA"/>
        <bgColor indexed="64"/>
      </patternFill>
    </fill>
    <fill>
      <patternFill patternType="solid">
        <fgColor theme="0" tint="-0.249977111117893"/>
        <bgColor rgb="FF000000"/>
      </patternFill>
    </fill>
    <fill>
      <patternFill patternType="solid">
        <fgColor theme="9" tint="0.59999389629810485"/>
        <bgColor indexed="64"/>
      </patternFill>
    </fill>
    <fill>
      <patternFill patternType="solid">
        <fgColor theme="0" tint="-0.34998626667073579"/>
        <bgColor indexed="64"/>
      </patternFill>
    </fill>
    <fill>
      <patternFill patternType="solid">
        <fgColor rgb="FFD9D9D9"/>
        <bgColor indexed="64"/>
      </patternFill>
    </fill>
    <fill>
      <patternFill patternType="solid">
        <fgColor theme="4" tint="0.59999389629810485"/>
        <bgColor indexed="64"/>
      </patternFill>
    </fill>
    <fill>
      <patternFill patternType="solid">
        <fgColor theme="7"/>
        <bgColor indexed="64"/>
      </patternFill>
    </fill>
    <fill>
      <patternFill patternType="solid">
        <fgColor theme="7" tint="0.39997558519241921"/>
        <bgColor indexed="64"/>
      </patternFill>
    </fill>
    <fill>
      <patternFill patternType="solid">
        <fgColor theme="9"/>
        <bgColor indexed="64"/>
      </patternFill>
    </fill>
    <fill>
      <patternFill patternType="solid">
        <fgColor theme="9" tint="0.39997558519241921"/>
        <bgColor indexed="64"/>
      </patternFill>
    </fill>
    <fill>
      <patternFill patternType="solid">
        <fgColor theme="8"/>
        <bgColor indexed="64"/>
      </patternFill>
    </fill>
    <fill>
      <patternFill patternType="solid">
        <fgColor theme="4"/>
        <bgColor indexed="64"/>
      </patternFill>
    </fill>
    <fill>
      <patternFill patternType="solid">
        <fgColor theme="5"/>
        <bgColor indexed="64"/>
      </patternFill>
    </fill>
    <fill>
      <patternFill patternType="solid">
        <fgColor theme="7" tint="0.39997558519241921"/>
        <bgColor rgb="FF000000"/>
      </patternFill>
    </fill>
    <fill>
      <patternFill patternType="solid">
        <fgColor theme="5" tint="0.39997558519241921"/>
        <bgColor indexed="64"/>
      </patternFill>
    </fill>
    <fill>
      <patternFill patternType="solid">
        <fgColor theme="7" tint="0.59999389629810485"/>
        <bgColor rgb="FF000000"/>
      </patternFill>
    </fill>
    <fill>
      <patternFill patternType="solid">
        <fgColor theme="7" tint="0.59999389629810485"/>
        <bgColor indexed="64"/>
      </patternFill>
    </fill>
    <fill>
      <patternFill patternType="solid">
        <fgColor rgb="FFCCFFCC"/>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00B050"/>
        <bgColor rgb="FF000000"/>
      </patternFill>
    </fill>
    <fill>
      <patternFill patternType="solid">
        <fgColor rgb="FF92D050"/>
        <bgColor rgb="FF000000"/>
      </patternFill>
    </fill>
    <fill>
      <patternFill patternType="solid">
        <fgColor theme="4" tint="0.79998168889431442"/>
        <bgColor indexed="64"/>
      </patternFill>
    </fill>
    <fill>
      <patternFill patternType="solid">
        <fgColor rgb="FF002060"/>
        <bgColor indexed="64"/>
      </patternFill>
    </fill>
    <fill>
      <patternFill patternType="solid">
        <fgColor theme="2"/>
        <bgColor indexed="64"/>
      </patternFill>
    </fill>
    <fill>
      <patternFill patternType="solid">
        <fgColor rgb="FF00B050"/>
        <bgColor indexed="64"/>
      </patternFill>
    </fill>
    <fill>
      <patternFill patternType="solid">
        <fgColor rgb="FFBFBFBF"/>
        <bgColor indexed="64"/>
      </patternFill>
    </fill>
    <fill>
      <patternFill patternType="solid">
        <fgColor rgb="FFBFBFBF"/>
        <bgColor rgb="FF000000"/>
      </patternFill>
    </fill>
  </fills>
  <borders count="2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000000"/>
      </left>
      <right style="thin">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style="thin">
        <color rgb="FF000000"/>
      </top>
      <bottom style="medium">
        <color indexed="64"/>
      </bottom>
      <diagonal/>
    </border>
    <border>
      <left/>
      <right style="thin">
        <color indexed="64"/>
      </right>
      <top style="medium">
        <color indexed="64"/>
      </top>
      <bottom style="medium">
        <color rgb="FF000000"/>
      </bottom>
      <diagonal/>
    </border>
    <border>
      <left/>
      <right/>
      <top style="medium">
        <color indexed="64"/>
      </top>
      <bottom style="medium">
        <color rgb="FF000000"/>
      </bottom>
      <diagonal/>
    </border>
    <border>
      <left style="thick">
        <color rgb="FF000000"/>
      </left>
      <right style="thin">
        <color indexed="64"/>
      </right>
      <top style="medium">
        <color indexed="64"/>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indexed="64"/>
      </right>
      <top style="thin">
        <color rgb="FF000000"/>
      </top>
      <bottom style="medium">
        <color indexed="64"/>
      </bottom>
      <diagonal/>
    </border>
    <border>
      <left/>
      <right/>
      <top style="thin">
        <color rgb="FF000000"/>
      </top>
      <bottom style="medium">
        <color indexed="64"/>
      </bottom>
      <diagonal/>
    </border>
    <border>
      <left style="thick">
        <color rgb="FF000000"/>
      </left>
      <right style="thin">
        <color indexed="64"/>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thin">
        <color indexed="64"/>
      </left>
      <right style="thin">
        <color indexed="64"/>
      </right>
      <top style="thin">
        <color rgb="FF00000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style="thin">
        <color rgb="FF000000"/>
      </top>
      <bottom/>
      <diagonal/>
    </border>
    <border>
      <left style="medium">
        <color indexed="64"/>
      </left>
      <right style="thin">
        <color rgb="FF000000"/>
      </right>
      <top style="thin">
        <color rgb="FF000000"/>
      </top>
      <bottom/>
      <diagonal/>
    </border>
    <border>
      <left style="medium">
        <color indexed="64"/>
      </left>
      <right style="medium">
        <color indexed="64"/>
      </right>
      <top style="thin">
        <color rgb="FF000000"/>
      </top>
      <bottom/>
      <diagonal/>
    </border>
    <border>
      <left style="thin">
        <color rgb="FF000000"/>
      </left>
      <right style="thin">
        <color indexed="64"/>
      </right>
      <top style="medium">
        <color indexed="64"/>
      </top>
      <bottom/>
      <diagonal/>
    </border>
    <border>
      <left/>
      <right style="thin">
        <color rgb="FF000000"/>
      </right>
      <top style="thin">
        <color rgb="FF000000"/>
      </top>
      <bottom style="thin">
        <color rgb="FF000000"/>
      </bottom>
      <diagonal/>
    </border>
    <border>
      <left style="thick">
        <color rgb="FF000000"/>
      </left>
      <right style="thin">
        <color indexed="64"/>
      </right>
      <top style="medium">
        <color indexed="64"/>
      </top>
      <bottom/>
      <diagonal/>
    </border>
    <border>
      <left/>
      <right/>
      <top style="thin">
        <color indexed="64"/>
      </top>
      <bottom/>
      <diagonal/>
    </border>
    <border>
      <left/>
      <right style="thin">
        <color rgb="FF000000"/>
      </right>
      <top style="thin">
        <color rgb="FF000000"/>
      </top>
      <bottom/>
      <diagonal/>
    </border>
    <border>
      <left style="thick">
        <color rgb="FF000000"/>
      </left>
      <right style="thin">
        <color rgb="FF000000"/>
      </right>
      <top style="thin">
        <color rgb="FF000000"/>
      </top>
      <bottom/>
      <diagonal/>
    </border>
    <border>
      <left/>
      <right/>
      <top style="thick">
        <color rgb="FF000000"/>
      </top>
      <bottom/>
      <diagonal/>
    </border>
    <border>
      <left style="thin">
        <color rgb="FF000000"/>
      </left>
      <right style="thick">
        <color rgb="FF000000"/>
      </right>
      <top style="medium">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style="thin">
        <color rgb="FF000000"/>
      </top>
      <bottom/>
      <diagonal/>
    </border>
    <border>
      <left/>
      <right style="thin">
        <color rgb="FF000000"/>
      </right>
      <top style="medium">
        <color indexed="64"/>
      </top>
      <bottom style="medium">
        <color indexed="64"/>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indexed="64"/>
      </left>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style="thick">
        <color rgb="FF000000"/>
      </left>
      <right style="thin">
        <color indexed="64"/>
      </right>
      <top style="thin">
        <color rgb="FF000000"/>
      </top>
      <bottom/>
      <diagonal/>
    </border>
    <border>
      <left style="thick">
        <color rgb="FF000000"/>
      </left>
      <right style="medium">
        <color indexed="64"/>
      </right>
      <top style="medium">
        <color indexed="64"/>
      </top>
      <bottom style="medium">
        <color indexed="64"/>
      </bottom>
      <diagonal/>
    </border>
    <border>
      <left/>
      <right style="thin">
        <color rgb="FF000000"/>
      </right>
      <top/>
      <bottom style="medium">
        <color rgb="FF000000"/>
      </bottom>
      <diagonal/>
    </border>
    <border>
      <left style="medium">
        <color indexed="64"/>
      </left>
      <right style="thin">
        <color indexed="64"/>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indexed="64"/>
      </left>
      <right style="medium">
        <color indexed="64"/>
      </right>
      <top style="medium">
        <color rgb="FF000000"/>
      </top>
      <bottom style="thin">
        <color rgb="FF000000"/>
      </bottom>
      <diagonal/>
    </border>
    <border>
      <left style="medium">
        <color indexed="64"/>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indexed="64"/>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indexed="64"/>
      </left>
      <right style="medium">
        <color rgb="FF000000"/>
      </right>
      <top style="thin">
        <color rgb="FF000000"/>
      </top>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style="medium">
        <color indexed="64"/>
      </left>
      <right style="medium">
        <color rgb="FF000000"/>
      </right>
      <top style="thin">
        <color rgb="FF000000"/>
      </top>
      <bottom style="medium">
        <color rgb="FF000000"/>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right style="thin">
        <color indexed="64"/>
      </right>
      <top/>
      <bottom style="medium">
        <color rgb="FF000000"/>
      </bottom>
      <diagonal/>
    </border>
    <border>
      <left style="thin">
        <color rgb="FF000000"/>
      </left>
      <right style="medium">
        <color indexed="64"/>
      </right>
      <top/>
      <bottom style="medium">
        <color rgb="FF000000"/>
      </bottom>
      <diagonal/>
    </border>
    <border>
      <left style="thin">
        <color indexed="64"/>
      </left>
      <right style="thick">
        <color rgb="FF000000"/>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top style="medium">
        <color indexed="64"/>
      </top>
      <bottom/>
      <diagonal/>
    </border>
    <border>
      <left style="medium">
        <color indexed="64"/>
      </left>
      <right/>
      <top style="thin">
        <color indexed="64"/>
      </top>
      <bottom/>
      <diagonal/>
    </border>
    <border>
      <left/>
      <right/>
      <top style="thick">
        <color indexed="64"/>
      </top>
      <bottom/>
      <diagonal/>
    </border>
    <border>
      <left style="thin">
        <color rgb="FF000000"/>
      </left>
      <right style="thick">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ck">
        <color rgb="FF000000"/>
      </left>
      <right style="thin">
        <color rgb="FF000000"/>
      </right>
      <top style="medium">
        <color indexed="64"/>
      </top>
      <bottom style="thin">
        <color rgb="FF000000"/>
      </bottom>
      <diagonal/>
    </border>
    <border>
      <left style="medium">
        <color indexed="64"/>
      </left>
      <right style="medium">
        <color indexed="64"/>
      </right>
      <top style="medium">
        <color rgb="FF000000"/>
      </top>
      <bottom style="medium">
        <color indexed="64"/>
      </bottom>
      <diagonal/>
    </border>
    <border>
      <left style="thin">
        <color indexed="64"/>
      </left>
      <right style="thick">
        <color rgb="FF000000"/>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rgb="FF000000"/>
      </left>
      <right style="thick">
        <color indexed="64"/>
      </right>
      <top style="thin">
        <color rgb="FF000000"/>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medium">
        <color indexed="64"/>
      </right>
      <top style="thin">
        <color rgb="FF000000"/>
      </top>
      <bottom style="thin">
        <color indexed="64"/>
      </bottom>
      <diagonal/>
    </border>
    <border>
      <left style="medium">
        <color indexed="64"/>
      </left>
      <right style="thin">
        <color indexed="64"/>
      </right>
      <top style="medium">
        <color indexed="64"/>
      </top>
      <bottom/>
      <diagonal/>
    </border>
    <border>
      <left style="medium">
        <color rgb="FF000000"/>
      </left>
      <right/>
      <top style="medium">
        <color rgb="FF000000"/>
      </top>
      <bottom/>
      <diagonal/>
    </border>
    <border>
      <left style="thin">
        <color indexed="64"/>
      </left>
      <right/>
      <top style="medium">
        <color rgb="FF000000"/>
      </top>
      <bottom style="thin">
        <color indexed="64"/>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medium">
        <color rgb="FF000000"/>
      </left>
      <right style="thin">
        <color rgb="FF000000"/>
      </right>
      <top style="thin">
        <color indexed="64"/>
      </top>
      <bottom style="medium">
        <color rgb="FF000000"/>
      </bottom>
      <diagonal/>
    </border>
    <border>
      <left style="thin">
        <color rgb="FF000000"/>
      </left>
      <right style="medium">
        <color rgb="FF000000"/>
      </right>
      <top/>
      <bottom style="medium">
        <color rgb="FF000000"/>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rgb="FF000000"/>
      </right>
      <top style="medium">
        <color indexed="64"/>
      </top>
      <bottom/>
      <diagonal/>
    </border>
    <border>
      <left/>
      <right style="thin">
        <color rgb="FF000000"/>
      </right>
      <top style="thin">
        <color rgb="FF000000"/>
      </top>
      <bottom style="medium">
        <color indexed="64"/>
      </bottom>
      <diagonal/>
    </border>
    <border>
      <left style="thin">
        <color rgb="FF000000"/>
      </left>
      <right style="thin">
        <color auto="1"/>
      </right>
      <top/>
      <bottom style="medium">
        <color auto="1"/>
      </bottom>
      <diagonal/>
    </border>
    <border>
      <left style="medium">
        <color indexed="64"/>
      </left>
      <right style="medium">
        <color indexed="64"/>
      </right>
      <top/>
      <bottom style="medium">
        <color indexed="64"/>
      </bottom>
      <diagonal/>
    </border>
    <border>
      <left/>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medium">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rgb="FF000000"/>
      </left>
      <right style="thin">
        <color auto="1"/>
      </right>
      <top style="medium">
        <color auto="1"/>
      </top>
      <bottom style="medium">
        <color auto="1"/>
      </bottom>
      <diagonal/>
    </border>
    <border>
      <left/>
      <right style="medium">
        <color indexed="64"/>
      </right>
      <top style="thin">
        <color indexed="64"/>
      </top>
      <bottom style="medium">
        <color indexed="64"/>
      </bottom>
      <diagonal/>
    </border>
  </borders>
  <cellStyleXfs count="17">
    <xf numFmtId="0" fontId="0" fillId="0" borderId="0"/>
    <xf numFmtId="0" fontId="2" fillId="0" borderId="0"/>
    <xf numFmtId="0" fontId="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13" fillId="0" borderId="0"/>
    <xf numFmtId="0" fontId="2" fillId="0" borderId="0"/>
    <xf numFmtId="0" fontId="14" fillId="0" borderId="0"/>
    <xf numFmtId="0" fontId="14" fillId="0" borderId="0"/>
    <xf numFmtId="0" fontId="13" fillId="0" borderId="0"/>
    <xf numFmtId="0" fontId="1" fillId="0" borderId="0"/>
    <xf numFmtId="43" fontId="13" fillId="0" borderId="0" applyFont="0" applyFill="0" applyBorder="0" applyAlignment="0" applyProtection="0"/>
    <xf numFmtId="9" fontId="13" fillId="0" borderId="0" applyFont="0" applyFill="0" applyBorder="0" applyAlignment="0" applyProtection="0"/>
  </cellStyleXfs>
  <cellXfs count="1780">
    <xf numFmtId="0" fontId="0" fillId="0" borderId="0" xfId="0"/>
    <xf numFmtId="0" fontId="14" fillId="0" borderId="0" xfId="0" applyFont="1" applyAlignment="1">
      <alignment horizontal="left" vertical="center" wrapText="1"/>
    </xf>
    <xf numFmtId="0" fontId="5" fillId="0" borderId="0" xfId="1" applyFont="1" applyAlignment="1" applyProtection="1">
      <alignment horizontal="left" vertical="center" wrapText="1"/>
      <protection locked="0"/>
    </xf>
    <xf numFmtId="0" fontId="5" fillId="0" borderId="6" xfId="1" applyFont="1" applyBorder="1" applyAlignment="1" applyProtection="1">
      <alignment horizontal="left" vertical="center" wrapText="1"/>
      <protection locked="0"/>
    </xf>
    <xf numFmtId="0" fontId="16" fillId="0" borderId="0" xfId="1" applyFont="1" applyAlignment="1" applyProtection="1">
      <alignment horizontal="left" vertical="center"/>
      <protection locked="0"/>
    </xf>
    <xf numFmtId="0" fontId="7" fillId="0" borderId="0" xfId="1" applyFont="1" applyAlignment="1" applyProtection="1">
      <alignment horizontal="left" vertical="center"/>
      <protection locked="0"/>
    </xf>
    <xf numFmtId="0" fontId="8" fillId="0" borderId="0" xfId="1" applyFont="1" applyAlignment="1" applyProtection="1">
      <alignment horizontal="left" vertical="center"/>
      <protection locked="0"/>
    </xf>
    <xf numFmtId="0" fontId="7" fillId="0" borderId="0" xfId="1" applyFont="1" applyAlignment="1" applyProtection="1">
      <alignment horizontal="left" vertical="center" wrapText="1"/>
      <protection locked="0"/>
    </xf>
    <xf numFmtId="0" fontId="14" fillId="0" borderId="0" xfId="0" applyFont="1" applyAlignment="1">
      <alignment horizontal="left" vertical="center"/>
    </xf>
    <xf numFmtId="0" fontId="9" fillId="0" borderId="0" xfId="1" applyFont="1" applyAlignment="1" applyProtection="1">
      <alignment horizontal="left" vertical="center"/>
      <protection locked="0"/>
    </xf>
    <xf numFmtId="0" fontId="5" fillId="0" borderId="0" xfId="1" applyFont="1" applyAlignment="1" applyProtection="1">
      <alignment horizontal="left" vertical="center"/>
      <protection locked="0"/>
    </xf>
    <xf numFmtId="0" fontId="9" fillId="0" borderId="0" xfId="1" applyFont="1" applyAlignment="1" applyProtection="1">
      <alignment horizontal="left" vertical="center" wrapText="1"/>
      <protection locked="0"/>
    </xf>
    <xf numFmtId="0" fontId="8" fillId="0" borderId="0" xfId="1" applyFont="1" applyAlignment="1" applyProtection="1">
      <alignment horizontal="left" vertical="center" wrapText="1"/>
      <protection locked="0"/>
    </xf>
    <xf numFmtId="1" fontId="9" fillId="0" borderId="0" xfId="1" applyNumberFormat="1" applyFont="1" applyAlignment="1">
      <alignment horizontal="left" vertical="center" wrapText="1"/>
    </xf>
    <xf numFmtId="49" fontId="5" fillId="0" borderId="6" xfId="1" applyNumberFormat="1" applyFont="1" applyBorder="1" applyAlignment="1" applyProtection="1">
      <alignment horizontal="left" vertical="center" wrapText="1"/>
      <protection locked="0"/>
    </xf>
    <xf numFmtId="2" fontId="5" fillId="0" borderId="6" xfId="1" applyNumberFormat="1" applyFont="1" applyBorder="1" applyAlignment="1" applyProtection="1">
      <alignment horizontal="left" vertical="center" wrapText="1"/>
      <protection locked="0"/>
    </xf>
    <xf numFmtId="165" fontId="9" fillId="0" borderId="0" xfId="1" applyNumberFormat="1" applyFont="1" applyAlignment="1" applyProtection="1">
      <alignment horizontal="left" vertical="center"/>
      <protection locked="0"/>
    </xf>
    <xf numFmtId="0" fontId="7" fillId="0" borderId="6" xfId="1" applyFont="1" applyBorder="1" applyAlignment="1">
      <alignment horizontal="left" vertical="center" wrapText="1"/>
    </xf>
    <xf numFmtId="0" fontId="5" fillId="0" borderId="6" xfId="4" applyFont="1" applyBorder="1" applyAlignment="1" applyProtection="1">
      <alignment horizontal="left" vertical="center"/>
      <protection locked="0"/>
    </xf>
    <xf numFmtId="0" fontId="5" fillId="0" borderId="6" xfId="4" applyFont="1" applyBorder="1" applyAlignment="1">
      <alignment horizontal="left" vertical="center" wrapText="1"/>
    </xf>
    <xf numFmtId="2" fontId="9" fillId="0" borderId="0" xfId="1" applyNumberFormat="1" applyFont="1" applyAlignment="1" applyProtection="1">
      <alignment horizontal="left" vertical="center"/>
      <protection locked="0"/>
    </xf>
    <xf numFmtId="165" fontId="5" fillId="0" borderId="8" xfId="1" applyNumberFormat="1" applyFont="1" applyBorder="1" applyAlignment="1" applyProtection="1">
      <alignment horizontal="left" vertical="center" wrapText="1"/>
      <protection locked="0"/>
    </xf>
    <xf numFmtId="0" fontId="15" fillId="0" borderId="0" xfId="0" applyFont="1" applyAlignment="1">
      <alignment horizontal="left" vertical="center" wrapText="1"/>
    </xf>
    <xf numFmtId="2" fontId="5" fillId="0" borderId="0" xfId="1" applyNumberFormat="1" applyFont="1" applyAlignment="1" applyProtection="1">
      <alignment horizontal="left" vertical="center" wrapText="1"/>
      <protection locked="0"/>
    </xf>
    <xf numFmtId="0" fontId="5" fillId="0" borderId="23" xfId="1" applyFont="1" applyBorder="1" applyAlignment="1">
      <alignment horizontal="left" vertical="center" wrapText="1"/>
    </xf>
    <xf numFmtId="0" fontId="7" fillId="0" borderId="34" xfId="1" applyFont="1" applyBorder="1" applyAlignment="1">
      <alignment horizontal="left" vertical="center" wrapText="1"/>
    </xf>
    <xf numFmtId="0" fontId="5" fillId="0" borderId="15" xfId="1" applyFont="1" applyBorder="1" applyAlignment="1">
      <alignment horizontal="left" vertical="center" wrapText="1"/>
    </xf>
    <xf numFmtId="49" fontId="5" fillId="0" borderId="25" xfId="1" applyNumberFormat="1" applyFont="1" applyBorder="1" applyAlignment="1" applyProtection="1">
      <alignment horizontal="left" vertical="center" wrapText="1"/>
      <protection locked="0"/>
    </xf>
    <xf numFmtId="2" fontId="5" fillId="0" borderId="25" xfId="1" applyNumberFormat="1" applyFont="1" applyBorder="1" applyAlignment="1" applyProtection="1">
      <alignment horizontal="left" vertical="center" wrapText="1"/>
      <protection locked="0"/>
    </xf>
    <xf numFmtId="0" fontId="7" fillId="0" borderId="49" xfId="1" applyFont="1" applyBorder="1" applyAlignment="1">
      <alignment horizontal="left" vertical="center" wrapText="1"/>
    </xf>
    <xf numFmtId="49"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protection locked="0"/>
    </xf>
    <xf numFmtId="0" fontId="7" fillId="0" borderId="10" xfId="1" applyFont="1" applyBorder="1" applyAlignment="1">
      <alignment horizontal="left" vertical="center" wrapText="1"/>
    </xf>
    <xf numFmtId="165" fontId="5" fillId="0" borderId="0" xfId="1" applyNumberFormat="1" applyFont="1" applyAlignment="1" applyProtection="1">
      <alignment horizontal="left" vertical="center" wrapText="1"/>
      <protection locked="0"/>
    </xf>
    <xf numFmtId="49" fontId="5" fillId="0" borderId="0" xfId="1" applyNumberFormat="1" applyFont="1" applyAlignment="1" applyProtection="1">
      <alignment horizontal="left" vertical="center" wrapText="1"/>
      <protection locked="0"/>
    </xf>
    <xf numFmtId="0" fontId="5" fillId="0" borderId="0" xfId="4" applyFont="1" applyAlignment="1" applyProtection="1">
      <alignment horizontal="left" vertical="center"/>
      <protection locked="0"/>
    </xf>
    <xf numFmtId="0" fontId="5" fillId="0" borderId="0" xfId="5" applyFont="1" applyAlignment="1" applyProtection="1">
      <alignment horizontal="left" vertical="center"/>
      <protection locked="0"/>
    </xf>
    <xf numFmtId="2" fontId="5" fillId="0" borderId="0" xfId="6" applyNumberFormat="1" applyFont="1" applyAlignment="1">
      <alignment horizontal="left" vertical="center"/>
    </xf>
    <xf numFmtId="2" fontId="5" fillId="0" borderId="0" xfId="7" applyNumberFormat="1" applyFont="1" applyAlignment="1" applyProtection="1">
      <alignment horizontal="left" vertical="center"/>
      <protection locked="0"/>
    </xf>
    <xf numFmtId="0" fontId="5" fillId="0" borderId="34" xfId="1" applyFont="1" applyBorder="1" applyAlignment="1" applyProtection="1">
      <alignment horizontal="left" vertical="center" wrapText="1"/>
      <protection locked="0"/>
    </xf>
    <xf numFmtId="0" fontId="5" fillId="0" borderId="34" xfId="1" applyFont="1" applyBorder="1" applyAlignment="1" applyProtection="1">
      <alignment horizontal="left" vertical="center"/>
      <protection locked="0"/>
    </xf>
    <xf numFmtId="0" fontId="5" fillId="0" borderId="25" xfId="4" applyFont="1" applyBorder="1" applyAlignment="1" applyProtection="1">
      <alignment horizontal="left" vertical="center"/>
      <protection locked="0"/>
    </xf>
    <xf numFmtId="0" fontId="5" fillId="0" borderId="49" xfId="1" applyFont="1" applyBorder="1" applyAlignment="1" applyProtection="1">
      <alignment horizontal="left" vertical="center"/>
      <protection locked="0"/>
    </xf>
    <xf numFmtId="2" fontId="5" fillId="0" borderId="0" xfId="1" applyNumberFormat="1" applyFont="1" applyAlignment="1" applyProtection="1">
      <alignment horizontal="left" vertical="center"/>
      <protection locked="0"/>
    </xf>
    <xf numFmtId="165" fontId="5" fillId="0" borderId="31" xfId="1" applyNumberFormat="1" applyFont="1" applyBorder="1" applyAlignment="1" applyProtection="1">
      <alignment horizontal="left" vertical="center" wrapText="1"/>
      <protection locked="0"/>
    </xf>
    <xf numFmtId="0" fontId="14" fillId="0" borderId="25" xfId="0" applyFont="1" applyBorder="1" applyAlignment="1">
      <alignment horizontal="left" vertical="center"/>
    </xf>
    <xf numFmtId="0" fontId="14" fillId="0" borderId="49" xfId="0" applyFont="1" applyBorder="1" applyAlignment="1">
      <alignment horizontal="left" vertical="center"/>
    </xf>
    <xf numFmtId="1" fontId="7" fillId="0" borderId="9" xfId="1" applyNumberFormat="1" applyFont="1" applyBorder="1" applyAlignment="1" applyProtection="1">
      <alignment horizontal="left" vertical="center" wrapText="1"/>
      <protection locked="0"/>
    </xf>
    <xf numFmtId="1" fontId="7" fillId="0" borderId="10" xfId="1" applyNumberFormat="1" applyFont="1" applyBorder="1" applyAlignment="1" applyProtection="1">
      <alignment horizontal="left" vertical="center" wrapText="1"/>
      <protection locked="0"/>
    </xf>
    <xf numFmtId="0" fontId="5" fillId="14" borderId="6" xfId="10"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wrapText="1" shrinkToFit="1"/>
      <protection locked="0"/>
    </xf>
    <xf numFmtId="0" fontId="14" fillId="15" borderId="21" xfId="0" applyFont="1" applyFill="1" applyBorder="1" applyAlignment="1">
      <alignment vertical="center" wrapText="1"/>
    </xf>
    <xf numFmtId="0" fontId="14" fillId="15" borderId="26" xfId="0" applyFont="1" applyFill="1" applyBorder="1" applyAlignment="1">
      <alignment vertical="center" wrapText="1"/>
    </xf>
    <xf numFmtId="165" fontId="5" fillId="14" borderId="18" xfId="1" applyNumberFormat="1" applyFont="1" applyFill="1" applyBorder="1" applyAlignment="1" applyProtection="1">
      <alignment horizontal="left" vertical="center" wrapText="1"/>
      <protection locked="0"/>
    </xf>
    <xf numFmtId="0" fontId="5" fillId="14" borderId="18" xfId="1" applyFont="1" applyFill="1" applyBorder="1" applyAlignment="1" applyProtection="1">
      <alignment horizontal="left" vertical="center" wrapText="1"/>
      <protection locked="0"/>
    </xf>
    <xf numFmtId="0" fontId="7" fillId="14" borderId="50" xfId="1" applyFont="1" applyFill="1" applyBorder="1" applyAlignment="1">
      <alignment horizontal="left" vertical="center" wrapText="1"/>
    </xf>
    <xf numFmtId="49" fontId="5" fillId="14" borderId="6" xfId="10" applyNumberFormat="1" applyFont="1" applyFill="1" applyBorder="1" applyAlignment="1" applyProtection="1">
      <alignment horizontal="left" vertical="center" wrapText="1" shrinkToFit="1"/>
      <protection locked="0"/>
    </xf>
    <xf numFmtId="0" fontId="5" fillId="14" borderId="6" xfId="10" applyFont="1" applyFill="1" applyBorder="1" applyAlignment="1" applyProtection="1">
      <alignment horizontal="left" vertical="center" shrinkToFit="1"/>
      <protection locked="0"/>
    </xf>
    <xf numFmtId="49" fontId="5" fillId="14" borderId="27" xfId="10" applyNumberFormat="1"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wrapText="1" shrinkToFit="1"/>
      <protection locked="0"/>
    </xf>
    <xf numFmtId="49" fontId="5" fillId="0" borderId="9" xfId="1" applyNumberFormat="1" applyFont="1" applyBorder="1" applyAlignment="1" applyProtection="1">
      <alignment horizontal="left" vertical="center" wrapText="1"/>
      <protection locked="0"/>
    </xf>
    <xf numFmtId="0" fontId="5" fillId="0" borderId="0" xfId="1" applyFont="1" applyAlignment="1">
      <alignment horizontal="left" vertical="center" wrapText="1"/>
    </xf>
    <xf numFmtId="0" fontId="7" fillId="0" borderId="0" xfId="1" applyFont="1" applyAlignment="1">
      <alignment horizontal="left" vertical="center" wrapText="1"/>
    </xf>
    <xf numFmtId="0" fontId="14" fillId="0" borderId="0" xfId="0" applyFont="1" applyAlignment="1">
      <alignment vertical="center"/>
    </xf>
    <xf numFmtId="2" fontId="14" fillId="0" borderId="90" xfId="0" applyNumberFormat="1" applyFont="1" applyBorder="1" applyAlignment="1">
      <alignment horizontal="left" vertical="center" wrapText="1"/>
    </xf>
    <xf numFmtId="0" fontId="14" fillId="0" borderId="90" xfId="0" applyFont="1" applyBorder="1" applyAlignment="1">
      <alignment horizontal="left" vertical="center" wrapText="1"/>
    </xf>
    <xf numFmtId="0" fontId="14" fillId="18" borderId="35" xfId="0" applyFont="1" applyFill="1" applyBorder="1" applyAlignment="1">
      <alignment horizontal="left" vertical="center"/>
    </xf>
    <xf numFmtId="0" fontId="20" fillId="0" borderId="0" xfId="0" applyFont="1" applyAlignment="1">
      <alignment horizontal="left" vertical="center" wrapText="1"/>
    </xf>
    <xf numFmtId="0" fontId="14" fillId="0" borderId="36" xfId="0" applyFont="1" applyBorder="1" applyAlignment="1">
      <alignment horizontal="left" vertical="center" wrapText="1"/>
    </xf>
    <xf numFmtId="0" fontId="18" fillId="0" borderId="0" xfId="0" applyFont="1" applyAlignment="1">
      <alignment horizontal="left" vertical="center" wrapText="1"/>
    </xf>
    <xf numFmtId="0" fontId="20" fillId="0" borderId="17" xfId="0" applyFont="1" applyBorder="1" applyAlignment="1">
      <alignment horizontal="left" vertical="center" wrapText="1"/>
    </xf>
    <xf numFmtId="0" fontId="18" fillId="0" borderId="17" xfId="0" applyFont="1" applyBorder="1" applyAlignment="1">
      <alignment horizontal="left" vertical="center" wrapText="1"/>
    </xf>
    <xf numFmtId="0" fontId="21" fillId="0" borderId="17" xfId="0" applyFont="1" applyBorder="1" applyAlignment="1">
      <alignment horizontal="left" vertical="center" wrapText="1"/>
    </xf>
    <xf numFmtId="0" fontId="21" fillId="0" borderId="7" xfId="0" applyFont="1" applyBorder="1" applyAlignment="1">
      <alignment horizontal="left" vertical="center" wrapText="1"/>
    </xf>
    <xf numFmtId="0" fontId="14" fillId="0" borderId="35" xfId="0" applyFont="1" applyBorder="1" applyAlignment="1">
      <alignment horizontal="left" vertical="center" wrapText="1"/>
    </xf>
    <xf numFmtId="0" fontId="14" fillId="0" borderId="37" xfId="0" applyFont="1" applyBorder="1" applyAlignment="1">
      <alignment horizontal="left" vertical="center" wrapText="1"/>
    </xf>
    <xf numFmtId="0" fontId="14" fillId="0" borderId="1" xfId="0" applyFont="1" applyBorder="1" applyAlignment="1">
      <alignment horizontal="left" vertical="center" wrapText="1"/>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4" fillId="0" borderId="9" xfId="0" applyFont="1" applyBorder="1" applyAlignment="1">
      <alignment horizontal="left" vertical="center" wrapText="1"/>
    </xf>
    <xf numFmtId="0" fontId="14" fillId="0" borderId="10" xfId="0" applyFont="1" applyBorder="1" applyAlignment="1">
      <alignment horizontal="left" vertical="center" wrapText="1"/>
    </xf>
    <xf numFmtId="0" fontId="14" fillId="0" borderId="11" xfId="0" applyFont="1" applyBorder="1" applyAlignment="1">
      <alignment horizontal="left" vertical="center" wrapText="1"/>
    </xf>
    <xf numFmtId="0" fontId="19" fillId="0" borderId="0" xfId="0" applyFont="1" applyAlignment="1">
      <alignment horizontal="left" vertical="center" wrapText="1"/>
    </xf>
    <xf numFmtId="0" fontId="5" fillId="0" borderId="0" xfId="0" applyFont="1" applyAlignment="1">
      <alignment horizontal="left" vertical="center" wrapText="1"/>
    </xf>
    <xf numFmtId="0" fontId="7" fillId="21" borderId="30" xfId="0" applyFont="1" applyFill="1" applyBorder="1" applyAlignment="1">
      <alignment horizontal="left" vertical="center" wrapText="1"/>
    </xf>
    <xf numFmtId="0" fontId="7" fillId="21" borderId="10" xfId="0" applyFont="1" applyFill="1" applyBorder="1" applyAlignment="1">
      <alignment horizontal="left" vertical="center" wrapText="1"/>
    </xf>
    <xf numFmtId="0" fontId="7" fillId="21" borderId="92" xfId="0" applyFont="1" applyFill="1" applyBorder="1" applyAlignment="1">
      <alignment horizontal="left" vertical="center" wrapText="1"/>
    </xf>
    <xf numFmtId="0" fontId="7" fillId="21" borderId="93" xfId="0" applyFont="1" applyFill="1" applyBorder="1" applyAlignment="1">
      <alignment horizontal="left" vertical="center" wrapText="1"/>
    </xf>
    <xf numFmtId="0" fontId="14" fillId="15" borderId="95" xfId="0" applyFont="1" applyFill="1" applyBorder="1" applyAlignment="1">
      <alignment horizontal="left" vertical="center" wrapText="1"/>
    </xf>
    <xf numFmtId="0" fontId="14" fillId="15" borderId="88" xfId="0" applyFont="1" applyFill="1" applyBorder="1" applyAlignment="1">
      <alignment horizontal="left" vertical="center"/>
    </xf>
    <xf numFmtId="0" fontId="14" fillId="0" borderId="96" xfId="0" applyFont="1" applyBorder="1" applyAlignment="1">
      <alignment horizontal="left" vertical="center" wrapText="1"/>
    </xf>
    <xf numFmtId="0" fontId="14" fillId="0" borderId="2" xfId="0" applyFont="1" applyBorder="1" applyAlignment="1">
      <alignment horizontal="left" vertical="center"/>
    </xf>
    <xf numFmtId="0" fontId="14" fillId="0" borderId="10" xfId="0" applyFont="1" applyBorder="1" applyAlignment="1">
      <alignment horizontal="left" vertical="center"/>
    </xf>
    <xf numFmtId="0" fontId="7" fillId="21" borderId="12" xfId="0" applyFont="1" applyFill="1" applyBorder="1" applyAlignment="1">
      <alignment horizontal="left" vertical="center" wrapText="1"/>
    </xf>
    <xf numFmtId="0" fontId="7" fillId="21" borderId="40" xfId="0" applyFont="1" applyFill="1" applyBorder="1" applyAlignment="1">
      <alignment horizontal="left" vertical="center" wrapText="1"/>
    </xf>
    <xf numFmtId="0" fontId="7" fillId="21" borderId="77" xfId="0" applyFont="1" applyFill="1" applyBorder="1" applyAlignment="1">
      <alignment horizontal="left" vertical="center" wrapText="1"/>
    </xf>
    <xf numFmtId="0" fontId="7" fillId="21" borderId="78" xfId="0" applyFont="1" applyFill="1" applyBorder="1" applyAlignment="1">
      <alignment horizontal="left" vertical="center" wrapText="1"/>
    </xf>
    <xf numFmtId="0" fontId="7" fillId="13" borderId="79" xfId="0" applyFont="1" applyFill="1" applyBorder="1" applyAlignment="1">
      <alignment horizontal="left" vertical="center" wrapText="1"/>
    </xf>
    <xf numFmtId="0" fontId="22" fillId="14" borderId="80" xfId="0" applyFont="1" applyFill="1" applyBorder="1" applyAlignment="1">
      <alignment horizontal="left" vertical="center" wrapText="1"/>
    </xf>
    <xf numFmtId="0" fontId="20" fillId="16" borderId="17" xfId="0" applyFont="1" applyFill="1" applyBorder="1" applyAlignment="1">
      <alignment horizontal="left" vertical="center" wrapText="1"/>
    </xf>
    <xf numFmtId="0" fontId="20" fillId="14" borderId="17" xfId="0" applyFont="1" applyFill="1" applyBorder="1" applyAlignment="1">
      <alignment horizontal="left" vertical="center" wrapText="1"/>
    </xf>
    <xf numFmtId="0" fontId="5" fillId="14" borderId="82" xfId="0" applyFont="1" applyFill="1" applyBorder="1" applyAlignment="1">
      <alignment horizontal="left" vertical="center" wrapText="1"/>
    </xf>
    <xf numFmtId="0" fontId="22" fillId="14" borderId="82" xfId="0" applyFont="1" applyFill="1" applyBorder="1" applyAlignment="1">
      <alignment horizontal="left" vertical="center" wrapText="1"/>
    </xf>
    <xf numFmtId="0" fontId="5" fillId="14" borderId="83" xfId="0" applyFont="1" applyFill="1" applyBorder="1" applyAlignment="1">
      <alignment horizontal="left" vertical="center" wrapText="1"/>
    </xf>
    <xf numFmtId="0" fontId="23" fillId="16" borderId="87" xfId="0" applyFont="1" applyFill="1" applyBorder="1" applyAlignment="1">
      <alignment horizontal="left" vertical="center" wrapText="1"/>
    </xf>
    <xf numFmtId="0" fontId="23" fillId="16" borderId="84" xfId="0" applyFont="1" applyFill="1" applyBorder="1" applyAlignment="1">
      <alignment horizontal="left" vertical="center" wrapText="1"/>
    </xf>
    <xf numFmtId="0" fontId="23" fillId="14" borderId="84" xfId="0" applyFont="1" applyFill="1" applyBorder="1" applyAlignment="1">
      <alignment horizontal="left" vertical="center" wrapText="1"/>
    </xf>
    <xf numFmtId="0" fontId="7" fillId="14" borderId="84" xfId="0" applyFont="1" applyFill="1" applyBorder="1" applyAlignment="1">
      <alignment horizontal="left" vertical="center" wrapText="1"/>
    </xf>
    <xf numFmtId="0" fontId="7" fillId="21" borderId="36" xfId="0" applyFont="1" applyFill="1" applyBorder="1" applyAlignment="1">
      <alignment horizontal="left" vertical="center" wrapText="1"/>
    </xf>
    <xf numFmtId="0" fontId="5" fillId="8" borderId="69" xfId="0" applyFont="1" applyFill="1" applyBorder="1" applyAlignment="1">
      <alignment horizontal="left" vertical="center" wrapText="1"/>
    </xf>
    <xf numFmtId="0" fontId="5" fillId="8" borderId="17" xfId="0" applyFont="1" applyFill="1" applyBorder="1" applyAlignment="1">
      <alignment horizontal="left" vertical="center"/>
    </xf>
    <xf numFmtId="0" fontId="5" fillId="17" borderId="7" xfId="0" applyFont="1" applyFill="1" applyBorder="1" applyAlignment="1">
      <alignment horizontal="left" vertical="center" wrapText="1"/>
    </xf>
    <xf numFmtId="0" fontId="5" fillId="17" borderId="17" xfId="0" applyFont="1" applyFill="1" applyBorder="1" applyAlignment="1">
      <alignment horizontal="left" vertical="center" wrapText="1"/>
    </xf>
    <xf numFmtId="0" fontId="5" fillId="17" borderId="69" xfId="0" applyFont="1" applyFill="1" applyBorder="1" applyAlignment="1">
      <alignment horizontal="left" vertical="center" wrapText="1"/>
    </xf>
    <xf numFmtId="0" fontId="5" fillId="17" borderId="17" xfId="0" applyFont="1" applyFill="1" applyBorder="1" applyAlignment="1">
      <alignment horizontal="left" vertical="center"/>
    </xf>
    <xf numFmtId="0" fontId="5" fillId="17" borderId="33" xfId="0" applyFont="1" applyFill="1" applyBorder="1" applyAlignment="1">
      <alignment horizontal="left" vertical="center" wrapText="1"/>
    </xf>
    <xf numFmtId="0" fontId="5" fillId="8" borderId="17" xfId="0" applyFont="1" applyFill="1" applyBorder="1" applyAlignment="1">
      <alignment horizontal="left" vertical="center" wrapText="1"/>
    </xf>
    <xf numFmtId="0" fontId="5" fillId="8" borderId="33" xfId="0" applyFont="1" applyFill="1" applyBorder="1" applyAlignment="1">
      <alignment horizontal="left" vertical="center" wrapText="1"/>
    </xf>
    <xf numFmtId="0" fontId="14" fillId="15" borderId="88" xfId="0" applyFont="1" applyFill="1" applyBorder="1" applyAlignment="1">
      <alignment horizontal="left" vertical="center" wrapText="1"/>
    </xf>
    <xf numFmtId="0" fontId="14" fillId="15" borderId="35" xfId="0" applyFont="1" applyFill="1" applyBorder="1" applyAlignment="1">
      <alignment horizontal="left" vertical="center" wrapText="1"/>
    </xf>
    <xf numFmtId="0" fontId="14" fillId="18" borderId="35" xfId="0" applyFont="1" applyFill="1" applyBorder="1" applyAlignment="1">
      <alignment horizontal="left" vertical="center" wrapText="1"/>
    </xf>
    <xf numFmtId="0" fontId="14" fillId="20" borderId="12" xfId="0" applyFont="1" applyFill="1" applyBorder="1" applyAlignment="1">
      <alignment horizontal="left" vertical="center" wrapText="1"/>
    </xf>
    <xf numFmtId="0" fontId="14" fillId="0" borderId="19" xfId="0" applyFont="1" applyBorder="1" applyAlignment="1">
      <alignment horizontal="left" vertical="center"/>
    </xf>
    <xf numFmtId="0" fontId="15" fillId="15" borderId="35" xfId="0" applyFont="1" applyFill="1" applyBorder="1" applyAlignment="1">
      <alignment horizontal="left" vertical="center" wrapText="1"/>
    </xf>
    <xf numFmtId="0" fontId="15" fillId="15" borderId="91" xfId="0" applyFont="1" applyFill="1" applyBorder="1" applyAlignment="1">
      <alignment horizontal="left" vertical="center" wrapText="1"/>
    </xf>
    <xf numFmtId="0" fontId="15" fillId="15" borderId="90" xfId="0" applyFont="1" applyFill="1" applyBorder="1" applyAlignment="1">
      <alignment horizontal="left" vertical="center" wrapText="1"/>
    </xf>
    <xf numFmtId="0" fontId="15" fillId="15" borderId="89" xfId="0" applyFont="1" applyFill="1" applyBorder="1" applyAlignment="1">
      <alignment horizontal="left" vertical="center"/>
    </xf>
    <xf numFmtId="0" fontId="15" fillId="15" borderId="90" xfId="0" applyFont="1" applyFill="1" applyBorder="1" applyAlignment="1">
      <alignment horizontal="left" vertical="center"/>
    </xf>
    <xf numFmtId="0" fontId="20" fillId="14" borderId="101" xfId="0" applyFont="1" applyFill="1" applyBorder="1" applyAlignment="1">
      <alignment horizontal="left" vertical="center" wrapText="1"/>
    </xf>
    <xf numFmtId="0" fontId="5" fillId="14" borderId="45" xfId="0" applyFont="1" applyFill="1" applyBorder="1" applyAlignment="1">
      <alignment horizontal="left" vertical="center" wrapText="1"/>
    </xf>
    <xf numFmtId="0" fontId="5" fillId="14" borderId="81" xfId="0" applyFont="1" applyFill="1" applyBorder="1" applyAlignment="1">
      <alignment horizontal="left" vertical="center" wrapText="1"/>
    </xf>
    <xf numFmtId="0" fontId="20" fillId="14" borderId="97" xfId="0" applyFont="1" applyFill="1" applyBorder="1" applyAlignment="1">
      <alignment horizontal="left" vertical="center" wrapText="1"/>
    </xf>
    <xf numFmtId="0" fontId="5" fillId="14" borderId="46" xfId="0" applyFont="1" applyFill="1" applyBorder="1" applyAlignment="1">
      <alignment horizontal="left" vertical="center" wrapText="1"/>
    </xf>
    <xf numFmtId="0" fontId="5" fillId="14" borderId="74" xfId="0" applyFont="1" applyFill="1" applyBorder="1" applyAlignment="1">
      <alignment horizontal="left" vertical="center" wrapText="1"/>
    </xf>
    <xf numFmtId="0" fontId="20" fillId="14" borderId="98" xfId="0" applyFont="1" applyFill="1" applyBorder="1" applyAlignment="1">
      <alignment horizontal="left" vertical="center" wrapText="1"/>
    </xf>
    <xf numFmtId="0" fontId="5" fillId="14" borderId="99" xfId="0" applyFont="1" applyFill="1" applyBorder="1" applyAlignment="1">
      <alignment horizontal="left" vertical="center" wrapText="1"/>
    </xf>
    <xf numFmtId="0" fontId="5" fillId="14" borderId="76" xfId="0" applyFont="1" applyFill="1" applyBorder="1" applyAlignment="1">
      <alignment horizontal="left" vertical="center" wrapText="1"/>
    </xf>
    <xf numFmtId="0" fontId="15" fillId="15" borderId="88" xfId="0" applyFont="1" applyFill="1" applyBorder="1" applyAlignment="1">
      <alignment horizontal="left" vertical="center"/>
    </xf>
    <xf numFmtId="0" fontId="15" fillId="15" borderId="39" xfId="0" applyFont="1" applyFill="1" applyBorder="1" applyAlignment="1">
      <alignment horizontal="left" vertical="center"/>
    </xf>
    <xf numFmtId="0" fontId="24" fillId="7" borderId="0" xfId="2" applyFont="1" applyFill="1" applyBorder="1" applyAlignment="1" applyProtection="1">
      <alignment vertical="center"/>
    </xf>
    <xf numFmtId="0" fontId="5" fillId="7" borderId="0" xfId="1" applyFont="1" applyFill="1" applyAlignment="1">
      <alignment vertical="center"/>
    </xf>
    <xf numFmtId="0" fontId="5" fillId="0" borderId="105" xfId="1" applyFont="1" applyBorder="1" applyAlignment="1">
      <alignment vertical="center"/>
    </xf>
    <xf numFmtId="0" fontId="4" fillId="0" borderId="105" xfId="1" applyFont="1" applyBorder="1" applyAlignment="1">
      <alignment vertical="center"/>
    </xf>
    <xf numFmtId="0" fontId="5" fillId="0" borderId="0" xfId="1" applyFont="1" applyAlignment="1">
      <alignment vertical="center"/>
    </xf>
    <xf numFmtId="0" fontId="24" fillId="0" borderId="0" xfId="2" applyFont="1" applyFill="1" applyBorder="1" applyAlignment="1" applyProtection="1">
      <alignment vertical="center"/>
    </xf>
    <xf numFmtId="0" fontId="5" fillId="0" borderId="0" xfId="1" applyFont="1" applyAlignment="1">
      <alignment vertical="center" wrapText="1"/>
    </xf>
    <xf numFmtId="0" fontId="29" fillId="0" borderId="0" xfId="0" applyFont="1" applyAlignment="1">
      <alignment vertical="center"/>
    </xf>
    <xf numFmtId="0" fontId="7" fillId="0" borderId="0" xfId="1" applyFont="1" applyAlignment="1">
      <alignment vertical="center"/>
    </xf>
    <xf numFmtId="17" fontId="5" fillId="0" borderId="0" xfId="1" applyNumberFormat="1" applyFont="1" applyAlignment="1">
      <alignment horizontal="left" vertical="center"/>
    </xf>
    <xf numFmtId="0" fontId="25" fillId="0" borderId="0" xfId="1" applyFont="1" applyAlignment="1">
      <alignment vertical="center"/>
    </xf>
    <xf numFmtId="0" fontId="17" fillId="0" borderId="0" xfId="3" applyFont="1" applyAlignment="1">
      <alignment vertical="center"/>
    </xf>
    <xf numFmtId="0" fontId="5" fillId="0" borderId="4" xfId="1" applyFont="1" applyBorder="1" applyAlignment="1">
      <alignment vertical="center"/>
    </xf>
    <xf numFmtId="0" fontId="28" fillId="0" borderId="4" xfId="1" applyFont="1" applyBorder="1" applyAlignment="1">
      <alignment vertical="center"/>
    </xf>
    <xf numFmtId="2" fontId="14" fillId="0" borderId="50" xfId="0" applyNumberFormat="1" applyFont="1" applyBorder="1" applyAlignment="1">
      <alignment horizontal="left" vertical="center" wrapText="1"/>
    </xf>
    <xf numFmtId="0" fontId="20" fillId="0" borderId="10" xfId="0" applyFont="1" applyBorder="1" applyAlignment="1">
      <alignment horizontal="left" vertical="center" wrapText="1"/>
    </xf>
    <xf numFmtId="0" fontId="5" fillId="0" borderId="10" xfId="0" applyFont="1" applyBorder="1" applyAlignment="1">
      <alignment horizontal="left" vertical="center" wrapText="1"/>
    </xf>
    <xf numFmtId="0" fontId="5" fillId="0" borderId="9" xfId="0" applyFont="1" applyBorder="1" applyAlignment="1">
      <alignment horizontal="left" vertical="center" wrapText="1"/>
    </xf>
    <xf numFmtId="0" fontId="28" fillId="15" borderId="1" xfId="1" applyFont="1" applyFill="1" applyBorder="1" applyAlignment="1">
      <alignment vertical="center"/>
    </xf>
    <xf numFmtId="0" fontId="28" fillId="15" borderId="2" xfId="1" applyFont="1" applyFill="1" applyBorder="1" applyAlignment="1">
      <alignment vertical="center"/>
    </xf>
    <xf numFmtId="0" fontId="28" fillId="15" borderId="3" xfId="1" applyFont="1" applyFill="1" applyBorder="1" applyAlignment="1">
      <alignment vertical="center"/>
    </xf>
    <xf numFmtId="0" fontId="28" fillId="15" borderId="4" xfId="1" applyFont="1" applyFill="1" applyBorder="1" applyAlignment="1">
      <alignment vertical="center"/>
    </xf>
    <xf numFmtId="0" fontId="28" fillId="15" borderId="5" xfId="1" applyFont="1" applyFill="1" applyBorder="1" applyAlignment="1">
      <alignment vertical="center"/>
    </xf>
    <xf numFmtId="0" fontId="28" fillId="15" borderId="4" xfId="1" applyFont="1" applyFill="1" applyBorder="1" applyAlignment="1">
      <alignment horizontal="center" vertical="center"/>
    </xf>
    <xf numFmtId="0" fontId="14" fillId="15" borderId="4" xfId="0" applyFont="1" applyFill="1" applyBorder="1" applyAlignment="1">
      <alignment vertical="center"/>
    </xf>
    <xf numFmtId="0" fontId="5" fillId="15" borderId="9" xfId="1" applyFont="1" applyFill="1" applyBorder="1" applyAlignment="1">
      <alignment vertical="center"/>
    </xf>
    <xf numFmtId="0" fontId="7" fillId="15" borderId="10" xfId="1" applyFont="1" applyFill="1" applyBorder="1" applyAlignment="1">
      <alignment vertical="center"/>
    </xf>
    <xf numFmtId="17" fontId="5" fillId="15" borderId="10" xfId="1" applyNumberFormat="1" applyFont="1" applyFill="1" applyBorder="1" applyAlignment="1">
      <alignment horizontal="left" vertical="center"/>
    </xf>
    <xf numFmtId="0" fontId="24" fillId="15" borderId="10" xfId="2" applyFont="1" applyFill="1" applyBorder="1" applyAlignment="1" applyProtection="1">
      <alignment vertical="center"/>
    </xf>
    <xf numFmtId="0" fontId="5" fillId="15" borderId="10" xfId="1" applyFont="1" applyFill="1" applyBorder="1" applyAlignment="1">
      <alignment vertical="center" wrapText="1"/>
    </xf>
    <xf numFmtId="0" fontId="5" fillId="15" borderId="10" xfId="1" applyFont="1" applyFill="1" applyBorder="1" applyAlignment="1">
      <alignment vertical="center"/>
    </xf>
    <xf numFmtId="0" fontId="5" fillId="15" borderId="11" xfId="1" applyFont="1" applyFill="1" applyBorder="1" applyAlignment="1">
      <alignment vertical="center"/>
    </xf>
    <xf numFmtId="0" fontId="7" fillId="15" borderId="2" xfId="1" applyFont="1" applyFill="1" applyBorder="1" applyAlignment="1">
      <alignment vertical="center"/>
    </xf>
    <xf numFmtId="17" fontId="5" fillId="15" borderId="2" xfId="1" applyNumberFormat="1" applyFont="1" applyFill="1" applyBorder="1" applyAlignment="1">
      <alignment horizontal="left" vertical="center"/>
    </xf>
    <xf numFmtId="0" fontId="24" fillId="15" borderId="2" xfId="2" applyFont="1" applyFill="1" applyBorder="1" applyAlignment="1" applyProtection="1">
      <alignment vertical="center"/>
    </xf>
    <xf numFmtId="0" fontId="5" fillId="15" borderId="2" xfId="1" applyFont="1" applyFill="1" applyBorder="1" applyAlignment="1">
      <alignment vertical="center" wrapText="1"/>
    </xf>
    <xf numFmtId="0" fontId="5" fillId="15" borderId="2" xfId="1" applyFont="1" applyFill="1" applyBorder="1" applyAlignment="1">
      <alignment vertical="center"/>
    </xf>
    <xf numFmtId="0" fontId="5" fillId="15" borderId="3" xfId="1" applyFont="1" applyFill="1" applyBorder="1" applyAlignment="1">
      <alignment vertical="center"/>
    </xf>
    <xf numFmtId="0" fontId="7" fillId="15" borderId="0" xfId="1" applyFont="1" applyFill="1" applyAlignment="1">
      <alignment vertical="center"/>
    </xf>
    <xf numFmtId="17" fontId="5" fillId="15" borderId="0" xfId="1" applyNumberFormat="1" applyFont="1" applyFill="1" applyAlignment="1">
      <alignment horizontal="left" vertical="center"/>
    </xf>
    <xf numFmtId="0" fontId="24" fillId="15" borderId="0" xfId="2" applyFont="1" applyFill="1" applyBorder="1" applyAlignment="1" applyProtection="1">
      <alignment vertical="center"/>
    </xf>
    <xf numFmtId="0" fontId="5" fillId="15" borderId="0" xfId="1" applyFont="1" applyFill="1" applyAlignment="1">
      <alignment vertical="center" wrapText="1"/>
    </xf>
    <xf numFmtId="0" fontId="5" fillId="15" borderId="0" xfId="1" applyFont="1" applyFill="1" applyAlignment="1">
      <alignment vertical="center"/>
    </xf>
    <xf numFmtId="0" fontId="5" fillId="15" borderId="5" xfId="1" applyFont="1" applyFill="1" applyBorder="1" applyAlignment="1">
      <alignment vertical="center"/>
    </xf>
    <xf numFmtId="0" fontId="14" fillId="15" borderId="5" xfId="0" applyFont="1" applyFill="1" applyBorder="1" applyAlignment="1">
      <alignment vertical="center"/>
    </xf>
    <xf numFmtId="0" fontId="5" fillId="15" borderId="19" xfId="1" applyFont="1" applyFill="1" applyBorder="1" applyAlignment="1">
      <alignment horizontal="left" vertical="center"/>
    </xf>
    <xf numFmtId="17" fontId="5" fillId="15" borderId="19" xfId="1" applyNumberFormat="1" applyFont="1" applyFill="1" applyBorder="1" applyAlignment="1">
      <alignment horizontal="left" vertical="center"/>
    </xf>
    <xf numFmtId="0" fontId="5" fillId="15" borderId="10" xfId="1" applyFont="1" applyFill="1" applyBorder="1" applyAlignment="1">
      <alignment horizontal="center" vertical="center" wrapText="1"/>
    </xf>
    <xf numFmtId="0" fontId="5" fillId="15" borderId="10" xfId="1" applyFont="1" applyFill="1" applyBorder="1" applyAlignment="1">
      <alignment horizontal="left" vertical="center" wrapText="1"/>
    </xf>
    <xf numFmtId="0" fontId="5" fillId="15" borderId="1" xfId="1" applyFont="1" applyFill="1" applyBorder="1" applyAlignment="1">
      <alignment vertical="center"/>
    </xf>
    <xf numFmtId="0" fontId="4" fillId="15" borderId="4" xfId="1" applyFont="1" applyFill="1" applyBorder="1" applyAlignment="1">
      <alignment vertical="center"/>
    </xf>
    <xf numFmtId="0" fontId="4" fillId="15" borderId="0" xfId="1" applyFont="1" applyFill="1" applyAlignment="1">
      <alignment vertical="center"/>
    </xf>
    <xf numFmtId="0" fontId="4" fillId="15" borderId="5" xfId="1" applyFont="1" applyFill="1" applyBorder="1" applyAlignment="1">
      <alignment vertical="center"/>
    </xf>
    <xf numFmtId="0" fontId="5" fillId="15" borderId="4" xfId="1" applyFont="1" applyFill="1" applyBorder="1" applyAlignment="1">
      <alignment vertical="center"/>
    </xf>
    <xf numFmtId="0" fontId="7" fillId="15" borderId="4" xfId="1" applyFont="1" applyFill="1" applyBorder="1" applyAlignment="1">
      <alignment vertical="center" wrapText="1"/>
    </xf>
    <xf numFmtId="0" fontId="7" fillId="15" borderId="12" xfId="1" applyFont="1" applyFill="1" applyBorder="1" applyAlignment="1">
      <alignment vertical="center"/>
    </xf>
    <xf numFmtId="0" fontId="25" fillId="15" borderId="0" xfId="1" applyFont="1" applyFill="1" applyAlignment="1">
      <alignment vertical="center"/>
    </xf>
    <xf numFmtId="0" fontId="14" fillId="15" borderId="10" xfId="0" applyFont="1" applyFill="1" applyBorder="1" applyAlignment="1">
      <alignment vertical="center"/>
    </xf>
    <xf numFmtId="0" fontId="30" fillId="15" borderId="0" xfId="2" applyFont="1" applyFill="1" applyBorder="1" applyAlignment="1" applyProtection="1">
      <alignment vertical="center"/>
    </xf>
    <xf numFmtId="0" fontId="7" fillId="15" borderId="1" xfId="1" applyFont="1" applyFill="1" applyBorder="1" applyAlignment="1">
      <alignment vertical="center" wrapText="1"/>
    </xf>
    <xf numFmtId="0" fontId="5" fillId="15" borderId="0" xfId="1" applyFont="1" applyFill="1" applyAlignment="1">
      <alignment horizontal="left" vertical="center"/>
    </xf>
    <xf numFmtId="0" fontId="5" fillId="15" borderId="0" xfId="1" applyFont="1" applyFill="1" applyAlignment="1">
      <alignment horizontal="left" vertical="center" wrapText="1"/>
    </xf>
    <xf numFmtId="0" fontId="14" fillId="0" borderId="95" xfId="0" applyFont="1" applyBorder="1" applyAlignment="1">
      <alignment vertical="center"/>
    </xf>
    <xf numFmtId="0" fontId="14" fillId="0" borderId="106" xfId="0" applyFont="1" applyBorder="1" applyAlignment="1">
      <alignment vertical="center"/>
    </xf>
    <xf numFmtId="0" fontId="14" fillId="0" borderId="33" xfId="0" applyFont="1" applyBorder="1" applyAlignment="1">
      <alignment vertical="center"/>
    </xf>
    <xf numFmtId="0" fontId="14" fillId="15" borderId="2" xfId="0" applyFont="1" applyFill="1" applyBorder="1" applyAlignment="1">
      <alignment vertical="center"/>
    </xf>
    <xf numFmtId="0" fontId="14" fillId="15" borderId="3" xfId="0" applyFont="1" applyFill="1" applyBorder="1" applyAlignment="1">
      <alignment vertical="center"/>
    </xf>
    <xf numFmtId="0" fontId="14" fillId="15" borderId="0" xfId="0" applyFont="1" applyFill="1" applyAlignment="1">
      <alignment vertical="center"/>
    </xf>
    <xf numFmtId="0" fontId="15" fillId="15" borderId="39" xfId="0" applyFont="1" applyFill="1" applyBorder="1" applyAlignment="1">
      <alignment vertical="center"/>
    </xf>
    <xf numFmtId="0" fontId="15" fillId="15" borderId="35" xfId="0" applyFont="1" applyFill="1" applyBorder="1" applyAlignment="1">
      <alignment vertical="center"/>
    </xf>
    <xf numFmtId="0" fontId="14" fillId="15" borderId="9" xfId="0" applyFont="1" applyFill="1" applyBorder="1" applyAlignment="1">
      <alignment vertical="center"/>
    </xf>
    <xf numFmtId="0" fontId="14" fillId="15" borderId="11" xfId="0" applyFont="1" applyFill="1" applyBorder="1" applyAlignment="1">
      <alignment vertical="center"/>
    </xf>
    <xf numFmtId="0" fontId="25" fillId="15" borderId="4" xfId="1" applyFont="1" applyFill="1" applyBorder="1" applyAlignment="1">
      <alignment vertical="center"/>
    </xf>
    <xf numFmtId="0" fontId="7" fillId="23" borderId="20" xfId="1" applyFont="1" applyFill="1" applyBorder="1" applyAlignment="1" applyProtection="1">
      <alignment horizontal="left" vertical="center" wrapText="1"/>
      <protection locked="0"/>
    </xf>
    <xf numFmtId="0" fontId="7" fillId="23" borderId="37" xfId="1" applyFont="1" applyFill="1" applyBorder="1" applyAlignment="1" applyProtection="1">
      <alignment horizontal="left" vertical="center"/>
      <protection locked="0"/>
    </xf>
    <xf numFmtId="0" fontId="20" fillId="14" borderId="110" xfId="0" applyFont="1" applyFill="1" applyBorder="1" applyAlignment="1">
      <alignment horizontal="left" vertical="center" wrapText="1"/>
    </xf>
    <xf numFmtId="0" fontId="5" fillId="14" borderId="73" xfId="0" applyFont="1" applyFill="1" applyBorder="1" applyAlignment="1">
      <alignment horizontal="left" vertical="center" wrapText="1"/>
    </xf>
    <xf numFmtId="0" fontId="7" fillId="21" borderId="55" xfId="0" applyFont="1" applyFill="1" applyBorder="1" applyAlignment="1">
      <alignment horizontal="left" vertical="center" wrapText="1"/>
    </xf>
    <xf numFmtId="0" fontId="7" fillId="21" borderId="113" xfId="0" applyFont="1" applyFill="1" applyBorder="1" applyAlignment="1">
      <alignment horizontal="left" vertical="center" wrapText="1"/>
    </xf>
    <xf numFmtId="0" fontId="5" fillId="17" borderId="114" xfId="0" applyFont="1" applyFill="1" applyBorder="1" applyAlignment="1">
      <alignment horizontal="left" vertical="center" wrapText="1"/>
    </xf>
    <xf numFmtId="0" fontId="5" fillId="8" borderId="114" xfId="0" applyFont="1" applyFill="1" applyBorder="1" applyAlignment="1">
      <alignment horizontal="left" vertical="center" wrapText="1"/>
    </xf>
    <xf numFmtId="0" fontId="7" fillId="21" borderId="2" xfId="0" applyFont="1" applyFill="1" applyBorder="1" applyAlignment="1">
      <alignment horizontal="left" vertical="center" wrapText="1"/>
    </xf>
    <xf numFmtId="0" fontId="7" fillId="21" borderId="3" xfId="0" applyFont="1" applyFill="1" applyBorder="1" applyAlignment="1">
      <alignment horizontal="left" vertical="center" wrapText="1"/>
    </xf>
    <xf numFmtId="0" fontId="7" fillId="13" borderId="115" xfId="0" applyFont="1" applyFill="1" applyBorder="1" applyAlignment="1">
      <alignment horizontal="left" vertical="center" wrapText="1"/>
    </xf>
    <xf numFmtId="2" fontId="5" fillId="10" borderId="7" xfId="0" applyNumberFormat="1" applyFont="1" applyFill="1" applyBorder="1" applyAlignment="1">
      <alignment vertical="center" wrapText="1"/>
    </xf>
    <xf numFmtId="2" fontId="5" fillId="10" borderId="41" xfId="0" applyNumberFormat="1" applyFont="1" applyFill="1" applyBorder="1" applyAlignment="1">
      <alignment vertical="center" wrapText="1"/>
    </xf>
    <xf numFmtId="0" fontId="5" fillId="17" borderId="116" xfId="0" applyFont="1" applyFill="1" applyBorder="1" applyAlignment="1">
      <alignment horizontal="left" vertical="center" wrapText="1"/>
    </xf>
    <xf numFmtId="0" fontId="5" fillId="17" borderId="117" xfId="0" applyFont="1" applyFill="1" applyBorder="1" applyAlignment="1">
      <alignment horizontal="left" vertical="center" wrapText="1"/>
    </xf>
    <xf numFmtId="0" fontId="5" fillId="17" borderId="16" xfId="0" applyFont="1" applyFill="1" applyBorder="1" applyAlignment="1">
      <alignment horizontal="left" vertical="center" wrapText="1"/>
    </xf>
    <xf numFmtId="0" fontId="14" fillId="0" borderId="119" xfId="0" applyFont="1" applyBorder="1" applyAlignment="1">
      <alignment horizontal="left" vertical="center"/>
    </xf>
    <xf numFmtId="0" fontId="5" fillId="17" borderId="67" xfId="0" applyFont="1" applyFill="1" applyBorder="1" applyAlignment="1">
      <alignment horizontal="left" vertical="center" wrapText="1"/>
    </xf>
    <xf numFmtId="0" fontId="5" fillId="17" borderId="16" xfId="0" applyFont="1" applyFill="1" applyBorder="1" applyAlignment="1">
      <alignment horizontal="left" vertical="center"/>
    </xf>
    <xf numFmtId="0" fontId="5" fillId="17" borderId="116" xfId="0" applyFont="1" applyFill="1" applyBorder="1" applyAlignment="1">
      <alignment horizontal="left" vertical="center"/>
    </xf>
    <xf numFmtId="2" fontId="5" fillId="6" borderId="41" xfId="0" applyNumberFormat="1" applyFont="1" applyFill="1" applyBorder="1" applyAlignment="1">
      <alignment vertical="center" wrapText="1"/>
    </xf>
    <xf numFmtId="2" fontId="5" fillId="6" borderId="46" xfId="0" applyNumberFormat="1" applyFont="1" applyFill="1" applyBorder="1" applyAlignment="1">
      <alignment vertical="center" wrapText="1"/>
    </xf>
    <xf numFmtId="2" fontId="5" fillId="6" borderId="14" xfId="0" applyNumberFormat="1" applyFont="1" applyFill="1" applyBorder="1" applyAlignment="1">
      <alignment vertical="center" wrapText="1"/>
    </xf>
    <xf numFmtId="2" fontId="5" fillId="6" borderId="17" xfId="0" applyNumberFormat="1" applyFont="1" applyFill="1" applyBorder="1" applyAlignment="1">
      <alignment vertical="center" wrapText="1"/>
    </xf>
    <xf numFmtId="2" fontId="5" fillId="6" borderId="7" xfId="0" applyNumberFormat="1" applyFont="1" applyFill="1" applyBorder="1" applyAlignment="1">
      <alignment vertical="center" wrapText="1"/>
    </xf>
    <xf numFmtId="2" fontId="5" fillId="12" borderId="44" xfId="0" applyNumberFormat="1" applyFont="1" applyFill="1" applyBorder="1" applyAlignment="1">
      <alignment vertical="center" wrapText="1"/>
    </xf>
    <xf numFmtId="2" fontId="5" fillId="0" borderId="120" xfId="0" applyNumberFormat="1" applyFont="1" applyBorder="1" applyAlignment="1">
      <alignment vertical="center" wrapText="1"/>
    </xf>
    <xf numFmtId="2" fontId="5" fillId="0" borderId="121" xfId="0" applyNumberFormat="1" applyFont="1" applyBorder="1" applyAlignment="1">
      <alignment vertical="center" wrapText="1"/>
    </xf>
    <xf numFmtId="2" fontId="5" fillId="10" borderId="122" xfId="0" applyNumberFormat="1" applyFont="1" applyFill="1" applyBorder="1" applyAlignment="1">
      <alignment vertical="center" wrapText="1"/>
    </xf>
    <xf numFmtId="2" fontId="5" fillId="6" borderId="121" xfId="0" applyNumberFormat="1" applyFont="1" applyFill="1" applyBorder="1" applyAlignment="1">
      <alignment vertical="center" wrapText="1"/>
    </xf>
    <xf numFmtId="0" fontId="15" fillId="0" borderId="0" xfId="11" applyFont="1"/>
    <xf numFmtId="0" fontId="5" fillId="14" borderId="14" xfId="10" applyFont="1" applyFill="1" applyBorder="1" applyAlignment="1" applyProtection="1">
      <alignment horizontal="left" vertical="center" wrapText="1" shrinkToFit="1"/>
      <protection locked="0"/>
    </xf>
    <xf numFmtId="49" fontId="5" fillId="14" borderId="14" xfId="10" applyNumberFormat="1" applyFont="1" applyFill="1" applyBorder="1" applyAlignment="1" applyProtection="1">
      <alignment horizontal="left" vertical="center" wrapText="1" shrinkToFit="1"/>
      <protection locked="0"/>
    </xf>
    <xf numFmtId="0" fontId="5" fillId="14" borderId="8" xfId="10" applyFont="1" applyFill="1" applyBorder="1" applyAlignment="1">
      <alignment horizontal="left" vertical="center" shrinkToFit="1"/>
    </xf>
    <xf numFmtId="49" fontId="5" fillId="14" borderId="8" xfId="10" applyNumberFormat="1" applyFont="1" applyFill="1" applyBorder="1" applyAlignment="1" applyProtection="1">
      <alignment horizontal="left" vertical="center" shrinkToFit="1"/>
      <protection locked="0"/>
    </xf>
    <xf numFmtId="49" fontId="5" fillId="14" borderId="26" xfId="10" applyNumberFormat="1"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shrinkToFit="1"/>
      <protection locked="0"/>
    </xf>
    <xf numFmtId="0" fontId="5" fillId="0" borderId="0" xfId="10" applyFont="1" applyAlignment="1" applyProtection="1">
      <alignment horizontal="left" vertical="center" wrapText="1" shrinkToFit="1"/>
      <protection locked="0"/>
    </xf>
    <xf numFmtId="0" fontId="5" fillId="0" borderId="0" xfId="10" applyFont="1" applyAlignment="1" applyProtection="1">
      <alignment horizontal="left" vertical="center" shrinkToFit="1"/>
      <protection locked="0"/>
    </xf>
    <xf numFmtId="1" fontId="5" fillId="0" borderId="0" xfId="10" applyNumberFormat="1" applyFont="1" applyAlignment="1" applyProtection="1">
      <alignment horizontal="center" vertical="center" shrinkToFit="1"/>
      <protection locked="0"/>
    </xf>
    <xf numFmtId="0" fontId="5" fillId="14" borderId="69" xfId="10" applyFont="1" applyFill="1" applyBorder="1" applyAlignment="1">
      <alignment horizontal="left" vertical="center" shrinkToFit="1"/>
    </xf>
    <xf numFmtId="1" fontId="7" fillId="15" borderId="12"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left" vertical="center" wrapText="1"/>
      <protection locked="0"/>
    </xf>
    <xf numFmtId="1" fontId="7" fillId="15" borderId="19"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center" vertical="center" wrapText="1"/>
      <protection locked="0"/>
    </xf>
    <xf numFmtId="1" fontId="7" fillId="15" borderId="19" xfId="10" applyNumberFormat="1" applyFont="1" applyFill="1" applyBorder="1" applyAlignment="1" applyProtection="1">
      <alignment horizontal="center" vertical="center" wrapText="1"/>
      <protection locked="0"/>
    </xf>
    <xf numFmtId="1" fontId="7" fillId="15" borderId="40" xfId="10" applyNumberFormat="1" applyFont="1" applyFill="1" applyBorder="1" applyAlignment="1" applyProtection="1">
      <alignment horizontal="center" vertical="center" wrapText="1"/>
      <protection locked="0"/>
    </xf>
    <xf numFmtId="0" fontId="14" fillId="0" borderId="0" xfId="11"/>
    <xf numFmtId="2" fontId="20" fillId="0" borderId="0" xfId="11" applyNumberFormat="1" applyFont="1" applyAlignment="1">
      <alignment horizontal="left" vertical="center" wrapText="1"/>
    </xf>
    <xf numFmtId="0" fontId="18" fillId="0" borderId="0" xfId="11" applyFont="1" applyAlignment="1">
      <alignment horizontal="left" vertical="center" wrapText="1"/>
    </xf>
    <xf numFmtId="0" fontId="5" fillId="0" borderId="2" xfId="1" applyFont="1" applyBorder="1" applyAlignment="1">
      <alignment vertical="center"/>
    </xf>
    <xf numFmtId="0" fontId="7" fillId="21" borderId="88" xfId="0" applyFont="1" applyFill="1" applyBorder="1" applyAlignment="1">
      <alignment horizontal="left" vertical="center" wrapText="1"/>
    </xf>
    <xf numFmtId="0" fontId="7" fillId="21" borderId="123" xfId="0" applyFont="1" applyFill="1" applyBorder="1" applyAlignment="1">
      <alignment horizontal="left" vertical="center" wrapText="1"/>
    </xf>
    <xf numFmtId="0" fontId="7" fillId="21" borderId="37" xfId="0" applyFont="1" applyFill="1" applyBorder="1" applyAlignment="1">
      <alignment horizontal="left" vertical="center" wrapText="1"/>
    </xf>
    <xf numFmtId="0" fontId="20" fillId="14" borderId="126" xfId="0" applyFont="1" applyFill="1" applyBorder="1" applyAlignment="1">
      <alignment horizontal="left" vertical="center" wrapText="1"/>
    </xf>
    <xf numFmtId="0" fontId="5" fillId="14" borderId="127" xfId="0" applyFont="1" applyFill="1" applyBorder="1" applyAlignment="1">
      <alignment horizontal="left" vertical="center" wrapText="1"/>
    </xf>
    <xf numFmtId="2" fontId="5" fillId="6" borderId="42" xfId="0" applyNumberFormat="1" applyFont="1" applyFill="1" applyBorder="1" applyAlignment="1">
      <alignment vertical="center" wrapText="1"/>
    </xf>
    <xf numFmtId="0" fontId="7" fillId="13" borderId="133" xfId="0" applyFont="1" applyFill="1" applyBorder="1" applyAlignment="1">
      <alignment horizontal="left" vertical="center" wrapText="1"/>
    </xf>
    <xf numFmtId="0" fontId="7" fillId="21" borderId="13" xfId="0" applyFont="1" applyFill="1" applyBorder="1" applyAlignment="1">
      <alignment horizontal="left" vertical="center" wrapText="1"/>
    </xf>
    <xf numFmtId="2" fontId="5" fillId="15" borderId="18" xfId="1" applyNumberFormat="1" applyFont="1" applyFill="1" applyBorder="1" applyAlignment="1" applyProtection="1">
      <alignment horizontal="right" vertical="center" shrinkToFit="1"/>
      <protection locked="0"/>
    </xf>
    <xf numFmtId="2" fontId="5" fillId="0" borderId="18" xfId="1" applyNumberFormat="1" applyFont="1" applyBorder="1" applyAlignment="1" applyProtection="1">
      <alignment horizontal="right" vertical="center" shrinkToFit="1"/>
      <protection locked="0"/>
    </xf>
    <xf numFmtId="2" fontId="5" fillId="0" borderId="50" xfId="1" applyNumberFormat="1" applyFont="1" applyBorder="1" applyAlignment="1" applyProtection="1">
      <alignment horizontal="right" vertical="center" shrinkToFit="1"/>
      <protection locked="0"/>
    </xf>
    <xf numFmtId="2" fontId="5" fillId="0" borderId="95" xfId="1" applyNumberFormat="1" applyFont="1" applyBorder="1" applyAlignment="1" applyProtection="1">
      <alignment horizontal="right" vertical="center" shrinkToFit="1"/>
      <protection locked="0"/>
    </xf>
    <xf numFmtId="2" fontId="5" fillId="15" borderId="27" xfId="1" applyNumberFormat="1" applyFont="1" applyFill="1" applyBorder="1" applyAlignment="1">
      <alignment horizontal="right" vertical="center" shrinkToFit="1"/>
    </xf>
    <xf numFmtId="2" fontId="5" fillId="0" borderId="27" xfId="1" applyNumberFormat="1" applyFont="1" applyBorder="1" applyAlignment="1">
      <alignment horizontal="right" vertical="center" shrinkToFit="1"/>
    </xf>
    <xf numFmtId="2" fontId="5" fillId="0" borderId="68" xfId="1" applyNumberFormat="1" applyFont="1" applyBorder="1" applyAlignment="1">
      <alignment horizontal="right" vertical="center" shrinkToFit="1"/>
    </xf>
    <xf numFmtId="2" fontId="5" fillId="0" borderId="96" xfId="1" applyNumberFormat="1" applyFont="1" applyBorder="1" applyAlignment="1">
      <alignment horizontal="right" vertical="center" shrinkToFit="1"/>
    </xf>
    <xf numFmtId="2" fontId="5" fillId="15" borderId="13" xfId="1" applyNumberFormat="1" applyFont="1" applyFill="1" applyBorder="1" applyAlignment="1" applyProtection="1">
      <alignment horizontal="right" vertical="center" shrinkToFit="1"/>
      <protection locked="0"/>
    </xf>
    <xf numFmtId="2" fontId="5" fillId="0" borderId="13" xfId="1" applyNumberFormat="1" applyFont="1" applyBorder="1" applyAlignment="1" applyProtection="1">
      <alignment horizontal="right" vertical="center" shrinkToFit="1"/>
      <protection locked="0"/>
    </xf>
    <xf numFmtId="2" fontId="5" fillId="0" borderId="38" xfId="1" applyNumberFormat="1" applyFont="1" applyBorder="1" applyAlignment="1" applyProtection="1">
      <alignment horizontal="right" vertical="center" shrinkToFit="1"/>
      <protection locked="0"/>
    </xf>
    <xf numFmtId="2" fontId="5" fillId="0" borderId="39" xfId="1" applyNumberFormat="1" applyFont="1" applyBorder="1" applyAlignment="1" applyProtection="1">
      <alignment horizontal="right" vertical="center" shrinkToFit="1"/>
      <protection locked="0"/>
    </xf>
    <xf numFmtId="2" fontId="5" fillId="15" borderId="47" xfId="1" applyNumberFormat="1" applyFont="1" applyFill="1" applyBorder="1" applyAlignment="1" applyProtection="1">
      <alignment horizontal="right" vertical="center" wrapText="1"/>
      <protection locked="0"/>
    </xf>
    <xf numFmtId="2" fontId="5" fillId="0" borderId="47" xfId="1" applyNumberFormat="1" applyFont="1" applyBorder="1" applyAlignment="1" applyProtection="1">
      <alignment horizontal="right" vertical="center" wrapText="1"/>
      <protection locked="0"/>
    </xf>
    <xf numFmtId="2" fontId="5" fillId="0" borderId="51" xfId="1" applyNumberFormat="1" applyFont="1" applyBorder="1" applyAlignment="1" applyProtection="1">
      <alignment horizontal="right" vertical="center" wrapText="1"/>
      <protection locked="0"/>
    </xf>
    <xf numFmtId="2" fontId="5" fillId="0" borderId="105" xfId="1" applyNumberFormat="1" applyFont="1" applyBorder="1" applyAlignment="1" applyProtection="1">
      <alignment horizontal="right" vertical="center" wrapText="1"/>
      <protection locked="0"/>
    </xf>
    <xf numFmtId="2" fontId="5" fillId="3" borderId="14" xfId="1" applyNumberFormat="1" applyFont="1" applyFill="1" applyBorder="1" applyAlignment="1">
      <alignment horizontal="right" vertical="center"/>
    </xf>
    <xf numFmtId="2" fontId="5" fillId="0" borderId="6" xfId="1" applyNumberFormat="1" applyFont="1" applyBorder="1" applyAlignment="1" applyProtection="1">
      <alignment horizontal="right" vertical="center"/>
      <protection locked="0"/>
    </xf>
    <xf numFmtId="2" fontId="5" fillId="0" borderId="25" xfId="1" applyNumberFormat="1" applyFont="1" applyBorder="1" applyAlignment="1" applyProtection="1">
      <alignment horizontal="right" vertical="center"/>
      <protection locked="0"/>
    </xf>
    <xf numFmtId="2" fontId="5" fillId="3" borderId="14" xfId="1" applyNumberFormat="1" applyFont="1" applyFill="1" applyBorder="1" applyAlignment="1" applyProtection="1">
      <alignment horizontal="right" vertical="center"/>
      <protection locked="0"/>
    </xf>
    <xf numFmtId="2" fontId="5" fillId="0" borderId="6" xfId="6" applyNumberFormat="1" applyFont="1" applyBorder="1" applyAlignment="1">
      <alignment horizontal="right" vertical="center"/>
    </xf>
    <xf numFmtId="2" fontId="5" fillId="0" borderId="6" xfId="7" applyNumberFormat="1" applyFont="1" applyBorder="1" applyAlignment="1" applyProtection="1">
      <alignment horizontal="right" vertical="center"/>
      <protection locked="0"/>
    </xf>
    <xf numFmtId="2" fontId="5" fillId="0" borderId="25" xfId="6" applyNumberFormat="1" applyFont="1" applyBorder="1" applyAlignment="1">
      <alignment horizontal="right" vertical="center"/>
    </xf>
    <xf numFmtId="2" fontId="5" fillId="0" borderId="25" xfId="7" applyNumberFormat="1" applyFont="1" applyBorder="1" applyAlignment="1" applyProtection="1">
      <alignment horizontal="right" vertical="center"/>
      <protection locked="0"/>
    </xf>
    <xf numFmtId="0" fontId="5" fillId="14" borderId="18" xfId="1" applyFont="1" applyFill="1" applyBorder="1" applyAlignment="1" applyProtection="1">
      <alignment horizontal="right" vertical="center" wrapText="1"/>
      <protection locked="0"/>
    </xf>
    <xf numFmtId="0" fontId="14" fillId="0" borderId="25" xfId="0" applyFont="1" applyBorder="1" applyAlignment="1">
      <alignment horizontal="right" vertical="center"/>
    </xf>
    <xf numFmtId="1" fontId="5" fillId="14" borderId="24" xfId="10" applyNumberFormat="1" applyFont="1" applyFill="1" applyBorder="1" applyAlignment="1" applyProtection="1">
      <alignment horizontal="right" vertical="center" shrinkToFit="1"/>
      <protection locked="0"/>
    </xf>
    <xf numFmtId="1" fontId="5" fillId="14" borderId="28" xfId="10" applyNumberFormat="1" applyFont="1" applyFill="1" applyBorder="1" applyAlignment="1" applyProtection="1">
      <alignment horizontal="right" vertical="center" shrinkToFit="1"/>
      <protection locked="0"/>
    </xf>
    <xf numFmtId="0" fontId="5" fillId="14" borderId="7" xfId="0" applyFont="1" applyFill="1" applyBorder="1" applyAlignment="1">
      <alignment horizontal="right" vertical="center" wrapText="1"/>
    </xf>
    <xf numFmtId="0" fontId="7" fillId="14" borderId="85" xfId="0" applyFont="1" applyFill="1" applyBorder="1" applyAlignment="1">
      <alignment horizontal="right" vertical="center" wrapText="1"/>
    </xf>
    <xf numFmtId="0" fontId="5" fillId="17" borderId="32" xfId="0" applyFont="1" applyFill="1" applyBorder="1" applyAlignment="1">
      <alignment horizontal="right" vertical="center" wrapText="1"/>
    </xf>
    <xf numFmtId="0" fontId="5" fillId="17" borderId="7" xfId="0" applyFont="1" applyFill="1" applyBorder="1" applyAlignment="1">
      <alignment horizontal="right" vertical="center" wrapText="1"/>
    </xf>
    <xf numFmtId="0" fontId="5" fillId="8" borderId="7" xfId="0" applyFont="1" applyFill="1" applyBorder="1" applyAlignment="1">
      <alignment horizontal="right" vertical="center" wrapText="1"/>
    </xf>
    <xf numFmtId="0" fontId="5" fillId="17" borderId="0" xfId="0" applyFont="1" applyFill="1" applyAlignment="1">
      <alignment horizontal="right" vertical="center" wrapText="1"/>
    </xf>
    <xf numFmtId="0" fontId="5" fillId="14" borderId="128" xfId="0" applyFont="1" applyFill="1" applyBorder="1" applyAlignment="1">
      <alignment horizontal="right" vertical="center" wrapText="1"/>
    </xf>
    <xf numFmtId="0" fontId="5" fillId="14" borderId="74" xfId="0" applyFont="1" applyFill="1" applyBorder="1" applyAlignment="1">
      <alignment horizontal="right" vertical="center" wrapText="1"/>
    </xf>
    <xf numFmtId="0" fontId="5" fillId="14" borderId="76" xfId="0" applyFont="1" applyFill="1" applyBorder="1" applyAlignment="1">
      <alignment horizontal="right" vertical="center" wrapText="1"/>
    </xf>
    <xf numFmtId="1" fontId="5" fillId="14" borderId="54" xfId="10" applyNumberFormat="1" applyFont="1" applyFill="1" applyBorder="1" applyAlignment="1" applyProtection="1">
      <alignment horizontal="right" vertical="center" shrinkToFit="1"/>
      <protection locked="0"/>
    </xf>
    <xf numFmtId="167" fontId="20" fillId="0" borderId="14" xfId="11" applyNumberFormat="1" applyFont="1" applyBorder="1" applyAlignment="1">
      <alignment horizontal="right" vertical="center" wrapText="1"/>
    </xf>
    <xf numFmtId="167" fontId="20" fillId="0" borderId="6" xfId="11" applyNumberFormat="1" applyFont="1" applyBorder="1" applyAlignment="1">
      <alignment horizontal="right" vertical="center" wrapText="1"/>
    </xf>
    <xf numFmtId="167" fontId="20" fillId="9" borderId="15" xfId="11" applyNumberFormat="1" applyFont="1" applyFill="1" applyBorder="1" applyAlignment="1">
      <alignment horizontal="right" vertical="center" wrapText="1"/>
    </xf>
    <xf numFmtId="167" fontId="20" fillId="0" borderId="48" xfId="11" applyNumberFormat="1" applyFont="1" applyBorder="1" applyAlignment="1">
      <alignment horizontal="right" vertical="center" wrapText="1"/>
    </xf>
    <xf numFmtId="167" fontId="20" fillId="0" borderId="34" xfId="11" applyNumberFormat="1" applyFont="1" applyBorder="1" applyAlignment="1">
      <alignment horizontal="right" vertical="center" wrapText="1"/>
    </xf>
    <xf numFmtId="167" fontId="20" fillId="9" borderId="116" xfId="11" applyNumberFormat="1" applyFont="1" applyFill="1" applyBorder="1" applyAlignment="1">
      <alignment horizontal="right" vertical="center" wrapText="1"/>
    </xf>
    <xf numFmtId="167" fontId="20" fillId="9" borderId="23" xfId="11" applyNumberFormat="1" applyFont="1" applyFill="1" applyBorder="1" applyAlignment="1">
      <alignment horizontal="right" vertical="center" wrapText="1"/>
    </xf>
    <xf numFmtId="167" fontId="20" fillId="9" borderId="33" xfId="11" applyNumberFormat="1" applyFont="1" applyFill="1" applyBorder="1" applyAlignment="1">
      <alignment horizontal="right" vertical="center" wrapText="1"/>
    </xf>
    <xf numFmtId="167" fontId="14" fillId="0" borderId="6" xfId="11" applyNumberFormat="1" applyBorder="1" applyAlignment="1">
      <alignment horizontal="right"/>
    </xf>
    <xf numFmtId="167" fontId="14" fillId="0" borderId="34" xfId="11" applyNumberFormat="1" applyBorder="1" applyAlignment="1">
      <alignment horizontal="right"/>
    </xf>
    <xf numFmtId="2" fontId="14" fillId="0" borderId="6" xfId="11" applyNumberFormat="1" applyBorder="1" applyAlignment="1">
      <alignment horizontal="right"/>
    </xf>
    <xf numFmtId="2" fontId="14" fillId="0" borderId="34" xfId="11" applyNumberFormat="1" applyBorder="1" applyAlignment="1">
      <alignment horizontal="right"/>
    </xf>
    <xf numFmtId="167" fontId="14" fillId="0" borderId="25" xfId="11" applyNumberFormat="1" applyBorder="1" applyAlignment="1">
      <alignment horizontal="right"/>
    </xf>
    <xf numFmtId="167" fontId="14" fillId="0" borderId="49" xfId="11" applyNumberFormat="1" applyBorder="1" applyAlignment="1">
      <alignment horizontal="right"/>
    </xf>
    <xf numFmtId="167" fontId="14" fillId="0" borderId="129" xfId="0" applyNumberFormat="1" applyFont="1" applyBorder="1" applyAlignment="1">
      <alignment horizontal="right" vertical="center"/>
    </xf>
    <xf numFmtId="167" fontId="14" fillId="0" borderId="130" xfId="0" applyNumberFormat="1" applyFont="1" applyBorder="1" applyAlignment="1">
      <alignment horizontal="right" vertical="center"/>
    </xf>
    <xf numFmtId="167" fontId="14" fillId="0" borderId="128" xfId="0" applyNumberFormat="1" applyFont="1" applyBorder="1" applyAlignment="1">
      <alignment horizontal="right" vertical="center"/>
    </xf>
    <xf numFmtId="167" fontId="14" fillId="0" borderId="131" xfId="0" applyNumberFormat="1" applyFont="1" applyBorder="1" applyAlignment="1">
      <alignment horizontal="right" vertical="center"/>
    </xf>
    <xf numFmtId="167" fontId="14" fillId="0" borderId="82" xfId="0" applyNumberFormat="1" applyFont="1" applyBorder="1" applyAlignment="1">
      <alignment horizontal="right" vertical="center"/>
    </xf>
    <xf numFmtId="167" fontId="14" fillId="0" borderId="41" xfId="0" applyNumberFormat="1" applyFont="1" applyBorder="1" applyAlignment="1">
      <alignment horizontal="right" vertical="center"/>
    </xf>
    <xf numFmtId="167" fontId="14" fillId="0" borderId="74" xfId="0" applyNumberFormat="1" applyFont="1" applyBorder="1" applyAlignment="1">
      <alignment horizontal="right" vertical="center"/>
    </xf>
    <xf numFmtId="167" fontId="14" fillId="0" borderId="103" xfId="0" applyNumberFormat="1" applyFont="1" applyBorder="1" applyAlignment="1">
      <alignment horizontal="right" vertical="center"/>
    </xf>
    <xf numFmtId="167" fontId="14" fillId="0" borderId="83" xfId="0" applyNumberFormat="1" applyFont="1" applyBorder="1" applyAlignment="1">
      <alignment horizontal="right" vertical="center"/>
    </xf>
    <xf numFmtId="167" fontId="14" fillId="0" borderId="100" xfId="0" applyNumberFormat="1" applyFont="1" applyBorder="1" applyAlignment="1">
      <alignment horizontal="right" vertical="center"/>
    </xf>
    <xf numFmtId="167" fontId="14" fillId="0" borderId="76" xfId="0" applyNumberFormat="1" applyFont="1" applyBorder="1" applyAlignment="1">
      <alignment horizontal="right" vertical="center"/>
    </xf>
    <xf numFmtId="167" fontId="14" fillId="0" borderId="104" xfId="0" applyNumberFormat="1" applyFont="1" applyBorder="1" applyAlignment="1">
      <alignment horizontal="right" vertical="center"/>
    </xf>
    <xf numFmtId="2" fontId="14" fillId="0" borderId="80" xfId="0" applyNumberFormat="1" applyFont="1" applyBorder="1" applyAlignment="1">
      <alignment horizontal="right" vertical="center"/>
    </xf>
    <xf numFmtId="2" fontId="14" fillId="0" borderId="42" xfId="0" applyNumberFormat="1" applyFont="1" applyBorder="1" applyAlignment="1">
      <alignment horizontal="right" vertical="center"/>
    </xf>
    <xf numFmtId="2" fontId="14" fillId="0" borderId="81" xfId="0" applyNumberFormat="1" applyFont="1" applyBorder="1" applyAlignment="1">
      <alignment horizontal="right" vertical="center"/>
    </xf>
    <xf numFmtId="2" fontId="14" fillId="0" borderId="102" xfId="0" applyNumberFormat="1" applyFont="1" applyBorder="1" applyAlignment="1">
      <alignment horizontal="right" vertical="center"/>
    </xf>
    <xf numFmtId="2" fontId="14" fillId="0" borderId="82" xfId="0" applyNumberFormat="1" applyFont="1" applyBorder="1" applyAlignment="1">
      <alignment horizontal="right" vertical="center"/>
    </xf>
    <xf numFmtId="2" fontId="14" fillId="0" borderId="41" xfId="0" applyNumberFormat="1" applyFont="1" applyBorder="1" applyAlignment="1">
      <alignment horizontal="right" vertical="center"/>
    </xf>
    <xf numFmtId="2" fontId="14" fillId="0" borderId="74" xfId="0" applyNumberFormat="1" applyFont="1" applyBorder="1" applyAlignment="1">
      <alignment horizontal="right" vertical="center"/>
    </xf>
    <xf numFmtId="2" fontId="14" fillId="0" borderId="103" xfId="0" applyNumberFormat="1" applyFont="1" applyBorder="1" applyAlignment="1">
      <alignment horizontal="right" vertical="center"/>
    </xf>
    <xf numFmtId="2" fontId="14" fillId="0" borderId="111" xfId="0" applyNumberFormat="1" applyFont="1" applyBorder="1" applyAlignment="1">
      <alignment horizontal="right" vertical="center"/>
    </xf>
    <xf numFmtId="2" fontId="14" fillId="0" borderId="72" xfId="0" applyNumberFormat="1" applyFont="1" applyBorder="1" applyAlignment="1">
      <alignment horizontal="right" vertical="center"/>
    </xf>
    <xf numFmtId="2" fontId="14" fillId="0" borderId="75" xfId="0" applyNumberFormat="1" applyFont="1" applyBorder="1" applyAlignment="1">
      <alignment horizontal="right" vertical="center"/>
    </xf>
    <xf numFmtId="2" fontId="14" fillId="0" borderId="112" xfId="0" applyNumberFormat="1" applyFont="1" applyBorder="1" applyAlignment="1">
      <alignment horizontal="right" vertical="center"/>
    </xf>
    <xf numFmtId="2" fontId="14" fillId="0" borderId="83" xfId="0" applyNumberFormat="1" applyFont="1" applyBorder="1" applyAlignment="1">
      <alignment horizontal="right" vertical="center"/>
    </xf>
    <xf numFmtId="2" fontId="14" fillId="0" borderId="100" xfId="0" applyNumberFormat="1" applyFont="1" applyBorder="1" applyAlignment="1">
      <alignment horizontal="right" vertical="center"/>
    </xf>
    <xf numFmtId="2" fontId="14" fillId="0" borderId="76" xfId="0" applyNumberFormat="1" applyFont="1" applyBorder="1" applyAlignment="1">
      <alignment horizontal="right" vertical="center"/>
    </xf>
    <xf numFmtId="2" fontId="14" fillId="0" borderId="104" xfId="0" applyNumberFormat="1" applyFont="1" applyBorder="1" applyAlignment="1">
      <alignment horizontal="right" vertical="center"/>
    </xf>
    <xf numFmtId="2" fontId="5" fillId="0" borderId="41" xfId="0" applyNumberFormat="1" applyFont="1" applyBorder="1" applyAlignment="1">
      <alignment horizontal="right" vertical="center" wrapText="1"/>
    </xf>
    <xf numFmtId="2" fontId="5" fillId="0" borderId="46" xfId="0" applyNumberFormat="1" applyFont="1" applyBorder="1" applyAlignment="1">
      <alignment horizontal="right" vertical="center" wrapText="1"/>
    </xf>
    <xf numFmtId="2" fontId="5" fillId="0" borderId="42" xfId="0" applyNumberFormat="1" applyFont="1" applyBorder="1" applyAlignment="1">
      <alignment horizontal="right" vertical="center" wrapText="1"/>
    </xf>
    <xf numFmtId="2" fontId="5" fillId="0" borderId="45" xfId="0" applyNumberFormat="1" applyFont="1" applyBorder="1" applyAlignment="1">
      <alignment horizontal="right" vertical="center" wrapText="1"/>
    </xf>
    <xf numFmtId="2" fontId="5" fillId="10" borderId="118" xfId="0" applyNumberFormat="1" applyFont="1" applyFill="1" applyBorder="1" applyAlignment="1">
      <alignment horizontal="right" vertical="center" wrapText="1"/>
    </xf>
    <xf numFmtId="2" fontId="5" fillId="10" borderId="72" xfId="0" applyNumberFormat="1" applyFont="1" applyFill="1" applyBorder="1" applyAlignment="1">
      <alignment horizontal="right" vertical="center" wrapText="1"/>
    </xf>
    <xf numFmtId="2" fontId="5" fillId="10" borderId="73" xfId="0" applyNumberFormat="1" applyFont="1" applyFill="1" applyBorder="1" applyAlignment="1">
      <alignment horizontal="right" vertical="center" wrapText="1"/>
    </xf>
    <xf numFmtId="2" fontId="5" fillId="10" borderId="132" xfId="0" applyNumberFormat="1" applyFont="1" applyFill="1" applyBorder="1" applyAlignment="1">
      <alignment horizontal="right" vertical="center" wrapText="1"/>
    </xf>
    <xf numFmtId="2" fontId="5" fillId="10" borderId="84" xfId="0" applyNumberFormat="1" applyFont="1" applyFill="1" applyBorder="1" applyAlignment="1">
      <alignment horizontal="right" vertical="center" wrapText="1"/>
    </xf>
    <xf numFmtId="2" fontId="5" fillId="10" borderId="85" xfId="0" applyNumberFormat="1" applyFont="1" applyFill="1" applyBorder="1" applyAlignment="1">
      <alignment horizontal="right" vertical="center" wrapText="1"/>
    </xf>
    <xf numFmtId="2" fontId="5" fillId="10" borderId="86" xfId="0" applyNumberFormat="1" applyFont="1" applyFill="1" applyBorder="1" applyAlignment="1">
      <alignment horizontal="right" vertical="center" wrapText="1"/>
    </xf>
    <xf numFmtId="2" fontId="5" fillId="15" borderId="17" xfId="0" applyNumberFormat="1" applyFont="1" applyFill="1" applyBorder="1" applyAlignment="1">
      <alignment horizontal="right" vertical="center" wrapText="1"/>
    </xf>
    <xf numFmtId="2" fontId="5" fillId="0" borderId="17" xfId="0" applyNumberFormat="1" applyFont="1" applyBorder="1" applyAlignment="1">
      <alignment horizontal="right" vertical="center" wrapText="1"/>
    </xf>
    <xf numFmtId="2" fontId="5" fillId="0" borderId="7" xfId="0" applyNumberFormat="1" applyFont="1" applyBorder="1" applyAlignment="1">
      <alignment horizontal="right" vertical="center" wrapText="1"/>
    </xf>
    <xf numFmtId="2" fontId="5" fillId="15" borderId="16" xfId="0" applyNumberFormat="1" applyFont="1" applyFill="1" applyBorder="1" applyAlignment="1">
      <alignment horizontal="right" vertical="center" wrapText="1"/>
    </xf>
    <xf numFmtId="2" fontId="5" fillId="0" borderId="16" xfId="0" applyNumberFormat="1" applyFont="1" applyBorder="1" applyAlignment="1">
      <alignment horizontal="right" vertical="center" wrapText="1"/>
    </xf>
    <xf numFmtId="2" fontId="5" fillId="0" borderId="0" xfId="0" applyNumberFormat="1" applyFont="1" applyAlignment="1">
      <alignment horizontal="right" vertical="center" wrapText="1"/>
    </xf>
    <xf numFmtId="2" fontId="5" fillId="0" borderId="51" xfId="0" applyNumberFormat="1" applyFont="1" applyBorder="1" applyAlignment="1">
      <alignment horizontal="right" vertical="center" wrapText="1"/>
    </xf>
    <xf numFmtId="2" fontId="5" fillId="0" borderId="94" xfId="0" applyNumberFormat="1" applyFont="1" applyBorder="1" applyAlignment="1">
      <alignment horizontal="right" vertical="center" wrapText="1"/>
    </xf>
    <xf numFmtId="165" fontId="14" fillId="9" borderId="22" xfId="0" applyNumberFormat="1" applyFont="1" applyFill="1" applyBorder="1" applyAlignment="1">
      <alignment horizontal="right" vertical="center" wrapText="1"/>
    </xf>
    <xf numFmtId="165" fontId="14" fillId="9" borderId="18" xfId="0" applyNumberFormat="1" applyFont="1" applyFill="1" applyBorder="1" applyAlignment="1">
      <alignment horizontal="right" vertical="center" wrapText="1"/>
    </xf>
    <xf numFmtId="165" fontId="14" fillId="15" borderId="23" xfId="0" applyNumberFormat="1" applyFont="1" applyFill="1" applyBorder="1" applyAlignment="1">
      <alignment horizontal="right" vertical="center" wrapText="1"/>
    </xf>
    <xf numFmtId="165" fontId="14" fillId="15" borderId="6" xfId="0" applyNumberFormat="1" applyFont="1" applyFill="1" applyBorder="1" applyAlignment="1">
      <alignment horizontal="right" vertical="center" wrapText="1"/>
    </xf>
    <xf numFmtId="165" fontId="14" fillId="0" borderId="6" xfId="0" applyNumberFormat="1" applyFont="1" applyBorder="1" applyAlignment="1">
      <alignment horizontal="right" vertical="center" wrapText="1"/>
    </xf>
    <xf numFmtId="165" fontId="14" fillId="15" borderId="15" xfId="0" applyNumberFormat="1" applyFont="1" applyFill="1" applyBorder="1" applyAlignment="1">
      <alignment horizontal="right" vertical="center" wrapText="1"/>
    </xf>
    <xf numFmtId="165" fontId="14" fillId="15" borderId="25" xfId="0" applyNumberFormat="1" applyFont="1" applyFill="1" applyBorder="1" applyAlignment="1">
      <alignment horizontal="right" vertical="center" wrapText="1"/>
    </xf>
    <xf numFmtId="165" fontId="14" fillId="0" borderId="25" xfId="0" applyNumberFormat="1" applyFont="1" applyBorder="1" applyAlignment="1">
      <alignment horizontal="right" vertical="center" wrapText="1"/>
    </xf>
    <xf numFmtId="165" fontId="14" fillId="15" borderId="56" xfId="0" applyNumberFormat="1" applyFont="1" applyFill="1" applyBorder="1" applyAlignment="1">
      <alignment horizontal="right" vertical="center" wrapText="1"/>
    </xf>
    <xf numFmtId="165" fontId="14" fillId="15" borderId="27" xfId="0" applyNumberFormat="1" applyFont="1" applyFill="1" applyBorder="1" applyAlignment="1">
      <alignment horizontal="right" vertical="center" wrapText="1"/>
    </xf>
    <xf numFmtId="165" fontId="14" fillId="0" borderId="27" xfId="0" applyNumberFormat="1" applyFont="1" applyBorder="1" applyAlignment="1">
      <alignment horizontal="right" vertical="center" wrapText="1"/>
    </xf>
    <xf numFmtId="165" fontId="14" fillId="9" borderId="17" xfId="0" applyNumberFormat="1" applyFont="1" applyFill="1" applyBorder="1" applyAlignment="1">
      <alignment horizontal="right" vertical="center" wrapText="1"/>
    </xf>
    <xf numFmtId="165" fontId="14" fillId="9" borderId="14" xfId="0" applyNumberFormat="1" applyFont="1" applyFill="1" applyBorder="1" applyAlignment="1">
      <alignment horizontal="right" vertical="center" wrapText="1"/>
    </xf>
    <xf numFmtId="165" fontId="5" fillId="15" borderId="6" xfId="1" applyNumberFormat="1" applyFont="1" applyFill="1" applyBorder="1" applyAlignment="1">
      <alignment horizontal="right" vertical="center" shrinkToFit="1"/>
    </xf>
    <xf numFmtId="165" fontId="5" fillId="0" borderId="6" xfId="1" applyNumberFormat="1" applyFont="1" applyBorder="1" applyAlignment="1">
      <alignment horizontal="right" vertical="center" shrinkToFit="1"/>
    </xf>
    <xf numFmtId="165" fontId="5" fillId="0" borderId="34" xfId="1" applyNumberFormat="1" applyFont="1" applyBorder="1" applyAlignment="1">
      <alignment horizontal="right" vertical="center" shrinkToFit="1"/>
    </xf>
    <xf numFmtId="165" fontId="5" fillId="0" borderId="106" xfId="1" applyNumberFormat="1" applyFont="1" applyBorder="1" applyAlignment="1">
      <alignment horizontal="right" vertical="center" shrinkToFit="1"/>
    </xf>
    <xf numFmtId="0" fontId="32" fillId="0" borderId="0" xfId="0" applyFont="1" applyAlignment="1">
      <alignment wrapText="1"/>
    </xf>
    <xf numFmtId="0" fontId="20" fillId="14" borderId="140" xfId="0" applyFont="1" applyFill="1" applyBorder="1" applyAlignment="1">
      <alignment horizontal="left" vertical="center" wrapText="1"/>
    </xf>
    <xf numFmtId="0" fontId="5" fillId="14" borderId="141" xfId="0" applyFont="1" applyFill="1" applyBorder="1" applyAlignment="1">
      <alignment horizontal="left" vertical="center" wrapText="1"/>
    </xf>
    <xf numFmtId="0" fontId="5" fillId="14" borderId="142" xfId="0" applyFont="1" applyFill="1" applyBorder="1" applyAlignment="1">
      <alignment horizontal="left" vertical="center" wrapText="1"/>
    </xf>
    <xf numFmtId="2" fontId="14" fillId="0" borderId="143" xfId="0" applyNumberFormat="1" applyFont="1" applyBorder="1" applyAlignment="1">
      <alignment horizontal="right" vertical="center"/>
    </xf>
    <xf numFmtId="2" fontId="14" fillId="0" borderId="144" xfId="0" applyNumberFormat="1" applyFont="1" applyBorder="1" applyAlignment="1">
      <alignment horizontal="right" vertical="center"/>
    </xf>
    <xf numFmtId="2" fontId="14" fillId="0" borderId="142" xfId="0" applyNumberFormat="1" applyFont="1" applyBorder="1" applyAlignment="1">
      <alignment horizontal="right" vertical="center"/>
    </xf>
    <xf numFmtId="2" fontId="14" fillId="0" borderId="145" xfId="0" applyNumberFormat="1" applyFont="1" applyBorder="1" applyAlignment="1">
      <alignment horizontal="right" vertical="center"/>
    </xf>
    <xf numFmtId="2" fontId="14" fillId="0" borderId="146" xfId="0" applyNumberFormat="1" applyFont="1" applyBorder="1" applyAlignment="1">
      <alignment horizontal="right" vertical="center"/>
    </xf>
    <xf numFmtId="0" fontId="20" fillId="14" borderId="147" xfId="0" applyFont="1" applyFill="1" applyBorder="1" applyAlignment="1">
      <alignment horizontal="left" vertical="center" wrapText="1"/>
    </xf>
    <xf numFmtId="2" fontId="14" fillId="0" borderId="148" xfId="0" applyNumberFormat="1" applyFont="1" applyBorder="1" applyAlignment="1">
      <alignment horizontal="right" vertical="center"/>
    </xf>
    <xf numFmtId="0" fontId="20" fillId="14" borderId="149" xfId="0" applyFont="1" applyFill="1" applyBorder="1" applyAlignment="1">
      <alignment horizontal="left" vertical="center" wrapText="1"/>
    </xf>
    <xf numFmtId="2" fontId="14" fillId="0" borderId="150" xfId="0" applyNumberFormat="1" applyFont="1" applyBorder="1" applyAlignment="1">
      <alignment horizontal="right" vertical="center"/>
    </xf>
    <xf numFmtId="0" fontId="20" fillId="14" borderId="151" xfId="0" applyFont="1" applyFill="1" applyBorder="1" applyAlignment="1">
      <alignment horizontal="left" vertical="center" wrapText="1"/>
    </xf>
    <xf numFmtId="0" fontId="5" fillId="14" borderId="152" xfId="0" applyFont="1" applyFill="1" applyBorder="1" applyAlignment="1">
      <alignment horizontal="left" vertical="center" wrapText="1"/>
    </xf>
    <xf numFmtId="0" fontId="5" fillId="14" borderId="153" xfId="0" applyFont="1" applyFill="1" applyBorder="1" applyAlignment="1">
      <alignment horizontal="left" vertical="center" wrapText="1"/>
    </xf>
    <xf numFmtId="2" fontId="14" fillId="0" borderId="154" xfId="0" applyNumberFormat="1" applyFont="1" applyBorder="1" applyAlignment="1">
      <alignment horizontal="right" vertical="center"/>
    </xf>
    <xf numFmtId="2" fontId="14" fillId="0" borderId="155" xfId="0" applyNumberFormat="1" applyFont="1" applyBorder="1" applyAlignment="1">
      <alignment horizontal="right" vertical="center"/>
    </xf>
    <xf numFmtId="2" fontId="14" fillId="0" borderId="153" xfId="0" applyNumberFormat="1" applyFont="1" applyBorder="1" applyAlignment="1">
      <alignment horizontal="right" vertical="center"/>
    </xf>
    <xf numFmtId="2" fontId="14" fillId="0" borderId="156" xfId="0" applyNumberFormat="1" applyFont="1" applyBorder="1" applyAlignment="1">
      <alignment horizontal="right" vertical="center"/>
    </xf>
    <xf numFmtId="2" fontId="14" fillId="0" borderId="157" xfId="0" applyNumberFormat="1" applyFont="1" applyBorder="1" applyAlignment="1">
      <alignment horizontal="right" vertical="center"/>
    </xf>
    <xf numFmtId="0" fontId="15" fillId="15" borderId="1" xfId="0" applyFont="1" applyFill="1" applyBorder="1" applyAlignment="1">
      <alignment horizontal="left" vertical="center" wrapText="1"/>
    </xf>
    <xf numFmtId="0" fontId="15" fillId="15" borderId="158" xfId="0" applyFont="1" applyFill="1" applyBorder="1" applyAlignment="1">
      <alignment horizontal="left" vertical="center" wrapText="1"/>
    </xf>
    <xf numFmtId="0" fontId="15" fillId="15" borderId="159" xfId="0" applyFont="1" applyFill="1" applyBorder="1" applyAlignment="1">
      <alignment horizontal="left" vertical="center" wrapText="1"/>
    </xf>
    <xf numFmtId="0" fontId="15" fillId="15" borderId="160" xfId="0" applyFont="1" applyFill="1" applyBorder="1" applyAlignment="1">
      <alignment horizontal="left" vertical="center"/>
    </xf>
    <xf numFmtId="0" fontId="15" fillId="15" borderId="161" xfId="0" applyFont="1" applyFill="1" applyBorder="1" applyAlignment="1">
      <alignment horizontal="left" vertical="center"/>
    </xf>
    <xf numFmtId="0" fontId="15" fillId="15" borderId="159" xfId="0" applyFont="1" applyFill="1" applyBorder="1" applyAlignment="1">
      <alignment horizontal="left" vertical="center"/>
    </xf>
    <xf numFmtId="0" fontId="15" fillId="15" borderId="20" xfId="0" applyFont="1" applyFill="1" applyBorder="1" applyAlignment="1">
      <alignment horizontal="left" vertical="center"/>
    </xf>
    <xf numFmtId="167" fontId="20" fillId="24" borderId="17" xfId="11" applyNumberFormat="1" applyFont="1" applyFill="1" applyBorder="1" applyAlignment="1">
      <alignment horizontal="right" vertical="center" wrapText="1"/>
    </xf>
    <xf numFmtId="167" fontId="20" fillId="24" borderId="14" xfId="11" applyNumberFormat="1" applyFont="1" applyFill="1" applyBorder="1" applyAlignment="1">
      <alignment horizontal="right" vertical="center" wrapText="1"/>
    </xf>
    <xf numFmtId="167" fontId="20" fillId="24" borderId="23" xfId="11" applyNumberFormat="1" applyFont="1" applyFill="1" applyBorder="1" applyAlignment="1">
      <alignment horizontal="right" vertical="center" wrapText="1"/>
    </xf>
    <xf numFmtId="167" fontId="20" fillId="24" borderId="6" xfId="11" applyNumberFormat="1" applyFont="1" applyFill="1" applyBorder="1" applyAlignment="1">
      <alignment horizontal="right" vertical="center" wrapText="1"/>
    </xf>
    <xf numFmtId="167" fontId="14" fillId="24" borderId="23" xfId="11" applyNumberFormat="1" applyFill="1" applyBorder="1" applyAlignment="1">
      <alignment horizontal="right"/>
    </xf>
    <xf numFmtId="167" fontId="14" fillId="24" borderId="6" xfId="11" applyNumberFormat="1" applyFill="1" applyBorder="1" applyAlignment="1">
      <alignment horizontal="right"/>
    </xf>
    <xf numFmtId="2" fontId="14" fillId="24" borderId="23" xfId="11" applyNumberFormat="1" applyFill="1" applyBorder="1" applyAlignment="1">
      <alignment horizontal="right"/>
    </xf>
    <xf numFmtId="2" fontId="14" fillId="24" borderId="6" xfId="11" applyNumberFormat="1" applyFill="1" applyBorder="1" applyAlignment="1">
      <alignment horizontal="right"/>
    </xf>
    <xf numFmtId="167" fontId="14" fillId="24" borderId="15" xfId="11" applyNumberFormat="1" applyFill="1" applyBorder="1" applyAlignment="1">
      <alignment horizontal="right"/>
    </xf>
    <xf numFmtId="167" fontId="14" fillId="24" borderId="25" xfId="11" applyNumberFormat="1" applyFill="1" applyBorder="1" applyAlignment="1">
      <alignment horizontal="right"/>
    </xf>
    <xf numFmtId="0" fontId="7" fillId="21" borderId="164" xfId="0" applyFont="1" applyFill="1" applyBorder="1" applyAlignment="1">
      <alignment horizontal="left" vertical="center" wrapText="1"/>
    </xf>
    <xf numFmtId="0" fontId="7" fillId="21" borderId="165" xfId="0" applyFont="1" applyFill="1" applyBorder="1" applyAlignment="1">
      <alignment horizontal="left" vertical="center" wrapText="1"/>
    </xf>
    <xf numFmtId="0" fontId="20" fillId="0" borderId="37" xfId="0" applyFont="1" applyBorder="1" applyAlignment="1">
      <alignment wrapText="1"/>
    </xf>
    <xf numFmtId="0" fontId="14" fillId="15" borderId="12" xfId="11" applyFill="1" applyBorder="1" applyAlignment="1">
      <alignment horizontal="left" vertical="center" wrapText="1"/>
    </xf>
    <xf numFmtId="0" fontId="14" fillId="15" borderId="70" xfId="11" applyFill="1" applyBorder="1" applyAlignment="1">
      <alignment vertical="center" wrapText="1"/>
    </xf>
    <xf numFmtId="0" fontId="14" fillId="15" borderId="88" xfId="11" applyFill="1" applyBorder="1" applyAlignment="1">
      <alignment vertical="center" wrapText="1"/>
    </xf>
    <xf numFmtId="2" fontId="5" fillId="3" borderId="1" xfId="1" applyNumberFormat="1" applyFont="1" applyFill="1" applyBorder="1" applyAlignment="1">
      <alignment horizontal="right" vertical="center" shrinkToFit="1"/>
    </xf>
    <xf numFmtId="165" fontId="5" fillId="3" borderId="1" xfId="1" applyNumberFormat="1" applyFont="1" applyFill="1" applyBorder="1" applyAlignment="1">
      <alignment horizontal="right" vertical="center" shrinkToFit="1"/>
    </xf>
    <xf numFmtId="166" fontId="5" fillId="3" borderId="167" xfId="1" applyNumberFormat="1" applyFont="1" applyFill="1" applyBorder="1" applyAlignment="1">
      <alignment horizontal="right" vertical="center" shrinkToFit="1"/>
    </xf>
    <xf numFmtId="2" fontId="5" fillId="3" borderId="167" xfId="1" applyNumberFormat="1" applyFont="1" applyFill="1" applyBorder="1" applyAlignment="1">
      <alignment horizontal="right" vertical="center" shrinkToFit="1"/>
    </xf>
    <xf numFmtId="2" fontId="5" fillId="3" borderId="1" xfId="1" applyNumberFormat="1" applyFont="1" applyFill="1" applyBorder="1" applyAlignment="1">
      <alignment horizontal="right" vertical="center" wrapText="1"/>
    </xf>
    <xf numFmtId="2" fontId="5" fillId="3" borderId="167" xfId="1" applyNumberFormat="1" applyFont="1" applyFill="1" applyBorder="1" applyAlignment="1">
      <alignment horizontal="right" vertical="center" wrapText="1"/>
    </xf>
    <xf numFmtId="0" fontId="34" fillId="0" borderId="0" xfId="0" applyFont="1" applyAlignment="1">
      <alignment horizontal="left" vertical="center"/>
    </xf>
    <xf numFmtId="2" fontId="5" fillId="25" borderId="43" xfId="0" applyNumberFormat="1" applyFont="1" applyFill="1" applyBorder="1" applyAlignment="1">
      <alignment horizontal="right" vertical="center" wrapText="1"/>
    </xf>
    <xf numFmtId="2" fontId="5" fillId="25" borderId="44" xfId="0" applyNumberFormat="1" applyFont="1" applyFill="1" applyBorder="1" applyAlignment="1">
      <alignment horizontal="right" vertical="center" wrapText="1"/>
    </xf>
    <xf numFmtId="2" fontId="5" fillId="25" borderId="44" xfId="0" applyNumberFormat="1" applyFont="1" applyFill="1" applyBorder="1" applyAlignment="1">
      <alignment horizontal="right" vertical="center"/>
    </xf>
    <xf numFmtId="0" fontId="14" fillId="0" borderId="168" xfId="0" applyFont="1" applyBorder="1" applyAlignment="1">
      <alignment horizontal="left" vertical="center"/>
    </xf>
    <xf numFmtId="2" fontId="5" fillId="6" borderId="130" xfId="0" applyNumberFormat="1" applyFont="1" applyFill="1" applyBorder="1" applyAlignment="1">
      <alignment vertical="center" wrapText="1"/>
    </xf>
    <xf numFmtId="2" fontId="5" fillId="6" borderId="169" xfId="0" applyNumberFormat="1" applyFont="1" applyFill="1" applyBorder="1" applyAlignment="1">
      <alignment vertical="center" wrapText="1"/>
    </xf>
    <xf numFmtId="0" fontId="7" fillId="21" borderId="38" xfId="0" applyFont="1" applyFill="1" applyBorder="1" applyAlignment="1">
      <alignment horizontal="left" vertical="center" wrapText="1"/>
    </xf>
    <xf numFmtId="0" fontId="5" fillId="17" borderId="170" xfId="0" applyFont="1" applyFill="1" applyBorder="1" applyAlignment="1">
      <alignment horizontal="left" vertical="center" wrapText="1"/>
    </xf>
    <xf numFmtId="2" fontId="5" fillId="12" borderId="171" xfId="0" applyNumberFormat="1" applyFont="1" applyFill="1" applyBorder="1" applyAlignment="1">
      <alignment vertical="center" wrapText="1"/>
    </xf>
    <xf numFmtId="0" fontId="7" fillId="21" borderId="172" xfId="0" applyFont="1" applyFill="1" applyBorder="1" applyAlignment="1">
      <alignment horizontal="left" vertical="center" wrapText="1"/>
    </xf>
    <xf numFmtId="2" fontId="5" fillId="25" borderId="171" xfId="0" applyNumberFormat="1" applyFont="1" applyFill="1" applyBorder="1" applyAlignment="1">
      <alignment horizontal="right" vertical="center" wrapText="1"/>
    </xf>
    <xf numFmtId="2" fontId="5" fillId="0" borderId="130" xfId="0" applyNumberFormat="1" applyFont="1" applyBorder="1" applyAlignment="1">
      <alignment horizontal="right" vertical="center" wrapText="1"/>
    </xf>
    <xf numFmtId="0" fontId="7" fillId="21" borderId="173" xfId="0" applyFont="1" applyFill="1" applyBorder="1" applyAlignment="1">
      <alignment horizontal="left" vertical="center" wrapText="1"/>
    </xf>
    <xf numFmtId="2" fontId="5" fillId="12" borderId="174" xfId="0" applyNumberFormat="1" applyFont="1" applyFill="1" applyBorder="1" applyAlignment="1">
      <alignment vertical="center" wrapText="1"/>
    </xf>
    <xf numFmtId="2" fontId="5" fillId="12" borderId="175" xfId="0" applyNumberFormat="1" applyFont="1" applyFill="1" applyBorder="1" applyAlignment="1">
      <alignment vertical="center" wrapText="1"/>
    </xf>
    <xf numFmtId="2" fontId="5" fillId="12" borderId="176" xfId="0" applyNumberFormat="1" applyFont="1" applyFill="1" applyBorder="1" applyAlignment="1">
      <alignment vertical="center" wrapText="1"/>
    </xf>
    <xf numFmtId="2" fontId="5" fillId="6" borderId="127" xfId="0" applyNumberFormat="1" applyFont="1" applyFill="1" applyBorder="1" applyAlignment="1">
      <alignment vertical="center" wrapText="1"/>
    </xf>
    <xf numFmtId="2" fontId="5" fillId="12" borderId="23" xfId="0" applyNumberFormat="1" applyFont="1" applyFill="1" applyBorder="1" applyAlignment="1">
      <alignment vertical="center" wrapText="1"/>
    </xf>
    <xf numFmtId="2" fontId="5" fillId="6" borderId="177" xfId="0" applyNumberFormat="1" applyFont="1" applyFill="1" applyBorder="1" applyAlignment="1">
      <alignment vertical="center" wrapText="1"/>
    </xf>
    <xf numFmtId="0" fontId="14" fillId="15" borderId="12" xfId="9" applyFont="1" applyFill="1" applyBorder="1" applyAlignment="1">
      <alignment horizontal="left" vertical="top" wrapText="1"/>
    </xf>
    <xf numFmtId="2" fontId="14" fillId="0" borderId="19" xfId="9" applyNumberFormat="1" applyFont="1" applyBorder="1" applyAlignment="1">
      <alignment horizontal="left" vertical="top" wrapText="1"/>
    </xf>
    <xf numFmtId="0" fontId="14" fillId="0" borderId="19" xfId="9" applyFont="1" applyBorder="1" applyAlignment="1">
      <alignment horizontal="left" vertical="top" wrapText="1"/>
    </xf>
    <xf numFmtId="0" fontId="14" fillId="15" borderId="12" xfId="9" applyFont="1" applyFill="1" applyBorder="1" applyAlignment="1">
      <alignment horizontal="left" vertical="top"/>
    </xf>
    <xf numFmtId="2" fontId="14" fillId="0" borderId="19" xfId="9" applyNumberFormat="1" applyFont="1" applyBorder="1" applyAlignment="1">
      <alignment horizontal="left" vertical="top"/>
    </xf>
    <xf numFmtId="0" fontId="14" fillId="0" borderId="19" xfId="9" applyFont="1" applyBorder="1" applyAlignment="1">
      <alignment horizontal="left" vertical="top"/>
    </xf>
    <xf numFmtId="0" fontId="14" fillId="15" borderId="95" xfId="0" applyFont="1" applyFill="1" applyBorder="1" applyAlignment="1">
      <alignment horizontal="left" vertical="top" wrapText="1"/>
    </xf>
    <xf numFmtId="0" fontId="14" fillId="15" borderId="21" xfId="0" applyFont="1" applyFill="1" applyBorder="1" applyAlignment="1">
      <alignment vertical="top" wrapText="1"/>
    </xf>
    <xf numFmtId="2" fontId="14" fillId="0" borderId="50" xfId="0" applyNumberFormat="1" applyFont="1" applyBorder="1" applyAlignment="1">
      <alignment horizontal="left" vertical="top" wrapText="1"/>
    </xf>
    <xf numFmtId="0" fontId="7" fillId="26" borderId="39" xfId="1" applyFont="1" applyFill="1" applyBorder="1" applyAlignment="1" applyProtection="1">
      <alignment horizontal="left" vertical="center" wrapText="1"/>
      <protection locked="0"/>
    </xf>
    <xf numFmtId="1" fontId="7" fillId="27" borderId="16" xfId="1" applyNumberFormat="1" applyFont="1" applyFill="1" applyBorder="1" applyAlignment="1" applyProtection="1">
      <alignment horizontal="left" vertical="center" wrapText="1"/>
      <protection locked="0"/>
    </xf>
    <xf numFmtId="1" fontId="7" fillId="27" borderId="47" xfId="1" applyNumberFormat="1" applyFont="1" applyFill="1" applyBorder="1" applyAlignment="1" applyProtection="1">
      <alignment horizontal="left" vertical="center" wrapText="1"/>
      <protection locked="0"/>
    </xf>
    <xf numFmtId="1" fontId="7" fillId="27" borderId="66" xfId="1" applyNumberFormat="1" applyFont="1" applyFill="1" applyBorder="1" applyAlignment="1" applyProtection="1">
      <alignment horizontal="left" vertical="center" wrapText="1"/>
      <protection locked="0"/>
    </xf>
    <xf numFmtId="0" fontId="14" fillId="26" borderId="68" xfId="0" applyFont="1" applyFill="1" applyBorder="1" applyAlignment="1">
      <alignment horizontal="left" vertical="center" wrapText="1"/>
    </xf>
    <xf numFmtId="1" fontId="7" fillId="29" borderId="47" xfId="1" applyNumberFormat="1" applyFont="1" applyFill="1" applyBorder="1" applyAlignment="1" applyProtection="1">
      <alignment horizontal="left" vertical="center" wrapText="1"/>
      <protection locked="0"/>
    </xf>
    <xf numFmtId="1" fontId="7" fillId="29" borderId="66" xfId="1" applyNumberFormat="1" applyFont="1" applyFill="1" applyBorder="1" applyAlignment="1" applyProtection="1">
      <alignment horizontal="left" vertical="center" wrapText="1"/>
      <protection locked="0"/>
    </xf>
    <xf numFmtId="1" fontId="7" fillId="29" borderId="16" xfId="1" applyNumberFormat="1" applyFont="1" applyFill="1" applyBorder="1" applyAlignment="1" applyProtection="1">
      <alignment horizontal="left" vertical="center" wrapText="1"/>
      <protection locked="0"/>
    </xf>
    <xf numFmtId="1" fontId="7" fillId="29" borderId="51" xfId="1" applyNumberFormat="1" applyFont="1" applyFill="1" applyBorder="1" applyAlignment="1" applyProtection="1">
      <alignment horizontal="left" vertical="center" wrapText="1"/>
      <protection locked="0"/>
    </xf>
    <xf numFmtId="0" fontId="14" fillId="28" borderId="68" xfId="0" applyFont="1" applyFill="1" applyBorder="1" applyAlignment="1">
      <alignment horizontal="left" vertical="center" wrapText="1"/>
    </xf>
    <xf numFmtId="0" fontId="7" fillId="28" borderId="39" xfId="1" applyFont="1" applyFill="1" applyBorder="1" applyAlignment="1" applyProtection="1">
      <alignment horizontal="left" vertical="center" wrapText="1"/>
      <protection locked="0"/>
    </xf>
    <xf numFmtId="2" fontId="5" fillId="29" borderId="13" xfId="1" applyNumberFormat="1" applyFont="1" applyFill="1" applyBorder="1" applyAlignment="1" applyProtection="1">
      <alignment horizontal="left" vertical="center" shrinkToFit="1"/>
      <protection locked="0"/>
    </xf>
    <xf numFmtId="2" fontId="5" fillId="29" borderId="13" xfId="1" applyNumberFormat="1" applyFont="1" applyFill="1" applyBorder="1" applyAlignment="1" applyProtection="1">
      <alignment horizontal="left" vertical="center" wrapText="1" shrinkToFit="1"/>
      <protection locked="0"/>
    </xf>
    <xf numFmtId="1" fontId="5" fillId="29" borderId="19" xfId="1" applyNumberFormat="1" applyFont="1" applyFill="1" applyBorder="1" applyAlignment="1" applyProtection="1">
      <alignment horizontal="right" vertical="center" shrinkToFit="1"/>
      <protection locked="0"/>
    </xf>
    <xf numFmtId="2" fontId="5" fillId="22" borderId="6" xfId="1" applyNumberFormat="1" applyFont="1" applyFill="1" applyBorder="1" applyAlignment="1" applyProtection="1">
      <alignment horizontal="left" vertical="center" shrinkToFit="1"/>
      <protection locked="0"/>
    </xf>
    <xf numFmtId="2" fontId="5" fillId="22" borderId="6" xfId="1" applyNumberFormat="1" applyFont="1" applyFill="1" applyBorder="1" applyAlignment="1" applyProtection="1">
      <alignment horizontal="left" vertical="center" wrapText="1" shrinkToFit="1"/>
      <protection locked="0"/>
    </xf>
    <xf numFmtId="1" fontId="7" fillId="29" borderId="105" xfId="1" applyNumberFormat="1" applyFont="1" applyFill="1" applyBorder="1" applyAlignment="1" applyProtection="1">
      <alignment horizontal="left" vertical="center" wrapText="1"/>
      <protection locked="0"/>
    </xf>
    <xf numFmtId="0" fontId="5" fillId="29" borderId="40" xfId="1" applyFont="1" applyFill="1" applyBorder="1" applyAlignment="1" applyProtection="1">
      <alignment horizontal="left" vertical="center" shrinkToFit="1"/>
      <protection locked="0"/>
    </xf>
    <xf numFmtId="0" fontId="5" fillId="29" borderId="13" xfId="1" applyFont="1" applyFill="1" applyBorder="1" applyAlignment="1" applyProtection="1">
      <alignment horizontal="left" vertical="center" shrinkToFit="1"/>
      <protection locked="0"/>
    </xf>
    <xf numFmtId="2" fontId="5" fillId="22" borderId="22" xfId="1" applyNumberFormat="1" applyFont="1" applyFill="1" applyBorder="1" applyAlignment="1" applyProtection="1">
      <alignment horizontal="left" vertical="center" shrinkToFit="1"/>
      <protection locked="0"/>
    </xf>
    <xf numFmtId="2" fontId="5" fillId="22" borderId="18" xfId="1" applyNumberFormat="1" applyFont="1" applyFill="1" applyBorder="1" applyAlignment="1" applyProtection="1">
      <alignment horizontal="left" vertical="center" shrinkToFit="1"/>
      <protection locked="0"/>
    </xf>
    <xf numFmtId="2" fontId="5" fillId="22" borderId="18" xfId="1" applyNumberFormat="1" applyFont="1" applyFill="1" applyBorder="1" applyAlignment="1" applyProtection="1">
      <alignment horizontal="left" vertical="center" wrapText="1" shrinkToFit="1"/>
      <protection locked="0"/>
    </xf>
    <xf numFmtId="0" fontId="5" fillId="22" borderId="18" xfId="1" applyFont="1" applyFill="1" applyBorder="1" applyAlignment="1" applyProtection="1">
      <alignment horizontal="left" vertical="center" shrinkToFit="1"/>
      <protection locked="0"/>
    </xf>
    <xf numFmtId="1" fontId="5" fillId="22" borderId="29" xfId="1" applyNumberFormat="1" applyFont="1" applyFill="1" applyBorder="1" applyAlignment="1" applyProtection="1">
      <alignment horizontal="right" vertical="center" shrinkToFit="1"/>
      <protection locked="0"/>
    </xf>
    <xf numFmtId="0" fontId="5" fillId="22" borderId="23" xfId="1" applyFont="1" applyFill="1" applyBorder="1" applyAlignment="1" applyProtection="1">
      <alignment horizontal="left" vertical="center" shrinkToFit="1"/>
      <protection locked="0"/>
    </xf>
    <xf numFmtId="0" fontId="5" fillId="22" borderId="6" xfId="1" applyFont="1" applyFill="1" applyBorder="1" applyAlignment="1">
      <alignment horizontal="left" vertical="center" shrinkToFit="1"/>
    </xf>
    <xf numFmtId="1" fontId="5" fillId="22" borderId="24" xfId="1" applyNumberFormat="1" applyFont="1" applyFill="1" applyBorder="1" applyAlignment="1">
      <alignment horizontal="right" vertical="center" shrinkToFit="1"/>
    </xf>
    <xf numFmtId="0" fontId="5" fillId="22" borderId="56" xfId="1" applyFont="1" applyFill="1" applyBorder="1" applyAlignment="1" applyProtection="1">
      <alignment horizontal="left" vertical="center" shrinkToFit="1"/>
      <protection locked="0"/>
    </xf>
    <xf numFmtId="2" fontId="5" fillId="22" borderId="27" xfId="1" applyNumberFormat="1" applyFont="1" applyFill="1" applyBorder="1" applyAlignment="1" applyProtection="1">
      <alignment horizontal="left" vertical="center" shrinkToFit="1"/>
      <protection locked="0"/>
    </xf>
    <xf numFmtId="2" fontId="5" fillId="22" borderId="27" xfId="1" applyNumberFormat="1" applyFont="1" applyFill="1" applyBorder="1" applyAlignment="1" applyProtection="1">
      <alignment horizontal="left" vertical="center" wrapText="1" shrinkToFit="1"/>
      <protection locked="0"/>
    </xf>
    <xf numFmtId="0" fontId="5" fillId="22" borderId="27" xfId="1" applyFont="1" applyFill="1" applyBorder="1" applyAlignment="1" applyProtection="1">
      <alignment horizontal="left" vertical="center" shrinkToFit="1"/>
      <protection locked="0"/>
    </xf>
    <xf numFmtId="1" fontId="5" fillId="22" borderId="28" xfId="1" applyNumberFormat="1" applyFont="1" applyFill="1" applyBorder="1" applyAlignment="1">
      <alignment horizontal="right" vertical="center" shrinkToFit="1"/>
    </xf>
    <xf numFmtId="0" fontId="5" fillId="22" borderId="16" xfId="1" applyFont="1" applyFill="1" applyBorder="1" applyAlignment="1" applyProtection="1">
      <alignment horizontal="left" vertical="center" shrinkToFit="1"/>
      <protection locked="0"/>
    </xf>
    <xf numFmtId="2" fontId="5" fillId="22" borderId="47" xfId="1" applyNumberFormat="1" applyFont="1" applyFill="1" applyBorder="1" applyAlignment="1" applyProtection="1">
      <alignment horizontal="left" vertical="center" shrinkToFit="1"/>
      <protection locked="0"/>
    </xf>
    <xf numFmtId="2" fontId="5" fillId="22" borderId="47" xfId="1" applyNumberFormat="1" applyFont="1" applyFill="1" applyBorder="1" applyAlignment="1" applyProtection="1">
      <alignment horizontal="left" vertical="center" wrapText="1" shrinkToFit="1"/>
      <protection locked="0"/>
    </xf>
    <xf numFmtId="0" fontId="5" fillId="22" borderId="47" xfId="1" applyFont="1" applyFill="1" applyBorder="1" applyAlignment="1" applyProtection="1">
      <alignment horizontal="left" vertical="center" shrinkToFit="1"/>
      <protection locked="0"/>
    </xf>
    <xf numFmtId="1" fontId="5" fillId="22" borderId="66" xfId="1" applyNumberFormat="1" applyFont="1" applyFill="1" applyBorder="1" applyAlignment="1" applyProtection="1">
      <alignment horizontal="right" vertical="center" shrinkToFit="1"/>
      <protection locked="0"/>
    </xf>
    <xf numFmtId="0" fontId="7" fillId="26" borderId="20" xfId="1" applyFont="1" applyFill="1" applyBorder="1" applyAlignment="1" applyProtection="1">
      <alignment horizontal="left" vertical="center" wrapText="1"/>
      <protection locked="0"/>
    </xf>
    <xf numFmtId="1" fontId="7" fillId="27" borderId="67" xfId="1" applyNumberFormat="1" applyFont="1" applyFill="1" applyBorder="1" applyAlignment="1" applyProtection="1">
      <alignment horizontal="left" vertical="center" wrapText="1"/>
      <protection locked="0"/>
    </xf>
    <xf numFmtId="0" fontId="5" fillId="33" borderId="58" xfId="0" applyFont="1" applyFill="1" applyBorder="1" applyAlignment="1">
      <alignment horizontal="left" vertical="center" wrapText="1"/>
    </xf>
    <xf numFmtId="0" fontId="5" fillId="33" borderId="59" xfId="0" applyFont="1" applyFill="1" applyBorder="1" applyAlignment="1">
      <alignment horizontal="left" vertical="center" wrapText="1"/>
    </xf>
    <xf numFmtId="0" fontId="14" fillId="27" borderId="59" xfId="0" applyFont="1" applyFill="1" applyBorder="1" applyAlignment="1">
      <alignment horizontal="left" vertical="center" wrapText="1"/>
    </xf>
    <xf numFmtId="0" fontId="14" fillId="27" borderId="60" xfId="0" applyFont="1" applyFill="1" applyBorder="1" applyAlignment="1">
      <alignment horizontal="right" vertical="center" wrapText="1"/>
    </xf>
    <xf numFmtId="0" fontId="5" fillId="33" borderId="61" xfId="0" applyFont="1" applyFill="1" applyBorder="1" applyAlignment="1">
      <alignment horizontal="left" vertical="center" wrapText="1"/>
    </xf>
    <xf numFmtId="0" fontId="5" fillId="33" borderId="6" xfId="0" applyFont="1" applyFill="1" applyBorder="1" applyAlignment="1">
      <alignment horizontal="left" vertical="center" wrapText="1"/>
    </xf>
    <xf numFmtId="0" fontId="14" fillId="27" borderId="6" xfId="0" applyFont="1" applyFill="1" applyBorder="1" applyAlignment="1">
      <alignment horizontal="left" vertical="center" wrapText="1"/>
    </xf>
    <xf numFmtId="0" fontId="14" fillId="27" borderId="62" xfId="0" applyFont="1" applyFill="1" applyBorder="1" applyAlignment="1">
      <alignment horizontal="right" vertical="center" wrapText="1"/>
    </xf>
    <xf numFmtId="0" fontId="5" fillId="33" borderId="63" xfId="0" applyFont="1" applyFill="1" applyBorder="1" applyAlignment="1">
      <alignment horizontal="left" vertical="center" wrapText="1"/>
    </xf>
    <xf numFmtId="0" fontId="5" fillId="33" borderId="64" xfId="0" applyFont="1" applyFill="1" applyBorder="1" applyAlignment="1">
      <alignment horizontal="left" vertical="center" wrapText="1"/>
    </xf>
    <xf numFmtId="0" fontId="14" fillId="27" borderId="64" xfId="0" applyFont="1" applyFill="1" applyBorder="1" applyAlignment="1">
      <alignment horizontal="left" vertical="center" wrapText="1"/>
    </xf>
    <xf numFmtId="0" fontId="14" fillId="27" borderId="65" xfId="0" applyFont="1" applyFill="1" applyBorder="1" applyAlignment="1">
      <alignment horizontal="right" vertical="center" wrapText="1"/>
    </xf>
    <xf numFmtId="1" fontId="7" fillId="27" borderId="162" xfId="1" applyNumberFormat="1" applyFont="1" applyFill="1" applyBorder="1" applyAlignment="1">
      <alignment horizontal="left" vertical="center" wrapText="1"/>
    </xf>
    <xf numFmtId="1" fontId="7" fillId="27" borderId="124" xfId="1" applyNumberFormat="1" applyFont="1" applyFill="1" applyBorder="1" applyAlignment="1">
      <alignment horizontal="left" vertical="center" wrapText="1"/>
    </xf>
    <xf numFmtId="1" fontId="7" fillId="27" borderId="163" xfId="1" applyNumberFormat="1" applyFont="1" applyFill="1" applyBorder="1" applyAlignment="1">
      <alignment horizontal="left" vertical="center" wrapText="1"/>
    </xf>
    <xf numFmtId="1" fontId="7" fillId="27" borderId="134" xfId="1" applyNumberFormat="1" applyFont="1" applyFill="1" applyBorder="1" applyAlignment="1">
      <alignment horizontal="left" vertical="center" wrapText="1"/>
    </xf>
    <xf numFmtId="49" fontId="5" fillId="27" borderId="166" xfId="1" applyNumberFormat="1" applyFont="1" applyFill="1" applyBorder="1" applyAlignment="1">
      <alignment horizontal="left" vertical="center" wrapText="1"/>
    </xf>
    <xf numFmtId="1" fontId="5" fillId="27" borderId="166" xfId="1" applyNumberFormat="1" applyFont="1" applyFill="1" applyBorder="1" applyAlignment="1">
      <alignment horizontal="right" vertical="center" shrinkToFit="1"/>
    </xf>
    <xf numFmtId="49" fontId="5" fillId="27" borderId="49" xfId="1" applyNumberFormat="1" applyFont="1" applyFill="1" applyBorder="1" applyAlignment="1">
      <alignment horizontal="left" vertical="center" wrapText="1"/>
    </xf>
    <xf numFmtId="1" fontId="5" fillId="27" borderId="49" xfId="1" applyNumberFormat="1" applyFont="1" applyFill="1" applyBorder="1" applyAlignment="1">
      <alignment horizontal="right" vertical="center" shrinkToFit="1"/>
    </xf>
    <xf numFmtId="2" fontId="5" fillId="27" borderId="166" xfId="1" applyNumberFormat="1" applyFont="1" applyFill="1" applyBorder="1" applyAlignment="1">
      <alignment horizontal="left" vertical="center" shrinkToFit="1"/>
    </xf>
    <xf numFmtId="2" fontId="5" fillId="27" borderId="166" xfId="1" applyNumberFormat="1" applyFont="1" applyFill="1" applyBorder="1" applyAlignment="1">
      <alignment horizontal="left" vertical="center" wrapText="1" shrinkToFit="1"/>
    </xf>
    <xf numFmtId="49" fontId="5" fillId="27" borderId="166" xfId="1" applyNumberFormat="1" applyFont="1" applyFill="1" applyBorder="1" applyAlignment="1">
      <alignment horizontal="left" vertical="center" wrapText="1" shrinkToFit="1"/>
    </xf>
    <xf numFmtId="1" fontId="5" fillId="27" borderId="166" xfId="1" applyNumberFormat="1" applyFont="1" applyFill="1" applyBorder="1" applyAlignment="1">
      <alignment horizontal="right" vertical="center" wrapText="1"/>
    </xf>
    <xf numFmtId="1" fontId="7" fillId="27" borderId="135" xfId="1" applyNumberFormat="1" applyFont="1" applyFill="1" applyBorder="1" applyAlignment="1">
      <alignment horizontal="left" vertical="center" wrapText="1"/>
    </xf>
    <xf numFmtId="1" fontId="7" fillId="27" borderId="136" xfId="1" applyNumberFormat="1" applyFont="1" applyFill="1" applyBorder="1" applyAlignment="1">
      <alignment horizontal="left" vertical="center" wrapText="1"/>
    </xf>
    <xf numFmtId="1" fontId="7" fillId="27" borderId="137" xfId="1" applyNumberFormat="1" applyFont="1" applyFill="1" applyBorder="1" applyAlignment="1">
      <alignment horizontal="left" vertical="center" wrapText="1"/>
    </xf>
    <xf numFmtId="165" fontId="7" fillId="34" borderId="12" xfId="1" applyNumberFormat="1" applyFont="1" applyFill="1" applyBorder="1" applyAlignment="1" applyProtection="1">
      <alignment horizontal="left" vertical="center" wrapText="1"/>
      <protection locked="0"/>
    </xf>
    <xf numFmtId="0" fontId="7" fillId="34" borderId="13" xfId="1" applyFont="1" applyFill="1" applyBorder="1" applyAlignment="1" applyProtection="1">
      <alignment horizontal="left" vertical="center" wrapText="1"/>
      <protection locked="0"/>
    </xf>
    <xf numFmtId="165" fontId="5" fillId="34" borderId="17" xfId="1" applyNumberFormat="1" applyFont="1" applyFill="1" applyBorder="1" applyAlignment="1">
      <alignment horizontal="left" vertical="center" wrapText="1"/>
    </xf>
    <xf numFmtId="0" fontId="5" fillId="34" borderId="14" xfId="1" applyFont="1" applyFill="1" applyBorder="1" applyAlignment="1">
      <alignment horizontal="left" vertical="center" wrapText="1"/>
    </xf>
    <xf numFmtId="0" fontId="7" fillId="34" borderId="19" xfId="1" applyFont="1" applyFill="1" applyBorder="1" applyAlignment="1" applyProtection="1">
      <alignment horizontal="left" vertical="center" wrapText="1"/>
      <protection locked="0"/>
    </xf>
    <xf numFmtId="2" fontId="5" fillId="34" borderId="14" xfId="1" applyNumberFormat="1" applyFont="1" applyFill="1" applyBorder="1" applyAlignment="1">
      <alignment horizontal="right" vertical="center"/>
    </xf>
    <xf numFmtId="0" fontId="5" fillId="34" borderId="14" xfId="1" applyFont="1" applyFill="1" applyBorder="1" applyAlignment="1" applyProtection="1">
      <alignment horizontal="left" vertical="center" wrapText="1"/>
      <protection locked="0"/>
    </xf>
    <xf numFmtId="0" fontId="5" fillId="34" borderId="48" xfId="1" applyFont="1" applyFill="1" applyBorder="1" applyAlignment="1" applyProtection="1">
      <alignment horizontal="left" vertical="center" wrapText="1"/>
      <protection locked="0"/>
    </xf>
    <xf numFmtId="165" fontId="5" fillId="34" borderId="17" xfId="1" applyNumberFormat="1" applyFont="1" applyFill="1" applyBorder="1" applyAlignment="1" applyProtection="1">
      <alignment horizontal="left" vertical="center" wrapText="1"/>
      <protection locked="0"/>
    </xf>
    <xf numFmtId="0" fontId="7" fillId="34" borderId="14" xfId="1" applyFont="1" applyFill="1" applyBorder="1" applyAlignment="1">
      <alignment horizontal="left" vertical="center" wrapText="1"/>
    </xf>
    <xf numFmtId="0" fontId="7" fillId="34" borderId="19" xfId="1" applyFont="1" applyFill="1" applyBorder="1" applyAlignment="1">
      <alignment horizontal="left" vertical="center" wrapText="1"/>
    </xf>
    <xf numFmtId="2" fontId="5" fillId="34" borderId="14" xfId="1" applyNumberFormat="1" applyFont="1" applyFill="1" applyBorder="1" applyAlignment="1" applyProtection="1">
      <alignment horizontal="right" vertical="center" wrapText="1"/>
      <protection locked="0"/>
    </xf>
    <xf numFmtId="0" fontId="7" fillId="34" borderId="12" xfId="1" applyFont="1" applyFill="1" applyBorder="1" applyAlignment="1" applyProtection="1">
      <alignment horizontal="left" vertical="center" wrapText="1"/>
      <protection locked="0"/>
    </xf>
    <xf numFmtId="0" fontId="7" fillId="34" borderId="47" xfId="1" applyFont="1" applyFill="1" applyBorder="1" applyAlignment="1" applyProtection="1">
      <alignment horizontal="left" vertical="center" wrapText="1"/>
      <protection locked="0"/>
    </xf>
    <xf numFmtId="0" fontId="7" fillId="34" borderId="51" xfId="1" applyFont="1" applyFill="1" applyBorder="1" applyAlignment="1" applyProtection="1">
      <alignment horizontal="left" vertical="center" wrapText="1"/>
      <protection locked="0"/>
    </xf>
    <xf numFmtId="0" fontId="7" fillId="32" borderId="20" xfId="1" applyFont="1" applyFill="1" applyBorder="1" applyAlignment="1" applyProtection="1">
      <alignment horizontal="left" vertical="center" wrapText="1"/>
      <protection locked="0"/>
    </xf>
    <xf numFmtId="0" fontId="7" fillId="32" borderId="39" xfId="1" applyFont="1" applyFill="1" applyBorder="1" applyAlignment="1" applyProtection="1">
      <alignment horizontal="left" vertical="center" wrapText="1"/>
      <protection locked="0"/>
    </xf>
    <xf numFmtId="0" fontId="5" fillId="35" borderId="21" xfId="0" applyFont="1" applyFill="1" applyBorder="1" applyAlignment="1">
      <alignment horizontal="left" vertical="center" wrapText="1"/>
    </xf>
    <xf numFmtId="0" fontId="5" fillId="35" borderId="18" xfId="0" applyFont="1" applyFill="1" applyBorder="1" applyAlignment="1">
      <alignment horizontal="left" vertical="center" wrapText="1"/>
    </xf>
    <xf numFmtId="0" fontId="14" fillId="36" borderId="18" xfId="0" applyFont="1" applyFill="1" applyBorder="1" applyAlignment="1">
      <alignment horizontal="left" vertical="center" wrapText="1"/>
    </xf>
    <xf numFmtId="0" fontId="14" fillId="36" borderId="29" xfId="0" applyFont="1" applyFill="1" applyBorder="1" applyAlignment="1">
      <alignment horizontal="right" vertical="center" wrapText="1"/>
    </xf>
    <xf numFmtId="0" fontId="5" fillId="35" borderId="8" xfId="0" applyFont="1" applyFill="1" applyBorder="1" applyAlignment="1">
      <alignment horizontal="left" vertical="center" wrapText="1"/>
    </xf>
    <xf numFmtId="0" fontId="5" fillId="35" borderId="6" xfId="0" applyFont="1" applyFill="1" applyBorder="1" applyAlignment="1">
      <alignment horizontal="left" vertical="center" wrapText="1"/>
    </xf>
    <xf numFmtId="0" fontId="14" fillId="36" borderId="6" xfId="0" applyFont="1" applyFill="1" applyBorder="1" applyAlignment="1">
      <alignment horizontal="left" vertical="center" wrapText="1"/>
    </xf>
    <xf numFmtId="0" fontId="14" fillId="36" borderId="24" xfId="0" applyFont="1" applyFill="1" applyBorder="1" applyAlignment="1">
      <alignment horizontal="right" vertical="center" wrapText="1"/>
    </xf>
    <xf numFmtId="0" fontId="5" fillId="35" borderId="31" xfId="0" applyFont="1" applyFill="1" applyBorder="1" applyAlignment="1">
      <alignment horizontal="left" vertical="center" wrapText="1"/>
    </xf>
    <xf numFmtId="0" fontId="5" fillId="35" borderId="25" xfId="0" applyFont="1" applyFill="1" applyBorder="1" applyAlignment="1">
      <alignment horizontal="left" vertical="center" wrapText="1"/>
    </xf>
    <xf numFmtId="0" fontId="14" fillId="36" borderId="25" xfId="0" applyFont="1" applyFill="1" applyBorder="1" applyAlignment="1">
      <alignment horizontal="left" vertical="center" wrapText="1"/>
    </xf>
    <xf numFmtId="0" fontId="14" fillId="36" borderId="57" xfId="0" applyFont="1" applyFill="1" applyBorder="1" applyAlignment="1">
      <alignment horizontal="right" vertical="center" wrapText="1"/>
    </xf>
    <xf numFmtId="0" fontId="14" fillId="36" borderId="71" xfId="0" applyFont="1" applyFill="1" applyBorder="1" applyAlignment="1">
      <alignment horizontal="left" vertical="center" wrapText="1"/>
    </xf>
    <xf numFmtId="0" fontId="20" fillId="36" borderId="42" xfId="0" applyFont="1" applyFill="1" applyBorder="1" applyAlignment="1">
      <alignment horizontal="left" vertical="center" wrapText="1"/>
    </xf>
    <xf numFmtId="0" fontId="14" fillId="36" borderId="42" xfId="0" applyFont="1" applyFill="1" applyBorder="1" applyAlignment="1">
      <alignment horizontal="left" vertical="center" wrapText="1"/>
    </xf>
    <xf numFmtId="0" fontId="14" fillId="36" borderId="81" xfId="0" applyFont="1" applyFill="1" applyBorder="1" applyAlignment="1">
      <alignment horizontal="right" vertical="center" wrapText="1"/>
    </xf>
    <xf numFmtId="0" fontId="14" fillId="36" borderId="114" xfId="0" applyFont="1" applyFill="1" applyBorder="1" applyAlignment="1">
      <alignment horizontal="left" vertical="center" wrapText="1"/>
    </xf>
    <xf numFmtId="0" fontId="20" fillId="36" borderId="41" xfId="0" applyFont="1" applyFill="1" applyBorder="1" applyAlignment="1">
      <alignment horizontal="left" vertical="center" wrapText="1"/>
    </xf>
    <xf numFmtId="0" fontId="14" fillId="36" borderId="41" xfId="0" applyFont="1" applyFill="1" applyBorder="1" applyAlignment="1">
      <alignment horizontal="left" vertical="center" wrapText="1"/>
    </xf>
    <xf numFmtId="0" fontId="14" fillId="36" borderId="74" xfId="0" applyFont="1" applyFill="1" applyBorder="1" applyAlignment="1">
      <alignment horizontal="right" vertical="center" wrapText="1"/>
    </xf>
    <xf numFmtId="0" fontId="14" fillId="36" borderId="117" xfId="0" applyFont="1" applyFill="1" applyBorder="1" applyAlignment="1">
      <alignment horizontal="left" vertical="center" wrapText="1"/>
    </xf>
    <xf numFmtId="0" fontId="20" fillId="36" borderId="72" xfId="0" applyFont="1" applyFill="1" applyBorder="1" applyAlignment="1">
      <alignment horizontal="left" vertical="center" wrapText="1"/>
    </xf>
    <xf numFmtId="0" fontId="14" fillId="36" borderId="72" xfId="0" applyFont="1" applyFill="1" applyBorder="1" applyAlignment="1">
      <alignment horizontal="left" vertical="center" wrapText="1"/>
    </xf>
    <xf numFmtId="0" fontId="14" fillId="36" borderId="75" xfId="0" applyFont="1" applyFill="1" applyBorder="1" applyAlignment="1">
      <alignment horizontal="right" vertical="center" wrapText="1"/>
    </xf>
    <xf numFmtId="2" fontId="5" fillId="36" borderId="166" xfId="1" applyNumberFormat="1" applyFont="1" applyFill="1" applyBorder="1" applyAlignment="1">
      <alignment horizontal="left" vertical="center" shrinkToFit="1"/>
    </xf>
    <xf numFmtId="2" fontId="5" fillId="36" borderId="166" xfId="1" applyNumberFormat="1" applyFont="1" applyFill="1" applyBorder="1" applyAlignment="1">
      <alignment horizontal="left" vertical="center" wrapText="1" shrinkToFit="1"/>
    </xf>
    <xf numFmtId="1" fontId="5" fillId="36" borderId="166" xfId="1" applyNumberFormat="1" applyFont="1" applyFill="1" applyBorder="1" applyAlignment="1">
      <alignment horizontal="right" vertical="center" shrinkToFit="1"/>
    </xf>
    <xf numFmtId="49" fontId="5" fillId="36" borderId="166" xfId="1" applyNumberFormat="1" applyFont="1" applyFill="1" applyBorder="1" applyAlignment="1">
      <alignment horizontal="left" vertical="center" wrapText="1" shrinkToFit="1"/>
    </xf>
    <xf numFmtId="1" fontId="5" fillId="36" borderId="166" xfId="1" applyNumberFormat="1" applyFont="1" applyFill="1" applyBorder="1" applyAlignment="1">
      <alignment horizontal="right" vertical="center" wrapText="1"/>
    </xf>
    <xf numFmtId="2" fontId="5" fillId="36" borderId="49" xfId="1" applyNumberFormat="1" applyFont="1" applyFill="1" applyBorder="1" applyAlignment="1">
      <alignment horizontal="left" vertical="center" shrinkToFit="1"/>
    </xf>
    <xf numFmtId="2" fontId="5" fillId="36" borderId="49" xfId="1" applyNumberFormat="1" applyFont="1" applyFill="1" applyBorder="1" applyAlignment="1">
      <alignment horizontal="left" vertical="center" wrapText="1" shrinkToFit="1"/>
    </xf>
    <xf numFmtId="1" fontId="5" fillId="36" borderId="49" xfId="1" applyNumberFormat="1" applyFont="1" applyFill="1" applyBorder="1" applyAlignment="1">
      <alignment horizontal="right" vertical="center" shrinkToFit="1"/>
    </xf>
    <xf numFmtId="49" fontId="5" fillId="36" borderId="49" xfId="1" applyNumberFormat="1" applyFont="1" applyFill="1" applyBorder="1" applyAlignment="1">
      <alignment horizontal="left" vertical="center" wrapText="1" shrinkToFit="1"/>
    </xf>
    <xf numFmtId="1" fontId="5" fillId="36" borderId="49" xfId="1" applyNumberFormat="1" applyFont="1" applyFill="1" applyBorder="1" applyAlignment="1">
      <alignment horizontal="right" vertical="center" wrapText="1"/>
    </xf>
    <xf numFmtId="0" fontId="14" fillId="36" borderId="80" xfId="0" applyFont="1" applyFill="1" applyBorder="1" applyAlignment="1">
      <alignment horizontal="left" vertical="center" wrapText="1"/>
    </xf>
    <xf numFmtId="0" fontId="14" fillId="36" borderId="82" xfId="0" applyFont="1" applyFill="1" applyBorder="1" applyAlignment="1">
      <alignment horizontal="left" vertical="center" wrapText="1"/>
    </xf>
    <xf numFmtId="0" fontId="14" fillId="36" borderId="83" xfId="0" applyFont="1" applyFill="1" applyBorder="1" applyAlignment="1">
      <alignment horizontal="left" vertical="center" wrapText="1"/>
    </xf>
    <xf numFmtId="0" fontId="20" fillId="36" borderId="100" xfId="0" applyFont="1" applyFill="1" applyBorder="1" applyAlignment="1">
      <alignment horizontal="left" vertical="center" wrapText="1"/>
    </xf>
    <xf numFmtId="0" fontId="14" fillId="36" borderId="100" xfId="0" applyFont="1" applyFill="1" applyBorder="1" applyAlignment="1">
      <alignment horizontal="left" vertical="center" wrapText="1"/>
    </xf>
    <xf numFmtId="0" fontId="14" fillId="36" borderId="76" xfId="0" applyFont="1" applyFill="1" applyBorder="1" applyAlignment="1">
      <alignment horizontal="right" vertical="center" wrapText="1"/>
    </xf>
    <xf numFmtId="49" fontId="3" fillId="0" borderId="0" xfId="2" applyNumberFormat="1" applyAlignment="1" applyProtection="1"/>
    <xf numFmtId="0" fontId="7" fillId="32" borderId="39" xfId="10" applyFont="1" applyFill="1" applyBorder="1" applyAlignment="1" applyProtection="1">
      <alignment horizontal="left" vertical="center" wrapText="1"/>
      <protection locked="0"/>
    </xf>
    <xf numFmtId="1" fontId="7" fillId="0" borderId="10" xfId="10" applyNumberFormat="1" applyFont="1" applyBorder="1" applyAlignment="1" applyProtection="1">
      <alignment horizontal="left" vertical="center" wrapText="1"/>
      <protection locked="0"/>
    </xf>
    <xf numFmtId="1" fontId="7" fillId="34" borderId="16" xfId="10" applyNumberFormat="1" applyFont="1" applyFill="1" applyBorder="1" applyAlignment="1" applyProtection="1">
      <alignment horizontal="left" vertical="center" wrapText="1"/>
      <protection locked="0"/>
    </xf>
    <xf numFmtId="1" fontId="7" fillId="34" borderId="47" xfId="10" applyNumberFormat="1" applyFont="1" applyFill="1" applyBorder="1" applyAlignment="1" applyProtection="1">
      <alignment horizontal="left" vertical="center" wrapText="1"/>
      <protection locked="0"/>
    </xf>
    <xf numFmtId="1" fontId="7" fillId="34" borderId="66" xfId="10" applyNumberFormat="1" applyFont="1" applyFill="1" applyBorder="1" applyAlignment="1" applyProtection="1">
      <alignment horizontal="left" vertical="center" wrapText="1"/>
      <protection locked="0"/>
    </xf>
    <xf numFmtId="0" fontId="5" fillId="38" borderId="22" xfId="10" applyFont="1" applyFill="1" applyBorder="1" applyAlignment="1">
      <alignment horizontal="left" vertical="center" shrinkToFit="1"/>
    </xf>
    <xf numFmtId="0" fontId="5" fillId="38" borderId="18" xfId="10" applyFont="1" applyFill="1" applyBorder="1" applyAlignment="1" applyProtection="1">
      <alignment horizontal="left" vertical="center" wrapText="1" shrinkToFit="1"/>
      <protection locked="0"/>
    </xf>
    <xf numFmtId="49" fontId="5" fillId="38" borderId="18" xfId="10" applyNumberFormat="1" applyFont="1" applyFill="1" applyBorder="1" applyAlignment="1" applyProtection="1">
      <alignment horizontal="left" vertical="center" wrapText="1" shrinkToFit="1"/>
      <protection locked="0"/>
    </xf>
    <xf numFmtId="0" fontId="5" fillId="38" borderId="18" xfId="10" applyFont="1" applyFill="1" applyBorder="1" applyAlignment="1" applyProtection="1">
      <alignment horizontal="left" vertical="center" shrinkToFit="1"/>
      <protection locked="0"/>
    </xf>
    <xf numFmtId="1" fontId="5" fillId="38" borderId="29" xfId="10" applyNumberFormat="1" applyFont="1" applyFill="1" applyBorder="1" applyAlignment="1" applyProtection="1">
      <alignment horizontal="right" vertical="center" shrinkToFit="1"/>
      <protection locked="0"/>
    </xf>
    <xf numFmtId="2" fontId="5" fillId="15" borderId="22" xfId="10" applyNumberFormat="1" applyFont="1" applyFill="1" applyBorder="1" applyAlignment="1" applyProtection="1">
      <alignment horizontal="right" vertical="center" shrinkToFit="1"/>
      <protection locked="0"/>
    </xf>
    <xf numFmtId="2" fontId="5" fillId="7" borderId="18" xfId="10" applyNumberFormat="1" applyFont="1" applyFill="1" applyBorder="1" applyAlignment="1" applyProtection="1">
      <alignment horizontal="right" vertical="center" shrinkToFit="1"/>
      <protection locked="0"/>
    </xf>
    <xf numFmtId="2" fontId="5" fillId="7" borderId="29" xfId="10" applyNumberFormat="1" applyFont="1" applyFill="1" applyBorder="1" applyAlignment="1" applyProtection="1">
      <alignment horizontal="right" vertical="center" shrinkToFit="1"/>
      <protection locked="0"/>
    </xf>
    <xf numFmtId="49" fontId="5" fillId="38" borderId="23" xfId="10" applyNumberFormat="1" applyFont="1" applyFill="1" applyBorder="1" applyAlignment="1" applyProtection="1">
      <alignment horizontal="left" vertical="center" shrinkToFit="1"/>
      <protection locked="0"/>
    </xf>
    <xf numFmtId="0" fontId="5" fillId="38" borderId="6" xfId="10" applyFont="1" applyFill="1" applyBorder="1" applyAlignment="1" applyProtection="1">
      <alignment horizontal="left" vertical="center" wrapText="1" shrinkToFit="1"/>
      <protection locked="0"/>
    </xf>
    <xf numFmtId="49" fontId="5" fillId="38" borderId="6" xfId="10" applyNumberFormat="1" applyFont="1" applyFill="1" applyBorder="1" applyAlignment="1" applyProtection="1">
      <alignment horizontal="left" vertical="center" wrapText="1" shrinkToFit="1"/>
      <protection locked="0"/>
    </xf>
    <xf numFmtId="0" fontId="5" fillId="38" borderId="6" xfId="10" applyFont="1" applyFill="1" applyBorder="1" applyAlignment="1" applyProtection="1">
      <alignment horizontal="left" vertical="center" shrinkToFit="1"/>
      <protection locked="0"/>
    </xf>
    <xf numFmtId="1" fontId="5" fillId="38" borderId="24" xfId="10" applyNumberFormat="1" applyFont="1" applyFill="1" applyBorder="1" applyAlignment="1" applyProtection="1">
      <alignment horizontal="right" vertical="center" shrinkToFit="1"/>
      <protection locked="0"/>
    </xf>
    <xf numFmtId="2" fontId="5" fillId="15" borderId="23" xfId="10" applyNumberFormat="1" applyFont="1" applyFill="1" applyBorder="1" applyAlignment="1" applyProtection="1">
      <alignment horizontal="right" vertical="center" shrinkToFit="1"/>
      <protection locked="0"/>
    </xf>
    <xf numFmtId="2" fontId="5" fillId="0" borderId="6" xfId="10" applyNumberFormat="1" applyFont="1" applyBorder="1" applyAlignment="1" applyProtection="1">
      <alignment horizontal="right" vertical="center" shrinkToFit="1"/>
      <protection locked="0"/>
    </xf>
    <xf numFmtId="2" fontId="5" fillId="0" borderId="24" xfId="10" applyNumberFormat="1" applyFont="1" applyBorder="1" applyAlignment="1" applyProtection="1">
      <alignment horizontal="right" vertical="center" shrinkToFit="1"/>
      <protection locked="0"/>
    </xf>
    <xf numFmtId="0" fontId="5" fillId="38" borderId="23" xfId="10" applyFont="1" applyFill="1" applyBorder="1" applyAlignment="1" applyProtection="1">
      <alignment horizontal="left" vertical="center" shrinkToFit="1"/>
      <protection locked="0"/>
    </xf>
    <xf numFmtId="2" fontId="5" fillId="7" borderId="6" xfId="10" applyNumberFormat="1" applyFont="1" applyFill="1" applyBorder="1" applyAlignment="1" applyProtection="1">
      <alignment horizontal="right" vertical="center" shrinkToFit="1"/>
      <protection locked="0"/>
    </xf>
    <xf numFmtId="2" fontId="5" fillId="7" borderId="24" xfId="10" applyNumberFormat="1" applyFont="1" applyFill="1" applyBorder="1" applyAlignment="1" applyProtection="1">
      <alignment horizontal="right" vertical="center" shrinkToFit="1"/>
      <protection locked="0"/>
    </xf>
    <xf numFmtId="2" fontId="5" fillId="38" borderId="6" xfId="10" applyNumberFormat="1" applyFont="1" applyFill="1" applyBorder="1" applyAlignment="1">
      <alignment horizontal="left" vertical="center" wrapText="1"/>
    </xf>
    <xf numFmtId="2" fontId="5" fillId="3" borderId="23" xfId="10" applyNumberFormat="1" applyFont="1" applyFill="1" applyBorder="1" applyAlignment="1" applyProtection="1">
      <alignment horizontal="right" vertical="center" shrinkToFit="1"/>
      <protection locked="0"/>
    </xf>
    <xf numFmtId="2" fontId="5" fillId="38" borderId="23" xfId="10" applyNumberFormat="1" applyFont="1" applyFill="1" applyBorder="1" applyAlignment="1" applyProtection="1">
      <alignment horizontal="left" vertical="center" shrinkToFit="1"/>
      <protection locked="0"/>
    </xf>
    <xf numFmtId="2" fontId="5" fillId="38" borderId="6" xfId="10" applyNumberFormat="1" applyFont="1" applyFill="1" applyBorder="1" applyAlignment="1" applyProtection="1">
      <alignment horizontal="left" vertical="center" wrapText="1" shrinkToFit="1"/>
      <protection locked="0"/>
    </xf>
    <xf numFmtId="2" fontId="5" fillId="38" borderId="6" xfId="10" applyNumberFormat="1" applyFont="1" applyFill="1" applyBorder="1" applyAlignment="1" applyProtection="1">
      <alignment horizontal="left" vertical="center" shrinkToFit="1"/>
      <protection locked="0"/>
    </xf>
    <xf numFmtId="2" fontId="5" fillId="3" borderId="6" xfId="10" applyNumberFormat="1" applyFont="1" applyFill="1" applyBorder="1" applyAlignment="1" applyProtection="1">
      <alignment horizontal="right" vertical="center" shrinkToFit="1"/>
      <protection locked="0"/>
    </xf>
    <xf numFmtId="2" fontId="5" fillId="15" borderId="6" xfId="10" applyNumberFormat="1" applyFont="1" applyFill="1" applyBorder="1" applyAlignment="1" applyProtection="1">
      <alignment horizontal="right" vertical="center" shrinkToFit="1"/>
      <protection locked="0"/>
    </xf>
    <xf numFmtId="2" fontId="5" fillId="38" borderId="56" xfId="10" applyNumberFormat="1" applyFont="1" applyFill="1" applyBorder="1" applyAlignment="1" applyProtection="1">
      <alignment horizontal="left" vertical="center" shrinkToFit="1"/>
      <protection locked="0"/>
    </xf>
    <xf numFmtId="2" fontId="5" fillId="38" borderId="27" xfId="10" applyNumberFormat="1" applyFont="1" applyFill="1" applyBorder="1" applyAlignment="1" applyProtection="1">
      <alignment horizontal="left" vertical="center" wrapText="1" shrinkToFit="1"/>
      <protection locked="0"/>
    </xf>
    <xf numFmtId="2" fontId="5" fillId="38" borderId="27" xfId="10" applyNumberFormat="1" applyFont="1" applyFill="1" applyBorder="1" applyAlignment="1" applyProtection="1">
      <alignment horizontal="left" vertical="center" shrinkToFit="1"/>
      <protection locked="0"/>
    </xf>
    <xf numFmtId="1" fontId="5" fillId="38" borderId="28" xfId="10" applyNumberFormat="1" applyFont="1" applyFill="1" applyBorder="1" applyAlignment="1" applyProtection="1">
      <alignment horizontal="right" vertical="center" shrinkToFit="1"/>
      <protection locked="0"/>
    </xf>
    <xf numFmtId="2" fontId="5" fillId="3" borderId="56" xfId="10" applyNumberFormat="1" applyFont="1" applyFill="1" applyBorder="1" applyAlignment="1" applyProtection="1">
      <alignment horizontal="right" vertical="center" shrinkToFit="1"/>
      <protection locked="0"/>
    </xf>
    <xf numFmtId="0" fontId="5" fillId="34" borderId="22" xfId="10" applyFont="1" applyFill="1" applyBorder="1" applyAlignment="1">
      <alignment horizontal="left" vertical="center" shrinkToFit="1"/>
    </xf>
    <xf numFmtId="0" fontId="5" fillId="34" borderId="18" xfId="10" applyFont="1" applyFill="1" applyBorder="1" applyAlignment="1" applyProtection="1">
      <alignment horizontal="left" vertical="center" wrapText="1" shrinkToFit="1"/>
      <protection locked="0"/>
    </xf>
    <xf numFmtId="0" fontId="5" fillId="34" borderId="23" xfId="10" applyFont="1" applyFill="1" applyBorder="1" applyAlignment="1" applyProtection="1">
      <alignment horizontal="left" vertical="center" shrinkToFit="1"/>
      <protection locked="0"/>
    </xf>
    <xf numFmtId="2" fontId="5" fillId="34" borderId="6" xfId="10" applyNumberFormat="1" applyFont="1" applyFill="1" applyBorder="1" applyAlignment="1">
      <alignment horizontal="left" vertical="center" wrapText="1"/>
    </xf>
    <xf numFmtId="49" fontId="5" fillId="34" borderId="6" xfId="10" applyNumberFormat="1" applyFont="1" applyFill="1" applyBorder="1" applyAlignment="1">
      <alignment horizontal="left" vertical="center" wrapText="1" shrinkToFit="1"/>
    </xf>
    <xf numFmtId="0" fontId="5" fillId="34" borderId="6" xfId="10" applyFont="1" applyFill="1" applyBorder="1" applyAlignment="1" applyProtection="1">
      <alignment horizontal="left" vertical="center" shrinkToFit="1"/>
      <protection locked="0"/>
    </xf>
    <xf numFmtId="1" fontId="5" fillId="34" borderId="24" xfId="10" applyNumberFormat="1" applyFont="1" applyFill="1" applyBorder="1" applyAlignment="1" applyProtection="1">
      <alignment horizontal="right" vertical="center" shrinkToFit="1"/>
      <protection locked="0"/>
    </xf>
    <xf numFmtId="166" fontId="5" fillId="0" borderId="6" xfId="10" applyNumberFormat="1" applyFont="1" applyBorder="1" applyAlignment="1" applyProtection="1">
      <alignment horizontal="right" vertical="center" shrinkToFit="1"/>
      <protection locked="0"/>
    </xf>
    <xf numFmtId="166" fontId="5" fillId="0" borderId="24" xfId="10" applyNumberFormat="1" applyFont="1" applyBorder="1" applyAlignment="1" applyProtection="1">
      <alignment horizontal="right" vertical="center" shrinkToFit="1"/>
      <protection locked="0"/>
    </xf>
    <xf numFmtId="2" fontId="5" fillId="9" borderId="23" xfId="10" applyNumberFormat="1" applyFont="1" applyFill="1" applyBorder="1" applyAlignment="1" applyProtection="1">
      <alignment horizontal="right" vertical="center" shrinkToFit="1"/>
      <protection locked="0"/>
    </xf>
    <xf numFmtId="0" fontId="5" fillId="34" borderId="6" xfId="10" applyFont="1" applyFill="1" applyBorder="1" applyAlignment="1" applyProtection="1">
      <alignment horizontal="left" vertical="center" wrapText="1" shrinkToFit="1"/>
      <protection locked="0"/>
    </xf>
    <xf numFmtId="49" fontId="5" fillId="34" borderId="6" xfId="10" applyNumberFormat="1" applyFont="1" applyFill="1" applyBorder="1" applyAlignment="1">
      <alignment horizontal="left" vertical="center" wrapText="1"/>
    </xf>
    <xf numFmtId="0" fontId="5" fillId="34" borderId="6" xfId="10" applyFont="1" applyFill="1" applyBorder="1" applyAlignment="1">
      <alignment horizontal="left" vertical="center" shrinkToFit="1"/>
    </xf>
    <xf numFmtId="1" fontId="5" fillId="34" borderId="24" xfId="10" applyNumberFormat="1" applyFont="1" applyFill="1" applyBorder="1" applyAlignment="1">
      <alignment horizontal="right" vertical="center" shrinkToFit="1"/>
    </xf>
    <xf numFmtId="165" fontId="5" fillId="3" borderId="23" xfId="10" applyNumberFormat="1" applyFont="1" applyFill="1" applyBorder="1" applyAlignment="1" applyProtection="1">
      <alignment horizontal="right" vertical="center" shrinkToFit="1"/>
      <protection locked="0"/>
    </xf>
    <xf numFmtId="165" fontId="5" fillId="3" borderId="6" xfId="10" applyNumberFormat="1" applyFont="1" applyFill="1" applyBorder="1" applyAlignment="1" applyProtection="1">
      <alignment horizontal="right" vertical="center" shrinkToFit="1"/>
      <protection locked="0"/>
    </xf>
    <xf numFmtId="0" fontId="5" fillId="34" borderId="56" xfId="10" applyFont="1" applyFill="1" applyBorder="1" applyAlignment="1" applyProtection="1">
      <alignment horizontal="left" vertical="center" shrinkToFit="1"/>
      <protection locked="0"/>
    </xf>
    <xf numFmtId="0" fontId="5" fillId="34" borderId="27" xfId="10" applyFont="1" applyFill="1" applyBorder="1" applyAlignment="1" applyProtection="1">
      <alignment horizontal="left" vertical="center" wrapText="1" shrinkToFit="1"/>
      <protection locked="0"/>
    </xf>
    <xf numFmtId="49" fontId="5" fillId="34" borderId="27" xfId="10" applyNumberFormat="1" applyFont="1" applyFill="1" applyBorder="1" applyAlignment="1" applyProtection="1">
      <alignment horizontal="left" vertical="center" wrapText="1" shrinkToFit="1"/>
      <protection locked="0"/>
    </xf>
    <xf numFmtId="0" fontId="5" fillId="34" borderId="27" xfId="10" applyFont="1" applyFill="1" applyBorder="1" applyAlignment="1" applyProtection="1">
      <alignment horizontal="left" vertical="center" shrinkToFit="1"/>
      <protection locked="0"/>
    </xf>
    <xf numFmtId="1" fontId="5" fillId="34" borderId="28" xfId="10" applyNumberFormat="1" applyFont="1" applyFill="1" applyBorder="1" applyAlignment="1" applyProtection="1">
      <alignment horizontal="right" vertical="center" shrinkToFit="1"/>
      <protection locked="0"/>
    </xf>
    <xf numFmtId="2" fontId="5" fillId="0" borderId="27" xfId="10" applyNumberFormat="1" applyFont="1" applyBorder="1" applyAlignment="1" applyProtection="1">
      <alignment horizontal="right" vertical="center" shrinkToFit="1"/>
      <protection locked="0"/>
    </xf>
    <xf numFmtId="2" fontId="5" fillId="0" borderId="28" xfId="10" applyNumberFormat="1" applyFont="1" applyBorder="1" applyAlignment="1" applyProtection="1">
      <alignment horizontal="right" vertical="center" shrinkToFit="1"/>
      <protection locked="0"/>
    </xf>
    <xf numFmtId="0" fontId="5" fillId="38" borderId="56" xfId="10" applyFont="1" applyFill="1" applyBorder="1" applyAlignment="1" applyProtection="1">
      <alignment horizontal="left" vertical="center" shrinkToFit="1"/>
      <protection locked="0"/>
    </xf>
    <xf numFmtId="0" fontId="5" fillId="38" borderId="27" xfId="10" applyFont="1" applyFill="1" applyBorder="1" applyAlignment="1" applyProtection="1">
      <alignment horizontal="left" vertical="center" wrapText="1" shrinkToFit="1"/>
      <protection locked="0"/>
    </xf>
    <xf numFmtId="49" fontId="5" fillId="38" borderId="27" xfId="10" applyNumberFormat="1" applyFont="1" applyFill="1" applyBorder="1" applyAlignment="1" applyProtection="1">
      <alignment horizontal="left" vertical="center" wrapText="1" shrinkToFit="1"/>
      <protection locked="0"/>
    </xf>
    <xf numFmtId="0" fontId="5" fillId="38" borderId="27" xfId="10" applyFont="1" applyFill="1" applyBorder="1" applyAlignment="1" applyProtection="1">
      <alignment horizontal="left" vertical="center" shrinkToFit="1"/>
      <protection locked="0"/>
    </xf>
    <xf numFmtId="2" fontId="5" fillId="3" borderId="27" xfId="10" applyNumberFormat="1" applyFont="1" applyFill="1" applyBorder="1" applyAlignment="1" applyProtection="1">
      <alignment horizontal="right" vertical="center" shrinkToFit="1"/>
      <protection locked="0"/>
    </xf>
    <xf numFmtId="49" fontId="5" fillId="34" borderId="18" xfId="10" applyNumberFormat="1" applyFont="1" applyFill="1" applyBorder="1" applyAlignment="1" applyProtection="1">
      <alignment horizontal="left" vertical="center" wrapText="1" shrinkToFit="1"/>
      <protection locked="0"/>
    </xf>
    <xf numFmtId="0" fontId="5" fillId="34" borderId="18" xfId="10" applyFont="1" applyFill="1" applyBorder="1" applyAlignment="1">
      <alignment horizontal="left" vertical="center" shrinkToFit="1"/>
    </xf>
    <xf numFmtId="1" fontId="5" fillId="34" borderId="29" xfId="10" applyNumberFormat="1" applyFont="1" applyFill="1" applyBorder="1" applyAlignment="1">
      <alignment horizontal="right" vertical="center" shrinkToFit="1"/>
    </xf>
    <xf numFmtId="2" fontId="5" fillId="15" borderId="22" xfId="10" applyNumberFormat="1" applyFont="1" applyFill="1" applyBorder="1" applyAlignment="1">
      <alignment horizontal="right" vertical="center" shrinkToFit="1"/>
    </xf>
    <xf numFmtId="2" fontId="5" fillId="7" borderId="18" xfId="10" applyNumberFormat="1" applyFont="1" applyFill="1" applyBorder="1" applyAlignment="1">
      <alignment horizontal="right" vertical="center" shrinkToFit="1"/>
    </xf>
    <xf numFmtId="2" fontId="5" fillId="7" borderId="29" xfId="10" applyNumberFormat="1" applyFont="1" applyFill="1" applyBorder="1" applyAlignment="1">
      <alignment horizontal="right" vertical="center" shrinkToFit="1"/>
    </xf>
    <xf numFmtId="49" fontId="5" fillId="34" borderId="6" xfId="10" applyNumberFormat="1" applyFont="1" applyFill="1" applyBorder="1" applyAlignment="1" applyProtection="1">
      <alignment horizontal="left" vertical="center" wrapText="1" shrinkToFit="1"/>
      <protection locked="0"/>
    </xf>
    <xf numFmtId="2" fontId="5" fillId="15" borderId="23" xfId="10" applyNumberFormat="1" applyFont="1" applyFill="1" applyBorder="1" applyAlignment="1">
      <alignment horizontal="right" vertical="center" shrinkToFit="1"/>
    </xf>
    <xf numFmtId="2" fontId="5" fillId="7" borderId="6" xfId="10" applyNumberFormat="1" applyFont="1" applyFill="1" applyBorder="1" applyAlignment="1">
      <alignment horizontal="right" vertical="center" shrinkToFit="1"/>
    </xf>
    <xf numFmtId="2" fontId="5" fillId="7" borderId="24" xfId="10" applyNumberFormat="1" applyFont="1" applyFill="1" applyBorder="1" applyAlignment="1">
      <alignment horizontal="right" vertical="center" shrinkToFit="1"/>
    </xf>
    <xf numFmtId="49" fontId="5" fillId="34" borderId="23" xfId="10" applyNumberFormat="1" applyFont="1" applyFill="1" applyBorder="1" applyAlignment="1" applyProtection="1">
      <alignment horizontal="left" vertical="center" shrinkToFit="1"/>
      <protection locked="0"/>
    </xf>
    <xf numFmtId="0" fontId="5" fillId="34" borderId="6" xfId="10" applyFont="1" applyFill="1" applyBorder="1" applyAlignment="1">
      <alignment horizontal="left" vertical="center" wrapText="1" shrinkToFit="1"/>
    </xf>
    <xf numFmtId="49" fontId="5" fillId="37" borderId="6" xfId="10" applyNumberFormat="1" applyFont="1" applyFill="1" applyBorder="1" applyAlignment="1" applyProtection="1">
      <alignment horizontal="left" vertical="center" wrapText="1" shrinkToFit="1"/>
      <protection locked="0"/>
    </xf>
    <xf numFmtId="0" fontId="5" fillId="37" borderId="6" xfId="10" applyFont="1" applyFill="1" applyBorder="1" applyAlignment="1">
      <alignment horizontal="left" vertical="center" shrinkToFit="1"/>
    </xf>
    <xf numFmtId="1" fontId="5" fillId="37" borderId="24" xfId="10" applyNumberFormat="1" applyFont="1" applyFill="1" applyBorder="1" applyAlignment="1">
      <alignment horizontal="right" vertical="center" shrinkToFit="1"/>
    </xf>
    <xf numFmtId="0" fontId="5" fillId="34" borderId="56" xfId="10" applyFont="1" applyFill="1" applyBorder="1" applyAlignment="1">
      <alignment horizontal="left" vertical="center" shrinkToFit="1"/>
    </xf>
    <xf numFmtId="2" fontId="5" fillId="34" borderId="27" xfId="10" applyNumberFormat="1" applyFont="1" applyFill="1" applyBorder="1" applyAlignment="1" applyProtection="1">
      <alignment horizontal="left" vertical="center" wrapText="1" shrinkToFit="1"/>
      <protection locked="0"/>
    </xf>
    <xf numFmtId="49" fontId="5" fillId="34" borderId="27" xfId="10" applyNumberFormat="1" applyFont="1" applyFill="1" applyBorder="1" applyAlignment="1">
      <alignment horizontal="left" vertical="center" wrapText="1" shrinkToFit="1"/>
    </xf>
    <xf numFmtId="0" fontId="5" fillId="34" borderId="27" xfId="10" applyFont="1" applyFill="1" applyBorder="1" applyAlignment="1">
      <alignment horizontal="left" vertical="center" shrinkToFit="1"/>
    </xf>
    <xf numFmtId="1" fontId="5" fillId="34" borderId="28" xfId="10" applyNumberFormat="1" applyFont="1" applyFill="1" applyBorder="1" applyAlignment="1">
      <alignment horizontal="right" vertical="center" shrinkToFit="1"/>
    </xf>
    <xf numFmtId="0" fontId="5" fillId="38" borderId="18" xfId="10" applyFont="1" applyFill="1" applyBorder="1" applyAlignment="1">
      <alignment horizontal="left" vertical="center" shrinkToFit="1"/>
    </xf>
    <xf numFmtId="1" fontId="5" fillId="38" borderId="29" xfId="10" applyNumberFormat="1" applyFont="1" applyFill="1" applyBorder="1" applyAlignment="1">
      <alignment horizontal="right" vertical="center" shrinkToFit="1"/>
    </xf>
    <xf numFmtId="0" fontId="5" fillId="38" borderId="6" xfId="10" applyFont="1" applyFill="1" applyBorder="1" applyAlignment="1">
      <alignment horizontal="left" vertical="center" shrinkToFit="1"/>
    </xf>
    <xf numFmtId="1" fontId="5" fillId="38" borderId="24" xfId="10" applyNumberFormat="1" applyFont="1" applyFill="1" applyBorder="1" applyAlignment="1">
      <alignment horizontal="right" vertical="center" shrinkToFit="1"/>
    </xf>
    <xf numFmtId="0" fontId="5" fillId="38" borderId="6" xfId="10" applyFont="1" applyFill="1" applyBorder="1" applyAlignment="1">
      <alignment horizontal="left" vertical="center" wrapText="1" shrinkToFit="1"/>
    </xf>
    <xf numFmtId="0" fontId="5" fillId="38" borderId="23" xfId="10" applyFont="1" applyFill="1" applyBorder="1" applyAlignment="1">
      <alignment horizontal="left" vertical="center" shrinkToFit="1"/>
    </xf>
    <xf numFmtId="49" fontId="5" fillId="38" borderId="6" xfId="10" applyNumberFormat="1" applyFont="1" applyFill="1" applyBorder="1" applyAlignment="1">
      <alignment horizontal="left" vertical="center" wrapText="1" shrinkToFit="1"/>
    </xf>
    <xf numFmtId="166" fontId="5" fillId="3" borderId="23" xfId="10" applyNumberFormat="1" applyFont="1" applyFill="1" applyBorder="1" applyAlignment="1" applyProtection="1">
      <alignment horizontal="right" vertical="center" shrinkToFit="1"/>
      <protection locked="0"/>
    </xf>
    <xf numFmtId="166" fontId="5" fillId="3" borderId="6" xfId="10" applyNumberFormat="1" applyFont="1" applyFill="1" applyBorder="1" applyAlignment="1" applyProtection="1">
      <alignment horizontal="right" vertical="center" shrinkToFit="1"/>
      <protection locked="0"/>
    </xf>
    <xf numFmtId="0" fontId="5" fillId="38" borderId="56" xfId="10" applyFont="1" applyFill="1" applyBorder="1" applyAlignment="1">
      <alignment horizontal="left" vertical="center" shrinkToFit="1"/>
    </xf>
    <xf numFmtId="0" fontId="5" fillId="38" borderId="27" xfId="10" applyFont="1" applyFill="1" applyBorder="1" applyAlignment="1">
      <alignment horizontal="left" vertical="center" wrapText="1" shrinkToFit="1"/>
    </xf>
    <xf numFmtId="49" fontId="5" fillId="38" borderId="27" xfId="10" applyNumberFormat="1" applyFont="1" applyFill="1" applyBorder="1" applyAlignment="1">
      <alignment horizontal="left" vertical="center" wrapText="1" shrinkToFit="1"/>
    </xf>
    <xf numFmtId="0" fontId="5" fillId="38" borderId="27" xfId="10" applyFont="1" applyFill="1" applyBorder="1" applyAlignment="1">
      <alignment horizontal="left" vertical="center" shrinkToFit="1"/>
    </xf>
    <xf numFmtId="1" fontId="5" fillId="38" borderId="28" xfId="10" applyNumberFormat="1" applyFont="1" applyFill="1" applyBorder="1" applyAlignment="1">
      <alignment horizontal="right" vertical="center" shrinkToFit="1"/>
    </xf>
    <xf numFmtId="166" fontId="5" fillId="3" borderId="56" xfId="10" applyNumberFormat="1" applyFont="1" applyFill="1" applyBorder="1" applyAlignment="1" applyProtection="1">
      <alignment horizontal="right" vertical="center" shrinkToFit="1"/>
      <protection locked="0"/>
    </xf>
    <xf numFmtId="0" fontId="5" fillId="34" borderId="40" xfId="10" applyFont="1" applyFill="1" applyBorder="1" applyAlignment="1" applyProtection="1">
      <alignment horizontal="left" vertical="center" wrapText="1"/>
      <protection locked="0"/>
    </xf>
    <xf numFmtId="0" fontId="5" fillId="34" borderId="13" xfId="10" applyFont="1" applyFill="1" applyBorder="1" applyAlignment="1" applyProtection="1">
      <alignment horizontal="left" vertical="center" wrapText="1"/>
      <protection locked="0"/>
    </xf>
    <xf numFmtId="1" fontId="5" fillId="34" borderId="19" xfId="10" applyNumberFormat="1" applyFont="1" applyFill="1" applyBorder="1" applyAlignment="1" applyProtection="1">
      <alignment horizontal="right" vertical="center" wrapText="1"/>
      <protection locked="0"/>
    </xf>
    <xf numFmtId="0" fontId="5" fillId="38" borderId="22" xfId="10" applyFont="1" applyFill="1" applyBorder="1" applyAlignment="1" applyProtection="1">
      <alignment horizontal="left" vertical="center" wrapText="1"/>
      <protection locked="0"/>
    </xf>
    <xf numFmtId="0" fontId="5" fillId="38" borderId="18" xfId="10" applyFont="1" applyFill="1" applyBorder="1" applyAlignment="1" applyProtection="1">
      <alignment horizontal="left" vertical="center" wrapText="1"/>
      <protection locked="0"/>
    </xf>
    <xf numFmtId="1" fontId="5" fillId="38" borderId="29" xfId="10" applyNumberFormat="1" applyFont="1" applyFill="1" applyBorder="1" applyAlignment="1" applyProtection="1">
      <alignment horizontal="right" vertical="center" wrapText="1"/>
      <protection locked="0"/>
    </xf>
    <xf numFmtId="2" fontId="5" fillId="15" borderId="17" xfId="10" applyNumberFormat="1" applyFont="1" applyFill="1" applyBorder="1" applyAlignment="1" applyProtection="1">
      <alignment horizontal="right" vertical="center" wrapText="1"/>
      <protection locked="0"/>
    </xf>
    <xf numFmtId="2" fontId="5" fillId="7" borderId="14" xfId="10" applyNumberFormat="1" applyFont="1" applyFill="1" applyBorder="1" applyAlignment="1" applyProtection="1">
      <alignment horizontal="right" vertical="center" wrapText="1"/>
      <protection locked="0"/>
    </xf>
    <xf numFmtId="2" fontId="5" fillId="7" borderId="54" xfId="10" applyNumberFormat="1" applyFont="1" applyFill="1" applyBorder="1" applyAlignment="1" applyProtection="1">
      <alignment horizontal="right" vertical="center" wrapText="1"/>
      <protection locked="0"/>
    </xf>
    <xf numFmtId="0" fontId="5" fillId="38" borderId="23" xfId="10" applyFont="1" applyFill="1" applyBorder="1" applyAlignment="1" applyProtection="1">
      <alignment horizontal="left" vertical="center" wrapText="1"/>
      <protection locked="0"/>
    </xf>
    <xf numFmtId="0" fontId="5" fillId="38" borderId="6" xfId="10" applyFont="1" applyFill="1" applyBorder="1" applyAlignment="1" applyProtection="1">
      <alignment horizontal="left" vertical="center" wrapText="1"/>
      <protection locked="0"/>
    </xf>
    <xf numFmtId="1" fontId="5" fillId="38" borderId="24" xfId="10" applyNumberFormat="1" applyFont="1" applyFill="1" applyBorder="1" applyAlignment="1" applyProtection="1">
      <alignment horizontal="right" vertical="center" wrapText="1"/>
      <protection locked="0"/>
    </xf>
    <xf numFmtId="2" fontId="5" fillId="15" borderId="23" xfId="10" applyNumberFormat="1" applyFont="1" applyFill="1" applyBorder="1" applyAlignment="1" applyProtection="1">
      <alignment horizontal="right" vertical="center" wrapText="1"/>
      <protection locked="0"/>
    </xf>
    <xf numFmtId="2" fontId="5" fillId="7" borderId="6" xfId="10" applyNumberFormat="1" applyFont="1" applyFill="1" applyBorder="1" applyAlignment="1" applyProtection="1">
      <alignment horizontal="right" vertical="center" wrapText="1"/>
      <protection locked="0"/>
    </xf>
    <xf numFmtId="2" fontId="5" fillId="7" borderId="24" xfId="10" applyNumberFormat="1" applyFont="1" applyFill="1" applyBorder="1" applyAlignment="1" applyProtection="1">
      <alignment horizontal="right" vertical="center" wrapText="1"/>
      <protection locked="0"/>
    </xf>
    <xf numFmtId="2" fontId="5" fillId="3" borderId="23" xfId="10" applyNumberFormat="1" applyFont="1" applyFill="1" applyBorder="1" applyAlignment="1" applyProtection="1">
      <alignment horizontal="right" vertical="center" wrapText="1"/>
      <protection locked="0"/>
    </xf>
    <xf numFmtId="2" fontId="5" fillId="3" borderId="6" xfId="10" applyNumberFormat="1" applyFont="1" applyFill="1" applyBorder="1" applyAlignment="1" applyProtection="1">
      <alignment horizontal="right" vertical="center" wrapText="1"/>
      <protection locked="0"/>
    </xf>
    <xf numFmtId="0" fontId="5" fillId="34" borderId="55" xfId="10" applyFont="1" applyFill="1" applyBorder="1" applyAlignment="1" applyProtection="1">
      <alignment horizontal="left" vertical="center" wrapText="1"/>
      <protection locked="0"/>
    </xf>
    <xf numFmtId="0" fontId="5" fillId="34" borderId="52" xfId="10" applyFont="1" applyFill="1" applyBorder="1" applyAlignment="1" applyProtection="1">
      <alignment horizontal="left" vertical="center" wrapText="1"/>
      <protection locked="0"/>
    </xf>
    <xf numFmtId="49" fontId="5" fillId="34" borderId="52" xfId="10" applyNumberFormat="1" applyFont="1" applyFill="1" applyBorder="1" applyAlignment="1" applyProtection="1">
      <alignment horizontal="left" vertical="center" wrapText="1" shrinkToFit="1"/>
      <protection locked="0"/>
    </xf>
    <xf numFmtId="1" fontId="5" fillId="34" borderId="53" xfId="10" applyNumberFormat="1" applyFont="1" applyFill="1" applyBorder="1" applyAlignment="1" applyProtection="1">
      <alignment horizontal="right" vertical="center" wrapText="1"/>
      <protection locked="0"/>
    </xf>
    <xf numFmtId="2" fontId="5" fillId="3" borderId="55" xfId="10" applyNumberFormat="1" applyFont="1" applyFill="1" applyBorder="1" applyAlignment="1" applyProtection="1">
      <alignment horizontal="right" vertical="center" wrapText="1"/>
      <protection locked="0"/>
    </xf>
    <xf numFmtId="2" fontId="5" fillId="3" borderId="52" xfId="10" applyNumberFormat="1" applyFont="1" applyFill="1" applyBorder="1" applyAlignment="1" applyProtection="1">
      <alignment horizontal="right" vertical="center" wrapText="1"/>
      <protection locked="0"/>
    </xf>
    <xf numFmtId="0" fontId="5" fillId="0" borderId="2" xfId="10" applyFont="1" applyBorder="1" applyAlignment="1" applyProtection="1">
      <alignment horizontal="left" vertical="center" wrapText="1"/>
      <protection locked="0"/>
    </xf>
    <xf numFmtId="0" fontId="5" fillId="0" borderId="0" xfId="10" applyFont="1" applyAlignment="1" applyProtection="1">
      <alignment horizontal="left" vertical="center" wrapText="1"/>
      <protection locked="0"/>
    </xf>
    <xf numFmtId="1" fontId="5" fillId="0" borderId="0" xfId="10" applyNumberFormat="1" applyFont="1" applyAlignment="1" applyProtection="1">
      <alignment horizontal="left" vertical="center" wrapText="1"/>
      <protection locked="0"/>
    </xf>
    <xf numFmtId="2" fontId="5" fillId="0" borderId="0" xfId="10" applyNumberFormat="1" applyFont="1" applyAlignment="1" applyProtection="1">
      <alignment horizontal="left" vertical="center" wrapText="1"/>
      <protection locked="0"/>
    </xf>
    <xf numFmtId="0" fontId="7" fillId="26" borderId="39" xfId="10" applyFont="1" applyFill="1" applyBorder="1" applyAlignment="1" applyProtection="1">
      <alignment horizontal="left" vertical="center" wrapText="1"/>
      <protection locked="0"/>
    </xf>
    <xf numFmtId="1" fontId="7" fillId="27" borderId="30" xfId="10" applyNumberFormat="1" applyFont="1" applyFill="1" applyBorder="1" applyAlignment="1" applyProtection="1">
      <alignment horizontal="left" vertical="center" wrapText="1"/>
      <protection locked="0"/>
    </xf>
    <xf numFmtId="1" fontId="7" fillId="27" borderId="178" xfId="10" applyNumberFormat="1" applyFont="1" applyFill="1" applyBorder="1" applyAlignment="1" applyProtection="1">
      <alignment horizontal="left" vertical="center" wrapText="1"/>
      <protection locked="0"/>
    </xf>
    <xf numFmtId="1" fontId="7" fillId="27" borderId="179" xfId="10" applyNumberFormat="1" applyFont="1" applyFill="1" applyBorder="1" applyAlignment="1" applyProtection="1">
      <alignment horizontal="left" vertical="center" wrapText="1"/>
      <protection locked="0"/>
    </xf>
    <xf numFmtId="1" fontId="7" fillId="27" borderId="70" xfId="10" applyNumberFormat="1" applyFont="1" applyFill="1" applyBorder="1" applyAlignment="1" applyProtection="1">
      <alignment horizontal="left" vertical="center" wrapText="1"/>
      <protection locked="0"/>
    </xf>
    <xf numFmtId="1" fontId="7" fillId="27" borderId="180" xfId="10" applyNumberFormat="1" applyFont="1" applyFill="1" applyBorder="1" applyAlignment="1" applyProtection="1">
      <alignment horizontal="left" vertical="center" wrapText="1"/>
      <protection locked="0"/>
    </xf>
    <xf numFmtId="2" fontId="5" fillId="39" borderId="17" xfId="10" applyNumberFormat="1" applyFont="1" applyFill="1" applyBorder="1" applyAlignment="1">
      <alignment horizontal="left" vertical="center" wrapText="1"/>
    </xf>
    <xf numFmtId="2" fontId="5" fillId="39" borderId="14" xfId="10" applyNumberFormat="1" applyFont="1" applyFill="1" applyBorder="1" applyAlignment="1">
      <alignment horizontal="left" vertical="center" wrapText="1"/>
    </xf>
    <xf numFmtId="1" fontId="5" fillId="39" borderId="54" xfId="10" applyNumberFormat="1" applyFont="1" applyFill="1" applyBorder="1" applyAlignment="1" applyProtection="1">
      <alignment horizontal="right" vertical="center" wrapText="1"/>
      <protection locked="0"/>
    </xf>
    <xf numFmtId="2" fontId="5" fillId="15" borderId="21" xfId="10" applyNumberFormat="1" applyFont="1" applyFill="1" applyBorder="1" applyAlignment="1" applyProtection="1">
      <alignment horizontal="right" vertical="center" wrapText="1"/>
      <protection locked="0"/>
    </xf>
    <xf numFmtId="2" fontId="5" fillId="15" borderId="18" xfId="10" applyNumberFormat="1" applyFont="1" applyFill="1" applyBorder="1" applyAlignment="1" applyProtection="1">
      <alignment horizontal="right" vertical="center" wrapText="1"/>
      <protection locked="0"/>
    </xf>
    <xf numFmtId="2" fontId="5" fillId="0" borderId="18" xfId="10" applyNumberFormat="1" applyFont="1" applyBorder="1" applyAlignment="1" applyProtection="1">
      <alignment horizontal="right" vertical="center" wrapText="1"/>
      <protection locked="0"/>
    </xf>
    <xf numFmtId="2" fontId="5" fillId="0" borderId="6" xfId="10" applyNumberFormat="1" applyFont="1" applyBorder="1" applyAlignment="1" applyProtection="1">
      <alignment horizontal="right" vertical="center" wrapText="1"/>
      <protection locked="0"/>
    </xf>
    <xf numFmtId="2" fontId="5" fillId="0" borderId="34" xfId="10" applyNumberFormat="1" applyFont="1" applyBorder="1" applyAlignment="1" applyProtection="1">
      <alignment horizontal="right" vertical="center" wrapText="1"/>
      <protection locked="0"/>
    </xf>
    <xf numFmtId="2" fontId="5" fillId="39" borderId="23" xfId="10" applyNumberFormat="1" applyFont="1" applyFill="1" applyBorder="1" applyAlignment="1">
      <alignment horizontal="left" vertical="center" wrapText="1"/>
    </xf>
    <xf numFmtId="2" fontId="5" fillId="39" borderId="6" xfId="10" applyNumberFormat="1" applyFont="1" applyFill="1" applyBorder="1" applyAlignment="1">
      <alignment horizontal="left" vertical="center" wrapText="1"/>
    </xf>
    <xf numFmtId="1" fontId="5" fillId="39" borderId="24" xfId="10" applyNumberFormat="1" applyFont="1" applyFill="1" applyBorder="1" applyAlignment="1" applyProtection="1">
      <alignment horizontal="right" vertical="center" wrapText="1"/>
      <protection locked="0"/>
    </xf>
    <xf numFmtId="2" fontId="5" fillId="15" borderId="8" xfId="10" applyNumberFormat="1" applyFont="1" applyFill="1" applyBorder="1" applyAlignment="1" applyProtection="1">
      <alignment horizontal="right" vertical="center" wrapText="1"/>
      <protection locked="0"/>
    </xf>
    <xf numFmtId="2" fontId="5" fillId="15" borderId="6" xfId="10" applyNumberFormat="1" applyFont="1" applyFill="1" applyBorder="1" applyAlignment="1" applyProtection="1">
      <alignment horizontal="right" vertical="center" wrapText="1"/>
      <protection locked="0"/>
    </xf>
    <xf numFmtId="0" fontId="5" fillId="39" borderId="23" xfId="10" applyFont="1" applyFill="1" applyBorder="1" applyAlignment="1" applyProtection="1">
      <alignment horizontal="left" vertical="center" wrapText="1" shrinkToFit="1"/>
      <protection locked="0"/>
    </xf>
    <xf numFmtId="0" fontId="5" fillId="39" borderId="6" xfId="10" applyFont="1" applyFill="1" applyBorder="1" applyAlignment="1" applyProtection="1">
      <alignment horizontal="left" vertical="center" wrapText="1" shrinkToFit="1"/>
      <protection locked="0"/>
    </xf>
    <xf numFmtId="0" fontId="5" fillId="39" borderId="23" xfId="10" applyFont="1" applyFill="1" applyBorder="1" applyAlignment="1" applyProtection="1">
      <alignment horizontal="left" vertical="center" wrapText="1"/>
      <protection locked="0"/>
    </xf>
    <xf numFmtId="0" fontId="5" fillId="39" borderId="6" xfId="10" applyFont="1" applyFill="1" applyBorder="1" applyAlignment="1" applyProtection="1">
      <alignment horizontal="left" vertical="center" wrapText="1"/>
      <protection locked="0"/>
    </xf>
    <xf numFmtId="49" fontId="5" fillId="39" borderId="6" xfId="10" applyNumberFormat="1" applyFont="1" applyFill="1" applyBorder="1" applyAlignment="1" applyProtection="1">
      <alignment horizontal="left" vertical="center" wrapText="1" shrinkToFit="1"/>
      <protection locked="0"/>
    </xf>
    <xf numFmtId="1" fontId="5" fillId="39" borderId="34" xfId="10" applyNumberFormat="1" applyFont="1" applyFill="1" applyBorder="1" applyAlignment="1" applyProtection="1">
      <alignment horizontal="right" vertical="center" wrapText="1"/>
      <protection locked="0"/>
    </xf>
    <xf numFmtId="2" fontId="5" fillId="39" borderId="56" xfId="10" applyNumberFormat="1" applyFont="1" applyFill="1" applyBorder="1" applyAlignment="1">
      <alignment horizontal="left" vertical="center" wrapText="1"/>
    </xf>
    <xf numFmtId="2" fontId="5" fillId="39" borderId="27" xfId="10" applyNumberFormat="1" applyFont="1" applyFill="1" applyBorder="1" applyAlignment="1">
      <alignment horizontal="left" vertical="center" wrapText="1"/>
    </xf>
    <xf numFmtId="1" fontId="5" fillId="39" borderId="68" xfId="10" applyNumberFormat="1" applyFont="1" applyFill="1" applyBorder="1" applyAlignment="1" applyProtection="1">
      <alignment horizontal="right" vertical="center" wrapText="1"/>
      <protection locked="0"/>
    </xf>
    <xf numFmtId="2" fontId="5" fillId="15" borderId="26" xfId="10" applyNumberFormat="1" applyFont="1" applyFill="1" applyBorder="1" applyAlignment="1" applyProtection="1">
      <alignment horizontal="right" vertical="center" wrapText="1"/>
      <protection locked="0"/>
    </xf>
    <xf numFmtId="2" fontId="5" fillId="15" borderId="27" xfId="10" applyNumberFormat="1" applyFont="1" applyFill="1" applyBorder="1" applyAlignment="1" applyProtection="1">
      <alignment horizontal="right" vertical="center" wrapText="1"/>
      <protection locked="0"/>
    </xf>
    <xf numFmtId="2" fontId="5" fillId="0" borderId="27" xfId="10" applyNumberFormat="1" applyFont="1" applyBorder="1" applyAlignment="1" applyProtection="1">
      <alignment horizontal="right" vertical="center" wrapText="1"/>
      <protection locked="0"/>
    </xf>
    <xf numFmtId="2" fontId="5" fillId="0" borderId="68" xfId="10" applyNumberFormat="1" applyFont="1" applyBorder="1" applyAlignment="1" applyProtection="1">
      <alignment horizontal="right" vertical="center" wrapText="1"/>
      <protection locked="0"/>
    </xf>
    <xf numFmtId="0" fontId="5" fillId="27" borderId="22" xfId="10" applyFont="1" applyFill="1" applyBorder="1" applyAlignment="1" applyProtection="1">
      <alignment horizontal="left" vertical="center" wrapText="1"/>
      <protection locked="0"/>
    </xf>
    <xf numFmtId="0" fontId="5" fillId="27" borderId="18" xfId="10" applyFont="1" applyFill="1" applyBorder="1" applyAlignment="1" applyProtection="1">
      <alignment horizontal="left" vertical="center" wrapText="1"/>
      <protection locked="0"/>
    </xf>
    <xf numFmtId="49" fontId="5" fillId="27" borderId="18" xfId="10" applyNumberFormat="1" applyFont="1" applyFill="1" applyBorder="1" applyAlignment="1" applyProtection="1">
      <alignment horizontal="left" vertical="center" wrapText="1" shrinkToFit="1"/>
      <protection locked="0"/>
    </xf>
    <xf numFmtId="1" fontId="5" fillId="27" borderId="50" xfId="10" applyNumberFormat="1" applyFont="1" applyFill="1" applyBorder="1" applyAlignment="1" applyProtection="1">
      <alignment horizontal="right" vertical="center" wrapText="1"/>
      <protection locked="0"/>
    </xf>
    <xf numFmtId="2" fontId="5" fillId="0" borderId="50" xfId="10" applyNumberFormat="1" applyFont="1" applyBorder="1" applyAlignment="1" applyProtection="1">
      <alignment horizontal="right" vertical="center" wrapText="1"/>
      <protection locked="0"/>
    </xf>
    <xf numFmtId="0" fontId="5" fillId="27" borderId="23" xfId="10" applyFont="1" applyFill="1" applyBorder="1" applyAlignment="1" applyProtection="1">
      <alignment horizontal="left" vertical="center" wrapText="1"/>
      <protection locked="0"/>
    </xf>
    <xf numFmtId="0" fontId="5" fillId="27" borderId="6" xfId="10" applyFont="1" applyFill="1" applyBorder="1" applyAlignment="1" applyProtection="1">
      <alignment horizontal="left" vertical="center" wrapText="1"/>
      <protection locked="0"/>
    </xf>
    <xf numFmtId="49" fontId="5" fillId="27" borderId="6" xfId="10" applyNumberFormat="1" applyFont="1" applyFill="1" applyBorder="1" applyAlignment="1" applyProtection="1">
      <alignment horizontal="left" vertical="center" wrapText="1" shrinkToFit="1"/>
      <protection locked="0"/>
    </xf>
    <xf numFmtId="1" fontId="5" fillId="27" borderId="34" xfId="10" applyNumberFormat="1" applyFont="1" applyFill="1" applyBorder="1" applyAlignment="1" applyProtection="1">
      <alignment horizontal="right" vertical="center" wrapText="1"/>
      <protection locked="0"/>
    </xf>
    <xf numFmtId="2" fontId="5" fillId="27" borderId="15" xfId="10" applyNumberFormat="1" applyFont="1" applyFill="1" applyBorder="1" applyAlignment="1">
      <alignment horizontal="left" vertical="center" wrapText="1"/>
    </xf>
    <xf numFmtId="2" fontId="5" fillId="27" borderId="25" xfId="10" applyNumberFormat="1" applyFont="1" applyFill="1" applyBorder="1" applyAlignment="1">
      <alignment horizontal="left" vertical="center" wrapText="1"/>
    </xf>
    <xf numFmtId="1" fontId="5" fillId="27" borderId="49" xfId="10" applyNumberFormat="1" applyFont="1" applyFill="1" applyBorder="1" applyAlignment="1" applyProtection="1">
      <alignment horizontal="right" vertical="center" wrapText="1"/>
      <protection locked="0"/>
    </xf>
    <xf numFmtId="2" fontId="5" fillId="15" borderId="31" xfId="10" applyNumberFormat="1" applyFont="1" applyFill="1" applyBorder="1" applyAlignment="1" applyProtection="1">
      <alignment horizontal="right" vertical="center" wrapText="1"/>
      <protection locked="0"/>
    </xf>
    <xf numFmtId="2" fontId="5" fillId="15" borderId="25" xfId="10" applyNumberFormat="1" applyFont="1" applyFill="1" applyBorder="1" applyAlignment="1" applyProtection="1">
      <alignment horizontal="right" vertical="center" wrapText="1"/>
      <protection locked="0"/>
    </xf>
    <xf numFmtId="2" fontId="5" fillId="0" borderId="25" xfId="10" applyNumberFormat="1" applyFont="1" applyBorder="1" applyAlignment="1" applyProtection="1">
      <alignment horizontal="right" vertical="center" wrapText="1"/>
      <protection locked="0"/>
    </xf>
    <xf numFmtId="2" fontId="5" fillId="0" borderId="49" xfId="10" applyNumberFormat="1" applyFont="1" applyBorder="1" applyAlignment="1" applyProtection="1">
      <alignment horizontal="right" vertical="center" wrapText="1"/>
      <protection locked="0"/>
    </xf>
    <xf numFmtId="0" fontId="5" fillId="39" borderId="22" xfId="10" applyFont="1" applyFill="1" applyBorder="1" applyAlignment="1" applyProtection="1">
      <alignment horizontal="left" vertical="center" wrapText="1"/>
      <protection locked="0"/>
    </xf>
    <xf numFmtId="0" fontId="5" fillId="39" borderId="18" xfId="10" applyFont="1" applyFill="1" applyBorder="1" applyAlignment="1" applyProtection="1">
      <alignment horizontal="left" vertical="center" wrapText="1"/>
      <protection locked="0"/>
    </xf>
    <xf numFmtId="49" fontId="5" fillId="39" borderId="18" xfId="10" applyNumberFormat="1" applyFont="1" applyFill="1" applyBorder="1" applyAlignment="1" applyProtection="1">
      <alignment horizontal="left" vertical="center" wrapText="1" shrinkToFit="1"/>
      <protection locked="0"/>
    </xf>
    <xf numFmtId="1" fontId="5" fillId="39" borderId="50" xfId="10" applyNumberFormat="1" applyFont="1" applyFill="1" applyBorder="1" applyAlignment="1" applyProtection="1">
      <alignment horizontal="right" vertical="center" wrapText="1"/>
      <protection locked="0"/>
    </xf>
    <xf numFmtId="2" fontId="5" fillId="39" borderId="15" xfId="10" applyNumberFormat="1" applyFont="1" applyFill="1" applyBorder="1" applyAlignment="1">
      <alignment horizontal="left" vertical="center" wrapText="1"/>
    </xf>
    <xf numFmtId="2" fontId="5" fillId="39" borderId="25" xfId="10" applyNumberFormat="1" applyFont="1" applyFill="1" applyBorder="1" applyAlignment="1">
      <alignment horizontal="left" vertical="center" wrapText="1"/>
    </xf>
    <xf numFmtId="1" fontId="5" fillId="39" borderId="49" xfId="10" applyNumberFormat="1" applyFont="1" applyFill="1" applyBorder="1" applyAlignment="1" applyProtection="1">
      <alignment horizontal="right" vertical="center" wrapText="1"/>
      <protection locked="0"/>
    </xf>
    <xf numFmtId="2" fontId="5" fillId="0" borderId="0" xfId="10" applyNumberFormat="1" applyFont="1" applyAlignment="1">
      <alignment horizontal="left" vertical="center" wrapText="1"/>
    </xf>
    <xf numFmtId="1" fontId="7" fillId="27" borderId="16" xfId="10" applyNumberFormat="1" applyFont="1" applyFill="1" applyBorder="1" applyAlignment="1" applyProtection="1">
      <alignment horizontal="left" vertical="center" wrapText="1"/>
      <protection locked="0"/>
    </xf>
    <xf numFmtId="1" fontId="7" fillId="27" borderId="47" xfId="10" applyNumberFormat="1" applyFont="1" applyFill="1" applyBorder="1" applyAlignment="1" applyProtection="1">
      <alignment horizontal="left" vertical="center" wrapText="1"/>
      <protection locked="0"/>
    </xf>
    <xf numFmtId="1" fontId="7" fillId="27" borderId="66" xfId="10" applyNumberFormat="1" applyFont="1" applyFill="1" applyBorder="1" applyAlignment="1" applyProtection="1">
      <alignment horizontal="left" vertical="center" wrapText="1"/>
      <protection locked="0"/>
    </xf>
    <xf numFmtId="0" fontId="5" fillId="36" borderId="22" xfId="10" applyFont="1" applyFill="1" applyBorder="1" applyAlignment="1">
      <alignment horizontal="left" vertical="center" shrinkToFit="1"/>
    </xf>
    <xf numFmtId="0" fontId="5" fillId="36" borderId="18" xfId="10" applyFont="1" applyFill="1" applyBorder="1" applyAlignment="1" applyProtection="1">
      <alignment horizontal="left" vertical="center" wrapText="1" shrinkToFit="1"/>
      <protection locked="0"/>
    </xf>
    <xf numFmtId="49" fontId="5" fillId="36" borderId="18" xfId="10" applyNumberFormat="1" applyFont="1" applyFill="1" applyBorder="1" applyAlignment="1" applyProtection="1">
      <alignment horizontal="left" vertical="center" wrapText="1" shrinkToFit="1"/>
      <protection locked="0"/>
    </xf>
    <xf numFmtId="0" fontId="5" fillId="36" borderId="18" xfId="10" applyFont="1" applyFill="1" applyBorder="1" applyAlignment="1" applyProtection="1">
      <alignment horizontal="left" vertical="center" shrinkToFit="1"/>
      <protection locked="0"/>
    </xf>
    <xf numFmtId="1" fontId="5" fillId="36" borderId="29" xfId="10" applyNumberFormat="1" applyFont="1" applyFill="1" applyBorder="1" applyAlignment="1" applyProtection="1">
      <alignment horizontal="right" vertical="center" shrinkToFit="1"/>
      <protection locked="0"/>
    </xf>
    <xf numFmtId="2" fontId="5" fillId="0" borderId="18" xfId="10" applyNumberFormat="1" applyFont="1" applyBorder="1" applyAlignment="1" applyProtection="1">
      <alignment horizontal="right" vertical="center" shrinkToFit="1"/>
      <protection locked="0"/>
    </xf>
    <xf numFmtId="2" fontId="5" fillId="0" borderId="29" xfId="10" applyNumberFormat="1" applyFont="1" applyBorder="1" applyAlignment="1" applyProtection="1">
      <alignment horizontal="right" vertical="center" shrinkToFit="1"/>
      <protection locked="0"/>
    </xf>
    <xf numFmtId="49" fontId="5" fillId="36" borderId="23" xfId="10" applyNumberFormat="1" applyFont="1" applyFill="1" applyBorder="1" applyAlignment="1" applyProtection="1">
      <alignment horizontal="left" vertical="center" shrinkToFit="1"/>
      <protection locked="0"/>
    </xf>
    <xf numFmtId="0" fontId="5" fillId="36" borderId="6" xfId="10" applyFont="1" applyFill="1" applyBorder="1" applyAlignment="1" applyProtection="1">
      <alignment horizontal="left" vertical="center" wrapText="1" shrinkToFit="1"/>
      <protection locked="0"/>
    </xf>
    <xf numFmtId="49" fontId="5" fillId="36" borderId="6" xfId="10" applyNumberFormat="1" applyFont="1" applyFill="1" applyBorder="1" applyAlignment="1" applyProtection="1">
      <alignment horizontal="left" vertical="center" wrapText="1" shrinkToFit="1"/>
      <protection locked="0"/>
    </xf>
    <xf numFmtId="0" fontId="5" fillId="36" borderId="6" xfId="10" applyFont="1" applyFill="1" applyBorder="1" applyAlignment="1" applyProtection="1">
      <alignment horizontal="left" vertical="center" shrinkToFit="1"/>
      <protection locked="0"/>
    </xf>
    <xf numFmtId="1" fontId="5" fillId="36" borderId="24" xfId="10" applyNumberFormat="1" applyFont="1" applyFill="1" applyBorder="1" applyAlignment="1" applyProtection="1">
      <alignment horizontal="right" vertical="center" shrinkToFit="1"/>
      <protection locked="0"/>
    </xf>
    <xf numFmtId="2" fontId="5" fillId="9" borderId="6" xfId="10" applyNumberFormat="1" applyFont="1" applyFill="1" applyBorder="1" applyAlignment="1" applyProtection="1">
      <alignment horizontal="right" vertical="center" shrinkToFit="1"/>
      <protection locked="0"/>
    </xf>
    <xf numFmtId="0" fontId="5" fillId="36" borderId="23" xfId="10" applyFont="1" applyFill="1" applyBorder="1" applyAlignment="1" applyProtection="1">
      <alignment horizontal="left" vertical="center" shrinkToFit="1"/>
      <protection locked="0"/>
    </xf>
    <xf numFmtId="2" fontId="5" fillId="36" borderId="6" xfId="10" applyNumberFormat="1" applyFont="1" applyFill="1" applyBorder="1" applyAlignment="1">
      <alignment horizontal="left" vertical="center" wrapText="1"/>
    </xf>
    <xf numFmtId="2" fontId="5" fillId="36" borderId="23" xfId="10" applyNumberFormat="1" applyFont="1" applyFill="1" applyBorder="1" applyAlignment="1" applyProtection="1">
      <alignment horizontal="left" vertical="center" shrinkToFit="1"/>
      <protection locked="0"/>
    </xf>
    <xf numFmtId="2" fontId="5" fillId="36" borderId="6" xfId="10" applyNumberFormat="1" applyFont="1" applyFill="1" applyBorder="1" applyAlignment="1" applyProtection="1">
      <alignment horizontal="left" vertical="center" wrapText="1" shrinkToFit="1"/>
      <protection locked="0"/>
    </xf>
    <xf numFmtId="2" fontId="5" fillId="36" borderId="6" xfId="10" applyNumberFormat="1" applyFont="1" applyFill="1" applyBorder="1" applyAlignment="1" applyProtection="1">
      <alignment horizontal="left" vertical="center" shrinkToFit="1"/>
      <protection locked="0"/>
    </xf>
    <xf numFmtId="2" fontId="5" fillId="36" borderId="56" xfId="10" applyNumberFormat="1" applyFont="1" applyFill="1" applyBorder="1" applyAlignment="1" applyProtection="1">
      <alignment horizontal="left" vertical="center" shrinkToFit="1"/>
      <protection locked="0"/>
    </xf>
    <xf numFmtId="2" fontId="5" fillId="36" borderId="27" xfId="10" applyNumberFormat="1" applyFont="1" applyFill="1" applyBorder="1" applyAlignment="1" applyProtection="1">
      <alignment horizontal="left" vertical="center" wrapText="1" shrinkToFit="1"/>
      <protection locked="0"/>
    </xf>
    <xf numFmtId="2" fontId="5" fillId="36" borderId="27" xfId="10" applyNumberFormat="1" applyFont="1" applyFill="1" applyBorder="1" applyAlignment="1" applyProtection="1">
      <alignment horizontal="left" vertical="center" shrinkToFit="1"/>
      <protection locked="0"/>
    </xf>
    <xf numFmtId="1" fontId="5" fillId="36" borderId="28" xfId="10" applyNumberFormat="1" applyFont="1" applyFill="1" applyBorder="1" applyAlignment="1" applyProtection="1">
      <alignment horizontal="right" vertical="center" shrinkToFit="1"/>
      <protection locked="0"/>
    </xf>
    <xf numFmtId="2" fontId="5" fillId="9" borderId="56" xfId="10" applyNumberFormat="1" applyFont="1" applyFill="1" applyBorder="1" applyAlignment="1" applyProtection="1">
      <alignment horizontal="right" vertical="center" shrinkToFit="1"/>
      <protection locked="0"/>
    </xf>
    <xf numFmtId="0" fontId="5" fillId="27" borderId="22" xfId="10" applyFont="1" applyFill="1" applyBorder="1" applyAlignment="1">
      <alignment horizontal="left" vertical="center" shrinkToFit="1"/>
    </xf>
    <xf numFmtId="0" fontId="5" fillId="27" borderId="18" xfId="10" applyFont="1" applyFill="1" applyBorder="1" applyAlignment="1" applyProtection="1">
      <alignment horizontal="left" vertical="center" wrapText="1" shrinkToFit="1"/>
      <protection locked="0"/>
    </xf>
    <xf numFmtId="49" fontId="5" fillId="27" borderId="18" xfId="10" applyNumberFormat="1" applyFont="1" applyFill="1" applyBorder="1" applyAlignment="1">
      <alignment horizontal="left" vertical="center" wrapText="1" shrinkToFit="1"/>
    </xf>
    <xf numFmtId="0" fontId="5" fillId="27" borderId="18" xfId="10" applyFont="1" applyFill="1" applyBorder="1" applyAlignment="1" applyProtection="1">
      <alignment horizontal="left" vertical="center" shrinkToFit="1"/>
      <protection locked="0"/>
    </xf>
    <xf numFmtId="1" fontId="5" fillId="27" borderId="29" xfId="10" applyNumberFormat="1" applyFont="1" applyFill="1" applyBorder="1" applyAlignment="1" applyProtection="1">
      <alignment horizontal="right" vertical="center" shrinkToFit="1"/>
      <protection locked="0"/>
    </xf>
    <xf numFmtId="2" fontId="5" fillId="9" borderId="22" xfId="10" applyNumberFormat="1" applyFont="1" applyFill="1" applyBorder="1" applyAlignment="1" applyProtection="1">
      <alignment horizontal="right" vertical="center" shrinkToFit="1"/>
      <protection locked="0"/>
    </xf>
    <xf numFmtId="2" fontId="5" fillId="9" borderId="18" xfId="10" applyNumberFormat="1" applyFont="1" applyFill="1" applyBorder="1" applyAlignment="1" applyProtection="1">
      <alignment horizontal="right" vertical="center" shrinkToFit="1"/>
      <protection locked="0"/>
    </xf>
    <xf numFmtId="0" fontId="5" fillId="27" borderId="23" xfId="10" applyFont="1" applyFill="1" applyBorder="1" applyAlignment="1" applyProtection="1">
      <alignment horizontal="left" vertical="center" shrinkToFit="1"/>
      <protection locked="0"/>
    </xf>
    <xf numFmtId="2" fontId="5" fillId="27" borderId="6" xfId="10" applyNumberFormat="1" applyFont="1" applyFill="1" applyBorder="1" applyAlignment="1">
      <alignment horizontal="left" vertical="center" wrapText="1"/>
    </xf>
    <xf numFmtId="49" fontId="5" fillId="27" borderId="6" xfId="10" applyNumberFormat="1" applyFont="1" applyFill="1" applyBorder="1" applyAlignment="1">
      <alignment horizontal="left" vertical="center" wrapText="1" shrinkToFit="1"/>
    </xf>
    <xf numFmtId="0" fontId="5" fillId="27" borderId="6" xfId="10" applyFont="1" applyFill="1" applyBorder="1" applyAlignment="1" applyProtection="1">
      <alignment horizontal="left" vertical="center" shrinkToFit="1"/>
      <protection locked="0"/>
    </xf>
    <xf numFmtId="1" fontId="5" fillId="27" borderId="24" xfId="10" applyNumberFormat="1" applyFont="1" applyFill="1" applyBorder="1" applyAlignment="1" applyProtection="1">
      <alignment horizontal="right" vertical="center" shrinkToFit="1"/>
      <protection locked="0"/>
    </xf>
    <xf numFmtId="166" fontId="5" fillId="9" borderId="23" xfId="10" applyNumberFormat="1" applyFont="1" applyFill="1" applyBorder="1" applyAlignment="1" applyProtection="1">
      <alignment horizontal="right" vertical="center" shrinkToFit="1"/>
      <protection locked="0"/>
    </xf>
    <xf numFmtId="166" fontId="5" fillId="9" borderId="6" xfId="10" applyNumberFormat="1" applyFont="1" applyFill="1" applyBorder="1" applyAlignment="1" applyProtection="1">
      <alignment horizontal="right" vertical="center" shrinkToFit="1"/>
      <protection locked="0"/>
    </xf>
    <xf numFmtId="0" fontId="5" fillId="27" borderId="6" xfId="10" applyFont="1" applyFill="1" applyBorder="1" applyAlignment="1" applyProtection="1">
      <alignment horizontal="left" vertical="center" wrapText="1" shrinkToFit="1"/>
      <protection locked="0"/>
    </xf>
    <xf numFmtId="49" fontId="5" fillId="27" borderId="6" xfId="10" applyNumberFormat="1" applyFont="1" applyFill="1" applyBorder="1" applyAlignment="1">
      <alignment horizontal="left" vertical="center" wrapText="1"/>
    </xf>
    <xf numFmtId="0" fontId="5" fillId="27" borderId="6" xfId="10" applyFont="1" applyFill="1" applyBorder="1" applyAlignment="1">
      <alignment horizontal="left" vertical="center" shrinkToFit="1"/>
    </xf>
    <xf numFmtId="1" fontId="5" fillId="27" borderId="24" xfId="10" applyNumberFormat="1" applyFont="1" applyFill="1" applyBorder="1" applyAlignment="1">
      <alignment horizontal="right" vertical="center" shrinkToFit="1"/>
    </xf>
    <xf numFmtId="165" fontId="5" fillId="9" borderId="23" xfId="10" applyNumberFormat="1" applyFont="1" applyFill="1" applyBorder="1" applyAlignment="1" applyProtection="1">
      <alignment horizontal="right" vertical="center" shrinkToFit="1"/>
      <protection locked="0"/>
    </xf>
    <xf numFmtId="165" fontId="5" fillId="9" borderId="6" xfId="10" applyNumberFormat="1" applyFont="1" applyFill="1" applyBorder="1" applyAlignment="1" applyProtection="1">
      <alignment horizontal="right" vertical="center" shrinkToFit="1"/>
      <protection locked="0"/>
    </xf>
    <xf numFmtId="0" fontId="5" fillId="27" borderId="56" xfId="10" applyFont="1" applyFill="1" applyBorder="1" applyAlignment="1" applyProtection="1">
      <alignment horizontal="left" vertical="center" shrinkToFit="1"/>
      <protection locked="0"/>
    </xf>
    <xf numFmtId="0" fontId="5" fillId="27" borderId="27" xfId="10" applyFont="1" applyFill="1" applyBorder="1" applyAlignment="1" applyProtection="1">
      <alignment horizontal="left" vertical="center" wrapText="1" shrinkToFit="1"/>
      <protection locked="0"/>
    </xf>
    <xf numFmtId="49" fontId="5" fillId="27" borderId="27" xfId="10" applyNumberFormat="1" applyFont="1" applyFill="1" applyBorder="1" applyAlignment="1" applyProtection="1">
      <alignment horizontal="left" vertical="center" wrapText="1" shrinkToFit="1"/>
      <protection locked="0"/>
    </xf>
    <xf numFmtId="0" fontId="5" fillId="27" borderId="27" xfId="10" applyFont="1" applyFill="1" applyBorder="1" applyAlignment="1" applyProtection="1">
      <alignment horizontal="left" vertical="center" shrinkToFit="1"/>
      <protection locked="0"/>
    </xf>
    <xf numFmtId="1" fontId="5" fillId="27" borderId="28" xfId="10" applyNumberFormat="1" applyFont="1" applyFill="1" applyBorder="1" applyAlignment="1" applyProtection="1">
      <alignment horizontal="right" vertical="center" shrinkToFit="1"/>
      <protection locked="0"/>
    </xf>
    <xf numFmtId="2" fontId="5" fillId="9" borderId="27" xfId="10" applyNumberFormat="1" applyFont="1" applyFill="1" applyBorder="1" applyAlignment="1" applyProtection="1">
      <alignment horizontal="right" vertical="center" shrinkToFit="1"/>
      <protection locked="0"/>
    </xf>
    <xf numFmtId="0" fontId="5" fillId="36" borderId="56" xfId="10" applyFont="1" applyFill="1" applyBorder="1" applyAlignment="1" applyProtection="1">
      <alignment horizontal="left" vertical="center" shrinkToFit="1"/>
      <protection locked="0"/>
    </xf>
    <xf numFmtId="0" fontId="5" fillId="36" borderId="27" xfId="10" applyFont="1" applyFill="1" applyBorder="1" applyAlignment="1" applyProtection="1">
      <alignment horizontal="left" vertical="center" wrapText="1" shrinkToFit="1"/>
      <protection locked="0"/>
    </xf>
    <xf numFmtId="49" fontId="5" fillId="36" borderId="27" xfId="10" applyNumberFormat="1" applyFont="1" applyFill="1" applyBorder="1" applyAlignment="1" applyProtection="1">
      <alignment horizontal="left" vertical="center" wrapText="1" shrinkToFit="1"/>
      <protection locked="0"/>
    </xf>
    <xf numFmtId="0" fontId="5" fillId="36" borderId="27" xfId="10" applyFont="1" applyFill="1" applyBorder="1" applyAlignment="1" applyProtection="1">
      <alignment horizontal="left" vertical="center" shrinkToFit="1"/>
      <protection locked="0"/>
    </xf>
    <xf numFmtId="0" fontId="5" fillId="27" borderId="18" xfId="10" applyFont="1" applyFill="1" applyBorder="1" applyAlignment="1">
      <alignment horizontal="left" vertical="center" shrinkToFit="1"/>
    </xf>
    <xf numFmtId="1" fontId="5" fillId="27" borderId="29" xfId="10" applyNumberFormat="1" applyFont="1" applyFill="1" applyBorder="1" applyAlignment="1">
      <alignment horizontal="right" vertical="center" shrinkToFit="1"/>
    </xf>
    <xf numFmtId="49" fontId="5" fillId="27" borderId="23" xfId="10" applyNumberFormat="1" applyFont="1" applyFill="1" applyBorder="1" applyAlignment="1" applyProtection="1">
      <alignment horizontal="left" vertical="center" shrinkToFit="1"/>
      <protection locked="0"/>
    </xf>
    <xf numFmtId="0" fontId="5" fillId="27" borderId="6" xfId="10" applyFont="1" applyFill="1" applyBorder="1" applyAlignment="1">
      <alignment horizontal="left" vertical="center" wrapText="1" shrinkToFit="1"/>
    </xf>
    <xf numFmtId="0" fontId="5" fillId="27" borderId="56" xfId="10" applyFont="1" applyFill="1" applyBorder="1" applyAlignment="1">
      <alignment horizontal="left" vertical="center" shrinkToFit="1"/>
    </xf>
    <xf numFmtId="2" fontId="5" fillId="27" borderId="27" xfId="10" applyNumberFormat="1" applyFont="1" applyFill="1" applyBorder="1" applyAlignment="1" applyProtection="1">
      <alignment horizontal="left" vertical="center" wrapText="1" shrinkToFit="1"/>
      <protection locked="0"/>
    </xf>
    <xf numFmtId="49" fontId="5" fillId="27" borderId="27" xfId="10" applyNumberFormat="1" applyFont="1" applyFill="1" applyBorder="1" applyAlignment="1">
      <alignment horizontal="left" vertical="center" wrapText="1" shrinkToFit="1"/>
    </xf>
    <xf numFmtId="0" fontId="5" fillId="27" borderId="27" xfId="10" applyFont="1" applyFill="1" applyBorder="1" applyAlignment="1">
      <alignment horizontal="left" vertical="center" shrinkToFit="1"/>
    </xf>
    <xf numFmtId="1" fontId="5" fillId="27" borderId="28" xfId="10" applyNumberFormat="1" applyFont="1" applyFill="1" applyBorder="1" applyAlignment="1">
      <alignment horizontal="right" vertical="center" shrinkToFit="1"/>
    </xf>
    <xf numFmtId="0" fontId="5" fillId="36" borderId="18" xfId="10" applyFont="1" applyFill="1" applyBorder="1" applyAlignment="1">
      <alignment horizontal="left" vertical="center" shrinkToFit="1"/>
    </xf>
    <xf numFmtId="1" fontId="5" fillId="36" borderId="29" xfId="10" applyNumberFormat="1" applyFont="1" applyFill="1" applyBorder="1" applyAlignment="1">
      <alignment horizontal="right" vertical="center" shrinkToFit="1"/>
    </xf>
    <xf numFmtId="0" fontId="5" fillId="36" borderId="6" xfId="10" applyFont="1" applyFill="1" applyBorder="1" applyAlignment="1">
      <alignment horizontal="left" vertical="center" shrinkToFit="1"/>
    </xf>
    <xf numFmtId="1" fontId="5" fillId="36" borderId="24" xfId="10" applyNumberFormat="1" applyFont="1" applyFill="1" applyBorder="1" applyAlignment="1">
      <alignment horizontal="right" vertical="center" shrinkToFit="1"/>
    </xf>
    <xf numFmtId="0" fontId="5" fillId="36" borderId="6" xfId="10" applyFont="1" applyFill="1" applyBorder="1" applyAlignment="1">
      <alignment horizontal="left" vertical="center" wrapText="1" shrinkToFit="1"/>
    </xf>
    <xf numFmtId="0" fontId="5" fillId="36" borderId="23" xfId="10" applyFont="1" applyFill="1" applyBorder="1" applyAlignment="1">
      <alignment horizontal="left" vertical="center" shrinkToFit="1"/>
    </xf>
    <xf numFmtId="49" fontId="5" fillId="36" borderId="6" xfId="10" applyNumberFormat="1" applyFont="1" applyFill="1" applyBorder="1" applyAlignment="1">
      <alignment horizontal="left" vertical="center" wrapText="1" shrinkToFit="1"/>
    </xf>
    <xf numFmtId="0" fontId="5" fillId="36" borderId="56" xfId="10" applyFont="1" applyFill="1" applyBorder="1" applyAlignment="1">
      <alignment horizontal="left" vertical="center" shrinkToFit="1"/>
    </xf>
    <xf numFmtId="0" fontId="5" fillId="36" borderId="27" xfId="10" applyFont="1" applyFill="1" applyBorder="1" applyAlignment="1">
      <alignment horizontal="left" vertical="center" wrapText="1" shrinkToFit="1"/>
    </xf>
    <xf numFmtId="49" fontId="5" fillId="36" borderId="27" xfId="10" applyNumberFormat="1" applyFont="1" applyFill="1" applyBorder="1" applyAlignment="1">
      <alignment horizontal="left" vertical="center" wrapText="1" shrinkToFit="1"/>
    </xf>
    <xf numFmtId="0" fontId="5" fillId="36" borderId="27" xfId="10" applyFont="1" applyFill="1" applyBorder="1" applyAlignment="1">
      <alignment horizontal="left" vertical="center" shrinkToFit="1"/>
    </xf>
    <xf numFmtId="1" fontId="5" fillId="36" borderId="28" xfId="10" applyNumberFormat="1" applyFont="1" applyFill="1" applyBorder="1" applyAlignment="1">
      <alignment horizontal="right" vertical="center" shrinkToFit="1"/>
    </xf>
    <xf numFmtId="166" fontId="5" fillId="9" borderId="56" xfId="10" applyNumberFormat="1" applyFont="1" applyFill="1" applyBorder="1" applyAlignment="1" applyProtection="1">
      <alignment horizontal="right" vertical="center" shrinkToFit="1"/>
      <protection locked="0"/>
    </xf>
    <xf numFmtId="0" fontId="5" fillId="27" borderId="40" xfId="10" applyFont="1" applyFill="1" applyBorder="1" applyAlignment="1" applyProtection="1">
      <alignment horizontal="left" vertical="center" wrapText="1"/>
      <protection locked="0"/>
    </xf>
    <xf numFmtId="0" fontId="5" fillId="27" borderId="13" xfId="10" applyFont="1" applyFill="1" applyBorder="1" applyAlignment="1" applyProtection="1">
      <alignment horizontal="left" vertical="center" wrapText="1"/>
      <protection locked="0"/>
    </xf>
    <xf numFmtId="1" fontId="5" fillId="27" borderId="19" xfId="10" applyNumberFormat="1" applyFont="1" applyFill="1" applyBorder="1" applyAlignment="1" applyProtection="1">
      <alignment horizontal="right" vertical="center" wrapText="1"/>
      <protection locked="0"/>
    </xf>
    <xf numFmtId="0" fontId="5" fillId="36" borderId="22" xfId="10" applyFont="1" applyFill="1" applyBorder="1" applyAlignment="1" applyProtection="1">
      <alignment horizontal="left" vertical="center" wrapText="1"/>
      <protection locked="0"/>
    </xf>
    <xf numFmtId="0" fontId="5" fillId="36" borderId="18" xfId="10" applyFont="1" applyFill="1" applyBorder="1" applyAlignment="1" applyProtection="1">
      <alignment horizontal="left" vertical="center" wrapText="1"/>
      <protection locked="0"/>
    </xf>
    <xf numFmtId="1" fontId="5" fillId="36" borderId="29" xfId="10" applyNumberFormat="1" applyFont="1" applyFill="1" applyBorder="1" applyAlignment="1" applyProtection="1">
      <alignment horizontal="right" vertical="center" wrapText="1"/>
      <protection locked="0"/>
    </xf>
    <xf numFmtId="0" fontId="5" fillId="36" borderId="23" xfId="10" applyFont="1" applyFill="1" applyBorder="1" applyAlignment="1" applyProtection="1">
      <alignment horizontal="left" vertical="center" wrapText="1"/>
      <protection locked="0"/>
    </xf>
    <xf numFmtId="0" fontId="5" fillId="36" borderId="6" xfId="10" applyFont="1" applyFill="1" applyBorder="1" applyAlignment="1" applyProtection="1">
      <alignment horizontal="left" vertical="center" wrapText="1"/>
      <protection locked="0"/>
    </xf>
    <xf numFmtId="1" fontId="5" fillId="36" borderId="24" xfId="10" applyNumberFormat="1" applyFont="1" applyFill="1" applyBorder="1" applyAlignment="1" applyProtection="1">
      <alignment horizontal="right" vertical="center" wrapText="1"/>
      <protection locked="0"/>
    </xf>
    <xf numFmtId="2" fontId="5" fillId="9" borderId="23" xfId="10" applyNumberFormat="1" applyFont="1" applyFill="1" applyBorder="1" applyAlignment="1" applyProtection="1">
      <alignment horizontal="right" vertical="center" wrapText="1"/>
      <protection locked="0"/>
    </xf>
    <xf numFmtId="2" fontId="5" fillId="9" borderId="6" xfId="10" applyNumberFormat="1" applyFont="1" applyFill="1" applyBorder="1" applyAlignment="1" applyProtection="1">
      <alignment horizontal="right" vertical="center" wrapText="1"/>
      <protection locked="0"/>
    </xf>
    <xf numFmtId="2" fontId="5" fillId="9" borderId="15" xfId="10" applyNumberFormat="1" applyFont="1" applyFill="1" applyBorder="1" applyAlignment="1" applyProtection="1">
      <alignment horizontal="right" vertical="center" wrapText="1"/>
      <protection locked="0"/>
    </xf>
    <xf numFmtId="2" fontId="5" fillId="9" borderId="25" xfId="10" applyNumberFormat="1" applyFont="1" applyFill="1" applyBorder="1" applyAlignment="1" applyProtection="1">
      <alignment horizontal="right" vertical="center" wrapText="1"/>
      <protection locked="0"/>
    </xf>
    <xf numFmtId="0" fontId="5" fillId="27" borderId="55" xfId="10" applyFont="1" applyFill="1" applyBorder="1" applyAlignment="1" applyProtection="1">
      <alignment horizontal="left" vertical="center" wrapText="1"/>
      <protection locked="0"/>
    </xf>
    <xf numFmtId="0" fontId="5" fillId="27" borderId="52" xfId="10" applyFont="1" applyFill="1" applyBorder="1" applyAlignment="1" applyProtection="1">
      <alignment horizontal="left" vertical="center" wrapText="1"/>
      <protection locked="0"/>
    </xf>
    <xf numFmtId="49" fontId="5" fillId="27" borderId="52" xfId="10" applyNumberFormat="1" applyFont="1" applyFill="1" applyBorder="1" applyAlignment="1" applyProtection="1">
      <alignment horizontal="left" vertical="center" wrapText="1" shrinkToFit="1"/>
      <protection locked="0"/>
    </xf>
    <xf numFmtId="1" fontId="5" fillId="27" borderId="53" xfId="10" applyNumberFormat="1" applyFont="1" applyFill="1" applyBorder="1" applyAlignment="1" applyProtection="1">
      <alignment horizontal="right" vertical="center" wrapText="1"/>
      <protection locked="0"/>
    </xf>
    <xf numFmtId="2" fontId="5" fillId="9" borderId="55" xfId="10" applyNumberFormat="1" applyFont="1" applyFill="1" applyBorder="1" applyAlignment="1" applyProtection="1">
      <alignment horizontal="right" vertical="center" wrapText="1"/>
      <protection locked="0"/>
    </xf>
    <xf numFmtId="2" fontId="5" fillId="9" borderId="52" xfId="10" applyNumberFormat="1" applyFont="1" applyFill="1" applyBorder="1" applyAlignment="1" applyProtection="1">
      <alignment horizontal="right" vertical="center" wrapText="1"/>
      <protection locked="0"/>
    </xf>
    <xf numFmtId="1" fontId="5" fillId="0" borderId="0" xfId="10" applyNumberFormat="1" applyFont="1" applyAlignment="1" applyProtection="1">
      <alignment horizontal="right" vertical="center" wrapText="1"/>
      <protection locked="0"/>
    </xf>
    <xf numFmtId="2" fontId="5" fillId="0" borderId="0" xfId="10" applyNumberFormat="1" applyFont="1" applyAlignment="1" applyProtection="1">
      <alignment horizontal="right" vertical="center" wrapText="1"/>
      <protection locked="0"/>
    </xf>
    <xf numFmtId="0" fontId="7" fillId="30" borderId="39" xfId="10" applyFont="1" applyFill="1" applyBorder="1" applyAlignment="1" applyProtection="1">
      <alignment horizontal="left" vertical="center" wrapText="1"/>
      <protection locked="0"/>
    </xf>
    <xf numFmtId="1" fontId="7" fillId="40" borderId="16" xfId="10" applyNumberFormat="1" applyFont="1" applyFill="1" applyBorder="1" applyAlignment="1" applyProtection="1">
      <alignment horizontal="left" vertical="center" wrapText="1"/>
      <protection locked="0"/>
    </xf>
    <xf numFmtId="1" fontId="7" fillId="40" borderId="47" xfId="10" applyNumberFormat="1" applyFont="1" applyFill="1" applyBorder="1" applyAlignment="1" applyProtection="1">
      <alignment horizontal="left" vertical="center" wrapText="1"/>
      <protection locked="0"/>
    </xf>
    <xf numFmtId="1" fontId="7" fillId="40" borderId="66" xfId="10" applyNumberFormat="1" applyFont="1" applyFill="1" applyBorder="1" applyAlignment="1" applyProtection="1">
      <alignment horizontal="left" vertical="center" wrapText="1"/>
      <protection locked="0"/>
    </xf>
    <xf numFmtId="0" fontId="5" fillId="41" borderId="22" xfId="10" applyFont="1" applyFill="1" applyBorder="1" applyAlignment="1">
      <alignment horizontal="left" vertical="center" shrinkToFit="1"/>
    </xf>
    <xf numFmtId="0" fontId="5" fillId="41" borderId="18" xfId="10" applyFont="1" applyFill="1" applyBorder="1" applyAlignment="1" applyProtection="1">
      <alignment horizontal="left" vertical="center" wrapText="1" shrinkToFit="1"/>
      <protection locked="0"/>
    </xf>
    <xf numFmtId="49" fontId="5" fillId="41" borderId="18" xfId="10" applyNumberFormat="1" applyFont="1" applyFill="1" applyBorder="1" applyAlignment="1" applyProtection="1">
      <alignment horizontal="left" vertical="center" wrapText="1" shrinkToFit="1"/>
      <protection locked="0"/>
    </xf>
    <xf numFmtId="0" fontId="5" fillId="41" borderId="18" xfId="10" applyFont="1" applyFill="1" applyBorder="1" applyAlignment="1" applyProtection="1">
      <alignment horizontal="left" vertical="center" shrinkToFit="1"/>
      <protection locked="0"/>
    </xf>
    <xf numFmtId="1" fontId="5" fillId="41" borderId="29" xfId="10" applyNumberFormat="1" applyFont="1" applyFill="1" applyBorder="1" applyAlignment="1" applyProtection="1">
      <alignment horizontal="right" vertical="center" shrinkToFit="1"/>
      <protection locked="0"/>
    </xf>
    <xf numFmtId="49" fontId="5" fillId="41" borderId="23" xfId="10" applyNumberFormat="1" applyFont="1" applyFill="1" applyBorder="1" applyAlignment="1" applyProtection="1">
      <alignment horizontal="left" vertical="center" shrinkToFit="1"/>
      <protection locked="0"/>
    </xf>
    <xf numFmtId="0" fontId="5" fillId="41" borderId="6" xfId="10" applyFont="1" applyFill="1" applyBorder="1" applyAlignment="1" applyProtection="1">
      <alignment horizontal="left" vertical="center" wrapText="1" shrinkToFit="1"/>
      <protection locked="0"/>
    </xf>
    <xf numFmtId="49" fontId="5" fillId="41" borderId="6" xfId="10" applyNumberFormat="1" applyFont="1" applyFill="1" applyBorder="1" applyAlignment="1" applyProtection="1">
      <alignment horizontal="left" vertical="center" wrapText="1" shrinkToFit="1"/>
      <protection locked="0"/>
    </xf>
    <xf numFmtId="0" fontId="5" fillId="41" borderId="6" xfId="10" applyFont="1" applyFill="1" applyBorder="1" applyAlignment="1" applyProtection="1">
      <alignment horizontal="left" vertical="center" shrinkToFit="1"/>
      <protection locked="0"/>
    </xf>
    <xf numFmtId="1" fontId="5" fillId="41" borderId="24" xfId="10" applyNumberFormat="1" applyFont="1" applyFill="1" applyBorder="1" applyAlignment="1" applyProtection="1">
      <alignment horizontal="right" vertical="center" shrinkToFit="1"/>
      <protection locked="0"/>
    </xf>
    <xf numFmtId="0" fontId="5" fillId="41" borderId="23" xfId="10" applyFont="1" applyFill="1" applyBorder="1" applyAlignment="1" applyProtection="1">
      <alignment horizontal="left" vertical="center" shrinkToFit="1"/>
      <protection locked="0"/>
    </xf>
    <xf numFmtId="2" fontId="5" fillId="41" borderId="6" xfId="10" applyNumberFormat="1" applyFont="1" applyFill="1" applyBorder="1" applyAlignment="1">
      <alignment horizontal="left" vertical="center" wrapText="1"/>
    </xf>
    <xf numFmtId="2" fontId="5" fillId="41" borderId="23" xfId="10" applyNumberFormat="1" applyFont="1" applyFill="1" applyBorder="1" applyAlignment="1" applyProtection="1">
      <alignment horizontal="left" vertical="center" shrinkToFit="1"/>
      <protection locked="0"/>
    </xf>
    <xf numFmtId="2" fontId="5" fillId="41" borderId="6" xfId="10" applyNumberFormat="1" applyFont="1" applyFill="1" applyBorder="1" applyAlignment="1" applyProtection="1">
      <alignment horizontal="left" vertical="center" wrapText="1" shrinkToFit="1"/>
      <protection locked="0"/>
    </xf>
    <xf numFmtId="2" fontId="5" fillId="41" borderId="6" xfId="10" applyNumberFormat="1" applyFont="1" applyFill="1" applyBorder="1" applyAlignment="1" applyProtection="1">
      <alignment horizontal="left" vertical="center" shrinkToFit="1"/>
      <protection locked="0"/>
    </xf>
    <xf numFmtId="2" fontId="5" fillId="41" borderId="56" xfId="10" applyNumberFormat="1" applyFont="1" applyFill="1" applyBorder="1" applyAlignment="1" applyProtection="1">
      <alignment horizontal="left" vertical="center" shrinkToFit="1"/>
      <protection locked="0"/>
    </xf>
    <xf numFmtId="2" fontId="5" fillId="41" borderId="27" xfId="10" applyNumberFormat="1" applyFont="1" applyFill="1" applyBorder="1" applyAlignment="1" applyProtection="1">
      <alignment horizontal="left" vertical="center" wrapText="1" shrinkToFit="1"/>
      <protection locked="0"/>
    </xf>
    <xf numFmtId="2" fontId="5" fillId="41" borderId="27" xfId="10" applyNumberFormat="1" applyFont="1" applyFill="1" applyBorder="1" applyAlignment="1" applyProtection="1">
      <alignment horizontal="left" vertical="center" shrinkToFit="1"/>
      <protection locked="0"/>
    </xf>
    <xf numFmtId="1" fontId="5" fillId="41" borderId="28" xfId="10" applyNumberFormat="1" applyFont="1" applyFill="1" applyBorder="1" applyAlignment="1" applyProtection="1">
      <alignment horizontal="right" vertical="center" shrinkToFit="1"/>
      <protection locked="0"/>
    </xf>
    <xf numFmtId="0" fontId="5" fillId="40" borderId="22" xfId="10" applyFont="1" applyFill="1" applyBorder="1" applyAlignment="1">
      <alignment horizontal="left" vertical="center" shrinkToFit="1"/>
    </xf>
    <xf numFmtId="0" fontId="5" fillId="40" borderId="18" xfId="10" applyFont="1" applyFill="1" applyBorder="1" applyAlignment="1" applyProtection="1">
      <alignment horizontal="left" vertical="center" wrapText="1" shrinkToFit="1"/>
      <protection locked="0"/>
    </xf>
    <xf numFmtId="0" fontId="5" fillId="40" borderId="18" xfId="10" applyFont="1" applyFill="1" applyBorder="1" applyAlignment="1" applyProtection="1">
      <alignment horizontal="left" vertical="center" shrinkToFit="1"/>
      <protection locked="0"/>
    </xf>
    <xf numFmtId="1" fontId="5" fillId="40" borderId="29" xfId="10" applyNumberFormat="1" applyFont="1" applyFill="1" applyBorder="1" applyAlignment="1" applyProtection="1">
      <alignment horizontal="right" vertical="center" shrinkToFit="1"/>
      <protection locked="0"/>
    </xf>
    <xf numFmtId="0" fontId="5" fillId="40" borderId="23" xfId="10" applyFont="1" applyFill="1" applyBorder="1" applyAlignment="1" applyProtection="1">
      <alignment horizontal="left" vertical="center" shrinkToFit="1"/>
      <protection locked="0"/>
    </xf>
    <xf numFmtId="2" fontId="5" fillId="40" borderId="6" xfId="10" applyNumberFormat="1" applyFont="1" applyFill="1" applyBorder="1" applyAlignment="1">
      <alignment horizontal="left" vertical="center" wrapText="1"/>
    </xf>
    <xf numFmtId="49" fontId="5" fillId="40" borderId="6" xfId="10" applyNumberFormat="1" applyFont="1" applyFill="1" applyBorder="1" applyAlignment="1">
      <alignment horizontal="left" vertical="center" wrapText="1" shrinkToFit="1"/>
    </xf>
    <xf numFmtId="0" fontId="5" fillId="40" borderId="6" xfId="10" applyFont="1" applyFill="1" applyBorder="1" applyAlignment="1" applyProtection="1">
      <alignment horizontal="left" vertical="center" shrinkToFit="1"/>
      <protection locked="0"/>
    </xf>
    <xf numFmtId="1" fontId="5" fillId="40" borderId="24" xfId="10" applyNumberFormat="1" applyFont="1" applyFill="1" applyBorder="1" applyAlignment="1" applyProtection="1">
      <alignment horizontal="right" vertical="center" shrinkToFit="1"/>
      <protection locked="0"/>
    </xf>
    <xf numFmtId="0" fontId="5" fillId="40" borderId="6" xfId="10" applyFont="1" applyFill="1" applyBorder="1" applyAlignment="1" applyProtection="1">
      <alignment horizontal="left" vertical="center" wrapText="1" shrinkToFit="1"/>
      <protection locked="0"/>
    </xf>
    <xf numFmtId="49" fontId="5" fillId="40" borderId="6" xfId="10" applyNumberFormat="1" applyFont="1" applyFill="1" applyBorder="1" applyAlignment="1">
      <alignment horizontal="left" vertical="center" wrapText="1"/>
    </xf>
    <xf numFmtId="0" fontId="5" fillId="40" borderId="6" xfId="10" applyFont="1" applyFill="1" applyBorder="1" applyAlignment="1">
      <alignment horizontal="left" vertical="center" shrinkToFit="1"/>
    </xf>
    <xf numFmtId="1" fontId="5" fillId="40" borderId="24" xfId="10" applyNumberFormat="1" applyFont="1" applyFill="1" applyBorder="1" applyAlignment="1">
      <alignment horizontal="right" vertical="center" shrinkToFit="1"/>
    </xf>
    <xf numFmtId="0" fontId="5" fillId="40" borderId="56" xfId="10" applyFont="1" applyFill="1" applyBorder="1" applyAlignment="1" applyProtection="1">
      <alignment horizontal="left" vertical="center" shrinkToFit="1"/>
      <protection locked="0"/>
    </xf>
    <xf numFmtId="0" fontId="5" fillId="40" borderId="27" xfId="10" applyFont="1" applyFill="1" applyBorder="1" applyAlignment="1" applyProtection="1">
      <alignment horizontal="left" vertical="center" wrapText="1" shrinkToFit="1"/>
      <protection locked="0"/>
    </xf>
    <xf numFmtId="49" fontId="5" fillId="40" borderId="27" xfId="10" applyNumberFormat="1" applyFont="1" applyFill="1" applyBorder="1" applyAlignment="1" applyProtection="1">
      <alignment horizontal="left" vertical="center" wrapText="1" shrinkToFit="1"/>
      <protection locked="0"/>
    </xf>
    <xf numFmtId="0" fontId="5" fillId="40" borderId="27" xfId="10" applyFont="1" applyFill="1" applyBorder="1" applyAlignment="1" applyProtection="1">
      <alignment horizontal="left" vertical="center" shrinkToFit="1"/>
      <protection locked="0"/>
    </xf>
    <xf numFmtId="1" fontId="5" fillId="40" borderId="28" xfId="10" applyNumberFormat="1" applyFont="1" applyFill="1" applyBorder="1" applyAlignment="1" applyProtection="1">
      <alignment horizontal="right" vertical="center" shrinkToFit="1"/>
      <protection locked="0"/>
    </xf>
    <xf numFmtId="0" fontId="5" fillId="41" borderId="56" xfId="10" applyFont="1" applyFill="1" applyBorder="1" applyAlignment="1" applyProtection="1">
      <alignment horizontal="left" vertical="center" shrinkToFit="1"/>
      <protection locked="0"/>
    </xf>
    <xf numFmtId="0" fontId="5" fillId="41" borderId="27" xfId="10" applyFont="1" applyFill="1" applyBorder="1" applyAlignment="1" applyProtection="1">
      <alignment horizontal="left" vertical="center" wrapText="1" shrinkToFit="1"/>
      <protection locked="0"/>
    </xf>
    <xf numFmtId="49" fontId="5" fillId="41" borderId="27" xfId="10" applyNumberFormat="1" applyFont="1" applyFill="1" applyBorder="1" applyAlignment="1" applyProtection="1">
      <alignment horizontal="left" vertical="center" wrapText="1" shrinkToFit="1"/>
      <protection locked="0"/>
    </xf>
    <xf numFmtId="0" fontId="5" fillId="41" borderId="27" xfId="10" applyFont="1" applyFill="1" applyBorder="1" applyAlignment="1" applyProtection="1">
      <alignment horizontal="left" vertical="center" shrinkToFit="1"/>
      <protection locked="0"/>
    </xf>
    <xf numFmtId="49" fontId="5" fillId="40" borderId="18" xfId="10" applyNumberFormat="1" applyFont="1" applyFill="1" applyBorder="1" applyAlignment="1" applyProtection="1">
      <alignment horizontal="left" vertical="center" wrapText="1" shrinkToFit="1"/>
      <protection locked="0"/>
    </xf>
    <xf numFmtId="0" fontId="5" fillId="40" borderId="18" xfId="10" applyFont="1" applyFill="1" applyBorder="1" applyAlignment="1">
      <alignment horizontal="left" vertical="center" shrinkToFit="1"/>
    </xf>
    <xf numFmtId="1" fontId="5" fillId="40" borderId="29" xfId="10" applyNumberFormat="1" applyFont="1" applyFill="1" applyBorder="1" applyAlignment="1">
      <alignment horizontal="right" vertical="center" shrinkToFit="1"/>
    </xf>
    <xf numFmtId="49" fontId="5" fillId="40" borderId="6" xfId="10" applyNumberFormat="1" applyFont="1" applyFill="1" applyBorder="1" applyAlignment="1" applyProtection="1">
      <alignment horizontal="left" vertical="center" wrapText="1" shrinkToFit="1"/>
      <protection locked="0"/>
    </xf>
    <xf numFmtId="49" fontId="5" fillId="40" borderId="23" xfId="10" applyNumberFormat="1" applyFont="1" applyFill="1" applyBorder="1" applyAlignment="1" applyProtection="1">
      <alignment horizontal="left" vertical="center" shrinkToFit="1"/>
      <protection locked="0"/>
    </xf>
    <xf numFmtId="0" fontId="5" fillId="40" borderId="6" xfId="10" applyFont="1" applyFill="1" applyBorder="1" applyAlignment="1">
      <alignment horizontal="left" vertical="center" wrapText="1" shrinkToFit="1"/>
    </xf>
    <xf numFmtId="0" fontId="5" fillId="40" borderId="56" xfId="10" applyFont="1" applyFill="1" applyBorder="1" applyAlignment="1">
      <alignment horizontal="left" vertical="center" shrinkToFit="1"/>
    </xf>
    <xf numFmtId="2" fontId="5" fillId="40" borderId="27" xfId="10" applyNumberFormat="1" applyFont="1" applyFill="1" applyBorder="1" applyAlignment="1" applyProtection="1">
      <alignment horizontal="left" vertical="center" wrapText="1" shrinkToFit="1"/>
      <protection locked="0"/>
    </xf>
    <xf numFmtId="49" fontId="5" fillId="40" borderId="27" xfId="10" applyNumberFormat="1" applyFont="1" applyFill="1" applyBorder="1" applyAlignment="1">
      <alignment horizontal="left" vertical="center" wrapText="1" shrinkToFit="1"/>
    </xf>
    <xf numFmtId="0" fontId="5" fillId="40" borderId="27" xfId="10" applyFont="1" applyFill="1" applyBorder="1" applyAlignment="1">
      <alignment horizontal="left" vertical="center" shrinkToFit="1"/>
    </xf>
    <xf numFmtId="1" fontId="5" fillId="40" borderId="28" xfId="10" applyNumberFormat="1" applyFont="1" applyFill="1" applyBorder="1" applyAlignment="1">
      <alignment horizontal="right" vertical="center" shrinkToFit="1"/>
    </xf>
    <xf numFmtId="0" fontId="5" fillId="41" borderId="18" xfId="10" applyFont="1" applyFill="1" applyBorder="1" applyAlignment="1">
      <alignment horizontal="left" vertical="center" shrinkToFit="1"/>
    </xf>
    <xf numFmtId="1" fontId="5" fillId="41" borderId="29" xfId="10" applyNumberFormat="1" applyFont="1" applyFill="1" applyBorder="1" applyAlignment="1">
      <alignment horizontal="right" vertical="center" shrinkToFit="1"/>
    </xf>
    <xf numFmtId="0" fontId="5" fillId="41" borderId="6" xfId="10" applyFont="1" applyFill="1" applyBorder="1" applyAlignment="1">
      <alignment horizontal="left" vertical="center" shrinkToFit="1"/>
    </xf>
    <xf numFmtId="1" fontId="5" fillId="41" borderId="24" xfId="10" applyNumberFormat="1" applyFont="1" applyFill="1" applyBorder="1" applyAlignment="1">
      <alignment horizontal="right" vertical="center" shrinkToFit="1"/>
    </xf>
    <xf numFmtId="0" fontId="5" fillId="41" borderId="6" xfId="10" applyFont="1" applyFill="1" applyBorder="1" applyAlignment="1">
      <alignment horizontal="left" vertical="center" wrapText="1" shrinkToFit="1"/>
    </xf>
    <xf numFmtId="0" fontId="5" fillId="41" borderId="23" xfId="10" applyFont="1" applyFill="1" applyBorder="1" applyAlignment="1">
      <alignment horizontal="left" vertical="center" shrinkToFit="1"/>
    </xf>
    <xf numFmtId="49" fontId="5" fillId="41" borderId="6" xfId="10" applyNumberFormat="1" applyFont="1" applyFill="1" applyBorder="1" applyAlignment="1">
      <alignment horizontal="left" vertical="center" wrapText="1" shrinkToFit="1"/>
    </xf>
    <xf numFmtId="0" fontId="5" fillId="41" borderId="56" xfId="10" applyFont="1" applyFill="1" applyBorder="1" applyAlignment="1">
      <alignment horizontal="left" vertical="center" shrinkToFit="1"/>
    </xf>
    <xf numFmtId="0" fontId="5" fillId="41" borderId="27" xfId="10" applyFont="1" applyFill="1" applyBorder="1" applyAlignment="1">
      <alignment horizontal="left" vertical="center" wrapText="1" shrinkToFit="1"/>
    </xf>
    <xf numFmtId="49" fontId="5" fillId="41" borderId="27" xfId="10" applyNumberFormat="1" applyFont="1" applyFill="1" applyBorder="1" applyAlignment="1">
      <alignment horizontal="left" vertical="center" wrapText="1" shrinkToFit="1"/>
    </xf>
    <xf numFmtId="0" fontId="5" fillId="41" borderId="27" xfId="10" applyFont="1" applyFill="1" applyBorder="1" applyAlignment="1">
      <alignment horizontal="left" vertical="center" shrinkToFit="1"/>
    </xf>
    <xf numFmtId="1" fontId="5" fillId="41" borderId="28" xfId="10" applyNumberFormat="1" applyFont="1" applyFill="1" applyBorder="1" applyAlignment="1">
      <alignment horizontal="right" vertical="center" shrinkToFit="1"/>
    </xf>
    <xf numFmtId="0" fontId="5" fillId="40" borderId="40" xfId="10" applyFont="1" applyFill="1" applyBorder="1" applyAlignment="1" applyProtection="1">
      <alignment horizontal="left" vertical="center" wrapText="1"/>
      <protection locked="0"/>
    </xf>
    <xf numFmtId="0" fontId="5" fillId="40" borderId="13" xfId="10" applyFont="1" applyFill="1" applyBorder="1" applyAlignment="1" applyProtection="1">
      <alignment horizontal="left" vertical="center" wrapText="1"/>
      <protection locked="0"/>
    </xf>
    <xf numFmtId="1" fontId="5" fillId="40" borderId="19" xfId="10" applyNumberFormat="1" applyFont="1" applyFill="1" applyBorder="1" applyAlignment="1" applyProtection="1">
      <alignment horizontal="right" vertical="center" wrapText="1"/>
      <protection locked="0"/>
    </xf>
    <xf numFmtId="0" fontId="5" fillId="41" borderId="22" xfId="10" applyFont="1" applyFill="1" applyBorder="1" applyAlignment="1" applyProtection="1">
      <alignment horizontal="left" vertical="center" wrapText="1"/>
      <protection locked="0"/>
    </xf>
    <xf numFmtId="0" fontId="5" fillId="41" borderId="18" xfId="10" applyFont="1" applyFill="1" applyBorder="1" applyAlignment="1" applyProtection="1">
      <alignment horizontal="left" vertical="center" wrapText="1"/>
      <protection locked="0"/>
    </xf>
    <xf numFmtId="1" fontId="5" fillId="41" borderId="29" xfId="10" applyNumberFormat="1" applyFont="1" applyFill="1" applyBorder="1" applyAlignment="1" applyProtection="1">
      <alignment horizontal="right" vertical="center" wrapText="1"/>
      <protection locked="0"/>
    </xf>
    <xf numFmtId="0" fontId="5" fillId="41" borderId="23" xfId="10" applyFont="1" applyFill="1" applyBorder="1" applyAlignment="1" applyProtection="1">
      <alignment horizontal="left" vertical="center" wrapText="1"/>
      <protection locked="0"/>
    </xf>
    <xf numFmtId="0" fontId="5" fillId="41" borderId="6" xfId="10" applyFont="1" applyFill="1" applyBorder="1" applyAlignment="1" applyProtection="1">
      <alignment horizontal="left" vertical="center" wrapText="1"/>
      <protection locked="0"/>
    </xf>
    <xf numFmtId="1" fontId="5" fillId="41" borderId="24" xfId="10" applyNumberFormat="1" applyFont="1" applyFill="1" applyBorder="1" applyAlignment="1" applyProtection="1">
      <alignment horizontal="right" vertical="center" wrapText="1"/>
      <protection locked="0"/>
    </xf>
    <xf numFmtId="0" fontId="5" fillId="40" borderId="55" xfId="10" applyFont="1" applyFill="1" applyBorder="1" applyAlignment="1" applyProtection="1">
      <alignment horizontal="left" vertical="center" wrapText="1"/>
      <protection locked="0"/>
    </xf>
    <xf numFmtId="0" fontId="5" fillId="40" borderId="52" xfId="10" applyFont="1" applyFill="1" applyBorder="1" applyAlignment="1" applyProtection="1">
      <alignment horizontal="left" vertical="center" wrapText="1"/>
      <protection locked="0"/>
    </xf>
    <xf numFmtId="49" fontId="5" fillId="40" borderId="52" xfId="10" applyNumberFormat="1" applyFont="1" applyFill="1" applyBorder="1" applyAlignment="1" applyProtection="1">
      <alignment horizontal="left" vertical="center" wrapText="1" shrinkToFit="1"/>
      <protection locked="0"/>
    </xf>
    <xf numFmtId="1" fontId="5" fillId="40" borderId="53" xfId="10" applyNumberFormat="1" applyFont="1" applyFill="1" applyBorder="1" applyAlignment="1" applyProtection="1">
      <alignment horizontal="right" vertical="center" wrapText="1"/>
      <protection locked="0"/>
    </xf>
    <xf numFmtId="0" fontId="7" fillId="31" borderId="39" xfId="10" applyFont="1" applyFill="1" applyBorder="1" applyAlignment="1" applyProtection="1">
      <alignment horizontal="left" vertical="center" wrapText="1"/>
      <protection locked="0"/>
    </xf>
    <xf numFmtId="1" fontId="7" fillId="42" borderId="30" xfId="10" applyNumberFormat="1" applyFont="1" applyFill="1" applyBorder="1" applyAlignment="1" applyProtection="1">
      <alignment horizontal="left" vertical="center" wrapText="1"/>
      <protection locked="0"/>
    </xf>
    <xf numFmtId="1" fontId="7" fillId="42" borderId="178" xfId="10" applyNumberFormat="1" applyFont="1" applyFill="1" applyBorder="1" applyAlignment="1" applyProtection="1">
      <alignment horizontal="left" vertical="center" wrapText="1"/>
      <protection locked="0"/>
    </xf>
    <xf numFmtId="1" fontId="7" fillId="42" borderId="179" xfId="10" applyNumberFormat="1" applyFont="1" applyFill="1" applyBorder="1" applyAlignment="1" applyProtection="1">
      <alignment horizontal="left" vertical="center" wrapText="1"/>
      <protection locked="0"/>
    </xf>
    <xf numFmtId="1" fontId="7" fillId="42" borderId="70" xfId="10" applyNumberFormat="1" applyFont="1" applyFill="1" applyBorder="1" applyAlignment="1" applyProtection="1">
      <alignment horizontal="left" vertical="center" wrapText="1"/>
      <protection locked="0"/>
    </xf>
    <xf numFmtId="1" fontId="7" fillId="42" borderId="180" xfId="10" applyNumberFormat="1" applyFont="1" applyFill="1" applyBorder="1" applyAlignment="1" applyProtection="1">
      <alignment horizontal="left" vertical="center" wrapText="1"/>
      <protection locked="0"/>
    </xf>
    <xf numFmtId="2" fontId="5" fillId="25" borderId="17" xfId="10" applyNumberFormat="1" applyFont="1" applyFill="1" applyBorder="1" applyAlignment="1">
      <alignment horizontal="left" vertical="center" wrapText="1"/>
    </xf>
    <xf numFmtId="2" fontId="5" fillId="25" borderId="14" xfId="10" applyNumberFormat="1" applyFont="1" applyFill="1" applyBorder="1" applyAlignment="1">
      <alignment horizontal="left" vertical="center" wrapText="1"/>
    </xf>
    <xf numFmtId="1" fontId="5" fillId="25" borderId="54" xfId="10" applyNumberFormat="1" applyFont="1" applyFill="1" applyBorder="1" applyAlignment="1" applyProtection="1">
      <alignment horizontal="right" vertical="center" wrapText="1"/>
      <protection locked="0"/>
    </xf>
    <xf numFmtId="2" fontId="5" fillId="25" borderId="23" xfId="10" applyNumberFormat="1" applyFont="1" applyFill="1" applyBorder="1" applyAlignment="1">
      <alignment horizontal="left" vertical="center" wrapText="1"/>
    </xf>
    <xf numFmtId="2" fontId="5" fillId="25" borderId="6" xfId="10" applyNumberFormat="1" applyFont="1" applyFill="1" applyBorder="1" applyAlignment="1">
      <alignment horizontal="left" vertical="center" wrapText="1"/>
    </xf>
    <xf numFmtId="1" fontId="5" fillId="25" borderId="24" xfId="10" applyNumberFormat="1" applyFont="1" applyFill="1" applyBorder="1" applyAlignment="1" applyProtection="1">
      <alignment horizontal="right" vertical="center" wrapText="1"/>
      <protection locked="0"/>
    </xf>
    <xf numFmtId="0" fontId="5" fillId="25" borderId="23" xfId="10" applyFont="1" applyFill="1" applyBorder="1" applyAlignment="1" applyProtection="1">
      <alignment horizontal="left" vertical="center" wrapText="1" shrinkToFit="1"/>
      <protection locked="0"/>
    </xf>
    <xf numFmtId="0" fontId="5" fillId="25" borderId="6" xfId="10" applyFont="1" applyFill="1" applyBorder="1" applyAlignment="1" applyProtection="1">
      <alignment horizontal="left" vertical="center" wrapText="1" shrinkToFit="1"/>
      <protection locked="0"/>
    </xf>
    <xf numFmtId="0" fontId="5" fillId="25" borderId="23" xfId="10" applyFont="1" applyFill="1" applyBorder="1" applyAlignment="1" applyProtection="1">
      <alignment horizontal="left" vertical="center" wrapText="1"/>
      <protection locked="0"/>
    </xf>
    <xf numFmtId="0" fontId="5" fillId="25" borderId="6" xfId="10" applyFont="1" applyFill="1" applyBorder="1" applyAlignment="1" applyProtection="1">
      <alignment horizontal="left" vertical="center" wrapText="1"/>
      <protection locked="0"/>
    </xf>
    <xf numFmtId="49" fontId="5" fillId="25" borderId="6" xfId="10" applyNumberFormat="1" applyFont="1" applyFill="1" applyBorder="1" applyAlignment="1" applyProtection="1">
      <alignment horizontal="left" vertical="center" wrapText="1" shrinkToFit="1"/>
      <protection locked="0"/>
    </xf>
    <xf numFmtId="1" fontId="5" fillId="25" borderId="34" xfId="10" applyNumberFormat="1" applyFont="1" applyFill="1" applyBorder="1" applyAlignment="1" applyProtection="1">
      <alignment horizontal="right" vertical="center" wrapText="1"/>
      <protection locked="0"/>
    </xf>
    <xf numFmtId="2" fontId="5" fillId="25" borderId="56" xfId="10" applyNumberFormat="1" applyFont="1" applyFill="1" applyBorder="1" applyAlignment="1">
      <alignment horizontal="left" vertical="center" wrapText="1"/>
    </xf>
    <xf numFmtId="2" fontId="5" fillId="25" borderId="27" xfId="10" applyNumberFormat="1" applyFont="1" applyFill="1" applyBorder="1" applyAlignment="1">
      <alignment horizontal="left" vertical="center" wrapText="1"/>
    </xf>
    <xf numFmtId="1" fontId="5" fillId="25" borderId="68" xfId="10" applyNumberFormat="1" applyFont="1" applyFill="1" applyBorder="1" applyAlignment="1" applyProtection="1">
      <alignment horizontal="right" vertical="center" wrapText="1"/>
      <protection locked="0"/>
    </xf>
    <xf numFmtId="0" fontId="5" fillId="42" borderId="22" xfId="10" applyFont="1" applyFill="1" applyBorder="1" applyAlignment="1" applyProtection="1">
      <alignment horizontal="left" vertical="center" wrapText="1"/>
      <protection locked="0"/>
    </xf>
    <xf numFmtId="0" fontId="5" fillId="42" borderId="18" xfId="10" applyFont="1" applyFill="1" applyBorder="1" applyAlignment="1" applyProtection="1">
      <alignment horizontal="left" vertical="center" wrapText="1"/>
      <protection locked="0"/>
    </xf>
    <xf numFmtId="49" fontId="5" fillId="42" borderId="18" xfId="10" applyNumberFormat="1" applyFont="1" applyFill="1" applyBorder="1" applyAlignment="1" applyProtection="1">
      <alignment horizontal="left" vertical="center" wrapText="1" shrinkToFit="1"/>
      <protection locked="0"/>
    </xf>
    <xf numFmtId="1" fontId="5" fillId="42" borderId="50" xfId="10" applyNumberFormat="1" applyFont="1" applyFill="1" applyBorder="1" applyAlignment="1" applyProtection="1">
      <alignment horizontal="right" vertical="center" wrapText="1"/>
      <protection locked="0"/>
    </xf>
    <xf numFmtId="0" fontId="5" fillId="42" borderId="23" xfId="10" applyFont="1" applyFill="1" applyBorder="1" applyAlignment="1" applyProtection="1">
      <alignment horizontal="left" vertical="center" wrapText="1"/>
      <protection locked="0"/>
    </xf>
    <xf numFmtId="0" fontId="5" fillId="42" borderId="6" xfId="10" applyFont="1" applyFill="1" applyBorder="1" applyAlignment="1" applyProtection="1">
      <alignment horizontal="left" vertical="center" wrapText="1"/>
      <protection locked="0"/>
    </xf>
    <xf numFmtId="49" fontId="5" fillId="42" borderId="6" xfId="10" applyNumberFormat="1" applyFont="1" applyFill="1" applyBorder="1" applyAlignment="1" applyProtection="1">
      <alignment horizontal="left" vertical="center" wrapText="1" shrinkToFit="1"/>
      <protection locked="0"/>
    </xf>
    <xf numFmtId="1" fontId="5" fillId="42" borderId="34" xfId="10" applyNumberFormat="1" applyFont="1" applyFill="1" applyBorder="1" applyAlignment="1" applyProtection="1">
      <alignment horizontal="right" vertical="center" wrapText="1"/>
      <protection locked="0"/>
    </xf>
    <xf numFmtId="2" fontId="5" fillId="42" borderId="15" xfId="10" applyNumberFormat="1" applyFont="1" applyFill="1" applyBorder="1" applyAlignment="1">
      <alignment horizontal="left" vertical="center" wrapText="1"/>
    </xf>
    <xf numFmtId="2" fontId="5" fillId="42" borderId="25" xfId="10" applyNumberFormat="1" applyFont="1" applyFill="1" applyBorder="1" applyAlignment="1">
      <alignment horizontal="left" vertical="center" wrapText="1"/>
    </xf>
    <xf numFmtId="1" fontId="5" fillId="42" borderId="49" xfId="10" applyNumberFormat="1" applyFont="1" applyFill="1" applyBorder="1" applyAlignment="1" applyProtection="1">
      <alignment horizontal="right" vertical="center" wrapText="1"/>
      <protection locked="0"/>
    </xf>
    <xf numFmtId="0" fontId="5" fillId="25" borderId="22" xfId="10" applyFont="1" applyFill="1" applyBorder="1" applyAlignment="1" applyProtection="1">
      <alignment horizontal="left" vertical="center" wrapText="1"/>
      <protection locked="0"/>
    </xf>
    <xf numFmtId="0" fontId="5" fillId="25" borderId="18" xfId="10" applyFont="1" applyFill="1" applyBorder="1" applyAlignment="1" applyProtection="1">
      <alignment horizontal="left" vertical="center" wrapText="1"/>
      <protection locked="0"/>
    </xf>
    <xf numFmtId="49" fontId="5" fillId="25" borderId="18" xfId="10" applyNumberFormat="1" applyFont="1" applyFill="1" applyBorder="1" applyAlignment="1" applyProtection="1">
      <alignment horizontal="left" vertical="center" wrapText="1" shrinkToFit="1"/>
      <protection locked="0"/>
    </xf>
    <xf numFmtId="1" fontId="5" fillId="25" borderId="50" xfId="10" applyNumberFormat="1" applyFont="1" applyFill="1" applyBorder="1" applyAlignment="1" applyProtection="1">
      <alignment horizontal="right" vertical="center" wrapText="1"/>
      <protection locked="0"/>
    </xf>
    <xf numFmtId="2" fontId="5" fillId="25" borderId="15" xfId="10" applyNumberFormat="1" applyFont="1" applyFill="1" applyBorder="1" applyAlignment="1">
      <alignment horizontal="left" vertical="center" wrapText="1"/>
    </xf>
    <xf numFmtId="2" fontId="5" fillId="25" borderId="25" xfId="10" applyNumberFormat="1" applyFont="1" applyFill="1" applyBorder="1" applyAlignment="1">
      <alignment horizontal="left" vertical="center" wrapText="1"/>
    </xf>
    <xf numFmtId="1" fontId="5" fillId="25" borderId="49" xfId="10" applyNumberFormat="1" applyFont="1" applyFill="1" applyBorder="1" applyAlignment="1" applyProtection="1">
      <alignment horizontal="right" vertical="center" wrapText="1"/>
      <protection locked="0"/>
    </xf>
    <xf numFmtId="1" fontId="7" fillId="42" borderId="16" xfId="10" applyNumberFormat="1" applyFont="1" applyFill="1" applyBorder="1" applyAlignment="1" applyProtection="1">
      <alignment horizontal="left" vertical="center" wrapText="1"/>
      <protection locked="0"/>
    </xf>
    <xf numFmtId="1" fontId="7" fillId="42" borderId="47" xfId="10" applyNumberFormat="1" applyFont="1" applyFill="1" applyBorder="1" applyAlignment="1" applyProtection="1">
      <alignment horizontal="left" vertical="center" wrapText="1"/>
      <protection locked="0"/>
    </xf>
    <xf numFmtId="1" fontId="7" fillId="42" borderId="66" xfId="10" applyNumberFormat="1" applyFont="1" applyFill="1" applyBorder="1" applyAlignment="1" applyProtection="1">
      <alignment horizontal="left" vertical="center" wrapText="1"/>
      <protection locked="0"/>
    </xf>
    <xf numFmtId="0" fontId="5" fillId="25" borderId="22" xfId="10" applyFont="1" applyFill="1" applyBorder="1" applyAlignment="1">
      <alignment horizontal="left" vertical="center" shrinkToFit="1"/>
    </xf>
    <xf numFmtId="0" fontId="5" fillId="25" borderId="18" xfId="10" applyFont="1" applyFill="1" applyBorder="1" applyAlignment="1" applyProtection="1">
      <alignment horizontal="left" vertical="center" wrapText="1" shrinkToFit="1"/>
      <protection locked="0"/>
    </xf>
    <xf numFmtId="0" fontId="5" fillId="25" borderId="18" xfId="10" applyFont="1" applyFill="1" applyBorder="1" applyAlignment="1" applyProtection="1">
      <alignment horizontal="left" vertical="center" shrinkToFit="1"/>
      <protection locked="0"/>
    </xf>
    <xf numFmtId="1" fontId="5" fillId="25" borderId="29" xfId="10" applyNumberFormat="1" applyFont="1" applyFill="1" applyBorder="1" applyAlignment="1" applyProtection="1">
      <alignment horizontal="right" vertical="center" shrinkToFit="1"/>
      <protection locked="0"/>
    </xf>
    <xf numFmtId="49" fontId="5" fillId="25" borderId="23" xfId="10" applyNumberFormat="1" applyFont="1" applyFill="1" applyBorder="1" applyAlignment="1" applyProtection="1">
      <alignment horizontal="left" vertical="center" shrinkToFit="1"/>
      <protection locked="0"/>
    </xf>
    <xf numFmtId="0" fontId="5" fillId="25" borderId="6" xfId="10" applyFont="1" applyFill="1" applyBorder="1" applyAlignment="1" applyProtection="1">
      <alignment horizontal="left" vertical="center" shrinkToFit="1"/>
      <protection locked="0"/>
    </xf>
    <xf numFmtId="1" fontId="5" fillId="25" borderId="24" xfId="10" applyNumberFormat="1" applyFont="1" applyFill="1" applyBorder="1" applyAlignment="1" applyProtection="1">
      <alignment horizontal="right" vertical="center" shrinkToFit="1"/>
      <protection locked="0"/>
    </xf>
    <xf numFmtId="0" fontId="5" fillId="25" borderId="23" xfId="10" applyFont="1" applyFill="1" applyBorder="1" applyAlignment="1" applyProtection="1">
      <alignment horizontal="left" vertical="center" shrinkToFit="1"/>
      <protection locked="0"/>
    </xf>
    <xf numFmtId="2" fontId="5" fillId="25" borderId="23" xfId="10" applyNumberFormat="1" applyFont="1" applyFill="1" applyBorder="1" applyAlignment="1" applyProtection="1">
      <alignment horizontal="left" vertical="center" shrinkToFit="1"/>
      <protection locked="0"/>
    </xf>
    <xf numFmtId="2" fontId="5" fillId="25" borderId="6" xfId="10" applyNumberFormat="1" applyFont="1" applyFill="1" applyBorder="1" applyAlignment="1" applyProtection="1">
      <alignment horizontal="left" vertical="center" wrapText="1" shrinkToFit="1"/>
      <protection locked="0"/>
    </xf>
    <xf numFmtId="2" fontId="5" fillId="25" borderId="6" xfId="10" applyNumberFormat="1" applyFont="1" applyFill="1" applyBorder="1" applyAlignment="1" applyProtection="1">
      <alignment horizontal="left" vertical="center" shrinkToFit="1"/>
      <protection locked="0"/>
    </xf>
    <xf numFmtId="2" fontId="5" fillId="25" borderId="56" xfId="10" applyNumberFormat="1" applyFont="1" applyFill="1" applyBorder="1" applyAlignment="1" applyProtection="1">
      <alignment horizontal="left" vertical="center" shrinkToFit="1"/>
      <protection locked="0"/>
    </xf>
    <xf numFmtId="2" fontId="5" fillId="25" borderId="27" xfId="10" applyNumberFormat="1" applyFont="1" applyFill="1" applyBorder="1" applyAlignment="1" applyProtection="1">
      <alignment horizontal="left" vertical="center" wrapText="1" shrinkToFit="1"/>
      <protection locked="0"/>
    </xf>
    <xf numFmtId="2" fontId="5" fillId="25" borderId="27" xfId="10" applyNumberFormat="1" applyFont="1" applyFill="1" applyBorder="1" applyAlignment="1" applyProtection="1">
      <alignment horizontal="left" vertical="center" shrinkToFit="1"/>
      <protection locked="0"/>
    </xf>
    <xf numFmtId="1" fontId="5" fillId="25" borderId="28" xfId="10" applyNumberFormat="1" applyFont="1" applyFill="1" applyBorder="1" applyAlignment="1" applyProtection="1">
      <alignment horizontal="right" vertical="center" shrinkToFit="1"/>
      <protection locked="0"/>
    </xf>
    <xf numFmtId="0" fontId="5" fillId="42" borderId="22" xfId="10" applyFont="1" applyFill="1" applyBorder="1" applyAlignment="1">
      <alignment horizontal="left" vertical="center" shrinkToFit="1"/>
    </xf>
    <xf numFmtId="0" fontId="5" fillId="42" borderId="18" xfId="10" applyFont="1" applyFill="1" applyBorder="1" applyAlignment="1" applyProtection="1">
      <alignment horizontal="left" vertical="center" wrapText="1" shrinkToFit="1"/>
      <protection locked="0"/>
    </xf>
    <xf numFmtId="49" fontId="5" fillId="42" borderId="18" xfId="10" applyNumberFormat="1" applyFont="1" applyFill="1" applyBorder="1" applyAlignment="1">
      <alignment horizontal="left" vertical="center" wrapText="1" shrinkToFit="1"/>
    </xf>
    <xf numFmtId="0" fontId="5" fillId="42" borderId="18" xfId="10" applyFont="1" applyFill="1" applyBorder="1" applyAlignment="1" applyProtection="1">
      <alignment horizontal="left" vertical="center" shrinkToFit="1"/>
      <protection locked="0"/>
    </xf>
    <xf numFmtId="1" fontId="5" fillId="42" borderId="29" xfId="10" applyNumberFormat="1" applyFont="1" applyFill="1" applyBorder="1" applyAlignment="1" applyProtection="1">
      <alignment horizontal="right" vertical="center" shrinkToFit="1"/>
      <protection locked="0"/>
    </xf>
    <xf numFmtId="0" fontId="5" fillId="42" borderId="23" xfId="10" applyFont="1" applyFill="1" applyBorder="1" applyAlignment="1" applyProtection="1">
      <alignment horizontal="left" vertical="center" shrinkToFit="1"/>
      <protection locked="0"/>
    </xf>
    <xf numFmtId="2" fontId="5" fillId="42" borderId="6" xfId="10" applyNumberFormat="1" applyFont="1" applyFill="1" applyBorder="1" applyAlignment="1">
      <alignment horizontal="left" vertical="center" wrapText="1"/>
    </xf>
    <xf numFmtId="49" fontId="5" fillId="42" borderId="6" xfId="10" applyNumberFormat="1" applyFont="1" applyFill="1" applyBorder="1" applyAlignment="1">
      <alignment horizontal="left" vertical="center" wrapText="1" shrinkToFit="1"/>
    </xf>
    <xf numFmtId="0" fontId="5" fillId="42" borderId="6" xfId="10" applyFont="1" applyFill="1" applyBorder="1" applyAlignment="1" applyProtection="1">
      <alignment horizontal="left" vertical="center" shrinkToFit="1"/>
      <protection locked="0"/>
    </xf>
    <xf numFmtId="1" fontId="5" fillId="42" borderId="24" xfId="10" applyNumberFormat="1" applyFont="1" applyFill="1" applyBorder="1" applyAlignment="1" applyProtection="1">
      <alignment horizontal="right" vertical="center" shrinkToFit="1"/>
      <protection locked="0"/>
    </xf>
    <xf numFmtId="0" fontId="5" fillId="42" borderId="6" xfId="10" applyFont="1" applyFill="1" applyBorder="1" applyAlignment="1" applyProtection="1">
      <alignment horizontal="left" vertical="center" wrapText="1" shrinkToFit="1"/>
      <protection locked="0"/>
    </xf>
    <xf numFmtId="49" fontId="5" fillId="42" borderId="6" xfId="10" applyNumberFormat="1" applyFont="1" applyFill="1" applyBorder="1" applyAlignment="1">
      <alignment horizontal="left" vertical="center" wrapText="1"/>
    </xf>
    <xf numFmtId="0" fontId="5" fillId="42" borderId="6" xfId="10" applyFont="1" applyFill="1" applyBorder="1" applyAlignment="1">
      <alignment horizontal="left" vertical="center" shrinkToFit="1"/>
    </xf>
    <xf numFmtId="1" fontId="5" fillId="42" borderId="24" xfId="10" applyNumberFormat="1" applyFont="1" applyFill="1" applyBorder="1" applyAlignment="1">
      <alignment horizontal="right" vertical="center" shrinkToFit="1"/>
    </xf>
    <xf numFmtId="0" fontId="5" fillId="42" borderId="56" xfId="10" applyFont="1" applyFill="1" applyBorder="1" applyAlignment="1" applyProtection="1">
      <alignment horizontal="left" vertical="center" shrinkToFit="1"/>
      <protection locked="0"/>
    </xf>
    <xf numFmtId="0" fontId="5" fillId="42" borderId="27" xfId="10" applyFont="1" applyFill="1" applyBorder="1" applyAlignment="1" applyProtection="1">
      <alignment horizontal="left" vertical="center" wrapText="1" shrinkToFit="1"/>
      <protection locked="0"/>
    </xf>
    <xf numFmtId="49" fontId="5" fillId="42" borderId="27" xfId="10" applyNumberFormat="1" applyFont="1" applyFill="1" applyBorder="1" applyAlignment="1" applyProtection="1">
      <alignment horizontal="left" vertical="center" wrapText="1" shrinkToFit="1"/>
      <protection locked="0"/>
    </xf>
    <xf numFmtId="0" fontId="5" fillId="42" borderId="27" xfId="10" applyFont="1" applyFill="1" applyBorder="1" applyAlignment="1" applyProtection="1">
      <alignment horizontal="left" vertical="center" shrinkToFit="1"/>
      <protection locked="0"/>
    </xf>
    <xf numFmtId="1" fontId="5" fillId="42" borderId="28" xfId="10" applyNumberFormat="1" applyFont="1" applyFill="1" applyBorder="1" applyAlignment="1" applyProtection="1">
      <alignment horizontal="right" vertical="center" shrinkToFit="1"/>
      <protection locked="0"/>
    </xf>
    <xf numFmtId="0" fontId="5" fillId="25" borderId="56" xfId="10" applyFont="1" applyFill="1" applyBorder="1" applyAlignment="1" applyProtection="1">
      <alignment horizontal="left" vertical="center" shrinkToFit="1"/>
      <protection locked="0"/>
    </xf>
    <xf numFmtId="0" fontId="5" fillId="25" borderId="27" xfId="10" applyFont="1" applyFill="1" applyBorder="1" applyAlignment="1" applyProtection="1">
      <alignment horizontal="left" vertical="center" wrapText="1" shrinkToFit="1"/>
      <protection locked="0"/>
    </xf>
    <xf numFmtId="49" fontId="5" fillId="25" borderId="27" xfId="10" applyNumberFormat="1" applyFont="1" applyFill="1" applyBorder="1" applyAlignment="1" applyProtection="1">
      <alignment horizontal="left" vertical="center" wrapText="1" shrinkToFit="1"/>
      <protection locked="0"/>
    </xf>
    <xf numFmtId="0" fontId="5" fillId="25" borderId="27" xfId="10" applyFont="1" applyFill="1" applyBorder="1" applyAlignment="1" applyProtection="1">
      <alignment horizontal="left" vertical="center" shrinkToFit="1"/>
      <protection locked="0"/>
    </xf>
    <xf numFmtId="0" fontId="5" fillId="42" borderId="18" xfId="10" applyFont="1" applyFill="1" applyBorder="1" applyAlignment="1">
      <alignment horizontal="left" vertical="center" shrinkToFit="1"/>
    </xf>
    <xf numFmtId="1" fontId="5" fillId="42" borderId="29" xfId="10" applyNumberFormat="1" applyFont="1" applyFill="1" applyBorder="1" applyAlignment="1">
      <alignment horizontal="right" vertical="center" shrinkToFit="1"/>
    </xf>
    <xf numFmtId="49" fontId="5" fillId="42" borderId="23" xfId="10" applyNumberFormat="1" applyFont="1" applyFill="1" applyBorder="1" applyAlignment="1" applyProtection="1">
      <alignment horizontal="left" vertical="center" shrinkToFit="1"/>
      <protection locked="0"/>
    </xf>
    <xf numFmtId="0" fontId="5" fillId="42" borderId="6" xfId="10" applyFont="1" applyFill="1" applyBorder="1" applyAlignment="1">
      <alignment horizontal="left" vertical="center" wrapText="1" shrinkToFit="1"/>
    </xf>
    <xf numFmtId="0" fontId="5" fillId="42" borderId="56" xfId="10" applyFont="1" applyFill="1" applyBorder="1" applyAlignment="1">
      <alignment horizontal="left" vertical="center" shrinkToFit="1"/>
    </xf>
    <xf numFmtId="2" fontId="5" fillId="42" borderId="27" xfId="10" applyNumberFormat="1" applyFont="1" applyFill="1" applyBorder="1" applyAlignment="1" applyProtection="1">
      <alignment horizontal="left" vertical="center" wrapText="1" shrinkToFit="1"/>
      <protection locked="0"/>
    </xf>
    <xf numFmtId="49" fontId="5" fillId="42" borderId="27" xfId="10" applyNumberFormat="1" applyFont="1" applyFill="1" applyBorder="1" applyAlignment="1">
      <alignment horizontal="left" vertical="center" wrapText="1" shrinkToFit="1"/>
    </xf>
    <xf numFmtId="0" fontId="5" fillId="42" borderId="27" xfId="10" applyFont="1" applyFill="1" applyBorder="1" applyAlignment="1">
      <alignment horizontal="left" vertical="center" shrinkToFit="1"/>
    </xf>
    <xf numFmtId="1" fontId="5" fillId="42" borderId="28" xfId="10" applyNumberFormat="1" applyFont="1" applyFill="1" applyBorder="1" applyAlignment="1">
      <alignment horizontal="right" vertical="center" shrinkToFit="1"/>
    </xf>
    <xf numFmtId="0" fontId="5" fillId="25" borderId="18" xfId="10" applyFont="1" applyFill="1" applyBorder="1" applyAlignment="1">
      <alignment horizontal="left" vertical="center" shrinkToFit="1"/>
    </xf>
    <xf numFmtId="1" fontId="5" fillId="25" borderId="29" xfId="10" applyNumberFormat="1" applyFont="1" applyFill="1" applyBorder="1" applyAlignment="1">
      <alignment horizontal="right" vertical="center" shrinkToFit="1"/>
    </xf>
    <xf numFmtId="0" fontId="5" fillId="25" borderId="6" xfId="10" applyFont="1" applyFill="1" applyBorder="1" applyAlignment="1">
      <alignment horizontal="left" vertical="center" shrinkToFit="1"/>
    </xf>
    <xf numFmtId="1" fontId="5" fillId="25" borderId="24" xfId="10" applyNumberFormat="1" applyFont="1" applyFill="1" applyBorder="1" applyAlignment="1">
      <alignment horizontal="right" vertical="center" shrinkToFit="1"/>
    </xf>
    <xf numFmtId="0" fontId="5" fillId="25" borderId="6" xfId="10" applyFont="1" applyFill="1" applyBorder="1" applyAlignment="1">
      <alignment horizontal="left" vertical="center" wrapText="1" shrinkToFit="1"/>
    </xf>
    <xf numFmtId="0" fontId="5" fillId="25" borderId="23" xfId="10" applyFont="1" applyFill="1" applyBorder="1" applyAlignment="1">
      <alignment horizontal="left" vertical="center" shrinkToFit="1"/>
    </xf>
    <xf numFmtId="49" fontId="5" fillId="25" borderId="6" xfId="10" applyNumberFormat="1" applyFont="1" applyFill="1" applyBorder="1" applyAlignment="1">
      <alignment horizontal="left" vertical="center" wrapText="1" shrinkToFit="1"/>
    </xf>
    <xf numFmtId="0" fontId="5" fillId="25" borderId="56" xfId="10" applyFont="1" applyFill="1" applyBorder="1" applyAlignment="1">
      <alignment horizontal="left" vertical="center" shrinkToFit="1"/>
    </xf>
    <xf numFmtId="0" fontId="5" fillId="25" borderId="27" xfId="10" applyFont="1" applyFill="1" applyBorder="1" applyAlignment="1">
      <alignment horizontal="left" vertical="center" wrapText="1" shrinkToFit="1"/>
    </xf>
    <xf numFmtId="49" fontId="5" fillId="25" borderId="27" xfId="10" applyNumberFormat="1" applyFont="1" applyFill="1" applyBorder="1" applyAlignment="1">
      <alignment horizontal="left" vertical="center" wrapText="1" shrinkToFit="1"/>
    </xf>
    <xf numFmtId="0" fontId="5" fillId="25" borderId="27" xfId="10" applyFont="1" applyFill="1" applyBorder="1" applyAlignment="1">
      <alignment horizontal="left" vertical="center" shrinkToFit="1"/>
    </xf>
    <xf numFmtId="1" fontId="5" fillId="25" borderId="28" xfId="10" applyNumberFormat="1" applyFont="1" applyFill="1" applyBorder="1" applyAlignment="1">
      <alignment horizontal="right" vertical="center" shrinkToFit="1"/>
    </xf>
    <xf numFmtId="0" fontId="5" fillId="42" borderId="40" xfId="10" applyFont="1" applyFill="1" applyBorder="1" applyAlignment="1" applyProtection="1">
      <alignment horizontal="left" vertical="center" wrapText="1"/>
      <protection locked="0"/>
    </xf>
    <xf numFmtId="0" fontId="5" fillId="42" borderId="13" xfId="10" applyFont="1" applyFill="1" applyBorder="1" applyAlignment="1" applyProtection="1">
      <alignment horizontal="left" vertical="center" wrapText="1"/>
      <protection locked="0"/>
    </xf>
    <xf numFmtId="1" fontId="5" fillId="42" borderId="19" xfId="10" applyNumberFormat="1" applyFont="1" applyFill="1" applyBorder="1" applyAlignment="1" applyProtection="1">
      <alignment horizontal="right" vertical="center" wrapText="1"/>
      <protection locked="0"/>
    </xf>
    <xf numFmtId="1" fontId="5" fillId="25" borderId="29" xfId="10" applyNumberFormat="1" applyFont="1" applyFill="1" applyBorder="1" applyAlignment="1" applyProtection="1">
      <alignment horizontal="right" vertical="center" wrapText="1"/>
      <protection locked="0"/>
    </xf>
    <xf numFmtId="0" fontId="5" fillId="42" borderId="55" xfId="10" applyFont="1" applyFill="1" applyBorder="1" applyAlignment="1" applyProtection="1">
      <alignment horizontal="left" vertical="center" wrapText="1"/>
      <protection locked="0"/>
    </xf>
    <xf numFmtId="0" fontId="5" fillId="42" borderId="52" xfId="10" applyFont="1" applyFill="1" applyBorder="1" applyAlignment="1" applyProtection="1">
      <alignment horizontal="left" vertical="center" wrapText="1"/>
      <protection locked="0"/>
    </xf>
    <xf numFmtId="49" fontId="5" fillId="42" borderId="52" xfId="10" applyNumberFormat="1" applyFont="1" applyFill="1" applyBorder="1" applyAlignment="1" applyProtection="1">
      <alignment horizontal="left" vertical="center" wrapText="1" shrinkToFit="1"/>
      <protection locked="0"/>
    </xf>
    <xf numFmtId="1" fontId="5" fillId="42" borderId="53" xfId="10" applyNumberFormat="1" applyFont="1" applyFill="1" applyBorder="1" applyAlignment="1" applyProtection="1">
      <alignment horizontal="right" vertical="center" wrapText="1"/>
      <protection locked="0"/>
    </xf>
    <xf numFmtId="1" fontId="5" fillId="15" borderId="0" xfId="10" applyNumberFormat="1" applyFont="1" applyFill="1" applyAlignment="1" applyProtection="1">
      <alignment horizontal="left" vertical="center" wrapText="1"/>
      <protection locked="0"/>
    </xf>
    <xf numFmtId="1" fontId="5" fillId="15" borderId="5" xfId="10" applyNumberFormat="1" applyFont="1" applyFill="1" applyBorder="1" applyAlignment="1" applyProtection="1">
      <alignment horizontal="left" vertical="center" wrapText="1"/>
      <protection locked="0"/>
    </xf>
    <xf numFmtId="2" fontId="5" fillId="9" borderId="0" xfId="10" applyNumberFormat="1" applyFont="1" applyFill="1" applyAlignment="1" applyProtection="1">
      <alignment horizontal="right" vertical="center" wrapText="1"/>
      <protection locked="0"/>
    </xf>
    <xf numFmtId="0" fontId="5" fillId="38" borderId="14" xfId="10" applyFont="1" applyFill="1" applyBorder="1" applyAlignment="1" applyProtection="1">
      <alignment horizontal="left" vertical="center" wrapText="1" shrinkToFit="1"/>
      <protection locked="0"/>
    </xf>
    <xf numFmtId="49" fontId="5" fillId="38" borderId="14" xfId="10" applyNumberFormat="1" applyFont="1" applyFill="1" applyBorder="1" applyAlignment="1" applyProtection="1">
      <alignment horizontal="left" vertical="center" wrapText="1" shrinkToFit="1"/>
      <protection locked="0"/>
    </xf>
    <xf numFmtId="0" fontId="5" fillId="38" borderId="14" xfId="10" applyFont="1" applyFill="1" applyBorder="1" applyAlignment="1" applyProtection="1">
      <alignment horizontal="left" vertical="center" shrinkToFit="1"/>
      <protection locked="0"/>
    </xf>
    <xf numFmtId="1" fontId="5" fillId="38" borderId="54" xfId="10" applyNumberFormat="1" applyFont="1" applyFill="1" applyBorder="1" applyAlignment="1" applyProtection="1">
      <alignment horizontal="right" vertical="center" shrinkToFit="1"/>
      <protection locked="0"/>
    </xf>
    <xf numFmtId="2" fontId="5" fillId="15" borderId="17" xfId="10" applyNumberFormat="1" applyFont="1" applyFill="1" applyBorder="1" applyAlignment="1" applyProtection="1">
      <alignment horizontal="right" vertical="center" shrinkToFit="1"/>
      <protection locked="0"/>
    </xf>
    <xf numFmtId="2" fontId="5" fillId="7" borderId="14" xfId="10" applyNumberFormat="1" applyFont="1" applyFill="1" applyBorder="1" applyAlignment="1" applyProtection="1">
      <alignment horizontal="right" vertical="center" shrinkToFit="1"/>
      <protection locked="0"/>
    </xf>
    <xf numFmtId="2" fontId="5" fillId="7" borderId="54" xfId="10" applyNumberFormat="1" applyFont="1" applyFill="1" applyBorder="1" applyAlignment="1" applyProtection="1">
      <alignment horizontal="right" vertical="center" shrinkToFit="1"/>
      <protection locked="0"/>
    </xf>
    <xf numFmtId="2" fontId="5" fillId="15" borderId="69" xfId="10" applyNumberFormat="1" applyFont="1" applyFill="1" applyBorder="1" applyAlignment="1" applyProtection="1">
      <alignment horizontal="right" vertical="center" shrinkToFit="1"/>
      <protection locked="0"/>
    </xf>
    <xf numFmtId="49" fontId="5" fillId="38" borderId="17" xfId="10" applyNumberFormat="1" applyFont="1" applyFill="1" applyBorder="1" applyAlignment="1" applyProtection="1">
      <alignment horizontal="left" vertical="center" shrinkToFit="1"/>
      <protection locked="0"/>
    </xf>
    <xf numFmtId="0" fontId="5" fillId="38" borderId="181" xfId="10" applyFont="1" applyFill="1" applyBorder="1" applyAlignment="1">
      <alignment horizontal="left" vertical="center" shrinkToFit="1"/>
    </xf>
    <xf numFmtId="0" fontId="5" fillId="38" borderId="182" xfId="10" applyFont="1" applyFill="1" applyBorder="1" applyAlignment="1" applyProtection="1">
      <alignment horizontal="left" vertical="center" wrapText="1" shrinkToFit="1"/>
      <protection locked="0"/>
    </xf>
    <xf numFmtId="49" fontId="5" fillId="38" borderId="182" xfId="10" applyNumberFormat="1" applyFont="1" applyFill="1" applyBorder="1" applyAlignment="1" applyProtection="1">
      <alignment horizontal="left" vertical="center" wrapText="1" shrinkToFit="1"/>
      <protection locked="0"/>
    </xf>
    <xf numFmtId="0" fontId="5" fillId="38" borderId="182" xfId="10" applyFont="1" applyFill="1" applyBorder="1" applyAlignment="1" applyProtection="1">
      <alignment horizontal="left" vertical="center" shrinkToFit="1"/>
      <protection locked="0"/>
    </xf>
    <xf numFmtId="1" fontId="5" fillId="38" borderId="183" xfId="10" applyNumberFormat="1" applyFont="1" applyFill="1" applyBorder="1" applyAlignment="1" applyProtection="1">
      <alignment horizontal="right" vertical="center" shrinkToFit="1"/>
      <protection locked="0"/>
    </xf>
    <xf numFmtId="0" fontId="5" fillId="38" borderId="55" xfId="10" applyFont="1" applyFill="1" applyBorder="1" applyAlignment="1">
      <alignment horizontal="left" vertical="center" shrinkToFit="1"/>
    </xf>
    <xf numFmtId="0" fontId="5" fillId="38" borderId="52" xfId="10" applyFont="1" applyFill="1" applyBorder="1" applyAlignment="1" applyProtection="1">
      <alignment horizontal="left" vertical="center" wrapText="1" shrinkToFit="1"/>
      <protection locked="0"/>
    </xf>
    <xf numFmtId="49" fontId="5" fillId="38" borderId="52" xfId="10" applyNumberFormat="1" applyFont="1" applyFill="1" applyBorder="1" applyAlignment="1" applyProtection="1">
      <alignment horizontal="left" vertical="center" wrapText="1" shrinkToFit="1"/>
      <protection locked="0"/>
    </xf>
    <xf numFmtId="0" fontId="5" fillId="38" borderId="52" xfId="10" applyFont="1" applyFill="1" applyBorder="1" applyAlignment="1" applyProtection="1">
      <alignment horizontal="left" vertical="center" shrinkToFit="1"/>
      <protection locked="0"/>
    </xf>
    <xf numFmtId="1" fontId="5" fillId="38" borderId="53" xfId="10" applyNumberFormat="1" applyFont="1" applyFill="1" applyBorder="1" applyAlignment="1" applyProtection="1">
      <alignment horizontal="right" vertical="center" shrinkToFit="1"/>
      <protection locked="0"/>
    </xf>
    <xf numFmtId="49" fontId="5" fillId="34" borderId="182" xfId="10" applyNumberFormat="1" applyFont="1" applyFill="1" applyBorder="1" applyAlignment="1">
      <alignment horizontal="left" vertical="center" wrapText="1" shrinkToFit="1"/>
    </xf>
    <xf numFmtId="0" fontId="5" fillId="34" borderId="182" xfId="10" applyFont="1" applyFill="1" applyBorder="1" applyAlignment="1" applyProtection="1">
      <alignment horizontal="left" vertical="center" shrinkToFit="1"/>
      <protection locked="0"/>
    </xf>
    <xf numFmtId="1" fontId="5" fillId="34" borderId="183" xfId="10" applyNumberFormat="1" applyFont="1" applyFill="1" applyBorder="1" applyAlignment="1" applyProtection="1">
      <alignment horizontal="right" vertical="center" shrinkToFit="1"/>
      <protection locked="0"/>
    </xf>
    <xf numFmtId="0" fontId="5" fillId="34" borderId="55" xfId="10" applyFont="1" applyFill="1" applyBorder="1" applyAlignment="1">
      <alignment horizontal="left" vertical="center" shrinkToFit="1"/>
    </xf>
    <xf numFmtId="0" fontId="5" fillId="34" borderId="52" xfId="10" applyFont="1" applyFill="1" applyBorder="1" applyAlignment="1" applyProtection="1">
      <alignment horizontal="left" vertical="center" wrapText="1" shrinkToFit="1"/>
      <protection locked="0"/>
    </xf>
    <xf numFmtId="49" fontId="5" fillId="34" borderId="52" xfId="10" applyNumberFormat="1" applyFont="1" applyFill="1" applyBorder="1" applyAlignment="1">
      <alignment horizontal="left" vertical="center" wrapText="1" shrinkToFit="1"/>
    </xf>
    <xf numFmtId="0" fontId="5" fillId="34" borderId="52" xfId="10" applyFont="1" applyFill="1" applyBorder="1" applyAlignment="1" applyProtection="1">
      <alignment horizontal="left" vertical="center" shrinkToFit="1"/>
      <protection locked="0"/>
    </xf>
    <xf numFmtId="1" fontId="5" fillId="34" borderId="53" xfId="10" applyNumberFormat="1" applyFont="1" applyFill="1" applyBorder="1" applyAlignment="1" applyProtection="1">
      <alignment horizontal="right" vertical="center" shrinkToFit="1"/>
      <protection locked="0"/>
    </xf>
    <xf numFmtId="0" fontId="5" fillId="34" borderId="181" xfId="10" applyFont="1" applyFill="1" applyBorder="1" applyAlignment="1">
      <alignment horizontal="left" vertical="center" shrinkToFit="1"/>
    </xf>
    <xf numFmtId="0" fontId="5" fillId="34" borderId="182" xfId="10" applyFont="1" applyFill="1" applyBorder="1" applyAlignment="1" applyProtection="1">
      <alignment horizontal="left" vertical="center" wrapText="1" shrinkToFit="1"/>
      <protection locked="0"/>
    </xf>
    <xf numFmtId="0" fontId="5" fillId="34" borderId="15" xfId="10" applyFont="1" applyFill="1" applyBorder="1" applyAlignment="1" applyProtection="1">
      <alignment horizontal="left" vertical="center" shrinkToFit="1"/>
      <protection locked="0"/>
    </xf>
    <xf numFmtId="2" fontId="5" fillId="34" borderId="25" xfId="10" applyNumberFormat="1" applyFont="1" applyFill="1" applyBorder="1" applyAlignment="1">
      <alignment horizontal="left" vertical="center" wrapText="1"/>
    </xf>
    <xf numFmtId="49" fontId="5" fillId="34" borderId="25" xfId="10" applyNumberFormat="1" applyFont="1" applyFill="1" applyBorder="1" applyAlignment="1">
      <alignment horizontal="left" vertical="center" wrapText="1" shrinkToFit="1"/>
    </xf>
    <xf numFmtId="0" fontId="5" fillId="34" borderId="25" xfId="10" applyFont="1" applyFill="1" applyBorder="1" applyAlignment="1" applyProtection="1">
      <alignment horizontal="left" vertical="center" shrinkToFit="1"/>
      <protection locked="0"/>
    </xf>
    <xf numFmtId="1" fontId="5" fillId="34" borderId="57" xfId="10" applyNumberFormat="1" applyFont="1" applyFill="1" applyBorder="1" applyAlignment="1" applyProtection="1">
      <alignment horizontal="right" vertical="center" shrinkToFit="1"/>
      <protection locked="0"/>
    </xf>
    <xf numFmtId="49" fontId="5" fillId="36" borderId="181" xfId="10" applyNumberFormat="1" applyFont="1" applyFill="1" applyBorder="1" applyAlignment="1" applyProtection="1">
      <alignment horizontal="left" vertical="center" shrinkToFit="1"/>
      <protection locked="0"/>
    </xf>
    <xf numFmtId="0" fontId="5" fillId="36" borderId="182" xfId="10" applyFont="1" applyFill="1" applyBorder="1" applyAlignment="1" applyProtection="1">
      <alignment horizontal="left" vertical="center" wrapText="1" shrinkToFit="1"/>
      <protection locked="0"/>
    </xf>
    <xf numFmtId="49" fontId="5" fillId="36" borderId="182" xfId="10" applyNumberFormat="1" applyFont="1" applyFill="1" applyBorder="1" applyAlignment="1" applyProtection="1">
      <alignment horizontal="left" vertical="center" wrapText="1" shrinkToFit="1"/>
      <protection locked="0"/>
    </xf>
    <xf numFmtId="0" fontId="5" fillId="36" borderId="182" xfId="10" applyFont="1" applyFill="1" applyBorder="1" applyAlignment="1" applyProtection="1">
      <alignment horizontal="left" vertical="center" shrinkToFit="1"/>
      <protection locked="0"/>
    </xf>
    <xf numFmtId="1" fontId="5" fillId="36" borderId="183" xfId="10" applyNumberFormat="1" applyFont="1" applyFill="1" applyBorder="1" applyAlignment="1" applyProtection="1">
      <alignment horizontal="right" vertical="center" shrinkToFit="1"/>
      <protection locked="0"/>
    </xf>
    <xf numFmtId="0" fontId="5" fillId="27" borderId="181" xfId="10" applyFont="1" applyFill="1" applyBorder="1" applyAlignment="1" applyProtection="1">
      <alignment horizontal="left" vertical="center" shrinkToFit="1"/>
      <protection locked="0"/>
    </xf>
    <xf numFmtId="2" fontId="5" fillId="27" borderId="182" xfId="10" applyNumberFormat="1" applyFont="1" applyFill="1" applyBorder="1" applyAlignment="1">
      <alignment horizontal="left" vertical="center" wrapText="1"/>
    </xf>
    <xf numFmtId="49" fontId="5" fillId="27" borderId="182" xfId="10" applyNumberFormat="1" applyFont="1" applyFill="1" applyBorder="1" applyAlignment="1">
      <alignment horizontal="left" vertical="center" wrapText="1" shrinkToFit="1"/>
    </xf>
    <xf numFmtId="0" fontId="5" fillId="27" borderId="182" xfId="10" applyFont="1" applyFill="1" applyBorder="1" applyAlignment="1" applyProtection="1">
      <alignment horizontal="left" vertical="center" shrinkToFit="1"/>
      <protection locked="0"/>
    </xf>
    <xf numFmtId="1" fontId="5" fillId="27" borderId="183" xfId="10" applyNumberFormat="1" applyFont="1" applyFill="1" applyBorder="1" applyAlignment="1" applyProtection="1">
      <alignment horizontal="right" vertical="center" shrinkToFit="1"/>
      <protection locked="0"/>
    </xf>
    <xf numFmtId="0" fontId="5" fillId="36" borderId="181" xfId="10" applyFont="1" applyFill="1" applyBorder="1" applyAlignment="1">
      <alignment horizontal="left" vertical="center" shrinkToFit="1"/>
    </xf>
    <xf numFmtId="0" fontId="5" fillId="36" borderId="55" xfId="10" applyFont="1" applyFill="1" applyBorder="1" applyAlignment="1">
      <alignment horizontal="left" vertical="center" shrinkToFit="1"/>
    </xf>
    <xf numFmtId="0" fontId="5" fillId="36" borderId="52" xfId="10" applyFont="1" applyFill="1" applyBorder="1" applyAlignment="1" applyProtection="1">
      <alignment horizontal="left" vertical="center" wrapText="1" shrinkToFit="1"/>
      <protection locked="0"/>
    </xf>
    <xf numFmtId="49" fontId="5" fillId="36" borderId="52" xfId="10" applyNumberFormat="1" applyFont="1" applyFill="1" applyBorder="1" applyAlignment="1" applyProtection="1">
      <alignment horizontal="left" vertical="center" wrapText="1" shrinkToFit="1"/>
      <protection locked="0"/>
    </xf>
    <xf numFmtId="0" fontId="5" fillId="36" borderId="52" xfId="10" applyFont="1" applyFill="1" applyBorder="1" applyAlignment="1" applyProtection="1">
      <alignment horizontal="left" vertical="center" shrinkToFit="1"/>
      <protection locked="0"/>
    </xf>
    <xf numFmtId="1" fontId="5" fillId="36" borderId="53" xfId="10" applyNumberFormat="1" applyFont="1" applyFill="1" applyBorder="1" applyAlignment="1" applyProtection="1">
      <alignment horizontal="right" vertical="center" shrinkToFit="1"/>
      <protection locked="0"/>
    </xf>
    <xf numFmtId="0" fontId="5" fillId="38" borderId="15" xfId="10" applyFont="1" applyFill="1" applyBorder="1" applyAlignment="1" applyProtection="1">
      <alignment horizontal="left" vertical="center" wrapText="1"/>
      <protection locked="0"/>
    </xf>
    <xf numFmtId="0" fontId="5" fillId="38" borderId="25" xfId="10" applyFont="1" applyFill="1" applyBorder="1" applyAlignment="1" applyProtection="1">
      <alignment horizontal="left" vertical="center" wrapText="1"/>
      <protection locked="0"/>
    </xf>
    <xf numFmtId="49" fontId="5" fillId="38" borderId="25" xfId="10" applyNumberFormat="1" applyFont="1" applyFill="1" applyBorder="1" applyAlignment="1" applyProtection="1">
      <alignment horizontal="left" vertical="center" wrapText="1" shrinkToFit="1"/>
      <protection locked="0"/>
    </xf>
    <xf numFmtId="1" fontId="5" fillId="38" borderId="57" xfId="10" applyNumberFormat="1" applyFont="1" applyFill="1" applyBorder="1" applyAlignment="1" applyProtection="1">
      <alignment horizontal="right" vertical="center" wrapText="1"/>
      <protection locked="0"/>
    </xf>
    <xf numFmtId="0" fontId="5" fillId="36" borderId="15" xfId="10" applyFont="1" applyFill="1" applyBorder="1" applyAlignment="1" applyProtection="1">
      <alignment horizontal="left" vertical="center" wrapText="1"/>
      <protection locked="0"/>
    </xf>
    <xf numFmtId="0" fontId="5" fillId="36" borderId="25" xfId="10" applyFont="1" applyFill="1" applyBorder="1" applyAlignment="1" applyProtection="1">
      <alignment horizontal="left" vertical="center" wrapText="1"/>
      <protection locked="0"/>
    </xf>
    <xf numFmtId="49" fontId="5" fillId="36" borderId="25" xfId="10" applyNumberFormat="1" applyFont="1" applyFill="1" applyBorder="1" applyAlignment="1" applyProtection="1">
      <alignment horizontal="left" vertical="center" wrapText="1" shrinkToFit="1"/>
      <protection locked="0"/>
    </xf>
    <xf numFmtId="1" fontId="5" fillId="36" borderId="57" xfId="10" applyNumberFormat="1" applyFont="1" applyFill="1" applyBorder="1" applyAlignment="1" applyProtection="1">
      <alignment horizontal="right" vertical="center" wrapText="1"/>
      <protection locked="0"/>
    </xf>
    <xf numFmtId="0" fontId="5" fillId="41" borderId="15" xfId="10" applyFont="1" applyFill="1" applyBorder="1" applyAlignment="1" applyProtection="1">
      <alignment horizontal="left" vertical="center" wrapText="1"/>
      <protection locked="0"/>
    </xf>
    <xf numFmtId="0" fontId="5" fillId="41" borderId="25" xfId="10" applyFont="1" applyFill="1" applyBorder="1" applyAlignment="1" applyProtection="1">
      <alignment horizontal="left" vertical="center" wrapText="1"/>
      <protection locked="0"/>
    </xf>
    <xf numFmtId="49" fontId="5" fillId="41" borderId="25" xfId="10" applyNumberFormat="1" applyFont="1" applyFill="1" applyBorder="1" applyAlignment="1" applyProtection="1">
      <alignment horizontal="left" vertical="center" wrapText="1" shrinkToFit="1"/>
      <protection locked="0"/>
    </xf>
    <xf numFmtId="1" fontId="5" fillId="41" borderId="57" xfId="10" applyNumberFormat="1" applyFont="1" applyFill="1" applyBorder="1" applyAlignment="1" applyProtection="1">
      <alignment horizontal="right" vertical="center" wrapText="1"/>
      <protection locked="0"/>
    </xf>
    <xf numFmtId="0" fontId="5" fillId="25" borderId="15" xfId="10" applyFont="1" applyFill="1" applyBorder="1" applyAlignment="1" applyProtection="1">
      <alignment horizontal="left" vertical="center" wrapText="1"/>
      <protection locked="0"/>
    </xf>
    <xf numFmtId="0" fontId="5" fillId="25" borderId="25" xfId="10" applyFont="1" applyFill="1" applyBorder="1" applyAlignment="1" applyProtection="1">
      <alignment horizontal="left" vertical="center" wrapText="1"/>
      <protection locked="0"/>
    </xf>
    <xf numFmtId="49" fontId="5" fillId="25" borderId="25" xfId="10" applyNumberFormat="1" applyFont="1" applyFill="1" applyBorder="1" applyAlignment="1" applyProtection="1">
      <alignment horizontal="left" vertical="center" wrapText="1" shrinkToFit="1"/>
      <protection locked="0"/>
    </xf>
    <xf numFmtId="1" fontId="5" fillId="25" borderId="57" xfId="10" applyNumberFormat="1" applyFont="1" applyFill="1" applyBorder="1" applyAlignment="1" applyProtection="1">
      <alignment horizontal="right" vertical="center" wrapText="1"/>
      <protection locked="0"/>
    </xf>
    <xf numFmtId="1" fontId="7" fillId="0" borderId="0" xfId="10" applyNumberFormat="1" applyFont="1" applyAlignment="1" applyProtection="1">
      <alignment horizontal="left" vertical="center" wrapText="1"/>
      <protection locked="0"/>
    </xf>
    <xf numFmtId="2" fontId="5" fillId="3" borderId="8" xfId="10" applyNumberFormat="1" applyFont="1" applyFill="1" applyBorder="1" applyAlignment="1" applyProtection="1">
      <alignment horizontal="right" vertical="center" wrapText="1"/>
      <protection locked="0"/>
    </xf>
    <xf numFmtId="2" fontId="5" fillId="3" borderId="26" xfId="10" applyNumberFormat="1" applyFont="1" applyFill="1" applyBorder="1" applyAlignment="1" applyProtection="1">
      <alignment horizontal="right" vertical="center" wrapText="1"/>
      <protection locked="0"/>
    </xf>
    <xf numFmtId="2" fontId="5" fillId="3" borderId="56" xfId="10" applyNumberFormat="1" applyFont="1" applyFill="1" applyBorder="1" applyAlignment="1" applyProtection="1">
      <alignment horizontal="right" vertical="center" wrapText="1"/>
      <protection locked="0"/>
    </xf>
    <xf numFmtId="0" fontId="35" fillId="0" borderId="6" xfId="0" applyFont="1" applyBorder="1"/>
    <xf numFmtId="0" fontId="20" fillId="0" borderId="42" xfId="0" applyFont="1" applyBorder="1" applyAlignment="1">
      <alignment horizontal="left" vertical="center" wrapText="1" readingOrder="1"/>
    </xf>
    <xf numFmtId="0" fontId="36" fillId="0" borderId="42" xfId="0" applyFont="1" applyBorder="1" applyAlignment="1">
      <alignment horizontal="left" wrapText="1" readingOrder="1"/>
    </xf>
    <xf numFmtId="0" fontId="20" fillId="0" borderId="41" xfId="0" applyFont="1" applyBorder="1" applyAlignment="1">
      <alignment horizontal="left" vertical="center" wrapText="1" readingOrder="1"/>
    </xf>
    <xf numFmtId="0" fontId="36" fillId="0" borderId="41" xfId="0" applyFont="1" applyBorder="1" applyAlignment="1">
      <alignment horizontal="left" wrapText="1" readingOrder="1"/>
    </xf>
    <xf numFmtId="0" fontId="20" fillId="9" borderId="17" xfId="0" applyFont="1" applyFill="1" applyBorder="1" applyAlignment="1">
      <alignment horizontal="left" vertical="center" wrapText="1"/>
    </xf>
    <xf numFmtId="2" fontId="5" fillId="9" borderId="14" xfId="1" applyNumberFormat="1" applyFont="1" applyFill="1" applyBorder="1" applyAlignment="1">
      <alignment horizontal="right" vertical="center"/>
    </xf>
    <xf numFmtId="2" fontId="14" fillId="9" borderId="15" xfId="11" applyNumberFormat="1" applyFill="1" applyBorder="1" applyAlignment="1">
      <alignment horizontal="right"/>
    </xf>
    <xf numFmtId="49" fontId="5" fillId="14" borderId="21" xfId="10" applyNumberFormat="1" applyFont="1" applyFill="1" applyBorder="1" applyAlignment="1" applyProtection="1">
      <alignment horizontal="left" vertical="center" shrinkToFit="1"/>
      <protection locked="0"/>
    </xf>
    <xf numFmtId="0" fontId="5" fillId="14" borderId="18" xfId="10" applyFont="1" applyFill="1" applyBorder="1" applyAlignment="1" applyProtection="1">
      <alignment horizontal="left" vertical="center" wrapText="1" shrinkToFit="1"/>
      <protection locked="0"/>
    </xf>
    <xf numFmtId="49" fontId="5" fillId="14" borderId="18" xfId="10" applyNumberFormat="1" applyFont="1" applyFill="1" applyBorder="1" applyAlignment="1" applyProtection="1">
      <alignment horizontal="left" vertical="center" wrapText="1" shrinkToFit="1"/>
      <protection locked="0"/>
    </xf>
    <xf numFmtId="0" fontId="5" fillId="14" borderId="18" xfId="10" applyFont="1" applyFill="1" applyBorder="1" applyAlignment="1" applyProtection="1">
      <alignment horizontal="left" vertical="center" shrinkToFit="1"/>
      <protection locked="0"/>
    </xf>
    <xf numFmtId="1" fontId="5" fillId="14" borderId="29" xfId="10" applyNumberFormat="1" applyFont="1" applyFill="1" applyBorder="1" applyAlignment="1" applyProtection="1">
      <alignment horizontal="right" vertical="center" shrinkToFit="1"/>
      <protection locked="0"/>
    </xf>
    <xf numFmtId="1" fontId="7" fillId="15" borderId="184" xfId="10" applyNumberFormat="1" applyFont="1" applyFill="1" applyBorder="1" applyAlignment="1" applyProtection="1">
      <alignment horizontal="left" vertical="center" wrapText="1"/>
      <protection locked="0"/>
    </xf>
    <xf numFmtId="1" fontId="7" fillId="15" borderId="52" xfId="10" applyNumberFormat="1" applyFont="1" applyFill="1" applyBorder="1" applyAlignment="1" applyProtection="1">
      <alignment horizontal="left" vertical="center" wrapText="1"/>
      <protection locked="0"/>
    </xf>
    <xf numFmtId="1" fontId="7" fillId="15" borderId="53" xfId="10" applyNumberFormat="1" applyFont="1" applyFill="1" applyBorder="1" applyAlignment="1" applyProtection="1">
      <alignment horizontal="left" vertical="center" wrapText="1"/>
      <protection locked="0"/>
    </xf>
    <xf numFmtId="0" fontId="5" fillId="17" borderId="7" xfId="0" applyFont="1" applyFill="1" applyBorder="1" applyAlignment="1">
      <alignment horizontal="left" vertical="center"/>
    </xf>
    <xf numFmtId="0" fontId="5" fillId="8" borderId="33" xfId="0" applyFont="1" applyFill="1" applyBorder="1" applyAlignment="1">
      <alignment horizontal="left" vertical="center"/>
    </xf>
    <xf numFmtId="2" fontId="5" fillId="0" borderId="6" xfId="0" applyNumberFormat="1" applyFont="1" applyBorder="1" applyAlignment="1">
      <alignment vertical="center" wrapText="1"/>
    </xf>
    <xf numFmtId="2" fontId="5" fillId="10" borderId="6" xfId="0" applyNumberFormat="1" applyFont="1" applyFill="1" applyBorder="1" applyAlignment="1">
      <alignment vertical="center" wrapText="1"/>
    </xf>
    <xf numFmtId="2" fontId="5" fillId="0" borderId="0" xfId="1" applyNumberFormat="1" applyFont="1" applyAlignment="1" applyProtection="1">
      <alignment horizontal="right" vertical="center"/>
      <protection locked="0"/>
    </xf>
    <xf numFmtId="0" fontId="14" fillId="0" borderId="0" xfId="0" applyFont="1" applyAlignment="1">
      <alignment horizontal="right" vertical="center"/>
    </xf>
    <xf numFmtId="2" fontId="5" fillId="0" borderId="0" xfId="6" applyNumberFormat="1" applyFont="1" applyAlignment="1">
      <alignment horizontal="right" vertical="center"/>
    </xf>
    <xf numFmtId="2" fontId="5" fillId="0" borderId="0" xfId="7" applyNumberFormat="1" applyFont="1" applyAlignment="1" applyProtection="1">
      <alignment horizontal="right" vertical="center"/>
      <protection locked="0"/>
    </xf>
    <xf numFmtId="2" fontId="5" fillId="12" borderId="185" xfId="0" applyNumberFormat="1" applyFont="1" applyFill="1" applyBorder="1" applyAlignment="1">
      <alignment vertical="center" wrapText="1"/>
    </xf>
    <xf numFmtId="2" fontId="5" fillId="6" borderId="186" xfId="0" applyNumberFormat="1" applyFont="1" applyFill="1" applyBorder="1" applyAlignment="1">
      <alignment vertical="center" wrapText="1"/>
    </xf>
    <xf numFmtId="2" fontId="5" fillId="6" borderId="144" xfId="0" applyNumberFormat="1" applyFont="1" applyFill="1" applyBorder="1" applyAlignment="1">
      <alignment vertical="center" wrapText="1"/>
    </xf>
    <xf numFmtId="2" fontId="5" fillId="6" borderId="187" xfId="0" applyNumberFormat="1" applyFont="1" applyFill="1" applyBorder="1" applyAlignment="1">
      <alignment vertical="center" wrapText="1"/>
    </xf>
    <xf numFmtId="2" fontId="5" fillId="12" borderId="61" xfId="0" applyNumberFormat="1" applyFont="1" applyFill="1" applyBorder="1" applyAlignment="1">
      <alignment vertical="center" wrapText="1"/>
    </xf>
    <xf numFmtId="2" fontId="5" fillId="10" borderId="188" xfId="0" applyNumberFormat="1" applyFont="1" applyFill="1" applyBorder="1" applyAlignment="1">
      <alignment vertical="center" wrapText="1"/>
    </xf>
    <xf numFmtId="2" fontId="5" fillId="12" borderId="189" xfId="0" applyNumberFormat="1" applyFont="1" applyFill="1" applyBorder="1" applyAlignment="1">
      <alignment vertical="center" wrapText="1"/>
    </xf>
    <xf numFmtId="2" fontId="5" fillId="0" borderId="62" xfId="0" applyNumberFormat="1" applyFont="1" applyBorder="1" applyAlignment="1">
      <alignment vertical="center" wrapText="1"/>
    </xf>
    <xf numFmtId="2" fontId="5" fillId="10" borderId="62" xfId="0" applyNumberFormat="1" applyFont="1" applyFill="1" applyBorder="1" applyAlignment="1">
      <alignment vertical="center" wrapText="1"/>
    </xf>
    <xf numFmtId="2" fontId="5" fillId="12" borderId="190" xfId="0" applyNumberFormat="1" applyFont="1" applyFill="1" applyBorder="1" applyAlignment="1">
      <alignment vertical="center" wrapText="1"/>
    </xf>
    <xf numFmtId="2" fontId="5" fillId="10" borderId="125" xfId="0" applyNumberFormat="1" applyFont="1" applyFill="1" applyBorder="1" applyAlignment="1">
      <alignment vertical="center" wrapText="1"/>
    </xf>
    <xf numFmtId="2" fontId="5" fillId="10" borderId="124" xfId="0" applyNumberFormat="1" applyFont="1" applyFill="1" applyBorder="1" applyAlignment="1">
      <alignment vertical="center" wrapText="1"/>
    </xf>
    <xf numFmtId="2" fontId="5" fillId="10" borderId="191" xfId="0" applyNumberFormat="1" applyFont="1" applyFill="1" applyBorder="1" applyAlignment="1">
      <alignment vertical="center" wrapText="1"/>
    </xf>
    <xf numFmtId="2" fontId="5" fillId="12" borderId="22" xfId="0" applyNumberFormat="1" applyFont="1" applyFill="1" applyBorder="1" applyAlignment="1">
      <alignment vertical="center" wrapText="1"/>
    </xf>
    <xf numFmtId="2" fontId="5" fillId="12" borderId="192" xfId="0" applyNumberFormat="1" applyFont="1" applyFill="1" applyBorder="1" applyAlignment="1">
      <alignment vertical="center" wrapText="1"/>
    </xf>
    <xf numFmtId="0" fontId="7" fillId="13" borderId="193" xfId="0" applyFont="1" applyFill="1" applyBorder="1" applyAlignment="1">
      <alignment horizontal="left" vertical="center" wrapText="1"/>
    </xf>
    <xf numFmtId="0" fontId="7" fillId="21" borderId="52" xfId="0" applyFont="1" applyFill="1" applyBorder="1" applyAlignment="1">
      <alignment horizontal="left" vertical="center" wrapText="1"/>
    </xf>
    <xf numFmtId="0" fontId="7" fillId="15" borderId="0" xfId="1" applyFont="1" applyFill="1" applyAlignment="1">
      <alignment horizontal="right" vertical="center"/>
    </xf>
    <xf numFmtId="1" fontId="7" fillId="27" borderId="1" xfId="1" applyNumberFormat="1" applyFont="1" applyFill="1" applyBorder="1" applyAlignment="1">
      <alignment horizontal="left" vertical="center" wrapText="1"/>
    </xf>
    <xf numFmtId="1" fontId="7" fillId="27" borderId="166" xfId="1" applyNumberFormat="1" applyFont="1" applyFill="1" applyBorder="1" applyAlignment="1">
      <alignment horizontal="left" vertical="center" wrapText="1"/>
    </xf>
    <xf numFmtId="2" fontId="5" fillId="36" borderId="1" xfId="1" applyNumberFormat="1" applyFont="1" applyFill="1" applyBorder="1" applyAlignment="1">
      <alignment horizontal="left" vertical="center" shrinkToFit="1"/>
    </xf>
    <xf numFmtId="0" fontId="5" fillId="27" borderId="1" xfId="1" applyFont="1" applyFill="1" applyBorder="1" applyAlignment="1">
      <alignment horizontal="left" vertical="center" shrinkToFit="1"/>
    </xf>
    <xf numFmtId="0" fontId="5" fillId="27" borderId="166" xfId="1" applyFont="1" applyFill="1" applyBorder="1" applyAlignment="1">
      <alignment horizontal="left" vertical="center" shrinkToFit="1"/>
    </xf>
    <xf numFmtId="0" fontId="5" fillId="27" borderId="167" xfId="1" applyFont="1" applyFill="1" applyBorder="1" applyAlignment="1">
      <alignment horizontal="left" vertical="center" shrinkToFit="1"/>
    </xf>
    <xf numFmtId="0" fontId="5" fillId="27" borderId="49" xfId="1" applyFont="1" applyFill="1" applyBorder="1" applyAlignment="1">
      <alignment horizontal="left" vertical="center" shrinkToFit="1"/>
    </xf>
    <xf numFmtId="2" fontId="5" fillId="27" borderId="1" xfId="1" applyNumberFormat="1" applyFont="1" applyFill="1" applyBorder="1" applyAlignment="1">
      <alignment horizontal="left" vertical="center" shrinkToFit="1"/>
    </xf>
    <xf numFmtId="0" fontId="5" fillId="36" borderId="1" xfId="1" applyFont="1" applyFill="1" applyBorder="1" applyAlignment="1">
      <alignment horizontal="left" vertical="center" wrapText="1"/>
    </xf>
    <xf numFmtId="0" fontId="5" fillId="36" borderId="166" xfId="1" applyFont="1" applyFill="1" applyBorder="1" applyAlignment="1">
      <alignment horizontal="left" vertical="center" wrapText="1"/>
    </xf>
    <xf numFmtId="2" fontId="5" fillId="36" borderId="167" xfId="1" applyNumberFormat="1" applyFont="1" applyFill="1" applyBorder="1" applyAlignment="1">
      <alignment horizontal="left" vertical="center" shrinkToFit="1"/>
    </xf>
    <xf numFmtId="0" fontId="5" fillId="36" borderId="194" xfId="1" applyFont="1" applyFill="1" applyBorder="1" applyAlignment="1">
      <alignment horizontal="left" vertical="center" wrapText="1"/>
    </xf>
    <xf numFmtId="0" fontId="5" fillId="36" borderId="68" xfId="1" applyFont="1" applyFill="1" applyBorder="1" applyAlignment="1">
      <alignment horizontal="left" vertical="center" wrapText="1"/>
    </xf>
    <xf numFmtId="49" fontId="5" fillId="36" borderId="68" xfId="1" applyNumberFormat="1" applyFont="1" applyFill="1" applyBorder="1" applyAlignment="1">
      <alignment horizontal="left" vertical="center" wrapText="1" shrinkToFit="1"/>
    </xf>
    <xf numFmtId="1" fontId="5" fillId="36" borderId="68" xfId="1" applyNumberFormat="1" applyFont="1" applyFill="1" applyBorder="1" applyAlignment="1">
      <alignment horizontal="right" vertical="center" wrapText="1"/>
    </xf>
    <xf numFmtId="2" fontId="5" fillId="3" borderId="194" xfId="1" applyNumberFormat="1" applyFont="1" applyFill="1" applyBorder="1" applyAlignment="1">
      <alignment horizontal="right" vertical="center" wrapText="1"/>
    </xf>
    <xf numFmtId="0" fontId="5" fillId="36" borderId="167" xfId="1" applyFont="1" applyFill="1" applyBorder="1" applyAlignment="1">
      <alignment horizontal="left" vertical="center" wrapText="1"/>
    </xf>
    <xf numFmtId="0" fontId="5" fillId="36" borderId="49" xfId="1" applyFont="1" applyFill="1" applyBorder="1" applyAlignment="1">
      <alignment horizontal="left" vertical="center" wrapText="1"/>
    </xf>
    <xf numFmtId="0" fontId="5" fillId="27" borderId="1" xfId="1" applyFont="1" applyFill="1" applyBorder="1" applyAlignment="1">
      <alignment horizontal="left" vertical="center" wrapText="1"/>
    </xf>
    <xf numFmtId="0" fontId="5" fillId="27" borderId="166" xfId="1" applyFont="1" applyFill="1" applyBorder="1" applyAlignment="1">
      <alignment horizontal="left" vertical="center" wrapText="1"/>
    </xf>
    <xf numFmtId="0" fontId="5" fillId="27" borderId="194" xfId="1" applyFont="1" applyFill="1" applyBorder="1" applyAlignment="1">
      <alignment horizontal="left" vertical="center" wrapText="1"/>
    </xf>
    <xf numFmtId="0" fontId="5" fillId="27" borderId="68" xfId="1" applyFont="1" applyFill="1" applyBorder="1" applyAlignment="1">
      <alignment horizontal="left" vertical="center" wrapText="1"/>
    </xf>
    <xf numFmtId="49" fontId="5" fillId="27" borderId="68" xfId="1" applyNumberFormat="1" applyFont="1" applyFill="1" applyBorder="1" applyAlignment="1">
      <alignment horizontal="left" vertical="center" wrapText="1" shrinkToFit="1"/>
    </xf>
    <xf numFmtId="1" fontId="5" fillId="27" borderId="68" xfId="1" applyNumberFormat="1" applyFont="1" applyFill="1" applyBorder="1" applyAlignment="1">
      <alignment horizontal="right" vertical="center" wrapText="1"/>
    </xf>
    <xf numFmtId="0" fontId="7" fillId="34" borderId="178" xfId="1" applyFont="1" applyFill="1" applyBorder="1" applyAlignment="1" applyProtection="1">
      <alignment horizontal="left" vertical="center" wrapText="1"/>
      <protection locked="0"/>
    </xf>
    <xf numFmtId="0" fontId="31" fillId="15" borderId="0" xfId="0" applyFont="1" applyFill="1" applyAlignment="1">
      <alignment vertical="center"/>
    </xf>
    <xf numFmtId="0" fontId="26" fillId="15" borderId="4" xfId="10" applyFont="1" applyFill="1" applyBorder="1" applyAlignment="1">
      <alignment vertical="center"/>
    </xf>
    <xf numFmtId="0" fontId="17" fillId="15" borderId="4" xfId="10" applyFont="1" applyFill="1" applyBorder="1" applyAlignment="1">
      <alignment vertical="center"/>
    </xf>
    <xf numFmtId="0" fontId="14" fillId="0" borderId="96" xfId="0" applyFont="1" applyBorder="1" applyAlignment="1">
      <alignment vertical="center"/>
    </xf>
    <xf numFmtId="0" fontId="30" fillId="7" borderId="39" xfId="2" applyFont="1" applyFill="1" applyBorder="1" applyAlignment="1" applyProtection="1">
      <alignment horizontal="left" vertical="center" wrapText="1"/>
    </xf>
    <xf numFmtId="1" fontId="7" fillId="0" borderId="0" xfId="1" applyNumberFormat="1" applyFont="1" applyAlignment="1" applyProtection="1">
      <alignment horizontal="left" vertical="center" wrapText="1"/>
      <protection locked="0"/>
    </xf>
    <xf numFmtId="1" fontId="7" fillId="27" borderId="20" xfId="1" applyNumberFormat="1" applyFont="1" applyFill="1" applyBorder="1" applyAlignment="1">
      <alignment horizontal="left" vertical="center" wrapText="1"/>
    </xf>
    <xf numFmtId="1" fontId="7" fillId="27" borderId="39" xfId="1" applyNumberFormat="1" applyFont="1" applyFill="1" applyBorder="1" applyAlignment="1">
      <alignment horizontal="left" vertical="center" wrapText="1"/>
    </xf>
    <xf numFmtId="0" fontId="21" fillId="0" borderId="6" xfId="0" applyFont="1" applyBorder="1" applyAlignment="1">
      <alignment horizontal="left" vertical="center" wrapText="1"/>
    </xf>
    <xf numFmtId="0" fontId="20" fillId="0" borderId="6" xfId="0" applyFont="1" applyBorder="1" applyAlignment="1">
      <alignment horizontal="left" vertical="center" wrapText="1"/>
    </xf>
    <xf numFmtId="0" fontId="20" fillId="9" borderId="16" xfId="0" applyFont="1" applyFill="1" applyBorder="1" applyAlignment="1">
      <alignment horizontal="left" vertical="center" wrapText="1"/>
    </xf>
    <xf numFmtId="0" fontId="20" fillId="9" borderId="6" xfId="0" applyFont="1" applyFill="1" applyBorder="1" applyAlignment="1">
      <alignment horizontal="left" vertical="center" wrapText="1"/>
    </xf>
    <xf numFmtId="0" fontId="21" fillId="9" borderId="6" xfId="0" applyFont="1" applyFill="1" applyBorder="1" applyAlignment="1">
      <alignment horizontal="left" vertical="center" wrapText="1"/>
    </xf>
    <xf numFmtId="0" fontId="36" fillId="0" borderId="6" xfId="0" applyFont="1" applyBorder="1" applyAlignment="1">
      <alignment horizontal="left" wrapText="1" readingOrder="1"/>
    </xf>
    <xf numFmtId="0" fontId="18" fillId="44" borderId="12" xfId="0" applyFont="1" applyFill="1" applyBorder="1" applyAlignment="1">
      <alignment horizontal="left" vertical="center" wrapText="1"/>
    </xf>
    <xf numFmtId="0" fontId="18" fillId="44" borderId="37" xfId="0" applyFont="1" applyFill="1" applyBorder="1" applyAlignment="1">
      <alignment horizontal="left" vertical="center" wrapText="1"/>
    </xf>
    <xf numFmtId="0" fontId="5" fillId="0" borderId="6" xfId="0" applyFont="1" applyBorder="1" applyAlignment="1">
      <alignment horizontal="left" vertical="center" wrapText="1"/>
    </xf>
    <xf numFmtId="0" fontId="7" fillId="0" borderId="6" xfId="0" applyFont="1" applyBorder="1" applyAlignment="1">
      <alignment horizontal="left" vertical="center" wrapText="1"/>
    </xf>
    <xf numFmtId="0" fontId="5" fillId="14" borderId="6" xfId="0" applyFont="1" applyFill="1" applyBorder="1" applyAlignment="1">
      <alignment horizontal="left" vertical="center" wrapText="1"/>
    </xf>
    <xf numFmtId="2" fontId="5" fillId="15" borderId="23" xfId="0" applyNumberFormat="1" applyFont="1" applyFill="1" applyBorder="1" applyAlignment="1">
      <alignment horizontal="right" vertical="center" wrapText="1"/>
    </xf>
    <xf numFmtId="0" fontId="5" fillId="0" borderId="196" xfId="0" applyFont="1" applyBorder="1" applyAlignment="1">
      <alignment horizontal="left" vertical="center" wrapText="1"/>
    </xf>
    <xf numFmtId="0" fontId="7" fillId="0" borderId="196" xfId="0" applyFont="1" applyBorder="1" applyAlignment="1">
      <alignment horizontal="left" vertical="center" wrapText="1"/>
    </xf>
    <xf numFmtId="0" fontId="5" fillId="14" borderId="196" xfId="0" applyFont="1" applyFill="1" applyBorder="1" applyAlignment="1">
      <alignment horizontal="left" vertical="center" wrapText="1"/>
    </xf>
    <xf numFmtId="0" fontId="5" fillId="14" borderId="3" xfId="0" applyFont="1" applyFill="1" applyBorder="1" applyAlignment="1">
      <alignment horizontal="right" vertical="center" wrapText="1"/>
    </xf>
    <xf numFmtId="0" fontId="5" fillId="14" borderId="24" xfId="0" applyFont="1" applyFill="1" applyBorder="1" applyAlignment="1">
      <alignment horizontal="right" vertical="center" wrapText="1"/>
    </xf>
    <xf numFmtId="0" fontId="5" fillId="14" borderId="27" xfId="0" applyFont="1" applyFill="1" applyBorder="1" applyAlignment="1">
      <alignment horizontal="left" vertical="center" wrapText="1"/>
    </xf>
    <xf numFmtId="0" fontId="5" fillId="14" borderId="28" xfId="0" applyFont="1" applyFill="1" applyBorder="1" applyAlignment="1">
      <alignment horizontal="right" vertical="center" wrapText="1"/>
    </xf>
    <xf numFmtId="0" fontId="19" fillId="0" borderId="68" xfId="11" applyFont="1" applyBorder="1" applyAlignment="1">
      <alignment horizontal="left" vertical="center" wrapText="1"/>
    </xf>
    <xf numFmtId="0" fontId="14" fillId="0" borderId="0" xfId="12"/>
    <xf numFmtId="0" fontId="14" fillId="0" borderId="28" xfId="12" applyBorder="1"/>
    <xf numFmtId="0" fontId="14" fillId="0" borderId="27" xfId="12" applyBorder="1"/>
    <xf numFmtId="0" fontId="14" fillId="15" borderId="27" xfId="12" applyFill="1" applyBorder="1"/>
    <xf numFmtId="0" fontId="20" fillId="0" borderId="27" xfId="12" applyFont="1" applyBorder="1" applyAlignment="1">
      <alignment horizontal="left" vertical="center" wrapText="1"/>
    </xf>
    <xf numFmtId="0" fontId="14" fillId="0" borderId="26" xfId="12" applyBorder="1"/>
    <xf numFmtId="0" fontId="14" fillId="0" borderId="24" xfId="12" applyBorder="1"/>
    <xf numFmtId="0" fontId="14" fillId="0" borderId="6" xfId="12" applyBorder="1"/>
    <xf numFmtId="0" fontId="14" fillId="15" borderId="6" xfId="12" applyFill="1" applyBorder="1"/>
    <xf numFmtId="0" fontId="20" fillId="0" borderId="6" xfId="12" applyFont="1" applyBorder="1" applyAlignment="1">
      <alignment horizontal="left" vertical="center" wrapText="1"/>
    </xf>
    <xf numFmtId="0" fontId="14" fillId="0" borderId="8" xfId="12" applyBorder="1"/>
    <xf numFmtId="0" fontId="20" fillId="0" borderId="8" xfId="12" applyFont="1" applyBorder="1" applyAlignment="1">
      <alignment horizontal="left" vertical="center" wrapText="1"/>
    </xf>
    <xf numFmtId="0" fontId="18" fillId="15" borderId="6" xfId="12" applyFont="1" applyFill="1" applyBorder="1" applyAlignment="1">
      <alignment horizontal="left" vertical="center" wrapText="1"/>
    </xf>
    <xf numFmtId="0" fontId="36" fillId="15" borderId="23" xfId="12" applyFont="1" applyFill="1" applyBorder="1" applyAlignment="1">
      <alignment horizontal="left" vertical="center" wrapText="1"/>
    </xf>
    <xf numFmtId="0" fontId="20" fillId="15" borderId="23" xfId="12" applyFont="1" applyFill="1" applyBorder="1" applyAlignment="1">
      <alignment horizontal="left" vertical="center" wrapText="1"/>
    </xf>
    <xf numFmtId="0" fontId="20" fillId="15" borderId="6" xfId="12" applyFont="1" applyFill="1" applyBorder="1" applyAlignment="1">
      <alignment horizontal="left" vertical="center" wrapText="1"/>
    </xf>
    <xf numFmtId="0" fontId="5" fillId="0" borderId="6" xfId="12" applyFont="1" applyBorder="1" applyAlignment="1">
      <alignment horizontal="left" vertical="center" wrapText="1"/>
    </xf>
    <xf numFmtId="0" fontId="14" fillId="0" borderId="29" xfId="12" applyBorder="1"/>
    <xf numFmtId="0" fontId="14" fillId="0" borderId="18" xfId="12" applyBorder="1"/>
    <xf numFmtId="0" fontId="14" fillId="15" borderId="18" xfId="12" applyFill="1" applyBorder="1"/>
    <xf numFmtId="0" fontId="18" fillId="15" borderId="18" xfId="12" applyFont="1" applyFill="1" applyBorder="1" applyAlignment="1">
      <alignment horizontal="left" vertical="center" wrapText="1"/>
    </xf>
    <xf numFmtId="0" fontId="20" fillId="15" borderId="18" xfId="12" applyFont="1" applyFill="1" applyBorder="1" applyAlignment="1">
      <alignment horizontal="left" vertical="center" wrapText="1"/>
    </xf>
    <xf numFmtId="0" fontId="20" fillId="15" borderId="22" xfId="12" applyFont="1" applyFill="1" applyBorder="1" applyAlignment="1">
      <alignment horizontal="left" vertical="center" wrapText="1"/>
    </xf>
    <xf numFmtId="0" fontId="20" fillId="0" borderId="18" xfId="12" applyFont="1" applyBorder="1" applyAlignment="1">
      <alignment horizontal="left" vertical="center" wrapText="1"/>
    </xf>
    <xf numFmtId="0" fontId="5" fillId="0" borderId="18" xfId="12" applyFont="1" applyBorder="1" applyAlignment="1">
      <alignment horizontal="left" vertical="center" wrapText="1"/>
    </xf>
    <xf numFmtId="0" fontId="20" fillId="0" borderId="21" xfId="12" applyFont="1" applyBorder="1" applyAlignment="1">
      <alignment horizontal="left" vertical="center" wrapText="1"/>
    </xf>
    <xf numFmtId="1" fontId="7" fillId="27" borderId="53" xfId="1" applyNumberFormat="1" applyFont="1" applyFill="1" applyBorder="1" applyAlignment="1" applyProtection="1">
      <alignment horizontal="left" vertical="center" wrapText="1"/>
      <protection locked="0"/>
    </xf>
    <xf numFmtId="1" fontId="7" fillId="27" borderId="52" xfId="1" applyNumberFormat="1" applyFont="1" applyFill="1" applyBorder="1" applyAlignment="1" applyProtection="1">
      <alignment horizontal="left" vertical="center" wrapText="1"/>
      <protection locked="0"/>
    </xf>
    <xf numFmtId="1" fontId="7" fillId="27" borderId="55" xfId="1" applyNumberFormat="1" applyFont="1" applyFill="1" applyBorder="1" applyAlignment="1" applyProtection="1">
      <alignment horizontal="left" vertical="center" wrapText="1"/>
      <protection locked="0"/>
    </xf>
    <xf numFmtId="0" fontId="7" fillId="11" borderId="52" xfId="12" applyFont="1" applyFill="1" applyBorder="1" applyAlignment="1">
      <alignment horizontal="left" vertical="center" wrapText="1"/>
    </xf>
    <xf numFmtId="0" fontId="18" fillId="11" borderId="52" xfId="12" applyFont="1" applyFill="1" applyBorder="1" applyAlignment="1">
      <alignment horizontal="left" vertical="center" wrapText="1"/>
    </xf>
    <xf numFmtId="0" fontId="18" fillId="11" borderId="184" xfId="12" applyFont="1" applyFill="1" applyBorder="1" applyAlignment="1">
      <alignment horizontal="left" vertical="center" wrapText="1"/>
    </xf>
    <xf numFmtId="0" fontId="7" fillId="0" borderId="1" xfId="12" applyFont="1" applyBorder="1" applyAlignment="1">
      <alignment horizontal="center" vertical="center"/>
    </xf>
    <xf numFmtId="0" fontId="14" fillId="7" borderId="0" xfId="12" applyFill="1"/>
    <xf numFmtId="0" fontId="20" fillId="0" borderId="14" xfId="12" applyFont="1" applyBorder="1" applyAlignment="1">
      <alignment horizontal="left" vertical="center" wrapText="1"/>
    </xf>
    <xf numFmtId="0" fontId="17" fillId="0" borderId="18" xfId="12" applyFont="1" applyBorder="1" applyAlignment="1">
      <alignment horizontal="left" vertical="center" wrapText="1"/>
    </xf>
    <xf numFmtId="0" fontId="20" fillId="0" borderId="0" xfId="12" applyFont="1" applyAlignment="1">
      <alignment horizontal="left" vertical="center" wrapText="1"/>
    </xf>
    <xf numFmtId="0" fontId="14" fillId="0" borderId="0" xfId="9" applyFont="1" applyAlignment="1">
      <alignment horizontal="left" vertical="top"/>
    </xf>
    <xf numFmtId="0" fontId="14" fillId="0" borderId="39" xfId="9" applyFont="1" applyBorder="1" applyAlignment="1">
      <alignment horizontal="left" vertical="top"/>
    </xf>
    <xf numFmtId="0" fontId="14" fillId="15" borderId="35" xfId="9" applyFont="1" applyFill="1" applyBorder="1" applyAlignment="1">
      <alignment horizontal="left" vertical="top"/>
    </xf>
    <xf numFmtId="0" fontId="15" fillId="0" borderId="0" xfId="12" applyFont="1"/>
    <xf numFmtId="0" fontId="38" fillId="7" borderId="0" xfId="12" applyFont="1" applyFill="1"/>
    <xf numFmtId="0" fontId="38" fillId="7" borderId="0" xfId="12" applyFont="1" applyFill="1" applyAlignment="1">
      <alignment horizontal="center"/>
    </xf>
    <xf numFmtId="168" fontId="39" fillId="7" borderId="23" xfId="12" applyNumberFormat="1" applyFont="1" applyFill="1" applyBorder="1"/>
    <xf numFmtId="0" fontId="38" fillId="7" borderId="6" xfId="12" applyFont="1" applyFill="1" applyBorder="1" applyAlignment="1">
      <alignment horizontal="center"/>
    </xf>
    <xf numFmtId="0" fontId="39" fillId="7" borderId="34" xfId="12" applyFont="1" applyFill="1" applyBorder="1"/>
    <xf numFmtId="0" fontId="38" fillId="7" borderId="47" xfId="12" applyFont="1" applyFill="1" applyBorder="1" applyAlignment="1">
      <alignment horizontal="center"/>
    </xf>
    <xf numFmtId="0" fontId="39" fillId="45" borderId="47" xfId="12" applyFont="1" applyFill="1" applyBorder="1" applyAlignment="1">
      <alignment horizontal="center"/>
    </xf>
    <xf numFmtId="0" fontId="38" fillId="7" borderId="7" xfId="12" applyFont="1" applyFill="1" applyBorder="1"/>
    <xf numFmtId="0" fontId="38" fillId="7" borderId="48" xfId="12" applyFont="1" applyFill="1" applyBorder="1" applyAlignment="1">
      <alignment horizontal="center"/>
    </xf>
    <xf numFmtId="0" fontId="2" fillId="7" borderId="0" xfId="12" applyFont="1" applyFill="1"/>
    <xf numFmtId="0" fontId="38" fillId="7" borderId="17" xfId="12" applyFont="1" applyFill="1" applyBorder="1" applyAlignment="1">
      <alignment horizontal="center"/>
    </xf>
    <xf numFmtId="0" fontId="38" fillId="7" borderId="51" xfId="12" applyFont="1" applyFill="1" applyBorder="1" applyAlignment="1">
      <alignment horizontal="center"/>
    </xf>
    <xf numFmtId="0" fontId="38" fillId="7" borderId="16" xfId="12" applyFont="1" applyFill="1" applyBorder="1" applyAlignment="1">
      <alignment horizontal="center"/>
    </xf>
    <xf numFmtId="10" fontId="38" fillId="7" borderId="16" xfId="12" applyNumberFormat="1" applyFont="1" applyFill="1" applyBorder="1" applyAlignment="1">
      <alignment horizontal="center"/>
    </xf>
    <xf numFmtId="0" fontId="41" fillId="46" borderId="51" xfId="12" applyFont="1" applyFill="1" applyBorder="1" applyAlignment="1">
      <alignment horizontal="center"/>
    </xf>
    <xf numFmtId="0" fontId="41" fillId="46" borderId="0" xfId="12" applyFont="1" applyFill="1" applyAlignment="1">
      <alignment horizontal="center"/>
    </xf>
    <xf numFmtId="0" fontId="41" fillId="46" borderId="16" xfId="12" applyFont="1" applyFill="1" applyBorder="1" applyAlignment="1">
      <alignment horizontal="center"/>
    </xf>
    <xf numFmtId="0" fontId="41" fillId="46" borderId="2" xfId="12" applyFont="1" applyFill="1" applyBorder="1" applyAlignment="1">
      <alignment horizontal="center"/>
    </xf>
    <xf numFmtId="0" fontId="41" fillId="46" borderId="2" xfId="12" applyFont="1" applyFill="1" applyBorder="1"/>
    <xf numFmtId="0" fontId="41" fillId="46" borderId="3" xfId="12" applyFont="1" applyFill="1" applyBorder="1"/>
    <xf numFmtId="0" fontId="38" fillId="45" borderId="4" xfId="12" applyFont="1" applyFill="1" applyBorder="1" applyAlignment="1">
      <alignment horizontal="center"/>
    </xf>
    <xf numFmtId="0" fontId="38" fillId="45" borderId="0" xfId="12" applyFont="1" applyFill="1"/>
    <xf numFmtId="0" fontId="39" fillId="45" borderId="0" xfId="12" applyFont="1" applyFill="1" applyAlignment="1">
      <alignment horizontal="right"/>
    </xf>
    <xf numFmtId="0" fontId="39" fillId="45" borderId="5" xfId="12" applyFont="1" applyFill="1" applyBorder="1" applyAlignment="1">
      <alignment horizontal="right"/>
    </xf>
    <xf numFmtId="168" fontId="38" fillId="7" borderId="0" xfId="12" applyNumberFormat="1" applyFont="1" applyFill="1"/>
    <xf numFmtId="168" fontId="38" fillId="7" borderId="5" xfId="12" applyNumberFormat="1" applyFont="1" applyFill="1" applyBorder="1"/>
    <xf numFmtId="0" fontId="38" fillId="7" borderId="9" xfId="12" applyFont="1" applyFill="1" applyBorder="1"/>
    <xf numFmtId="0" fontId="38" fillId="7" borderId="10" xfId="12" applyFont="1" applyFill="1" applyBorder="1"/>
    <xf numFmtId="0" fontId="38" fillId="7" borderId="178" xfId="12" applyFont="1" applyFill="1" applyBorder="1"/>
    <xf numFmtId="0" fontId="38" fillId="7" borderId="11" xfId="12" applyFont="1" applyFill="1" applyBorder="1"/>
    <xf numFmtId="0" fontId="38" fillId="45" borderId="1" xfId="12" applyFont="1" applyFill="1" applyBorder="1"/>
    <xf numFmtId="0" fontId="38" fillId="45" borderId="2" xfId="12" applyFont="1" applyFill="1" applyBorder="1"/>
    <xf numFmtId="0" fontId="39" fillId="45" borderId="2" xfId="12" applyFont="1" applyFill="1" applyBorder="1" applyAlignment="1">
      <alignment horizontal="right"/>
    </xf>
    <xf numFmtId="0" fontId="39" fillId="45" borderId="3" xfId="12" applyFont="1" applyFill="1" applyBorder="1" applyAlignment="1">
      <alignment horizontal="right"/>
    </xf>
    <xf numFmtId="0" fontId="38" fillId="7" borderId="9" xfId="12" applyFont="1" applyFill="1" applyBorder="1" applyAlignment="1">
      <alignment horizontal="center"/>
    </xf>
    <xf numFmtId="0" fontId="38" fillId="7" borderId="5" xfId="12" applyFont="1" applyFill="1" applyBorder="1"/>
    <xf numFmtId="2" fontId="5" fillId="34" borderId="6" xfId="1" applyNumberFormat="1" applyFont="1" applyFill="1" applyBorder="1" applyAlignment="1" applyProtection="1">
      <alignment horizontal="left" vertical="center" wrapText="1"/>
      <protection locked="0"/>
    </xf>
    <xf numFmtId="0" fontId="38" fillId="0" borderId="0" xfId="0" applyFont="1"/>
    <xf numFmtId="0" fontId="18" fillId="43" borderId="1" xfId="0" applyFont="1" applyFill="1" applyBorder="1" applyAlignment="1">
      <alignment horizontal="left" vertical="center" wrapText="1"/>
    </xf>
    <xf numFmtId="0" fontId="18" fillId="21" borderId="12" xfId="0" applyFont="1" applyFill="1" applyBorder="1" applyAlignment="1">
      <alignment horizontal="left" vertical="center" wrapText="1"/>
    </xf>
    <xf numFmtId="0" fontId="18" fillId="11" borderId="40" xfId="0" applyFont="1" applyFill="1" applyBorder="1" applyAlignment="1">
      <alignment horizontal="left" vertical="center" wrapText="1"/>
    </xf>
    <xf numFmtId="49" fontId="18" fillId="11" borderId="40" xfId="0" applyNumberFormat="1" applyFont="1" applyFill="1" applyBorder="1" applyAlignment="1">
      <alignment horizontal="left" vertical="center" wrapText="1"/>
    </xf>
    <xf numFmtId="0" fontId="7" fillId="11" borderId="40" xfId="0" applyFont="1" applyFill="1" applyBorder="1" applyAlignment="1">
      <alignment horizontal="left" vertical="center" wrapText="1"/>
    </xf>
    <xf numFmtId="0" fontId="18" fillId="43" borderId="36" xfId="0" applyFont="1" applyFill="1" applyBorder="1" applyAlignment="1">
      <alignment horizontal="left" vertical="center" wrapText="1"/>
    </xf>
    <xf numFmtId="0" fontId="18" fillId="11" borderId="13" xfId="0" applyFont="1" applyFill="1" applyBorder="1" applyAlignment="1">
      <alignment horizontal="left" vertical="center" wrapText="1"/>
    </xf>
    <xf numFmtId="0" fontId="18" fillId="11" borderId="47" xfId="12" applyFont="1" applyFill="1" applyBorder="1" applyAlignment="1">
      <alignment horizontal="left" vertical="center" wrapText="1"/>
    </xf>
    <xf numFmtId="0" fontId="7" fillId="11" borderId="47" xfId="12" applyFont="1" applyFill="1" applyBorder="1" applyAlignment="1">
      <alignment horizontal="left" vertical="center" wrapText="1"/>
    </xf>
    <xf numFmtId="0" fontId="20" fillId="7" borderId="0" xfId="12" applyFont="1" applyFill="1" applyAlignment="1">
      <alignment horizontal="left" vertical="center" wrapText="1"/>
    </xf>
    <xf numFmtId="0" fontId="5" fillId="7" borderId="0" xfId="12" applyFont="1" applyFill="1" applyAlignment="1">
      <alignment horizontal="left" vertical="center" wrapText="1"/>
    </xf>
    <xf numFmtId="0" fontId="37" fillId="7" borderId="0" xfId="12" applyFont="1" applyFill="1" applyAlignment="1">
      <alignment horizontal="left" vertical="center" wrapText="1"/>
    </xf>
    <xf numFmtId="0" fontId="18" fillId="7" borderId="0" xfId="12" applyFont="1" applyFill="1" applyAlignment="1">
      <alignment horizontal="left" vertical="center" wrapText="1"/>
    </xf>
    <xf numFmtId="0" fontId="20" fillId="0" borderId="200" xfId="12" applyFont="1" applyBorder="1" applyAlignment="1">
      <alignment horizontal="left" vertical="center" wrapText="1"/>
    </xf>
    <xf numFmtId="0" fontId="5" fillId="0" borderId="200" xfId="12" applyFont="1" applyBorder="1" applyAlignment="1">
      <alignment horizontal="left" vertical="center" wrapText="1"/>
    </xf>
    <xf numFmtId="0" fontId="14" fillId="0" borderId="200" xfId="12" applyBorder="1"/>
    <xf numFmtId="0" fontId="19" fillId="7" borderId="0" xfId="12" applyFont="1" applyFill="1" applyAlignment="1">
      <alignment horizontal="center" vertical="top" wrapText="1"/>
    </xf>
    <xf numFmtId="0" fontId="7" fillId="0" borderId="4" xfId="12" applyFont="1" applyBorder="1" applyAlignment="1">
      <alignment horizontal="center" vertical="center"/>
    </xf>
    <xf numFmtId="0" fontId="18" fillId="11" borderId="67" xfId="12" applyFont="1" applyFill="1" applyBorder="1" applyAlignment="1">
      <alignment horizontal="left" vertical="center" wrapText="1"/>
    </xf>
    <xf numFmtId="0" fontId="15" fillId="0" borderId="0" xfId="0" applyFont="1" applyAlignment="1">
      <alignment horizontal="left" vertical="center"/>
    </xf>
    <xf numFmtId="1" fontId="20" fillId="36" borderId="41" xfId="1" applyNumberFormat="1" applyFont="1" applyFill="1" applyBorder="1" applyAlignment="1">
      <alignment horizontal="left" vertical="center" wrapText="1"/>
    </xf>
    <xf numFmtId="1" fontId="14" fillId="36" borderId="41" xfId="1" applyNumberFormat="1" applyFont="1" applyFill="1" applyBorder="1" applyAlignment="1">
      <alignment horizontal="left" vertical="center" wrapText="1"/>
    </xf>
    <xf numFmtId="1" fontId="14" fillId="36" borderId="74" xfId="1" applyNumberFormat="1" applyFont="1" applyFill="1" applyBorder="1" applyAlignment="1">
      <alignment horizontal="right" vertical="center" wrapText="1"/>
    </xf>
    <xf numFmtId="2" fontId="14" fillId="19" borderId="41" xfId="1" applyNumberFormat="1" applyFont="1" applyFill="1" applyBorder="1" applyAlignment="1">
      <alignment horizontal="right" vertical="center" wrapText="1"/>
    </xf>
    <xf numFmtId="0" fontId="37" fillId="0" borderId="200" xfId="12" applyFont="1" applyBorder="1" applyAlignment="1">
      <alignment horizontal="left" vertical="center" wrapText="1"/>
    </xf>
    <xf numFmtId="0" fontId="18" fillId="0" borderId="200" xfId="12" applyFont="1" applyBorder="1" applyAlignment="1">
      <alignment horizontal="left" vertical="center" wrapText="1"/>
    </xf>
    <xf numFmtId="2" fontId="5" fillId="15" borderId="0" xfId="1" applyNumberFormat="1" applyFont="1" applyFill="1" applyAlignment="1" applyProtection="1">
      <alignment horizontal="center" vertical="center"/>
      <protection locked="0"/>
    </xf>
    <xf numFmtId="0" fontId="38" fillId="7" borderId="4" xfId="12" applyFont="1" applyFill="1" applyBorder="1" applyAlignment="1">
      <alignment horizontal="center"/>
    </xf>
    <xf numFmtId="0" fontId="41" fillId="46" borderId="1" xfId="12" applyFont="1" applyFill="1" applyBorder="1" applyAlignment="1">
      <alignment horizontal="center"/>
    </xf>
    <xf numFmtId="169" fontId="38" fillId="7" borderId="16" xfId="12" applyNumberFormat="1" applyFont="1" applyFill="1" applyBorder="1" applyAlignment="1">
      <alignment horizontal="center"/>
    </xf>
    <xf numFmtId="2" fontId="38" fillId="7" borderId="7" xfId="0" applyNumberFormat="1" applyFont="1" applyFill="1" applyBorder="1"/>
    <xf numFmtId="0" fontId="14" fillId="0" borderId="32" xfId="0" applyFont="1" applyBorder="1" applyAlignment="1">
      <alignment vertical="center" wrapText="1"/>
    </xf>
    <xf numFmtId="14" fontId="14" fillId="0" borderId="95" xfId="0" applyNumberFormat="1" applyFont="1" applyBorder="1" applyAlignment="1">
      <alignment vertical="center"/>
    </xf>
    <xf numFmtId="0" fontId="0" fillId="0" borderId="23" xfId="0" applyBorder="1"/>
    <xf numFmtId="0" fontId="0" fillId="0" borderId="6" xfId="0" applyBorder="1"/>
    <xf numFmtId="0" fontId="0" fillId="0" borderId="34" xfId="0" applyBorder="1"/>
    <xf numFmtId="0" fontId="0" fillId="0" borderId="15" xfId="0" applyBorder="1"/>
    <xf numFmtId="0" fontId="0" fillId="0" borderId="25" xfId="0" applyBorder="1"/>
    <xf numFmtId="0" fontId="0" fillId="0" borderId="49" xfId="0" applyBorder="1"/>
    <xf numFmtId="0" fontId="35" fillId="0" borderId="17" xfId="0" applyFont="1" applyBorder="1"/>
    <xf numFmtId="0" fontId="35" fillId="0" borderId="14" xfId="0" applyFont="1" applyBorder="1"/>
    <xf numFmtId="0" fontId="35" fillId="0" borderId="48" xfId="0" applyFont="1" applyBorder="1"/>
    <xf numFmtId="2" fontId="5" fillId="10" borderId="24" xfId="0" applyNumberFormat="1" applyFont="1" applyFill="1" applyBorder="1" applyAlignment="1">
      <alignment vertical="center" wrapText="1"/>
    </xf>
    <xf numFmtId="0" fontId="5" fillId="0" borderId="17" xfId="0" applyFont="1" applyBorder="1" applyAlignment="1">
      <alignment horizontal="left" vertical="center" wrapText="1"/>
    </xf>
    <xf numFmtId="0" fontId="14" fillId="0" borderId="0" xfId="13" applyFont="1" applyAlignment="1">
      <alignment horizontal="left" vertical="center" wrapText="1"/>
    </xf>
    <xf numFmtId="0" fontId="1" fillId="0" borderId="0" xfId="14"/>
    <xf numFmtId="49" fontId="1" fillId="0" borderId="0" xfId="14" applyNumberFormat="1"/>
    <xf numFmtId="0" fontId="14" fillId="15" borderId="21" xfId="13" applyFont="1" applyFill="1" applyBorder="1" applyAlignment="1">
      <alignment horizontal="left" vertical="center" wrapText="1"/>
    </xf>
    <xf numFmtId="2" fontId="14" fillId="0" borderId="29" xfId="13" applyNumberFormat="1" applyFont="1" applyBorder="1" applyAlignment="1">
      <alignment horizontal="left" vertical="top" wrapText="1"/>
    </xf>
    <xf numFmtId="0" fontId="14" fillId="0" borderId="29" xfId="13" applyFont="1" applyBorder="1" applyAlignment="1">
      <alignment horizontal="left" vertical="top" wrapText="1"/>
    </xf>
    <xf numFmtId="0" fontId="14" fillId="15" borderId="26" xfId="13" applyFont="1" applyFill="1" applyBorder="1" applyAlignment="1">
      <alignment horizontal="left" vertical="center"/>
    </xf>
    <xf numFmtId="0" fontId="14" fillId="0" borderId="28" xfId="13" applyFont="1" applyBorder="1" applyAlignment="1">
      <alignment horizontal="left" vertical="center" wrapText="1"/>
    </xf>
    <xf numFmtId="0" fontId="14" fillId="15" borderId="26" xfId="13" applyFont="1" applyFill="1" applyBorder="1" applyAlignment="1">
      <alignment horizontal="left" vertical="center" wrapText="1"/>
    </xf>
    <xf numFmtId="2" fontId="14" fillId="0" borderId="0" xfId="13" applyNumberFormat="1" applyFont="1" applyAlignment="1">
      <alignment horizontal="left" vertical="center" wrapText="1"/>
    </xf>
    <xf numFmtId="2" fontId="14" fillId="0" borderId="0" xfId="13" applyNumberFormat="1" applyFont="1" applyAlignment="1">
      <alignment horizontal="left" vertical="center"/>
    </xf>
    <xf numFmtId="166" fontId="14" fillId="0" borderId="0" xfId="13" applyNumberFormat="1" applyFont="1" applyAlignment="1">
      <alignment horizontal="left" vertical="center" wrapText="1"/>
    </xf>
    <xf numFmtId="166" fontId="14" fillId="0" borderId="0" xfId="13" applyNumberFormat="1" applyFont="1" applyAlignment="1">
      <alignment horizontal="left" vertical="center"/>
    </xf>
    <xf numFmtId="0" fontId="14" fillId="0" borderId="0" xfId="13" applyFont="1" applyAlignment="1">
      <alignment horizontal="left" vertical="center"/>
    </xf>
    <xf numFmtId="2" fontId="14" fillId="0" borderId="29" xfId="13" applyNumberFormat="1" applyFont="1" applyBorder="1" applyAlignment="1">
      <alignment horizontal="left" vertical="center" wrapText="1"/>
    </xf>
    <xf numFmtId="0" fontId="14" fillId="0" borderId="29" xfId="13" applyFont="1" applyBorder="1" applyAlignment="1">
      <alignment horizontal="left" vertical="center" wrapText="1"/>
    </xf>
    <xf numFmtId="0" fontId="15" fillId="15" borderId="1" xfId="13" applyFont="1" applyFill="1" applyBorder="1" applyAlignment="1">
      <alignment horizontal="left" vertical="center" wrapText="1"/>
    </xf>
    <xf numFmtId="0" fontId="14" fillId="15" borderId="2" xfId="13" applyFont="1" applyFill="1" applyBorder="1" applyAlignment="1">
      <alignment horizontal="left" vertical="center" wrapText="1"/>
    </xf>
    <xf numFmtId="0" fontId="14" fillId="15" borderId="3" xfId="13" applyFont="1" applyFill="1" applyBorder="1" applyAlignment="1">
      <alignment horizontal="left" vertical="center" wrapText="1"/>
    </xf>
    <xf numFmtId="0" fontId="14" fillId="15" borderId="4" xfId="13" applyFont="1" applyFill="1" applyBorder="1" applyAlignment="1">
      <alignment horizontal="left" vertical="center" wrapText="1"/>
    </xf>
    <xf numFmtId="0" fontId="14" fillId="15" borderId="0" xfId="13" applyFont="1" applyFill="1" applyAlignment="1">
      <alignment horizontal="left" vertical="center" wrapText="1"/>
    </xf>
    <xf numFmtId="0" fontId="14" fillId="15" borderId="5" xfId="13" applyFont="1" applyFill="1" applyBorder="1" applyAlignment="1">
      <alignment horizontal="left" vertical="center" wrapText="1"/>
    </xf>
    <xf numFmtId="0" fontId="14" fillId="15" borderId="9" xfId="13" applyFont="1" applyFill="1" applyBorder="1" applyAlignment="1">
      <alignment horizontal="left" vertical="center" wrapText="1"/>
    </xf>
    <xf numFmtId="0" fontId="14" fillId="15" borderId="10" xfId="13" applyFont="1" applyFill="1" applyBorder="1" applyAlignment="1">
      <alignment horizontal="left" vertical="center" wrapText="1"/>
    </xf>
    <xf numFmtId="0" fontId="14" fillId="15" borderId="11" xfId="13" applyFont="1" applyFill="1" applyBorder="1" applyAlignment="1">
      <alignment horizontal="left" vertical="center" wrapText="1"/>
    </xf>
    <xf numFmtId="1" fontId="3" fillId="0" borderId="9" xfId="2" applyNumberFormat="1" applyBorder="1" applyAlignment="1" applyProtection="1">
      <alignment horizontal="left" vertical="center" wrapText="1"/>
      <protection locked="0"/>
    </xf>
    <xf numFmtId="0" fontId="3" fillId="0" borderId="0" xfId="2" applyAlignment="1" applyProtection="1">
      <alignment horizontal="left" vertical="center" wrapText="1"/>
      <protection locked="0"/>
    </xf>
    <xf numFmtId="0" fontId="3" fillId="0" borderId="0" xfId="2" applyAlignment="1" applyProtection="1"/>
    <xf numFmtId="0" fontId="3" fillId="0" borderId="10" xfId="2" applyBorder="1" applyAlignment="1" applyProtection="1">
      <alignment horizontal="left" vertical="center"/>
    </xf>
    <xf numFmtId="0" fontId="3" fillId="7" borderId="39" xfId="2" applyFill="1" applyBorder="1" applyAlignment="1" applyProtection="1">
      <alignment horizontal="left" vertical="center" wrapText="1"/>
    </xf>
    <xf numFmtId="0" fontId="3" fillId="0" borderId="0" xfId="2" applyAlignment="1" applyProtection="1">
      <alignment horizontal="left" vertical="center" wrapText="1"/>
    </xf>
    <xf numFmtId="1" fontId="3" fillId="0" borderId="0" xfId="2" applyNumberFormat="1" applyAlignment="1" applyProtection="1">
      <alignment horizontal="left" vertical="center" wrapText="1"/>
      <protection locked="0"/>
    </xf>
    <xf numFmtId="2" fontId="3" fillId="0" borderId="0" xfId="2" applyNumberFormat="1" applyAlignment="1" applyProtection="1">
      <alignment horizontal="left" vertical="center" wrapText="1"/>
      <protection locked="0"/>
    </xf>
    <xf numFmtId="0" fontId="3" fillId="0" borderId="0" xfId="2" quotePrefix="1" applyAlignment="1" applyProtection="1">
      <alignment horizontal="left" vertical="center" wrapText="1"/>
    </xf>
    <xf numFmtId="2" fontId="3" fillId="0" borderId="0" xfId="2" quotePrefix="1" applyNumberFormat="1" applyAlignment="1" applyProtection="1">
      <alignment horizontal="left" vertical="center" wrapText="1"/>
      <protection locked="0"/>
    </xf>
    <xf numFmtId="0" fontId="5" fillId="9" borderId="6" xfId="0" applyFont="1" applyFill="1" applyBorder="1" applyAlignment="1">
      <alignment horizontal="left" vertical="center" wrapText="1"/>
    </xf>
    <xf numFmtId="2" fontId="5" fillId="0" borderId="14" xfId="0" applyNumberFormat="1" applyFont="1" applyBorder="1" applyAlignment="1">
      <alignment horizontal="right" vertical="center" wrapText="1"/>
    </xf>
    <xf numFmtId="0" fontId="5" fillId="0" borderId="180" xfId="0" applyFont="1" applyBorder="1" applyAlignment="1">
      <alignment horizontal="left" vertical="center" wrapText="1"/>
    </xf>
    <xf numFmtId="0" fontId="5" fillId="0" borderId="93" xfId="0" applyFont="1" applyBorder="1" applyAlignment="1">
      <alignment horizontal="left" vertical="center" wrapText="1"/>
    </xf>
    <xf numFmtId="0" fontId="7" fillId="0" borderId="93" xfId="0" applyFont="1" applyBorder="1" applyAlignment="1">
      <alignment horizontal="left" vertical="center" wrapText="1"/>
    </xf>
    <xf numFmtId="0" fontId="5" fillId="9" borderId="93" xfId="0" applyFont="1" applyFill="1" applyBorder="1" applyAlignment="1">
      <alignment horizontal="left" vertical="center" wrapText="1"/>
    </xf>
    <xf numFmtId="0" fontId="5" fillId="0" borderId="198" xfId="0" applyFont="1" applyBorder="1" applyAlignment="1">
      <alignment horizontal="left" vertical="center" wrapText="1"/>
    </xf>
    <xf numFmtId="14" fontId="14" fillId="0" borderId="106" xfId="0" applyNumberFormat="1" applyFont="1" applyBorder="1" applyAlignment="1">
      <alignment vertical="center"/>
    </xf>
    <xf numFmtId="0" fontId="5" fillId="0" borderId="6" xfId="1" applyFont="1" applyBorder="1" applyAlignment="1">
      <alignment horizontal="left" vertical="center" wrapText="1"/>
    </xf>
    <xf numFmtId="0" fontId="5" fillId="14" borderId="14" xfId="1" applyFont="1" applyFill="1" applyBorder="1" applyAlignment="1" applyProtection="1">
      <alignment horizontal="left" vertical="center" wrapText="1"/>
      <protection locked="0"/>
    </xf>
    <xf numFmtId="0" fontId="5" fillId="14" borderId="14" xfId="1" applyFont="1" applyFill="1" applyBorder="1" applyAlignment="1" applyProtection="1">
      <alignment horizontal="right" vertical="center" wrapText="1"/>
      <protection locked="0"/>
    </xf>
    <xf numFmtId="0" fontId="7" fillId="14" borderId="48" xfId="1" applyFont="1" applyFill="1" applyBorder="1" applyAlignment="1">
      <alignment horizontal="left" vertical="center" wrapText="1"/>
    </xf>
    <xf numFmtId="0" fontId="5" fillId="14" borderId="48" xfId="1" applyFont="1" applyFill="1" applyBorder="1" applyAlignment="1">
      <alignment horizontal="left" vertical="center" wrapText="1"/>
    </xf>
    <xf numFmtId="14" fontId="5" fillId="14" borderId="18" xfId="1" applyNumberFormat="1" applyFont="1" applyFill="1" applyBorder="1" applyAlignment="1" applyProtection="1">
      <alignment horizontal="left" vertical="center" wrapText="1"/>
      <protection locked="0"/>
    </xf>
    <xf numFmtId="14" fontId="5" fillId="14" borderId="14" xfId="1" applyNumberFormat="1" applyFont="1" applyFill="1" applyBorder="1" applyAlignment="1" applyProtection="1">
      <alignment horizontal="left" vertical="center" wrapText="1"/>
      <protection locked="0"/>
    </xf>
    <xf numFmtId="0" fontId="21" fillId="0" borderId="14" xfId="0" applyFont="1" applyBorder="1" applyAlignment="1">
      <alignment horizontal="left" vertical="center" wrapText="1"/>
    </xf>
    <xf numFmtId="0" fontId="18" fillId="0" borderId="7" xfId="0" applyFont="1" applyBorder="1" applyAlignment="1">
      <alignment horizontal="left" vertical="center" wrapText="1"/>
    </xf>
    <xf numFmtId="0" fontId="21" fillId="0" borderId="16" xfId="0" applyFont="1" applyBorder="1" applyAlignment="1">
      <alignment horizontal="left" vertical="center" wrapText="1"/>
    </xf>
    <xf numFmtId="0" fontId="21" fillId="0" borderId="23" xfId="0" applyFont="1" applyBorder="1" applyAlignment="1">
      <alignment horizontal="left" vertical="center" wrapText="1"/>
    </xf>
    <xf numFmtId="0" fontId="20" fillId="0" borderId="14" xfId="0" applyFont="1" applyBorder="1" applyAlignment="1">
      <alignment horizontal="left" vertical="center" wrapText="1"/>
    </xf>
    <xf numFmtId="0" fontId="20" fillId="0" borderId="7" xfId="0" applyFont="1" applyBorder="1" applyAlignment="1">
      <alignment horizontal="left" vertical="center" wrapText="1"/>
    </xf>
    <xf numFmtId="0" fontId="20" fillId="0" borderId="23" xfId="0" applyFont="1" applyBorder="1" applyAlignment="1">
      <alignment horizontal="left" vertical="center" wrapText="1"/>
    </xf>
    <xf numFmtId="0" fontId="21" fillId="0" borderId="209" xfId="0" applyFont="1" applyBorder="1" applyAlignment="1">
      <alignment horizontal="left" vertical="center" wrapText="1"/>
    </xf>
    <xf numFmtId="0" fontId="21" fillId="0" borderId="210" xfId="0" applyFont="1" applyBorder="1" applyAlignment="1">
      <alignment horizontal="left" vertical="center" wrapText="1"/>
    </xf>
    <xf numFmtId="0" fontId="18" fillId="11" borderId="212" xfId="0" applyFont="1" applyFill="1" applyBorder="1" applyAlignment="1">
      <alignment horizontal="left" vertical="center" wrapText="1"/>
    </xf>
    <xf numFmtId="0" fontId="18" fillId="11" borderId="211" xfId="0" applyFont="1" applyFill="1" applyBorder="1" applyAlignment="1">
      <alignment horizontal="left" vertical="center" wrapText="1"/>
    </xf>
    <xf numFmtId="0" fontId="5" fillId="0" borderId="38" xfId="0" applyFont="1" applyBorder="1" applyAlignment="1">
      <alignment horizontal="left" vertical="center" wrapText="1"/>
    </xf>
    <xf numFmtId="0" fontId="5" fillId="0" borderId="91" xfId="0" applyFont="1" applyBorder="1" applyAlignment="1">
      <alignment horizontal="left" vertical="center" wrapText="1"/>
    </xf>
    <xf numFmtId="0" fontId="7" fillId="0" borderId="91" xfId="0" applyFont="1" applyBorder="1" applyAlignment="1">
      <alignment horizontal="left" vertical="center" wrapText="1"/>
    </xf>
    <xf numFmtId="0" fontId="5" fillId="9" borderId="91" xfId="0" applyFont="1" applyFill="1" applyBorder="1" applyAlignment="1">
      <alignment horizontal="left" vertical="center" wrapText="1"/>
    </xf>
    <xf numFmtId="0" fontId="5" fillId="0" borderId="213" xfId="0" applyFont="1" applyBorder="1" applyAlignment="1">
      <alignment horizontal="left" vertical="center" wrapText="1"/>
    </xf>
    <xf numFmtId="0" fontId="5" fillId="14" borderId="213" xfId="0" applyFont="1" applyFill="1" applyBorder="1" applyAlignment="1">
      <alignment horizontal="left" vertical="center" wrapText="1"/>
    </xf>
    <xf numFmtId="0" fontId="5" fillId="14" borderId="19" xfId="0" applyFont="1" applyFill="1" applyBorder="1" applyAlignment="1">
      <alignment horizontal="right" vertical="center" wrapText="1"/>
    </xf>
    <xf numFmtId="0" fontId="17" fillId="0" borderId="14" xfId="12" applyFont="1" applyBorder="1" applyAlignment="1">
      <alignment horizontal="left" vertical="center" wrapText="1"/>
    </xf>
    <xf numFmtId="0" fontId="5" fillId="0" borderId="14" xfId="12" applyFont="1" applyBorder="1" applyAlignment="1">
      <alignment horizontal="left" vertical="center" wrapText="1"/>
    </xf>
    <xf numFmtId="0" fontId="17" fillId="0" borderId="90" xfId="0" applyFont="1" applyBorder="1" applyAlignment="1">
      <alignment horizontal="left" vertical="center" wrapText="1"/>
    </xf>
    <xf numFmtId="9" fontId="14" fillId="0" borderId="90" xfId="16" applyFont="1" applyBorder="1" applyAlignment="1">
      <alignment horizontal="left" vertical="center"/>
    </xf>
    <xf numFmtId="9" fontId="14" fillId="0" borderId="90" xfId="16" applyFont="1" applyFill="1" applyBorder="1" applyAlignment="1">
      <alignment horizontal="left" vertical="center"/>
    </xf>
    <xf numFmtId="170" fontId="14" fillId="0" borderId="129" xfId="15" applyNumberFormat="1" applyFont="1" applyBorder="1" applyAlignment="1">
      <alignment horizontal="right" vertical="center"/>
    </xf>
    <xf numFmtId="170" fontId="14" fillId="0" borderId="130" xfId="15" applyNumberFormat="1" applyFont="1" applyBorder="1" applyAlignment="1">
      <alignment horizontal="right" vertical="center"/>
    </xf>
    <xf numFmtId="170" fontId="14" fillId="0" borderId="128" xfId="15" applyNumberFormat="1" applyFont="1" applyBorder="1" applyAlignment="1">
      <alignment horizontal="right" vertical="center"/>
    </xf>
    <xf numFmtId="170" fontId="14" fillId="0" borderId="131" xfId="15" applyNumberFormat="1" applyFont="1" applyBorder="1" applyAlignment="1">
      <alignment horizontal="right" vertical="center"/>
    </xf>
    <xf numFmtId="170" fontId="14" fillId="0" borderId="80" xfId="15" applyNumberFormat="1" applyFont="1" applyBorder="1" applyAlignment="1">
      <alignment horizontal="right" vertical="center"/>
    </xf>
    <xf numFmtId="170" fontId="14" fillId="0" borderId="42" xfId="15" applyNumberFormat="1" applyFont="1" applyBorder="1" applyAlignment="1">
      <alignment horizontal="right" vertical="center"/>
    </xf>
    <xf numFmtId="170" fontId="14" fillId="0" borderId="81" xfId="15" applyNumberFormat="1" applyFont="1" applyBorder="1" applyAlignment="1">
      <alignment horizontal="right" vertical="center"/>
    </xf>
    <xf numFmtId="170" fontId="14" fillId="0" borderId="102" xfId="15" applyNumberFormat="1" applyFont="1" applyBorder="1" applyAlignment="1">
      <alignment horizontal="right" vertical="center"/>
    </xf>
    <xf numFmtId="170" fontId="17" fillId="0" borderId="82" xfId="15" applyNumberFormat="1" applyFont="1" applyBorder="1" applyAlignment="1">
      <alignment horizontal="right" vertical="center"/>
    </xf>
    <xf numFmtId="170" fontId="17" fillId="0" borderId="41" xfId="15" applyNumberFormat="1" applyFont="1" applyBorder="1" applyAlignment="1">
      <alignment horizontal="right" vertical="center"/>
    </xf>
    <xf numFmtId="170" fontId="17" fillId="0" borderId="74" xfId="15" applyNumberFormat="1" applyFont="1" applyBorder="1" applyAlignment="1">
      <alignment horizontal="right" vertical="center"/>
    </xf>
    <xf numFmtId="170" fontId="17" fillId="0" borderId="103" xfId="15" applyNumberFormat="1" applyFont="1" applyBorder="1" applyAlignment="1">
      <alignment horizontal="right" vertical="center"/>
    </xf>
    <xf numFmtId="170" fontId="14" fillId="0" borderId="83" xfId="15" applyNumberFormat="1" applyFont="1" applyBorder="1" applyAlignment="1">
      <alignment horizontal="right" vertical="center"/>
    </xf>
    <xf numFmtId="170" fontId="14" fillId="0" borderId="100" xfId="15" applyNumberFormat="1" applyFont="1" applyBorder="1" applyAlignment="1">
      <alignment horizontal="right" vertical="center"/>
    </xf>
    <xf numFmtId="170" fontId="14" fillId="0" borderId="76" xfId="15" applyNumberFormat="1" applyFont="1" applyBorder="1" applyAlignment="1">
      <alignment horizontal="right" vertical="center"/>
    </xf>
    <xf numFmtId="170" fontId="14" fillId="0" borderId="104" xfId="15" applyNumberFormat="1" applyFont="1" applyBorder="1" applyAlignment="1">
      <alignment horizontal="right" vertical="center"/>
    </xf>
    <xf numFmtId="2" fontId="45" fillId="7" borderId="6" xfId="10" applyNumberFormat="1" applyFont="1" applyFill="1" applyBorder="1" applyAlignment="1" applyProtection="1">
      <alignment horizontal="right" vertical="center" shrinkToFit="1"/>
      <protection locked="0"/>
    </xf>
    <xf numFmtId="2" fontId="45" fillId="7" borderId="24" xfId="10" applyNumberFormat="1" applyFont="1" applyFill="1" applyBorder="1" applyAlignment="1" applyProtection="1">
      <alignment horizontal="right" vertical="center" shrinkToFit="1"/>
      <protection locked="0"/>
    </xf>
    <xf numFmtId="2" fontId="45" fillId="0" borderId="27" xfId="10" applyNumberFormat="1" applyFont="1" applyBorder="1" applyAlignment="1" applyProtection="1">
      <alignment horizontal="right" vertical="center" wrapText="1"/>
      <protection locked="0"/>
    </xf>
    <xf numFmtId="43" fontId="20" fillId="0" borderId="90" xfId="15" applyFont="1" applyBorder="1" applyAlignment="1">
      <alignment wrapText="1"/>
    </xf>
    <xf numFmtId="2" fontId="45" fillId="7" borderId="6" xfId="10" applyNumberFormat="1" applyFont="1" applyFill="1" applyBorder="1" applyAlignment="1" applyProtection="1">
      <alignment horizontal="right" vertical="center" wrapText="1"/>
      <protection locked="0"/>
    </xf>
    <xf numFmtId="1" fontId="14" fillId="9" borderId="71" xfId="0" applyNumberFormat="1" applyFont="1" applyFill="1" applyBorder="1" applyAlignment="1">
      <alignment horizontal="right" vertical="center" wrapText="1"/>
    </xf>
    <xf numFmtId="1" fontId="14" fillId="19" borderId="114" xfId="0" applyNumberFormat="1" applyFont="1" applyFill="1" applyBorder="1" applyAlignment="1">
      <alignment horizontal="right" vertical="center" wrapText="1"/>
    </xf>
    <xf numFmtId="1" fontId="14" fillId="19" borderId="41" xfId="0" applyNumberFormat="1" applyFont="1" applyFill="1" applyBorder="1" applyAlignment="1">
      <alignment horizontal="right" vertical="center" wrapText="1"/>
    </xf>
    <xf numFmtId="1" fontId="14" fillId="19" borderId="117" xfId="0" applyNumberFormat="1" applyFont="1" applyFill="1" applyBorder="1" applyAlignment="1">
      <alignment horizontal="right" vertical="center" wrapText="1"/>
    </xf>
    <xf numFmtId="1" fontId="14" fillId="19" borderId="72" xfId="0" applyNumberFormat="1" applyFont="1" applyFill="1" applyBorder="1" applyAlignment="1">
      <alignment horizontal="right" vertical="center" wrapText="1"/>
    </xf>
    <xf numFmtId="1" fontId="14" fillId="19" borderId="46" xfId="0" applyNumberFormat="1" applyFont="1" applyFill="1" applyBorder="1" applyAlignment="1">
      <alignment horizontal="right" vertical="center" wrapText="1"/>
    </xf>
    <xf numFmtId="1" fontId="14" fillId="19" borderId="114" xfId="1" applyNumberFormat="1" applyFont="1" applyFill="1" applyBorder="1" applyAlignment="1">
      <alignment horizontal="right" vertical="center" wrapText="1"/>
    </xf>
    <xf numFmtId="1" fontId="14" fillId="19" borderId="41" xfId="1" applyNumberFormat="1" applyFont="1" applyFill="1" applyBorder="1" applyAlignment="1">
      <alignment horizontal="right" vertical="center" wrapText="1"/>
    </xf>
    <xf numFmtId="2" fontId="18" fillId="15" borderId="18" xfId="12" applyNumberFormat="1" applyFont="1" applyFill="1" applyBorder="1" applyAlignment="1">
      <alignment horizontal="left" vertical="center" wrapText="1"/>
    </xf>
    <xf numFmtId="2" fontId="14" fillId="15" borderId="18" xfId="12" applyNumberFormat="1" applyFill="1" applyBorder="1"/>
    <xf numFmtId="2" fontId="18" fillId="15" borderId="14" xfId="12" applyNumberFormat="1" applyFont="1" applyFill="1" applyBorder="1" applyAlignment="1">
      <alignment horizontal="left" vertical="center" wrapText="1"/>
    </xf>
    <xf numFmtId="2" fontId="14" fillId="15" borderId="14" xfId="12" applyNumberFormat="1" applyFill="1" applyBorder="1"/>
    <xf numFmtId="9" fontId="14" fillId="0" borderId="0" xfId="16" applyFont="1" applyAlignment="1">
      <alignment horizontal="left" vertical="center" wrapText="1"/>
    </xf>
    <xf numFmtId="10" fontId="5" fillId="0" borderId="42" xfId="0" applyNumberFormat="1" applyFont="1" applyBorder="1" applyAlignment="1">
      <alignment horizontal="right" vertical="center" wrapText="1"/>
    </xf>
    <xf numFmtId="10" fontId="5" fillId="0" borderId="114" xfId="0" applyNumberFormat="1" applyFont="1" applyBorder="1" applyAlignment="1">
      <alignment horizontal="right" vertical="center" wrapText="1"/>
    </xf>
    <xf numFmtId="10" fontId="5" fillId="0" borderId="41" xfId="0" applyNumberFormat="1" applyFont="1" applyBorder="1" applyAlignment="1">
      <alignment horizontal="right" vertical="center" wrapText="1"/>
    </xf>
    <xf numFmtId="10" fontId="5" fillId="0" borderId="117" xfId="0" applyNumberFormat="1" applyFont="1" applyBorder="1" applyAlignment="1">
      <alignment horizontal="right" vertical="center" wrapText="1"/>
    </xf>
    <xf numFmtId="10" fontId="5" fillId="0" borderId="72" xfId="0" applyNumberFormat="1" applyFont="1" applyBorder="1" applyAlignment="1">
      <alignment horizontal="right" vertical="center" wrapText="1"/>
    </xf>
    <xf numFmtId="2" fontId="5" fillId="0" borderId="22" xfId="10" applyNumberFormat="1" applyFont="1" applyBorder="1" applyAlignment="1" applyProtection="1">
      <alignment horizontal="right" vertical="center" shrinkToFit="1"/>
      <protection locked="0"/>
    </xf>
    <xf numFmtId="0" fontId="5" fillId="0" borderId="42" xfId="0" applyFont="1" applyBorder="1" applyAlignment="1">
      <alignment horizontal="left" vertical="center" wrapText="1"/>
    </xf>
    <xf numFmtId="0" fontId="5" fillId="0" borderId="41" xfId="0" applyFont="1" applyBorder="1" applyAlignment="1">
      <alignment horizontal="left" vertical="center" wrapText="1"/>
    </xf>
    <xf numFmtId="0" fontId="46" fillId="0" borderId="41" xfId="0" applyFont="1" applyBorder="1" applyAlignment="1">
      <alignment horizontal="left" vertical="center" wrapText="1"/>
    </xf>
    <xf numFmtId="0" fontId="46" fillId="0" borderId="72" xfId="0" applyFont="1" applyBorder="1" applyAlignment="1">
      <alignment horizontal="left" vertical="center" wrapText="1"/>
    </xf>
    <xf numFmtId="0" fontId="46" fillId="0" borderId="6" xfId="0" applyFont="1" applyBorder="1" applyAlignment="1">
      <alignment horizontal="left" vertical="center" wrapText="1"/>
    </xf>
    <xf numFmtId="0" fontId="22" fillId="0" borderId="6" xfId="0" applyFont="1" applyBorder="1" applyAlignment="1">
      <alignment horizontal="left" vertical="center" wrapText="1"/>
    </xf>
    <xf numFmtId="0" fontId="22" fillId="0" borderId="17" xfId="0" applyFont="1" applyBorder="1" applyAlignment="1">
      <alignment horizontal="left" vertical="center" wrapText="1"/>
    </xf>
    <xf numFmtId="0" fontId="22" fillId="0" borderId="14" xfId="0" applyFont="1" applyBorder="1" applyAlignment="1">
      <alignment horizontal="left" vertical="center" wrapText="1"/>
    </xf>
    <xf numFmtId="0" fontId="22" fillId="0" borderId="7" xfId="0" applyFont="1" applyBorder="1" applyAlignment="1">
      <alignment horizontal="left" vertical="center" wrapText="1"/>
    </xf>
    <xf numFmtId="0" fontId="46" fillId="0" borderId="41" xfId="0" applyFont="1" applyBorder="1" applyAlignment="1">
      <alignment horizontal="left" wrapText="1" readingOrder="1"/>
    </xf>
    <xf numFmtId="0" fontId="46" fillId="0" borderId="6" xfId="0" applyFont="1" applyBorder="1" applyAlignment="1">
      <alignment horizontal="left" wrapText="1" readingOrder="1"/>
    </xf>
    <xf numFmtId="0" fontId="5" fillId="0" borderId="36" xfId="0" applyFont="1" applyBorder="1" applyAlignment="1">
      <alignment horizontal="left" vertical="center" wrapText="1"/>
    </xf>
    <xf numFmtId="0" fontId="5" fillId="9" borderId="184" xfId="0" applyFont="1" applyFill="1" applyBorder="1" applyAlignment="1">
      <alignment horizontal="left" vertical="center" wrapText="1"/>
    </xf>
    <xf numFmtId="0" fontId="5" fillId="9" borderId="55" xfId="0" applyFont="1" applyFill="1" applyBorder="1" applyAlignment="1">
      <alignment horizontal="left" vertical="center" wrapText="1"/>
    </xf>
    <xf numFmtId="0" fontId="5" fillId="9" borderId="8" xfId="0" applyFont="1" applyFill="1" applyBorder="1" applyAlignment="1">
      <alignment horizontal="left" vertical="center" wrapText="1"/>
    </xf>
    <xf numFmtId="0" fontId="5" fillId="0" borderId="22" xfId="12" applyFont="1" applyBorder="1" applyAlignment="1">
      <alignment horizontal="left" vertical="center" wrapText="1"/>
    </xf>
    <xf numFmtId="0" fontId="5" fillId="0" borderId="17" xfId="12" applyFont="1" applyBorder="1" applyAlignment="1">
      <alignment horizontal="left" vertical="center" wrapText="1"/>
    </xf>
    <xf numFmtId="0" fontId="5" fillId="0" borderId="18" xfId="12" applyFont="1" applyBorder="1"/>
    <xf numFmtId="0" fontId="5" fillId="0" borderId="29" xfId="12" applyFont="1" applyBorder="1"/>
    <xf numFmtId="0" fontId="5" fillId="0" borderId="0" xfId="12" applyFont="1"/>
    <xf numFmtId="0" fontId="5" fillId="0" borderId="14" xfId="12" applyFont="1" applyBorder="1"/>
    <xf numFmtId="0" fontId="5" fillId="0" borderId="54" xfId="12" applyFont="1" applyBorder="1"/>
    <xf numFmtId="0" fontId="5" fillId="16" borderId="17" xfId="0" applyFont="1" applyFill="1" applyBorder="1" applyAlignment="1">
      <alignment horizontal="left" vertical="center" wrapText="1"/>
    </xf>
    <xf numFmtId="0" fontId="5" fillId="16" borderId="17" xfId="0" quotePrefix="1" applyFont="1" applyFill="1" applyBorder="1" applyAlignment="1">
      <alignment horizontal="left" vertical="center" wrapText="1"/>
    </xf>
    <xf numFmtId="167" fontId="5" fillId="24" borderId="23" xfId="11" applyNumberFormat="1" applyFont="1" applyFill="1" applyBorder="1" applyAlignment="1">
      <alignment horizontal="right"/>
    </xf>
    <xf numFmtId="167" fontId="5" fillId="0" borderId="23" xfId="11" applyNumberFormat="1" applyFont="1" applyBorder="1" applyAlignment="1">
      <alignment horizontal="right"/>
    </xf>
    <xf numFmtId="167" fontId="5" fillId="24" borderId="23" xfId="11" applyNumberFormat="1" applyFont="1" applyFill="1" applyBorder="1" applyAlignment="1">
      <alignment horizontal="right" vertical="center" wrapText="1"/>
    </xf>
    <xf numFmtId="167" fontId="5" fillId="0" borderId="23" xfId="11" applyNumberFormat="1" applyFont="1" applyBorder="1" applyAlignment="1">
      <alignment horizontal="right" vertical="center" wrapText="1"/>
    </xf>
    <xf numFmtId="167" fontId="5" fillId="0" borderId="33" xfId="11" applyNumberFormat="1" applyFont="1" applyBorder="1" applyAlignment="1">
      <alignment horizontal="right" vertical="center" wrapText="1"/>
    </xf>
    <xf numFmtId="0" fontId="14" fillId="0" borderId="33" xfId="0" applyFont="1" applyBorder="1" applyAlignment="1">
      <alignment vertical="center" wrapText="1"/>
    </xf>
    <xf numFmtId="2" fontId="5" fillId="29" borderId="40" xfId="10" applyNumberFormat="1" applyFont="1" applyFill="1" applyBorder="1" applyAlignment="1" applyProtection="1">
      <alignment horizontal="right" vertical="center" wrapText="1"/>
      <protection locked="0"/>
    </xf>
    <xf numFmtId="165" fontId="14" fillId="29" borderId="18" xfId="0" applyNumberFormat="1" applyFont="1" applyFill="1" applyBorder="1" applyAlignment="1">
      <alignment horizontal="right" vertical="center" wrapText="1"/>
    </xf>
    <xf numFmtId="165" fontId="14" fillId="29" borderId="14" xfId="0" applyNumberFormat="1" applyFont="1" applyFill="1" applyBorder="1" applyAlignment="1">
      <alignment horizontal="right" vertical="center" wrapText="1"/>
    </xf>
    <xf numFmtId="1" fontId="14" fillId="29" borderId="71" xfId="0" applyNumberFormat="1" applyFont="1" applyFill="1" applyBorder="1" applyAlignment="1">
      <alignment horizontal="right" vertical="center" wrapText="1"/>
    </xf>
    <xf numFmtId="2" fontId="5" fillId="29" borderId="1" xfId="1" applyNumberFormat="1" applyFont="1" applyFill="1" applyBorder="1" applyAlignment="1">
      <alignment horizontal="right" vertical="center" shrinkToFit="1"/>
    </xf>
    <xf numFmtId="2" fontId="5" fillId="29" borderId="20" xfId="1" applyNumberFormat="1" applyFont="1" applyFill="1" applyBorder="1" applyAlignment="1">
      <alignment horizontal="right" vertical="center" shrinkToFit="1"/>
    </xf>
    <xf numFmtId="165" fontId="5" fillId="29" borderId="1" xfId="1" applyNumberFormat="1" applyFont="1" applyFill="1" applyBorder="1" applyAlignment="1">
      <alignment horizontal="right" vertical="center" shrinkToFit="1"/>
    </xf>
    <xf numFmtId="165" fontId="5" fillId="29" borderId="20" xfId="1" applyNumberFormat="1" applyFont="1" applyFill="1" applyBorder="1" applyAlignment="1">
      <alignment horizontal="right" vertical="center" shrinkToFit="1"/>
    </xf>
    <xf numFmtId="166" fontId="5" fillId="29" borderId="167" xfId="1" applyNumberFormat="1" applyFont="1" applyFill="1" applyBorder="1" applyAlignment="1">
      <alignment horizontal="right" vertical="center" shrinkToFit="1"/>
    </xf>
    <xf numFmtId="166" fontId="5" fillId="29" borderId="195" xfId="1" applyNumberFormat="1" applyFont="1" applyFill="1" applyBorder="1" applyAlignment="1">
      <alignment horizontal="right" vertical="center" shrinkToFit="1"/>
    </xf>
    <xf numFmtId="2" fontId="5" fillId="29" borderId="167" xfId="1" applyNumberFormat="1" applyFont="1" applyFill="1" applyBorder="1" applyAlignment="1">
      <alignment horizontal="right" vertical="center" shrinkToFit="1"/>
    </xf>
    <xf numFmtId="2" fontId="5" fillId="29" borderId="195" xfId="1" applyNumberFormat="1" applyFont="1" applyFill="1" applyBorder="1" applyAlignment="1">
      <alignment horizontal="right" vertical="center" shrinkToFit="1"/>
    </xf>
    <xf numFmtId="2" fontId="5" fillId="29" borderId="1" xfId="1" applyNumberFormat="1" applyFont="1" applyFill="1" applyBorder="1" applyAlignment="1">
      <alignment horizontal="right" vertical="center" wrapText="1"/>
    </xf>
    <xf numFmtId="2" fontId="5" fillId="29" borderId="20" xfId="1" applyNumberFormat="1" applyFont="1" applyFill="1" applyBorder="1" applyAlignment="1">
      <alignment horizontal="right" vertical="center" wrapText="1"/>
    </xf>
    <xf numFmtId="2" fontId="5" fillId="29" borderId="194" xfId="1" applyNumberFormat="1" applyFont="1" applyFill="1" applyBorder="1" applyAlignment="1">
      <alignment horizontal="right" vertical="center" wrapText="1"/>
    </xf>
    <xf numFmtId="2" fontId="5" fillId="29" borderId="96" xfId="1" applyNumberFormat="1" applyFont="1" applyFill="1" applyBorder="1" applyAlignment="1">
      <alignment horizontal="right" vertical="center" wrapText="1"/>
    </xf>
    <xf numFmtId="2" fontId="5" fillId="29" borderId="167" xfId="1" applyNumberFormat="1" applyFont="1" applyFill="1" applyBorder="1" applyAlignment="1">
      <alignment horizontal="right" vertical="center" wrapText="1"/>
    </xf>
    <xf numFmtId="2" fontId="5" fillId="29" borderId="195" xfId="1" applyNumberFormat="1" applyFont="1" applyFill="1" applyBorder="1" applyAlignment="1">
      <alignment horizontal="right" vertical="center" wrapText="1"/>
    </xf>
    <xf numFmtId="2" fontId="5" fillId="29" borderId="23" xfId="10" applyNumberFormat="1" applyFont="1" applyFill="1" applyBorder="1" applyAlignment="1" applyProtection="1">
      <alignment horizontal="right" vertical="center" shrinkToFit="1"/>
      <protection locked="0"/>
    </xf>
    <xf numFmtId="2" fontId="5" fillId="29" borderId="24" xfId="10" applyNumberFormat="1" applyFont="1" applyFill="1" applyBorder="1" applyAlignment="1" applyProtection="1">
      <alignment horizontal="right" vertical="center" shrinkToFit="1"/>
      <protection locked="0"/>
    </xf>
    <xf numFmtId="2" fontId="5" fillId="29" borderId="6" xfId="10" applyNumberFormat="1" applyFont="1" applyFill="1" applyBorder="1" applyAlignment="1" applyProtection="1">
      <alignment horizontal="right" vertical="center" shrinkToFit="1"/>
      <protection locked="0"/>
    </xf>
    <xf numFmtId="2" fontId="5" fillId="29" borderId="56" xfId="10" applyNumberFormat="1" applyFont="1" applyFill="1" applyBorder="1" applyAlignment="1" applyProtection="1">
      <alignment horizontal="right" vertical="center" shrinkToFit="1"/>
      <protection locked="0"/>
    </xf>
    <xf numFmtId="2" fontId="5" fillId="29" borderId="28" xfId="10" applyNumberFormat="1" applyFont="1" applyFill="1" applyBorder="1" applyAlignment="1" applyProtection="1">
      <alignment horizontal="right" vertical="center" shrinkToFit="1"/>
      <protection locked="0"/>
    </xf>
    <xf numFmtId="165" fontId="5" fillId="29" borderId="24" xfId="10" applyNumberFormat="1" applyFont="1" applyFill="1" applyBorder="1" applyAlignment="1" applyProtection="1">
      <alignment horizontal="right" vertical="center" shrinkToFit="1"/>
      <protection locked="0"/>
    </xf>
    <xf numFmtId="165" fontId="5" fillId="29" borderId="6" xfId="10" applyNumberFormat="1" applyFont="1" applyFill="1" applyBorder="1" applyAlignment="1" applyProtection="1">
      <alignment horizontal="right" vertical="center" shrinkToFit="1"/>
      <protection locked="0"/>
    </xf>
    <xf numFmtId="2" fontId="5" fillId="29" borderId="27" xfId="10" applyNumberFormat="1" applyFont="1" applyFill="1" applyBorder="1" applyAlignment="1" applyProtection="1">
      <alignment horizontal="right" vertical="center" shrinkToFit="1"/>
      <protection locked="0"/>
    </xf>
    <xf numFmtId="2" fontId="5" fillId="29" borderId="214" xfId="10" applyNumberFormat="1" applyFont="1" applyFill="1" applyBorder="1" applyAlignment="1" applyProtection="1">
      <alignment horizontal="right" vertical="center" shrinkToFit="1"/>
      <protection locked="0"/>
    </xf>
    <xf numFmtId="165" fontId="5" fillId="29" borderId="23" xfId="10" applyNumberFormat="1" applyFont="1" applyFill="1" applyBorder="1" applyAlignment="1" applyProtection="1">
      <alignment horizontal="right" vertical="center" shrinkToFit="1"/>
      <protection locked="0"/>
    </xf>
    <xf numFmtId="165" fontId="5" fillId="29" borderId="208" xfId="10" applyNumberFormat="1" applyFont="1" applyFill="1" applyBorder="1" applyAlignment="1" applyProtection="1">
      <alignment horizontal="right" vertical="center" shrinkToFit="1"/>
      <protection locked="0"/>
    </xf>
    <xf numFmtId="166" fontId="5" fillId="29" borderId="6" xfId="10" applyNumberFormat="1" applyFont="1" applyFill="1" applyBorder="1" applyAlignment="1" applyProtection="1">
      <alignment horizontal="right" vertical="center" shrinkToFit="1"/>
      <protection locked="0"/>
    </xf>
    <xf numFmtId="166" fontId="5" fillId="29" borderId="24" xfId="10" applyNumberFormat="1" applyFont="1" applyFill="1" applyBorder="1" applyAlignment="1" applyProtection="1">
      <alignment horizontal="right" vertical="center" shrinkToFit="1"/>
      <protection locked="0"/>
    </xf>
    <xf numFmtId="166" fontId="5" fillId="29" borderId="56" xfId="10" applyNumberFormat="1" applyFont="1" applyFill="1" applyBorder="1" applyAlignment="1" applyProtection="1">
      <alignment horizontal="right" vertical="center" shrinkToFit="1"/>
      <protection locked="0"/>
    </xf>
    <xf numFmtId="166" fontId="5" fillId="29" borderId="214" xfId="10" applyNumberFormat="1" applyFont="1" applyFill="1" applyBorder="1" applyAlignment="1" applyProtection="1">
      <alignment horizontal="right" vertical="center" shrinkToFit="1"/>
      <protection locked="0"/>
    </xf>
    <xf numFmtId="2" fontId="5" fillId="29" borderId="6" xfId="10" applyNumberFormat="1" applyFont="1" applyFill="1" applyBorder="1" applyAlignment="1" applyProtection="1">
      <alignment horizontal="right" vertical="center" wrapText="1"/>
      <protection locked="0"/>
    </xf>
    <xf numFmtId="2" fontId="5" fillId="29" borderId="24" xfId="10" applyNumberFormat="1" applyFont="1" applyFill="1" applyBorder="1" applyAlignment="1" applyProtection="1">
      <alignment horizontal="right" vertical="center" wrapText="1"/>
      <protection locked="0"/>
    </xf>
    <xf numFmtId="2" fontId="5" fillId="29" borderId="25" xfId="10" applyNumberFormat="1" applyFont="1" applyFill="1" applyBorder="1" applyAlignment="1" applyProtection="1">
      <alignment horizontal="right" vertical="center" wrapText="1"/>
      <protection locked="0"/>
    </xf>
    <xf numFmtId="2" fontId="5" fillId="29" borderId="57" xfId="10" applyNumberFormat="1" applyFont="1" applyFill="1" applyBorder="1" applyAlignment="1" applyProtection="1">
      <alignment horizontal="right" vertical="center" wrapText="1"/>
      <protection locked="0"/>
    </xf>
    <xf numFmtId="2" fontId="5" fillId="29" borderId="67" xfId="10" applyNumberFormat="1" applyFont="1" applyFill="1" applyBorder="1" applyAlignment="1" applyProtection="1">
      <alignment horizontal="right" vertical="center" wrapText="1"/>
      <protection locked="0"/>
    </xf>
    <xf numFmtId="2" fontId="5" fillId="29" borderId="105" xfId="10" applyNumberFormat="1" applyFont="1" applyFill="1" applyBorder="1" applyAlignment="1" applyProtection="1">
      <alignment horizontal="right" vertical="center" wrapText="1"/>
      <protection locked="0"/>
    </xf>
    <xf numFmtId="2" fontId="5" fillId="29" borderId="52" xfId="10" applyNumberFormat="1" applyFont="1" applyFill="1" applyBorder="1" applyAlignment="1" applyProtection="1">
      <alignment horizontal="right" vertical="center" wrapText="1"/>
      <protection locked="0"/>
    </xf>
    <xf numFmtId="2" fontId="5" fillId="29" borderId="53" xfId="10" applyNumberFormat="1" applyFont="1" applyFill="1" applyBorder="1" applyAlignment="1" applyProtection="1">
      <alignment horizontal="right" vertical="center" wrapText="1"/>
      <protection locked="0"/>
    </xf>
    <xf numFmtId="2" fontId="5" fillId="29" borderId="15" xfId="10" applyNumberFormat="1" applyFont="1" applyFill="1" applyBorder="1" applyAlignment="1" applyProtection="1">
      <alignment horizontal="right" vertical="center" wrapText="1"/>
      <protection locked="0"/>
    </xf>
    <xf numFmtId="2" fontId="5" fillId="29" borderId="18" xfId="10" applyNumberFormat="1" applyFont="1" applyFill="1" applyBorder="1" applyAlignment="1" applyProtection="1">
      <alignment horizontal="right" vertical="center" shrinkToFit="1"/>
      <protection locked="0"/>
    </xf>
    <xf numFmtId="2" fontId="5" fillId="29" borderId="29" xfId="10" applyNumberFormat="1" applyFont="1" applyFill="1" applyBorder="1" applyAlignment="1" applyProtection="1">
      <alignment horizontal="right" vertical="center" shrinkToFit="1"/>
      <protection locked="0"/>
    </xf>
    <xf numFmtId="166" fontId="5" fillId="29" borderId="28" xfId="10" applyNumberFormat="1" applyFont="1" applyFill="1" applyBorder="1" applyAlignment="1" applyProtection="1">
      <alignment horizontal="right" vertical="center" shrinkToFit="1"/>
      <protection locked="0"/>
    </xf>
    <xf numFmtId="2" fontId="5" fillId="29" borderId="56" xfId="10" applyNumberFormat="1" applyFont="1" applyFill="1" applyBorder="1" applyAlignment="1" applyProtection="1">
      <alignment horizontal="right" vertical="center" wrapText="1"/>
      <protection locked="0"/>
    </xf>
    <xf numFmtId="2" fontId="5" fillId="29" borderId="28" xfId="10" applyNumberFormat="1" applyFont="1" applyFill="1" applyBorder="1" applyAlignment="1" applyProtection="1">
      <alignment horizontal="right" vertical="center" wrapText="1"/>
      <protection locked="0"/>
    </xf>
    <xf numFmtId="2" fontId="5" fillId="29" borderId="0" xfId="10" applyNumberFormat="1" applyFont="1" applyFill="1" applyAlignment="1" applyProtection="1">
      <alignment horizontal="right" vertical="center" wrapText="1"/>
      <protection locked="0"/>
    </xf>
    <xf numFmtId="2" fontId="5" fillId="29" borderId="5" xfId="10" applyNumberFormat="1" applyFont="1" applyFill="1" applyBorder="1" applyAlignment="1" applyProtection="1">
      <alignment horizontal="right" vertical="center" wrapText="1"/>
      <protection locked="0"/>
    </xf>
    <xf numFmtId="2" fontId="5" fillId="0" borderId="6" xfId="1" applyNumberFormat="1" applyFont="1" applyBorder="1" applyAlignment="1" applyProtection="1">
      <alignment horizontal="right" vertical="center" wrapText="1"/>
      <protection locked="0"/>
    </xf>
    <xf numFmtId="10" fontId="5" fillId="0" borderId="114" xfId="16" applyNumberFormat="1" applyFont="1" applyFill="1" applyBorder="1" applyAlignment="1">
      <alignment horizontal="right" vertical="center" wrapText="1"/>
    </xf>
    <xf numFmtId="2" fontId="5" fillId="9" borderId="40" xfId="10" applyNumberFormat="1" applyFont="1" applyFill="1" applyBorder="1" applyAlignment="1" applyProtection="1">
      <alignment horizontal="right" vertical="center" wrapText="1"/>
      <protection locked="0"/>
    </xf>
    <xf numFmtId="0" fontId="5" fillId="9" borderId="35" xfId="0" applyFont="1" applyFill="1" applyBorder="1" applyAlignment="1">
      <alignment horizontal="left" vertical="center" wrapText="1"/>
    </xf>
    <xf numFmtId="2" fontId="5" fillId="15" borderId="7" xfId="0" applyNumberFormat="1" applyFont="1" applyFill="1" applyBorder="1" applyAlignment="1">
      <alignment horizontal="right" vertical="center" wrapText="1"/>
    </xf>
    <xf numFmtId="2" fontId="5" fillId="15" borderId="48" xfId="0" applyNumberFormat="1" applyFont="1" applyFill="1" applyBorder="1" applyAlignment="1">
      <alignment horizontal="right" vertical="center" wrapText="1"/>
    </xf>
    <xf numFmtId="2" fontId="5" fillId="15" borderId="14" xfId="0" applyNumberFormat="1" applyFont="1" applyFill="1" applyBorder="1" applyAlignment="1">
      <alignment horizontal="right" vertical="center" wrapText="1"/>
    </xf>
    <xf numFmtId="0" fontId="20" fillId="0" borderId="35" xfId="0" applyFont="1" applyBorder="1" applyAlignment="1">
      <alignment horizontal="left" vertical="center" wrapText="1"/>
    </xf>
    <xf numFmtId="43" fontId="14" fillId="0" borderId="90" xfId="15" applyFont="1" applyFill="1" applyBorder="1" applyAlignment="1">
      <alignment horizontal="left" vertical="center"/>
    </xf>
    <xf numFmtId="2" fontId="14" fillId="0" borderId="90" xfId="0" applyNumberFormat="1" applyFont="1" applyBorder="1" applyAlignment="1">
      <alignment horizontal="left" vertical="center"/>
    </xf>
    <xf numFmtId="0" fontId="5" fillId="0" borderId="127" xfId="0" applyFont="1" applyBorder="1" applyAlignment="1">
      <alignment horizontal="left" vertical="center" wrapText="1"/>
    </xf>
    <xf numFmtId="0" fontId="5" fillId="0" borderId="46" xfId="0" applyFont="1" applyBorder="1" applyAlignment="1">
      <alignment horizontal="left" vertical="center" wrapText="1"/>
    </xf>
    <xf numFmtId="0" fontId="5" fillId="0" borderId="99" xfId="0" applyFont="1" applyBorder="1" applyAlignment="1">
      <alignment horizontal="left" vertical="center" wrapText="1"/>
    </xf>
    <xf numFmtId="0" fontId="20" fillId="0" borderId="35" xfId="0" applyFont="1" applyBorder="1" applyAlignment="1">
      <alignment wrapText="1"/>
    </xf>
    <xf numFmtId="171" fontId="20" fillId="0" borderId="90" xfId="15" applyNumberFormat="1" applyFont="1" applyBorder="1" applyAlignment="1">
      <alignment wrapText="1"/>
    </xf>
    <xf numFmtId="0" fontId="5" fillId="0" borderId="6" xfId="10" applyFont="1" applyBorder="1" applyAlignment="1" applyProtection="1">
      <alignment horizontal="right" vertical="center" shrinkToFit="1"/>
      <protection locked="0"/>
    </xf>
    <xf numFmtId="0" fontId="5" fillId="0" borderId="27" xfId="10" applyFont="1" applyBorder="1" applyAlignment="1" applyProtection="1">
      <alignment horizontal="right" vertical="center" shrinkToFit="1"/>
      <protection locked="0"/>
    </xf>
    <xf numFmtId="0" fontId="5" fillId="47" borderId="6" xfId="10" applyFont="1" applyFill="1" applyBorder="1" applyAlignment="1" applyProtection="1">
      <alignment horizontal="right" vertical="center" shrinkToFit="1"/>
      <protection locked="0"/>
    </xf>
    <xf numFmtId="0" fontId="5" fillId="47" borderId="27" xfId="10" applyFont="1" applyFill="1" applyBorder="1" applyAlignment="1" applyProtection="1">
      <alignment horizontal="right" vertical="center" shrinkToFit="1"/>
      <protection locked="0"/>
    </xf>
    <xf numFmtId="0" fontId="5" fillId="47" borderId="18" xfId="10" applyFont="1" applyFill="1" applyBorder="1" applyAlignment="1" applyProtection="1">
      <alignment horizontal="right" vertical="center" shrinkToFit="1"/>
      <protection locked="0"/>
    </xf>
    <xf numFmtId="0" fontId="5" fillId="47" borderId="6" xfId="10" applyFont="1" applyFill="1" applyBorder="1" applyAlignment="1" applyProtection="1">
      <alignment horizontal="left" vertical="center" wrapText="1" shrinkToFit="1"/>
      <protection locked="0"/>
    </xf>
    <xf numFmtId="0" fontId="5" fillId="47" borderId="14" xfId="10" applyFont="1" applyFill="1" applyBorder="1" applyAlignment="1" applyProtection="1">
      <alignment horizontal="right" vertical="center" shrinkToFit="1"/>
      <protection locked="0"/>
    </xf>
    <xf numFmtId="2" fontId="5" fillId="31" borderId="22" xfId="1" applyNumberFormat="1" applyFont="1" applyFill="1" applyBorder="1" applyAlignment="1" applyProtection="1">
      <alignment horizontal="right" vertical="center" shrinkToFit="1"/>
      <protection locked="0"/>
    </xf>
    <xf numFmtId="2" fontId="5" fillId="31" borderId="18" xfId="1" applyNumberFormat="1" applyFont="1" applyFill="1" applyBorder="1" applyAlignment="1" applyProtection="1">
      <alignment horizontal="right" vertical="center" shrinkToFit="1"/>
      <protection locked="0"/>
    </xf>
    <xf numFmtId="165" fontId="5" fillId="31" borderId="23" xfId="1" applyNumberFormat="1" applyFont="1" applyFill="1" applyBorder="1" applyAlignment="1">
      <alignment horizontal="right" vertical="center" shrinkToFit="1"/>
    </xf>
    <xf numFmtId="165" fontId="5" fillId="31" borderId="6" xfId="1" applyNumberFormat="1" applyFont="1" applyFill="1" applyBorder="1" applyAlignment="1">
      <alignment horizontal="right" vertical="center" shrinkToFit="1"/>
    </xf>
    <xf numFmtId="2" fontId="5" fillId="31" borderId="56" xfId="1" applyNumberFormat="1" applyFont="1" applyFill="1" applyBorder="1" applyAlignment="1">
      <alignment horizontal="right" vertical="center" shrinkToFit="1"/>
    </xf>
    <xf numFmtId="2" fontId="5" fillId="31" borderId="27" xfId="1" applyNumberFormat="1" applyFont="1" applyFill="1" applyBorder="1" applyAlignment="1">
      <alignment horizontal="right" vertical="center" shrinkToFit="1"/>
    </xf>
    <xf numFmtId="2" fontId="5" fillId="31" borderId="40" xfId="1" applyNumberFormat="1" applyFont="1" applyFill="1" applyBorder="1" applyAlignment="1" applyProtection="1">
      <alignment horizontal="right" vertical="center" shrinkToFit="1"/>
      <protection locked="0"/>
    </xf>
    <xf numFmtId="2" fontId="5" fillId="31" borderId="13" xfId="1" applyNumberFormat="1" applyFont="1" applyFill="1" applyBorder="1" applyAlignment="1" applyProtection="1">
      <alignment horizontal="right" vertical="center" shrinkToFit="1"/>
      <protection locked="0"/>
    </xf>
    <xf numFmtId="2" fontId="5" fillId="31" borderId="16" xfId="1" applyNumberFormat="1" applyFont="1" applyFill="1" applyBorder="1" applyAlignment="1" applyProtection="1">
      <alignment horizontal="right" vertical="center" shrinkToFit="1"/>
      <protection locked="0"/>
    </xf>
    <xf numFmtId="2" fontId="5" fillId="31" borderId="47" xfId="1" applyNumberFormat="1" applyFont="1" applyFill="1" applyBorder="1" applyAlignment="1" applyProtection="1">
      <alignment horizontal="right" vertical="center" wrapText="1"/>
      <protection locked="0"/>
    </xf>
    <xf numFmtId="167" fontId="14" fillId="0" borderId="80" xfId="0" applyNumberFormat="1" applyFont="1" applyBorder="1" applyAlignment="1">
      <alignment horizontal="right" vertical="center"/>
    </xf>
    <xf numFmtId="167" fontId="14" fillId="0" borderId="42" xfId="0" applyNumberFormat="1" applyFont="1" applyBorder="1" applyAlignment="1">
      <alignment horizontal="right" vertical="center"/>
    </xf>
    <xf numFmtId="167" fontId="14" fillId="0" borderId="81" xfId="0" applyNumberFormat="1" applyFont="1" applyBorder="1" applyAlignment="1">
      <alignment horizontal="right" vertical="center"/>
    </xf>
    <xf numFmtId="167" fontId="14" fillId="0" borderId="102" xfId="0" applyNumberFormat="1" applyFont="1" applyBorder="1" applyAlignment="1">
      <alignment horizontal="right" vertical="center"/>
    </xf>
    <xf numFmtId="2" fontId="14" fillId="0" borderId="0" xfId="0" applyNumberFormat="1" applyFont="1" applyAlignment="1">
      <alignment horizontal="left" vertical="center" wrapText="1"/>
    </xf>
    <xf numFmtId="2" fontId="14" fillId="0" borderId="0" xfId="0" applyNumberFormat="1" applyFont="1" applyAlignment="1">
      <alignment horizontal="left" vertical="center"/>
    </xf>
    <xf numFmtId="172" fontId="14" fillId="0" borderId="0" xfId="13" applyNumberFormat="1" applyFont="1" applyAlignment="1">
      <alignment horizontal="left" vertical="center" wrapText="1"/>
    </xf>
    <xf numFmtId="173" fontId="14" fillId="0" borderId="0" xfId="13" applyNumberFormat="1" applyFont="1" applyAlignment="1">
      <alignment horizontal="left" vertical="center" wrapText="1"/>
    </xf>
    <xf numFmtId="2" fontId="5" fillId="0" borderId="14" xfId="10" applyNumberFormat="1" applyFont="1" applyBorder="1" applyAlignment="1" applyProtection="1">
      <alignment horizontal="right" vertical="center" shrinkToFit="1"/>
      <protection locked="0"/>
    </xf>
    <xf numFmtId="2" fontId="5" fillId="15" borderId="56" xfId="10" applyNumberFormat="1" applyFont="1" applyFill="1" applyBorder="1" applyAlignment="1" applyProtection="1">
      <alignment horizontal="right" vertical="center" shrinkToFit="1"/>
      <protection locked="0"/>
    </xf>
    <xf numFmtId="166" fontId="5" fillId="15" borderId="23" xfId="10" applyNumberFormat="1" applyFont="1" applyFill="1" applyBorder="1" applyAlignment="1" applyProtection="1">
      <alignment horizontal="right" vertical="center" shrinkToFit="1"/>
      <protection locked="0"/>
    </xf>
    <xf numFmtId="0" fontId="5" fillId="0" borderId="28" xfId="13" applyFont="1" applyBorder="1" applyAlignment="1">
      <alignment horizontal="left" vertical="center" wrapText="1"/>
    </xf>
    <xf numFmtId="0" fontId="14" fillId="48" borderId="114" xfId="0" applyFont="1" applyFill="1" applyBorder="1" applyAlignment="1">
      <alignment horizontal="left" vertical="center" wrapText="1"/>
    </xf>
    <xf numFmtId="1" fontId="14" fillId="48" borderId="114" xfId="1" applyNumberFormat="1" applyFont="1" applyFill="1" applyBorder="1" applyAlignment="1">
      <alignment horizontal="left" vertical="center" wrapText="1"/>
    </xf>
    <xf numFmtId="0" fontId="47" fillId="0" borderId="23" xfId="1" applyFont="1" applyBorder="1" applyAlignment="1">
      <alignment horizontal="left" vertical="center" wrapText="1"/>
    </xf>
    <xf numFmtId="49" fontId="47" fillId="0" borderId="6" xfId="1" applyNumberFormat="1" applyFont="1" applyBorder="1" applyAlignment="1" applyProtection="1">
      <alignment horizontal="left" vertical="center" wrapText="1"/>
      <protection locked="0"/>
    </xf>
    <xf numFmtId="0" fontId="47" fillId="0" borderId="6" xfId="4" applyFont="1" applyBorder="1" applyAlignment="1" applyProtection="1">
      <alignment horizontal="left" vertical="center"/>
      <protection locked="0"/>
    </xf>
    <xf numFmtId="0" fontId="47" fillId="0" borderId="6" xfId="5" applyFont="1" applyBorder="1" applyAlignment="1" applyProtection="1">
      <alignment horizontal="left" vertical="center"/>
      <protection locked="0"/>
    </xf>
    <xf numFmtId="2" fontId="47" fillId="0" borderId="6" xfId="6" applyNumberFormat="1" applyFont="1" applyBorder="1" applyAlignment="1">
      <alignment horizontal="right" vertical="center"/>
    </xf>
    <xf numFmtId="2" fontId="47" fillId="0" borderId="6" xfId="7" applyNumberFormat="1" applyFont="1" applyBorder="1" applyAlignment="1" applyProtection="1">
      <alignment horizontal="right" vertical="center"/>
      <protection locked="0"/>
    </xf>
    <xf numFmtId="2" fontId="47" fillId="0" borderId="6" xfId="1" applyNumberFormat="1" applyFont="1" applyBorder="1" applyAlignment="1" applyProtection="1">
      <alignment horizontal="left" vertical="center" wrapText="1"/>
      <protection locked="0"/>
    </xf>
    <xf numFmtId="0" fontId="47" fillId="0" borderId="34" xfId="1" applyFont="1" applyBorder="1" applyAlignment="1" applyProtection="1">
      <alignment horizontal="left" vertical="center"/>
      <protection locked="0"/>
    </xf>
    <xf numFmtId="0" fontId="5" fillId="0" borderId="34" xfId="1" applyFont="1" applyBorder="1" applyAlignment="1">
      <alignment horizontal="left" vertical="center" wrapText="1"/>
    </xf>
    <xf numFmtId="0" fontId="21" fillId="14" borderId="16" xfId="0" applyFont="1" applyFill="1" applyBorder="1" applyAlignment="1">
      <alignment horizontal="left" vertical="center" wrapText="1"/>
    </xf>
    <xf numFmtId="0" fontId="21" fillId="14" borderId="17" xfId="0" applyFont="1" applyFill="1" applyBorder="1" applyAlignment="1">
      <alignment horizontal="left" vertical="center" wrapText="1"/>
    </xf>
    <xf numFmtId="0" fontId="20" fillId="0" borderId="16" xfId="0" applyFont="1" applyBorder="1" applyAlignment="1">
      <alignment horizontal="left" vertical="center" wrapText="1"/>
    </xf>
    <xf numFmtId="0" fontId="21" fillId="0" borderId="25" xfId="0" applyFont="1" applyBorder="1" applyAlignment="1">
      <alignment horizontal="left" vertical="center" wrapText="1"/>
    </xf>
    <xf numFmtId="0" fontId="18" fillId="11" borderId="10" xfId="0" applyFont="1" applyFill="1" applyBorder="1" applyAlignment="1">
      <alignment horizontal="left" vertical="center" wrapText="1"/>
    </xf>
    <xf numFmtId="0" fontId="18" fillId="15" borderId="14" xfId="12" applyFont="1" applyFill="1" applyBorder="1" applyAlignment="1">
      <alignment horizontal="left" vertical="center" wrapText="1"/>
    </xf>
    <xf numFmtId="0" fontId="18" fillId="15" borderId="25" xfId="12" applyFont="1" applyFill="1" applyBorder="1" applyAlignment="1">
      <alignment horizontal="left" vertical="center" wrapText="1"/>
    </xf>
    <xf numFmtId="0" fontId="14" fillId="15" borderId="25" xfId="12" applyFill="1" applyBorder="1"/>
    <xf numFmtId="0" fontId="20" fillId="49" borderId="35" xfId="0" applyFont="1" applyFill="1" applyBorder="1" applyAlignment="1">
      <alignment horizontal="left" vertical="center" wrapText="1"/>
    </xf>
    <xf numFmtId="174" fontId="14" fillId="0" borderId="129" xfId="15" applyNumberFormat="1" applyFont="1" applyBorder="1" applyAlignment="1">
      <alignment horizontal="right" vertical="center"/>
    </xf>
    <xf numFmtId="174" fontId="14" fillId="0" borderId="130" xfId="15" applyNumberFormat="1" applyFont="1" applyBorder="1" applyAlignment="1">
      <alignment horizontal="right" vertical="center"/>
    </xf>
    <xf numFmtId="174" fontId="14" fillId="0" borderId="128" xfId="15" applyNumberFormat="1" applyFont="1" applyBorder="1" applyAlignment="1">
      <alignment horizontal="right" vertical="center"/>
    </xf>
    <xf numFmtId="174" fontId="14" fillId="0" borderId="131" xfId="15" applyNumberFormat="1" applyFont="1" applyBorder="1" applyAlignment="1">
      <alignment horizontal="right" vertical="center"/>
    </xf>
    <xf numFmtId="174" fontId="14" fillId="0" borderId="80" xfId="15" applyNumberFormat="1" applyFont="1" applyBorder="1" applyAlignment="1">
      <alignment horizontal="right" vertical="center"/>
    </xf>
    <xf numFmtId="174" fontId="14" fillId="0" borderId="42" xfId="15" applyNumberFormat="1" applyFont="1" applyBorder="1" applyAlignment="1">
      <alignment horizontal="right" vertical="center"/>
    </xf>
    <xf numFmtId="174" fontId="14" fillId="0" borderId="81" xfId="15" applyNumberFormat="1" applyFont="1" applyBorder="1" applyAlignment="1">
      <alignment horizontal="right" vertical="center"/>
    </xf>
    <xf numFmtId="174" fontId="14" fillId="0" borderId="102" xfId="15" applyNumberFormat="1" applyFont="1" applyBorder="1" applyAlignment="1">
      <alignment horizontal="right" vertical="center"/>
    </xf>
    <xf numFmtId="174" fontId="17" fillId="0" borderId="82" xfId="15" applyNumberFormat="1" applyFont="1" applyBorder="1" applyAlignment="1">
      <alignment horizontal="right" vertical="center"/>
    </xf>
    <xf numFmtId="174" fontId="17" fillId="0" borderId="41" xfId="15" applyNumberFormat="1" applyFont="1" applyBorder="1" applyAlignment="1">
      <alignment horizontal="right" vertical="center"/>
    </xf>
    <xf numFmtId="174" fontId="17" fillId="0" borderId="74" xfId="15" applyNumberFormat="1" applyFont="1" applyBorder="1" applyAlignment="1">
      <alignment horizontal="right" vertical="center"/>
    </xf>
    <xf numFmtId="174" fontId="17" fillId="0" borderId="103" xfId="15" applyNumberFormat="1" applyFont="1" applyBorder="1" applyAlignment="1">
      <alignment horizontal="right" vertical="center"/>
    </xf>
    <xf numFmtId="174" fontId="14" fillId="0" borderId="83" xfId="15" applyNumberFormat="1" applyFont="1" applyBorder="1" applyAlignment="1">
      <alignment horizontal="right" vertical="center"/>
    </xf>
    <xf numFmtId="174" fontId="14" fillId="0" borderId="100" xfId="15" applyNumberFormat="1" applyFont="1" applyBorder="1" applyAlignment="1">
      <alignment horizontal="right" vertical="center"/>
    </xf>
    <xf numFmtId="174" fontId="14" fillId="0" borderId="76" xfId="15" applyNumberFormat="1" applyFont="1" applyBorder="1" applyAlignment="1">
      <alignment horizontal="right" vertical="center"/>
    </xf>
    <xf numFmtId="174" fontId="14" fillId="0" borderId="104" xfId="15" applyNumberFormat="1" applyFont="1" applyBorder="1" applyAlignment="1">
      <alignment horizontal="right" vertical="center"/>
    </xf>
    <xf numFmtId="0" fontId="5" fillId="14" borderId="6" xfId="10" applyFont="1" applyFill="1" applyBorder="1" applyAlignment="1" applyProtection="1">
      <alignment horizontal="right" vertical="center" shrinkToFit="1"/>
      <protection locked="0"/>
    </xf>
    <xf numFmtId="175" fontId="14" fillId="24" borderId="23" xfId="11" applyNumberFormat="1" applyFill="1" applyBorder="1" applyAlignment="1">
      <alignment horizontal="right"/>
    </xf>
    <xf numFmtId="175" fontId="14" fillId="24" borderId="6" xfId="11" applyNumberFormat="1" applyFill="1" applyBorder="1" applyAlignment="1">
      <alignment horizontal="right"/>
    </xf>
    <xf numFmtId="175" fontId="14" fillId="0" borderId="6" xfId="11" applyNumberFormat="1" applyBorder="1" applyAlignment="1">
      <alignment horizontal="right"/>
    </xf>
    <xf numFmtId="175" fontId="14" fillId="0" borderId="29" xfId="11" applyNumberFormat="1" applyBorder="1" applyAlignment="1">
      <alignment horizontal="right"/>
    </xf>
    <xf numFmtId="175" fontId="14" fillId="0" borderId="23" xfId="11" applyNumberFormat="1" applyBorder="1" applyAlignment="1">
      <alignment horizontal="right"/>
    </xf>
    <xf numFmtId="0" fontId="5" fillId="14" borderId="27" xfId="10" applyFont="1" applyFill="1" applyBorder="1" applyAlignment="1" applyProtection="1">
      <alignment horizontal="right" vertical="center" shrinkToFit="1"/>
      <protection locked="0"/>
    </xf>
    <xf numFmtId="175" fontId="14" fillId="24" borderId="15" xfId="11" applyNumberFormat="1" applyFill="1" applyBorder="1" applyAlignment="1">
      <alignment horizontal="right"/>
    </xf>
    <xf numFmtId="175" fontId="14" fillId="24" borderId="25" xfId="11" applyNumberFormat="1" applyFill="1" applyBorder="1" applyAlignment="1">
      <alignment horizontal="right"/>
    </xf>
    <xf numFmtId="175" fontId="14" fillId="0" borderId="25" xfId="11" applyNumberFormat="1" applyBorder="1" applyAlignment="1">
      <alignment horizontal="right"/>
    </xf>
    <xf numFmtId="175" fontId="14" fillId="0" borderId="57" xfId="11" applyNumberFormat="1" applyBorder="1" applyAlignment="1">
      <alignment horizontal="right"/>
    </xf>
    <xf numFmtId="175" fontId="14" fillId="0" borderId="15" xfId="11" applyNumberFormat="1" applyBorder="1" applyAlignment="1">
      <alignment horizontal="right"/>
    </xf>
    <xf numFmtId="43" fontId="20" fillId="0" borderId="90" xfId="15" applyFont="1" applyFill="1" applyBorder="1" applyAlignment="1">
      <alignment vertical="center" wrapText="1"/>
    </xf>
    <xf numFmtId="0" fontId="19" fillId="0" borderId="68" xfId="0" applyFont="1" applyBorder="1" applyAlignment="1">
      <alignment horizontal="left" vertical="center" wrapText="1"/>
    </xf>
    <xf numFmtId="0" fontId="20" fillId="50" borderId="35" xfId="0" applyFont="1" applyFill="1" applyBorder="1" applyAlignment="1">
      <alignment wrapText="1"/>
    </xf>
    <xf numFmtId="0" fontId="5" fillId="14" borderId="14" xfId="10" applyFont="1" applyFill="1" applyBorder="1" applyAlignment="1" applyProtection="1">
      <alignment horizontal="right" vertical="center" shrinkToFit="1"/>
      <protection locked="0"/>
    </xf>
    <xf numFmtId="175" fontId="17" fillId="24" borderId="17" xfId="11" applyNumberFormat="1" applyFont="1" applyFill="1" applyBorder="1" applyAlignment="1">
      <alignment horizontal="right" vertical="center" wrapText="1"/>
    </xf>
    <xf numFmtId="175" fontId="5" fillId="24" borderId="6" xfId="11" applyNumberFormat="1" applyFont="1" applyFill="1" applyBorder="1" applyAlignment="1">
      <alignment horizontal="right" vertical="center" wrapText="1"/>
    </xf>
    <xf numFmtId="175" fontId="5" fillId="0" borderId="6" xfId="11" applyNumberFormat="1" applyFont="1" applyBorder="1" applyAlignment="1">
      <alignment horizontal="right" vertical="center" wrapText="1"/>
    </xf>
    <xf numFmtId="175" fontId="5" fillId="0" borderId="29" xfId="11" applyNumberFormat="1" applyFont="1" applyBorder="1" applyAlignment="1">
      <alignment horizontal="right" vertical="center" wrapText="1"/>
    </xf>
    <xf numFmtId="175" fontId="5" fillId="0" borderId="23" xfId="11" applyNumberFormat="1" applyFont="1" applyBorder="1" applyAlignment="1">
      <alignment horizontal="right" vertical="center" wrapText="1"/>
    </xf>
    <xf numFmtId="176" fontId="17" fillId="0" borderId="34" xfId="11" applyNumberFormat="1" applyFont="1" applyBorder="1" applyAlignment="1">
      <alignment horizontal="right" vertical="center" wrapText="1"/>
    </xf>
    <xf numFmtId="175" fontId="17" fillId="24" borderId="23" xfId="11" applyNumberFormat="1" applyFont="1" applyFill="1" applyBorder="1" applyAlignment="1">
      <alignment horizontal="right" vertical="center" wrapText="1"/>
    </xf>
    <xf numFmtId="175" fontId="17" fillId="24" borderId="6" xfId="11" applyNumberFormat="1" applyFont="1" applyFill="1" applyBorder="1" applyAlignment="1">
      <alignment horizontal="right" vertical="center" wrapText="1"/>
    </xf>
    <xf numFmtId="175" fontId="17" fillId="0" borderId="6" xfId="11" applyNumberFormat="1" applyFont="1" applyBorder="1" applyAlignment="1">
      <alignment horizontal="right" vertical="center" wrapText="1"/>
    </xf>
    <xf numFmtId="175" fontId="17" fillId="0" borderId="24" xfId="11" applyNumberFormat="1" applyFont="1" applyBorder="1" applyAlignment="1">
      <alignment horizontal="right" vertical="center" wrapText="1"/>
    </xf>
    <xf numFmtId="175" fontId="17" fillId="0" borderId="23" xfId="11" applyNumberFormat="1" applyFont="1" applyBorder="1" applyAlignment="1">
      <alignment horizontal="right" vertical="center" wrapText="1"/>
    </xf>
    <xf numFmtId="175" fontId="20" fillId="9" borderId="15" xfId="11" applyNumberFormat="1" applyFont="1" applyFill="1" applyBorder="1" applyAlignment="1">
      <alignment horizontal="right" vertical="center" wrapText="1"/>
    </xf>
    <xf numFmtId="175" fontId="20" fillId="9" borderId="57" xfId="11" applyNumberFormat="1" applyFont="1" applyFill="1" applyBorder="1" applyAlignment="1">
      <alignment horizontal="right" vertical="center" wrapText="1"/>
    </xf>
    <xf numFmtId="176" fontId="20" fillId="9" borderId="116" xfId="11" applyNumberFormat="1" applyFont="1" applyFill="1" applyBorder="1" applyAlignment="1">
      <alignment horizontal="right" vertical="center" wrapText="1"/>
    </xf>
    <xf numFmtId="0" fontId="14" fillId="0" borderId="0" xfId="11" quotePrefix="1"/>
    <xf numFmtId="175" fontId="20" fillId="24" borderId="23" xfId="11" applyNumberFormat="1" applyFont="1" applyFill="1" applyBorder="1" applyAlignment="1">
      <alignment horizontal="right" vertical="center" wrapText="1"/>
    </xf>
    <xf numFmtId="175" fontId="20" fillId="24" borderId="6" xfId="11" applyNumberFormat="1" applyFont="1" applyFill="1" applyBorder="1" applyAlignment="1">
      <alignment horizontal="right" vertical="center" wrapText="1"/>
    </xf>
    <xf numFmtId="175" fontId="20" fillId="0" borderId="6" xfId="11" applyNumberFormat="1" applyFont="1" applyBorder="1" applyAlignment="1">
      <alignment horizontal="right" vertical="center" wrapText="1"/>
    </xf>
    <xf numFmtId="175" fontId="20" fillId="0" borderId="29" xfId="11" applyNumberFormat="1" applyFont="1" applyBorder="1" applyAlignment="1">
      <alignment horizontal="right" vertical="center" wrapText="1"/>
    </xf>
    <xf numFmtId="175" fontId="20" fillId="0" borderId="23" xfId="11" applyNumberFormat="1" applyFont="1" applyBorder="1" applyAlignment="1">
      <alignment horizontal="right" vertical="center" wrapText="1"/>
    </xf>
    <xf numFmtId="176" fontId="20" fillId="0" borderId="34" xfId="11" applyNumberFormat="1" applyFont="1" applyBorder="1" applyAlignment="1">
      <alignment horizontal="right" vertical="center" wrapText="1"/>
    </xf>
    <xf numFmtId="175" fontId="20" fillId="0" borderId="24" xfId="11" applyNumberFormat="1" applyFont="1" applyBorder="1" applyAlignment="1">
      <alignment horizontal="right" vertical="center" wrapText="1"/>
    </xf>
    <xf numFmtId="175" fontId="20" fillId="9" borderId="23" xfId="11" applyNumberFormat="1" applyFont="1" applyFill="1" applyBorder="1" applyAlignment="1">
      <alignment horizontal="right" vertical="center" wrapText="1"/>
    </xf>
    <xf numFmtId="175" fontId="20" fillId="9" borderId="24" xfId="11" applyNumberFormat="1" applyFont="1" applyFill="1" applyBorder="1" applyAlignment="1">
      <alignment horizontal="right" vertical="center" wrapText="1"/>
    </xf>
    <xf numFmtId="176" fontId="20" fillId="9" borderId="33" xfId="11" applyNumberFormat="1" applyFont="1" applyFill="1" applyBorder="1" applyAlignment="1">
      <alignment horizontal="right" vertical="center" wrapText="1"/>
    </xf>
    <xf numFmtId="0" fontId="5" fillId="14" borderId="18" xfId="10" applyFont="1" applyFill="1" applyBorder="1" applyAlignment="1" applyProtection="1">
      <alignment horizontal="right" vertical="center" shrinkToFit="1"/>
      <protection locked="0"/>
    </xf>
    <xf numFmtId="175" fontId="17" fillId="24" borderId="23" xfId="11" applyNumberFormat="1" applyFont="1" applyFill="1" applyBorder="1" applyAlignment="1">
      <alignment horizontal="right"/>
    </xf>
    <xf numFmtId="175" fontId="5" fillId="24" borderId="23" xfId="11" applyNumberFormat="1" applyFont="1" applyFill="1" applyBorder="1" applyAlignment="1">
      <alignment horizontal="right" vertical="center" wrapText="1"/>
    </xf>
    <xf numFmtId="176" fontId="5" fillId="0" borderId="33" xfId="11" applyNumberFormat="1" applyFont="1" applyBorder="1" applyAlignment="1">
      <alignment horizontal="right" vertical="center" wrapText="1"/>
    </xf>
    <xf numFmtId="175" fontId="5" fillId="0" borderId="24" xfId="11" applyNumberFormat="1" applyFont="1" applyBorder="1" applyAlignment="1">
      <alignment horizontal="right" vertical="center" wrapText="1"/>
    </xf>
    <xf numFmtId="176" fontId="5" fillId="0" borderId="34" xfId="11" applyNumberFormat="1" applyFont="1" applyBorder="1" applyAlignment="1">
      <alignment horizontal="right" vertical="center" wrapText="1"/>
    </xf>
    <xf numFmtId="175" fontId="20" fillId="9" borderId="29" xfId="11" applyNumberFormat="1" applyFont="1" applyFill="1" applyBorder="1" applyAlignment="1">
      <alignment horizontal="right" vertical="center" wrapText="1"/>
    </xf>
    <xf numFmtId="4" fontId="14" fillId="0" borderId="34" xfId="11" applyNumberFormat="1" applyBorder="1" applyAlignment="1">
      <alignment horizontal="right"/>
    </xf>
    <xf numFmtId="175" fontId="14" fillId="0" borderId="24" xfId="11" applyNumberFormat="1" applyBorder="1" applyAlignment="1">
      <alignment horizontal="right"/>
    </xf>
    <xf numFmtId="175" fontId="5" fillId="24" borderId="6" xfId="11" applyNumberFormat="1" applyFont="1" applyFill="1" applyBorder="1" applyAlignment="1">
      <alignment horizontal="right"/>
    </xf>
    <xf numFmtId="175" fontId="5" fillId="0" borderId="6" xfId="11" applyNumberFormat="1" applyFont="1" applyBorder="1" applyAlignment="1">
      <alignment horizontal="right"/>
    </xf>
    <xf numFmtId="175" fontId="5" fillId="0" borderId="24" xfId="11" applyNumberFormat="1" applyFont="1" applyBorder="1" applyAlignment="1">
      <alignment horizontal="right"/>
    </xf>
    <xf numFmtId="175" fontId="5" fillId="0" borderId="23" xfId="11" applyNumberFormat="1" applyFont="1" applyBorder="1" applyAlignment="1">
      <alignment horizontal="right"/>
    </xf>
    <xf numFmtId="4" fontId="5" fillId="0" borderId="34" xfId="11" applyNumberFormat="1" applyFont="1" applyBorder="1" applyAlignment="1">
      <alignment horizontal="right"/>
    </xf>
    <xf numFmtId="0" fontId="5" fillId="26" borderId="6" xfId="1" applyFont="1" applyFill="1" applyBorder="1" applyAlignment="1">
      <alignment horizontal="left" vertical="center"/>
    </xf>
    <xf numFmtId="0" fontId="27" fillId="15" borderId="0" xfId="1" applyFont="1" applyFill="1" applyAlignment="1">
      <alignment horizontal="center" vertical="center"/>
    </xf>
    <xf numFmtId="0" fontId="5" fillId="28" borderId="6" xfId="1" applyFont="1" applyFill="1" applyBorder="1" applyAlignment="1">
      <alignment horizontal="left" vertical="center" wrapText="1"/>
    </xf>
    <xf numFmtId="0" fontId="5" fillId="32" borderId="6" xfId="1" applyFont="1" applyFill="1" applyBorder="1" applyAlignment="1">
      <alignment horizontal="left" vertical="center"/>
    </xf>
    <xf numFmtId="0" fontId="5" fillId="31" borderId="6" xfId="1" applyFont="1" applyFill="1" applyBorder="1" applyAlignment="1">
      <alignment horizontal="left" vertical="center"/>
    </xf>
    <xf numFmtId="0" fontId="5" fillId="30" borderId="6" xfId="1" applyFont="1" applyFill="1" applyBorder="1" applyAlignment="1">
      <alignment horizontal="left" vertical="center"/>
    </xf>
    <xf numFmtId="0" fontId="5" fillId="37" borderId="34" xfId="1" applyFont="1" applyFill="1" applyBorder="1" applyAlignment="1">
      <alignment horizontal="left" vertical="center" wrapText="1"/>
    </xf>
    <xf numFmtId="0" fontId="5" fillId="37" borderId="23" xfId="1" applyFont="1" applyFill="1" applyBorder="1" applyAlignment="1">
      <alignment horizontal="left" vertical="center" wrapText="1"/>
    </xf>
    <xf numFmtId="0" fontId="5" fillId="0" borderId="6" xfId="1" applyFont="1" applyBorder="1" applyAlignment="1">
      <alignment horizontal="left" vertical="center" wrapText="1"/>
    </xf>
    <xf numFmtId="0" fontId="5" fillId="3" borderId="6" xfId="1" applyFont="1" applyFill="1" applyBorder="1" applyAlignment="1">
      <alignment horizontal="left" vertical="center"/>
    </xf>
    <xf numFmtId="0" fontId="5" fillId="4" borderId="6" xfId="1" applyFont="1" applyFill="1" applyBorder="1" applyAlignment="1">
      <alignment horizontal="left" vertical="center"/>
    </xf>
    <xf numFmtId="0" fontId="5" fillId="5" borderId="6" xfId="1" applyFont="1" applyFill="1" applyBorder="1" applyAlignment="1">
      <alignment horizontal="left" vertical="center"/>
    </xf>
    <xf numFmtId="0" fontId="5" fillId="15" borderId="6" xfId="1" applyFont="1" applyFill="1" applyBorder="1" applyAlignment="1">
      <alignment horizontal="left" vertical="center"/>
    </xf>
    <xf numFmtId="2" fontId="5" fillId="15" borderId="13" xfId="1" applyNumberFormat="1" applyFont="1" applyFill="1" applyBorder="1" applyAlignment="1" applyProtection="1">
      <alignment horizontal="center" vertical="center"/>
      <protection locked="0"/>
    </xf>
    <xf numFmtId="2" fontId="5" fillId="15" borderId="19" xfId="1" applyNumberFormat="1" applyFont="1" applyFill="1" applyBorder="1" applyAlignment="1" applyProtection="1">
      <alignment horizontal="center" vertical="center"/>
      <protection locked="0"/>
    </xf>
    <xf numFmtId="164" fontId="5" fillId="15" borderId="38" xfId="1" applyNumberFormat="1" applyFont="1" applyFill="1" applyBorder="1" applyAlignment="1" applyProtection="1">
      <alignment horizontal="center" vertical="center"/>
      <protection locked="0"/>
    </xf>
    <xf numFmtId="164" fontId="5" fillId="15" borderId="36" xfId="1" applyNumberFormat="1" applyFont="1" applyFill="1" applyBorder="1" applyAlignment="1" applyProtection="1">
      <alignment horizontal="center" vertical="center"/>
      <protection locked="0"/>
    </xf>
    <xf numFmtId="164" fontId="5" fillId="15" borderId="37" xfId="1" applyNumberFormat="1" applyFont="1" applyFill="1" applyBorder="1" applyAlignment="1" applyProtection="1">
      <alignment horizontal="center" vertical="center"/>
      <protection locked="0"/>
    </xf>
    <xf numFmtId="0" fontId="7" fillId="2" borderId="7" xfId="1" applyFont="1" applyFill="1" applyBorder="1" applyAlignment="1" applyProtection="1">
      <alignment horizontal="center" vertical="center"/>
      <protection locked="0"/>
    </xf>
    <xf numFmtId="14" fontId="5" fillId="0" borderId="0" xfId="1" applyNumberFormat="1" applyFont="1" applyAlignment="1" applyProtection="1">
      <alignment horizontal="center" vertical="center"/>
      <protection locked="0"/>
    </xf>
    <xf numFmtId="14" fontId="5" fillId="0" borderId="7" xfId="1" applyNumberFormat="1" applyFont="1" applyBorder="1" applyAlignment="1" applyProtection="1">
      <alignment horizontal="center" vertical="center"/>
      <protection locked="0"/>
    </xf>
    <xf numFmtId="0" fontId="7" fillId="15" borderId="4" xfId="1" applyFont="1" applyFill="1" applyBorder="1" applyAlignment="1">
      <alignment horizontal="right" vertical="center"/>
    </xf>
    <xf numFmtId="0" fontId="7" fillId="15" borderId="0" xfId="1" applyFont="1" applyFill="1" applyAlignment="1">
      <alignment horizontal="right" vertical="center"/>
    </xf>
    <xf numFmtId="0" fontId="5" fillId="15" borderId="0" xfId="1" applyFont="1" applyFill="1" applyAlignment="1">
      <alignment horizontal="center" vertical="center" wrapText="1"/>
    </xf>
    <xf numFmtId="0" fontId="3" fillId="15" borderId="0" xfId="2" applyFill="1" applyBorder="1" applyAlignment="1" applyProtection="1">
      <alignment horizontal="center" vertical="center"/>
    </xf>
    <xf numFmtId="0" fontId="24" fillId="15" borderId="0" xfId="2" applyFont="1" applyFill="1" applyBorder="1" applyAlignment="1" applyProtection="1">
      <alignment horizontal="center" vertical="center"/>
    </xf>
    <xf numFmtId="0" fontId="28" fillId="15" borderId="0" xfId="1" applyFont="1" applyFill="1" applyAlignment="1">
      <alignment horizontal="center" vertical="center"/>
    </xf>
    <xf numFmtId="0" fontId="7" fillId="15" borderId="12" xfId="1" applyFont="1" applyFill="1" applyBorder="1" applyAlignment="1">
      <alignment horizontal="left" vertical="center"/>
    </xf>
    <xf numFmtId="0" fontId="7" fillId="15" borderId="13" xfId="1" applyFont="1" applyFill="1" applyBorder="1" applyAlignment="1">
      <alignment horizontal="left" vertical="center"/>
    </xf>
    <xf numFmtId="0" fontId="3" fillId="15" borderId="10" xfId="2" applyFill="1" applyBorder="1" applyAlignment="1" applyProtection="1">
      <alignment horizontal="center" vertical="center"/>
    </xf>
    <xf numFmtId="0" fontId="18" fillId="44" borderId="1" xfId="0" applyFont="1" applyFill="1" applyBorder="1" applyAlignment="1">
      <alignment horizontal="center" vertical="center" wrapText="1"/>
    </xf>
    <xf numFmtId="0" fontId="18" fillId="44" borderId="3" xfId="0" applyFont="1" applyFill="1" applyBorder="1" applyAlignment="1">
      <alignment horizontal="center" vertical="center" wrapText="1"/>
    </xf>
    <xf numFmtId="0" fontId="18" fillId="11" borderId="138" xfId="0" applyFont="1" applyFill="1" applyBorder="1" applyAlignment="1">
      <alignment vertical="center" wrapText="1"/>
    </xf>
    <xf numFmtId="0" fontId="18" fillId="11" borderId="139" xfId="0" applyFont="1" applyFill="1" applyBorder="1" applyAlignment="1">
      <alignment vertical="center" wrapText="1"/>
    </xf>
    <xf numFmtId="0" fontId="7" fillId="23" borderId="35" xfId="1" applyFont="1" applyFill="1" applyBorder="1" applyAlignment="1" applyProtection="1">
      <alignment horizontal="center" vertical="center" wrapText="1"/>
      <protection locked="0"/>
    </xf>
    <xf numFmtId="0" fontId="7" fillId="23" borderId="37" xfId="1" applyFont="1" applyFill="1" applyBorder="1" applyAlignment="1" applyProtection="1">
      <alignment horizontal="center" vertical="center" wrapText="1"/>
      <protection locked="0"/>
    </xf>
    <xf numFmtId="0" fontId="7" fillId="0" borderId="20" xfId="12" applyFont="1" applyBorder="1" applyAlignment="1">
      <alignment horizontal="center" vertical="top" wrapText="1"/>
    </xf>
    <xf numFmtId="0" fontId="19" fillId="0" borderId="105" xfId="12" applyFont="1" applyBorder="1" applyAlignment="1">
      <alignment horizontal="center" vertical="top" wrapText="1"/>
    </xf>
    <xf numFmtId="0" fontId="19" fillId="0" borderId="199" xfId="12" applyFont="1" applyBorder="1" applyAlignment="1">
      <alignment horizontal="center" vertical="top" wrapText="1"/>
    </xf>
    <xf numFmtId="0" fontId="7" fillId="23" borderId="138" xfId="1" applyFont="1" applyFill="1" applyBorder="1" applyAlignment="1" applyProtection="1">
      <alignment horizontal="center" vertical="center" wrapText="1"/>
      <protection locked="0"/>
    </xf>
    <xf numFmtId="0" fontId="7" fillId="23" borderId="201" xfId="1" applyFont="1" applyFill="1" applyBorder="1" applyAlignment="1" applyProtection="1">
      <alignment horizontal="center" vertical="center" wrapText="1"/>
      <protection locked="0"/>
    </xf>
    <xf numFmtId="2" fontId="18" fillId="39" borderId="35" xfId="12" applyNumberFormat="1" applyFont="1" applyFill="1" applyBorder="1" applyAlignment="1">
      <alignment horizontal="center" vertical="center" wrapText="1"/>
    </xf>
    <xf numFmtId="2" fontId="18" fillId="39" borderId="36" xfId="12" applyNumberFormat="1" applyFont="1" applyFill="1" applyBorder="1" applyAlignment="1">
      <alignment horizontal="center" vertical="center" wrapText="1"/>
    </xf>
    <xf numFmtId="2" fontId="18" fillId="39" borderId="37" xfId="12" applyNumberFormat="1" applyFont="1" applyFill="1" applyBorder="1" applyAlignment="1">
      <alignment horizontal="center" vertical="center" wrapText="1"/>
    </xf>
    <xf numFmtId="0" fontId="2" fillId="7" borderId="4" xfId="12" quotePrefix="1" applyFont="1" applyFill="1" applyBorder="1" applyAlignment="1">
      <alignment horizontal="center"/>
    </xf>
    <xf numFmtId="0" fontId="2" fillId="7" borderId="5" xfId="12" quotePrefix="1" applyFont="1" applyFill="1" applyBorder="1" applyAlignment="1">
      <alignment horizontal="center"/>
    </xf>
    <xf numFmtId="0" fontId="38" fillId="7" borderId="4" xfId="12" applyFont="1" applyFill="1" applyBorder="1" applyAlignment="1">
      <alignment horizontal="center"/>
    </xf>
    <xf numFmtId="0" fontId="38" fillId="7" borderId="5" xfId="12" applyFont="1" applyFill="1" applyBorder="1" applyAlignment="1">
      <alignment horizontal="center"/>
    </xf>
    <xf numFmtId="0" fontId="42" fillId="7" borderId="185" xfId="12" applyFont="1" applyFill="1" applyBorder="1" applyAlignment="1">
      <alignment horizontal="left" vertical="center" wrapText="1"/>
    </xf>
    <xf numFmtId="0" fontId="38" fillId="7" borderId="202" xfId="12" applyFont="1" applyFill="1" applyBorder="1" applyAlignment="1">
      <alignment horizontal="left" vertical="center" wrapText="1"/>
    </xf>
    <xf numFmtId="0" fontId="38" fillId="7" borderId="203" xfId="12" applyFont="1" applyFill="1" applyBorder="1" applyAlignment="1">
      <alignment horizontal="left" vertical="center" wrapText="1"/>
    </xf>
    <xf numFmtId="0" fontId="38" fillId="7" borderId="204" xfId="12" applyFont="1" applyFill="1" applyBorder="1" applyAlignment="1">
      <alignment horizontal="left" vertical="center" wrapText="1"/>
    </xf>
    <xf numFmtId="0" fontId="38" fillId="7" borderId="0" xfId="12" applyFont="1" applyFill="1" applyAlignment="1">
      <alignment horizontal="left" vertical="center" wrapText="1"/>
    </xf>
    <xf numFmtId="0" fontId="38" fillId="7" borderId="205" xfId="12" applyFont="1" applyFill="1" applyBorder="1" applyAlignment="1">
      <alignment horizontal="left" vertical="center" wrapText="1"/>
    </xf>
    <xf numFmtId="0" fontId="38" fillId="7" borderId="206" xfId="12" applyFont="1" applyFill="1" applyBorder="1" applyAlignment="1">
      <alignment horizontal="left" vertical="center" wrapText="1"/>
    </xf>
    <xf numFmtId="0" fontId="38" fillId="7" borderId="200" xfId="12" applyFont="1" applyFill="1" applyBorder="1" applyAlignment="1">
      <alignment horizontal="left" vertical="center" wrapText="1"/>
    </xf>
    <xf numFmtId="0" fontId="38" fillId="7" borderId="207" xfId="12" applyFont="1" applyFill="1" applyBorder="1" applyAlignment="1">
      <alignment horizontal="left" vertical="center" wrapText="1"/>
    </xf>
    <xf numFmtId="0" fontId="7" fillId="0" borderId="105" xfId="12" applyFont="1" applyBorder="1" applyAlignment="1">
      <alignment horizontal="center" vertical="top" wrapText="1"/>
    </xf>
    <xf numFmtId="0" fontId="41" fillId="46" borderId="1" xfId="12" applyFont="1" applyFill="1" applyBorder="1" applyAlignment="1">
      <alignment horizontal="center"/>
    </xf>
    <xf numFmtId="0" fontId="41" fillId="46" borderId="3" xfId="12" applyFont="1" applyFill="1" applyBorder="1" applyAlignment="1">
      <alignment horizontal="center"/>
    </xf>
    <xf numFmtId="0" fontId="44" fillId="7" borderId="4" xfId="12" applyFont="1" applyFill="1" applyBorder="1" applyAlignment="1">
      <alignment horizontal="center"/>
    </xf>
    <xf numFmtId="0" fontId="44" fillId="7" borderId="5" xfId="12" applyFont="1" applyFill="1" applyBorder="1" applyAlignment="1">
      <alignment horizontal="center"/>
    </xf>
    <xf numFmtId="0" fontId="38" fillId="7" borderId="4" xfId="12" quotePrefix="1" applyFont="1" applyFill="1" applyBorder="1" applyAlignment="1">
      <alignment horizontal="center"/>
    </xf>
    <xf numFmtId="0" fontId="38" fillId="7" borderId="5" xfId="12" quotePrefix="1" applyFont="1" applyFill="1" applyBorder="1" applyAlignment="1">
      <alignment horizontal="center"/>
    </xf>
    <xf numFmtId="0" fontId="2" fillId="7" borderId="4" xfId="12" applyFont="1" applyFill="1" applyBorder="1" applyAlignment="1">
      <alignment horizontal="center"/>
    </xf>
    <xf numFmtId="0" fontId="2" fillId="7" borderId="5" xfId="12" applyFont="1" applyFill="1" applyBorder="1" applyAlignment="1">
      <alignment horizontal="center"/>
    </xf>
    <xf numFmtId="0" fontId="18" fillId="15" borderId="107" xfId="0" applyFont="1" applyFill="1" applyBorder="1" applyAlignment="1">
      <alignment horizontal="left" vertical="center" wrapText="1"/>
    </xf>
    <xf numFmtId="0" fontId="18" fillId="15" borderId="108" xfId="0" applyFont="1" applyFill="1" applyBorder="1" applyAlignment="1">
      <alignment horizontal="left" vertical="center" wrapText="1"/>
    </xf>
    <xf numFmtId="0" fontId="18" fillId="15" borderId="109" xfId="0" applyFont="1" applyFill="1" applyBorder="1" applyAlignment="1">
      <alignment horizontal="left" vertical="center" wrapText="1"/>
    </xf>
    <xf numFmtId="0" fontId="15" fillId="23" borderId="9" xfId="0" applyFont="1" applyFill="1" applyBorder="1" applyAlignment="1">
      <alignment horizontal="center" vertical="center"/>
    </xf>
    <xf numFmtId="0" fontId="15" fillId="23" borderId="10" xfId="0" applyFont="1" applyFill="1" applyBorder="1" applyAlignment="1">
      <alignment horizontal="center" vertical="center"/>
    </xf>
    <xf numFmtId="0" fontId="5" fillId="14" borderId="46" xfId="0" applyFont="1" applyFill="1" applyBorder="1" applyAlignment="1">
      <alignment horizontal="center" vertical="center" wrapText="1"/>
    </xf>
    <xf numFmtId="0" fontId="5" fillId="14" borderId="114" xfId="0" applyFont="1" applyFill="1" applyBorder="1" applyAlignment="1">
      <alignment horizontal="center" vertical="center" wrapText="1"/>
    </xf>
    <xf numFmtId="0" fontId="5" fillId="14" borderId="99" xfId="0" applyFont="1" applyFill="1" applyBorder="1" applyAlignment="1">
      <alignment horizontal="center" vertical="center" wrapText="1"/>
    </xf>
    <xf numFmtId="0" fontId="5" fillId="14" borderId="197" xfId="0" applyFont="1" applyFill="1" applyBorder="1" applyAlignment="1">
      <alignment horizontal="center" vertical="center" wrapText="1"/>
    </xf>
    <xf numFmtId="0" fontId="15" fillId="15" borderId="91" xfId="0" applyFont="1" applyFill="1" applyBorder="1" applyAlignment="1">
      <alignment horizontal="center" vertical="center" wrapText="1"/>
    </xf>
    <xf numFmtId="0" fontId="15" fillId="15" borderId="123" xfId="0" applyFont="1" applyFill="1" applyBorder="1" applyAlignment="1">
      <alignment horizontal="center" vertical="center" wrapText="1"/>
    </xf>
    <xf numFmtId="0" fontId="5" fillId="14" borderId="127" xfId="0" applyFont="1" applyFill="1" applyBorder="1" applyAlignment="1">
      <alignment horizontal="center" vertical="center" wrapText="1"/>
    </xf>
    <xf numFmtId="0" fontId="5" fillId="14" borderId="170" xfId="0" applyFont="1" applyFill="1" applyBorder="1" applyAlignment="1">
      <alignment horizontal="center" vertical="center" wrapText="1"/>
    </xf>
    <xf numFmtId="0" fontId="14" fillId="0" borderId="91" xfId="0" applyFont="1" applyBorder="1" applyAlignment="1">
      <alignment horizontal="left" vertical="center" wrapText="1"/>
    </xf>
    <xf numFmtId="0" fontId="14" fillId="0" borderId="36" xfId="0" applyFont="1" applyBorder="1" applyAlignment="1">
      <alignment horizontal="left" vertical="center" wrapText="1"/>
    </xf>
    <xf numFmtId="0" fontId="14" fillId="0" borderId="37" xfId="0" applyFont="1" applyBorder="1" applyAlignment="1">
      <alignment horizontal="left" vertical="center" wrapText="1"/>
    </xf>
    <xf numFmtId="0" fontId="14" fillId="7" borderId="91" xfId="0" applyFont="1" applyFill="1" applyBorder="1" applyAlignment="1">
      <alignment horizontal="left" vertical="center" wrapText="1"/>
    </xf>
    <xf numFmtId="0" fontId="14" fillId="7" borderId="36" xfId="0" applyFont="1" applyFill="1" applyBorder="1" applyAlignment="1">
      <alignment horizontal="left" vertical="center" wrapText="1"/>
    </xf>
    <xf numFmtId="0" fontId="14" fillId="7" borderId="37" xfId="0" applyFont="1" applyFill="1" applyBorder="1" applyAlignment="1">
      <alignment horizontal="left" vertical="center" wrapText="1"/>
    </xf>
    <xf numFmtId="0" fontId="5" fillId="0" borderId="91"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14" fillId="0" borderId="36" xfId="0" applyFont="1" applyBorder="1" applyAlignment="1">
      <alignment horizontal="left" vertical="center"/>
    </xf>
    <xf numFmtId="0" fontId="14" fillId="0" borderId="37" xfId="0" applyFont="1" applyBorder="1" applyAlignment="1">
      <alignment horizontal="left" vertical="center"/>
    </xf>
    <xf numFmtId="0" fontId="43" fillId="0" borderId="35" xfId="0" applyFont="1" applyBorder="1" applyAlignment="1">
      <alignment horizontal="center" vertical="center" wrapText="1"/>
    </xf>
    <xf numFmtId="0" fontId="35" fillId="0" borderId="36" xfId="0" applyFont="1" applyBorder="1" applyAlignment="1">
      <alignment horizontal="center" vertical="center"/>
    </xf>
    <xf numFmtId="0" fontId="35" fillId="0" borderId="37" xfId="0" applyFont="1" applyBorder="1" applyAlignment="1">
      <alignment horizontal="center" vertical="center"/>
    </xf>
    <xf numFmtId="0" fontId="5" fillId="0" borderId="91" xfId="0" applyFont="1" applyBorder="1" applyAlignment="1">
      <alignment horizontal="left" vertical="center" wrapText="1"/>
    </xf>
    <xf numFmtId="0" fontId="5" fillId="0" borderId="36" xfId="0" applyFont="1" applyBorder="1" applyAlignment="1">
      <alignment horizontal="left" vertical="center" wrapText="1"/>
    </xf>
    <xf numFmtId="0" fontId="5" fillId="0" borderId="37" xfId="0" applyFont="1" applyBorder="1" applyAlignment="1">
      <alignment horizontal="left" vertical="center" wrapText="1"/>
    </xf>
    <xf numFmtId="0" fontId="7" fillId="23" borderId="36" xfId="1" applyFont="1" applyFill="1" applyBorder="1" applyAlignment="1" applyProtection="1">
      <alignment horizontal="center" vertical="center" wrapText="1"/>
      <protection locked="0"/>
    </xf>
  </cellXfs>
  <cellStyles count="17">
    <cellStyle name="Comma" xfId="15" builtinId="3"/>
    <cellStyle name="Hyperlink" xfId="2" builtinId="8"/>
    <cellStyle name="Normal" xfId="0" builtinId="0"/>
    <cellStyle name="Normal 2" xfId="1" xr:uid="{00000000-0005-0000-0000-000002000000}"/>
    <cellStyle name="Normal 2 2" xfId="3" xr:uid="{00000000-0005-0000-0000-000003000000}"/>
    <cellStyle name="Normal 2 2 2" xfId="10" xr:uid="{00000000-0005-0000-0000-000004000000}"/>
    <cellStyle name="Normal 3" xfId="4" xr:uid="{00000000-0005-0000-0000-000005000000}"/>
    <cellStyle name="Normal 3 2" xfId="9" xr:uid="{00000000-0005-0000-0000-000006000000}"/>
    <cellStyle name="Normal 3 2 2" xfId="12" xr:uid="{00000000-0005-0000-0000-000007000000}"/>
    <cellStyle name="Normal 3 2 8" xfId="13" xr:uid="{94135878-3C28-4641-A5AA-1DEDAB39A117}"/>
    <cellStyle name="Normal 4" xfId="5" xr:uid="{00000000-0005-0000-0000-000008000000}"/>
    <cellStyle name="Normal 5" xfId="6" xr:uid="{00000000-0005-0000-0000-000009000000}"/>
    <cellStyle name="Normal 6" xfId="7" xr:uid="{00000000-0005-0000-0000-00000A000000}"/>
    <cellStyle name="Normal 7" xfId="11" xr:uid="{00000000-0005-0000-0000-00000B000000}"/>
    <cellStyle name="Normal 8" xfId="14" xr:uid="{31C8E167-24CB-453B-B719-4ACAB75EBF96}"/>
    <cellStyle name="Percent" xfId="16" builtinId="5"/>
    <cellStyle name="Percent 2" xfId="8" xr:uid="{00000000-0005-0000-0000-00000C000000}"/>
  </cellStyles>
  <dxfs count="2991">
    <dxf>
      <font>
        <b/>
        <i val="0"/>
        <color theme="0"/>
      </font>
      <fill>
        <patternFill>
          <bgColor rgb="FFFF0000"/>
        </patternFill>
      </fill>
    </dxf>
    <dxf>
      <font>
        <b/>
        <i val="0"/>
        <color theme="0"/>
      </font>
      <fill>
        <patternFill>
          <bgColor rgb="FFFF0000"/>
        </patternFill>
      </fill>
    </dxf>
    <dxf>
      <fill>
        <patternFill>
          <bgColor theme="5"/>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ont>
        <b val="0"/>
        <i val="0"/>
        <strike val="0"/>
        <color auto="1"/>
      </font>
      <numFmt numFmtId="0" formatCode="General"/>
      <fill>
        <patternFill patternType="solid">
          <fgColor theme="1"/>
          <bgColor rgb="FFFF0000"/>
        </patternFill>
      </fill>
      <border>
        <top/>
      </border>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ill>
        <patternFill>
          <bgColor theme="5"/>
        </patternFill>
      </fill>
    </dxf>
    <dxf>
      <fill>
        <patternFill>
          <bgColor rgb="FFFFFF00"/>
        </patternFill>
      </fill>
    </dxf>
    <dxf>
      <font>
        <b val="0"/>
        <i val="0"/>
        <strike val="0"/>
        <color auto="1"/>
      </font>
      <numFmt numFmtId="0" formatCode="General"/>
      <fill>
        <patternFill patternType="solid">
          <fgColor theme="1"/>
          <bgColor rgb="FFFF0000"/>
        </patternFill>
      </fill>
      <border>
        <top/>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medium">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Calibri"/>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medium">
          <color auto="1"/>
        </left>
        <right style="thin">
          <color auto="1"/>
        </right>
        <top style="thin">
          <color auto="1"/>
        </top>
        <bottom style="thin">
          <color auto="1"/>
        </bottom>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dxf>
    <dxf>
      <border outline="0">
        <bottom style="medium">
          <color auto="1"/>
        </bottom>
      </border>
    </dxf>
    <dxf>
      <font>
        <strike val="0"/>
        <outline val="0"/>
        <shadow val="0"/>
        <u val="none"/>
        <vertAlign val="baseline"/>
        <sz val="11"/>
        <name val="Calibri"/>
        <scheme val="minor"/>
      </font>
      <fill>
        <patternFill patternType="solid">
          <fgColor indexed="64"/>
          <bgColor theme="0" tint="-0.14996795556505021"/>
        </patternFill>
      </fill>
      <border diagonalUp="0" diagonalDown="0" outline="0">
        <left style="thin">
          <color auto="1"/>
        </left>
        <right style="thin">
          <color auto="1"/>
        </right>
        <top/>
        <bottom/>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border diagonalUp="0" diagonalDown="0">
        <left style="thin">
          <color indexed="64"/>
        </left>
        <right style="medium">
          <color indexed="64"/>
        </right>
        <top style="thin">
          <color indexed="64"/>
        </top>
        <bottom style="thin">
          <color indexed="64"/>
        </bottom>
        <vertical/>
        <horizontal style="thin">
          <color indexed="64"/>
        </horizontal>
      </border>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numFmt numFmtId="175" formatCode="0.000;\-0.000;\-"/>
      <fill>
        <patternFill patternType="solid">
          <fgColor indexed="64"/>
          <bgColor rgb="FFD9D9D9"/>
        </patternFill>
      </fill>
      <alignment horizontal="right" textRotation="0" wrapText="0" indent="0" justifyLastLine="0" readingOrder="0"/>
      <border diagonalUp="0" diagonalDown="0" outline="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color auto="1"/>
        <name val="Arial"/>
        <scheme val="none"/>
      </font>
      <fill>
        <patternFill patternType="none">
          <fgColor indexed="64"/>
          <bgColor auto="1"/>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76" formatCode="#,##0.000"/>
      <fill>
        <patternFill patternType="solid">
          <fgColor indexed="64"/>
          <bgColor rgb="FFFFFF99"/>
        </patternFill>
      </fill>
      <alignment horizontal="right" vertical="center"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75" formatCode="0.000;\-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0" justifyLastLine="0" shrinkToFit="1" readingOrder="0"/>
      <border diagonalUp="0" diagonalDown="0" outline="0">
        <left style="thin">
          <color indexed="64"/>
        </left>
        <right style="thin">
          <color indexed="64"/>
        </right>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rgb="FF000000"/>
        </left>
        <right style="thin">
          <color auto="1"/>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style="thin">
          <color auto="1"/>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top style="medium">
          <color auto="1"/>
        </top>
        <bottom style="medium">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medium">
          <color auto="1"/>
        </top>
        <bottom style="medium">
          <color auto="1"/>
        </bottom>
      </border>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style="medium">
          <color indexed="64"/>
        </left>
        <right/>
        <top style="medium">
          <color auto="1"/>
        </top>
        <bottom style="medium">
          <color auto="1"/>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fill>
        <patternFill patternType="solid">
          <fgColor rgb="FF000000"/>
          <bgColor theme="0" tint="-0.249977111117893"/>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ck">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bottom/>
        <vertical/>
        <horizontal/>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right style="thin">
          <color indexed="64"/>
        </right>
        <top/>
        <bottom style="thin">
          <color indexed="64"/>
        </bottom>
        <vertical/>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1"/>
        <color rgb="FF000000"/>
        <name val="Arial"/>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left" vertical="bottom" textRotation="0" wrapText="1" indent="0" justifyLastLine="0" shrinkToFit="0" readingOrder="1"/>
      <border diagonalUp="0" diagonalDown="0" outline="0">
        <left style="thin">
          <color rgb="FF000000"/>
        </left>
        <right style="thin">
          <color rgb="FF000000"/>
        </right>
        <top style="thin">
          <color rgb="FF000000"/>
        </top>
        <bottom style="thin">
          <color rgb="FF000000"/>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strike val="0"/>
        <condense val="0"/>
        <extend val="0"/>
        <outline val="0"/>
        <shadow val="0"/>
        <u val="none"/>
        <vertAlign val="baseline"/>
        <sz val="11"/>
        <color rgb="FF000000"/>
        <name val="Arial"/>
        <scheme val="none"/>
      </font>
      <numFmt numFmtId="0" formatCode="General"/>
      <fill>
        <patternFill patternType="solid">
          <fgColor indexed="64"/>
          <bgColor theme="0" tint="-4.9989318521683403E-2"/>
        </patternFill>
      </fill>
      <alignment horizontal="left" vertical="center" textRotation="0" wrapText="1" indent="0" justifyLastLine="0" shrinkToFit="0" readingOrder="0"/>
      <border diagonalUp="0" diagonalDown="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b val="0"/>
        <i/>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1"/>
        <color rgb="FF000000"/>
        <name val="Arial"/>
        <scheme val="none"/>
      </font>
      <fill>
        <patternFill patternType="solid">
          <fgColor rgb="FF000000"/>
          <bgColor rgb="FFC0C0C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border diagonalUp="0" diagonalDown="0">
        <right style="medium">
          <color indexed="64"/>
        </right>
        <vertical/>
      </border>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rgb="FF000000"/>
        </left>
        <right style="medium">
          <color indexed="64"/>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right style="thin">
          <color rgb="FF000000"/>
        </right>
        <top style="thin">
          <color rgb="FF000000"/>
        </top>
        <bottom style="thin">
          <color rgb="FF000000"/>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righ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4" formatCode="0.00%"/>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medium">
          <color indexed="64"/>
        </left>
        <right style="thin">
          <color auto="1"/>
        </right>
        <top style="medium">
          <color auto="1"/>
        </top>
        <bottom style="medium">
          <color auto="1"/>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right" vertical="center" textRotation="0" wrapText="1" indent="0" justifyLastLine="0" shrinkToFit="0" readingOrder="0"/>
      <border diagonalUp="0" diagonalDown="0" outline="0">
        <left style="thin">
          <color indexed="64"/>
        </left>
        <right style="medium">
          <color rgb="FF000000"/>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medium">
          <color rgb="FF000000"/>
        </left>
        <right style="thin">
          <color indexed="64"/>
        </right>
        <top style="thin">
          <color indexed="64"/>
        </top>
        <bottom style="thin">
          <color indexed="64"/>
        </bottom>
        <vertical/>
        <horizontal/>
      </border>
    </dxf>
    <dxf>
      <border outline="0">
        <right style="medium">
          <color indexed="64"/>
        </right>
        <top style="medium">
          <color indexed="64"/>
        </top>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4"/>
        </patternFill>
      </fill>
      <alignment horizontal="right" vertical="center" textRotation="0" indent="0" justifyLastLine="0" readingOrder="0"/>
      <border outline="0">
        <left style="thin">
          <color indexed="64"/>
        </left>
      </border>
    </dxf>
    <dxf>
      <fill>
        <patternFill patternType="solid">
          <fgColor indexed="64"/>
          <bgColor theme="4"/>
        </patternFill>
      </fill>
      <alignment horizontal="right" vertical="center" textRotation="0" indent="0" justifyLastLine="0" readingOrder="0"/>
      <border outline="0">
        <left style="thin">
          <color indexed="64"/>
        </left>
        <right style="thin">
          <color indexed="64"/>
        </right>
      </border>
    </dxf>
    <dxf>
      <fill>
        <patternFill patternType="solid">
          <fgColor indexed="64"/>
          <bgColor theme="4"/>
        </patternFill>
      </fill>
      <alignment horizontal="right" vertical="center" textRotation="0" indent="0" justifyLastLine="0" readingOrder="0"/>
      <border outline="0">
        <left style="thin">
          <color indexed="64"/>
        </left>
      </border>
    </dxf>
    <dxf>
      <fill>
        <patternFill patternType="solid">
          <fgColor indexed="64"/>
          <bgColor theme="4"/>
        </patternFill>
      </fill>
      <alignment horizontal="right" vertical="center" textRotation="0" indent="0" justifyLastLine="0" readingOrder="0"/>
    </dxf>
    <dxf>
      <alignment horizontal="right" vertical="center" textRotation="0" indent="0" justifyLastLine="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wrapText="0" indent="0" justifyLastLine="0" shrinkToFit="0" readingOrder="0"/>
      <border>
        <left style="thin">
          <color indexed="64"/>
        </left>
      </border>
    </dxf>
    <dxf>
      <numFmt numFmtId="2" formatCode="0.00"/>
    </dxf>
    <dxf>
      <alignment horizontal="right" vertical="center" textRotation="0" wrapText="0" indent="0" justifyLastLine="0" shrinkToFit="0" readingOrder="0"/>
      <border>
        <right style="thin">
          <color indexed="64"/>
        </right>
      </border>
    </dxf>
    <dxf>
      <border outline="0">
        <right style="thin">
          <color indexed="64"/>
        </right>
      </border>
    </dxf>
    <dxf>
      <border outline="0">
        <top style="thin">
          <color indexed="64"/>
        </top>
      </border>
    </dxf>
    <dxf>
      <border outline="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style="thin">
          <color indexed="64"/>
        </horizontal>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2" defaultPivotStyle="PivotStyleLight16"/>
  <colors>
    <mruColors>
      <color rgb="FFFFFF99"/>
      <color rgb="FFCCFFCC"/>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PWSPRT!$G$368:$CI$368</c:f>
              <c:numCache>
                <c:formatCode>0.00</c:formatCode>
                <c:ptCount val="81"/>
                <c:pt idx="0">
                  <c:v>0</c:v>
                </c:pt>
                <c:pt idx="1">
                  <c:v>0</c:v>
                </c:pt>
                <c:pt idx="2">
                  <c:v>32.96</c:v>
                </c:pt>
                <c:pt idx="3">
                  <c:v>34.794086547025358</c:v>
                </c:pt>
                <c:pt idx="4">
                  <c:v>36.522220830706331</c:v>
                </c:pt>
                <c:pt idx="5">
                  <c:v>38.410172144079461</c:v>
                </c:pt>
                <c:pt idx="6">
                  <c:v>39.399572541677536</c:v>
                </c:pt>
                <c:pt idx="7">
                  <c:v>40.488972939275627</c:v>
                </c:pt>
                <c:pt idx="8">
                  <c:v>41.608373336873704</c:v>
                </c:pt>
                <c:pt idx="9">
                  <c:v>42.697773734471788</c:v>
                </c:pt>
                <c:pt idx="10">
                  <c:v>43.77717413206986</c:v>
                </c:pt>
                <c:pt idx="11">
                  <c:v>44.766574529667942</c:v>
                </c:pt>
                <c:pt idx="12">
                  <c:v>45.725974927266023</c:v>
                </c:pt>
                <c:pt idx="13">
                  <c:v>46.619819785664099</c:v>
                </c:pt>
                <c:pt idx="14">
                  <c:v>47.492202512862185</c:v>
                </c:pt>
                <c:pt idx="15">
                  <c:v>48.324585240060266</c:v>
                </c:pt>
                <c:pt idx="16">
                  <c:v>49.096967967258351</c:v>
                </c:pt>
                <c:pt idx="17">
                  <c:v>49.819350694456425</c:v>
                </c:pt>
                <c:pt idx="18">
                  <c:v>50.501733421654507</c:v>
                </c:pt>
                <c:pt idx="19">
                  <c:v>51.134116148852584</c:v>
                </c:pt>
                <c:pt idx="20">
                  <c:v>51.716498876050665</c:v>
                </c:pt>
                <c:pt idx="21">
                  <c:v>52.318881603248741</c:v>
                </c:pt>
                <c:pt idx="22">
                  <c:v>52.921264330446824</c:v>
                </c:pt>
                <c:pt idx="23">
                  <c:v>53.523647057644901</c:v>
                </c:pt>
                <c:pt idx="24">
                  <c:v>54.126029784842984</c:v>
                </c:pt>
                <c:pt idx="25">
                  <c:v>54.728412512041068</c:v>
                </c:pt>
                <c:pt idx="26">
                  <c:v>55.340795239239149</c:v>
                </c:pt>
                <c:pt idx="27">
                  <c:v>55.933177966437221</c:v>
                </c:pt>
                <c:pt idx="28">
                  <c:v>56.525560693635306</c:v>
                </c:pt>
                <c:pt idx="29">
                  <c:v>57.117943420833384</c:v>
                </c:pt>
                <c:pt idx="30">
                  <c:v>57.710326148031463</c:v>
                </c:pt>
                <c:pt idx="31">
                  <c:v>58.310326148031479</c:v>
                </c:pt>
                <c:pt idx="32">
                  <c:v>58.590326148031465</c:v>
                </c:pt>
                <c:pt idx="33">
                  <c:v>58.860326148031476</c:v>
                </c:pt>
                <c:pt idx="34">
                  <c:v>59.110326148031476</c:v>
                </c:pt>
                <c:pt idx="35">
                  <c:v>59.370326148031467</c:v>
                </c:pt>
                <c:pt idx="36">
                  <c:v>59.620326148031467</c:v>
                </c:pt>
                <c:pt idx="37">
                  <c:v>59.860326148031476</c:v>
                </c:pt>
                <c:pt idx="38">
                  <c:v>60.100326148031471</c:v>
                </c:pt>
                <c:pt idx="39">
                  <c:v>60.350326148031471</c:v>
                </c:pt>
                <c:pt idx="40">
                  <c:v>60.590326148031465</c:v>
                </c:pt>
                <c:pt idx="41">
                  <c:v>60.830326148031475</c:v>
                </c:pt>
                <c:pt idx="42">
                  <c:v>61.070326148031469</c:v>
                </c:pt>
                <c:pt idx="43">
                  <c:v>61.330326148031475</c:v>
                </c:pt>
                <c:pt idx="44">
                  <c:v>61.580326148031475</c:v>
                </c:pt>
                <c:pt idx="45">
                  <c:v>61.840326148031465</c:v>
                </c:pt>
                <c:pt idx="46">
                  <c:v>62.100326148031471</c:v>
                </c:pt>
                <c:pt idx="47">
                  <c:v>62.380326148031472</c:v>
                </c:pt>
                <c:pt idx="48">
                  <c:v>62.660326148031473</c:v>
                </c:pt>
                <c:pt idx="49">
                  <c:v>62.930326148031469</c:v>
                </c:pt>
                <c:pt idx="50">
                  <c:v>63.200326148031465</c:v>
                </c:pt>
                <c:pt idx="51">
                  <c:v>63.470326148031475</c:v>
                </c:pt>
                <c:pt idx="52">
                  <c:v>63.740326148031471</c:v>
                </c:pt>
                <c:pt idx="53">
                  <c:v>64.000326148031462</c:v>
                </c:pt>
                <c:pt idx="54">
                  <c:v>64.270326148031472</c:v>
                </c:pt>
                <c:pt idx="55">
                  <c:v>64.530326148031463</c:v>
                </c:pt>
              </c:numCache>
            </c:numRef>
          </c:val>
          <c:extLst>
            <c:ext xmlns:c16="http://schemas.microsoft.com/office/drawing/2014/chart" uri="{C3380CC4-5D6E-409C-BE32-E72D297353CC}">
              <c16:uniqueId val="{00000000-9D9C-4311-955E-1FA598C50E3D}"/>
            </c:ext>
          </c:extLst>
        </c:ser>
        <c:ser>
          <c:idx val="0"/>
          <c:order val="1"/>
          <c:tx>
            <c:v>Unmeasured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PWSPRT!$G$369:$CI$369</c:f>
              <c:numCache>
                <c:formatCode>0.00</c:formatCode>
                <c:ptCount val="81"/>
                <c:pt idx="0">
                  <c:v>0</c:v>
                </c:pt>
                <c:pt idx="1">
                  <c:v>0</c:v>
                </c:pt>
                <c:pt idx="2">
                  <c:v>89.55</c:v>
                </c:pt>
                <c:pt idx="3">
                  <c:v>87.32</c:v>
                </c:pt>
                <c:pt idx="4">
                  <c:v>84.84</c:v>
                </c:pt>
                <c:pt idx="5">
                  <c:v>83.02</c:v>
                </c:pt>
                <c:pt idx="6">
                  <c:v>83</c:v>
                </c:pt>
                <c:pt idx="7">
                  <c:v>82.96</c:v>
                </c:pt>
                <c:pt idx="8">
                  <c:v>82.9</c:v>
                </c:pt>
                <c:pt idx="9">
                  <c:v>82.84</c:v>
                </c:pt>
                <c:pt idx="10">
                  <c:v>82.77</c:v>
                </c:pt>
                <c:pt idx="11">
                  <c:v>82.68</c:v>
                </c:pt>
                <c:pt idx="12">
                  <c:v>82.59</c:v>
                </c:pt>
                <c:pt idx="13">
                  <c:v>82.52</c:v>
                </c:pt>
                <c:pt idx="14">
                  <c:v>82.45</c:v>
                </c:pt>
                <c:pt idx="15">
                  <c:v>82.4</c:v>
                </c:pt>
                <c:pt idx="16">
                  <c:v>82.34</c:v>
                </c:pt>
                <c:pt idx="17">
                  <c:v>82.27</c:v>
                </c:pt>
                <c:pt idx="18">
                  <c:v>82.19</c:v>
                </c:pt>
                <c:pt idx="19">
                  <c:v>82.12</c:v>
                </c:pt>
                <c:pt idx="20">
                  <c:v>82.04</c:v>
                </c:pt>
                <c:pt idx="21">
                  <c:v>82</c:v>
                </c:pt>
                <c:pt idx="22">
                  <c:v>81.96</c:v>
                </c:pt>
                <c:pt idx="23">
                  <c:v>81.93</c:v>
                </c:pt>
                <c:pt idx="24">
                  <c:v>81.91</c:v>
                </c:pt>
                <c:pt idx="25">
                  <c:v>81.900000000000006</c:v>
                </c:pt>
                <c:pt idx="26">
                  <c:v>81.89</c:v>
                </c:pt>
                <c:pt idx="27">
                  <c:v>81.88</c:v>
                </c:pt>
                <c:pt idx="28">
                  <c:v>81.86</c:v>
                </c:pt>
                <c:pt idx="29">
                  <c:v>81.86</c:v>
                </c:pt>
                <c:pt idx="30">
                  <c:v>81.86</c:v>
                </c:pt>
                <c:pt idx="31">
                  <c:v>81.87</c:v>
                </c:pt>
                <c:pt idx="32">
                  <c:v>81.87</c:v>
                </c:pt>
                <c:pt idx="33">
                  <c:v>81.86</c:v>
                </c:pt>
                <c:pt idx="34">
                  <c:v>81.86</c:v>
                </c:pt>
                <c:pt idx="35">
                  <c:v>81.86</c:v>
                </c:pt>
                <c:pt idx="36">
                  <c:v>81.849999999999994</c:v>
                </c:pt>
                <c:pt idx="37">
                  <c:v>81.83</c:v>
                </c:pt>
                <c:pt idx="38">
                  <c:v>81.819999999999993</c:v>
                </c:pt>
                <c:pt idx="39">
                  <c:v>81.81</c:v>
                </c:pt>
                <c:pt idx="40">
                  <c:v>81.8</c:v>
                </c:pt>
                <c:pt idx="41">
                  <c:v>81.790000000000006</c:v>
                </c:pt>
                <c:pt idx="42">
                  <c:v>81.78</c:v>
                </c:pt>
                <c:pt idx="43">
                  <c:v>81.77</c:v>
                </c:pt>
                <c:pt idx="44">
                  <c:v>81.75</c:v>
                </c:pt>
                <c:pt idx="45">
                  <c:v>81.73</c:v>
                </c:pt>
                <c:pt idx="46">
                  <c:v>81.7</c:v>
                </c:pt>
                <c:pt idx="47">
                  <c:v>81.67</c:v>
                </c:pt>
                <c:pt idx="48">
                  <c:v>81.650000000000006</c:v>
                </c:pt>
                <c:pt idx="49">
                  <c:v>81.62</c:v>
                </c:pt>
                <c:pt idx="50">
                  <c:v>81.59</c:v>
                </c:pt>
                <c:pt idx="51">
                  <c:v>81.58</c:v>
                </c:pt>
                <c:pt idx="52">
                  <c:v>81.56</c:v>
                </c:pt>
                <c:pt idx="53">
                  <c:v>81.540000000000006</c:v>
                </c:pt>
                <c:pt idx="54">
                  <c:v>81.52</c:v>
                </c:pt>
                <c:pt idx="55">
                  <c:v>81.5</c:v>
                </c:pt>
              </c:numCache>
            </c:numRef>
          </c:val>
          <c:extLst>
            <c:ext xmlns:c16="http://schemas.microsoft.com/office/drawing/2014/chart" uri="{C3380CC4-5D6E-409C-BE32-E72D297353CC}">
              <c16:uniqueId val="{00000001-9D9C-4311-955E-1FA598C50E3D}"/>
            </c:ext>
          </c:extLst>
        </c:ser>
        <c:ser>
          <c:idx val="1"/>
          <c:order val="2"/>
          <c:tx>
            <c:v>Non-household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PWSPRT!$G$370:$CI$370</c:f>
              <c:numCache>
                <c:formatCode>0.00</c:formatCode>
                <c:ptCount val="81"/>
                <c:pt idx="0">
                  <c:v>0</c:v>
                </c:pt>
                <c:pt idx="1">
                  <c:v>0</c:v>
                </c:pt>
                <c:pt idx="2">
                  <c:v>29.06</c:v>
                </c:pt>
                <c:pt idx="3">
                  <c:v>28.80236</c:v>
                </c:pt>
                <c:pt idx="4">
                  <c:v>30.002359999999999</c:v>
                </c:pt>
                <c:pt idx="5">
                  <c:v>29.772359999999999</c:v>
                </c:pt>
                <c:pt idx="6">
                  <c:v>29.942360000000001</c:v>
                </c:pt>
                <c:pt idx="7">
                  <c:v>29.832359999999998</c:v>
                </c:pt>
                <c:pt idx="8">
                  <c:v>30.21236</c:v>
                </c:pt>
                <c:pt idx="9">
                  <c:v>30.092359999999999</c:v>
                </c:pt>
                <c:pt idx="10">
                  <c:v>30.512360000000001</c:v>
                </c:pt>
                <c:pt idx="11">
                  <c:v>30.062359999999998</c:v>
                </c:pt>
                <c:pt idx="12">
                  <c:v>30.382359999999998</c:v>
                </c:pt>
                <c:pt idx="13">
                  <c:v>30.202359999999999</c:v>
                </c:pt>
                <c:pt idx="14">
                  <c:v>30.862359999999999</c:v>
                </c:pt>
                <c:pt idx="15">
                  <c:v>30.512360000000001</c:v>
                </c:pt>
                <c:pt idx="16">
                  <c:v>30.192360000000001</c:v>
                </c:pt>
                <c:pt idx="17">
                  <c:v>30.73236</c:v>
                </c:pt>
                <c:pt idx="18">
                  <c:v>30.792359999999999</c:v>
                </c:pt>
                <c:pt idx="19">
                  <c:v>30.542359999999999</c:v>
                </c:pt>
                <c:pt idx="20">
                  <c:v>31.192360000000001</c:v>
                </c:pt>
                <c:pt idx="21">
                  <c:v>30.812359999999998</c:v>
                </c:pt>
                <c:pt idx="22">
                  <c:v>31.242359999999998</c:v>
                </c:pt>
                <c:pt idx="23">
                  <c:v>30.542359999999999</c:v>
                </c:pt>
                <c:pt idx="24">
                  <c:v>31.062359999999998</c:v>
                </c:pt>
                <c:pt idx="25">
                  <c:v>31.362359999999999</c:v>
                </c:pt>
                <c:pt idx="26">
                  <c:v>31.57236</c:v>
                </c:pt>
                <c:pt idx="27">
                  <c:v>31.402359999999998</c:v>
                </c:pt>
                <c:pt idx="28">
                  <c:v>31.542359999999999</c:v>
                </c:pt>
                <c:pt idx="29">
                  <c:v>31.902359999999998</c:v>
                </c:pt>
                <c:pt idx="30">
                  <c:v>31.64236</c:v>
                </c:pt>
                <c:pt idx="31">
                  <c:v>31.582359999999998</c:v>
                </c:pt>
                <c:pt idx="32">
                  <c:v>31.622359999999997</c:v>
                </c:pt>
                <c:pt idx="33">
                  <c:v>32.30236</c:v>
                </c:pt>
                <c:pt idx="34">
                  <c:v>31.912359999999996</c:v>
                </c:pt>
                <c:pt idx="35">
                  <c:v>32.392359999999996</c:v>
                </c:pt>
                <c:pt idx="36">
                  <c:v>32.002359999999996</c:v>
                </c:pt>
                <c:pt idx="37">
                  <c:v>33.152360000000002</c:v>
                </c:pt>
                <c:pt idx="38">
                  <c:v>32.942360000000001</c:v>
                </c:pt>
                <c:pt idx="39">
                  <c:v>33.292360000000002</c:v>
                </c:pt>
                <c:pt idx="40">
                  <c:v>33.112360000000002</c:v>
                </c:pt>
                <c:pt idx="41">
                  <c:v>33.492359999999998</c:v>
                </c:pt>
                <c:pt idx="42">
                  <c:v>33.202359999999999</c:v>
                </c:pt>
                <c:pt idx="43">
                  <c:v>34.042360000000002</c:v>
                </c:pt>
                <c:pt idx="44">
                  <c:v>34.182360000000003</c:v>
                </c:pt>
                <c:pt idx="45">
                  <c:v>33.792360000000002</c:v>
                </c:pt>
                <c:pt idx="46">
                  <c:v>33.992359999999998</c:v>
                </c:pt>
                <c:pt idx="47">
                  <c:v>33.91236</c:v>
                </c:pt>
                <c:pt idx="48">
                  <c:v>34.092359999999999</c:v>
                </c:pt>
                <c:pt idx="49">
                  <c:v>34.082360000000001</c:v>
                </c:pt>
                <c:pt idx="50">
                  <c:v>34.652360000000002</c:v>
                </c:pt>
                <c:pt idx="51">
                  <c:v>34.882359999999998</c:v>
                </c:pt>
                <c:pt idx="52">
                  <c:v>34.972360000000002</c:v>
                </c:pt>
                <c:pt idx="53">
                  <c:v>35.112360000000002</c:v>
                </c:pt>
                <c:pt idx="54">
                  <c:v>34.942360000000001</c:v>
                </c:pt>
                <c:pt idx="55">
                  <c:v>35.152360000000002</c:v>
                </c:pt>
              </c:numCache>
            </c:numRef>
          </c:val>
          <c:extLst>
            <c:ext xmlns:c16="http://schemas.microsoft.com/office/drawing/2014/chart" uri="{C3380CC4-5D6E-409C-BE32-E72D297353CC}">
              <c16:uniqueId val="{00000002-9D9C-4311-955E-1FA598C50E3D}"/>
            </c:ext>
          </c:extLst>
        </c:ser>
        <c:ser>
          <c:idx val="2"/>
          <c:order val="3"/>
          <c:tx>
            <c:v>Total leakage</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PWSPRT!$G$371:$CI$371</c:f>
              <c:numCache>
                <c:formatCode>0.00</c:formatCode>
                <c:ptCount val="81"/>
                <c:pt idx="0">
                  <c:v>0</c:v>
                </c:pt>
                <c:pt idx="1">
                  <c:v>0</c:v>
                </c:pt>
                <c:pt idx="2">
                  <c:v>26.93</c:v>
                </c:pt>
                <c:pt idx="3">
                  <c:v>30.71</c:v>
                </c:pt>
                <c:pt idx="4">
                  <c:v>26</c:v>
                </c:pt>
                <c:pt idx="5">
                  <c:v>24</c:v>
                </c:pt>
                <c:pt idx="6">
                  <c:v>24</c:v>
                </c:pt>
                <c:pt idx="7">
                  <c:v>24</c:v>
                </c:pt>
                <c:pt idx="8">
                  <c:v>24</c:v>
                </c:pt>
                <c:pt idx="9">
                  <c:v>24</c:v>
                </c:pt>
                <c:pt idx="10">
                  <c:v>24</c:v>
                </c:pt>
                <c:pt idx="11">
                  <c:v>24</c:v>
                </c:pt>
                <c:pt idx="12">
                  <c:v>24</c:v>
                </c:pt>
                <c:pt idx="13">
                  <c:v>24</c:v>
                </c:pt>
                <c:pt idx="14">
                  <c:v>24</c:v>
                </c:pt>
                <c:pt idx="15">
                  <c:v>24</c:v>
                </c:pt>
                <c:pt idx="16">
                  <c:v>24</c:v>
                </c:pt>
                <c:pt idx="17">
                  <c:v>24</c:v>
                </c:pt>
                <c:pt idx="18">
                  <c:v>24</c:v>
                </c:pt>
                <c:pt idx="19">
                  <c:v>24</c:v>
                </c:pt>
                <c:pt idx="20">
                  <c:v>24</c:v>
                </c:pt>
                <c:pt idx="21">
                  <c:v>24</c:v>
                </c:pt>
                <c:pt idx="22">
                  <c:v>24</c:v>
                </c:pt>
                <c:pt idx="23">
                  <c:v>24</c:v>
                </c:pt>
                <c:pt idx="24">
                  <c:v>24</c:v>
                </c:pt>
                <c:pt idx="25">
                  <c:v>24</c:v>
                </c:pt>
                <c:pt idx="26">
                  <c:v>24</c:v>
                </c:pt>
                <c:pt idx="27">
                  <c:v>24</c:v>
                </c:pt>
                <c:pt idx="28">
                  <c:v>24</c:v>
                </c:pt>
                <c:pt idx="29">
                  <c:v>24</c:v>
                </c:pt>
                <c:pt idx="30">
                  <c:v>24</c:v>
                </c:pt>
                <c:pt idx="31">
                  <c:v>24</c:v>
                </c:pt>
                <c:pt idx="32">
                  <c:v>24</c:v>
                </c:pt>
                <c:pt idx="33">
                  <c:v>24</c:v>
                </c:pt>
                <c:pt idx="34">
                  <c:v>24</c:v>
                </c:pt>
                <c:pt idx="35">
                  <c:v>24</c:v>
                </c:pt>
                <c:pt idx="36">
                  <c:v>24</c:v>
                </c:pt>
                <c:pt idx="37">
                  <c:v>24</c:v>
                </c:pt>
                <c:pt idx="38">
                  <c:v>24</c:v>
                </c:pt>
                <c:pt idx="39">
                  <c:v>24</c:v>
                </c:pt>
                <c:pt idx="40">
                  <c:v>24</c:v>
                </c:pt>
                <c:pt idx="41">
                  <c:v>24</c:v>
                </c:pt>
                <c:pt idx="42">
                  <c:v>24</c:v>
                </c:pt>
                <c:pt idx="43">
                  <c:v>24</c:v>
                </c:pt>
                <c:pt idx="44">
                  <c:v>24</c:v>
                </c:pt>
                <c:pt idx="45">
                  <c:v>24</c:v>
                </c:pt>
                <c:pt idx="46">
                  <c:v>24</c:v>
                </c:pt>
                <c:pt idx="47">
                  <c:v>24</c:v>
                </c:pt>
                <c:pt idx="48">
                  <c:v>24</c:v>
                </c:pt>
                <c:pt idx="49">
                  <c:v>24</c:v>
                </c:pt>
                <c:pt idx="50">
                  <c:v>24</c:v>
                </c:pt>
                <c:pt idx="51">
                  <c:v>24</c:v>
                </c:pt>
                <c:pt idx="52">
                  <c:v>24</c:v>
                </c:pt>
                <c:pt idx="53">
                  <c:v>24</c:v>
                </c:pt>
                <c:pt idx="54">
                  <c:v>24</c:v>
                </c:pt>
                <c:pt idx="55">
                  <c:v>24</c:v>
                </c:pt>
              </c:numCache>
            </c:numRef>
          </c:val>
          <c:extLst>
            <c:ext xmlns:c16="http://schemas.microsoft.com/office/drawing/2014/chart" uri="{C3380CC4-5D6E-409C-BE32-E72D297353CC}">
              <c16:uniqueId val="{00000003-9D9C-4311-955E-1FA598C50E3D}"/>
            </c:ext>
          </c:extLst>
        </c:ser>
        <c:ser>
          <c:idx val="3"/>
          <c:order val="4"/>
          <c:tx>
            <c:v>Other components of demand</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PWSPRT!$G$372:$CI$372</c:f>
              <c:numCache>
                <c:formatCode>0.00</c:formatCode>
                <c:ptCount val="81"/>
                <c:pt idx="0">
                  <c:v>0</c:v>
                </c:pt>
                <c:pt idx="1">
                  <c:v>0</c:v>
                </c:pt>
                <c:pt idx="2">
                  <c:v>3.1400000000000148</c:v>
                </c:pt>
                <c:pt idx="3">
                  <c:v>3.1400000000000432</c:v>
                </c:pt>
                <c:pt idx="4">
                  <c:v>3.1400000000000148</c:v>
                </c:pt>
                <c:pt idx="5">
                  <c:v>3.1400000000000432</c:v>
                </c:pt>
                <c:pt idx="6">
                  <c:v>3.1400000000000148</c:v>
                </c:pt>
                <c:pt idx="7">
                  <c:v>3.1400000000000432</c:v>
                </c:pt>
                <c:pt idx="8">
                  <c:v>3.1400000000000148</c:v>
                </c:pt>
                <c:pt idx="9">
                  <c:v>3.1400000000000432</c:v>
                </c:pt>
                <c:pt idx="10">
                  <c:v>3.1400000000000148</c:v>
                </c:pt>
                <c:pt idx="11">
                  <c:v>3.1400000000000148</c:v>
                </c:pt>
                <c:pt idx="12">
                  <c:v>3.1399999999999864</c:v>
                </c:pt>
                <c:pt idx="13">
                  <c:v>3.1400000000000432</c:v>
                </c:pt>
                <c:pt idx="14">
                  <c:v>3.1400000000000148</c:v>
                </c:pt>
                <c:pt idx="15">
                  <c:v>3.1400000000000432</c:v>
                </c:pt>
                <c:pt idx="16">
                  <c:v>3.1400000000000432</c:v>
                </c:pt>
                <c:pt idx="17">
                  <c:v>3.1400000000000432</c:v>
                </c:pt>
                <c:pt idx="18">
                  <c:v>3.1400000000000148</c:v>
                </c:pt>
                <c:pt idx="19">
                  <c:v>3.1400000000000432</c:v>
                </c:pt>
                <c:pt idx="20">
                  <c:v>3.1400000000000432</c:v>
                </c:pt>
                <c:pt idx="21">
                  <c:v>3.1400000000000148</c:v>
                </c:pt>
                <c:pt idx="22">
                  <c:v>3.1400000000000432</c:v>
                </c:pt>
                <c:pt idx="23">
                  <c:v>3.1400000000000432</c:v>
                </c:pt>
                <c:pt idx="24">
                  <c:v>3.1400000000000148</c:v>
                </c:pt>
                <c:pt idx="25">
                  <c:v>3.1400000000000148</c:v>
                </c:pt>
                <c:pt idx="26">
                  <c:v>3.1400000000000432</c:v>
                </c:pt>
                <c:pt idx="27">
                  <c:v>3.1400000000000148</c:v>
                </c:pt>
                <c:pt idx="28">
                  <c:v>3.1400000000000148</c:v>
                </c:pt>
                <c:pt idx="29">
                  <c:v>3.1400000000000148</c:v>
                </c:pt>
                <c:pt idx="30">
                  <c:v>3.1400000000000432</c:v>
                </c:pt>
                <c:pt idx="31">
                  <c:v>3.1400000000000148</c:v>
                </c:pt>
                <c:pt idx="32">
                  <c:v>3.1400000000000432</c:v>
                </c:pt>
                <c:pt idx="33">
                  <c:v>3.1400000000000432</c:v>
                </c:pt>
                <c:pt idx="34">
                  <c:v>3.1400000000000148</c:v>
                </c:pt>
                <c:pt idx="35">
                  <c:v>3.1400000000000432</c:v>
                </c:pt>
                <c:pt idx="36">
                  <c:v>3.1400000000000148</c:v>
                </c:pt>
                <c:pt idx="37">
                  <c:v>3.1400000000000148</c:v>
                </c:pt>
                <c:pt idx="38">
                  <c:v>3.1400000000000432</c:v>
                </c:pt>
                <c:pt idx="39">
                  <c:v>3.1400000000000432</c:v>
                </c:pt>
                <c:pt idx="40">
                  <c:v>3.1400000000000148</c:v>
                </c:pt>
                <c:pt idx="41">
                  <c:v>3.1400000000000148</c:v>
                </c:pt>
                <c:pt idx="42">
                  <c:v>3.1400000000000432</c:v>
                </c:pt>
                <c:pt idx="43">
                  <c:v>3.1400000000000432</c:v>
                </c:pt>
                <c:pt idx="44">
                  <c:v>3.1400000000000148</c:v>
                </c:pt>
                <c:pt idx="45">
                  <c:v>3.1400000000000148</c:v>
                </c:pt>
                <c:pt idx="46">
                  <c:v>3.1400000000000148</c:v>
                </c:pt>
                <c:pt idx="47">
                  <c:v>3.1399999999999864</c:v>
                </c:pt>
                <c:pt idx="48">
                  <c:v>3.1400000000000148</c:v>
                </c:pt>
                <c:pt idx="49">
                  <c:v>3.1400000000000148</c:v>
                </c:pt>
                <c:pt idx="50">
                  <c:v>3.1400000000000432</c:v>
                </c:pt>
                <c:pt idx="51">
                  <c:v>3.1400000000000148</c:v>
                </c:pt>
                <c:pt idx="52">
                  <c:v>3.1399999999999864</c:v>
                </c:pt>
                <c:pt idx="53">
                  <c:v>3.1400000000000432</c:v>
                </c:pt>
                <c:pt idx="54">
                  <c:v>3.1400000000000432</c:v>
                </c:pt>
                <c:pt idx="55">
                  <c:v>3.1400000000000432</c:v>
                </c:pt>
              </c:numCache>
            </c:numRef>
          </c:val>
          <c:extLst>
            <c:ext xmlns:c16="http://schemas.microsoft.com/office/drawing/2014/chart" uri="{C3380CC4-5D6E-409C-BE32-E72D297353CC}">
              <c16:uniqueId val="{00000004-9D9C-4311-955E-1FA598C50E3D}"/>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PWSPRT!$G$373:$CI$373</c:f>
              <c:numCache>
                <c:formatCode>0.00</c:formatCode>
                <c:ptCount val="81"/>
                <c:pt idx="0">
                  <c:v>0</c:v>
                </c:pt>
                <c:pt idx="1">
                  <c:v>0</c:v>
                </c:pt>
                <c:pt idx="2">
                  <c:v>150.1382499452055</c:v>
                </c:pt>
                <c:pt idx="3">
                  <c:v>149.86158882191782</c:v>
                </c:pt>
                <c:pt idx="4">
                  <c:v>149.78651882191781</c:v>
                </c:pt>
                <c:pt idx="5">
                  <c:v>149.6852088219178</c:v>
                </c:pt>
                <c:pt idx="6">
                  <c:v>149.61014882191782</c:v>
                </c:pt>
                <c:pt idx="7">
                  <c:v>164.53508882191781</c:v>
                </c:pt>
                <c:pt idx="8">
                  <c:v>164.4600288219178</c:v>
                </c:pt>
                <c:pt idx="9">
                  <c:v>164.38495882191782</c:v>
                </c:pt>
                <c:pt idx="10">
                  <c:v>179.10989882191782</c:v>
                </c:pt>
                <c:pt idx="11">
                  <c:v>171.1181429337656</c:v>
                </c:pt>
                <c:pt idx="12">
                  <c:v>183.12637704561342</c:v>
                </c:pt>
                <c:pt idx="13">
                  <c:v>175.13462115746111</c:v>
                </c:pt>
                <c:pt idx="14">
                  <c:v>167.14286526930891</c:v>
                </c:pt>
                <c:pt idx="15">
                  <c:v>159.15110938115672</c:v>
                </c:pt>
                <c:pt idx="16">
                  <c:v>159.25285938115672</c:v>
                </c:pt>
                <c:pt idx="17">
                  <c:v>159.35461938115674</c:v>
                </c:pt>
                <c:pt idx="18">
                  <c:v>159.45637938115672</c:v>
                </c:pt>
                <c:pt idx="19">
                  <c:v>159.55813938115671</c:v>
                </c:pt>
                <c:pt idx="20">
                  <c:v>127.1238410478233</c:v>
                </c:pt>
                <c:pt idx="21">
                  <c:v>121.45294188115673</c:v>
                </c:pt>
                <c:pt idx="22">
                  <c:v>115.78205271449001</c:v>
                </c:pt>
                <c:pt idx="23">
                  <c:v>110.11116354782331</c:v>
                </c:pt>
                <c:pt idx="24">
                  <c:v>104.44026438115671</c:v>
                </c:pt>
                <c:pt idx="25">
                  <c:v>98.769375214490012</c:v>
                </c:pt>
                <c:pt idx="26">
                  <c:v>93.098486047823812</c:v>
                </c:pt>
                <c:pt idx="27">
                  <c:v>87.427596881156816</c:v>
                </c:pt>
                <c:pt idx="28">
                  <c:v>81.756697714489817</c:v>
                </c:pt>
                <c:pt idx="29">
                  <c:v>76.085808547823817</c:v>
                </c:pt>
                <c:pt idx="30">
                  <c:v>70.414919381156807</c:v>
                </c:pt>
                <c:pt idx="31">
                  <c:v>70.253796881156802</c:v>
                </c:pt>
                <c:pt idx="32">
                  <c:v>70.092664381156823</c:v>
                </c:pt>
                <c:pt idx="33">
                  <c:v>69.931541881156818</c:v>
                </c:pt>
                <c:pt idx="34">
                  <c:v>69.770419381156813</c:v>
                </c:pt>
                <c:pt idx="35">
                  <c:v>69.609296881156808</c:v>
                </c:pt>
                <c:pt idx="36">
                  <c:v>69.448164381156801</c:v>
                </c:pt>
                <c:pt idx="37">
                  <c:v>69.287041881156796</c:v>
                </c:pt>
                <c:pt idx="38">
                  <c:v>69.12591938115682</c:v>
                </c:pt>
                <c:pt idx="39">
                  <c:v>68.964796881156815</c:v>
                </c:pt>
                <c:pt idx="40">
                  <c:v>68.80367438115681</c:v>
                </c:pt>
                <c:pt idx="41">
                  <c:v>68.642541881156802</c:v>
                </c:pt>
                <c:pt idx="42">
                  <c:v>68.481419381156826</c:v>
                </c:pt>
                <c:pt idx="43">
                  <c:v>68.320296881156821</c:v>
                </c:pt>
                <c:pt idx="44">
                  <c:v>68.159174381156816</c:v>
                </c:pt>
                <c:pt idx="45">
                  <c:v>67.998041881156809</c:v>
                </c:pt>
                <c:pt idx="46">
                  <c:v>67.836919381156804</c:v>
                </c:pt>
                <c:pt idx="47">
                  <c:v>67.675796881156799</c:v>
                </c:pt>
                <c:pt idx="48">
                  <c:v>67.514674381156823</c:v>
                </c:pt>
                <c:pt idx="49">
                  <c:v>67.353541881156815</c:v>
                </c:pt>
                <c:pt idx="50">
                  <c:v>67.19241938115681</c:v>
                </c:pt>
                <c:pt idx="51">
                  <c:v>67.031296881156806</c:v>
                </c:pt>
                <c:pt idx="52">
                  <c:v>66.870164381156798</c:v>
                </c:pt>
                <c:pt idx="53">
                  <c:v>66.709041881156821</c:v>
                </c:pt>
                <c:pt idx="54">
                  <c:v>66.547919381156817</c:v>
                </c:pt>
                <c:pt idx="55">
                  <c:v>66.386796881156812</c:v>
                </c:pt>
              </c:numCache>
            </c:numRef>
          </c:val>
          <c:smooth val="0"/>
          <c:extLst>
            <c:ext xmlns:c16="http://schemas.microsoft.com/office/drawing/2014/chart" uri="{C3380CC4-5D6E-409C-BE32-E72D297353CC}">
              <c16:uniqueId val="{00000005-9D9C-4311-955E-1FA598C50E3D}"/>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PWSPRT!$G$374:$CI$374</c:f>
              <c:numCache>
                <c:formatCode>0.00</c:formatCode>
                <c:ptCount val="81"/>
                <c:pt idx="0">
                  <c:v>0</c:v>
                </c:pt>
                <c:pt idx="1">
                  <c:v>0</c:v>
                </c:pt>
                <c:pt idx="2">
                  <c:v>186.65</c:v>
                </c:pt>
                <c:pt idx="3">
                  <c:v>189.7664465470254</c:v>
                </c:pt>
                <c:pt idx="4">
                  <c:v>185.54458083070634</c:v>
                </c:pt>
                <c:pt idx="5">
                  <c:v>183.30253214407949</c:v>
                </c:pt>
                <c:pt idx="6">
                  <c:v>183.68877032234585</c:v>
                </c:pt>
                <c:pt idx="7">
                  <c:v>185.19133293927567</c:v>
                </c:pt>
                <c:pt idx="8">
                  <c:v>186.90073333687371</c:v>
                </c:pt>
                <c:pt idx="9">
                  <c:v>187.84013373447181</c:v>
                </c:pt>
                <c:pt idx="10">
                  <c:v>189.34953413206989</c:v>
                </c:pt>
                <c:pt idx="11">
                  <c:v>189.29893452966797</c:v>
                </c:pt>
                <c:pt idx="12">
                  <c:v>190.17833492726604</c:v>
                </c:pt>
                <c:pt idx="13">
                  <c:v>190.10628068068186</c:v>
                </c:pt>
                <c:pt idx="14">
                  <c:v>191.5132287237648</c:v>
                </c:pt>
                <c:pt idx="15">
                  <c:v>191.89896701394485</c:v>
                </c:pt>
                <c:pt idx="16">
                  <c:v>192.03647319444585</c:v>
                </c:pt>
                <c:pt idx="17">
                  <c:v>193.13853185155287</c:v>
                </c:pt>
                <c:pt idx="18">
                  <c:v>193.73240057030682</c:v>
                </c:pt>
                <c:pt idx="19">
                  <c:v>194.09277503015485</c:v>
                </c:pt>
                <c:pt idx="20">
                  <c:v>194.27262797751786</c:v>
                </c:pt>
                <c:pt idx="21">
                  <c:v>194.36211024114482</c:v>
                </c:pt>
                <c:pt idx="22">
                  <c:v>195.14437524803944</c:v>
                </c:pt>
                <c:pt idx="23">
                  <c:v>194.9729631647304</c:v>
                </c:pt>
                <c:pt idx="24">
                  <c:v>195.91033913612577</c:v>
                </c:pt>
                <c:pt idx="25">
                  <c:v>196.80938637893675</c:v>
                </c:pt>
                <c:pt idx="26">
                  <c:v>197.4685129011678</c:v>
                </c:pt>
                <c:pt idx="27">
                  <c:v>198.20553796643722</c:v>
                </c:pt>
                <c:pt idx="28">
                  <c:v>198.47378841825426</c:v>
                </c:pt>
                <c:pt idx="29">
                  <c:v>199.3522640684605</c:v>
                </c:pt>
                <c:pt idx="30">
                  <c:v>199.6358911955889</c:v>
                </c:pt>
                <c:pt idx="31">
                  <c:v>200.01472331926982</c:v>
                </c:pt>
                <c:pt idx="32">
                  <c:v>200.44308918659158</c:v>
                </c:pt>
                <c:pt idx="33">
                  <c:v>201.30445909031278</c:v>
                </c:pt>
                <c:pt idx="34">
                  <c:v>201.14977478869281</c:v>
                </c:pt>
                <c:pt idx="35">
                  <c:v>201.83094308350047</c:v>
                </c:pt>
                <c:pt idx="36">
                  <c:v>201.75782636517573</c:v>
                </c:pt>
                <c:pt idx="37">
                  <c:v>203.11861121604952</c:v>
                </c:pt>
                <c:pt idx="38">
                  <c:v>203.01972173238761</c:v>
                </c:pt>
                <c:pt idx="39">
                  <c:v>203.70302914160081</c:v>
                </c:pt>
                <c:pt idx="40">
                  <c:v>203.82132706324253</c:v>
                </c:pt>
                <c:pt idx="41">
                  <c:v>204.44783726006679</c:v>
                </c:pt>
                <c:pt idx="42">
                  <c:v>204.2063590925838</c:v>
                </c:pt>
                <c:pt idx="43">
                  <c:v>205.26565039055782</c:v>
                </c:pt>
                <c:pt idx="44">
                  <c:v>205.65249030454677</c:v>
                </c:pt>
                <c:pt idx="45">
                  <c:v>205.64499654960863</c:v>
                </c:pt>
                <c:pt idx="46">
                  <c:v>206.02005952620561</c:v>
                </c:pt>
                <c:pt idx="47">
                  <c:v>206.09329530317083</c:v>
                </c:pt>
                <c:pt idx="48">
                  <c:v>206.49383991039477</c:v>
                </c:pt>
                <c:pt idx="49">
                  <c:v>206.88672896208479</c:v>
                </c:pt>
                <c:pt idx="50">
                  <c:v>207.62194789036377</c:v>
                </c:pt>
                <c:pt idx="51">
                  <c:v>208.1267788980478</c:v>
                </c:pt>
                <c:pt idx="52">
                  <c:v>208.47347543303977</c:v>
                </c:pt>
                <c:pt idx="53">
                  <c:v>208.87724232145786</c:v>
                </c:pt>
                <c:pt idx="54">
                  <c:v>209.02426955405184</c:v>
                </c:pt>
                <c:pt idx="55">
                  <c:v>209.24993993154482</c:v>
                </c:pt>
              </c:numCache>
            </c:numRef>
          </c:val>
          <c:smooth val="0"/>
          <c:extLst>
            <c:ext xmlns:c16="http://schemas.microsoft.com/office/drawing/2014/chart" uri="{C3380CC4-5D6E-409C-BE32-E72D297353CC}">
              <c16:uniqueId val="{00000006-9D9C-4311-955E-1FA598C50E3D}"/>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PWSPRT!$G$377:$CI$377</c:f>
              <c:numCache>
                <c:formatCode>0.00</c:formatCode>
                <c:ptCount val="81"/>
                <c:pt idx="0">
                  <c:v>0</c:v>
                </c:pt>
                <c:pt idx="1">
                  <c:v>0</c:v>
                </c:pt>
                <c:pt idx="2">
                  <c:v>32.96</c:v>
                </c:pt>
                <c:pt idx="3">
                  <c:v>34.794086547025358</c:v>
                </c:pt>
                <c:pt idx="4">
                  <c:v>36.522220830706331</c:v>
                </c:pt>
                <c:pt idx="5">
                  <c:v>38.410172144079461</c:v>
                </c:pt>
                <c:pt idx="6">
                  <c:v>39.429010713219533</c:v>
                </c:pt>
                <c:pt idx="7">
                  <c:v>40.950141712750629</c:v>
                </c:pt>
                <c:pt idx="8">
                  <c:v>45.859104911359701</c:v>
                </c:pt>
                <c:pt idx="9">
                  <c:v>53.426334540941788</c:v>
                </c:pt>
                <c:pt idx="10">
                  <c:v>63.569337328194841</c:v>
                </c:pt>
                <c:pt idx="11">
                  <c:v>74.848063779581935</c:v>
                </c:pt>
                <c:pt idx="12">
                  <c:v>85.469635063973016</c:v>
                </c:pt>
                <c:pt idx="13">
                  <c:v>93.186491883221109</c:v>
                </c:pt>
                <c:pt idx="14">
                  <c:v>91.236053103171201</c:v>
                </c:pt>
                <c:pt idx="15">
                  <c:v>90.791228825286254</c:v>
                </c:pt>
                <c:pt idx="16">
                  <c:v>88.132925322885342</c:v>
                </c:pt>
                <c:pt idx="17">
                  <c:v>87.453843032123416</c:v>
                </c:pt>
                <c:pt idx="18">
                  <c:v>86.806613899967516</c:v>
                </c:pt>
                <c:pt idx="19">
                  <c:v>86.055794743351569</c:v>
                </c:pt>
                <c:pt idx="20">
                  <c:v>85.274014877495659</c:v>
                </c:pt>
                <c:pt idx="21">
                  <c:v>84.633338335338749</c:v>
                </c:pt>
                <c:pt idx="22">
                  <c:v>84.158849682149821</c:v>
                </c:pt>
                <c:pt idx="23">
                  <c:v>83.672385905703905</c:v>
                </c:pt>
                <c:pt idx="24">
                  <c:v>83.176153414470974</c:v>
                </c:pt>
                <c:pt idx="25">
                  <c:v>82.665360273285074</c:v>
                </c:pt>
                <c:pt idx="26">
                  <c:v>82.475224502224151</c:v>
                </c:pt>
                <c:pt idx="27">
                  <c:v>82.263854483374232</c:v>
                </c:pt>
                <c:pt idx="28">
                  <c:v>82.045501262302309</c:v>
                </c:pt>
                <c:pt idx="29">
                  <c:v>81.816214339154385</c:v>
                </c:pt>
                <c:pt idx="30">
                  <c:v>81.577854636863464</c:v>
                </c:pt>
                <c:pt idx="31">
                  <c:v>82.06238417931948</c:v>
                </c:pt>
                <c:pt idx="32">
                  <c:v>82.278459256688464</c:v>
                </c:pt>
                <c:pt idx="33">
                  <c:v>82.487012470720487</c:v>
                </c:pt>
                <c:pt idx="34">
                  <c:v>82.677409575703479</c:v>
                </c:pt>
                <c:pt idx="35">
                  <c:v>82.880210772602481</c:v>
                </c:pt>
                <c:pt idx="36">
                  <c:v>83.074330233541474</c:v>
                </c:pt>
                <c:pt idx="37">
                  <c:v>83.261398563226479</c:v>
                </c:pt>
                <c:pt idx="38">
                  <c:v>83.447943151170477</c:v>
                </c:pt>
                <c:pt idx="39">
                  <c:v>83.643431988754472</c:v>
                </c:pt>
                <c:pt idx="40">
                  <c:v>83.828724338810474</c:v>
                </c:pt>
                <c:pt idx="41">
                  <c:v>84.014850254117476</c:v>
                </c:pt>
                <c:pt idx="42">
                  <c:v>84.200620312739474</c:v>
                </c:pt>
                <c:pt idx="43">
                  <c:v>84.470596072727488</c:v>
                </c:pt>
                <c:pt idx="44">
                  <c:v>84.60107545497749</c:v>
                </c:pt>
                <c:pt idx="45">
                  <c:v>84.807928542549476</c:v>
                </c:pt>
                <c:pt idx="46">
                  <c:v>85.015323937354481</c:v>
                </c:pt>
                <c:pt idx="47">
                  <c:v>85.24258040668947</c:v>
                </c:pt>
                <c:pt idx="48">
                  <c:v>85.468385113655486</c:v>
                </c:pt>
                <c:pt idx="49">
                  <c:v>85.683656817921474</c:v>
                </c:pt>
                <c:pt idx="50">
                  <c:v>85.898179503092479</c:v>
                </c:pt>
                <c:pt idx="51">
                  <c:v>86.112788713943473</c:v>
                </c:pt>
                <c:pt idx="52">
                  <c:v>86.327478364037489</c:v>
                </c:pt>
                <c:pt idx="53">
                  <c:v>86.531143176242466</c:v>
                </c:pt>
                <c:pt idx="54">
                  <c:v>86.744728452403479</c:v>
                </c:pt>
                <c:pt idx="55">
                  <c:v>86.947682976266464</c:v>
                </c:pt>
              </c:numCache>
            </c:numRef>
          </c:val>
          <c:extLst>
            <c:ext xmlns:c16="http://schemas.microsoft.com/office/drawing/2014/chart" uri="{C3380CC4-5D6E-409C-BE32-E72D297353CC}">
              <c16:uniqueId val="{00000000-4551-4B86-B04D-526E17C503E5}"/>
            </c:ext>
          </c:extLst>
        </c:ser>
        <c:ser>
          <c:idx val="0"/>
          <c:order val="1"/>
          <c:tx>
            <c:v>Unmeasured 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PWSPRT!$G$378:$CI$378</c:f>
              <c:numCache>
                <c:formatCode>0.00</c:formatCode>
                <c:ptCount val="81"/>
                <c:pt idx="0">
                  <c:v>0</c:v>
                </c:pt>
                <c:pt idx="1">
                  <c:v>0</c:v>
                </c:pt>
                <c:pt idx="2">
                  <c:v>89.55</c:v>
                </c:pt>
                <c:pt idx="3">
                  <c:v>87.32</c:v>
                </c:pt>
                <c:pt idx="4">
                  <c:v>84.84</c:v>
                </c:pt>
                <c:pt idx="5">
                  <c:v>83.02</c:v>
                </c:pt>
                <c:pt idx="6">
                  <c:v>82.126540328030003</c:v>
                </c:pt>
                <c:pt idx="7">
                  <c:v>80.630804850798995</c:v>
                </c:pt>
                <c:pt idx="8">
                  <c:v>74.584068094136001</c:v>
                </c:pt>
                <c:pt idx="9">
                  <c:v>64.909216162865988</c:v>
                </c:pt>
                <c:pt idx="10">
                  <c:v>51.727410541488986</c:v>
                </c:pt>
                <c:pt idx="11">
                  <c:v>36.444055788791999</c:v>
                </c:pt>
                <c:pt idx="12">
                  <c:v>21.929909276688988</c:v>
                </c:pt>
                <c:pt idx="13">
                  <c:v>10.855026043679006</c:v>
                </c:pt>
                <c:pt idx="14">
                  <c:v>10.677289507844025</c:v>
                </c:pt>
                <c:pt idx="15">
                  <c:v>10.521488222747012</c:v>
                </c:pt>
                <c:pt idx="16">
                  <c:v>10.32108827184503</c:v>
                </c:pt>
                <c:pt idx="17">
                  <c:v>10.112694632697997</c:v>
                </c:pt>
                <c:pt idx="18">
                  <c:v>9.9005277732980108</c:v>
                </c:pt>
                <c:pt idx="19">
                  <c:v>9.6911751972640179</c:v>
                </c:pt>
                <c:pt idx="20">
                  <c:v>9.4727148429550159</c:v>
                </c:pt>
                <c:pt idx="21">
                  <c:v>9.3038818486829928</c:v>
                </c:pt>
                <c:pt idx="22">
                  <c:v>9.1528782221750067</c:v>
                </c:pt>
                <c:pt idx="23">
                  <c:v>9.0106068091280225</c:v>
                </c:pt>
                <c:pt idx="24">
                  <c:v>8.8771460561640101</c:v>
                </c:pt>
                <c:pt idx="25">
                  <c:v>8.7524746817370147</c:v>
                </c:pt>
                <c:pt idx="26">
                  <c:v>8.6585566577650344</c:v>
                </c:pt>
                <c:pt idx="27">
                  <c:v>8.5637873263160049</c:v>
                </c:pt>
                <c:pt idx="28">
                  <c:v>8.458259834995987</c:v>
                </c:pt>
                <c:pt idx="29">
                  <c:v>8.3724438351360266</c:v>
                </c:pt>
                <c:pt idx="30">
                  <c:v>8.2860391374969868</c:v>
                </c:pt>
                <c:pt idx="31">
                  <c:v>8.2826274713600032</c:v>
                </c:pt>
                <c:pt idx="32">
                  <c:v>8.2738965266690077</c:v>
                </c:pt>
                <c:pt idx="33">
                  <c:v>8.256003408916003</c:v>
                </c:pt>
                <c:pt idx="34">
                  <c:v>8.2483006055530002</c:v>
                </c:pt>
                <c:pt idx="35">
                  <c:v>8.2406211138460055</c:v>
                </c:pt>
                <c:pt idx="36">
                  <c:v>8.2227983712320043</c:v>
                </c:pt>
                <c:pt idx="37">
                  <c:v>8.195015190673006</c:v>
                </c:pt>
                <c:pt idx="38">
                  <c:v>8.1773900863910018</c:v>
                </c:pt>
                <c:pt idx="39">
                  <c:v>8.1600638395940042</c:v>
                </c:pt>
                <c:pt idx="40">
                  <c:v>8.1429435678960136</c:v>
                </c:pt>
                <c:pt idx="41">
                  <c:v>8.125487455765013</c:v>
                </c:pt>
                <c:pt idx="42">
                  <c:v>8.107945564626009</c:v>
                </c:pt>
                <c:pt idx="43">
                  <c:v>8.0976885066640012</c:v>
                </c:pt>
                <c:pt idx="44">
                  <c:v>8.0624892104250012</c:v>
                </c:pt>
                <c:pt idx="45">
                  <c:v>8.0346098777910147</c:v>
                </c:pt>
                <c:pt idx="46">
                  <c:v>7.9964115063890109</c:v>
                </c:pt>
                <c:pt idx="47">
                  <c:v>7.9580192600890047</c:v>
                </c:pt>
                <c:pt idx="48">
                  <c:v>7.9296899458990158</c:v>
                </c:pt>
                <c:pt idx="49">
                  <c:v>7.89159918994301</c:v>
                </c:pt>
                <c:pt idx="50">
                  <c:v>7.8537875764930067</c:v>
                </c:pt>
                <c:pt idx="51">
                  <c:v>7.8358873579580166</c:v>
                </c:pt>
                <c:pt idx="52">
                  <c:v>7.807961172872</c:v>
                </c:pt>
                <c:pt idx="53">
                  <c:v>7.7804894722490179</c:v>
                </c:pt>
                <c:pt idx="54">
                  <c:v>7.7528969634939973</c:v>
                </c:pt>
                <c:pt idx="55">
                  <c:v>7.7254320621379993</c:v>
                </c:pt>
              </c:numCache>
            </c:numRef>
          </c:val>
          <c:extLst>
            <c:ext xmlns:c16="http://schemas.microsoft.com/office/drawing/2014/chart" uri="{C3380CC4-5D6E-409C-BE32-E72D297353CC}">
              <c16:uniqueId val="{00000001-4551-4B86-B04D-526E17C503E5}"/>
            </c:ext>
          </c:extLst>
        </c:ser>
        <c:ser>
          <c:idx val="1"/>
          <c:order val="2"/>
          <c:tx>
            <c:v>Non-household consumption</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PWSPRT!$G$379:$CI$379</c:f>
              <c:numCache>
                <c:formatCode>0.00</c:formatCode>
                <c:ptCount val="81"/>
                <c:pt idx="0">
                  <c:v>0</c:v>
                </c:pt>
                <c:pt idx="1">
                  <c:v>0</c:v>
                </c:pt>
                <c:pt idx="2">
                  <c:v>29.06</c:v>
                </c:pt>
                <c:pt idx="3">
                  <c:v>28.80236</c:v>
                </c:pt>
                <c:pt idx="4">
                  <c:v>30.002359999999999</c:v>
                </c:pt>
                <c:pt idx="5">
                  <c:v>29.772359999999999</c:v>
                </c:pt>
                <c:pt idx="6">
                  <c:v>29.565660000000001</c:v>
                </c:pt>
                <c:pt idx="7">
                  <c:v>28.330859999999998</c:v>
                </c:pt>
                <c:pt idx="8">
                  <c:v>27.69556</c:v>
                </c:pt>
                <c:pt idx="9">
                  <c:v>27.108560000000001</c:v>
                </c:pt>
                <c:pt idx="10">
                  <c:v>27.074660000000002</c:v>
                </c:pt>
                <c:pt idx="11">
                  <c:v>26.55236</c:v>
                </c:pt>
                <c:pt idx="12">
                  <c:v>26.800059999999998</c:v>
                </c:pt>
                <c:pt idx="13">
                  <c:v>26.54776</c:v>
                </c:pt>
                <c:pt idx="14">
                  <c:v>27.16066</c:v>
                </c:pt>
                <c:pt idx="15">
                  <c:v>26.807860000000005</c:v>
                </c:pt>
                <c:pt idx="16">
                  <c:v>26.48516</c:v>
                </c:pt>
                <c:pt idx="17">
                  <c:v>27.02516</c:v>
                </c:pt>
                <c:pt idx="18">
                  <c:v>27.085160000000002</c:v>
                </c:pt>
                <c:pt idx="19">
                  <c:v>26.835160000000002</c:v>
                </c:pt>
                <c:pt idx="20">
                  <c:v>27.485160000000004</c:v>
                </c:pt>
                <c:pt idx="21">
                  <c:v>27.105159999999998</c:v>
                </c:pt>
                <c:pt idx="22">
                  <c:v>27.535160000000001</c:v>
                </c:pt>
                <c:pt idx="23">
                  <c:v>26.835160000000002</c:v>
                </c:pt>
                <c:pt idx="24">
                  <c:v>27.355159999999998</c:v>
                </c:pt>
                <c:pt idx="25">
                  <c:v>27.655159999999999</c:v>
                </c:pt>
                <c:pt idx="26">
                  <c:v>27.865160000000003</c:v>
                </c:pt>
                <c:pt idx="27">
                  <c:v>27.695160000000001</c:v>
                </c:pt>
                <c:pt idx="28">
                  <c:v>27.835159999999998</c:v>
                </c:pt>
                <c:pt idx="29">
                  <c:v>28.195159999999998</c:v>
                </c:pt>
                <c:pt idx="30">
                  <c:v>27.935160000000003</c:v>
                </c:pt>
                <c:pt idx="31">
                  <c:v>27.875160000000001</c:v>
                </c:pt>
                <c:pt idx="32">
                  <c:v>27.91516</c:v>
                </c:pt>
                <c:pt idx="33">
                  <c:v>28.595160000000003</c:v>
                </c:pt>
                <c:pt idx="34">
                  <c:v>28.205159999999999</c:v>
                </c:pt>
                <c:pt idx="35">
                  <c:v>28.685159999999996</c:v>
                </c:pt>
                <c:pt idx="36">
                  <c:v>28.295159999999996</c:v>
                </c:pt>
                <c:pt idx="37">
                  <c:v>29.445160000000001</c:v>
                </c:pt>
                <c:pt idx="38">
                  <c:v>29.23516</c:v>
                </c:pt>
                <c:pt idx="39">
                  <c:v>29.585160000000002</c:v>
                </c:pt>
                <c:pt idx="40">
                  <c:v>29.405160000000002</c:v>
                </c:pt>
                <c:pt idx="41">
                  <c:v>29.785159999999998</c:v>
                </c:pt>
                <c:pt idx="42">
                  <c:v>29.495159999999998</c:v>
                </c:pt>
                <c:pt idx="43">
                  <c:v>30.335160000000002</c:v>
                </c:pt>
                <c:pt idx="44">
                  <c:v>30.475160000000002</c:v>
                </c:pt>
                <c:pt idx="45">
                  <c:v>30.085160000000002</c:v>
                </c:pt>
                <c:pt idx="46">
                  <c:v>30.285159999999998</c:v>
                </c:pt>
                <c:pt idx="47">
                  <c:v>30.205159999999999</c:v>
                </c:pt>
                <c:pt idx="48">
                  <c:v>30.385159999999999</c:v>
                </c:pt>
                <c:pt idx="49">
                  <c:v>30.375160000000001</c:v>
                </c:pt>
                <c:pt idx="50">
                  <c:v>30.945160000000001</c:v>
                </c:pt>
                <c:pt idx="51">
                  <c:v>31.175159999999998</c:v>
                </c:pt>
                <c:pt idx="52">
                  <c:v>31.265160000000002</c:v>
                </c:pt>
                <c:pt idx="53">
                  <c:v>31.405160000000002</c:v>
                </c:pt>
                <c:pt idx="54">
                  <c:v>31.23516</c:v>
                </c:pt>
                <c:pt idx="55">
                  <c:v>31.445160000000001</c:v>
                </c:pt>
              </c:numCache>
            </c:numRef>
          </c:val>
          <c:extLst>
            <c:ext xmlns:c16="http://schemas.microsoft.com/office/drawing/2014/chart" uri="{C3380CC4-5D6E-409C-BE32-E72D297353CC}">
              <c16:uniqueId val="{00000002-4551-4B86-B04D-526E17C503E5}"/>
            </c:ext>
          </c:extLst>
        </c:ser>
        <c:ser>
          <c:idx val="2"/>
          <c:order val="3"/>
          <c:tx>
            <c:v>Total leakage</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PWSPRT!$G$380:$CI$380</c:f>
              <c:numCache>
                <c:formatCode>0.00</c:formatCode>
                <c:ptCount val="81"/>
                <c:pt idx="0">
                  <c:v>0</c:v>
                </c:pt>
                <c:pt idx="1">
                  <c:v>0</c:v>
                </c:pt>
                <c:pt idx="2">
                  <c:v>26.93</c:v>
                </c:pt>
                <c:pt idx="3">
                  <c:v>30.71</c:v>
                </c:pt>
                <c:pt idx="4">
                  <c:v>26</c:v>
                </c:pt>
                <c:pt idx="5">
                  <c:v>24</c:v>
                </c:pt>
                <c:pt idx="6">
                  <c:v>22.0046</c:v>
                </c:pt>
                <c:pt idx="7">
                  <c:v>22.3963</c:v>
                </c:pt>
                <c:pt idx="8">
                  <c:v>22.039000000000001</c:v>
                </c:pt>
                <c:pt idx="9">
                  <c:v>21.000399999999999</c:v>
                </c:pt>
                <c:pt idx="10">
                  <c:v>20.2544</c:v>
                </c:pt>
                <c:pt idx="11">
                  <c:v>19.4373</c:v>
                </c:pt>
                <c:pt idx="12">
                  <c:v>18.815799999999999</c:v>
                </c:pt>
                <c:pt idx="13">
                  <c:v>18.279600000000002</c:v>
                </c:pt>
                <c:pt idx="14">
                  <c:v>17.928100000000001</c:v>
                </c:pt>
                <c:pt idx="15">
                  <c:v>17.691600000000001</c:v>
                </c:pt>
                <c:pt idx="16">
                  <c:v>17.380400000000002</c:v>
                </c:pt>
                <c:pt idx="17">
                  <c:v>17.019100000000002</c:v>
                </c:pt>
                <c:pt idx="18">
                  <c:v>16.657799999999998</c:v>
                </c:pt>
                <c:pt idx="19">
                  <c:v>16.296500000000002</c:v>
                </c:pt>
                <c:pt idx="20">
                  <c:v>15.975200000000001</c:v>
                </c:pt>
                <c:pt idx="21">
                  <c:v>15.9026</c:v>
                </c:pt>
                <c:pt idx="22">
                  <c:v>15.82</c:v>
                </c:pt>
                <c:pt idx="23">
                  <c:v>15.737400000000001</c:v>
                </c:pt>
                <c:pt idx="24">
                  <c:v>15.664800000000001</c:v>
                </c:pt>
                <c:pt idx="25">
                  <c:v>15.5822</c:v>
                </c:pt>
                <c:pt idx="26">
                  <c:v>15.499599999999999</c:v>
                </c:pt>
                <c:pt idx="27">
                  <c:v>15.417000000000002</c:v>
                </c:pt>
                <c:pt idx="28">
                  <c:v>15.3444</c:v>
                </c:pt>
                <c:pt idx="29">
                  <c:v>15.271799999999999</c:v>
                </c:pt>
                <c:pt idx="30">
                  <c:v>15.1892</c:v>
                </c:pt>
                <c:pt idx="31">
                  <c:v>15.1066</c:v>
                </c:pt>
                <c:pt idx="32">
                  <c:v>15.033999999999999</c:v>
                </c:pt>
                <c:pt idx="33">
                  <c:v>14.961399999999999</c:v>
                </c:pt>
                <c:pt idx="34">
                  <c:v>14.8812</c:v>
                </c:pt>
                <c:pt idx="35">
                  <c:v>14.821199999999999</c:v>
                </c:pt>
                <c:pt idx="36">
                  <c:v>14.761199999999999</c:v>
                </c:pt>
                <c:pt idx="37">
                  <c:v>14.7012</c:v>
                </c:pt>
                <c:pt idx="38">
                  <c:v>14.6212</c:v>
                </c:pt>
                <c:pt idx="39">
                  <c:v>14.5512</c:v>
                </c:pt>
                <c:pt idx="40">
                  <c:v>14.481199999999999</c:v>
                </c:pt>
                <c:pt idx="41">
                  <c:v>14.401199999999999</c:v>
                </c:pt>
                <c:pt idx="42">
                  <c:v>14.331199999999999</c:v>
                </c:pt>
                <c:pt idx="43">
                  <c:v>14.261199999999999</c:v>
                </c:pt>
                <c:pt idx="44">
                  <c:v>14.1812</c:v>
                </c:pt>
                <c:pt idx="45">
                  <c:v>14.1112</c:v>
                </c:pt>
                <c:pt idx="46">
                  <c:v>14.0412</c:v>
                </c:pt>
                <c:pt idx="47">
                  <c:v>13.9712</c:v>
                </c:pt>
                <c:pt idx="48">
                  <c:v>13.901199999999999</c:v>
                </c:pt>
                <c:pt idx="49">
                  <c:v>13.831199999999999</c:v>
                </c:pt>
                <c:pt idx="50">
                  <c:v>13.761199999999999</c:v>
                </c:pt>
                <c:pt idx="51">
                  <c:v>13.691199999999998</c:v>
                </c:pt>
                <c:pt idx="52">
                  <c:v>13.6212</c:v>
                </c:pt>
                <c:pt idx="53">
                  <c:v>13.5512</c:v>
                </c:pt>
                <c:pt idx="54">
                  <c:v>13.481199999999999</c:v>
                </c:pt>
                <c:pt idx="55">
                  <c:v>13.411200000000001</c:v>
                </c:pt>
              </c:numCache>
            </c:numRef>
          </c:val>
          <c:extLst>
            <c:ext xmlns:c16="http://schemas.microsoft.com/office/drawing/2014/chart" uri="{C3380CC4-5D6E-409C-BE32-E72D297353CC}">
              <c16:uniqueId val="{00000003-4551-4B86-B04D-526E17C503E5}"/>
            </c:ext>
          </c:extLst>
        </c:ser>
        <c:ser>
          <c:idx val="3"/>
          <c:order val="4"/>
          <c:tx>
            <c:v>Other components of demand</c:v>
          </c:tx>
          <c:spPr>
            <a:ln w="25400">
              <a:noFill/>
            </a:ln>
          </c:spPr>
          <c:cat>
            <c:strRef>
              <c:f>PWSPRT!$G$23:$CI$23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PWSPRT!$G$381:$CI$381</c:f>
              <c:numCache>
                <c:formatCode>0.00</c:formatCode>
                <c:ptCount val="81"/>
                <c:pt idx="0">
                  <c:v>0</c:v>
                </c:pt>
                <c:pt idx="1">
                  <c:v>0</c:v>
                </c:pt>
                <c:pt idx="2">
                  <c:v>3.1400000000000148</c:v>
                </c:pt>
                <c:pt idx="3">
                  <c:v>3.1400000000000432</c:v>
                </c:pt>
                <c:pt idx="4">
                  <c:v>3.1400000000000148</c:v>
                </c:pt>
                <c:pt idx="5">
                  <c:v>3.1400000000000432</c:v>
                </c:pt>
                <c:pt idx="6">
                  <c:v>3.1399999999999864</c:v>
                </c:pt>
                <c:pt idx="7">
                  <c:v>3.1400000000000148</c:v>
                </c:pt>
                <c:pt idx="8">
                  <c:v>3.1400000000000148</c:v>
                </c:pt>
                <c:pt idx="9">
                  <c:v>3.1400000000000148</c:v>
                </c:pt>
                <c:pt idx="10">
                  <c:v>3.1400000000000432</c:v>
                </c:pt>
                <c:pt idx="11">
                  <c:v>3.1400000000000148</c:v>
                </c:pt>
                <c:pt idx="12">
                  <c:v>3.1400000000000432</c:v>
                </c:pt>
                <c:pt idx="13">
                  <c:v>3.1400000000000432</c:v>
                </c:pt>
                <c:pt idx="14">
                  <c:v>3.1400000000000148</c:v>
                </c:pt>
                <c:pt idx="15">
                  <c:v>3.1400000000000148</c:v>
                </c:pt>
                <c:pt idx="16">
                  <c:v>3.1400000000000432</c:v>
                </c:pt>
                <c:pt idx="17">
                  <c:v>3.1400000000000432</c:v>
                </c:pt>
                <c:pt idx="18">
                  <c:v>3.1400000000000148</c:v>
                </c:pt>
                <c:pt idx="19">
                  <c:v>3.1400000000000148</c:v>
                </c:pt>
                <c:pt idx="20">
                  <c:v>3.1400000000000148</c:v>
                </c:pt>
                <c:pt idx="21">
                  <c:v>3.1400000000000148</c:v>
                </c:pt>
                <c:pt idx="22">
                  <c:v>3.1400000000000432</c:v>
                </c:pt>
                <c:pt idx="23">
                  <c:v>3.1400000000000148</c:v>
                </c:pt>
                <c:pt idx="24">
                  <c:v>3.1400000000000432</c:v>
                </c:pt>
                <c:pt idx="25">
                  <c:v>3.1400000000000432</c:v>
                </c:pt>
                <c:pt idx="26">
                  <c:v>3.1400000000000148</c:v>
                </c:pt>
                <c:pt idx="27">
                  <c:v>3.1400000000000148</c:v>
                </c:pt>
                <c:pt idx="28">
                  <c:v>3.1400000000000148</c:v>
                </c:pt>
                <c:pt idx="29">
                  <c:v>3.1400000000000148</c:v>
                </c:pt>
                <c:pt idx="30">
                  <c:v>3.1399999999999864</c:v>
                </c:pt>
                <c:pt idx="31">
                  <c:v>3.1400000000000432</c:v>
                </c:pt>
                <c:pt idx="32">
                  <c:v>3.1400000000000148</c:v>
                </c:pt>
                <c:pt idx="33">
                  <c:v>3.1400000000000148</c:v>
                </c:pt>
                <c:pt idx="34">
                  <c:v>3.1399999999999864</c:v>
                </c:pt>
                <c:pt idx="35">
                  <c:v>3.1400000000000432</c:v>
                </c:pt>
                <c:pt idx="36">
                  <c:v>3.1400000000000432</c:v>
                </c:pt>
                <c:pt idx="37">
                  <c:v>3.1400000000000148</c:v>
                </c:pt>
                <c:pt idx="38">
                  <c:v>3.1400000000000148</c:v>
                </c:pt>
                <c:pt idx="39">
                  <c:v>3.1400000000000432</c:v>
                </c:pt>
                <c:pt idx="40">
                  <c:v>3.1400000000000148</c:v>
                </c:pt>
                <c:pt idx="41">
                  <c:v>3.1400000000000432</c:v>
                </c:pt>
                <c:pt idx="42">
                  <c:v>3.1400000000000432</c:v>
                </c:pt>
                <c:pt idx="43">
                  <c:v>3.1400000000000432</c:v>
                </c:pt>
                <c:pt idx="44">
                  <c:v>3.1400000000000432</c:v>
                </c:pt>
                <c:pt idx="45">
                  <c:v>3.1400000000000148</c:v>
                </c:pt>
                <c:pt idx="46">
                  <c:v>3.1400000000000148</c:v>
                </c:pt>
                <c:pt idx="47">
                  <c:v>3.1400000000000148</c:v>
                </c:pt>
                <c:pt idx="48">
                  <c:v>3.1400000000000432</c:v>
                </c:pt>
                <c:pt idx="49">
                  <c:v>3.1400000000000432</c:v>
                </c:pt>
                <c:pt idx="50">
                  <c:v>3.1400000000000432</c:v>
                </c:pt>
                <c:pt idx="51">
                  <c:v>3.1400000000000148</c:v>
                </c:pt>
                <c:pt idx="52">
                  <c:v>3.1400000000000432</c:v>
                </c:pt>
                <c:pt idx="53">
                  <c:v>3.1400000000000148</c:v>
                </c:pt>
                <c:pt idx="54">
                  <c:v>3.1400000000000432</c:v>
                </c:pt>
                <c:pt idx="55">
                  <c:v>3.1400000000000148</c:v>
                </c:pt>
              </c:numCache>
            </c:numRef>
          </c:val>
          <c:extLst>
            <c:ext xmlns:c16="http://schemas.microsoft.com/office/drawing/2014/chart" uri="{C3380CC4-5D6E-409C-BE32-E72D297353CC}">
              <c16:uniqueId val="{00000004-4551-4B86-B04D-526E17C503E5}"/>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PWSPRT!$G$382:$CI$382</c:f>
              <c:numCache>
                <c:formatCode>0.00</c:formatCode>
                <c:ptCount val="81"/>
                <c:pt idx="0">
                  <c:v>0</c:v>
                </c:pt>
                <c:pt idx="1">
                  <c:v>0</c:v>
                </c:pt>
                <c:pt idx="2">
                  <c:v>181.06924994520551</c:v>
                </c:pt>
                <c:pt idx="3">
                  <c:v>180.77545882191785</c:v>
                </c:pt>
                <c:pt idx="4">
                  <c:v>180.68327882191784</c:v>
                </c:pt>
                <c:pt idx="5">
                  <c:v>180.56483882191782</c:v>
                </c:pt>
                <c:pt idx="6">
                  <c:v>180.47264882191783</c:v>
                </c:pt>
                <c:pt idx="7">
                  <c:v>180.38045882191781</c:v>
                </c:pt>
                <c:pt idx="8">
                  <c:v>180.28827882191783</c:v>
                </c:pt>
                <c:pt idx="9">
                  <c:v>180.19608882191784</c:v>
                </c:pt>
                <c:pt idx="10">
                  <c:v>179.90389882191783</c:v>
                </c:pt>
                <c:pt idx="11">
                  <c:v>171.89501293376563</c:v>
                </c:pt>
                <c:pt idx="12">
                  <c:v>162.88612704561345</c:v>
                </c:pt>
                <c:pt idx="13">
                  <c:v>155.63297882191787</c:v>
                </c:pt>
                <c:pt idx="14">
                  <c:v>153.71076882191784</c:v>
                </c:pt>
                <c:pt idx="15">
                  <c:v>152.47419882191784</c:v>
                </c:pt>
                <c:pt idx="16">
                  <c:v>148.72671882191787</c:v>
                </c:pt>
                <c:pt idx="17">
                  <c:v>147.92761882191786</c:v>
                </c:pt>
                <c:pt idx="18">
                  <c:v>146.69840882191784</c:v>
                </c:pt>
                <c:pt idx="19">
                  <c:v>145.17492882191783</c:v>
                </c:pt>
                <c:pt idx="20">
                  <c:v>143.53085882191783</c:v>
                </c:pt>
                <c:pt idx="21">
                  <c:v>142.17584882191784</c:v>
                </c:pt>
                <c:pt idx="22">
                  <c:v>141.68763882191746</c:v>
                </c:pt>
                <c:pt idx="23">
                  <c:v>140.23250882191741</c:v>
                </c:pt>
                <c:pt idx="24">
                  <c:v>139.88520882191779</c:v>
                </c:pt>
                <c:pt idx="25">
                  <c:v>139.47380882191777</c:v>
                </c:pt>
                <c:pt idx="26">
                  <c:v>139.1638988219178</c:v>
                </c:pt>
                <c:pt idx="27">
                  <c:v>144.32759688115681</c:v>
                </c:pt>
                <c:pt idx="28">
                  <c:v>138.22918882191723</c:v>
                </c:pt>
                <c:pt idx="29">
                  <c:v>138.12757882191752</c:v>
                </c:pt>
                <c:pt idx="30">
                  <c:v>137.41145882191785</c:v>
                </c:pt>
                <c:pt idx="31">
                  <c:v>137.57880882191782</c:v>
                </c:pt>
                <c:pt idx="32">
                  <c:v>137.86191882191756</c:v>
                </c:pt>
                <c:pt idx="33">
                  <c:v>138.5813488219178</c:v>
                </c:pt>
                <c:pt idx="34">
                  <c:v>138.2791588219178</c:v>
                </c:pt>
                <c:pt idx="35">
                  <c:v>138.83544882191751</c:v>
                </c:pt>
                <c:pt idx="36">
                  <c:v>138.63862882191776</c:v>
                </c:pt>
                <c:pt idx="37">
                  <c:v>139.87869882191754</c:v>
                </c:pt>
                <c:pt idx="38">
                  <c:v>139.6387288219176</c:v>
                </c:pt>
                <c:pt idx="39">
                  <c:v>140.19019882191782</c:v>
                </c:pt>
                <c:pt idx="40">
                  <c:v>140.17666882191756</c:v>
                </c:pt>
                <c:pt idx="41">
                  <c:v>140.6618488219178</c:v>
                </c:pt>
                <c:pt idx="42">
                  <c:v>140.28859882191782</c:v>
                </c:pt>
                <c:pt idx="43">
                  <c:v>141.28760882191784</c:v>
                </c:pt>
                <c:pt idx="44">
                  <c:v>141.45972882191779</c:v>
                </c:pt>
                <c:pt idx="45">
                  <c:v>141.32120882191765</c:v>
                </c:pt>
                <c:pt idx="46">
                  <c:v>141.56546882191765</c:v>
                </c:pt>
                <c:pt idx="47">
                  <c:v>141.50756882191786</c:v>
                </c:pt>
                <c:pt idx="48">
                  <c:v>141.77558882191781</c:v>
                </c:pt>
                <c:pt idx="49">
                  <c:v>142.03565882191782</c:v>
                </c:pt>
                <c:pt idx="50">
                  <c:v>142.6375888219178</c:v>
                </c:pt>
                <c:pt idx="51">
                  <c:v>143.00912882191781</c:v>
                </c:pt>
                <c:pt idx="52">
                  <c:v>143.22258882191781</c:v>
                </c:pt>
                <c:pt idx="53">
                  <c:v>143.49254882191786</c:v>
                </c:pt>
                <c:pt idx="54">
                  <c:v>143.50556882191785</c:v>
                </c:pt>
                <c:pt idx="55">
                  <c:v>143.59672882191779</c:v>
                </c:pt>
              </c:numCache>
            </c:numRef>
          </c:val>
          <c:smooth val="0"/>
          <c:extLst>
            <c:ext xmlns:c16="http://schemas.microsoft.com/office/drawing/2014/chart" uri="{C3380CC4-5D6E-409C-BE32-E72D297353CC}">
              <c16:uniqueId val="{00000005-4551-4B86-B04D-526E17C503E5}"/>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PWSPRT!$G$383:$CI$383</c:f>
              <c:numCache>
                <c:formatCode>0.00</c:formatCode>
                <c:ptCount val="81"/>
                <c:pt idx="0">
                  <c:v>0</c:v>
                </c:pt>
                <c:pt idx="1">
                  <c:v>0</c:v>
                </c:pt>
                <c:pt idx="2">
                  <c:v>186.65</c:v>
                </c:pt>
                <c:pt idx="3">
                  <c:v>189.7664465470254</c:v>
                </c:pt>
                <c:pt idx="4">
                  <c:v>185.54458083070634</c:v>
                </c:pt>
                <c:pt idx="5">
                  <c:v>183.30253214407949</c:v>
                </c:pt>
                <c:pt idx="6">
                  <c:v>180.47264882191783</c:v>
                </c:pt>
                <c:pt idx="7">
                  <c:v>180.21810656354964</c:v>
                </c:pt>
                <c:pt idx="8">
                  <c:v>178.35773300549573</c:v>
                </c:pt>
                <c:pt idx="9">
                  <c:v>174.6545107038078</c:v>
                </c:pt>
                <c:pt idx="10">
                  <c:v>170.91580786968387</c:v>
                </c:pt>
                <c:pt idx="11">
                  <c:v>165.07177956837396</c:v>
                </c:pt>
                <c:pt idx="12">
                  <c:v>160.49540434066205</c:v>
                </c:pt>
                <c:pt idx="13">
                  <c:v>155.63297882191787</c:v>
                </c:pt>
                <c:pt idx="14">
                  <c:v>153.71076882191784</c:v>
                </c:pt>
                <c:pt idx="15">
                  <c:v>152.47419882191784</c:v>
                </c:pt>
                <c:pt idx="16">
                  <c:v>148.72671882191787</c:v>
                </c:pt>
                <c:pt idx="17">
                  <c:v>147.92761882191786</c:v>
                </c:pt>
                <c:pt idx="18">
                  <c:v>146.69840882191784</c:v>
                </c:pt>
                <c:pt idx="19">
                  <c:v>145.17492882191783</c:v>
                </c:pt>
                <c:pt idx="20">
                  <c:v>143.53085882191783</c:v>
                </c:pt>
                <c:pt idx="21">
                  <c:v>142.17584882191784</c:v>
                </c:pt>
                <c:pt idx="22">
                  <c:v>141.68763882191746</c:v>
                </c:pt>
                <c:pt idx="23">
                  <c:v>140.23250882191741</c:v>
                </c:pt>
                <c:pt idx="24">
                  <c:v>139.88520882191779</c:v>
                </c:pt>
                <c:pt idx="25">
                  <c:v>139.47380882191777</c:v>
                </c:pt>
                <c:pt idx="26">
                  <c:v>139.1638988219178</c:v>
                </c:pt>
                <c:pt idx="27">
                  <c:v>138.92980180969025</c:v>
                </c:pt>
                <c:pt idx="28">
                  <c:v>138.22918882191723</c:v>
                </c:pt>
                <c:pt idx="29">
                  <c:v>138.12757882191752</c:v>
                </c:pt>
                <c:pt idx="30">
                  <c:v>137.41145882191785</c:v>
                </c:pt>
                <c:pt idx="31">
                  <c:v>137.57880882191782</c:v>
                </c:pt>
                <c:pt idx="32">
                  <c:v>137.86191882191756</c:v>
                </c:pt>
                <c:pt idx="33">
                  <c:v>138.5813488219178</c:v>
                </c:pt>
                <c:pt idx="34">
                  <c:v>138.2791588219178</c:v>
                </c:pt>
                <c:pt idx="35">
                  <c:v>138.83544882191751</c:v>
                </c:pt>
                <c:pt idx="36">
                  <c:v>138.63862882191776</c:v>
                </c:pt>
                <c:pt idx="37">
                  <c:v>139.87869882191754</c:v>
                </c:pt>
                <c:pt idx="38">
                  <c:v>139.6387288219176</c:v>
                </c:pt>
                <c:pt idx="39">
                  <c:v>140.19019882191782</c:v>
                </c:pt>
                <c:pt idx="40">
                  <c:v>140.17666882191756</c:v>
                </c:pt>
                <c:pt idx="41">
                  <c:v>140.6618488219178</c:v>
                </c:pt>
                <c:pt idx="42">
                  <c:v>140.28859882191782</c:v>
                </c:pt>
                <c:pt idx="43">
                  <c:v>141.28760882191784</c:v>
                </c:pt>
                <c:pt idx="44">
                  <c:v>141.45972882191779</c:v>
                </c:pt>
                <c:pt idx="45">
                  <c:v>141.32120882191765</c:v>
                </c:pt>
                <c:pt idx="46">
                  <c:v>141.56546882191765</c:v>
                </c:pt>
                <c:pt idx="47">
                  <c:v>141.50756882191786</c:v>
                </c:pt>
                <c:pt idx="48">
                  <c:v>141.77558882191781</c:v>
                </c:pt>
                <c:pt idx="49">
                  <c:v>142.03565882191782</c:v>
                </c:pt>
                <c:pt idx="50">
                  <c:v>142.6375888219178</c:v>
                </c:pt>
                <c:pt idx="51">
                  <c:v>143.00912882191781</c:v>
                </c:pt>
                <c:pt idx="52">
                  <c:v>143.22258882191781</c:v>
                </c:pt>
                <c:pt idx="53">
                  <c:v>143.49254882191786</c:v>
                </c:pt>
                <c:pt idx="54">
                  <c:v>143.50556882191785</c:v>
                </c:pt>
                <c:pt idx="55">
                  <c:v>143.59672882191779</c:v>
                </c:pt>
              </c:numCache>
            </c:numRef>
          </c:val>
          <c:smooth val="0"/>
          <c:extLst>
            <c:ext xmlns:c16="http://schemas.microsoft.com/office/drawing/2014/chart" uri="{C3380CC4-5D6E-409C-BE32-E72D297353CC}">
              <c16:uniqueId val="{00000006-4551-4B86-B04D-526E17C503E5}"/>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PWSPRT!$G$386:$CI$386</c:f>
              <c:numCache>
                <c:formatCode>0.00</c:formatCode>
                <c:ptCount val="81"/>
                <c:pt idx="0">
                  <c:v>0</c:v>
                </c:pt>
                <c:pt idx="1">
                  <c:v>0</c:v>
                </c:pt>
                <c:pt idx="2">
                  <c:v>41.61</c:v>
                </c:pt>
                <c:pt idx="3">
                  <c:v>44.154086547025358</c:v>
                </c:pt>
                <c:pt idx="4">
                  <c:v>46.582220830706326</c:v>
                </c:pt>
                <c:pt idx="5">
                  <c:v>49.250172144079464</c:v>
                </c:pt>
                <c:pt idx="6">
                  <c:v>50.539572541677536</c:v>
                </c:pt>
                <c:pt idx="7">
                  <c:v>51.948972939275627</c:v>
                </c:pt>
                <c:pt idx="8">
                  <c:v>53.418373336873707</c:v>
                </c:pt>
                <c:pt idx="9">
                  <c:v>54.827773734471783</c:v>
                </c:pt>
                <c:pt idx="10">
                  <c:v>56.247174132069858</c:v>
                </c:pt>
                <c:pt idx="11">
                  <c:v>57.536574529667945</c:v>
                </c:pt>
                <c:pt idx="12">
                  <c:v>58.795974927266016</c:v>
                </c:pt>
                <c:pt idx="13">
                  <c:v>59.959819785664109</c:v>
                </c:pt>
                <c:pt idx="14">
                  <c:v>61.112202512862183</c:v>
                </c:pt>
                <c:pt idx="15">
                  <c:v>62.194585240060263</c:v>
                </c:pt>
                <c:pt idx="16">
                  <c:v>63.196967967258345</c:v>
                </c:pt>
                <c:pt idx="17">
                  <c:v>64.159350694456435</c:v>
                </c:pt>
                <c:pt idx="18">
                  <c:v>65.051733421654504</c:v>
                </c:pt>
                <c:pt idx="19">
                  <c:v>65.894116148852575</c:v>
                </c:pt>
                <c:pt idx="20">
                  <c:v>66.666498876050667</c:v>
                </c:pt>
                <c:pt idx="21">
                  <c:v>67.468881603248747</c:v>
                </c:pt>
                <c:pt idx="22">
                  <c:v>68.261264330446821</c:v>
                </c:pt>
                <c:pt idx="23">
                  <c:v>69.063647057644914</c:v>
                </c:pt>
                <c:pt idx="24">
                  <c:v>69.866029784842993</c:v>
                </c:pt>
                <c:pt idx="25">
                  <c:v>70.668412512041058</c:v>
                </c:pt>
                <c:pt idx="26">
                  <c:v>71.470795239239138</c:v>
                </c:pt>
                <c:pt idx="27">
                  <c:v>72.263177966437226</c:v>
                </c:pt>
                <c:pt idx="28">
                  <c:v>73.0555606936353</c:v>
                </c:pt>
                <c:pt idx="29">
                  <c:v>73.847943420833388</c:v>
                </c:pt>
                <c:pt idx="30">
                  <c:v>74.640326148031463</c:v>
                </c:pt>
                <c:pt idx="31">
                  <c:v>75.430326148031469</c:v>
                </c:pt>
                <c:pt idx="32">
                  <c:v>75.830326148031475</c:v>
                </c:pt>
                <c:pt idx="33">
                  <c:v>76.21032614803147</c:v>
                </c:pt>
                <c:pt idx="34">
                  <c:v>76.570326148031469</c:v>
                </c:pt>
                <c:pt idx="35">
                  <c:v>76.920326148031464</c:v>
                </c:pt>
                <c:pt idx="36">
                  <c:v>77.290326148031468</c:v>
                </c:pt>
                <c:pt idx="37">
                  <c:v>77.640326148031463</c:v>
                </c:pt>
                <c:pt idx="38">
                  <c:v>77.990326148031471</c:v>
                </c:pt>
                <c:pt idx="39">
                  <c:v>78.330326148031475</c:v>
                </c:pt>
                <c:pt idx="40">
                  <c:v>78.670326148031464</c:v>
                </c:pt>
                <c:pt idx="41">
                  <c:v>79.020326148031472</c:v>
                </c:pt>
                <c:pt idx="42">
                  <c:v>79.370326148031467</c:v>
                </c:pt>
                <c:pt idx="43">
                  <c:v>79.730326148031466</c:v>
                </c:pt>
                <c:pt idx="44">
                  <c:v>80.090326148031465</c:v>
                </c:pt>
                <c:pt idx="45">
                  <c:v>80.46032614803147</c:v>
                </c:pt>
                <c:pt idx="46">
                  <c:v>80.840326148031465</c:v>
                </c:pt>
                <c:pt idx="47">
                  <c:v>81.230326148031466</c:v>
                </c:pt>
                <c:pt idx="48">
                  <c:v>81.620326148031467</c:v>
                </c:pt>
                <c:pt idx="49">
                  <c:v>82.000326148031462</c:v>
                </c:pt>
                <c:pt idx="50">
                  <c:v>82.390326148031463</c:v>
                </c:pt>
                <c:pt idx="51">
                  <c:v>82.770326148031472</c:v>
                </c:pt>
                <c:pt idx="52">
                  <c:v>83.150326148031468</c:v>
                </c:pt>
                <c:pt idx="53">
                  <c:v>83.540326148031468</c:v>
                </c:pt>
                <c:pt idx="54">
                  <c:v>83.910326148031473</c:v>
                </c:pt>
                <c:pt idx="55">
                  <c:v>84.290326148031468</c:v>
                </c:pt>
              </c:numCache>
            </c:numRef>
          </c:val>
          <c:extLst>
            <c:ext xmlns:c16="http://schemas.microsoft.com/office/drawing/2014/chart" uri="{C3380CC4-5D6E-409C-BE32-E72D297353CC}">
              <c16:uniqueId val="{00000000-9337-44A6-B8FC-231883147FB8}"/>
            </c:ext>
          </c:extLst>
        </c:ser>
        <c:ser>
          <c:idx val="0"/>
          <c:order val="1"/>
          <c:tx>
            <c:v>Unmeasured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PWSPRT!$G$387:$CI$387</c:f>
              <c:numCache>
                <c:formatCode>0.00</c:formatCode>
                <c:ptCount val="81"/>
                <c:pt idx="0">
                  <c:v>0</c:v>
                </c:pt>
                <c:pt idx="1">
                  <c:v>0</c:v>
                </c:pt>
                <c:pt idx="2">
                  <c:v>124.28000000000002</c:v>
                </c:pt>
                <c:pt idx="3">
                  <c:v>121.24999999999999</c:v>
                </c:pt>
                <c:pt idx="4">
                  <c:v>117.89</c:v>
                </c:pt>
                <c:pt idx="5">
                  <c:v>115.42</c:v>
                </c:pt>
                <c:pt idx="6">
                  <c:v>115.45</c:v>
                </c:pt>
                <c:pt idx="7">
                  <c:v>115.44</c:v>
                </c:pt>
                <c:pt idx="8">
                  <c:v>115.41</c:v>
                </c:pt>
                <c:pt idx="9">
                  <c:v>115.38</c:v>
                </c:pt>
                <c:pt idx="10">
                  <c:v>115.34</c:v>
                </c:pt>
                <c:pt idx="11">
                  <c:v>115.26</c:v>
                </c:pt>
                <c:pt idx="12">
                  <c:v>115.19</c:v>
                </c:pt>
                <c:pt idx="13">
                  <c:v>115.14</c:v>
                </c:pt>
                <c:pt idx="14">
                  <c:v>115.1</c:v>
                </c:pt>
                <c:pt idx="15">
                  <c:v>115.07</c:v>
                </c:pt>
                <c:pt idx="16">
                  <c:v>115.04</c:v>
                </c:pt>
                <c:pt idx="17">
                  <c:v>114.99</c:v>
                </c:pt>
                <c:pt idx="18">
                  <c:v>114.93</c:v>
                </c:pt>
                <c:pt idx="19">
                  <c:v>114.87</c:v>
                </c:pt>
                <c:pt idx="20">
                  <c:v>114.82</c:v>
                </c:pt>
                <c:pt idx="21">
                  <c:v>114.8</c:v>
                </c:pt>
                <c:pt idx="22">
                  <c:v>114.79</c:v>
                </c:pt>
                <c:pt idx="23">
                  <c:v>114.79</c:v>
                </c:pt>
                <c:pt idx="24">
                  <c:v>114.8</c:v>
                </c:pt>
                <c:pt idx="25">
                  <c:v>114.82</c:v>
                </c:pt>
                <c:pt idx="26">
                  <c:v>114.85</c:v>
                </c:pt>
                <c:pt idx="27">
                  <c:v>114.87</c:v>
                </c:pt>
                <c:pt idx="28">
                  <c:v>114.89</c:v>
                </c:pt>
                <c:pt idx="29">
                  <c:v>114.92</c:v>
                </c:pt>
                <c:pt idx="30">
                  <c:v>114.96</c:v>
                </c:pt>
                <c:pt idx="31">
                  <c:v>115</c:v>
                </c:pt>
                <c:pt idx="32">
                  <c:v>115.03</c:v>
                </c:pt>
                <c:pt idx="33">
                  <c:v>115.07</c:v>
                </c:pt>
                <c:pt idx="34">
                  <c:v>115.1</c:v>
                </c:pt>
                <c:pt idx="35">
                  <c:v>115.13</c:v>
                </c:pt>
                <c:pt idx="36">
                  <c:v>115.15</c:v>
                </c:pt>
                <c:pt idx="37">
                  <c:v>115.18</c:v>
                </c:pt>
                <c:pt idx="38">
                  <c:v>115.2</c:v>
                </c:pt>
                <c:pt idx="39">
                  <c:v>115.22</c:v>
                </c:pt>
                <c:pt idx="40">
                  <c:v>115.25</c:v>
                </c:pt>
                <c:pt idx="41">
                  <c:v>115.27</c:v>
                </c:pt>
                <c:pt idx="42">
                  <c:v>115.29</c:v>
                </c:pt>
                <c:pt idx="43">
                  <c:v>115.31</c:v>
                </c:pt>
                <c:pt idx="44">
                  <c:v>115.32</c:v>
                </c:pt>
                <c:pt idx="45">
                  <c:v>115.33</c:v>
                </c:pt>
                <c:pt idx="46">
                  <c:v>115.33</c:v>
                </c:pt>
                <c:pt idx="47">
                  <c:v>115.33</c:v>
                </c:pt>
                <c:pt idx="48">
                  <c:v>115.33</c:v>
                </c:pt>
                <c:pt idx="49">
                  <c:v>115.33</c:v>
                </c:pt>
                <c:pt idx="50">
                  <c:v>115.33</c:v>
                </c:pt>
                <c:pt idx="51">
                  <c:v>115.34</c:v>
                </c:pt>
                <c:pt idx="52">
                  <c:v>115.35</c:v>
                </c:pt>
                <c:pt idx="53">
                  <c:v>115.36</c:v>
                </c:pt>
                <c:pt idx="54">
                  <c:v>115.37</c:v>
                </c:pt>
                <c:pt idx="55">
                  <c:v>115.38</c:v>
                </c:pt>
              </c:numCache>
            </c:numRef>
          </c:val>
          <c:extLst>
            <c:ext xmlns:c16="http://schemas.microsoft.com/office/drawing/2014/chart" uri="{C3380CC4-5D6E-409C-BE32-E72D297353CC}">
              <c16:uniqueId val="{00000001-9337-44A6-B8FC-231883147FB8}"/>
            </c:ext>
          </c:extLst>
        </c:ser>
        <c:ser>
          <c:idx val="1"/>
          <c:order val="2"/>
          <c:tx>
            <c:v>Non-household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PWSPRT!$G$388:$CI$388</c:f>
              <c:numCache>
                <c:formatCode>0.00</c:formatCode>
                <c:ptCount val="81"/>
                <c:pt idx="0">
                  <c:v>0</c:v>
                </c:pt>
                <c:pt idx="1">
                  <c:v>0</c:v>
                </c:pt>
                <c:pt idx="2">
                  <c:v>29.06</c:v>
                </c:pt>
                <c:pt idx="3">
                  <c:v>28.80236</c:v>
                </c:pt>
                <c:pt idx="4">
                  <c:v>30.002359999999999</c:v>
                </c:pt>
                <c:pt idx="5">
                  <c:v>29.772359999999999</c:v>
                </c:pt>
                <c:pt idx="6">
                  <c:v>29.942360000000001</c:v>
                </c:pt>
                <c:pt idx="7">
                  <c:v>29.832359999999998</c:v>
                </c:pt>
                <c:pt idx="8">
                  <c:v>30.21236</c:v>
                </c:pt>
                <c:pt idx="9">
                  <c:v>30.092359999999999</c:v>
                </c:pt>
                <c:pt idx="10">
                  <c:v>30.512360000000001</c:v>
                </c:pt>
                <c:pt idx="11">
                  <c:v>30.062359999999998</c:v>
                </c:pt>
                <c:pt idx="12">
                  <c:v>30.382359999999998</c:v>
                </c:pt>
                <c:pt idx="13">
                  <c:v>30.202359999999999</c:v>
                </c:pt>
                <c:pt idx="14">
                  <c:v>30.862359999999999</c:v>
                </c:pt>
                <c:pt idx="15">
                  <c:v>30.512360000000001</c:v>
                </c:pt>
                <c:pt idx="16">
                  <c:v>30.192360000000001</c:v>
                </c:pt>
                <c:pt idx="17">
                  <c:v>30.73236</c:v>
                </c:pt>
                <c:pt idx="18">
                  <c:v>30.792359999999999</c:v>
                </c:pt>
                <c:pt idx="19">
                  <c:v>30.542359999999999</c:v>
                </c:pt>
                <c:pt idx="20">
                  <c:v>31.192360000000001</c:v>
                </c:pt>
                <c:pt idx="21">
                  <c:v>30.812359999999998</c:v>
                </c:pt>
                <c:pt idx="22">
                  <c:v>31.242359999999998</c:v>
                </c:pt>
                <c:pt idx="23">
                  <c:v>30.542359999999999</c:v>
                </c:pt>
                <c:pt idx="24">
                  <c:v>31.062359999999998</c:v>
                </c:pt>
                <c:pt idx="25">
                  <c:v>31.362359999999999</c:v>
                </c:pt>
                <c:pt idx="26">
                  <c:v>31.57236</c:v>
                </c:pt>
                <c:pt idx="27">
                  <c:v>31.402359999999998</c:v>
                </c:pt>
                <c:pt idx="28">
                  <c:v>31.542359999999999</c:v>
                </c:pt>
                <c:pt idx="29">
                  <c:v>31.902359999999998</c:v>
                </c:pt>
                <c:pt idx="30">
                  <c:v>31.64236</c:v>
                </c:pt>
                <c:pt idx="31">
                  <c:v>31.582359999999998</c:v>
                </c:pt>
                <c:pt idx="32">
                  <c:v>31.622359999999997</c:v>
                </c:pt>
                <c:pt idx="33">
                  <c:v>32.30236</c:v>
                </c:pt>
                <c:pt idx="34">
                  <c:v>31.912359999999996</c:v>
                </c:pt>
                <c:pt idx="35">
                  <c:v>32.392359999999996</c:v>
                </c:pt>
                <c:pt idx="36">
                  <c:v>32.002359999999996</c:v>
                </c:pt>
                <c:pt idx="37">
                  <c:v>33.152360000000002</c:v>
                </c:pt>
                <c:pt idx="38">
                  <c:v>32.942360000000001</c:v>
                </c:pt>
                <c:pt idx="39">
                  <c:v>33.292360000000002</c:v>
                </c:pt>
                <c:pt idx="40">
                  <c:v>33.112360000000002</c:v>
                </c:pt>
                <c:pt idx="41">
                  <c:v>33.492359999999998</c:v>
                </c:pt>
                <c:pt idx="42">
                  <c:v>33.202359999999999</c:v>
                </c:pt>
                <c:pt idx="43">
                  <c:v>34.042360000000002</c:v>
                </c:pt>
                <c:pt idx="44">
                  <c:v>34.182360000000003</c:v>
                </c:pt>
                <c:pt idx="45">
                  <c:v>33.792360000000002</c:v>
                </c:pt>
                <c:pt idx="46">
                  <c:v>33.992359999999998</c:v>
                </c:pt>
                <c:pt idx="47">
                  <c:v>33.91236</c:v>
                </c:pt>
                <c:pt idx="48">
                  <c:v>34.092359999999999</c:v>
                </c:pt>
                <c:pt idx="49">
                  <c:v>34.082360000000001</c:v>
                </c:pt>
                <c:pt idx="50">
                  <c:v>34.652360000000002</c:v>
                </c:pt>
                <c:pt idx="51">
                  <c:v>34.882359999999998</c:v>
                </c:pt>
                <c:pt idx="52">
                  <c:v>34.972360000000002</c:v>
                </c:pt>
                <c:pt idx="53">
                  <c:v>35.112360000000002</c:v>
                </c:pt>
                <c:pt idx="54">
                  <c:v>34.942360000000001</c:v>
                </c:pt>
                <c:pt idx="55">
                  <c:v>35.152360000000002</c:v>
                </c:pt>
              </c:numCache>
            </c:numRef>
          </c:val>
          <c:extLst>
            <c:ext xmlns:c16="http://schemas.microsoft.com/office/drawing/2014/chart" uri="{C3380CC4-5D6E-409C-BE32-E72D297353CC}">
              <c16:uniqueId val="{00000002-9337-44A6-B8FC-231883147FB8}"/>
            </c:ext>
          </c:extLst>
        </c:ser>
        <c:ser>
          <c:idx val="2"/>
          <c:order val="3"/>
          <c:tx>
            <c:v>Total leakage</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PWSPRT!$G$389:$CI$389</c:f>
              <c:numCache>
                <c:formatCode>0.00</c:formatCode>
                <c:ptCount val="81"/>
                <c:pt idx="0">
                  <c:v>0</c:v>
                </c:pt>
                <c:pt idx="1">
                  <c:v>0</c:v>
                </c:pt>
                <c:pt idx="2">
                  <c:v>26.93</c:v>
                </c:pt>
                <c:pt idx="3">
                  <c:v>30.71</c:v>
                </c:pt>
                <c:pt idx="4">
                  <c:v>26</c:v>
                </c:pt>
                <c:pt idx="5">
                  <c:v>24</c:v>
                </c:pt>
                <c:pt idx="6">
                  <c:v>24</c:v>
                </c:pt>
                <c:pt idx="7">
                  <c:v>24</c:v>
                </c:pt>
                <c:pt idx="8">
                  <c:v>24</c:v>
                </c:pt>
                <c:pt idx="9">
                  <c:v>24</c:v>
                </c:pt>
                <c:pt idx="10">
                  <c:v>24</c:v>
                </c:pt>
                <c:pt idx="11">
                  <c:v>24</c:v>
                </c:pt>
                <c:pt idx="12">
                  <c:v>24</c:v>
                </c:pt>
                <c:pt idx="13">
                  <c:v>24</c:v>
                </c:pt>
                <c:pt idx="14">
                  <c:v>24</c:v>
                </c:pt>
                <c:pt idx="15">
                  <c:v>24</c:v>
                </c:pt>
                <c:pt idx="16">
                  <c:v>24</c:v>
                </c:pt>
                <c:pt idx="17">
                  <c:v>24</c:v>
                </c:pt>
                <c:pt idx="18">
                  <c:v>24</c:v>
                </c:pt>
                <c:pt idx="19">
                  <c:v>24</c:v>
                </c:pt>
                <c:pt idx="20">
                  <c:v>24</c:v>
                </c:pt>
                <c:pt idx="21">
                  <c:v>24</c:v>
                </c:pt>
                <c:pt idx="22">
                  <c:v>24</c:v>
                </c:pt>
                <c:pt idx="23">
                  <c:v>24</c:v>
                </c:pt>
                <c:pt idx="24">
                  <c:v>24</c:v>
                </c:pt>
                <c:pt idx="25">
                  <c:v>24</c:v>
                </c:pt>
                <c:pt idx="26">
                  <c:v>24</c:v>
                </c:pt>
                <c:pt idx="27">
                  <c:v>24</c:v>
                </c:pt>
                <c:pt idx="28">
                  <c:v>24</c:v>
                </c:pt>
                <c:pt idx="29">
                  <c:v>24</c:v>
                </c:pt>
                <c:pt idx="30">
                  <c:v>24</c:v>
                </c:pt>
                <c:pt idx="31">
                  <c:v>24</c:v>
                </c:pt>
                <c:pt idx="32">
                  <c:v>24</c:v>
                </c:pt>
                <c:pt idx="33">
                  <c:v>24</c:v>
                </c:pt>
                <c:pt idx="34">
                  <c:v>24</c:v>
                </c:pt>
                <c:pt idx="35">
                  <c:v>24</c:v>
                </c:pt>
                <c:pt idx="36">
                  <c:v>24</c:v>
                </c:pt>
                <c:pt idx="37">
                  <c:v>24</c:v>
                </c:pt>
                <c:pt idx="38">
                  <c:v>24</c:v>
                </c:pt>
                <c:pt idx="39">
                  <c:v>24</c:v>
                </c:pt>
                <c:pt idx="40">
                  <c:v>24</c:v>
                </c:pt>
                <c:pt idx="41">
                  <c:v>24</c:v>
                </c:pt>
                <c:pt idx="42">
                  <c:v>24</c:v>
                </c:pt>
                <c:pt idx="43">
                  <c:v>24</c:v>
                </c:pt>
                <c:pt idx="44">
                  <c:v>24</c:v>
                </c:pt>
                <c:pt idx="45">
                  <c:v>24</c:v>
                </c:pt>
                <c:pt idx="46">
                  <c:v>24</c:v>
                </c:pt>
                <c:pt idx="47">
                  <c:v>24</c:v>
                </c:pt>
                <c:pt idx="48">
                  <c:v>24</c:v>
                </c:pt>
                <c:pt idx="49">
                  <c:v>24</c:v>
                </c:pt>
                <c:pt idx="50">
                  <c:v>24</c:v>
                </c:pt>
                <c:pt idx="51">
                  <c:v>24</c:v>
                </c:pt>
                <c:pt idx="52">
                  <c:v>24</c:v>
                </c:pt>
                <c:pt idx="53">
                  <c:v>24</c:v>
                </c:pt>
                <c:pt idx="54">
                  <c:v>24</c:v>
                </c:pt>
                <c:pt idx="55">
                  <c:v>24</c:v>
                </c:pt>
              </c:numCache>
            </c:numRef>
          </c:val>
          <c:extLst>
            <c:ext xmlns:c16="http://schemas.microsoft.com/office/drawing/2014/chart" uri="{C3380CC4-5D6E-409C-BE32-E72D297353CC}">
              <c16:uniqueId val="{00000003-9337-44A6-B8FC-231883147FB8}"/>
            </c:ext>
          </c:extLst>
        </c:ser>
        <c:ser>
          <c:idx val="3"/>
          <c:order val="4"/>
          <c:tx>
            <c:v>Other components of demand</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PWSPRT!$G$390:$CI$390</c:f>
              <c:numCache>
                <c:formatCode>0.00</c:formatCode>
                <c:ptCount val="81"/>
                <c:pt idx="0">
                  <c:v>0</c:v>
                </c:pt>
                <c:pt idx="1">
                  <c:v>0</c:v>
                </c:pt>
                <c:pt idx="2">
                  <c:v>3.1400000000000148</c:v>
                </c:pt>
                <c:pt idx="3">
                  <c:v>3.1400000000000148</c:v>
                </c:pt>
                <c:pt idx="4">
                  <c:v>3.1399999999999579</c:v>
                </c:pt>
                <c:pt idx="5">
                  <c:v>3.1400000000000432</c:v>
                </c:pt>
                <c:pt idx="6">
                  <c:v>3.1399999999999864</c:v>
                </c:pt>
                <c:pt idx="7">
                  <c:v>3.1400000000000432</c:v>
                </c:pt>
                <c:pt idx="8">
                  <c:v>3.1400000000000148</c:v>
                </c:pt>
                <c:pt idx="9">
                  <c:v>3.1400000000000148</c:v>
                </c:pt>
                <c:pt idx="10">
                  <c:v>3.1400000000000148</c:v>
                </c:pt>
                <c:pt idx="11">
                  <c:v>3.1399999999999864</c:v>
                </c:pt>
                <c:pt idx="12">
                  <c:v>3.1400000000000432</c:v>
                </c:pt>
                <c:pt idx="13">
                  <c:v>3.1400000000000148</c:v>
                </c:pt>
                <c:pt idx="14">
                  <c:v>3.1400000000000432</c:v>
                </c:pt>
                <c:pt idx="15">
                  <c:v>3.1400000000000148</c:v>
                </c:pt>
                <c:pt idx="16">
                  <c:v>3.1400000000000432</c:v>
                </c:pt>
                <c:pt idx="17">
                  <c:v>3.1400000000000432</c:v>
                </c:pt>
                <c:pt idx="18">
                  <c:v>3.1400000000000432</c:v>
                </c:pt>
                <c:pt idx="19">
                  <c:v>3.1400000000000432</c:v>
                </c:pt>
                <c:pt idx="20">
                  <c:v>3.1400000000000148</c:v>
                </c:pt>
                <c:pt idx="21">
                  <c:v>3.1399999999999864</c:v>
                </c:pt>
                <c:pt idx="22">
                  <c:v>3.1400000000000432</c:v>
                </c:pt>
                <c:pt idx="23">
                  <c:v>3.1400000000000148</c:v>
                </c:pt>
                <c:pt idx="24">
                  <c:v>3.1400000000000148</c:v>
                </c:pt>
                <c:pt idx="25">
                  <c:v>3.1400000000000148</c:v>
                </c:pt>
                <c:pt idx="26">
                  <c:v>3.1400000000000148</c:v>
                </c:pt>
                <c:pt idx="27">
                  <c:v>3.1400000000000148</c:v>
                </c:pt>
                <c:pt idx="28">
                  <c:v>3.1400000000000432</c:v>
                </c:pt>
                <c:pt idx="29">
                  <c:v>3.1400000000000432</c:v>
                </c:pt>
                <c:pt idx="30">
                  <c:v>3.1400000000000432</c:v>
                </c:pt>
                <c:pt idx="31">
                  <c:v>3.1400000000000148</c:v>
                </c:pt>
                <c:pt idx="32">
                  <c:v>3.1400000000000148</c:v>
                </c:pt>
                <c:pt idx="33">
                  <c:v>3.1400000000000432</c:v>
                </c:pt>
                <c:pt idx="34">
                  <c:v>3.1400000000000148</c:v>
                </c:pt>
                <c:pt idx="35">
                  <c:v>3.1400000000000432</c:v>
                </c:pt>
                <c:pt idx="36">
                  <c:v>3.1399999999999864</c:v>
                </c:pt>
                <c:pt idx="37">
                  <c:v>3.1400000000000148</c:v>
                </c:pt>
                <c:pt idx="38">
                  <c:v>3.1399999999999864</c:v>
                </c:pt>
                <c:pt idx="39">
                  <c:v>3.1400000000000148</c:v>
                </c:pt>
                <c:pt idx="40">
                  <c:v>3.1400000000000432</c:v>
                </c:pt>
                <c:pt idx="41">
                  <c:v>3.1400000000000432</c:v>
                </c:pt>
                <c:pt idx="42">
                  <c:v>3.1400000000000432</c:v>
                </c:pt>
                <c:pt idx="43">
                  <c:v>3.1400000000000148</c:v>
                </c:pt>
                <c:pt idx="44">
                  <c:v>3.1399999999999864</c:v>
                </c:pt>
                <c:pt idx="45">
                  <c:v>3.1400000000000148</c:v>
                </c:pt>
                <c:pt idx="46">
                  <c:v>3.1400000000000148</c:v>
                </c:pt>
                <c:pt idx="47">
                  <c:v>3.1399999999999864</c:v>
                </c:pt>
                <c:pt idx="48">
                  <c:v>3.1399999999999864</c:v>
                </c:pt>
                <c:pt idx="49">
                  <c:v>3.1399999999999864</c:v>
                </c:pt>
                <c:pt idx="50">
                  <c:v>3.1400000000000432</c:v>
                </c:pt>
                <c:pt idx="51">
                  <c:v>3.1400000000000432</c:v>
                </c:pt>
                <c:pt idx="52">
                  <c:v>3.1399999999999864</c:v>
                </c:pt>
                <c:pt idx="53">
                  <c:v>3.1400000000000432</c:v>
                </c:pt>
                <c:pt idx="54">
                  <c:v>3.1400000000000432</c:v>
                </c:pt>
                <c:pt idx="55">
                  <c:v>3.1400000000000432</c:v>
                </c:pt>
              </c:numCache>
            </c:numRef>
          </c:val>
          <c:extLst>
            <c:ext xmlns:c16="http://schemas.microsoft.com/office/drawing/2014/chart" uri="{C3380CC4-5D6E-409C-BE32-E72D297353CC}">
              <c16:uniqueId val="{00000004-9337-44A6-B8FC-231883147FB8}"/>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PWSPRT!$G$391:$CI$391</c:f>
              <c:numCache>
                <c:formatCode>0.00</c:formatCode>
                <c:ptCount val="81"/>
                <c:pt idx="0">
                  <c:v>0</c:v>
                </c:pt>
                <c:pt idx="1">
                  <c:v>0</c:v>
                </c:pt>
                <c:pt idx="2">
                  <c:v>198.1132499452055</c:v>
                </c:pt>
                <c:pt idx="3">
                  <c:v>197.87933882191783</c:v>
                </c:pt>
                <c:pt idx="4">
                  <c:v>197.8470188219178</c:v>
                </c:pt>
                <c:pt idx="5">
                  <c:v>197.7884588219178</c:v>
                </c:pt>
                <c:pt idx="6">
                  <c:v>197.7561488219178</c:v>
                </c:pt>
                <c:pt idx="7">
                  <c:v>212.72383882191781</c:v>
                </c:pt>
                <c:pt idx="8">
                  <c:v>212.69151882191781</c:v>
                </c:pt>
                <c:pt idx="9">
                  <c:v>212.65920882191782</c:v>
                </c:pt>
                <c:pt idx="10">
                  <c:v>227.32689882191781</c:v>
                </c:pt>
                <c:pt idx="11">
                  <c:v>227.29458882191778</c:v>
                </c:pt>
                <c:pt idx="12">
                  <c:v>245.36227882191781</c:v>
                </c:pt>
                <c:pt idx="13">
                  <c:v>245.32995882191784</c:v>
                </c:pt>
                <c:pt idx="14">
                  <c:v>245.29764882191785</c:v>
                </c:pt>
                <c:pt idx="15">
                  <c:v>245.26533882191779</c:v>
                </c:pt>
                <c:pt idx="16">
                  <c:v>245.23301882191782</c:v>
                </c:pt>
                <c:pt idx="17">
                  <c:v>245.20070882191783</c:v>
                </c:pt>
                <c:pt idx="18">
                  <c:v>245.16839882191783</c:v>
                </c:pt>
                <c:pt idx="19">
                  <c:v>245.13608882191784</c:v>
                </c:pt>
                <c:pt idx="20">
                  <c:v>243.71314382191784</c:v>
                </c:pt>
                <c:pt idx="21">
                  <c:v>243.65102132191785</c:v>
                </c:pt>
                <c:pt idx="22">
                  <c:v>243.58889882191784</c:v>
                </c:pt>
                <c:pt idx="23">
                  <c:v>243.52677632191785</c:v>
                </c:pt>
                <c:pt idx="24">
                  <c:v>243.46464382191783</c:v>
                </c:pt>
                <c:pt idx="25">
                  <c:v>243.40252132191785</c:v>
                </c:pt>
                <c:pt idx="26">
                  <c:v>243.34039882191783</c:v>
                </c:pt>
                <c:pt idx="27">
                  <c:v>243.27827632191784</c:v>
                </c:pt>
                <c:pt idx="28">
                  <c:v>243.21614382191785</c:v>
                </c:pt>
                <c:pt idx="29">
                  <c:v>243.15402132191784</c:v>
                </c:pt>
                <c:pt idx="30">
                  <c:v>243.09189882191785</c:v>
                </c:pt>
                <c:pt idx="31">
                  <c:v>243.02977632191784</c:v>
                </c:pt>
                <c:pt idx="32">
                  <c:v>242.96764382191785</c:v>
                </c:pt>
                <c:pt idx="33">
                  <c:v>242.90552132191783</c:v>
                </c:pt>
                <c:pt idx="34">
                  <c:v>242.84339882191784</c:v>
                </c:pt>
                <c:pt idx="35">
                  <c:v>242.78127632191786</c:v>
                </c:pt>
                <c:pt idx="36">
                  <c:v>242.71914382191784</c:v>
                </c:pt>
                <c:pt idx="37">
                  <c:v>242.65702132191785</c:v>
                </c:pt>
                <c:pt idx="38">
                  <c:v>242.59489882191784</c:v>
                </c:pt>
                <c:pt idx="39">
                  <c:v>242.53277632191785</c:v>
                </c:pt>
                <c:pt idx="40">
                  <c:v>242.47065382191784</c:v>
                </c:pt>
                <c:pt idx="41">
                  <c:v>242.40852132191785</c:v>
                </c:pt>
                <c:pt idx="42">
                  <c:v>242.34639882191783</c:v>
                </c:pt>
                <c:pt idx="43">
                  <c:v>242.28427632191784</c:v>
                </c:pt>
                <c:pt idx="44">
                  <c:v>242.22214382191785</c:v>
                </c:pt>
                <c:pt idx="45">
                  <c:v>242.16002132191784</c:v>
                </c:pt>
                <c:pt idx="46">
                  <c:v>242.09789882191785</c:v>
                </c:pt>
                <c:pt idx="47">
                  <c:v>242.03577632191784</c:v>
                </c:pt>
                <c:pt idx="48">
                  <c:v>241.97364382191785</c:v>
                </c:pt>
                <c:pt idx="49">
                  <c:v>241.91152132191783</c:v>
                </c:pt>
                <c:pt idx="50">
                  <c:v>241.84939882191784</c:v>
                </c:pt>
                <c:pt idx="51">
                  <c:v>241.78727632191783</c:v>
                </c:pt>
                <c:pt idx="52">
                  <c:v>241.72515382191784</c:v>
                </c:pt>
                <c:pt idx="53">
                  <c:v>241.66302132191785</c:v>
                </c:pt>
                <c:pt idx="54">
                  <c:v>241.60089882191784</c:v>
                </c:pt>
                <c:pt idx="55">
                  <c:v>241.53877632191785</c:v>
                </c:pt>
              </c:numCache>
            </c:numRef>
          </c:val>
          <c:smooth val="0"/>
          <c:extLst>
            <c:ext xmlns:c16="http://schemas.microsoft.com/office/drawing/2014/chart" uri="{C3380CC4-5D6E-409C-BE32-E72D297353CC}">
              <c16:uniqueId val="{00000005-9337-44A6-B8FC-231883147FB8}"/>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PWSPRT!$G$392:$CI$392</c:f>
              <c:numCache>
                <c:formatCode>0.00</c:formatCode>
                <c:ptCount val="81"/>
                <c:pt idx="0">
                  <c:v>0</c:v>
                </c:pt>
                <c:pt idx="1">
                  <c:v>0</c:v>
                </c:pt>
                <c:pt idx="2">
                  <c:v>230.72000000000003</c:v>
                </c:pt>
                <c:pt idx="3">
                  <c:v>233.76644654702537</c:v>
                </c:pt>
                <c:pt idx="4">
                  <c:v>229.3945808307063</c:v>
                </c:pt>
                <c:pt idx="5">
                  <c:v>227.38253214407951</c:v>
                </c:pt>
                <c:pt idx="6">
                  <c:v>228.93193254167755</c:v>
                </c:pt>
                <c:pt idx="7">
                  <c:v>229.86133293927566</c:v>
                </c:pt>
                <c:pt idx="8">
                  <c:v>232.06073333687371</c:v>
                </c:pt>
                <c:pt idx="9">
                  <c:v>233.36013373447179</c:v>
                </c:pt>
                <c:pt idx="10">
                  <c:v>235.15953413206987</c:v>
                </c:pt>
                <c:pt idx="11">
                  <c:v>235.50893452966795</c:v>
                </c:pt>
                <c:pt idx="12">
                  <c:v>236.62833492726605</c:v>
                </c:pt>
                <c:pt idx="13">
                  <c:v>237.26217978566413</c:v>
                </c:pt>
                <c:pt idx="14">
                  <c:v>238.89456251286222</c:v>
                </c:pt>
                <c:pt idx="15">
                  <c:v>239.59694524006028</c:v>
                </c:pt>
                <c:pt idx="16">
                  <c:v>239.9793279672584</c:v>
                </c:pt>
                <c:pt idx="17">
                  <c:v>241.31171069445645</c:v>
                </c:pt>
                <c:pt idx="18">
                  <c:v>242.12409342165455</c:v>
                </c:pt>
                <c:pt idx="19">
                  <c:v>242.66647614885261</c:v>
                </c:pt>
                <c:pt idx="20">
                  <c:v>242.96885887605069</c:v>
                </c:pt>
                <c:pt idx="21">
                  <c:v>243.27124160324877</c:v>
                </c:pt>
                <c:pt idx="22">
                  <c:v>244.27362433044686</c:v>
                </c:pt>
                <c:pt idx="23">
                  <c:v>244.30600705764496</c:v>
                </c:pt>
                <c:pt idx="24">
                  <c:v>245.47838978484302</c:v>
                </c:pt>
                <c:pt idx="25">
                  <c:v>246.61077251204108</c:v>
                </c:pt>
                <c:pt idx="26">
                  <c:v>247.47315523923916</c:v>
                </c:pt>
                <c:pt idx="27">
                  <c:v>248.03553796643726</c:v>
                </c:pt>
                <c:pt idx="28">
                  <c:v>248.93792069363533</c:v>
                </c:pt>
                <c:pt idx="29">
                  <c:v>250.0403034208334</c:v>
                </c:pt>
                <c:pt idx="30">
                  <c:v>250.49268614803151</c:v>
                </c:pt>
                <c:pt idx="31">
                  <c:v>251.07268614803147</c:v>
                </c:pt>
                <c:pt idx="32">
                  <c:v>251.64268614803149</c:v>
                </c:pt>
                <c:pt idx="33">
                  <c:v>252.6626861480315</c:v>
                </c:pt>
                <c:pt idx="34">
                  <c:v>252.67268614803146</c:v>
                </c:pt>
                <c:pt idx="35">
                  <c:v>253.48268614803149</c:v>
                </c:pt>
                <c:pt idx="36">
                  <c:v>253.55268614803148</c:v>
                </c:pt>
                <c:pt idx="37">
                  <c:v>255.09268614803148</c:v>
                </c:pt>
                <c:pt idx="38">
                  <c:v>255.12268614803148</c:v>
                </c:pt>
                <c:pt idx="39">
                  <c:v>255.92268614803149</c:v>
                </c:pt>
                <c:pt idx="40">
                  <c:v>256.18268614803151</c:v>
                </c:pt>
                <c:pt idx="41">
                  <c:v>256.93268614803151</c:v>
                </c:pt>
                <c:pt idx="42">
                  <c:v>256.82268614803149</c:v>
                </c:pt>
                <c:pt idx="43">
                  <c:v>258.00268614803144</c:v>
                </c:pt>
                <c:pt idx="44">
                  <c:v>258.52268614803148</c:v>
                </c:pt>
                <c:pt idx="45">
                  <c:v>258.67268614803146</c:v>
                </c:pt>
                <c:pt idx="46">
                  <c:v>259.19268614803144</c:v>
                </c:pt>
                <c:pt idx="47">
                  <c:v>259.37268614803145</c:v>
                </c:pt>
                <c:pt idx="48">
                  <c:v>259.93268614803145</c:v>
                </c:pt>
                <c:pt idx="49">
                  <c:v>260.44268614803144</c:v>
                </c:pt>
                <c:pt idx="50">
                  <c:v>261.34268614803148</c:v>
                </c:pt>
                <c:pt idx="51">
                  <c:v>262.0026861480315</c:v>
                </c:pt>
                <c:pt idx="52">
                  <c:v>262.47268614803147</c:v>
                </c:pt>
                <c:pt idx="53">
                  <c:v>263.0626861480315</c:v>
                </c:pt>
                <c:pt idx="54">
                  <c:v>263.33268614803154</c:v>
                </c:pt>
                <c:pt idx="55">
                  <c:v>263.68268614803151</c:v>
                </c:pt>
              </c:numCache>
            </c:numRef>
          </c:val>
          <c:smooth val="0"/>
          <c:extLst>
            <c:ext xmlns:c16="http://schemas.microsoft.com/office/drawing/2014/chart" uri="{C3380CC4-5D6E-409C-BE32-E72D297353CC}">
              <c16:uniqueId val="{00000006-9337-44A6-B8FC-231883147FB8}"/>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PWSPRT!$G$395:$CI$395</c:f>
              <c:numCache>
                <c:formatCode>0.00</c:formatCode>
                <c:ptCount val="81"/>
                <c:pt idx="0">
                  <c:v>0</c:v>
                </c:pt>
                <c:pt idx="1">
                  <c:v>0</c:v>
                </c:pt>
                <c:pt idx="2">
                  <c:v>41.61</c:v>
                </c:pt>
                <c:pt idx="3">
                  <c:v>44.154086547025358</c:v>
                </c:pt>
                <c:pt idx="4">
                  <c:v>46.582220830706326</c:v>
                </c:pt>
                <c:pt idx="5">
                  <c:v>49.250172144079464</c:v>
                </c:pt>
                <c:pt idx="6">
                  <c:v>50.788810713219533</c:v>
                </c:pt>
                <c:pt idx="7">
                  <c:v>53.033041712750624</c:v>
                </c:pt>
                <c:pt idx="8">
                  <c:v>60.144504911359704</c:v>
                </c:pt>
                <c:pt idx="9">
                  <c:v>71.055334540941786</c:v>
                </c:pt>
                <c:pt idx="10">
                  <c:v>85.700037328194853</c:v>
                </c:pt>
                <c:pt idx="11">
                  <c:v>102.10406377958192</c:v>
                </c:pt>
                <c:pt idx="12">
                  <c:v>117.651635063973</c:v>
                </c:pt>
                <c:pt idx="13">
                  <c:v>129.15789188322111</c:v>
                </c:pt>
                <c:pt idx="14">
                  <c:v>127.25215310317117</c:v>
                </c:pt>
                <c:pt idx="15">
                  <c:v>127.02332882528626</c:v>
                </c:pt>
                <c:pt idx="16">
                  <c:v>124.59502532288533</c:v>
                </c:pt>
                <c:pt idx="17">
                  <c:v>124.15594303212342</c:v>
                </c:pt>
                <c:pt idx="18">
                  <c:v>123.7187138999675</c:v>
                </c:pt>
                <c:pt idx="19">
                  <c:v>123.17789474335154</c:v>
                </c:pt>
                <c:pt idx="20">
                  <c:v>122.58611487749565</c:v>
                </c:pt>
                <c:pt idx="21">
                  <c:v>122.14543833533872</c:v>
                </c:pt>
                <c:pt idx="22">
                  <c:v>121.86094968214979</c:v>
                </c:pt>
                <c:pt idx="23">
                  <c:v>121.57448590570388</c:v>
                </c:pt>
                <c:pt idx="24">
                  <c:v>121.27825341447095</c:v>
                </c:pt>
                <c:pt idx="25">
                  <c:v>120.96746027328504</c:v>
                </c:pt>
                <c:pt idx="26">
                  <c:v>120.96732450222413</c:v>
                </c:pt>
                <c:pt idx="27">
                  <c:v>120.9559544833742</c:v>
                </c:pt>
                <c:pt idx="28">
                  <c:v>120.93760126230228</c:v>
                </c:pt>
                <c:pt idx="29">
                  <c:v>120.90831433915434</c:v>
                </c:pt>
                <c:pt idx="30">
                  <c:v>120.86995463686344</c:v>
                </c:pt>
                <c:pt idx="31">
                  <c:v>121.54448417931945</c:v>
                </c:pt>
                <c:pt idx="32">
                  <c:v>121.88055925668846</c:v>
                </c:pt>
                <c:pt idx="33">
                  <c:v>122.19911247072045</c:v>
                </c:pt>
                <c:pt idx="34">
                  <c:v>122.49950957570346</c:v>
                </c:pt>
                <c:pt idx="35">
                  <c:v>122.79231077260243</c:v>
                </c:pt>
                <c:pt idx="36">
                  <c:v>123.10643023354146</c:v>
                </c:pt>
                <c:pt idx="37">
                  <c:v>123.40349856322644</c:v>
                </c:pt>
                <c:pt idx="38">
                  <c:v>123.70004315117043</c:v>
                </c:pt>
                <c:pt idx="39">
                  <c:v>123.98553198875445</c:v>
                </c:pt>
                <c:pt idx="40">
                  <c:v>124.27082433881043</c:v>
                </c:pt>
                <c:pt idx="41">
                  <c:v>124.56695025411744</c:v>
                </c:pt>
                <c:pt idx="42">
                  <c:v>124.86272031273944</c:v>
                </c:pt>
                <c:pt idx="43">
                  <c:v>125.23269607272744</c:v>
                </c:pt>
                <c:pt idx="44">
                  <c:v>125.47317545497745</c:v>
                </c:pt>
                <c:pt idx="45">
                  <c:v>125.79002854254944</c:v>
                </c:pt>
                <c:pt idx="46">
                  <c:v>126.11742393735443</c:v>
                </c:pt>
                <c:pt idx="47">
                  <c:v>126.45468040668942</c:v>
                </c:pt>
                <c:pt idx="48">
                  <c:v>126.79048511365545</c:v>
                </c:pt>
                <c:pt idx="49">
                  <c:v>127.11575681792144</c:v>
                </c:pt>
                <c:pt idx="50">
                  <c:v>127.45027950309245</c:v>
                </c:pt>
                <c:pt idx="51">
                  <c:v>127.77488871394345</c:v>
                </c:pt>
                <c:pt idx="52">
                  <c:v>128.09957836403746</c:v>
                </c:pt>
                <c:pt idx="53">
                  <c:v>128.43324317624246</c:v>
                </c:pt>
                <c:pt idx="54">
                  <c:v>128.74682845240346</c:v>
                </c:pt>
                <c:pt idx="55">
                  <c:v>129.06978297626645</c:v>
                </c:pt>
              </c:numCache>
            </c:numRef>
          </c:val>
          <c:extLst>
            <c:ext xmlns:c16="http://schemas.microsoft.com/office/drawing/2014/chart" uri="{C3380CC4-5D6E-409C-BE32-E72D297353CC}">
              <c16:uniqueId val="{00000000-DEA0-4035-917A-7CC725A2122F}"/>
            </c:ext>
          </c:extLst>
        </c:ser>
        <c:ser>
          <c:idx val="0"/>
          <c:order val="1"/>
          <c:tx>
            <c:v>Unmeasured 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PWSPRT!$G$396:$CI$396</c:f>
              <c:numCache>
                <c:formatCode>0.00</c:formatCode>
                <c:ptCount val="81"/>
                <c:pt idx="0">
                  <c:v>0</c:v>
                </c:pt>
                <c:pt idx="1">
                  <c:v>0</c:v>
                </c:pt>
                <c:pt idx="2">
                  <c:v>124.28000000000002</c:v>
                </c:pt>
                <c:pt idx="3">
                  <c:v>121.24999999999999</c:v>
                </c:pt>
                <c:pt idx="4">
                  <c:v>117.89</c:v>
                </c:pt>
                <c:pt idx="5">
                  <c:v>115.42</c:v>
                </c:pt>
                <c:pt idx="6">
                  <c:v>114.34934032803</c:v>
                </c:pt>
                <c:pt idx="7">
                  <c:v>112.44450485079901</c:v>
                </c:pt>
                <c:pt idx="8">
                  <c:v>104.343368094136</c:v>
                </c:pt>
                <c:pt idx="9">
                  <c:v>91.285616162865992</c:v>
                </c:pt>
                <c:pt idx="10">
                  <c:v>73.429310541489016</c:v>
                </c:pt>
                <c:pt idx="11">
                  <c:v>52.698255788792004</c:v>
                </c:pt>
                <c:pt idx="12">
                  <c:v>32.970909276689</c:v>
                </c:pt>
                <c:pt idx="13">
                  <c:v>17.895626043679002</c:v>
                </c:pt>
                <c:pt idx="14">
                  <c:v>17.747889507844008</c:v>
                </c:pt>
                <c:pt idx="15">
                  <c:v>17.612088222746991</c:v>
                </c:pt>
                <c:pt idx="16">
                  <c:v>17.441688271845024</c:v>
                </c:pt>
                <c:pt idx="17">
                  <c:v>17.253294632697987</c:v>
                </c:pt>
                <c:pt idx="18">
                  <c:v>17.061127773298011</c:v>
                </c:pt>
                <c:pt idx="19">
                  <c:v>16.861775197264009</c:v>
                </c:pt>
                <c:pt idx="20">
                  <c:v>16.673314842954994</c:v>
                </c:pt>
                <c:pt idx="21">
                  <c:v>16.524481848682981</c:v>
                </c:pt>
                <c:pt idx="22">
                  <c:v>16.403478222175011</c:v>
                </c:pt>
                <c:pt idx="23">
                  <c:v>16.291206809127999</c:v>
                </c:pt>
                <c:pt idx="24">
                  <c:v>16.187746056164002</c:v>
                </c:pt>
                <c:pt idx="25">
                  <c:v>16.093074681736994</c:v>
                </c:pt>
                <c:pt idx="26">
                  <c:v>16.03915665776502</c:v>
                </c:pt>
                <c:pt idx="27">
                  <c:v>15.974387326316007</c:v>
                </c:pt>
                <c:pt idx="28">
                  <c:v>15.908859834995981</c:v>
                </c:pt>
                <c:pt idx="29">
                  <c:v>15.853043835136022</c:v>
                </c:pt>
                <c:pt idx="30">
                  <c:v>15.806639137496989</c:v>
                </c:pt>
                <c:pt idx="31">
                  <c:v>15.833227471359992</c:v>
                </c:pt>
                <c:pt idx="32">
                  <c:v>15.854496526668997</c:v>
                </c:pt>
                <c:pt idx="33">
                  <c:v>15.88660340891599</c:v>
                </c:pt>
                <c:pt idx="34">
                  <c:v>15.908900605552988</c:v>
                </c:pt>
                <c:pt idx="35">
                  <c:v>15.931221113845995</c:v>
                </c:pt>
                <c:pt idx="36">
                  <c:v>15.943398371231995</c:v>
                </c:pt>
                <c:pt idx="37">
                  <c:v>15.965615190673008</c:v>
                </c:pt>
                <c:pt idx="38">
                  <c:v>15.977990086391005</c:v>
                </c:pt>
                <c:pt idx="39">
                  <c:v>15.990663839593994</c:v>
                </c:pt>
                <c:pt idx="40">
                  <c:v>16.013543567896008</c:v>
                </c:pt>
                <c:pt idx="41">
                  <c:v>16.026087455764994</c:v>
                </c:pt>
                <c:pt idx="42">
                  <c:v>16.038545564626006</c:v>
                </c:pt>
                <c:pt idx="43">
                  <c:v>16.058288506663999</c:v>
                </c:pt>
                <c:pt idx="44">
                  <c:v>16.053089210424986</c:v>
                </c:pt>
                <c:pt idx="45">
                  <c:v>16.055209877791</c:v>
                </c:pt>
                <c:pt idx="46">
                  <c:v>16.047011506388998</c:v>
                </c:pt>
                <c:pt idx="47">
                  <c:v>16.038619260088993</c:v>
                </c:pt>
                <c:pt idx="48">
                  <c:v>16.030289945899</c:v>
                </c:pt>
                <c:pt idx="49">
                  <c:v>16.022199189942995</c:v>
                </c:pt>
                <c:pt idx="50">
                  <c:v>16.014387576492993</c:v>
                </c:pt>
                <c:pt idx="51">
                  <c:v>16.016487357958013</c:v>
                </c:pt>
                <c:pt idx="52">
                  <c:v>16.018561172871983</c:v>
                </c:pt>
                <c:pt idx="53">
                  <c:v>16.021089472249002</c:v>
                </c:pt>
                <c:pt idx="54">
                  <c:v>16.023496963493997</c:v>
                </c:pt>
                <c:pt idx="55">
                  <c:v>16.026032062137986</c:v>
                </c:pt>
              </c:numCache>
            </c:numRef>
          </c:val>
          <c:extLst>
            <c:ext xmlns:c16="http://schemas.microsoft.com/office/drawing/2014/chart" uri="{C3380CC4-5D6E-409C-BE32-E72D297353CC}">
              <c16:uniqueId val="{00000001-DEA0-4035-917A-7CC725A2122F}"/>
            </c:ext>
          </c:extLst>
        </c:ser>
        <c:ser>
          <c:idx val="1"/>
          <c:order val="2"/>
          <c:tx>
            <c:v>Non-household consumption</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PWSPRT!$G$397:$CI$397</c:f>
              <c:numCache>
                <c:formatCode>0.00</c:formatCode>
                <c:ptCount val="81"/>
                <c:pt idx="0">
                  <c:v>0</c:v>
                </c:pt>
                <c:pt idx="1">
                  <c:v>0</c:v>
                </c:pt>
                <c:pt idx="2">
                  <c:v>29.06</c:v>
                </c:pt>
                <c:pt idx="3">
                  <c:v>28.80236</c:v>
                </c:pt>
                <c:pt idx="4">
                  <c:v>30.002359999999999</c:v>
                </c:pt>
                <c:pt idx="5">
                  <c:v>29.772359999999999</c:v>
                </c:pt>
                <c:pt idx="6">
                  <c:v>29.565660000000001</c:v>
                </c:pt>
                <c:pt idx="7">
                  <c:v>28.330859999999998</c:v>
                </c:pt>
                <c:pt idx="8">
                  <c:v>27.69556</c:v>
                </c:pt>
                <c:pt idx="9">
                  <c:v>27.108560000000001</c:v>
                </c:pt>
                <c:pt idx="10">
                  <c:v>27.074660000000002</c:v>
                </c:pt>
                <c:pt idx="11">
                  <c:v>26.55236</c:v>
                </c:pt>
                <c:pt idx="12">
                  <c:v>26.800059999999998</c:v>
                </c:pt>
                <c:pt idx="13">
                  <c:v>26.54776</c:v>
                </c:pt>
                <c:pt idx="14">
                  <c:v>27.16066</c:v>
                </c:pt>
                <c:pt idx="15">
                  <c:v>26.807860000000005</c:v>
                </c:pt>
                <c:pt idx="16">
                  <c:v>26.48516</c:v>
                </c:pt>
                <c:pt idx="17">
                  <c:v>27.02516</c:v>
                </c:pt>
                <c:pt idx="18">
                  <c:v>27.085160000000002</c:v>
                </c:pt>
                <c:pt idx="19">
                  <c:v>26.835160000000002</c:v>
                </c:pt>
                <c:pt idx="20">
                  <c:v>27.485160000000004</c:v>
                </c:pt>
                <c:pt idx="21">
                  <c:v>27.105159999999998</c:v>
                </c:pt>
                <c:pt idx="22">
                  <c:v>27.535160000000001</c:v>
                </c:pt>
                <c:pt idx="23">
                  <c:v>26.835160000000002</c:v>
                </c:pt>
                <c:pt idx="24">
                  <c:v>27.355159999999998</c:v>
                </c:pt>
                <c:pt idx="25">
                  <c:v>27.655159999999999</c:v>
                </c:pt>
                <c:pt idx="26">
                  <c:v>27.865160000000003</c:v>
                </c:pt>
                <c:pt idx="27">
                  <c:v>27.695160000000001</c:v>
                </c:pt>
                <c:pt idx="28">
                  <c:v>27.835159999999998</c:v>
                </c:pt>
                <c:pt idx="29">
                  <c:v>28.195159999999998</c:v>
                </c:pt>
                <c:pt idx="30">
                  <c:v>27.935160000000003</c:v>
                </c:pt>
                <c:pt idx="31">
                  <c:v>27.875160000000001</c:v>
                </c:pt>
                <c:pt idx="32">
                  <c:v>27.91516</c:v>
                </c:pt>
                <c:pt idx="33">
                  <c:v>28.595160000000003</c:v>
                </c:pt>
                <c:pt idx="34">
                  <c:v>28.205159999999999</c:v>
                </c:pt>
                <c:pt idx="35">
                  <c:v>28.685159999999996</c:v>
                </c:pt>
                <c:pt idx="36">
                  <c:v>28.295159999999996</c:v>
                </c:pt>
                <c:pt idx="37">
                  <c:v>29.445160000000001</c:v>
                </c:pt>
                <c:pt idx="38">
                  <c:v>29.23516</c:v>
                </c:pt>
                <c:pt idx="39">
                  <c:v>29.585160000000002</c:v>
                </c:pt>
                <c:pt idx="40">
                  <c:v>29.405160000000002</c:v>
                </c:pt>
                <c:pt idx="41">
                  <c:v>29.785159999999998</c:v>
                </c:pt>
                <c:pt idx="42">
                  <c:v>29.495159999999998</c:v>
                </c:pt>
                <c:pt idx="43">
                  <c:v>30.335160000000002</c:v>
                </c:pt>
                <c:pt idx="44">
                  <c:v>30.475160000000002</c:v>
                </c:pt>
                <c:pt idx="45">
                  <c:v>30.085160000000002</c:v>
                </c:pt>
                <c:pt idx="46">
                  <c:v>30.285159999999998</c:v>
                </c:pt>
                <c:pt idx="47">
                  <c:v>30.205159999999999</c:v>
                </c:pt>
                <c:pt idx="48">
                  <c:v>30.385159999999999</c:v>
                </c:pt>
                <c:pt idx="49">
                  <c:v>30.375160000000001</c:v>
                </c:pt>
                <c:pt idx="50">
                  <c:v>30.945160000000001</c:v>
                </c:pt>
                <c:pt idx="51">
                  <c:v>31.175159999999998</c:v>
                </c:pt>
                <c:pt idx="52">
                  <c:v>31.265160000000002</c:v>
                </c:pt>
                <c:pt idx="53">
                  <c:v>31.405160000000002</c:v>
                </c:pt>
                <c:pt idx="54">
                  <c:v>31.23516</c:v>
                </c:pt>
                <c:pt idx="55">
                  <c:v>31.445160000000001</c:v>
                </c:pt>
              </c:numCache>
            </c:numRef>
          </c:val>
          <c:extLst>
            <c:ext xmlns:c16="http://schemas.microsoft.com/office/drawing/2014/chart" uri="{C3380CC4-5D6E-409C-BE32-E72D297353CC}">
              <c16:uniqueId val="{00000002-DEA0-4035-917A-7CC725A2122F}"/>
            </c:ext>
          </c:extLst>
        </c:ser>
        <c:ser>
          <c:idx val="2"/>
          <c:order val="3"/>
          <c:tx>
            <c:v>Total leakage</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PWSPRT!$G$398:$CI$398</c:f>
              <c:numCache>
                <c:formatCode>0.00</c:formatCode>
                <c:ptCount val="81"/>
                <c:pt idx="0">
                  <c:v>0</c:v>
                </c:pt>
                <c:pt idx="1">
                  <c:v>0</c:v>
                </c:pt>
                <c:pt idx="2">
                  <c:v>26.93</c:v>
                </c:pt>
                <c:pt idx="3">
                  <c:v>30.71</c:v>
                </c:pt>
                <c:pt idx="4">
                  <c:v>26</c:v>
                </c:pt>
                <c:pt idx="5">
                  <c:v>24</c:v>
                </c:pt>
                <c:pt idx="6">
                  <c:v>22.0046</c:v>
                </c:pt>
                <c:pt idx="7">
                  <c:v>22.3963</c:v>
                </c:pt>
                <c:pt idx="8">
                  <c:v>22.039000000000001</c:v>
                </c:pt>
                <c:pt idx="9">
                  <c:v>21.000399999999999</c:v>
                </c:pt>
                <c:pt idx="10">
                  <c:v>20.2544</c:v>
                </c:pt>
                <c:pt idx="11">
                  <c:v>19.4373</c:v>
                </c:pt>
                <c:pt idx="12">
                  <c:v>18.815799999999999</c:v>
                </c:pt>
                <c:pt idx="13">
                  <c:v>18.279600000000002</c:v>
                </c:pt>
                <c:pt idx="14">
                  <c:v>17.928100000000001</c:v>
                </c:pt>
                <c:pt idx="15">
                  <c:v>17.691600000000001</c:v>
                </c:pt>
                <c:pt idx="16">
                  <c:v>17.380400000000002</c:v>
                </c:pt>
                <c:pt idx="17">
                  <c:v>17.019100000000002</c:v>
                </c:pt>
                <c:pt idx="18">
                  <c:v>16.657799999999998</c:v>
                </c:pt>
                <c:pt idx="19">
                  <c:v>16.296500000000002</c:v>
                </c:pt>
                <c:pt idx="20">
                  <c:v>15.975200000000001</c:v>
                </c:pt>
                <c:pt idx="21">
                  <c:v>15.9026</c:v>
                </c:pt>
                <c:pt idx="22">
                  <c:v>15.82</c:v>
                </c:pt>
                <c:pt idx="23">
                  <c:v>15.737400000000001</c:v>
                </c:pt>
                <c:pt idx="24">
                  <c:v>15.664800000000001</c:v>
                </c:pt>
                <c:pt idx="25">
                  <c:v>15.5822</c:v>
                </c:pt>
                <c:pt idx="26">
                  <c:v>15.499599999999999</c:v>
                </c:pt>
                <c:pt idx="27">
                  <c:v>15.417000000000002</c:v>
                </c:pt>
                <c:pt idx="28">
                  <c:v>15.3444</c:v>
                </c:pt>
                <c:pt idx="29">
                  <c:v>15.271799999999999</c:v>
                </c:pt>
                <c:pt idx="30">
                  <c:v>15.1892</c:v>
                </c:pt>
                <c:pt idx="31">
                  <c:v>15.1066</c:v>
                </c:pt>
                <c:pt idx="32">
                  <c:v>15.033999999999999</c:v>
                </c:pt>
                <c:pt idx="33">
                  <c:v>14.961399999999999</c:v>
                </c:pt>
                <c:pt idx="34">
                  <c:v>14.8812</c:v>
                </c:pt>
                <c:pt idx="35">
                  <c:v>14.821199999999999</c:v>
                </c:pt>
                <c:pt idx="36">
                  <c:v>14.761199999999999</c:v>
                </c:pt>
                <c:pt idx="37">
                  <c:v>14.7012</c:v>
                </c:pt>
                <c:pt idx="38">
                  <c:v>14.6212</c:v>
                </c:pt>
                <c:pt idx="39">
                  <c:v>14.5512</c:v>
                </c:pt>
                <c:pt idx="40">
                  <c:v>14.481199999999999</c:v>
                </c:pt>
                <c:pt idx="41">
                  <c:v>14.401199999999999</c:v>
                </c:pt>
                <c:pt idx="42">
                  <c:v>14.331199999999999</c:v>
                </c:pt>
                <c:pt idx="43">
                  <c:v>14.261199999999999</c:v>
                </c:pt>
                <c:pt idx="44">
                  <c:v>14.1812</c:v>
                </c:pt>
                <c:pt idx="45">
                  <c:v>14.1112</c:v>
                </c:pt>
                <c:pt idx="46">
                  <c:v>14.0412</c:v>
                </c:pt>
                <c:pt idx="47">
                  <c:v>13.9712</c:v>
                </c:pt>
                <c:pt idx="48">
                  <c:v>13.901199999999999</c:v>
                </c:pt>
                <c:pt idx="49">
                  <c:v>13.831199999999999</c:v>
                </c:pt>
                <c:pt idx="50">
                  <c:v>13.761199999999999</c:v>
                </c:pt>
                <c:pt idx="51">
                  <c:v>13.691199999999998</c:v>
                </c:pt>
                <c:pt idx="52">
                  <c:v>13.6212</c:v>
                </c:pt>
                <c:pt idx="53">
                  <c:v>13.5512</c:v>
                </c:pt>
                <c:pt idx="54">
                  <c:v>13.481199999999999</c:v>
                </c:pt>
                <c:pt idx="55">
                  <c:v>13.411200000000001</c:v>
                </c:pt>
              </c:numCache>
            </c:numRef>
          </c:val>
          <c:extLst>
            <c:ext xmlns:c16="http://schemas.microsoft.com/office/drawing/2014/chart" uri="{C3380CC4-5D6E-409C-BE32-E72D297353CC}">
              <c16:uniqueId val="{00000003-DEA0-4035-917A-7CC725A2122F}"/>
            </c:ext>
          </c:extLst>
        </c:ser>
        <c:ser>
          <c:idx val="3"/>
          <c:order val="4"/>
          <c:tx>
            <c:v>Other components of demand</c:v>
          </c:tx>
          <c:spPr>
            <a:ln w="25400">
              <a:noFill/>
            </a:ln>
          </c:spPr>
          <c:cat>
            <c:strRef>
              <c:f>PWSPRT!$G$204:$CI$204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PWSPRT!$G$399:$CI$399</c:f>
              <c:numCache>
                <c:formatCode>0.00</c:formatCode>
                <c:ptCount val="81"/>
                <c:pt idx="0">
                  <c:v>0</c:v>
                </c:pt>
                <c:pt idx="1">
                  <c:v>0</c:v>
                </c:pt>
                <c:pt idx="2">
                  <c:v>3.1400000000000148</c:v>
                </c:pt>
                <c:pt idx="3">
                  <c:v>3.1400000000000148</c:v>
                </c:pt>
                <c:pt idx="4">
                  <c:v>3.1399999999999579</c:v>
                </c:pt>
                <c:pt idx="5">
                  <c:v>3.1400000000000432</c:v>
                </c:pt>
                <c:pt idx="6">
                  <c:v>3.1399999999999579</c:v>
                </c:pt>
                <c:pt idx="7">
                  <c:v>3.1400000000000432</c:v>
                </c:pt>
                <c:pt idx="8">
                  <c:v>3.1400000000000148</c:v>
                </c:pt>
                <c:pt idx="9">
                  <c:v>3.1399999999999864</c:v>
                </c:pt>
                <c:pt idx="10">
                  <c:v>3.1400000000000148</c:v>
                </c:pt>
                <c:pt idx="11">
                  <c:v>3.1400000000000432</c:v>
                </c:pt>
                <c:pt idx="12">
                  <c:v>3.1400000000000432</c:v>
                </c:pt>
                <c:pt idx="13">
                  <c:v>3.1400000000000716</c:v>
                </c:pt>
                <c:pt idx="14">
                  <c:v>3.1400000000000148</c:v>
                </c:pt>
                <c:pt idx="15">
                  <c:v>3.1400000000000432</c:v>
                </c:pt>
                <c:pt idx="16">
                  <c:v>3.1400000000000148</c:v>
                </c:pt>
                <c:pt idx="17">
                  <c:v>3.1400000000000432</c:v>
                </c:pt>
                <c:pt idx="18">
                  <c:v>3.1400000000000148</c:v>
                </c:pt>
                <c:pt idx="19">
                  <c:v>3.1399999999999864</c:v>
                </c:pt>
                <c:pt idx="20">
                  <c:v>3.1400000000000432</c:v>
                </c:pt>
                <c:pt idx="21">
                  <c:v>3.1400000000000148</c:v>
                </c:pt>
                <c:pt idx="22">
                  <c:v>3.1400000000000432</c:v>
                </c:pt>
                <c:pt idx="23">
                  <c:v>3.1400000000000148</c:v>
                </c:pt>
                <c:pt idx="24">
                  <c:v>3.1400000000000432</c:v>
                </c:pt>
                <c:pt idx="25">
                  <c:v>3.1400000000000148</c:v>
                </c:pt>
                <c:pt idx="26">
                  <c:v>3.1400000000000148</c:v>
                </c:pt>
                <c:pt idx="27">
                  <c:v>3.1400000000000148</c:v>
                </c:pt>
                <c:pt idx="28">
                  <c:v>3.1400000000000432</c:v>
                </c:pt>
                <c:pt idx="29">
                  <c:v>3.1400000000000432</c:v>
                </c:pt>
                <c:pt idx="30">
                  <c:v>3.1400000000000148</c:v>
                </c:pt>
                <c:pt idx="31">
                  <c:v>3.1400000000000432</c:v>
                </c:pt>
                <c:pt idx="32">
                  <c:v>3.1400000000000432</c:v>
                </c:pt>
                <c:pt idx="33">
                  <c:v>3.1400000000000432</c:v>
                </c:pt>
                <c:pt idx="34">
                  <c:v>3.1399999999999864</c:v>
                </c:pt>
                <c:pt idx="35">
                  <c:v>3.1400000000000148</c:v>
                </c:pt>
                <c:pt idx="36">
                  <c:v>3.1400000000000432</c:v>
                </c:pt>
                <c:pt idx="37">
                  <c:v>3.1400000000000432</c:v>
                </c:pt>
                <c:pt idx="38">
                  <c:v>3.1400000000000432</c:v>
                </c:pt>
                <c:pt idx="39">
                  <c:v>3.1400000000000432</c:v>
                </c:pt>
                <c:pt idx="40">
                  <c:v>3.1400000000000148</c:v>
                </c:pt>
                <c:pt idx="41">
                  <c:v>3.1400000000000432</c:v>
                </c:pt>
                <c:pt idx="42">
                  <c:v>3.1400000000000148</c:v>
                </c:pt>
                <c:pt idx="43">
                  <c:v>3.1400000000000432</c:v>
                </c:pt>
                <c:pt idx="44">
                  <c:v>3.1400000000000148</c:v>
                </c:pt>
                <c:pt idx="45">
                  <c:v>3.1400000000000432</c:v>
                </c:pt>
                <c:pt idx="46">
                  <c:v>3.1400000000000432</c:v>
                </c:pt>
                <c:pt idx="47">
                  <c:v>3.1400000000000148</c:v>
                </c:pt>
                <c:pt idx="48">
                  <c:v>3.1400000000000432</c:v>
                </c:pt>
                <c:pt idx="49">
                  <c:v>3.1400000000000148</c:v>
                </c:pt>
                <c:pt idx="50">
                  <c:v>3.1400000000000432</c:v>
                </c:pt>
                <c:pt idx="51">
                  <c:v>3.1399999999999864</c:v>
                </c:pt>
                <c:pt idx="52">
                  <c:v>3.1400000000000148</c:v>
                </c:pt>
                <c:pt idx="53">
                  <c:v>3.1400000000000148</c:v>
                </c:pt>
                <c:pt idx="54">
                  <c:v>3.1400000000000432</c:v>
                </c:pt>
                <c:pt idx="55">
                  <c:v>3.1400000000000148</c:v>
                </c:pt>
              </c:numCache>
            </c:numRef>
          </c:val>
          <c:extLst>
            <c:ext xmlns:c16="http://schemas.microsoft.com/office/drawing/2014/chart" uri="{C3380CC4-5D6E-409C-BE32-E72D297353CC}">
              <c16:uniqueId val="{00000004-DEA0-4035-917A-7CC725A2122F}"/>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PWSPRT!$G$400:$CI$400</c:f>
              <c:numCache>
                <c:formatCode>0.00</c:formatCode>
                <c:ptCount val="81"/>
                <c:pt idx="0">
                  <c:v>0</c:v>
                </c:pt>
                <c:pt idx="1">
                  <c:v>0</c:v>
                </c:pt>
                <c:pt idx="2">
                  <c:v>235.34724994520548</c:v>
                </c:pt>
                <c:pt idx="3">
                  <c:v>235.06995882191785</c:v>
                </c:pt>
                <c:pt idx="4">
                  <c:v>234.99426882191779</c:v>
                </c:pt>
                <c:pt idx="5">
                  <c:v>234.8923388219178</c:v>
                </c:pt>
                <c:pt idx="6">
                  <c:v>234.81664882191785</c:v>
                </c:pt>
                <c:pt idx="7">
                  <c:v>234.74095882191784</c:v>
                </c:pt>
                <c:pt idx="8">
                  <c:v>234.66526882191783</c:v>
                </c:pt>
                <c:pt idx="9">
                  <c:v>236.80102382191779</c:v>
                </c:pt>
                <c:pt idx="10">
                  <c:v>234.21389882191778</c:v>
                </c:pt>
                <c:pt idx="11">
                  <c:v>234.13820882191777</c:v>
                </c:pt>
                <c:pt idx="12">
                  <c:v>231.16251882191784</c:v>
                </c:pt>
                <c:pt idx="13">
                  <c:v>231.08683882191787</c:v>
                </c:pt>
                <c:pt idx="14">
                  <c:v>237.51114882191786</c:v>
                </c:pt>
                <c:pt idx="15">
                  <c:v>240.47014382191782</c:v>
                </c:pt>
                <c:pt idx="16">
                  <c:v>237.35976882191784</c:v>
                </c:pt>
                <c:pt idx="17">
                  <c:v>237.28408882191786</c:v>
                </c:pt>
                <c:pt idx="18">
                  <c:v>237.20839882191785</c:v>
                </c:pt>
                <c:pt idx="19">
                  <c:v>237.13270882191784</c:v>
                </c:pt>
                <c:pt idx="20">
                  <c:v>227.01314382191788</c:v>
                </c:pt>
                <c:pt idx="21">
                  <c:v>226.95102132191789</c:v>
                </c:pt>
                <c:pt idx="22">
                  <c:v>223.08889882191784</c:v>
                </c:pt>
                <c:pt idx="23">
                  <c:v>223.02677632191785</c:v>
                </c:pt>
                <c:pt idx="24">
                  <c:v>222.96464382191783</c:v>
                </c:pt>
                <c:pt idx="25">
                  <c:v>222.90252132191785</c:v>
                </c:pt>
                <c:pt idx="26">
                  <c:v>222.84039882191786</c:v>
                </c:pt>
                <c:pt idx="27">
                  <c:v>232.77827632191787</c:v>
                </c:pt>
                <c:pt idx="28">
                  <c:v>232.71614382191785</c:v>
                </c:pt>
                <c:pt idx="29">
                  <c:v>242.65402132191781</c:v>
                </c:pt>
                <c:pt idx="30">
                  <c:v>252.59189882191782</c:v>
                </c:pt>
                <c:pt idx="31">
                  <c:v>252.52977632191784</c:v>
                </c:pt>
                <c:pt idx="32">
                  <c:v>252.46764382191787</c:v>
                </c:pt>
                <c:pt idx="33">
                  <c:v>252.40552132191783</c:v>
                </c:pt>
                <c:pt idx="34">
                  <c:v>252.34339882191784</c:v>
                </c:pt>
                <c:pt idx="35">
                  <c:v>252.28127632191786</c:v>
                </c:pt>
                <c:pt idx="36">
                  <c:v>252.21914382191784</c:v>
                </c:pt>
                <c:pt idx="37">
                  <c:v>252.15702132191785</c:v>
                </c:pt>
                <c:pt idx="38">
                  <c:v>252.09489882191787</c:v>
                </c:pt>
                <c:pt idx="39">
                  <c:v>252.03277632191788</c:v>
                </c:pt>
                <c:pt idx="40">
                  <c:v>251.97065382191784</c:v>
                </c:pt>
                <c:pt idx="41">
                  <c:v>251.90852132191782</c:v>
                </c:pt>
                <c:pt idx="42">
                  <c:v>251.84639882191783</c:v>
                </c:pt>
                <c:pt idx="43">
                  <c:v>251.78427632191784</c:v>
                </c:pt>
                <c:pt idx="44">
                  <c:v>251.72214382191788</c:v>
                </c:pt>
                <c:pt idx="45">
                  <c:v>251.66002132191784</c:v>
                </c:pt>
                <c:pt idx="46">
                  <c:v>251.59789882191785</c:v>
                </c:pt>
                <c:pt idx="47">
                  <c:v>251.53577632191781</c:v>
                </c:pt>
                <c:pt idx="48">
                  <c:v>251.47364382191785</c:v>
                </c:pt>
                <c:pt idx="49">
                  <c:v>251.41152132191786</c:v>
                </c:pt>
                <c:pt idx="50">
                  <c:v>261.34939882191787</c:v>
                </c:pt>
                <c:pt idx="51">
                  <c:v>261.28727632191783</c:v>
                </c:pt>
                <c:pt idx="52">
                  <c:v>261.22515382191784</c:v>
                </c:pt>
                <c:pt idx="53">
                  <c:v>261.16302132191782</c:v>
                </c:pt>
                <c:pt idx="54">
                  <c:v>261.10089882191784</c:v>
                </c:pt>
                <c:pt idx="55">
                  <c:v>261.03877632191785</c:v>
                </c:pt>
              </c:numCache>
            </c:numRef>
          </c:val>
          <c:smooth val="0"/>
          <c:extLst>
            <c:ext xmlns:c16="http://schemas.microsoft.com/office/drawing/2014/chart" uri="{C3380CC4-5D6E-409C-BE32-E72D297353CC}">
              <c16:uniqueId val="{00000005-DEA0-4035-917A-7CC725A2122F}"/>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PWSPRT!$G$401:$CI$401</c:f>
              <c:numCache>
                <c:formatCode>0.00</c:formatCode>
                <c:ptCount val="81"/>
                <c:pt idx="0">
                  <c:v>0</c:v>
                </c:pt>
                <c:pt idx="1">
                  <c:v>0</c:v>
                </c:pt>
                <c:pt idx="2">
                  <c:v>230.72000000000003</c:v>
                </c:pt>
                <c:pt idx="3">
                  <c:v>233.76644654702537</c:v>
                </c:pt>
                <c:pt idx="4">
                  <c:v>229.3945808307063</c:v>
                </c:pt>
                <c:pt idx="5">
                  <c:v>227.38253214407951</c:v>
                </c:pt>
                <c:pt idx="6">
                  <c:v>225.70841104124952</c:v>
                </c:pt>
                <c:pt idx="7">
                  <c:v>224.84470656354966</c:v>
                </c:pt>
                <c:pt idx="8">
                  <c:v>223.24243300549571</c:v>
                </c:pt>
                <c:pt idx="9">
                  <c:v>219.50991070380778</c:v>
                </c:pt>
                <c:pt idx="10">
                  <c:v>215.51840786968387</c:v>
                </c:pt>
                <c:pt idx="11">
                  <c:v>209.44197956837394</c:v>
                </c:pt>
                <c:pt idx="12">
                  <c:v>204.49840434066203</c:v>
                </c:pt>
                <c:pt idx="13">
                  <c:v>199.84087792690016</c:v>
                </c:pt>
                <c:pt idx="14">
                  <c:v>197.9088026110152</c:v>
                </c:pt>
                <c:pt idx="15">
                  <c:v>196.9548770480333</c:v>
                </c:pt>
                <c:pt idx="16">
                  <c:v>193.4522735947304</c:v>
                </c:pt>
                <c:pt idx="17">
                  <c:v>192.88349766482145</c:v>
                </c:pt>
                <c:pt idx="18">
                  <c:v>191.87280167326554</c:v>
                </c:pt>
                <c:pt idx="19">
                  <c:v>190.53132994061556</c:v>
                </c:pt>
                <c:pt idx="20">
                  <c:v>189.0097897204507</c:v>
                </c:pt>
                <c:pt idx="21">
                  <c:v>187.86768018402174</c:v>
                </c:pt>
                <c:pt idx="22">
                  <c:v>187.59958790432484</c:v>
                </c:pt>
                <c:pt idx="23">
                  <c:v>186.34825271483192</c:v>
                </c:pt>
                <c:pt idx="24">
                  <c:v>186.23595947063501</c:v>
                </c:pt>
                <c:pt idx="25">
                  <c:v>186.05789495502205</c:v>
                </c:pt>
                <c:pt idx="26">
                  <c:v>185.95124115998917</c:v>
                </c:pt>
                <c:pt idx="27">
                  <c:v>185.54250180969024</c:v>
                </c:pt>
                <c:pt idx="28">
                  <c:v>185.47602109729831</c:v>
                </c:pt>
                <c:pt idx="29">
                  <c:v>185.59831817429037</c:v>
                </c:pt>
                <c:pt idx="30">
                  <c:v>185.05095377436047</c:v>
                </c:pt>
                <c:pt idx="31">
                  <c:v>185.41947165067947</c:v>
                </c:pt>
                <c:pt idx="32">
                  <c:v>185.8442157833575</c:v>
                </c:pt>
                <c:pt idx="33">
                  <c:v>186.72227587963647</c:v>
                </c:pt>
                <c:pt idx="34">
                  <c:v>186.58477018125643</c:v>
                </c:pt>
                <c:pt idx="35">
                  <c:v>187.26989188644845</c:v>
                </c:pt>
                <c:pt idx="36">
                  <c:v>187.21618860477349</c:v>
                </c:pt>
                <c:pt idx="37">
                  <c:v>188.63547375389948</c:v>
                </c:pt>
                <c:pt idx="38">
                  <c:v>188.52439323756147</c:v>
                </c:pt>
                <c:pt idx="39">
                  <c:v>189.19255582834847</c:v>
                </c:pt>
                <c:pt idx="40">
                  <c:v>189.32072790670645</c:v>
                </c:pt>
                <c:pt idx="41">
                  <c:v>189.92939770988244</c:v>
                </c:pt>
                <c:pt idx="42">
                  <c:v>189.68762587736546</c:v>
                </c:pt>
                <c:pt idx="43">
                  <c:v>190.80734457939147</c:v>
                </c:pt>
                <c:pt idx="44">
                  <c:v>191.11262466540245</c:v>
                </c:pt>
                <c:pt idx="45">
                  <c:v>191.13159842034045</c:v>
                </c:pt>
                <c:pt idx="46">
                  <c:v>191.52079544374345</c:v>
                </c:pt>
                <c:pt idx="47">
                  <c:v>191.56965966677842</c:v>
                </c:pt>
                <c:pt idx="48">
                  <c:v>191.99713505955449</c:v>
                </c:pt>
                <c:pt idx="49">
                  <c:v>192.37431600786442</c:v>
                </c:pt>
                <c:pt idx="50">
                  <c:v>193.14102707958551</c:v>
                </c:pt>
                <c:pt idx="51">
                  <c:v>193.66773607190149</c:v>
                </c:pt>
                <c:pt idx="52">
                  <c:v>194.00449953690946</c:v>
                </c:pt>
                <c:pt idx="53">
                  <c:v>194.46069264849146</c:v>
                </c:pt>
                <c:pt idx="54">
                  <c:v>194.5966854158975</c:v>
                </c:pt>
                <c:pt idx="55">
                  <c:v>194.81217503840446</c:v>
                </c:pt>
              </c:numCache>
            </c:numRef>
          </c:val>
          <c:smooth val="0"/>
          <c:extLst>
            <c:ext xmlns:c16="http://schemas.microsoft.com/office/drawing/2014/chart" uri="{C3380CC4-5D6E-409C-BE32-E72D297353CC}">
              <c16:uniqueId val="{00000006-DEA0-4035-917A-7CC725A2122F}"/>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139610</xdr:colOff>
      <xdr:row>1</xdr:row>
      <xdr:rowOff>186235</xdr:rowOff>
    </xdr:from>
    <xdr:to>
      <xdr:col>4</xdr:col>
      <xdr:colOff>7985</xdr:colOff>
      <xdr:row>5</xdr:row>
      <xdr:rowOff>67490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93" t="8223" b="11890"/>
        <a:stretch/>
      </xdr:blipFill>
      <xdr:spPr bwMode="auto">
        <a:xfrm>
          <a:off x="2752181" y="390342"/>
          <a:ext cx="2070193" cy="700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142352</xdr:colOff>
      <xdr:row>1</xdr:row>
      <xdr:rowOff>163830</xdr:rowOff>
    </xdr:from>
    <xdr:to>
      <xdr:col>12</xdr:col>
      <xdr:colOff>2182943</xdr:colOff>
      <xdr:row>5</xdr:row>
      <xdr:rowOff>46271</xdr:rowOff>
    </xdr:to>
    <xdr:pic>
      <xdr:nvPicPr>
        <xdr:cNvPr id="5" name="Picture 4" descr="http://www.monmouthshiregreenweb.co.uk/wordpress/wp-content/uploads/2014/08/NRW-logo.jpg">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137999" y="365536"/>
          <a:ext cx="2449083" cy="693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135963</xdr:colOff>
      <xdr:row>1</xdr:row>
      <xdr:rowOff>190500</xdr:rowOff>
    </xdr:from>
    <xdr:to>
      <xdr:col>13</xdr:col>
      <xdr:colOff>2144681</xdr:colOff>
      <xdr:row>5</xdr:row>
      <xdr:rowOff>41910</xdr:rowOff>
    </xdr:to>
    <xdr:pic>
      <xdr:nvPicPr>
        <xdr:cNvPr id="8" name="Picture 7" descr="Home - Ofwat">
          <a:extLst>
            <a:ext uri="{FF2B5EF4-FFF2-40B4-BE49-F238E27FC236}">
              <a16:creationId xmlns:a16="http://schemas.microsoft.com/office/drawing/2014/main" id="{8199A571-CA11-4639-8954-A08E68D6DC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31375" y="392206"/>
          <a:ext cx="2013798" cy="660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502023</xdr:colOff>
      <xdr:row>1</xdr:row>
      <xdr:rowOff>430306</xdr:rowOff>
    </xdr:from>
    <xdr:to>
      <xdr:col>19</xdr:col>
      <xdr:colOff>761999</xdr:colOff>
      <xdr:row>4</xdr:row>
      <xdr:rowOff>161364</xdr:rowOff>
    </xdr:to>
    <xdr:sp macro="" textlink="">
      <xdr:nvSpPr>
        <xdr:cNvPr id="2" name="TextBox 1">
          <a:extLst>
            <a:ext uri="{FF2B5EF4-FFF2-40B4-BE49-F238E27FC236}">
              <a16:creationId xmlns:a16="http://schemas.microsoft.com/office/drawing/2014/main" id="{C4F801A1-1D3B-4A7C-8A9D-D397CDA50DA3}"/>
            </a:ext>
          </a:extLst>
        </xdr:cNvPr>
        <xdr:cNvSpPr txBox="1"/>
      </xdr:nvSpPr>
      <xdr:spPr>
        <a:xfrm>
          <a:off x="11152094" y="609600"/>
          <a:ext cx="10766611" cy="1694329"/>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Table 2a Notes: </a:t>
          </a:r>
        </a:p>
        <a:p>
          <a:r>
            <a:rPr lang="en-GB" sz="1100"/>
            <a:t>- Annual data for years 2019-20</a:t>
          </a:r>
          <a:r>
            <a:rPr lang="en-GB" sz="1100" baseline="0"/>
            <a:t> to 2023-24 (shaded blue) represent historic data submitted to Ofwat (blue highlighted).</a:t>
          </a:r>
        </a:p>
        <a:p>
          <a:r>
            <a:rPr lang="en-GB" sz="1100" baseline="0"/>
            <a:t>- Annual data for the years after 2023-24 represent final plan data for the normal year annual average scenario for our preferred plan (adaptive planning Situation / Pathway 4).</a:t>
          </a:r>
        </a:p>
        <a:p>
          <a:r>
            <a:rPr lang="en-GB" sz="1100" baseline="0"/>
            <a:t>- Population figures relevant to the calculation of PCC are provided in row 39FP and 40FP in Table 3c (</a:t>
          </a:r>
          <a:r>
            <a:rPr lang="en-GB" sz="1100" baseline="0">
              <a:solidFill>
                <a:schemeClr val="dk1"/>
              </a:solidFill>
              <a:effectLst/>
              <a:latin typeface="+mn-lt"/>
              <a:ea typeface="+mn-ea"/>
              <a:cs typeface="+mn-cs"/>
            </a:rPr>
            <a:t>adaptive planning Situation / Pathway 4 with housing plan</a:t>
          </a:r>
          <a:r>
            <a:rPr lang="en-GB" sz="1100" baseline="0"/>
            <a:t> growth).</a:t>
          </a:r>
        </a:p>
        <a:p>
          <a:r>
            <a:rPr lang="en-GB" sz="1100" baseline="0"/>
            <a:t>- Further information on how these normal year figures were derived is provided our Water Resources Management Plan; Section 4 (baseline demand), Section 10 (our preferred best value plan, including options to reduce demand in Section 10.4), and Section 2 (provides background on adaptive planning and Situation / Pathway 4).</a:t>
          </a:r>
        </a:p>
        <a:p>
          <a:r>
            <a:rPr lang="en-GB" sz="1100" baseline="0"/>
            <a:t>- The key assumption is that the demand management options in our preferred plan (including universal metering and government led activities) will result in an average PCC of below 110 l/h/d by 2050 and a 50% reduction in leakage by 2050 relative to the 2017-18 historic leakage value of 32.38 Ml/d.   </a:t>
          </a:r>
        </a:p>
        <a:p>
          <a:endParaRPr lang="en-GB" sz="1100" baseline="0"/>
        </a:p>
        <a:p>
          <a:endParaRPr lang="en-GB" sz="1100" baseline="0"/>
        </a:p>
        <a:p>
          <a:endParaRPr lang="en-GB" sz="1100" baseline="0"/>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PWSPRT">
          <a:extLst>
            <a:ext uri="{FF2B5EF4-FFF2-40B4-BE49-F238E27FC236}">
              <a16:creationId xmlns:a16="http://schemas.microsoft.com/office/drawing/2014/main" id="{7CFB954B-9F7F-4C68-8C5B-580206C54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PWSPRT">
          <a:extLst>
            <a:ext uri="{FF2B5EF4-FFF2-40B4-BE49-F238E27FC236}">
              <a16:creationId xmlns:a16="http://schemas.microsoft.com/office/drawing/2014/main" id="{934701AD-CF55-48C3-B1CC-0BE46BCA0633}"/>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115261</xdr:colOff>
      <xdr:row>182</xdr:row>
      <xdr:rowOff>108858</xdr:rowOff>
    </xdr:from>
    <xdr:to>
      <xdr:col>18</xdr:col>
      <xdr:colOff>543918</xdr:colOff>
      <xdr:row>201</xdr:row>
      <xdr:rowOff>192518</xdr:rowOff>
    </xdr:to>
    <xdr:graphicFrame macro="">
      <xdr:nvGraphicFramePr>
        <xdr:cNvPr id="4" name="CHT3_DYCP_BL_PWSPRT">
          <a:extLst>
            <a:ext uri="{FF2B5EF4-FFF2-40B4-BE49-F238E27FC236}">
              <a16:creationId xmlns:a16="http://schemas.microsoft.com/office/drawing/2014/main" id="{FFE59D5A-A6AF-430A-94F4-E08A2D81DFBF}"/>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16169</xdr:colOff>
      <xdr:row>182</xdr:row>
      <xdr:rowOff>126467</xdr:rowOff>
    </xdr:from>
    <xdr:to>
      <xdr:col>31</xdr:col>
      <xdr:colOff>423055</xdr:colOff>
      <xdr:row>202</xdr:row>
      <xdr:rowOff>4419</xdr:rowOff>
    </xdr:to>
    <xdr:graphicFrame macro="">
      <xdr:nvGraphicFramePr>
        <xdr:cNvPr id="5" name="CHT4_DYCP_FP_PWSPRT">
          <a:extLst>
            <a:ext uri="{FF2B5EF4-FFF2-40B4-BE49-F238E27FC236}">
              <a16:creationId xmlns:a16="http://schemas.microsoft.com/office/drawing/2014/main" id="{C8A16321-78FD-4FC5-A6C7-2ED38097B518}"/>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595745</xdr:colOff>
      <xdr:row>0</xdr:row>
      <xdr:rowOff>124691</xdr:rowOff>
    </xdr:from>
    <xdr:to>
      <xdr:col>9</xdr:col>
      <xdr:colOff>581891</xdr:colOff>
      <xdr:row>2</xdr:row>
      <xdr:rowOff>152401</xdr:rowOff>
    </xdr:to>
    <xdr:sp macro="" textlink="">
      <xdr:nvSpPr>
        <xdr:cNvPr id="3" name="TextBox 2">
          <a:extLst>
            <a:ext uri="{FF2B5EF4-FFF2-40B4-BE49-F238E27FC236}">
              <a16:creationId xmlns:a16="http://schemas.microsoft.com/office/drawing/2014/main" id="{467635DF-AE14-4256-B208-7DAD8031F743}"/>
            </a:ext>
          </a:extLst>
        </xdr:cNvPr>
        <xdr:cNvSpPr txBox="1"/>
      </xdr:nvSpPr>
      <xdr:spPr>
        <a:xfrm>
          <a:off x="12954000" y="124691"/>
          <a:ext cx="2092036" cy="387928"/>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526473</xdr:colOff>
      <xdr:row>1</xdr:row>
      <xdr:rowOff>0</xdr:rowOff>
    </xdr:from>
    <xdr:to>
      <xdr:col>8</xdr:col>
      <xdr:colOff>678873</xdr:colOff>
      <xdr:row>2</xdr:row>
      <xdr:rowOff>27710</xdr:rowOff>
    </xdr:to>
    <xdr:sp macro="" textlink="">
      <xdr:nvSpPr>
        <xdr:cNvPr id="3" name="TextBox 2">
          <a:extLst>
            <a:ext uri="{FF2B5EF4-FFF2-40B4-BE49-F238E27FC236}">
              <a16:creationId xmlns:a16="http://schemas.microsoft.com/office/drawing/2014/main" id="{2906B56E-4CDF-4047-A4E7-EFA25CD5AC0F}"/>
            </a:ext>
          </a:extLst>
        </xdr:cNvPr>
        <xdr:cNvSpPr txBox="1"/>
      </xdr:nvSpPr>
      <xdr:spPr>
        <a:xfrm>
          <a:off x="21017346" y="180109"/>
          <a:ext cx="2092036" cy="387928"/>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41563</xdr:colOff>
      <xdr:row>0</xdr:row>
      <xdr:rowOff>27709</xdr:rowOff>
    </xdr:from>
    <xdr:to>
      <xdr:col>8</xdr:col>
      <xdr:colOff>484909</xdr:colOff>
      <xdr:row>1</xdr:row>
      <xdr:rowOff>152400</xdr:rowOff>
    </xdr:to>
    <xdr:sp macro="" textlink="">
      <xdr:nvSpPr>
        <xdr:cNvPr id="3" name="TextBox 2">
          <a:extLst>
            <a:ext uri="{FF2B5EF4-FFF2-40B4-BE49-F238E27FC236}">
              <a16:creationId xmlns:a16="http://schemas.microsoft.com/office/drawing/2014/main" id="{59CBB71F-A5C0-406D-A0CE-E5E6A708A382}"/>
            </a:ext>
          </a:extLst>
        </xdr:cNvPr>
        <xdr:cNvSpPr txBox="1"/>
      </xdr:nvSpPr>
      <xdr:spPr>
        <a:xfrm>
          <a:off x="20698690" y="27709"/>
          <a:ext cx="1911928" cy="304800"/>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twoCellAnchor>
    <xdr:from>
      <xdr:col>7</xdr:col>
      <xdr:colOff>41562</xdr:colOff>
      <xdr:row>2</xdr:row>
      <xdr:rowOff>13856</xdr:rowOff>
    </xdr:from>
    <xdr:to>
      <xdr:col>8</xdr:col>
      <xdr:colOff>498764</xdr:colOff>
      <xdr:row>4</xdr:row>
      <xdr:rowOff>124692</xdr:rowOff>
    </xdr:to>
    <xdr:sp macro="" textlink="">
      <xdr:nvSpPr>
        <xdr:cNvPr id="2" name="TextBox 1">
          <a:extLst>
            <a:ext uri="{FF2B5EF4-FFF2-40B4-BE49-F238E27FC236}">
              <a16:creationId xmlns:a16="http://schemas.microsoft.com/office/drawing/2014/main" id="{0F1CE22B-7528-462A-8881-B6D51CEF58AD}"/>
            </a:ext>
          </a:extLst>
        </xdr:cNvPr>
        <xdr:cNvSpPr txBox="1"/>
      </xdr:nvSpPr>
      <xdr:spPr>
        <a:xfrm>
          <a:off x="20698689" y="374074"/>
          <a:ext cx="1925784" cy="471054"/>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No optimism bias calcuated for demand options</a:t>
          </a:r>
        </a:p>
      </xdr:txBody>
    </xdr:sp>
    <xdr:clientData/>
  </xdr:twoCellAnchor>
  <xdr:twoCellAnchor>
    <xdr:from>
      <xdr:col>8</xdr:col>
      <xdr:colOff>524491</xdr:colOff>
      <xdr:row>0</xdr:row>
      <xdr:rowOff>32660</xdr:rowOff>
    </xdr:from>
    <xdr:to>
      <xdr:col>12</xdr:col>
      <xdr:colOff>315685</xdr:colOff>
      <xdr:row>4</xdr:row>
      <xdr:rowOff>130628</xdr:rowOff>
    </xdr:to>
    <xdr:sp macro="" textlink="">
      <xdr:nvSpPr>
        <xdr:cNvPr id="4" name="TextBox 3">
          <a:extLst>
            <a:ext uri="{FF2B5EF4-FFF2-40B4-BE49-F238E27FC236}">
              <a16:creationId xmlns:a16="http://schemas.microsoft.com/office/drawing/2014/main" id="{4DAEF311-1465-4CD8-A6E9-80C2FC48F3D9}"/>
            </a:ext>
          </a:extLst>
        </xdr:cNvPr>
        <xdr:cNvSpPr txBox="1"/>
      </xdr:nvSpPr>
      <xdr:spPr>
        <a:xfrm>
          <a:off x="22666034" y="32660"/>
          <a:ext cx="2697680" cy="827311"/>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No NPC for Government Led demand management options or TUBs and NEUBs as there are assumed to be no water company related costs for these options.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80683</xdr:colOff>
      <xdr:row>2</xdr:row>
      <xdr:rowOff>206189</xdr:rowOff>
    </xdr:from>
    <xdr:to>
      <xdr:col>10</xdr:col>
      <xdr:colOff>672353</xdr:colOff>
      <xdr:row>2</xdr:row>
      <xdr:rowOff>690283</xdr:rowOff>
    </xdr:to>
    <xdr:sp macro="" textlink="">
      <xdr:nvSpPr>
        <xdr:cNvPr id="2" name="TextBox 1">
          <a:extLst>
            <a:ext uri="{FF2B5EF4-FFF2-40B4-BE49-F238E27FC236}">
              <a16:creationId xmlns:a16="http://schemas.microsoft.com/office/drawing/2014/main" id="{AC4CE6BC-E758-480F-B11A-7D56D8BE2299}"/>
            </a:ext>
          </a:extLst>
        </xdr:cNvPr>
        <xdr:cNvSpPr txBox="1"/>
      </xdr:nvSpPr>
      <xdr:spPr>
        <a:xfrm>
          <a:off x="8821271" y="770965"/>
          <a:ext cx="1326776" cy="484094"/>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twoCellAnchor editAs="oneCell">
    <xdr:from>
      <xdr:col>12</xdr:col>
      <xdr:colOff>152400</xdr:colOff>
      <xdr:row>0</xdr:row>
      <xdr:rowOff>0</xdr:rowOff>
    </xdr:from>
    <xdr:to>
      <xdr:col>25</xdr:col>
      <xdr:colOff>298464</xdr:colOff>
      <xdr:row>8</xdr:row>
      <xdr:rowOff>89593</xdr:rowOff>
    </xdr:to>
    <xdr:pic>
      <xdr:nvPicPr>
        <xdr:cNvPr id="3" name="Picture 2">
          <a:extLst>
            <a:ext uri="{FF2B5EF4-FFF2-40B4-BE49-F238E27FC236}">
              <a16:creationId xmlns:a16="http://schemas.microsoft.com/office/drawing/2014/main" id="{AEFBB18B-BCBE-C703-9D05-36BF981AEC4B}"/>
            </a:ext>
          </a:extLst>
        </xdr:cNvPr>
        <xdr:cNvPicPr>
          <a:picLocks noChangeAspect="1"/>
        </xdr:cNvPicPr>
      </xdr:nvPicPr>
      <xdr:blipFill>
        <a:blip xmlns:r="http://schemas.openxmlformats.org/officeDocument/2006/relationships" r:embed="rId1"/>
        <a:stretch>
          <a:fillRect/>
        </a:stretch>
      </xdr:blipFill>
      <xdr:spPr>
        <a:xfrm>
          <a:off x="11097491" y="0"/>
          <a:ext cx="10010500" cy="42736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348342</xdr:colOff>
      <xdr:row>1</xdr:row>
      <xdr:rowOff>21772</xdr:rowOff>
    </xdr:from>
    <xdr:to>
      <xdr:col>8</xdr:col>
      <xdr:colOff>804261</xdr:colOff>
      <xdr:row>2</xdr:row>
      <xdr:rowOff>59552</xdr:rowOff>
    </xdr:to>
    <xdr:sp macro="" textlink="">
      <xdr:nvSpPr>
        <xdr:cNvPr id="2" name="TextBox 1">
          <a:extLst>
            <a:ext uri="{FF2B5EF4-FFF2-40B4-BE49-F238E27FC236}">
              <a16:creationId xmlns:a16="http://schemas.microsoft.com/office/drawing/2014/main" id="{730F7C1C-300E-40BE-81B5-0C3EBD228977}"/>
            </a:ext>
          </a:extLst>
        </xdr:cNvPr>
        <xdr:cNvSpPr txBox="1"/>
      </xdr:nvSpPr>
      <xdr:spPr>
        <a:xfrm>
          <a:off x="18766971" y="206829"/>
          <a:ext cx="1326776" cy="484094"/>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 Price base</a:t>
          </a:r>
          <a:r>
            <a:rPr lang="en-GB" sz="1100" baseline="0"/>
            <a:t> is 2020/21</a:t>
          </a:r>
          <a:endParaRPr lang="en-GB" sz="1100"/>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atkins.sharepoint.com/sites/PortsmouthWaterWRPMandTechnicalSupport-SharedFolder/Shared%20Documents/Shared%20Folder/WRMP24/00.5%20WRSE/WRSE%20modelling%20outputs%20for%20rdWRMP24/Planning%20Tables/Final%20Planning%20Tables%20(rdWRMP24)/WRMP24_Template%20tables_PRT_2023_08_09_SJC_with_outturn%20data%20and%20base%20enh%20splits.xlsx" TargetMode="External"/><Relationship Id="rId2" Type="http://schemas.microsoft.com/office/2019/04/relationships/externalLinkLongPath" Target="https://atkins.sharepoint.com/sites/PortsmouthWaterWRPMandTechnicalSupport-SharedFolder/Shared%20Documents/Shared%20Folder/WRMP24/00.5%20WRSE/WRSE%20modelling%20outputs%20for%20rdWRMP24/Planning%20Tables/Final%20Planning%20Tables%20(rdWRMP24)/WRMP24_Template%20tables_PRT_2023_08_09_SJC_with_outturn%20data%20and%20base%20enh%20splits.xlsx?34417D8C" TargetMode="External"/><Relationship Id="rId1" Type="http://schemas.openxmlformats.org/officeDocument/2006/relationships/externalLinkPath" Target="file:///\\34417D8C\WRMP24_Template%20tables_PRT_2023_08_09_SJC_with_outturn%20data%20and%20base%20enh%20spli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TITLE PAGE"/>
      <sheetName val="Settings"/>
      <sheetName val="T1 Export"/>
      <sheetName val="KPIs"/>
      <sheetName val="1. Base Year Licences"/>
      <sheetName val="2. WC Level Data"/>
      <sheetName val="T3a Export"/>
      <sheetName val="PWSPRT"/>
      <sheetName val="4. Options Appraisal Summary"/>
      <sheetName val="5. Options Benefits (WAFU)"/>
      <sheetName val="T5a Export"/>
      <sheetName val="T5b Export"/>
      <sheetName val="5a Cost Profiles"/>
      <sheetName val="5b. Cost Profiles"/>
      <sheetName val="T6 Export"/>
      <sheetName val="6. Drought Plan Links"/>
      <sheetName val="T7 def"/>
      <sheetName val="T7 Graph"/>
      <sheetName val="7. Adaptive Programmes"/>
      <sheetName val="T8 Check"/>
      <sheetName val="T8 Export"/>
      <sheetName val="T8e Export"/>
      <sheetName val="8. Business Plan Links "/>
      <sheetName val="Option Typs_Grp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ow r="2">
          <cell r="C2" t="str">
            <v>jet-20230612-181202-st-hybrid-dy-w1-tree16.05-options-v61-gov-led-hybridcp2-only-sesro150-sws2a-delay2-ht-2075-hybridbvp-07_50-v2-fix|Situation 4</v>
          </cell>
        </row>
      </sheetData>
      <sheetData sheetId="17" refreshError="1"/>
      <sheetData sheetId="18" refreshError="1"/>
      <sheetData sheetId="19" refreshError="1"/>
      <sheetData sheetId="20"/>
      <sheetData sheetId="21"/>
      <sheetData sheetId="22"/>
      <sheetData sheetId="2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1a_IndivLic" displayName="TBL1a_IndivLic" ref="B9:L22" totalsRowShown="0" headerRowDxfId="2990" headerRowBorderDxfId="2989" tableBorderDxfId="2988" totalsRowBorderDxfId="2987" headerRowCellStyle="Normal 2">
  <autoFilter ref="B9:L22" xr:uid="{1D7EDADF-E95B-4E44-BEBC-566812579F90}"/>
  <tableColumns count="11">
    <tableColumn id="2" xr3:uid="{00000000-0010-0000-0000-000002000000}" name="WRMP24 Reference" dataDxfId="2986" totalsRowDxfId="2985"/>
    <tableColumn id="3" xr3:uid="{00000000-0010-0000-0000-000003000000}" name="Derivation" dataDxfId="2984" totalsRowDxfId="2983"/>
    <tableColumn id="4" xr3:uid="{00000000-0010-0000-0000-000004000000}" name="Licence number" dataDxfId="2982" totalsRowDxfId="2981"/>
    <tableColumn id="5" xr3:uid="{00000000-0010-0000-0000-000005000000}" name="Source name" dataDxfId="2980" totalsRowDxfId="2979"/>
    <tableColumn id="6" xr3:uid="{00000000-0010-0000-0000-000006000000}" name="Source type" dataDxfId="2978" totalsRowDxfId="2977"/>
    <tableColumn id="7" xr3:uid="{00000000-0010-0000-0000-000007000000}" name="WRZ Code" dataDxfId="2976" totalsRowDxfId="2975"/>
    <tableColumn id="8" xr3:uid="{00000000-0010-0000-0000-000008000000}" name="DYAA deployable output (Ml/d)" dataDxfId="2974"/>
    <tableColumn id="1" xr3:uid="{00000000-0010-0000-0000-000001000000}" name="DYCP deployable output (Ml/d)" dataDxfId="2973" totalsRowDxfId="2972">
      <calculatedColumnFormula>SUM(I11:I22)</calculatedColumnFormula>
    </tableColumn>
    <tableColumn id="9" xr3:uid="{00000000-0010-0000-0000-000009000000}" name="Annual licensed quantity (Ml/d)" dataDxfId="2971" totalsRowDxfId="2970"/>
    <tableColumn id="10" xr3:uid="{00000000-0010-0000-0000-00000A000000}" name="Constraints on deployable output" dataDxfId="2969" totalsRowDxfId="2968"/>
    <tableColumn id="11" xr3:uid="{00000000-0010-0000-0000-00000B000000}" name="Additional notes (if desired)" dataDxfId="2967" totalsRowDxfId="2966"/>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9000000}" name="TBL2f_WCDYAA_LoS" displayName="TBL2f_WCDYAA_LoS" ref="B83:CJ91" totalsRowShown="0" headerRowDxfId="2780" dataDxfId="2778" headerRowBorderDxfId="2779" tableBorderDxfId="2777" headerRowCellStyle="Normal 2">
  <autoFilter ref="B83:CJ91" xr:uid="{00000000-0009-0000-0100-000017000000}"/>
  <tableColumns count="87">
    <tableColumn id="1" xr3:uid="{00000000-0010-0000-0900-000001000000}" name="WRMP24 Reference" dataDxfId="2776"/>
    <tableColumn id="2" xr3:uid="{00000000-0010-0000-0900-000002000000}" name="Component" dataDxfId="2775"/>
    <tableColumn id="3" xr3:uid="{00000000-0010-0000-0900-000003000000}" name="Derivation" dataDxfId="2774"/>
    <tableColumn id="4" xr3:uid="{00000000-0010-0000-0900-000004000000}" name="Unit" dataDxfId="2773"/>
    <tableColumn id="5" xr3:uid="{00000000-0010-0000-0900-000005000000}" name="Decimal places" dataDxfId="2772"/>
    <tableColumn id="6" xr3:uid="{00000000-0010-0000-0900-000006000000}" name="2019-20" dataDxfId="2771"/>
    <tableColumn id="7" xr3:uid="{00000000-0010-0000-0900-000007000000}" name="2020-21" dataDxfId="2770"/>
    <tableColumn id="8" xr3:uid="{00000000-0010-0000-0900-000008000000}" name="2021-22" dataDxfId="2769"/>
    <tableColumn id="9" xr3:uid="{00000000-0010-0000-0900-000009000000}" name="2022-23" dataDxfId="2768"/>
    <tableColumn id="10" xr3:uid="{00000000-0010-0000-0900-00000A000000}" name="2023-24" dataDxfId="2767"/>
    <tableColumn id="11" xr3:uid="{00000000-0010-0000-0900-00000B000000}" name="2024-25" dataDxfId="2766"/>
    <tableColumn id="12" xr3:uid="{00000000-0010-0000-0900-00000C000000}" name="2025-26" dataDxfId="2765"/>
    <tableColumn id="13" xr3:uid="{00000000-0010-0000-0900-00000D000000}" name="2026-27" dataDxfId="2764"/>
    <tableColumn id="14" xr3:uid="{00000000-0010-0000-0900-00000E000000}" name="2027-28" dataDxfId="2763"/>
    <tableColumn id="15" xr3:uid="{00000000-0010-0000-0900-00000F000000}" name="2028-29" dataDxfId="2762"/>
    <tableColumn id="16" xr3:uid="{00000000-0010-0000-0900-000010000000}" name="2029-30" dataDxfId="2761"/>
    <tableColumn id="17" xr3:uid="{00000000-0010-0000-0900-000011000000}" name="2030-31" dataDxfId="2760"/>
    <tableColumn id="18" xr3:uid="{00000000-0010-0000-0900-000012000000}" name="2031-32" dataDxfId="2759"/>
    <tableColumn id="19" xr3:uid="{00000000-0010-0000-0900-000013000000}" name="2032-33" dataDxfId="2758"/>
    <tableColumn id="20" xr3:uid="{00000000-0010-0000-0900-000014000000}" name="2033-34" dataDxfId="2757"/>
    <tableColumn id="21" xr3:uid="{00000000-0010-0000-0900-000015000000}" name="2034-35" dataDxfId="2756"/>
    <tableColumn id="22" xr3:uid="{00000000-0010-0000-0900-000016000000}" name="2035-36" dataDxfId="2755"/>
    <tableColumn id="23" xr3:uid="{00000000-0010-0000-0900-000017000000}" name="2036-37" dataDxfId="2754"/>
    <tableColumn id="24" xr3:uid="{00000000-0010-0000-0900-000018000000}" name="2037-38" dataDxfId="2753"/>
    <tableColumn id="25" xr3:uid="{00000000-0010-0000-0900-000019000000}" name="2038-39" dataDxfId="2752"/>
    <tableColumn id="26" xr3:uid="{00000000-0010-0000-0900-00001A000000}" name="2039-40" dataDxfId="2751"/>
    <tableColumn id="27" xr3:uid="{00000000-0010-0000-0900-00001B000000}" name="2040-41" dataDxfId="2750"/>
    <tableColumn id="28" xr3:uid="{00000000-0010-0000-0900-00001C000000}" name="2041-42" dataDxfId="2749"/>
    <tableColumn id="29" xr3:uid="{00000000-0010-0000-0900-00001D000000}" name="2042-43" dataDxfId="2748"/>
    <tableColumn id="30" xr3:uid="{00000000-0010-0000-0900-00001E000000}" name="2043-44" dataDxfId="2747"/>
    <tableColumn id="31" xr3:uid="{00000000-0010-0000-0900-00001F000000}" name="2044-45" dataDxfId="2746"/>
    <tableColumn id="32" xr3:uid="{00000000-0010-0000-0900-000020000000}" name="2045-46" dataDxfId="2745"/>
    <tableColumn id="33" xr3:uid="{00000000-0010-0000-0900-000021000000}" name="2046-47" dataDxfId="2744"/>
    <tableColumn id="34" xr3:uid="{00000000-0010-0000-0900-000022000000}" name="2047-48" dataDxfId="2743"/>
    <tableColumn id="35" xr3:uid="{00000000-0010-0000-0900-000023000000}" name="2048-49" dataDxfId="2742"/>
    <tableColumn id="36" xr3:uid="{00000000-0010-0000-0900-000024000000}" name="2049-50" dataDxfId="2741"/>
    <tableColumn id="37" xr3:uid="{00000000-0010-0000-0900-000025000000}" name="2050-51" dataDxfId="2740"/>
    <tableColumn id="38" xr3:uid="{00000000-0010-0000-0900-000026000000}" name="2051-52" dataDxfId="2739"/>
    <tableColumn id="39" xr3:uid="{00000000-0010-0000-0900-000027000000}" name="2052-53" dataDxfId="2738"/>
    <tableColumn id="40" xr3:uid="{00000000-0010-0000-0900-000028000000}" name="2053-54" dataDxfId="2737"/>
    <tableColumn id="41" xr3:uid="{00000000-0010-0000-0900-000029000000}" name="2054-55" dataDxfId="2736"/>
    <tableColumn id="42" xr3:uid="{00000000-0010-0000-0900-00002A000000}" name="2055-56" dataDxfId="2735"/>
    <tableColumn id="43" xr3:uid="{00000000-0010-0000-0900-00002B000000}" name="2056-57" dataDxfId="2734"/>
    <tableColumn id="44" xr3:uid="{00000000-0010-0000-0900-00002C000000}" name="2057-58" dataDxfId="2733"/>
    <tableColumn id="45" xr3:uid="{00000000-0010-0000-0900-00002D000000}" name="2058-59" dataDxfId="2732"/>
    <tableColumn id="46" xr3:uid="{00000000-0010-0000-0900-00002E000000}" name="2059-60" dataDxfId="2731"/>
    <tableColumn id="47" xr3:uid="{00000000-0010-0000-0900-00002F000000}" name="2060-61" dataDxfId="2730"/>
    <tableColumn id="48" xr3:uid="{00000000-0010-0000-0900-000030000000}" name="2061-62" dataDxfId="2729"/>
    <tableColumn id="49" xr3:uid="{00000000-0010-0000-0900-000031000000}" name="2062-63" dataDxfId="2728"/>
    <tableColumn id="50" xr3:uid="{00000000-0010-0000-0900-000032000000}" name="2063-64" dataDxfId="2727"/>
    <tableColumn id="51" xr3:uid="{00000000-0010-0000-0900-000033000000}" name="2064-65" dataDxfId="2726"/>
    <tableColumn id="52" xr3:uid="{00000000-0010-0000-0900-000034000000}" name="2065-66" dataDxfId="2725"/>
    <tableColumn id="53" xr3:uid="{00000000-0010-0000-0900-000035000000}" name="2066-67" dataDxfId="2724"/>
    <tableColumn id="54" xr3:uid="{00000000-0010-0000-0900-000036000000}" name="2067-68" dataDxfId="2723"/>
    <tableColumn id="55" xr3:uid="{00000000-0010-0000-0900-000037000000}" name="2068-69" dataDxfId="2722"/>
    <tableColumn id="56" xr3:uid="{00000000-0010-0000-0900-000038000000}" name="2069-70" dataDxfId="2721"/>
    <tableColumn id="57" xr3:uid="{00000000-0010-0000-0900-000039000000}" name="2070-71" dataDxfId="2720"/>
    <tableColumn id="58" xr3:uid="{00000000-0010-0000-0900-00003A000000}" name="2071-72" dataDxfId="2719"/>
    <tableColumn id="59" xr3:uid="{00000000-0010-0000-0900-00003B000000}" name="2072-73" dataDxfId="2718"/>
    <tableColumn id="60" xr3:uid="{00000000-0010-0000-0900-00003C000000}" name="2073-74" dataDxfId="2717"/>
    <tableColumn id="61" xr3:uid="{00000000-0010-0000-0900-00003D000000}" name="2074-75" dataDxfId="2716"/>
    <tableColumn id="62" xr3:uid="{00000000-0010-0000-0900-00003E000000}" name="2075-76" dataDxfId="2715"/>
    <tableColumn id="63" xr3:uid="{00000000-0010-0000-0900-00003F000000}" name="2076-77" dataDxfId="2714"/>
    <tableColumn id="64" xr3:uid="{00000000-0010-0000-0900-000040000000}" name="2077-78" dataDxfId="2713"/>
    <tableColumn id="65" xr3:uid="{00000000-0010-0000-0900-000041000000}" name="2078-79" dataDxfId="2712"/>
    <tableColumn id="66" xr3:uid="{00000000-0010-0000-0900-000042000000}" name="2079-80" dataDxfId="2711"/>
    <tableColumn id="67" xr3:uid="{00000000-0010-0000-0900-000043000000}" name="2080-81" dataDxfId="2710"/>
    <tableColumn id="68" xr3:uid="{00000000-0010-0000-0900-000044000000}" name="2081-82" dataDxfId="2709"/>
    <tableColumn id="69" xr3:uid="{00000000-0010-0000-0900-000045000000}" name="2082-83" dataDxfId="2708"/>
    <tableColumn id="70" xr3:uid="{00000000-0010-0000-0900-000046000000}" name="2083-84" dataDxfId="2707"/>
    <tableColumn id="71" xr3:uid="{00000000-0010-0000-0900-000047000000}" name="2084-85" dataDxfId="2706"/>
    <tableColumn id="72" xr3:uid="{00000000-0010-0000-0900-000048000000}" name="2085-86" dataDxfId="2705"/>
    <tableColumn id="73" xr3:uid="{00000000-0010-0000-0900-000049000000}" name="2086-87" dataDxfId="2704"/>
    <tableColumn id="74" xr3:uid="{00000000-0010-0000-0900-00004A000000}" name="2087-88" dataDxfId="2703"/>
    <tableColumn id="75" xr3:uid="{00000000-0010-0000-0900-00004B000000}" name="2088-89" dataDxfId="2702"/>
    <tableColumn id="76" xr3:uid="{00000000-0010-0000-0900-00004C000000}" name="2089-90" dataDxfId="2701"/>
    <tableColumn id="77" xr3:uid="{00000000-0010-0000-0900-00004D000000}" name="2090-91" dataDxfId="2700"/>
    <tableColumn id="78" xr3:uid="{00000000-0010-0000-0900-00004E000000}" name="2091-92" dataDxfId="2699"/>
    <tableColumn id="79" xr3:uid="{00000000-0010-0000-0900-00004F000000}" name="2092-93" dataDxfId="2698"/>
    <tableColumn id="80" xr3:uid="{00000000-0010-0000-0900-000050000000}" name="2093-94" dataDxfId="2697"/>
    <tableColumn id="81" xr3:uid="{00000000-0010-0000-0900-000051000000}" name="2094-95" dataDxfId="2696"/>
    <tableColumn id="82" xr3:uid="{00000000-0010-0000-0900-000052000000}" name="2095-96" dataDxfId="2695"/>
    <tableColumn id="83" xr3:uid="{00000000-0010-0000-0900-000053000000}" name="2096-97" dataDxfId="2694"/>
    <tableColumn id="84" xr3:uid="{00000000-0010-0000-0900-000054000000}" name="2097-98" dataDxfId="2693"/>
    <tableColumn id="85" xr3:uid="{00000000-0010-0000-0900-000055000000}" name="2098-99" dataDxfId="2692"/>
    <tableColumn id="86" xr3:uid="{00000000-0010-0000-0900-000056000000}" name="2099-100" dataDxfId="2691"/>
    <tableColumn id="87" xr3:uid="{00000000-0010-0000-0900-000057000000}" name="2100-01" dataDxfId="2690"/>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A000000}" name="TBL2c_WCDYAA_Metering" displayName="TBL2c_WCDYAA_Metering" ref="B41:CJ52" totalsRowShown="0" headerRowDxfId="2689" dataDxfId="2687" headerRowBorderDxfId="2688" tableBorderDxfId="2686" headerRowCellStyle="Normal 2">
  <autoFilter ref="B41:CJ52" xr:uid="{00000000-0009-0000-0100-000014000000}"/>
  <tableColumns count="87">
    <tableColumn id="1" xr3:uid="{00000000-0010-0000-0A00-000001000000}" name="WRMP24 Reference" dataDxfId="2685"/>
    <tableColumn id="2" xr3:uid="{00000000-0010-0000-0A00-000002000000}" name="Component" dataDxfId="2684"/>
    <tableColumn id="3" xr3:uid="{00000000-0010-0000-0A00-000003000000}" name="Derivation" dataDxfId="2683"/>
    <tableColumn id="4" xr3:uid="{00000000-0010-0000-0A00-000004000000}" name="Unit" dataDxfId="2682"/>
    <tableColumn id="5" xr3:uid="{00000000-0010-0000-0A00-000005000000}" name="Decimal places" dataDxfId="2681"/>
    <tableColumn id="6" xr3:uid="{00000000-0010-0000-0A00-000006000000}" name="2019-20" dataDxfId="2680"/>
    <tableColumn id="7" xr3:uid="{00000000-0010-0000-0A00-000007000000}" name="2020-21" dataDxfId="2679"/>
    <tableColumn id="8" xr3:uid="{00000000-0010-0000-0A00-000008000000}" name="2021-22" dataDxfId="2678"/>
    <tableColumn id="9" xr3:uid="{00000000-0010-0000-0A00-000009000000}" name="2022-23" dataDxfId="2677"/>
    <tableColumn id="10" xr3:uid="{00000000-0010-0000-0A00-00000A000000}" name="2023-24" dataDxfId="2676"/>
    <tableColumn id="11" xr3:uid="{00000000-0010-0000-0A00-00000B000000}" name="2024-25" dataDxfId="2675"/>
    <tableColumn id="12" xr3:uid="{00000000-0010-0000-0A00-00000C000000}" name="2025-26" dataDxfId="2674"/>
    <tableColumn id="13" xr3:uid="{00000000-0010-0000-0A00-00000D000000}" name="2026-27" dataDxfId="2673"/>
    <tableColumn id="14" xr3:uid="{00000000-0010-0000-0A00-00000E000000}" name="2027-28" dataDxfId="2672"/>
    <tableColumn id="15" xr3:uid="{00000000-0010-0000-0A00-00000F000000}" name="2028-29" dataDxfId="2671"/>
    <tableColumn id="16" xr3:uid="{00000000-0010-0000-0A00-000010000000}" name="2029-30" dataDxfId="2670"/>
    <tableColumn id="17" xr3:uid="{00000000-0010-0000-0A00-000011000000}" name="2030-31" dataDxfId="2669"/>
    <tableColumn id="18" xr3:uid="{00000000-0010-0000-0A00-000012000000}" name="2031-32" dataDxfId="2668"/>
    <tableColumn id="19" xr3:uid="{00000000-0010-0000-0A00-000013000000}" name="2032-33" dataDxfId="2667"/>
    <tableColumn id="20" xr3:uid="{00000000-0010-0000-0A00-000014000000}" name="2033-34" dataDxfId="2666"/>
    <tableColumn id="21" xr3:uid="{00000000-0010-0000-0A00-000015000000}" name="2034-35" dataDxfId="2665"/>
    <tableColumn id="22" xr3:uid="{00000000-0010-0000-0A00-000016000000}" name="2035-36" dataDxfId="2664"/>
    <tableColumn id="23" xr3:uid="{00000000-0010-0000-0A00-000017000000}" name="2036-37" dataDxfId="2663"/>
    <tableColumn id="24" xr3:uid="{00000000-0010-0000-0A00-000018000000}" name="2037-38" dataDxfId="2662"/>
    <tableColumn id="25" xr3:uid="{00000000-0010-0000-0A00-000019000000}" name="2038-39" dataDxfId="2661"/>
    <tableColumn id="26" xr3:uid="{00000000-0010-0000-0A00-00001A000000}" name="2039-40" dataDxfId="2660"/>
    <tableColumn id="27" xr3:uid="{00000000-0010-0000-0A00-00001B000000}" name="2040-41" dataDxfId="2659"/>
    <tableColumn id="28" xr3:uid="{00000000-0010-0000-0A00-00001C000000}" name="2041-42" dataDxfId="2658"/>
    <tableColumn id="29" xr3:uid="{00000000-0010-0000-0A00-00001D000000}" name="2042-43" dataDxfId="2657"/>
    <tableColumn id="30" xr3:uid="{00000000-0010-0000-0A00-00001E000000}" name="2043-44" dataDxfId="2656"/>
    <tableColumn id="31" xr3:uid="{00000000-0010-0000-0A00-00001F000000}" name="2044-45" dataDxfId="2655"/>
    <tableColumn id="32" xr3:uid="{00000000-0010-0000-0A00-000020000000}" name="2045-46" dataDxfId="2654"/>
    <tableColumn id="33" xr3:uid="{00000000-0010-0000-0A00-000021000000}" name="2046-47" dataDxfId="2653"/>
    <tableColumn id="34" xr3:uid="{00000000-0010-0000-0A00-000022000000}" name="2047-48" dataDxfId="2652"/>
    <tableColumn id="35" xr3:uid="{00000000-0010-0000-0A00-000023000000}" name="2048-49" dataDxfId="2651"/>
    <tableColumn id="36" xr3:uid="{00000000-0010-0000-0A00-000024000000}" name="2049-50" dataDxfId="2650"/>
    <tableColumn id="37" xr3:uid="{00000000-0010-0000-0A00-000025000000}" name="2050-51" dataDxfId="2649"/>
    <tableColumn id="38" xr3:uid="{00000000-0010-0000-0A00-000026000000}" name="2051-52" dataDxfId="2648"/>
    <tableColumn id="39" xr3:uid="{00000000-0010-0000-0A00-000027000000}" name="2052-53" dataDxfId="2647"/>
    <tableColumn id="40" xr3:uid="{00000000-0010-0000-0A00-000028000000}" name="2053-54" dataDxfId="2646"/>
    <tableColumn id="41" xr3:uid="{00000000-0010-0000-0A00-000029000000}" name="2054-55" dataDxfId="2645"/>
    <tableColumn id="42" xr3:uid="{00000000-0010-0000-0A00-00002A000000}" name="2055-56" dataDxfId="2644"/>
    <tableColumn id="43" xr3:uid="{00000000-0010-0000-0A00-00002B000000}" name="2056-57" dataDxfId="2643"/>
    <tableColumn id="44" xr3:uid="{00000000-0010-0000-0A00-00002C000000}" name="2057-58" dataDxfId="2642"/>
    <tableColumn id="45" xr3:uid="{00000000-0010-0000-0A00-00002D000000}" name="2058-59" dataDxfId="2641"/>
    <tableColumn id="46" xr3:uid="{00000000-0010-0000-0A00-00002E000000}" name="2059-60" dataDxfId="2640"/>
    <tableColumn id="47" xr3:uid="{00000000-0010-0000-0A00-00002F000000}" name="2060-61" dataDxfId="2639"/>
    <tableColumn id="48" xr3:uid="{00000000-0010-0000-0A00-000030000000}" name="2061-62" dataDxfId="2638"/>
    <tableColumn id="49" xr3:uid="{00000000-0010-0000-0A00-000031000000}" name="2062-63" dataDxfId="2637"/>
    <tableColumn id="50" xr3:uid="{00000000-0010-0000-0A00-000032000000}" name="2063-64" dataDxfId="2636"/>
    <tableColumn id="51" xr3:uid="{00000000-0010-0000-0A00-000033000000}" name="2064-65" dataDxfId="2635"/>
    <tableColumn id="52" xr3:uid="{00000000-0010-0000-0A00-000034000000}" name="2065-66" dataDxfId="2634"/>
    <tableColumn id="53" xr3:uid="{00000000-0010-0000-0A00-000035000000}" name="2066-67" dataDxfId="2633"/>
    <tableColumn id="54" xr3:uid="{00000000-0010-0000-0A00-000036000000}" name="2067-68" dataDxfId="2632"/>
    <tableColumn id="55" xr3:uid="{00000000-0010-0000-0A00-000037000000}" name="2068-69" dataDxfId="2631"/>
    <tableColumn id="56" xr3:uid="{00000000-0010-0000-0A00-000038000000}" name="2069-70" dataDxfId="2630"/>
    <tableColumn id="57" xr3:uid="{00000000-0010-0000-0A00-000039000000}" name="2070-71" dataDxfId="2629"/>
    <tableColumn id="58" xr3:uid="{00000000-0010-0000-0A00-00003A000000}" name="2071-72" dataDxfId="2628"/>
    <tableColumn id="59" xr3:uid="{00000000-0010-0000-0A00-00003B000000}" name="2072-73" dataDxfId="2627"/>
    <tableColumn id="60" xr3:uid="{00000000-0010-0000-0A00-00003C000000}" name="2073-74" dataDxfId="2626"/>
    <tableColumn id="61" xr3:uid="{00000000-0010-0000-0A00-00003D000000}" name="2074-75" dataDxfId="2625"/>
    <tableColumn id="62" xr3:uid="{00000000-0010-0000-0A00-00003E000000}" name="2075-76" dataDxfId="2624"/>
    <tableColumn id="63" xr3:uid="{00000000-0010-0000-0A00-00003F000000}" name="2076-77" dataDxfId="2623"/>
    <tableColumn id="64" xr3:uid="{00000000-0010-0000-0A00-000040000000}" name="2077-78" dataDxfId="2622"/>
    <tableColumn id="65" xr3:uid="{00000000-0010-0000-0A00-000041000000}" name="2078-79" dataDxfId="2621"/>
    <tableColumn id="66" xr3:uid="{00000000-0010-0000-0A00-000042000000}" name="2079-80" dataDxfId="2620"/>
    <tableColumn id="67" xr3:uid="{00000000-0010-0000-0A00-000043000000}" name="2080-81" dataDxfId="2619"/>
    <tableColumn id="68" xr3:uid="{00000000-0010-0000-0A00-000044000000}" name="2081-82" dataDxfId="2618"/>
    <tableColumn id="69" xr3:uid="{00000000-0010-0000-0A00-000045000000}" name="2082-83" dataDxfId="2617"/>
    <tableColumn id="70" xr3:uid="{00000000-0010-0000-0A00-000046000000}" name="2083-84" dataDxfId="2616"/>
    <tableColumn id="71" xr3:uid="{00000000-0010-0000-0A00-000047000000}" name="2084-85" dataDxfId="2615"/>
    <tableColumn id="72" xr3:uid="{00000000-0010-0000-0A00-000048000000}" name="2085-86" dataDxfId="2614"/>
    <tableColumn id="73" xr3:uid="{00000000-0010-0000-0A00-000049000000}" name="2086-87" dataDxfId="2613"/>
    <tableColumn id="74" xr3:uid="{00000000-0010-0000-0A00-00004A000000}" name="2087-88" dataDxfId="2612"/>
    <tableColumn id="75" xr3:uid="{00000000-0010-0000-0A00-00004B000000}" name="2088-89" dataDxfId="2611"/>
    <tableColumn id="76" xr3:uid="{00000000-0010-0000-0A00-00004C000000}" name="2089-90" dataDxfId="2610"/>
    <tableColumn id="77" xr3:uid="{00000000-0010-0000-0A00-00004D000000}" name="2090-91" dataDxfId="2609"/>
    <tableColumn id="78" xr3:uid="{00000000-0010-0000-0A00-00004E000000}" name="2091-92" dataDxfId="2608"/>
    <tableColumn id="79" xr3:uid="{00000000-0010-0000-0A00-00004F000000}" name="2092-93" dataDxfId="2607"/>
    <tableColumn id="80" xr3:uid="{00000000-0010-0000-0A00-000050000000}" name="2093-94" dataDxfId="2606"/>
    <tableColumn id="81" xr3:uid="{00000000-0010-0000-0A00-000051000000}" name="2094-95" dataDxfId="2605"/>
    <tableColumn id="82" xr3:uid="{00000000-0010-0000-0A00-000052000000}" name="2095-96" dataDxfId="2604"/>
    <tableColumn id="83" xr3:uid="{00000000-0010-0000-0A00-000053000000}" name="2096-97" dataDxfId="2603"/>
    <tableColumn id="84" xr3:uid="{00000000-0010-0000-0A00-000054000000}" name="2097-98" dataDxfId="2602"/>
    <tableColumn id="85" xr3:uid="{00000000-0010-0000-0A00-000055000000}" name="2098-99" dataDxfId="2601"/>
    <tableColumn id="86" xr3:uid="{00000000-0010-0000-0A00-000056000000}" name="2099-100" dataDxfId="2600"/>
    <tableColumn id="87" xr3:uid="{00000000-0010-0000-0A00-000057000000}" name="2100-01" dataDxfId="2599"/>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333F338-FC20-4D6F-9D21-FBD7D8D37B8A}" name="TBL3a_DYAABL_10_PWSPRT" displayName="TBL3a_DYAABL_10_PWSPRT" ref="B23:CI91" totalsRowShown="0" headerRowDxfId="2598" dataDxfId="2597" tableBorderDxfId="2596" headerRowCellStyle="Normal 2 2 2">
  <autoFilter ref="B23:CI91" xr:uid="{D893CB9E-6419-4938-B8EA-592538CC25DE}"/>
  <tableColumns count="86">
    <tableColumn id="1" xr3:uid="{033AFF40-5E21-4454-8DA3-CD5B28432AFE}" name="WRMP24 reference" dataDxfId="2595" dataCellStyle="Normal 2 2 2"/>
    <tableColumn id="2" xr3:uid="{7A9B6DED-C88D-4677-BBBA-697DC16ED9A4}" name="Component" dataDxfId="2594" dataCellStyle="Normal 2 2 2"/>
    <tableColumn id="3" xr3:uid="{6E49FAEE-AECB-4C10-A5F6-B2B7EE4DED70}" name="Derivation" dataDxfId="2593" dataCellStyle="Normal 2 2 2"/>
    <tableColumn id="4" xr3:uid="{C489B3F5-07CC-4963-BD10-5C67F0ACAAAD}" name="Unit" dataDxfId="2592" dataCellStyle="Normal 2 2 2"/>
    <tableColumn id="5" xr3:uid="{EA72887C-6E74-4FDB-96F2-F0CF531CABC6}" name="Decimal places" dataDxfId="2591" dataCellStyle="Normal 2 2 2"/>
    <tableColumn id="6" xr3:uid="{BDD09986-021E-4853-B2E8-7F12BB0A927C}" name="2019-20" dataDxfId="2590"/>
    <tableColumn id="7" xr3:uid="{156B44F0-4C58-4AC8-9744-25C4D7DED8DC}" name="2020-21" dataDxfId="2589"/>
    <tableColumn id="8" xr3:uid="{9CB38D2A-AEB9-4076-B4BE-935B10ADCBFC}" name="2021-22" dataDxfId="2588"/>
    <tableColumn id="9" xr3:uid="{35A9F818-1637-4A53-A7B5-AD4024AA4CE7}" name="2022-23" dataDxfId="2587"/>
    <tableColumn id="10" xr3:uid="{F57FD0E4-31B6-4BC6-A575-7E30A16638B0}" name="2023-24" dataDxfId="2586"/>
    <tableColumn id="11" xr3:uid="{2CB0F315-7B5A-400E-A865-E3833F8D7BAA}" name="2024-25" dataDxfId="2585"/>
    <tableColumn id="12" xr3:uid="{45A40CDC-F0FA-4846-952D-FEF7191F71A5}" name="2025-26" dataDxfId="2584"/>
    <tableColumn id="13" xr3:uid="{BE47142C-3092-45B6-A8BF-58CFA4C1FF69}" name="2026-27" dataDxfId="2583"/>
    <tableColumn id="14" xr3:uid="{90046973-0B87-476C-A86B-EBAA766A46CC}" name="2027-28" dataDxfId="2582"/>
    <tableColumn id="15" xr3:uid="{810E7EAF-B0BC-4AFD-AF6E-6F7C7A3C59FF}" name="2028-29" dataDxfId="2581"/>
    <tableColumn id="16" xr3:uid="{47806881-6251-449D-A203-73A77AEAC1A6}" name="2029-30" dataDxfId="2580"/>
    <tableColumn id="17" xr3:uid="{1F6D5A6A-3BBD-479C-8D27-D109F957E416}" name="2030-31" dataDxfId="2579"/>
    <tableColumn id="18" xr3:uid="{717340A2-F4FA-4506-9430-1CA945846346}" name="2031-32" dataDxfId="2578"/>
    <tableColumn id="19" xr3:uid="{AD7BABB4-E15F-4C8D-8145-94692B84E827}" name="2032-33" dataDxfId="2577"/>
    <tableColumn id="20" xr3:uid="{C00798D8-433A-4CDA-8BBB-F4A6C0FFBF72}" name="2033-34" dataDxfId="2576"/>
    <tableColumn id="21" xr3:uid="{8008ABBF-7FC3-4CEB-8C0E-DFACF0DAAE5B}" name="2034-35" dataDxfId="2575"/>
    <tableColumn id="22" xr3:uid="{E9E9DAB3-3D5F-4A70-B006-45A7E1EAC2E4}" name="2035-36" dataDxfId="2574"/>
    <tableColumn id="23" xr3:uid="{7A5178CA-A6CE-4EAE-8AE3-2549779B00C2}" name="2036-37" dataDxfId="2573"/>
    <tableColumn id="24" xr3:uid="{DC871BDD-CCCA-41B4-A817-7D0A063F3CA1}" name="2037-38" dataDxfId="2572"/>
    <tableColumn id="25" xr3:uid="{F0BE4F3F-3C46-4A27-9BD4-E3E274DA5493}" name="2038-39" dataDxfId="2571"/>
    <tableColumn id="26" xr3:uid="{7287CFF6-2001-4967-8E00-E5705F252130}" name="2039-40" dataDxfId="2570"/>
    <tableColumn id="27" xr3:uid="{3086E326-CC3A-42C6-AA9F-1DB0BF277C62}" name="2040-41" dataDxfId="2569"/>
    <tableColumn id="28" xr3:uid="{8BF6051F-B0A6-40D0-917A-1481EA246CBC}" name="2041-42" dataDxfId="2568"/>
    <tableColumn id="29" xr3:uid="{BFD562AE-A446-4862-9BBE-823CBAA4D596}" name="2042-43" dataDxfId="2567"/>
    <tableColumn id="30" xr3:uid="{95150E68-BDD0-4A7D-BA7E-261D7CE371BC}" name="2043-44" dataDxfId="2566"/>
    <tableColumn id="31" xr3:uid="{2AE21EDD-584B-4A96-B6A8-019C47B78E99}" name="2044-45" dataDxfId="2565"/>
    <tableColumn id="32" xr3:uid="{F0D9A052-B922-4AB2-83EA-2F7C88272785}" name="2045-46" dataDxfId="2564"/>
    <tableColumn id="33" xr3:uid="{BBDD9ABF-7982-48FF-A9CC-7CE365EFE969}" name="2046-47" dataDxfId="2563"/>
    <tableColumn id="34" xr3:uid="{C72E45E9-D304-498D-AE19-05DF18AD32EF}" name="2047-48" dataDxfId="2562"/>
    <tableColumn id="35" xr3:uid="{76DD025A-CBE9-4448-9133-1C2A59054F5B}" name="2048-49" dataDxfId="2561"/>
    <tableColumn id="36" xr3:uid="{9677B0A4-B862-4DF5-A5C2-528DEE537D13}" name="2049-50" dataDxfId="2560"/>
    <tableColumn id="37" xr3:uid="{401D84A0-C2A6-44F7-862B-B4F4D8352C7E}" name="2050-51" dataDxfId="2559"/>
    <tableColumn id="38" xr3:uid="{6A79B193-C62A-4DD6-847E-B4EB249FAB93}" name="2051-52" dataDxfId="2558"/>
    <tableColumn id="39" xr3:uid="{F346EDBC-4D5D-40CF-884F-3AE326072C19}" name="2052-53" dataDxfId="2557"/>
    <tableColumn id="40" xr3:uid="{4A4A6FB9-5606-4081-BD04-E0A25A9EA452}" name="2053-54" dataDxfId="2556"/>
    <tableColumn id="41" xr3:uid="{789EAE09-2384-411B-84BC-D113C43B037E}" name="2054-55" dataDxfId="2555"/>
    <tableColumn id="42" xr3:uid="{37C4C3AF-E10B-466B-8E0D-3D18182F3294}" name="2055-56" dataDxfId="2554"/>
    <tableColumn id="43" xr3:uid="{64C79E60-FFBC-45F9-AF4F-201E77A895C0}" name="2056-57" dataDxfId="2553"/>
    <tableColumn id="44" xr3:uid="{28A96E9C-60A6-4B6B-9C02-D930518C9EEE}" name="2057-58" dataDxfId="2552"/>
    <tableColumn id="45" xr3:uid="{2C89F50A-B617-4BEE-B4B8-BEFA347001C0}" name="2058-59" dataDxfId="2551"/>
    <tableColumn id="46" xr3:uid="{A29F7C62-A8D6-4CBE-A848-2B7892DBB212}" name="2059-60" dataDxfId="2550"/>
    <tableColumn id="47" xr3:uid="{C65503A4-77EA-429F-AAC0-041606D250AF}" name="2060-61" dataDxfId="2549"/>
    <tableColumn id="48" xr3:uid="{D8357657-143B-4C1D-917D-8773F110E759}" name="2061-62" dataDxfId="2548"/>
    <tableColumn id="49" xr3:uid="{85EE195B-0352-4A24-85A3-C202DBF6E803}" name="2062-63" dataDxfId="2547"/>
    <tableColumn id="50" xr3:uid="{EB27C1C0-964C-4AD5-9A51-F06CB4EF09F8}" name="2063-64" dataDxfId="2546"/>
    <tableColumn id="51" xr3:uid="{A2A20B43-3C97-4BB4-8998-AF4B1CEA9C72}" name="2064-65" dataDxfId="2545"/>
    <tableColumn id="52" xr3:uid="{C02DF203-D521-4373-8EDB-0DD1E34182C7}" name="2065-66" dataDxfId="2544"/>
    <tableColumn id="53" xr3:uid="{5E917865-B74A-452D-AC38-D064DDA2A20F}" name="2066-67" dataDxfId="2543"/>
    <tableColumn id="54" xr3:uid="{097070C4-283F-4F00-B0BE-EF9D2B9267A4}" name="2067-68" dataDxfId="2542"/>
    <tableColumn id="55" xr3:uid="{FB3C2775-C0C2-4DDD-9E16-7A97F1D5906E}" name="2068-69" dataDxfId="2541"/>
    <tableColumn id="56" xr3:uid="{2D8D96C4-2C19-48F1-9F80-8EEF5D6F8949}" name="2069-70" dataDxfId="2540"/>
    <tableColumn id="57" xr3:uid="{EBBC3A81-0A1A-49C5-B537-58DA81CCCC5F}" name="2070-71" dataDxfId="2539"/>
    <tableColumn id="58" xr3:uid="{68C32572-DE53-4E90-BF8D-DF210C946867}" name="2071-72" dataDxfId="2538"/>
    <tableColumn id="59" xr3:uid="{D81E7C23-6A46-4CA7-902C-E137251763AB}" name="2072-73" dataDxfId="2537"/>
    <tableColumn id="60" xr3:uid="{69639CE8-DDF2-4C1D-9AC8-CC7633ACD8FC}" name="2073-74" dataDxfId="2536"/>
    <tableColumn id="61" xr3:uid="{5F233B4B-E40C-4221-8886-AE9898C6445E}" name="2074-75" dataDxfId="2535"/>
    <tableColumn id="62" xr3:uid="{7F193BCB-54BF-433D-A9D9-C416408524F7}" name="2075-76" dataDxfId="2534"/>
    <tableColumn id="63" xr3:uid="{C5653A1A-7FFD-4615-84C9-68D7BDE1DA3D}" name="2076-77" dataDxfId="2533"/>
    <tableColumn id="64" xr3:uid="{EB281B5D-6D4F-4D50-A083-F092038639F3}" name="2077-78" dataDxfId="2532"/>
    <tableColumn id="65" xr3:uid="{AA710254-C719-42AC-91A1-63446D37FEB8}" name="2078-79" dataDxfId="2531"/>
    <tableColumn id="66" xr3:uid="{10033E8C-9678-4F99-B04A-B219C52F335D}" name="2079-80" dataDxfId="2530"/>
    <tableColumn id="67" xr3:uid="{593199F7-C57E-47EB-8D59-23D34994D881}" name="2080-81" dataDxfId="2529"/>
    <tableColumn id="68" xr3:uid="{61D3DA50-5939-4C84-BF23-04DBB84D91AF}" name="2081-82" dataDxfId="2528"/>
    <tableColumn id="69" xr3:uid="{8CE56839-E3BA-46DC-83D2-0C1D56384D01}" name="2082-83" dataDxfId="2527"/>
    <tableColumn id="70" xr3:uid="{CE603DA4-6E3D-4C2C-880B-4F4E74EE2561}" name="2083-84" dataDxfId="2526"/>
    <tableColumn id="71" xr3:uid="{EF2D58B6-D06E-4BD9-AFDF-819AF14C06EF}" name="2084-85" dataDxfId="2525"/>
    <tableColumn id="72" xr3:uid="{278B6E93-1CD6-45E4-AC7F-4F6414D06EDB}" name="2085-86" dataDxfId="2524"/>
    <tableColumn id="73" xr3:uid="{9A891A96-E088-4324-ABC9-9C35285BE32F}" name="2086-87" dataDxfId="2523"/>
    <tableColumn id="74" xr3:uid="{AD8F124E-ACF1-4DD7-89CB-0AD7209926E9}" name="2087-88" dataDxfId="2522"/>
    <tableColumn id="75" xr3:uid="{9254BBA9-B36F-479A-AA3D-00D37B94F92C}" name="2088-89" dataDxfId="2521"/>
    <tableColumn id="76" xr3:uid="{A7334B3D-B8B1-417D-A85D-A933A31E686A}" name="2089-90" dataDxfId="2520"/>
    <tableColumn id="77" xr3:uid="{415AC83B-5887-4B72-9B44-92E8B8D032D2}" name="2090-91" dataDxfId="2519"/>
    <tableColumn id="78" xr3:uid="{AC5C45DD-5403-4640-8C41-E41E251C7669}" name="2091-92" dataDxfId="2518"/>
    <tableColumn id="79" xr3:uid="{941744B2-00F0-4762-9633-4435061AF2EC}" name="2092-93" dataDxfId="2517"/>
    <tableColumn id="80" xr3:uid="{CF91197C-9B38-4B75-86E4-CE96B75F3062}" name="2093-94" dataDxfId="2516"/>
    <tableColumn id="81" xr3:uid="{535B055A-0A49-4967-9D98-8F66312074CB}" name="2094-95" dataDxfId="2515"/>
    <tableColumn id="82" xr3:uid="{CCEA7A23-A2BC-48BB-9B67-B350DE75561E}" name="2095-96" dataDxfId="2514"/>
    <tableColumn id="83" xr3:uid="{716BC7BF-3A9B-4909-88AA-82B4F43D2D68}" name="2096-97" dataDxfId="2513"/>
    <tableColumn id="84" xr3:uid="{08D9A9CD-DFA2-4CE2-917C-37D51B97A1B8}" name="2097-98" dataDxfId="2512"/>
    <tableColumn id="85" xr3:uid="{07EE6BCA-165E-4DC5-AFFB-E11E49208247}" name="2098-99" dataDxfId="2511"/>
    <tableColumn id="86" xr3:uid="{F9443570-DBB6-46D7-9F65-2E4636834E5F}" name="2099-100" dataDxfId="2510"/>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DE411715-87C1-496E-96AD-EA0AEFA43E86}" name="TBL3b_DYAAOpt_11_PWSPRT" displayName="TBL3b_DYAAOpt_11_PWSPRT" ref="B94:CI118" totalsRowShown="0" headerRowDxfId="2509" dataDxfId="2507" headerRowBorderDxfId="2508" tableBorderDxfId="2506" headerRowCellStyle="Normal 2 2 2" dataCellStyle="Normal 2 2 2">
  <autoFilter ref="B94:CI118" xr:uid="{D5EFB056-0F2B-4E27-8197-E2FB749A3A50}"/>
  <tableColumns count="86">
    <tableColumn id="1" xr3:uid="{DA2F0632-8C6D-41BD-BC16-89457D14C8DC}" name="WRMP24 reference" dataDxfId="2505" dataCellStyle="Normal 2 2 2"/>
    <tableColumn id="2" xr3:uid="{C6C9E7AD-BECA-442A-9A2C-583A880775D7}" name="Option type" dataDxfId="2504" dataCellStyle="Normal 2 2 2"/>
    <tableColumn id="3" xr3:uid="{A49BC5C0-311D-46AF-9673-1C2FE7195485}" name="Cat ID" dataDxfId="2503" dataCellStyle="Normal 2 2 2"/>
    <tableColumn id="4" xr3:uid="{7691D921-CDA5-43A9-9942-80537F3A71C0}" name="Unit" dataDxfId="2502" dataCellStyle="Normal 2 2 2"/>
    <tableColumn id="5" xr3:uid="{D56463D5-740C-461E-B5D7-32EED63E09E4}" name="Decimal places" dataDxfId="2501" dataCellStyle="Normal 2 2 2"/>
    <tableColumn id="6" xr3:uid="{BADB3670-FD32-4081-9132-BDFB68D4CDDF}" name="2019-20" dataDxfId="2500" dataCellStyle="Normal 2 2 2"/>
    <tableColumn id="7" xr3:uid="{F13B4999-9CC1-4471-A01F-DD8D048678FD}" name="2020-21" dataDxfId="2499" dataCellStyle="Normal 2 2 2"/>
    <tableColumn id="8" xr3:uid="{F3598B4B-9C82-4231-B186-0007218002D6}" name="2021-22" dataDxfId="2498" dataCellStyle="Normal 2 2 2"/>
    <tableColumn id="9" xr3:uid="{1F288282-1FF6-4D94-B895-91A2832831B1}" name="2022-23" dataDxfId="2497" dataCellStyle="Normal 2 2 2"/>
    <tableColumn id="10" xr3:uid="{B2F63AC4-C043-4361-9527-0C53732D3958}" name="2023-24" dataDxfId="2496" dataCellStyle="Normal 2 2 2"/>
    <tableColumn id="11" xr3:uid="{0F5A99FC-7436-4C29-90C1-AAB389C188D5}" name="2024-25" dataDxfId="2495" dataCellStyle="Normal 2 2 2"/>
    <tableColumn id="12" xr3:uid="{2A55FA0A-BCD4-47D4-ADD4-3AC10C7C0D3F}" name="2025-26" dataDxfId="2494" dataCellStyle="Normal 2 2 2"/>
    <tableColumn id="13" xr3:uid="{FC66F73D-0A33-4684-A8B1-B249290797B9}" name="2026-27" dataDxfId="2493" dataCellStyle="Normal 2 2 2"/>
    <tableColumn id="14" xr3:uid="{7EB0442F-DDA7-4015-BF41-17A36213DA52}" name="2027-28" dataDxfId="2492" dataCellStyle="Normal 2 2 2"/>
    <tableColumn id="15" xr3:uid="{D5BF24D2-1D44-4E65-8326-1733E82A0E30}" name="2028-29" dataDxfId="2491" dataCellStyle="Normal 2 2 2"/>
    <tableColumn id="16" xr3:uid="{005F9FD4-B345-48F3-B5AF-B2D3AAE1147D}" name="2029-30" dataDxfId="2490" dataCellStyle="Normal 2 2 2"/>
    <tableColumn id="17" xr3:uid="{D67CD9A2-D2D8-482A-8018-7C30E8EE2E0A}" name="2030-31" dataDxfId="2489" dataCellStyle="Normal 2 2 2"/>
    <tableColumn id="18" xr3:uid="{72684D5A-0F23-432D-92A8-BBA8AFD1C478}" name="2031-32" dataDxfId="2488" dataCellStyle="Normal 2 2 2"/>
    <tableColumn id="19" xr3:uid="{62FE084D-96EA-4EE7-A75D-1805902DC770}" name="2032-33" dataDxfId="2487" dataCellStyle="Normal 2 2 2"/>
    <tableColumn id="20" xr3:uid="{37937279-A733-42D8-BFC4-C541D6F2E984}" name="2033-34" dataDxfId="2486" dataCellStyle="Normal 2 2 2"/>
    <tableColumn id="21" xr3:uid="{714C7FED-04D0-4246-8973-A3FF4EAC0BDF}" name="2034-35" dataDxfId="2485" dataCellStyle="Normal 2 2 2"/>
    <tableColumn id="22" xr3:uid="{06E08D4F-88CD-4B8B-927E-BDF9B81C64C9}" name="2035-36" dataDxfId="2484" dataCellStyle="Normal 2 2 2"/>
    <tableColumn id="23" xr3:uid="{C30CCF6F-23EC-4998-8EF6-1EA2BE97487E}" name="2036-37" dataDxfId="2483" dataCellStyle="Normal 2 2 2"/>
    <tableColumn id="24" xr3:uid="{24EDA58B-3FB6-49B3-A7E3-87AD984F7563}" name="2037-38" dataDxfId="2482" dataCellStyle="Normal 2 2 2"/>
    <tableColumn id="25" xr3:uid="{F07E442F-5EA1-40E2-AFD2-3D95B04802DD}" name="2038-39" dataDxfId="2481" dataCellStyle="Normal 2 2 2"/>
    <tableColumn id="26" xr3:uid="{4EDD01F5-C9D4-4DD7-AA81-E5274A38A76E}" name="2039-40" dataDxfId="2480" dataCellStyle="Normal 2 2 2"/>
    <tableColumn id="27" xr3:uid="{72AB2A08-B956-4D20-9092-238041EF4474}" name="2040-41" dataDxfId="2479" dataCellStyle="Normal 2 2 2"/>
    <tableColumn id="28" xr3:uid="{8589FEF4-FEF6-4656-9C08-A6CD3BFDA666}" name="2041-42" dataDxfId="2478" dataCellStyle="Normal 2 2 2"/>
    <tableColumn id="29" xr3:uid="{C657FAC5-3D9F-4DD9-A03B-E8BEEBD36ADC}" name="2042-43" dataDxfId="2477" dataCellStyle="Normal 2 2 2"/>
    <tableColumn id="30" xr3:uid="{BF1D4D88-DAC6-499F-B664-E7714D37818D}" name="2043-44" dataDxfId="2476" dataCellStyle="Normal 2 2 2"/>
    <tableColumn id="31" xr3:uid="{CF475D97-6A35-4561-BFAA-886EFF4BFD46}" name="2044-45" dataDxfId="2475" dataCellStyle="Normal 2 2 2"/>
    <tableColumn id="32" xr3:uid="{0627D783-042A-472F-8B05-FC00673A5465}" name="2045-46" dataDxfId="2474" dataCellStyle="Normal 2 2 2"/>
    <tableColumn id="33" xr3:uid="{A3B08A7B-F5B6-450F-A19D-2A4B3EB9E637}" name="2046-47" dataDxfId="2473" dataCellStyle="Normal 2 2 2"/>
    <tableColumn id="34" xr3:uid="{C60D0D43-3DC1-4399-97A7-0DCF0B72715D}" name="2047-48" dataDxfId="2472" dataCellStyle="Normal 2 2 2"/>
    <tableColumn id="35" xr3:uid="{57F7FBC8-6C2E-480B-ADC0-41211B21CE25}" name="2048-49" dataDxfId="2471" dataCellStyle="Normal 2 2 2"/>
    <tableColumn id="36" xr3:uid="{DE1CC186-9A61-4D73-95DD-9D1D92F35E40}" name="2049-50" dataDxfId="2470" dataCellStyle="Normal 2 2 2"/>
    <tableColumn id="37" xr3:uid="{F5CF9DC9-A518-443D-86E2-80177F2DE6CE}" name="2050-51" dataDxfId="2469" dataCellStyle="Normal 2 2 2"/>
    <tableColumn id="38" xr3:uid="{A164D7C3-873E-4402-9EBE-6604C384ED35}" name="2051-52" dataDxfId="2468" dataCellStyle="Normal 2 2 2"/>
    <tableColumn id="39" xr3:uid="{9D5EE50F-30C2-472F-A474-40052B845BAD}" name="2052-53" dataDxfId="2467" dataCellStyle="Normal 2 2 2"/>
    <tableColumn id="40" xr3:uid="{E6D5821A-5DD2-4D48-86D6-59EFD17394D6}" name="2053-54" dataDxfId="2466" dataCellStyle="Normal 2 2 2"/>
    <tableColumn id="41" xr3:uid="{46AE7E0D-00A0-451B-AB26-345B0D957044}" name="2054-55" dataDxfId="2465" dataCellStyle="Normal 2 2 2"/>
    <tableColumn id="42" xr3:uid="{B416B77A-03EE-43D4-BAAC-444DBAD99A4F}" name="2055-56" dataDxfId="2464" dataCellStyle="Normal 2 2 2"/>
    <tableColumn id="43" xr3:uid="{4AB3BB0B-D41B-4558-A4EC-F8F0FC7C4193}" name="2056-57" dataDxfId="2463" dataCellStyle="Normal 2 2 2"/>
    <tableColumn id="44" xr3:uid="{DDC8F573-AF96-434D-B89A-24C92DC1DE00}" name="2057-58" dataDxfId="2462" dataCellStyle="Normal 2 2 2"/>
    <tableColumn id="45" xr3:uid="{867E416F-E6B0-457B-AAEE-F43FDB56A769}" name="2058-59" dataDxfId="2461" dataCellStyle="Normal 2 2 2"/>
    <tableColumn id="46" xr3:uid="{4A075D95-848C-4BF3-9414-4FAC59283746}" name="2059-60" dataDxfId="2460" dataCellStyle="Normal 2 2 2"/>
    <tableColumn id="47" xr3:uid="{ADB3C73B-F9BD-4D7F-BF74-DB63978ED611}" name="2060-61" dataDxfId="2459" dataCellStyle="Normal 2 2 2"/>
    <tableColumn id="48" xr3:uid="{F1CF22AC-A42B-4FFE-8970-C7BAEB8B7B54}" name="2061-62" dataDxfId="2458" dataCellStyle="Normal 2 2 2"/>
    <tableColumn id="49" xr3:uid="{75921264-2844-4134-B510-717E243C08AD}" name="2062-63" dataDxfId="2457" dataCellStyle="Normal 2 2 2"/>
    <tableColumn id="50" xr3:uid="{56DE46E7-158E-4162-A253-621D5D434699}" name="2063-64" dataDxfId="2456" dataCellStyle="Normal 2 2 2"/>
    <tableColumn id="51" xr3:uid="{2FF74642-B177-4A45-91F6-17D6396A00BF}" name="2064-65" dataDxfId="2455" dataCellStyle="Normal 2 2 2"/>
    <tableColumn id="52" xr3:uid="{5B9CB790-A76E-4D3F-8A05-E2818B7DEBBC}" name="2065-66" dataDxfId="2454" dataCellStyle="Normal 2 2 2"/>
    <tableColumn id="53" xr3:uid="{85AF749E-D4DA-4992-BC0D-1DE2B09A4F0D}" name="2066-67" dataDxfId="2453" dataCellStyle="Normal 2 2 2"/>
    <tableColumn id="54" xr3:uid="{1B03B7ED-3D2F-4940-BE27-27AB8FE18DA7}" name="2067-68" dataDxfId="2452" dataCellStyle="Normal 2 2 2"/>
    <tableColumn id="55" xr3:uid="{1E14D50F-ACD7-407C-B6B8-B9D377289C7E}" name="2068-69" dataDxfId="2451" dataCellStyle="Normal 2 2 2"/>
    <tableColumn id="56" xr3:uid="{C0A6C646-0411-47F7-B4F8-7E3E8A6DFD47}" name="2069-70" dataDxfId="2450" dataCellStyle="Normal 2 2 2"/>
    <tableColumn id="57" xr3:uid="{122CF75D-A2ED-4F9E-90DA-B3306E1D2EEB}" name="2070-71" dataDxfId="2449" dataCellStyle="Normal 2 2 2"/>
    <tableColumn id="58" xr3:uid="{9BC674CD-132B-4887-A25F-A7FE65C78889}" name="2071-72" dataDxfId="2448" dataCellStyle="Normal 2 2 2"/>
    <tableColumn id="59" xr3:uid="{98A8446A-3963-4B86-A613-4EE1510F6812}" name="2072-73" dataDxfId="2447" dataCellStyle="Normal 2 2 2"/>
    <tableColumn id="60" xr3:uid="{B7110EEA-B391-461C-A330-F171954A210A}" name="2073-74" dataDxfId="2446" dataCellStyle="Normal 2 2 2"/>
    <tableColumn id="61" xr3:uid="{DB0A7300-90C7-4A3B-A43A-CDD978B035E4}" name="2074-75" dataDxfId="2445" dataCellStyle="Normal 2 2 2"/>
    <tableColumn id="62" xr3:uid="{1BB76717-F328-4759-9A27-50F17AC01046}" name="2075-76" dataDxfId="2444" dataCellStyle="Normal 2 2 2"/>
    <tableColumn id="63" xr3:uid="{14940FCB-D41E-444E-B099-F0E30A706A7D}" name="2076-77" dataDxfId="2443" dataCellStyle="Normal 2 2 2"/>
    <tableColumn id="64" xr3:uid="{D7803165-614C-4F99-94C7-8502CAD5A423}" name="2077-78" dataDxfId="2442" dataCellStyle="Normal 2 2 2"/>
    <tableColumn id="65" xr3:uid="{BA456BD5-9593-4027-8F0B-98A083927C89}" name="2078-79" dataDxfId="2441" dataCellStyle="Normal 2 2 2"/>
    <tableColumn id="66" xr3:uid="{D76B0F91-93CE-4190-B9B6-8A1C10A7F212}" name="2079-80" dataDxfId="2440" dataCellStyle="Normal 2 2 2"/>
    <tableColumn id="67" xr3:uid="{AFA66F16-CBC0-4F29-A758-196D4E889253}" name="2080-81" dataDxfId="2439" dataCellStyle="Normal 2 2 2"/>
    <tableColumn id="68" xr3:uid="{88714CA4-AB36-4EA3-ABFB-9A499955D14B}" name="2081-82" dataDxfId="2438" dataCellStyle="Normal 2 2 2"/>
    <tableColumn id="69" xr3:uid="{B3A6F194-DBEB-4269-9391-0E02C7456727}" name="2082-83" dataDxfId="2437" dataCellStyle="Normal 2 2 2"/>
    <tableColumn id="70" xr3:uid="{633329DE-BAED-4D8B-863D-39D0015B4A28}" name="2083-84" dataDxfId="2436" dataCellStyle="Normal 2 2 2"/>
    <tableColumn id="71" xr3:uid="{0FB74A55-566A-4D95-9B53-67F450201EBE}" name="2084-85" dataDxfId="2435" dataCellStyle="Normal 2 2 2"/>
    <tableColumn id="72" xr3:uid="{0AF531C1-76F5-43AE-A53C-22219DFC7A07}" name="2085-86" dataDxfId="2434" dataCellStyle="Normal 2 2 2"/>
    <tableColumn id="73" xr3:uid="{564B19FB-A698-416E-9FEB-B36AFBC11DDB}" name="2086-87" dataDxfId="2433" dataCellStyle="Normal 2 2 2"/>
    <tableColumn id="74" xr3:uid="{455D76DF-8AB0-4C1E-9C61-14F356257070}" name="2087-88" dataDxfId="2432" dataCellStyle="Normal 2 2 2"/>
    <tableColumn id="75" xr3:uid="{0ADE1C5F-52B5-4A0F-9866-184D3213BE0B}" name="2088-89" dataDxfId="2431" dataCellStyle="Normal 2 2 2"/>
    <tableColumn id="76" xr3:uid="{A1B72747-DADF-42CE-A3EF-BBCEDD073AAF}" name="2089-90" dataDxfId="2430" dataCellStyle="Normal 2 2 2"/>
    <tableColumn id="77" xr3:uid="{90A597F6-BFF6-4716-9027-87EF9B053754}" name="2090-91" dataDxfId="2429" dataCellStyle="Normal 2 2 2"/>
    <tableColumn id="78" xr3:uid="{68617CB4-EBF7-4B21-A088-9200FEEAA660}" name="2091-92" dataDxfId="2428" dataCellStyle="Normal 2 2 2"/>
    <tableColumn id="79" xr3:uid="{C5DF4F26-117A-46C7-97E6-CA525B925D37}" name="2092-93" dataDxfId="2427" dataCellStyle="Normal 2 2 2"/>
    <tableColumn id="80" xr3:uid="{AD87FE75-6845-45C9-B4CF-F142382B30A9}" name="2093-94" dataDxfId="2426" dataCellStyle="Normal 2 2 2"/>
    <tableColumn id="81" xr3:uid="{AE1E8307-2A6E-4886-AD04-16C0FAAECC4E}" name="2094-95" dataDxfId="2425" dataCellStyle="Normal 2 2 2"/>
    <tableColumn id="82" xr3:uid="{552CDB8E-E098-4204-A4A1-21E91D07F66B}" name="2095-96" dataDxfId="2424" dataCellStyle="Normal 2 2 2"/>
    <tableColumn id="83" xr3:uid="{AB3F9CCA-C328-492E-82AB-7DF7F76A10F1}" name="2096-97" dataDxfId="2423" dataCellStyle="Normal 2 2 2"/>
    <tableColumn id="84" xr3:uid="{DE530CDB-BDD2-44E5-955F-55966D093E4D}" name="2097-98" dataDxfId="2422" dataCellStyle="Normal 2 2 2"/>
    <tableColumn id="85" xr3:uid="{EF5AE219-B262-40A1-9FD6-AFF9A09E778D}" name="2098-99" dataDxfId="2421" dataCellStyle="Normal 2 2 2"/>
    <tableColumn id="86" xr3:uid="{B262F523-4A20-4254-B8E6-05D6050C670A}" name="2099-100" dataDxfId="2420" dataCellStyle="Normal 2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26D0102-CCD4-4D2B-B7A5-662288F3EF8D}" name="TBL3c_DYAAFP_12_PWSPRT" displayName="TBL3c_DYAAFP_12_PWSPRT" ref="B121:CI181" totalsRowShown="0" headerRowDxfId="2419" dataDxfId="2418" tableBorderDxfId="2417" headerRowCellStyle="Normal 2 2 2" dataCellStyle="Normal 2 2 2">
  <autoFilter ref="B121:CI181" xr:uid="{5F73F099-EB99-4DA0-8AAC-6F08AB2562CA}"/>
  <tableColumns count="86">
    <tableColumn id="1" xr3:uid="{66106774-0847-459E-A41A-447A3FBA9B43}" name="WRMP24 reference" dataDxfId="2416" dataCellStyle="Normal 2 2 2"/>
    <tableColumn id="2" xr3:uid="{E10DFEC6-AD87-4888-AC9E-2426267E3E8A}" name="Component" dataDxfId="2415" dataCellStyle="Normal 2 2 2"/>
    <tableColumn id="3" xr3:uid="{B0171E71-2D42-4D4C-B2A1-669CBCE100B5}" name="Derivation" dataDxfId="2414" dataCellStyle="Normal 2 2 2"/>
    <tableColumn id="4" xr3:uid="{7F87201C-1842-42FE-B3D4-A4F1A003A8B6}" name="Unit" dataDxfId="2413" dataCellStyle="Normal 2 2 2"/>
    <tableColumn id="5" xr3:uid="{C2885E35-4FF6-4F35-A817-C1D17ADE098F}" name="Decimal places" dataDxfId="2412" dataCellStyle="Normal 2 2 2"/>
    <tableColumn id="6" xr3:uid="{8213FD06-8994-4D6B-8B4E-E5737126CDFE}" name="2019-20" dataDxfId="2411" dataCellStyle="Normal 2 2 2"/>
    <tableColumn id="7" xr3:uid="{9C63D0D8-03BF-4ADE-9746-9CE02BD043A0}" name="2020-21" dataDxfId="2410" dataCellStyle="Normal 2 2 2"/>
    <tableColumn id="8" xr3:uid="{8EDDD5C5-858F-435F-B6D6-61AB15F80B5B}" name="2021-22" dataDxfId="2409" dataCellStyle="Normal 2 2 2"/>
    <tableColumn id="9" xr3:uid="{B6CD6C45-B97A-40D9-9D4C-DB2E54FD3F6F}" name="2022-23" dataDxfId="2408" dataCellStyle="Normal 2 2 2"/>
    <tableColumn id="10" xr3:uid="{B60F0D12-7162-4565-8F17-7A3B46D39A5E}" name="2023-24" dataDxfId="2407" dataCellStyle="Normal 2 2 2"/>
    <tableColumn id="11" xr3:uid="{5E80E8D3-DE4C-43F2-97BE-F88F6F036C33}" name="2024-25" dataDxfId="2406" dataCellStyle="Normal 2 2 2"/>
    <tableColumn id="12" xr3:uid="{5D66B46C-2989-4D71-875C-A4E59D518B94}" name="2025-26" dataDxfId="2405" dataCellStyle="Normal 2 2 2"/>
    <tableColumn id="13" xr3:uid="{FC677E1B-96BF-48B1-B8C1-6C5A3D781F16}" name="2026-27" dataDxfId="2404" dataCellStyle="Normal 2 2 2"/>
    <tableColumn id="14" xr3:uid="{2E0073C1-2A9F-452B-A838-81C78F266D5D}" name="2027-28" dataDxfId="2403" dataCellStyle="Normal 2 2 2"/>
    <tableColumn id="15" xr3:uid="{65C0464B-0FED-4B71-910A-FAAD8CE6974A}" name="2028-29" dataDxfId="2402" dataCellStyle="Normal 2 2 2"/>
    <tableColumn id="16" xr3:uid="{F1BE8B37-15E4-4ED7-A239-6AB348CA7CAF}" name="2029-30" dataDxfId="2401" dataCellStyle="Normal 2 2 2"/>
    <tableColumn id="17" xr3:uid="{86EF7C18-7112-4CAF-8BCD-E80EDE59D6F7}" name="2030-31" dataDxfId="2400" dataCellStyle="Normal 2 2 2"/>
    <tableColumn id="18" xr3:uid="{22BD4C90-7D4A-45D6-AC4F-BDE3CD3299AF}" name="2031-32" dataDxfId="2399" dataCellStyle="Normal 2 2 2"/>
    <tableColumn id="19" xr3:uid="{DE041D19-8052-4835-8521-A81BCE71082F}" name="2032-33" dataDxfId="2398" dataCellStyle="Normal 2 2 2"/>
    <tableColumn id="20" xr3:uid="{3AE04713-897D-407C-81C1-BF6BBD803905}" name="2033-34" dataDxfId="2397" dataCellStyle="Normal 2 2 2"/>
    <tableColumn id="21" xr3:uid="{7BAA8E85-E3C0-4DA1-8717-4E9DDB528166}" name="2034-35" dataDxfId="2396" dataCellStyle="Normal 2 2 2"/>
    <tableColumn id="22" xr3:uid="{D242AADC-2A5C-4D74-8AD8-BF1026EC279C}" name="2035-36" dataDxfId="2395" dataCellStyle="Normal 2 2 2"/>
    <tableColumn id="23" xr3:uid="{BE8E7B47-441E-49DD-8AF6-FD752DFA22B8}" name="2036-37" dataDxfId="2394" dataCellStyle="Normal 2 2 2"/>
    <tableColumn id="24" xr3:uid="{77156AD7-40E3-4069-8441-CD7EF4D66BD2}" name="2037-38" dataDxfId="2393" dataCellStyle="Normal 2 2 2"/>
    <tableColumn id="25" xr3:uid="{1C90C84D-2783-4FB6-88D3-61E7545E1AE3}" name="2038-39" dataDxfId="2392" dataCellStyle="Normal 2 2 2"/>
    <tableColumn id="26" xr3:uid="{DF0CA84B-AE7F-44E0-9D0E-2DC320CDECC1}" name="2039-40" dataDxfId="2391" dataCellStyle="Normal 2 2 2"/>
    <tableColumn id="27" xr3:uid="{E5F11413-537B-43DD-96D6-425C123AAA06}" name="2040-41" dataDxfId="2390" dataCellStyle="Normal 2 2 2"/>
    <tableColumn id="28" xr3:uid="{F18DB3FF-DE7A-48B5-8596-8C8E72972FD3}" name="2041-42" dataDxfId="2389" dataCellStyle="Normal 2 2 2"/>
    <tableColumn id="29" xr3:uid="{E9682FBA-43A5-4282-8365-03E2E3015CB4}" name="2042-43" dataDxfId="2388" dataCellStyle="Normal 2 2 2"/>
    <tableColumn id="30" xr3:uid="{B0C585C9-2979-4F9F-B512-086C30420725}" name="2043-44" dataDxfId="2387" dataCellStyle="Normal 2 2 2"/>
    <tableColumn id="31" xr3:uid="{B8192B29-8C0B-4DEF-A2B4-2BFE1E412EEC}" name="2044-45" dataDxfId="2386" dataCellStyle="Normal 2 2 2"/>
    <tableColumn id="32" xr3:uid="{6582261F-4445-4449-A1C2-7FADE6646816}" name="2045-46" dataDxfId="2385" dataCellStyle="Normal 2 2 2"/>
    <tableColumn id="33" xr3:uid="{994E3F57-F759-4BFA-83F1-0810DA0A13EE}" name="2046-47" dataDxfId="2384" dataCellStyle="Normal 2 2 2"/>
    <tableColumn id="34" xr3:uid="{161BA091-55F5-479F-B37F-BECCF8296383}" name="2047-48" dataDxfId="2383" dataCellStyle="Normal 2 2 2"/>
    <tableColumn id="35" xr3:uid="{E99BA034-24F7-4681-A0D8-924BF7DBEE14}" name="2048-49" dataDxfId="2382" dataCellStyle="Normal 2 2 2"/>
    <tableColumn id="36" xr3:uid="{50BE3CE5-97DB-4940-90EF-B4A7A04EE335}" name="2049-50" dataDxfId="2381" dataCellStyle="Normal 2 2 2"/>
    <tableColumn id="37" xr3:uid="{16F08B42-CC37-4CE5-8DEB-2F9DF33BEC58}" name="2050-51" dataDxfId="2380" dataCellStyle="Normal 2 2 2"/>
    <tableColumn id="38" xr3:uid="{D858F565-2833-471E-A3E8-DE14861E065E}" name="2051-52" dataDxfId="2379" dataCellStyle="Normal 2 2 2"/>
    <tableColumn id="39" xr3:uid="{0C96C9AF-69D2-498C-87CA-8DD8254EB45A}" name="2052-53" dataDxfId="2378" dataCellStyle="Normal 2 2 2"/>
    <tableColumn id="40" xr3:uid="{FE3BF185-8A0F-4490-A1F6-E39B51756F54}" name="2053-54" dataDxfId="2377" dataCellStyle="Normal 2 2 2"/>
    <tableColumn id="41" xr3:uid="{B88582F3-841D-40AF-9869-22CDB6DE4489}" name="2054-55" dataDxfId="2376" dataCellStyle="Normal 2 2 2"/>
    <tableColumn id="42" xr3:uid="{97EBEF5E-4D78-4E36-B5A0-3C1BBEC0632D}" name="2055-56" dataDxfId="2375" dataCellStyle="Normal 2 2 2"/>
    <tableColumn id="43" xr3:uid="{CEAB88DE-171A-44C5-A78B-704BE29C8281}" name="2056-57" dataDxfId="2374" dataCellStyle="Normal 2 2 2"/>
    <tableColumn id="44" xr3:uid="{910F007E-A34A-4EBB-B4D4-BE70DBD6EA3D}" name="2057-58" dataDxfId="2373" dataCellStyle="Normal 2 2 2"/>
    <tableColumn id="45" xr3:uid="{3501C8B4-5CDA-4FAA-8052-E4EBBB0BFD83}" name="2058-59" dataDxfId="2372" dataCellStyle="Normal 2 2 2"/>
    <tableColumn id="46" xr3:uid="{B7D06493-7475-459B-9B2B-A5A497B4BAA6}" name="2059-60" dataDxfId="2371" dataCellStyle="Normal 2 2 2"/>
    <tableColumn id="47" xr3:uid="{4529860E-3CE1-4D14-A7CD-28B7A723F65F}" name="2060-61" dataDxfId="2370" dataCellStyle="Normal 2 2 2"/>
    <tableColumn id="48" xr3:uid="{B616160F-F002-4E55-BCB3-3129DAA9CC37}" name="2061-62" dataDxfId="2369" dataCellStyle="Normal 2 2 2"/>
    <tableColumn id="49" xr3:uid="{B6D55BC8-12A0-491B-898E-5190962E04E0}" name="2062-63" dataDxfId="2368" dataCellStyle="Normal 2 2 2"/>
    <tableColumn id="50" xr3:uid="{B004B5F9-1C6B-424F-B94C-CCEF1C0F6923}" name="2063-64" dataDxfId="2367" dataCellStyle="Normal 2 2 2"/>
    <tableColumn id="51" xr3:uid="{C3D2F9E0-5B8D-4A1E-9E8E-D098041AB224}" name="2064-65" dataDxfId="2366" dataCellStyle="Normal 2 2 2"/>
    <tableColumn id="52" xr3:uid="{3AF917F5-74AC-425A-8EAE-399319CFC11C}" name="2065-66" dataDxfId="2365" dataCellStyle="Normal 2 2 2"/>
    <tableColumn id="53" xr3:uid="{6BE6F281-4F4E-4763-85B9-065F2D82BF6A}" name="2066-67" dataDxfId="2364" dataCellStyle="Normal 2 2 2"/>
    <tableColumn id="54" xr3:uid="{A34B6158-12DF-4AC3-8D95-2FBBAC146A13}" name="2067-68" dataDxfId="2363" dataCellStyle="Normal 2 2 2"/>
    <tableColumn id="55" xr3:uid="{C66332CC-906F-4DC3-ACFF-88B5BA2B1A12}" name="2068-69" dataDxfId="2362" dataCellStyle="Normal 2 2 2"/>
    <tableColumn id="56" xr3:uid="{0DB41A87-6F1A-49C9-B17B-83DF01808845}" name="2069-70" dataDxfId="2361" dataCellStyle="Normal 2 2 2"/>
    <tableColumn id="57" xr3:uid="{2F89B76B-2D47-4029-94B7-7CEAA1D32BF6}" name="2070-71" dataDxfId="2360" dataCellStyle="Normal 2 2 2"/>
    <tableColumn id="58" xr3:uid="{FA82D218-C77D-4825-B933-BB07B6636ECA}" name="2071-72" dataDxfId="2359" dataCellStyle="Normal 2 2 2"/>
    <tableColumn id="59" xr3:uid="{EB04AB19-7127-4F37-AFE7-F424848A1206}" name="2072-73" dataDxfId="2358" dataCellStyle="Normal 2 2 2"/>
    <tableColumn id="60" xr3:uid="{190775D5-680A-4791-88CC-332406538DB2}" name="2073-74" dataDxfId="2357" dataCellStyle="Normal 2 2 2"/>
    <tableColumn id="61" xr3:uid="{5E6149D6-B35D-40CE-8BED-72C1DE78804B}" name="2074-75" dataDxfId="2356" dataCellStyle="Normal 2 2 2"/>
    <tableColumn id="62" xr3:uid="{77ADA47C-77B9-4F80-9432-A0AD252A9E0B}" name="2075-76" dataDxfId="2355" dataCellStyle="Normal 2 2 2"/>
    <tableColumn id="63" xr3:uid="{AFE0002B-627B-4665-9766-8D8F96911466}" name="2076-77" dataDxfId="2354" dataCellStyle="Normal 2 2 2"/>
    <tableColumn id="64" xr3:uid="{1E84C6A0-3234-4B37-8EBF-1A2DB8DE2FBD}" name="2077-78" dataDxfId="2353" dataCellStyle="Normal 2 2 2"/>
    <tableColumn id="65" xr3:uid="{30614A04-C69E-4813-B34C-A1D16D41F0C0}" name="2078-79" dataDxfId="2352" dataCellStyle="Normal 2 2 2"/>
    <tableColumn id="66" xr3:uid="{A4D11A50-22A6-4F3D-974A-CD9F0B34F084}" name="2079-80" dataDxfId="2351" dataCellStyle="Normal 2 2 2"/>
    <tableColumn id="67" xr3:uid="{D603A49A-5F71-4D50-9404-F9BE38A13BD6}" name="2080-81" dataDxfId="2350" dataCellStyle="Normal 2 2 2"/>
    <tableColumn id="68" xr3:uid="{8B7C49E9-4C6D-4EC0-8584-05EA17B59F84}" name="2081-82" dataDxfId="2349" dataCellStyle="Normal 2 2 2"/>
    <tableColumn id="69" xr3:uid="{C0CB0C8D-F3FD-4069-9895-ACB57F272743}" name="2082-83" dataDxfId="2348" dataCellStyle="Normal 2 2 2"/>
    <tableColumn id="70" xr3:uid="{5810AE51-7CE9-4E15-87DA-B34819D41B28}" name="2083-84" dataDxfId="2347" dataCellStyle="Normal 2 2 2"/>
    <tableColumn id="71" xr3:uid="{24055BD2-3580-42AC-A3EA-401875D4E79B}" name="2084-85" dataDxfId="2346" dataCellStyle="Normal 2 2 2"/>
    <tableColumn id="72" xr3:uid="{BC223054-F787-46E3-B9B3-40E9399D892E}" name="2085-86" dataDxfId="2345" dataCellStyle="Normal 2 2 2"/>
    <tableColumn id="73" xr3:uid="{29D57E14-8B8A-47F3-B150-D6FA1D6CFC18}" name="2086-87" dataDxfId="2344" dataCellStyle="Normal 2 2 2"/>
    <tableColumn id="74" xr3:uid="{2B324504-9B6A-4EAD-83D6-0ED88F60A73C}" name="2087-88" dataDxfId="2343" dataCellStyle="Normal 2 2 2"/>
    <tableColumn id="75" xr3:uid="{94D4D569-74F7-49A4-9E82-49135220EA71}" name="2088-89" dataDxfId="2342" dataCellStyle="Normal 2 2 2"/>
    <tableColumn id="76" xr3:uid="{200DC1B7-021D-467D-83ED-B83B3D9B541C}" name="2089-90" dataDxfId="2341" dataCellStyle="Normal 2 2 2"/>
    <tableColumn id="77" xr3:uid="{913A4B40-0A27-4860-A7E0-74F3566C14A6}" name="2090-91" dataDxfId="2340" dataCellStyle="Normal 2 2 2"/>
    <tableColumn id="78" xr3:uid="{7943BB6E-86FE-4C47-BF4A-359489261C99}" name="2091-92" dataDxfId="2339" dataCellStyle="Normal 2 2 2"/>
    <tableColumn id="79" xr3:uid="{A0F009B8-0C53-45E8-8B84-2B2BA506F362}" name="2092-93" dataDxfId="2338" dataCellStyle="Normal 2 2 2"/>
    <tableColumn id="80" xr3:uid="{AD43613E-4717-4CC0-84DB-D9EE65930837}" name="2093-94" dataDxfId="2337" dataCellStyle="Normal 2 2 2"/>
    <tableColumn id="81" xr3:uid="{639898DF-6824-4900-893A-CA5EEDE2D5A3}" name="2094-95" dataDxfId="2336" dataCellStyle="Normal 2 2 2"/>
    <tableColumn id="82" xr3:uid="{5FDD3E88-3BD9-4EEF-BB9B-86F53B6AF91F}" name="2095-96" dataDxfId="2335" dataCellStyle="Normal 2 2 2"/>
    <tableColumn id="83" xr3:uid="{1AEAB43F-90D6-4885-B01B-DB1F5415C9C0}" name="2096-97" dataDxfId="2334" dataCellStyle="Normal 2 2 2"/>
    <tableColumn id="84" xr3:uid="{7C5669C4-CD13-4F88-867B-C909D1AC541B}" name="2097-98" dataDxfId="2333" dataCellStyle="Normal 2 2 2"/>
    <tableColumn id="85" xr3:uid="{2E2D2654-EC98-4810-B6E8-A22772AC7928}" name="2098-99" dataDxfId="2332" dataCellStyle="Normal 2 2 2"/>
    <tableColumn id="86" xr3:uid="{951E8BC4-8AB2-4CDD-A388-858ABF32CFDE}" name="2099-100" dataDxfId="2331" dataCellStyle="Normal 2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12B57418-7706-4909-B9D1-05D3C5EC83BA}" name="TBL3d_DYCPBL_13_PWSPRT" displayName="TBL3d_DYCPBL_13_PWSPRT" ref="B204:CI272" totalsRowShown="0" headerRowDxfId="2330" dataDxfId="2329" tableBorderDxfId="2328" headerRowCellStyle="Normal 2 2 2">
  <autoFilter ref="B204:CI272" xr:uid="{EF444EF1-EE1B-4FAA-8C28-6DC5D0EEB936}"/>
  <tableColumns count="86">
    <tableColumn id="1" xr3:uid="{CFE7E3E8-9659-47DD-B1D4-EFFE0D22FCB9}" name="WRMP24 reference" dataDxfId="2327" dataCellStyle="Normal 2 2 2"/>
    <tableColumn id="2" xr3:uid="{3F687F88-920A-428A-9F15-8F38712A8B60}" name="Component" dataDxfId="2326" dataCellStyle="Normal 2 2 2"/>
    <tableColumn id="3" xr3:uid="{C2400CD3-8C33-4EF0-8491-7A29F09EAF7F}" name="Derivation" dataDxfId="2325" dataCellStyle="Normal 2 2 2"/>
    <tableColumn id="4" xr3:uid="{98D41B0C-DACF-4DA6-AA1D-DE6AB5378954}" name="Unit" dataDxfId="2324" dataCellStyle="Normal 2 2 2"/>
    <tableColumn id="5" xr3:uid="{D5B85EE4-2438-4978-B079-415C72172199}" name="Decimal places" dataDxfId="2323" dataCellStyle="Normal 2 2 2"/>
    <tableColumn id="6" xr3:uid="{B5399D54-359A-4E86-95C7-4A46D5F47701}" name="2019-20" dataDxfId="2322"/>
    <tableColumn id="7" xr3:uid="{030DCD78-C9F6-41A5-B90F-A7BD7D8B8116}" name="2020-21" dataDxfId="2321"/>
    <tableColumn id="8" xr3:uid="{85F69045-D660-46DC-B2F7-E0C5FCDA38E3}" name="2021-22" dataDxfId="2320"/>
    <tableColumn id="9" xr3:uid="{AF111044-A21D-4ABA-A457-C0B6776892F9}" name="2022-23" dataDxfId="2319"/>
    <tableColumn id="10" xr3:uid="{DE01AB28-A8C0-42BE-BCFF-A451A00C6443}" name="2023-24" dataDxfId="2318"/>
    <tableColumn id="11" xr3:uid="{79FFC290-7D3A-4010-BFCF-9AAE3949B54D}" name="2024-25" dataDxfId="2317"/>
    <tableColumn id="12" xr3:uid="{D371FFFB-3AF0-4B24-8E5F-A4B2B7DB6667}" name="2025-26" dataDxfId="2316"/>
    <tableColumn id="13" xr3:uid="{5D653509-5A2D-4598-949B-82625DBBF1AE}" name="2026-27" dataDxfId="2315"/>
    <tableColumn id="14" xr3:uid="{5B36F3CF-2455-437B-BD44-2A3699BA5C16}" name="2027-28" dataDxfId="2314"/>
    <tableColumn id="15" xr3:uid="{1A4ABDB7-E17D-45A2-8F94-A4B8E23C625E}" name="2028-29" dataDxfId="2313"/>
    <tableColumn id="16" xr3:uid="{DB1EC362-CFA9-455E-BCF1-0CC374B0DCCD}" name="2029-30" dataDxfId="2312"/>
    <tableColumn id="17" xr3:uid="{8BF722B8-89DA-442D-B61E-B085A13B10D2}" name="2030-31" dataDxfId="2311"/>
    <tableColumn id="18" xr3:uid="{DE6FF122-9286-49FB-91D5-FEFBADD600E8}" name="2031-32" dataDxfId="2310"/>
    <tableColumn id="19" xr3:uid="{87066679-78A4-47F3-8828-35D25E0DB72B}" name="2032-33" dataDxfId="2309"/>
    <tableColumn id="20" xr3:uid="{252C3A0C-427A-44DE-8E29-8557A572B3D2}" name="2033-34" dataDxfId="2308"/>
    <tableColumn id="21" xr3:uid="{48FA52D5-A1D2-4FE9-97B5-B6FFE2EA0FEB}" name="2034-35" dataDxfId="2307"/>
    <tableColumn id="22" xr3:uid="{63DDB8A5-F790-4F95-B55A-237DC5C985ED}" name="2035-36" dataDxfId="2306"/>
    <tableColumn id="23" xr3:uid="{A6A1C709-6604-4671-ABE8-0F161BEFF6D3}" name="2036-37" dataDxfId="2305"/>
    <tableColumn id="24" xr3:uid="{FA189BC9-6603-47AE-933C-152D6C6ECDAD}" name="2037-38" dataDxfId="2304"/>
    <tableColumn id="25" xr3:uid="{350A0173-B2C1-404E-B61B-71F319A5A38F}" name="2038-39" dataDxfId="2303"/>
    <tableColumn id="26" xr3:uid="{0FA0339D-9344-415F-A113-147E04A01A6E}" name="2039-40" dataDxfId="2302"/>
    <tableColumn id="27" xr3:uid="{6FE6A18B-E27F-4C31-9760-0131B77AF881}" name="2040-41" dataDxfId="2301"/>
    <tableColumn id="28" xr3:uid="{3BED32BE-5506-4868-807E-9798D8B43EE0}" name="2041-42" dataDxfId="2300"/>
    <tableColumn id="29" xr3:uid="{17DF4DA9-C8E4-44E9-808F-90FE7AC0FB26}" name="2042-43" dataDxfId="2299"/>
    <tableColumn id="30" xr3:uid="{1A2BBE47-B13F-4479-AC12-11BB2A0FC6A2}" name="2043-44" dataDxfId="2298"/>
    <tableColumn id="31" xr3:uid="{C424F18F-0F2D-4CDF-96BD-4148CE334A06}" name="2044-45" dataDxfId="2297"/>
    <tableColumn id="32" xr3:uid="{791B1520-00A5-4DA2-BF70-10411DC6F2E9}" name="2045-46" dataDxfId="2296"/>
    <tableColumn id="33" xr3:uid="{4A7EF414-8D57-49EE-B669-144F0B6D644A}" name="2046-47" dataDxfId="2295"/>
    <tableColumn id="34" xr3:uid="{22A727BE-4809-484C-8187-05B06FA99963}" name="2047-48" dataDxfId="2294"/>
    <tableColumn id="35" xr3:uid="{E2A2E9C0-492E-425D-982B-F43278C37B97}" name="2048-49" dataDxfId="2293"/>
    <tableColumn id="36" xr3:uid="{77AE5F2C-02E1-4300-B949-B4BEC20DD230}" name="2049-50" dataDxfId="2292"/>
    <tableColumn id="37" xr3:uid="{9EEF9103-9054-46FF-8C02-CFED9EFE0C39}" name="2050-51" dataDxfId="2291"/>
    <tableColumn id="38" xr3:uid="{10955077-9E4D-4922-89CE-20E67CCC4B85}" name="2051-52" dataDxfId="2290"/>
    <tableColumn id="39" xr3:uid="{DAB39BAC-F716-4B38-89DF-FB9BFACEE2C5}" name="2052-53" dataDxfId="2289"/>
    <tableColumn id="40" xr3:uid="{1BCD4D81-5163-4A20-A3AB-2FBC66E5CB90}" name="2053-54" dataDxfId="2288"/>
    <tableColumn id="41" xr3:uid="{67D3FE7D-0CFE-4AEA-B906-0A9315C56298}" name="2054-55" dataDxfId="2287"/>
    <tableColumn id="42" xr3:uid="{991DEAE0-404F-4338-ACA7-38DE177C66C3}" name="2055-56" dataDxfId="2286"/>
    <tableColumn id="43" xr3:uid="{34343CE2-6596-4C66-9F59-82C6469017B4}" name="2056-57" dataDxfId="2285"/>
    <tableColumn id="44" xr3:uid="{A1682481-EBC1-4922-875E-207F3DC94D49}" name="2057-58" dataDxfId="2284"/>
    <tableColumn id="45" xr3:uid="{AB227BCE-5AAA-4779-8B9C-83D53FFE51C2}" name="2058-59" dataDxfId="2283"/>
    <tableColumn id="46" xr3:uid="{A0B5F19C-424D-445E-8DEC-ECD58EC0624D}" name="2059-60" dataDxfId="2282"/>
    <tableColumn id="47" xr3:uid="{7FF59A9A-89C0-40F9-BC67-FF92EE7218B7}" name="2060-61" dataDxfId="2281"/>
    <tableColumn id="48" xr3:uid="{37D5C1BA-9BE8-4CD4-9451-37DF3AF4F77E}" name="2061-62" dataDxfId="2280"/>
    <tableColumn id="49" xr3:uid="{6DDF965E-48CC-4F7E-94D4-9F6FF08F63EB}" name="2062-63" dataDxfId="2279"/>
    <tableColumn id="50" xr3:uid="{52D8BF4A-A8EE-43E8-9164-359099511CCB}" name="2063-64" dataDxfId="2278"/>
    <tableColumn id="51" xr3:uid="{73600CA0-323E-4BE9-8DBC-709B02EE5A4F}" name="2064-65" dataDxfId="2277"/>
    <tableColumn id="52" xr3:uid="{40725FF3-9734-491A-8FFE-EBB79828009E}" name="2065-66" dataDxfId="2276"/>
    <tableColumn id="53" xr3:uid="{592E8F32-89D1-481C-B50B-192696B89FF9}" name="2066-67" dataDxfId="2275"/>
    <tableColumn id="54" xr3:uid="{F628C0AE-31A3-417C-8E51-B67C613D567B}" name="2067-68" dataDxfId="2274"/>
    <tableColumn id="55" xr3:uid="{41EB2C90-B000-4D37-B009-8865283D500B}" name="2068-69" dataDxfId="2273"/>
    <tableColumn id="56" xr3:uid="{A8AAF33F-ED88-4BB7-9F49-A7307CBFA1C1}" name="2069-70" dataDxfId="2272"/>
    <tableColumn id="57" xr3:uid="{9177F2D3-6BAB-4A5A-A335-D4801CA78A01}" name="2070-71" dataDxfId="2271"/>
    <tableColumn id="58" xr3:uid="{C4558D9C-3CB1-4FB6-BC85-1DEF558235A0}" name="2071-72" dataDxfId="2270"/>
    <tableColumn id="59" xr3:uid="{4A7FF372-9AA0-47BB-A303-345D49CBE170}" name="2072-73" dataDxfId="2269"/>
    <tableColumn id="60" xr3:uid="{A96AA153-3F03-4F89-B36C-910580BE9C83}" name="2073-74" dataDxfId="2268"/>
    <tableColumn id="61" xr3:uid="{22CE41FE-9719-45A0-8E77-073407325E6B}" name="2074-75" dataDxfId="2267"/>
    <tableColumn id="62" xr3:uid="{B7E2007E-89CE-4DE1-B5EE-935E11C7BFDB}" name="2075-76" dataDxfId="2266"/>
    <tableColumn id="63" xr3:uid="{16ABB3DD-3646-44EC-A0D2-6213296D36FA}" name="2076-77" dataDxfId="2265"/>
    <tableColumn id="64" xr3:uid="{E7DFB659-8623-4D50-AB52-264ECB2EB2F4}" name="2077-78" dataDxfId="2264"/>
    <tableColumn id="65" xr3:uid="{6CBEB273-D34C-4636-8030-70DEC7814D67}" name="2078-79" dataDxfId="2263"/>
    <tableColumn id="66" xr3:uid="{1FD06C49-B3ED-4E99-B8DB-6C1318B1EDE1}" name="2079-80" dataDxfId="2262"/>
    <tableColumn id="67" xr3:uid="{63171DA1-70E0-4723-8143-2F025A6441A1}" name="2080-81" dataDxfId="2261"/>
    <tableColumn id="68" xr3:uid="{6772F444-E1E6-4E42-AD59-C3FF0B312F5B}" name="2081-82" dataDxfId="2260"/>
    <tableColumn id="69" xr3:uid="{3A0DB029-C199-48FA-82B4-98F732BB8E96}" name="2082-83" dataDxfId="2259"/>
    <tableColumn id="70" xr3:uid="{6F1A2C69-1ACE-48EB-BCC7-5058B0186D50}" name="2083-84" dataDxfId="2258"/>
    <tableColumn id="71" xr3:uid="{C0FD5534-A6C6-4AA7-896B-C8CC0A138C43}" name="2084-85" dataDxfId="2257"/>
    <tableColumn id="72" xr3:uid="{2D71CDCD-3A00-4E17-B4C5-5CB947921726}" name="2085-86" dataDxfId="2256"/>
    <tableColumn id="73" xr3:uid="{D035A8E1-B672-46F4-9FEB-0E793FC0AF6C}" name="2086-87" dataDxfId="2255"/>
    <tableColumn id="74" xr3:uid="{43C65C50-B0EF-4682-B936-2751B35EB363}" name="2087-88" dataDxfId="2254"/>
    <tableColumn id="75" xr3:uid="{414CA2B5-1A96-4D5E-AEFD-90F24C37AE24}" name="2088-89" dataDxfId="2253"/>
    <tableColumn id="76" xr3:uid="{5D1A500D-7416-431F-90CE-925E1D478C91}" name="2089-90" dataDxfId="2252"/>
    <tableColumn id="77" xr3:uid="{CABF3964-70AA-465F-85ED-E1B85A737BCD}" name="2090-91" dataDxfId="2251"/>
    <tableColumn id="78" xr3:uid="{A5A24C13-8631-4DF6-A317-F16C4ED8C650}" name="2091-92" dataDxfId="2250"/>
    <tableColumn id="79" xr3:uid="{BADB03F7-4E70-496C-873D-71DC44607C6C}" name="2092-93" dataDxfId="2249"/>
    <tableColumn id="80" xr3:uid="{8D9B9F73-63B2-4D25-A817-47FAF40F5906}" name="2093-94" dataDxfId="2248"/>
    <tableColumn id="81" xr3:uid="{BA5CC946-91BB-49F9-9D03-E3B3F88BEBAB}" name="2094-95" dataDxfId="2247"/>
    <tableColumn id="82" xr3:uid="{13CB2798-712E-433A-B080-8EF612F14C4E}" name="2095-96" dataDxfId="2246"/>
    <tableColumn id="83" xr3:uid="{8F99475F-8ABF-49D4-8317-9DFFF1681386}" name="2096-97" dataDxfId="2245"/>
    <tableColumn id="84" xr3:uid="{705D3EEB-41EA-469C-9C0E-EB3EC939C8E9}" name="2097-98" dataDxfId="2244"/>
    <tableColumn id="85" xr3:uid="{0CBCD8A6-A74F-4C63-AC34-20D613ED20BD}" name="2098-99" dataDxfId="2243"/>
    <tableColumn id="86" xr3:uid="{12EA8B5A-9877-46A5-A6EE-5A3E7DE6F11C}" name="2099-100" dataDxfId="224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80B80F37-7420-4C05-8FE7-C23E274C1430}" name="TBL3e_DYCPOpt_14_PWSPRT" displayName="TBL3e_DYCPOpt_14_PWSPRT" ref="B275:CI299" totalsRowShown="0" headerRowDxfId="2241" dataDxfId="2239" headerRowBorderDxfId="2240" tableBorderDxfId="2238" headerRowCellStyle="Normal 2 2 2" dataCellStyle="Normal 2 2 2">
  <autoFilter ref="B275:CI299" xr:uid="{B33704DC-CAA1-4030-BE9C-FA3044FC1D63}"/>
  <tableColumns count="86">
    <tableColumn id="1" xr3:uid="{42A2AEFA-9187-4BF7-BF53-5D4249CED885}" name="WRMP24 reference" dataDxfId="2237" dataCellStyle="Normal 2 2 2"/>
    <tableColumn id="2" xr3:uid="{5E666695-8A76-4642-A967-C23396810216}" name="Option type" dataDxfId="2236" dataCellStyle="Normal 2 2 2"/>
    <tableColumn id="3" xr3:uid="{76123209-9201-45BD-8E9F-F346260FC062}" name="Cat ID" dataDxfId="2235" dataCellStyle="Normal 2 2 2"/>
    <tableColumn id="4" xr3:uid="{EC8A7481-DB26-4D34-A641-02F01404CB2C}" name="Unit" dataDxfId="2234" dataCellStyle="Normal 2 2 2"/>
    <tableColumn id="5" xr3:uid="{6CA21B9D-B7F7-44CB-B1FD-F61EA0BBF4F4}" name="Decimal places" dataDxfId="2233" dataCellStyle="Normal 2 2 2"/>
    <tableColumn id="6" xr3:uid="{56D640F1-60AC-43DB-85B4-B1F2C84EE378}" name="2019-20" dataDxfId="2232" dataCellStyle="Normal 2 2 2"/>
    <tableColumn id="7" xr3:uid="{940AE925-3904-4BA5-87B2-8B388B5D3D1A}" name="2020-21" dataDxfId="2231" dataCellStyle="Normal 2 2 2"/>
    <tableColumn id="8" xr3:uid="{038F50C9-CFA2-439C-B06B-5A37EB01FE74}" name="2021-22" dataDxfId="2230" dataCellStyle="Normal 2 2 2"/>
    <tableColumn id="9" xr3:uid="{E5BED9D8-6205-463B-8F3A-9713F5840244}" name="2022-23" dataDxfId="2229" dataCellStyle="Normal 2 2 2"/>
    <tableColumn id="10" xr3:uid="{0D73E7D5-31CB-4B75-BE2E-DFB3C0D81185}" name="2023-24" dataDxfId="2228" dataCellStyle="Normal 2 2 2"/>
    <tableColumn id="11" xr3:uid="{02052F39-172A-415F-BA05-4EE93A99965C}" name="2024-25" dataDxfId="2227" dataCellStyle="Normal 2 2 2"/>
    <tableColumn id="12" xr3:uid="{00751CFB-1B33-4D45-BE70-B42B458490C1}" name="2025-26" dataDxfId="2226" dataCellStyle="Normal 2 2 2"/>
    <tableColumn id="13" xr3:uid="{455BA077-4E6C-4095-BD91-9F372783856B}" name="2026-27" dataDxfId="2225" dataCellStyle="Normal 2 2 2"/>
    <tableColumn id="14" xr3:uid="{1BC17904-6284-4A47-87E7-3B3D9F53B5E6}" name="2027-28" dataDxfId="2224" dataCellStyle="Normal 2 2 2"/>
    <tableColumn id="15" xr3:uid="{E1DE16BC-FFA3-44FF-A2DE-AD67287151F5}" name="2028-29" dataDxfId="2223" dataCellStyle="Normal 2 2 2"/>
    <tableColumn id="16" xr3:uid="{5AFDF70F-B346-4532-AF84-42DCDD270974}" name="2029-30" dataDxfId="2222" dataCellStyle="Normal 2 2 2"/>
    <tableColumn id="17" xr3:uid="{E80C5DA3-393B-4F04-8011-4B795C6325A4}" name="2030-31" dataDxfId="2221" dataCellStyle="Normal 2 2 2"/>
    <tableColumn id="18" xr3:uid="{419F69C3-095A-49A4-86A7-0FEC0DFBD753}" name="2031-32" dataDxfId="2220" dataCellStyle="Normal 2 2 2"/>
    <tableColumn id="19" xr3:uid="{6788659F-AF25-4F85-8475-7101A99AFC42}" name="2032-33" dataDxfId="2219" dataCellStyle="Normal 2 2 2"/>
    <tableColumn id="20" xr3:uid="{FDC46E06-2A32-4523-9F8E-7A7E57D39A08}" name="2033-34" dataDxfId="2218" dataCellStyle="Normal 2 2 2"/>
    <tableColumn id="21" xr3:uid="{6706C629-A1CA-4C19-B25D-840F057E2269}" name="2034-35" dataDxfId="2217" dataCellStyle="Normal 2 2 2"/>
    <tableColumn id="22" xr3:uid="{330E85CF-1E1A-46BD-8B85-A58D04CA48E1}" name="2035-36" dataDxfId="2216" dataCellStyle="Normal 2 2 2"/>
    <tableColumn id="23" xr3:uid="{1C7C29B1-2CCA-4565-A040-E722CC59BB48}" name="2036-37" dataDxfId="2215" dataCellStyle="Normal 2 2 2"/>
    <tableColumn id="24" xr3:uid="{E801D44F-61E4-4AA0-9B01-8B695839B863}" name="2037-38" dataDxfId="2214" dataCellStyle="Normal 2 2 2"/>
    <tableColumn id="25" xr3:uid="{AD05646C-6A89-4A13-AF26-6AD271E4AD07}" name="2038-39" dataDxfId="2213" dataCellStyle="Normal 2 2 2"/>
    <tableColumn id="26" xr3:uid="{2277DCD7-659E-4463-8BAF-DB5CAD50221E}" name="2039-40" dataDxfId="2212" dataCellStyle="Normal 2 2 2"/>
    <tableColumn id="27" xr3:uid="{06C5742E-A163-4084-B35F-423059ACA936}" name="2040-41" dataDxfId="2211" dataCellStyle="Normal 2 2 2"/>
    <tableColumn id="28" xr3:uid="{E2EE13B2-C080-4FDF-8409-3F9E82156949}" name="2041-42" dataDxfId="2210" dataCellStyle="Normal 2 2 2"/>
    <tableColumn id="29" xr3:uid="{F7C8ADC5-5FAD-4709-82FD-C7AFFAE0A2F2}" name="2042-43" dataDxfId="2209" dataCellStyle="Normal 2 2 2"/>
    <tableColumn id="30" xr3:uid="{DA0A921D-24BF-46C1-857E-5B803CA24AD6}" name="2043-44" dataDxfId="2208" dataCellStyle="Normal 2 2 2"/>
    <tableColumn id="31" xr3:uid="{3BB4DC89-C141-4EE6-B572-F9CA08C74482}" name="2044-45" dataDxfId="2207" dataCellStyle="Normal 2 2 2"/>
    <tableColumn id="32" xr3:uid="{9FCE2337-C5EF-416E-A4AF-84AFE35E4F90}" name="2045-46" dataDxfId="2206" dataCellStyle="Normal 2 2 2"/>
    <tableColumn id="33" xr3:uid="{1F50C1BC-3C73-401C-A710-59694CF4CC93}" name="2046-47" dataDxfId="2205" dataCellStyle="Normal 2 2 2"/>
    <tableColumn id="34" xr3:uid="{24C13957-BF68-4EE9-8282-895E55AE6D56}" name="2047-48" dataDxfId="2204" dataCellStyle="Normal 2 2 2"/>
    <tableColumn id="35" xr3:uid="{3982D84C-40B6-45A7-B283-7E1A15990165}" name="2048-49" dataDxfId="2203" dataCellStyle="Normal 2 2 2"/>
    <tableColumn id="36" xr3:uid="{4A3D424A-732C-4C99-97E5-C9F5BA1183F8}" name="2049-50" dataDxfId="2202" dataCellStyle="Normal 2 2 2"/>
    <tableColumn id="37" xr3:uid="{1380F582-482A-4355-8AF4-BD07A84090B9}" name="2050-51" dataDxfId="2201" dataCellStyle="Normal 2 2 2"/>
    <tableColumn id="38" xr3:uid="{03BA66FF-0453-429D-8D63-3572DB62B252}" name="2051-52" dataDxfId="2200" dataCellStyle="Normal 2 2 2"/>
    <tableColumn id="39" xr3:uid="{EF0FDED5-0E0F-48AC-A18A-A863176FAD45}" name="2052-53" dataDxfId="2199" dataCellStyle="Normal 2 2 2"/>
    <tableColumn id="40" xr3:uid="{331FC770-7B42-4EFF-9FD2-38C04CA8DC39}" name="2053-54" dataDxfId="2198" dataCellStyle="Normal 2 2 2"/>
    <tableColumn id="41" xr3:uid="{9B31B058-DD77-49A7-AC9B-98B026B08B31}" name="2054-55" dataDxfId="2197" dataCellStyle="Normal 2 2 2"/>
    <tableColumn id="42" xr3:uid="{A8F489DB-B42C-4FB8-B563-DCE87998C6FB}" name="2055-56" dataDxfId="2196" dataCellStyle="Normal 2 2 2"/>
    <tableColumn id="43" xr3:uid="{FCF3ED57-1694-43BA-ACDD-188EECBA3787}" name="2056-57" dataDxfId="2195" dataCellStyle="Normal 2 2 2"/>
    <tableColumn id="44" xr3:uid="{23892BB1-C816-40D5-A3BC-BD4625F7FF17}" name="2057-58" dataDxfId="2194" dataCellStyle="Normal 2 2 2"/>
    <tableColumn id="45" xr3:uid="{DF344C73-B1B3-4507-8756-453D0ECBB4E3}" name="2058-59" dataDxfId="2193" dataCellStyle="Normal 2 2 2"/>
    <tableColumn id="46" xr3:uid="{DD401B27-E912-45F7-85B9-5E45C4EC9056}" name="2059-60" dataDxfId="2192" dataCellStyle="Normal 2 2 2"/>
    <tableColumn id="47" xr3:uid="{4274BA4F-FF8A-4435-8EB5-C905E1BD1FE2}" name="2060-61" dataDxfId="2191" dataCellStyle="Normal 2 2 2"/>
    <tableColumn id="48" xr3:uid="{5BD359D8-AD77-48E1-97D7-A0A6E010793E}" name="2061-62" dataDxfId="2190" dataCellStyle="Normal 2 2 2"/>
    <tableColumn id="49" xr3:uid="{86C7605C-9084-45C3-9942-EE91F6F1D80E}" name="2062-63" dataDxfId="2189" dataCellStyle="Normal 2 2 2"/>
    <tableColumn id="50" xr3:uid="{9DF0FD98-634C-469A-9EE7-33709C9DE727}" name="2063-64" dataDxfId="2188" dataCellStyle="Normal 2 2 2"/>
    <tableColumn id="51" xr3:uid="{0987E398-3C64-4518-AD28-F381310CD362}" name="2064-65" dataDxfId="2187" dataCellStyle="Normal 2 2 2"/>
    <tableColumn id="52" xr3:uid="{77695DBB-373E-4282-8A7A-29455E5B588C}" name="2065-66" dataDxfId="2186" dataCellStyle="Normal 2 2 2"/>
    <tableColumn id="53" xr3:uid="{5B26211E-1A94-42EF-A87B-6AB68CF9224E}" name="2066-67" dataDxfId="2185" dataCellStyle="Normal 2 2 2"/>
    <tableColumn id="54" xr3:uid="{0A3D1F27-C4DC-4187-817B-BF66A2F456D1}" name="2067-68" dataDxfId="2184" dataCellStyle="Normal 2 2 2"/>
    <tableColumn id="55" xr3:uid="{1289E813-4B63-4F03-83C9-E89C45DB8B4A}" name="2068-69" dataDxfId="2183" dataCellStyle="Normal 2 2 2"/>
    <tableColumn id="56" xr3:uid="{10F62B22-996C-44D7-8D9F-028FEA282ED1}" name="2069-70" dataDxfId="2182" dataCellStyle="Normal 2 2 2"/>
    <tableColumn id="57" xr3:uid="{4BBE447A-F8EF-4C63-8C81-6E2C345A4126}" name="2070-71" dataDxfId="2181" dataCellStyle="Normal 2 2 2"/>
    <tableColumn id="58" xr3:uid="{3054790D-2109-4BFE-AF77-73465E82CFC0}" name="2071-72" dataDxfId="2180" dataCellStyle="Normal 2 2 2"/>
    <tableColumn id="59" xr3:uid="{0481FFE8-7A55-44A0-89FF-C5ECC350DA72}" name="2072-73" dataDxfId="2179" dataCellStyle="Normal 2 2 2"/>
    <tableColumn id="60" xr3:uid="{32F276FD-0FF0-4DCA-AF9F-C3DDB0EBE400}" name="2073-74" dataDxfId="2178" dataCellStyle="Normal 2 2 2"/>
    <tableColumn id="61" xr3:uid="{A7853356-4740-4F1B-B3E7-D724D0B4EEDD}" name="2074-75" dataDxfId="2177" dataCellStyle="Normal 2 2 2"/>
    <tableColumn id="62" xr3:uid="{43E5424C-E09F-4FBF-8E75-A3C1A1A7D246}" name="2075-76" dataDxfId="2176" dataCellStyle="Normal 2 2 2"/>
    <tableColumn id="63" xr3:uid="{D3AEC14E-377C-4841-A848-33A1DD6616DB}" name="2076-77" dataDxfId="2175" dataCellStyle="Normal 2 2 2"/>
    <tableColumn id="64" xr3:uid="{87B60519-4901-46A1-A93C-70216DD2C3F3}" name="2077-78" dataDxfId="2174" dataCellStyle="Normal 2 2 2"/>
    <tableColumn id="65" xr3:uid="{FE7AA937-165E-4C18-8CF0-95EFE4A02059}" name="2078-79" dataDxfId="2173" dataCellStyle="Normal 2 2 2"/>
    <tableColumn id="66" xr3:uid="{A42C1F71-78D9-4D5C-8E36-A9E65FA9459B}" name="2079-80" dataDxfId="2172" dataCellStyle="Normal 2 2 2"/>
    <tableColumn id="67" xr3:uid="{54C6CF6B-F7BC-4A59-A77A-A9EC035CAE00}" name="2080-81" dataDxfId="2171" dataCellStyle="Normal 2 2 2"/>
    <tableColumn id="68" xr3:uid="{305BD71E-1A41-443E-A659-53E22402A0F4}" name="2081-82" dataDxfId="2170" dataCellStyle="Normal 2 2 2"/>
    <tableColumn id="69" xr3:uid="{CF32CD52-F473-4AF4-95A9-9C73F2DDDF06}" name="2082-83" dataDxfId="2169" dataCellStyle="Normal 2 2 2"/>
    <tableColumn id="70" xr3:uid="{F632B82A-B37F-498C-8B88-4CD7196527CE}" name="2083-84" dataDxfId="2168" dataCellStyle="Normal 2 2 2"/>
    <tableColumn id="71" xr3:uid="{38260C12-C52D-4A7A-B6ED-782ED5310946}" name="2084-85" dataDxfId="2167" dataCellStyle="Normal 2 2 2"/>
    <tableColumn id="72" xr3:uid="{D58F57E5-094A-47BA-88C0-3FACD39DD2DB}" name="2085-86" dataDxfId="2166" dataCellStyle="Normal 2 2 2"/>
    <tableColumn id="73" xr3:uid="{8D4B58A2-4668-4031-A7EE-56D7F68BF587}" name="2086-87" dataDxfId="2165" dataCellStyle="Normal 2 2 2"/>
    <tableColumn id="74" xr3:uid="{BCB8851B-64AD-465D-9E07-D3D1FD5C4F71}" name="2087-88" dataDxfId="2164" dataCellStyle="Normal 2 2 2"/>
    <tableColumn id="75" xr3:uid="{7FE3A52E-F730-4033-8FAF-1B7E509B1562}" name="2088-89" dataDxfId="2163" dataCellStyle="Normal 2 2 2"/>
    <tableColumn id="76" xr3:uid="{1A1F57E9-532A-4783-B58A-236EEC8AE375}" name="2089-90" dataDxfId="2162" dataCellStyle="Normal 2 2 2"/>
    <tableColumn id="77" xr3:uid="{7D278FB1-215F-4314-B25A-27264F8F6268}" name="2090-91" dataDxfId="2161" dataCellStyle="Normal 2 2 2"/>
    <tableColumn id="78" xr3:uid="{CD62FCC9-2C3C-4657-9685-45A0A93B4241}" name="2091-92" dataDxfId="2160" dataCellStyle="Normal 2 2 2"/>
    <tableColumn id="79" xr3:uid="{2A16DFED-07DF-46A8-8B95-BEF7E65D3ED7}" name="2092-93" dataDxfId="2159" dataCellStyle="Normal 2 2 2"/>
    <tableColumn id="80" xr3:uid="{9DB2575D-3D51-4C86-AB7A-8288C86CAE6E}" name="2093-94" dataDxfId="2158" dataCellStyle="Normal 2 2 2"/>
    <tableColumn id="81" xr3:uid="{6EFA732B-63C1-47E9-9871-13418CAE3092}" name="2094-95" dataDxfId="2157" dataCellStyle="Normal 2 2 2"/>
    <tableColumn id="82" xr3:uid="{38E96B56-11A1-4746-A20C-15BE2D99A2BA}" name="2095-96" dataDxfId="2156" dataCellStyle="Normal 2 2 2"/>
    <tableColumn id="83" xr3:uid="{89854C9E-B9B0-4974-A4FE-77C2D31CA87F}" name="2096-97" dataDxfId="2155" dataCellStyle="Normal 2 2 2"/>
    <tableColumn id="84" xr3:uid="{A420DFD5-A209-4D4D-A8F3-DBACA3125742}" name="2097-98" dataDxfId="2154" dataCellStyle="Normal 2 2 2"/>
    <tableColumn id="85" xr3:uid="{F1DD3F7D-DDF7-4FC8-952C-5DB5F9CFF7B8}" name="2098-99" dataDxfId="2153" dataCellStyle="Normal 2 2 2"/>
    <tableColumn id="86" xr3:uid="{4F614316-D9F9-45AC-82DF-3C2662F40878}" name="2099-100" dataDxfId="2152" dataCellStyle="Normal 2 2 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80F5AC62-3ECB-4E2A-B9EA-AFD02D3A2D80}" name="TBL3f_DYCPFP_15_PWSPRT" displayName="TBL3f_DYCPFP_15_PWSPRT" ref="B302:CI362" totalsRowShown="0" headerRowDxfId="2151" dataDxfId="2150" tableBorderDxfId="2149" headerRowCellStyle="Normal 2 2 2" dataCellStyle="Normal 2 2 2">
  <autoFilter ref="B302:CI362" xr:uid="{32E764BE-BE3E-4B03-A38E-34B0BA9403F0}"/>
  <tableColumns count="86">
    <tableColumn id="1" xr3:uid="{EE6585D7-C59B-4F96-B131-95A286CF263C}" name="WRMP24 reference" dataDxfId="2148" dataCellStyle="Normal 2 2 2"/>
    <tableColumn id="2" xr3:uid="{F52D127D-1FF1-460E-A0E1-BC0558EF2AAF}" name="Component" dataDxfId="2147" dataCellStyle="Normal 2 2 2"/>
    <tableColumn id="3" xr3:uid="{A7015A94-6FCB-4D0C-827B-5218F4339B4D}" name="Derivation" dataDxfId="2146" dataCellStyle="Normal 2 2 2"/>
    <tableColumn id="4" xr3:uid="{38DA8160-B06A-4B98-9AD3-EA8C85E8A7F0}" name="Unit" dataDxfId="2145" dataCellStyle="Normal 2 2 2"/>
    <tableColumn id="5" xr3:uid="{72461D7D-945E-44C4-9849-8FAB5EBBE4DD}" name="Decimal places" dataDxfId="2144" dataCellStyle="Normal 2 2 2"/>
    <tableColumn id="6" xr3:uid="{8BDB50C6-C971-4CA8-B015-2385BD461809}" name="2019-20" dataDxfId="2143" dataCellStyle="Normal 2 2 2"/>
    <tableColumn id="7" xr3:uid="{25FD1C88-AE4B-47A1-8B3F-978C6A8EE2F5}" name="2020-21" dataDxfId="2142" dataCellStyle="Normal 2 2 2"/>
    <tableColumn id="8" xr3:uid="{63B9B545-6790-402A-8255-2847911C8264}" name="2021-22" dataDxfId="2141" dataCellStyle="Normal 2 2 2"/>
    <tableColumn id="9" xr3:uid="{CA4889F3-1179-4AD7-8B8F-105BBAB6CF0D}" name="2022-23" dataDxfId="2140" dataCellStyle="Normal 2 2 2"/>
    <tableColumn id="10" xr3:uid="{B3B77718-5F8C-4E82-83C1-7BE2D3AC5C70}" name="2023-24" dataDxfId="2139" dataCellStyle="Normal 2 2 2"/>
    <tableColumn id="11" xr3:uid="{92064EAA-4697-420E-8C91-42F9AD40008E}" name="2024-25" dataDxfId="2138" dataCellStyle="Normal 2 2 2"/>
    <tableColumn id="12" xr3:uid="{0CC3EB61-E1CE-4FB4-8732-53BEED9DA173}" name="2025-26" dataDxfId="2137" dataCellStyle="Normal 2 2 2"/>
    <tableColumn id="13" xr3:uid="{DA5B8481-D72F-4B49-953F-251FC61B0683}" name="2026-27" dataDxfId="2136" dataCellStyle="Normal 2 2 2"/>
    <tableColumn id="14" xr3:uid="{96BC5A6E-0C8D-4D73-8E1C-A6041EBDAE95}" name="2027-28" dataDxfId="2135" dataCellStyle="Normal 2 2 2"/>
    <tableColumn id="15" xr3:uid="{50439130-40DA-454D-9BDB-CB52C85690EE}" name="2028-29" dataDxfId="2134" dataCellStyle="Normal 2 2 2"/>
    <tableColumn id="16" xr3:uid="{FA46128C-C070-4B07-B9B6-19AF77C47DE4}" name="2029-30" dataDxfId="2133" dataCellStyle="Normal 2 2 2"/>
    <tableColumn id="17" xr3:uid="{E6556E15-3058-4F8E-8020-C736B8B11508}" name="2030-31" dataDxfId="2132" dataCellStyle="Normal 2 2 2"/>
    <tableColumn id="18" xr3:uid="{EFA224E9-848A-4934-BFFA-A1FCC2C730D4}" name="2031-32" dataDxfId="2131" dataCellStyle="Normal 2 2 2"/>
    <tableColumn id="19" xr3:uid="{D010D9B8-822A-403C-A69A-8A65C23EEB64}" name="2032-33" dataDxfId="2130" dataCellStyle="Normal 2 2 2"/>
    <tableColumn id="20" xr3:uid="{58EFA8DC-6FFE-4AC6-939D-DE189356490D}" name="2033-34" dataDxfId="2129" dataCellStyle="Normal 2 2 2"/>
    <tableColumn id="21" xr3:uid="{E6334F87-8015-4A76-9CA4-C6803A157F54}" name="2034-35" dataDxfId="2128" dataCellStyle="Normal 2 2 2"/>
    <tableColumn id="22" xr3:uid="{D248E239-AE82-42EF-95D8-74F894B57BB9}" name="2035-36" dataDxfId="2127" dataCellStyle="Normal 2 2 2"/>
    <tableColumn id="23" xr3:uid="{FA63763F-5077-4840-87F1-DBB2A1A5D380}" name="2036-37" dataDxfId="2126" dataCellStyle="Normal 2 2 2"/>
    <tableColumn id="24" xr3:uid="{2A0DDFE5-0772-4A95-A570-2E7CD2CC5BEB}" name="2037-38" dataDxfId="2125" dataCellStyle="Normal 2 2 2"/>
    <tableColumn id="25" xr3:uid="{CB9604D4-B41B-483D-99EF-A1D7A12F1B57}" name="2038-39" dataDxfId="2124" dataCellStyle="Normal 2 2 2"/>
    <tableColumn id="26" xr3:uid="{E3AC153F-0A2A-4E38-A7F2-7005CE6438B5}" name="2039-40" dataDxfId="2123" dataCellStyle="Normal 2 2 2"/>
    <tableColumn id="27" xr3:uid="{98056E3F-B011-4C12-84EA-4E3FB1FB8A79}" name="2040-41" dataDxfId="2122" dataCellStyle="Normal 2 2 2"/>
    <tableColumn id="28" xr3:uid="{098593DB-8480-4B17-8D1C-EC9EA3749CA3}" name="2041-42" dataDxfId="2121" dataCellStyle="Normal 2 2 2"/>
    <tableColumn id="29" xr3:uid="{6C6063FD-B55F-4492-AAAA-ECFF0EAAB8E0}" name="2042-43" dataDxfId="2120" dataCellStyle="Normal 2 2 2"/>
    <tableColumn id="30" xr3:uid="{1C4481F9-4064-491B-8E11-1763899378B3}" name="2043-44" dataDxfId="2119" dataCellStyle="Normal 2 2 2"/>
    <tableColumn id="31" xr3:uid="{E49E31DC-0883-4267-AE18-7F2B51ABC76A}" name="2044-45" dataDxfId="2118" dataCellStyle="Normal 2 2 2"/>
    <tableColumn id="32" xr3:uid="{6060B3AD-E2CB-4734-A0F8-2EF42222A6BB}" name="2045-46" dataDxfId="2117" dataCellStyle="Normal 2 2 2"/>
    <tableColumn id="33" xr3:uid="{C1F4DED8-2DA2-4F10-8E9D-8C5072B1D7AB}" name="2046-47" dataDxfId="2116" dataCellStyle="Normal 2 2 2"/>
    <tableColumn id="34" xr3:uid="{A8CD4A08-676F-45A5-B146-BCCAB9E26A0F}" name="2047-48" dataDxfId="2115" dataCellStyle="Normal 2 2 2"/>
    <tableColumn id="35" xr3:uid="{31F9BAA1-0BB6-44B4-8D27-DA10745CCE6A}" name="2048-49" dataDxfId="2114" dataCellStyle="Normal 2 2 2"/>
    <tableColumn id="36" xr3:uid="{2416071A-7EDC-46E2-852D-0DBD579C812A}" name="2049-50" dataDxfId="2113" dataCellStyle="Normal 2 2 2"/>
    <tableColumn id="37" xr3:uid="{8125C5F8-69E3-405A-8978-E3DB10DA8CD6}" name="2050-51" dataDxfId="2112" dataCellStyle="Normal 2 2 2"/>
    <tableColumn id="38" xr3:uid="{61E97F16-56DD-4361-B593-43B720A48789}" name="2051-52" dataDxfId="2111" dataCellStyle="Normal 2 2 2"/>
    <tableColumn id="39" xr3:uid="{DC2D05AD-F1A8-44F0-B2BA-9775A90B4FEE}" name="2052-53" dataDxfId="2110" dataCellStyle="Normal 2 2 2"/>
    <tableColumn id="40" xr3:uid="{58B95435-33E9-4C17-8B8F-D75C8270BBE7}" name="2053-54" dataDxfId="2109" dataCellStyle="Normal 2 2 2"/>
    <tableColumn id="41" xr3:uid="{C7752A88-6F74-49BA-96D3-284009ED1420}" name="2054-55" dataDxfId="2108" dataCellStyle="Normal 2 2 2"/>
    <tableColumn id="42" xr3:uid="{7C45C830-FAF4-40D7-870B-71FBEF660C6C}" name="2055-56" dataDxfId="2107" dataCellStyle="Normal 2 2 2"/>
    <tableColumn id="43" xr3:uid="{9E3CAF00-BB05-49AE-A10D-D3EA76A0EC9A}" name="2056-57" dataDxfId="2106" dataCellStyle="Normal 2 2 2"/>
    <tableColumn id="44" xr3:uid="{33568267-5F64-4E99-BB18-6ACB51BCDFE5}" name="2057-58" dataDxfId="2105" dataCellStyle="Normal 2 2 2"/>
    <tableColumn id="45" xr3:uid="{B1EA64A6-2A71-4594-89BB-2F83AB4AF0F1}" name="2058-59" dataDxfId="2104" dataCellStyle="Normal 2 2 2"/>
    <tableColumn id="46" xr3:uid="{45AB3D32-AAC0-44DC-B5FC-79ADE440FEF3}" name="2059-60" dataDxfId="2103" dataCellStyle="Normal 2 2 2"/>
    <tableColumn id="47" xr3:uid="{B3CE13D7-B5C6-4345-92E1-AE6504911607}" name="2060-61" dataDxfId="2102" dataCellStyle="Normal 2 2 2"/>
    <tableColumn id="48" xr3:uid="{76E163FC-1A16-4B75-9005-467C79CE0A83}" name="2061-62" dataDxfId="2101" dataCellStyle="Normal 2 2 2"/>
    <tableColumn id="49" xr3:uid="{388E84A6-481E-4EED-9919-A52EC064F2AE}" name="2062-63" dataDxfId="2100" dataCellStyle="Normal 2 2 2"/>
    <tableColumn id="50" xr3:uid="{E132578E-2A0F-4825-AFB2-FE54DC4FEAF3}" name="2063-64" dataDxfId="2099" dataCellStyle="Normal 2 2 2"/>
    <tableColumn id="51" xr3:uid="{B5347E43-A022-419A-B5B5-011818FA0BAF}" name="2064-65" dataDxfId="2098" dataCellStyle="Normal 2 2 2"/>
    <tableColumn id="52" xr3:uid="{1AB3E14C-8AEC-459A-92F5-2C2BC4785D23}" name="2065-66" dataDxfId="2097" dataCellStyle="Normal 2 2 2"/>
    <tableColumn id="53" xr3:uid="{D4DAB269-BB3E-43FD-8CDF-7F1C78932DCD}" name="2066-67" dataDxfId="2096" dataCellStyle="Normal 2 2 2"/>
    <tableColumn id="54" xr3:uid="{5A15C67D-00DC-4393-9F14-B63BF5CFF70C}" name="2067-68" dataDxfId="2095" dataCellStyle="Normal 2 2 2"/>
    <tableColumn id="55" xr3:uid="{76B1EFC3-BC06-465B-BC37-9A3CD06571CE}" name="2068-69" dataDxfId="2094" dataCellStyle="Normal 2 2 2"/>
    <tableColumn id="56" xr3:uid="{F599AD4E-C97D-4DCA-B18B-2B298822531D}" name="2069-70" dataDxfId="2093" dataCellStyle="Normal 2 2 2"/>
    <tableColumn id="57" xr3:uid="{19F3A8F6-59A9-4933-8EC5-E7620BD4C0C3}" name="2070-71" dataDxfId="2092" dataCellStyle="Normal 2 2 2"/>
    <tableColumn id="58" xr3:uid="{4A1E6891-5709-4390-99A8-EB9E619FEB5B}" name="2071-72" dataDxfId="2091" dataCellStyle="Normal 2 2 2"/>
    <tableColumn id="59" xr3:uid="{380A1011-A991-454E-B588-2AD3FB097EFE}" name="2072-73" dataDxfId="2090" dataCellStyle="Normal 2 2 2"/>
    <tableColumn id="60" xr3:uid="{F88F39FE-A439-4C7E-A31F-14B756F093E4}" name="2073-74" dataDxfId="2089" dataCellStyle="Normal 2 2 2"/>
    <tableColumn id="61" xr3:uid="{9CCF784E-2F1B-4400-B278-5A064BD5763A}" name="2074-75" dataDxfId="2088" dataCellStyle="Normal 2 2 2"/>
    <tableColumn id="62" xr3:uid="{5A043152-AA4A-4D26-BB46-B7AAFF7E6A98}" name="2075-76" dataDxfId="2087" dataCellStyle="Normal 2 2 2"/>
    <tableColumn id="63" xr3:uid="{124C2F13-5F8A-4423-822E-A457EDF40B93}" name="2076-77" dataDxfId="2086" dataCellStyle="Normal 2 2 2"/>
    <tableColumn id="64" xr3:uid="{7B7216CF-C47F-4E83-8314-874567FCCC20}" name="2077-78" dataDxfId="2085" dataCellStyle="Normal 2 2 2"/>
    <tableColumn id="65" xr3:uid="{D813998B-800B-488E-9056-A4EEBCFCF9F4}" name="2078-79" dataDxfId="2084" dataCellStyle="Normal 2 2 2"/>
    <tableColumn id="66" xr3:uid="{85D7C134-4C26-43C3-B651-A07E282CE280}" name="2079-80" dataDxfId="2083" dataCellStyle="Normal 2 2 2"/>
    <tableColumn id="67" xr3:uid="{DBC640CB-5904-4865-91FB-9B4B955675F0}" name="2080-81" dataDxfId="2082" dataCellStyle="Normal 2 2 2"/>
    <tableColumn id="68" xr3:uid="{C230EE40-C825-4716-921C-4534F2F5BD72}" name="2081-82" dataDxfId="2081" dataCellStyle="Normal 2 2 2"/>
    <tableColumn id="69" xr3:uid="{FE6B69F6-8AF2-4872-A740-32E1EE46C4B7}" name="2082-83" dataDxfId="2080" dataCellStyle="Normal 2 2 2"/>
    <tableColumn id="70" xr3:uid="{C7263776-0A3A-4EE4-BE18-5B86770024E5}" name="2083-84" dataDxfId="2079" dataCellStyle="Normal 2 2 2"/>
    <tableColumn id="71" xr3:uid="{8F236387-02F1-4414-983B-EA7A679D1673}" name="2084-85" dataDxfId="2078" dataCellStyle="Normal 2 2 2"/>
    <tableColumn id="72" xr3:uid="{01F22D6B-06B5-4C0B-AC57-4C48774C4300}" name="2085-86" dataDxfId="2077" dataCellStyle="Normal 2 2 2"/>
    <tableColumn id="73" xr3:uid="{45B31482-5CED-4FC3-8560-C653B67A07AC}" name="2086-87" dataDxfId="2076" dataCellStyle="Normal 2 2 2"/>
    <tableColumn id="74" xr3:uid="{265E34B2-8305-44C1-902A-A49376A32220}" name="2087-88" dataDxfId="2075" dataCellStyle="Normal 2 2 2"/>
    <tableColumn id="75" xr3:uid="{C14712AE-C0DD-4948-A336-DDC095C3BDD1}" name="2088-89" dataDxfId="2074" dataCellStyle="Normal 2 2 2"/>
    <tableColumn id="76" xr3:uid="{2408EDF7-1699-4DDA-9BC0-20AA39E2FA1B}" name="2089-90" dataDxfId="2073" dataCellStyle="Normal 2 2 2"/>
    <tableColumn id="77" xr3:uid="{51FE5D54-06EB-4237-A4E1-C2FCA2515525}" name="2090-91" dataDxfId="2072" dataCellStyle="Normal 2 2 2"/>
    <tableColumn id="78" xr3:uid="{A23B3BFF-D1DC-48EF-BDE4-6F6D3A101F55}" name="2091-92" dataDxfId="2071" dataCellStyle="Normal 2 2 2"/>
    <tableColumn id="79" xr3:uid="{1145FF96-FFA9-4226-9042-B22E2A23A4CE}" name="2092-93" dataDxfId="2070" dataCellStyle="Normal 2 2 2"/>
    <tableColumn id="80" xr3:uid="{BE7E961C-493F-4717-9BA4-077B02EEE691}" name="2093-94" dataDxfId="2069" dataCellStyle="Normal 2 2 2"/>
    <tableColumn id="81" xr3:uid="{F7D43215-5B2D-4F29-9E1A-2951B24EB1C1}" name="2094-95" dataDxfId="2068" dataCellStyle="Normal 2 2 2"/>
    <tableColumn id="82" xr3:uid="{43187E83-F711-4703-8236-7AF02088B3C8}" name="2095-96" dataDxfId="2067" dataCellStyle="Normal 2 2 2"/>
    <tableColumn id="83" xr3:uid="{E083FD6D-5807-4A13-8EE9-FC208FF9C657}" name="2096-97" dataDxfId="2066" dataCellStyle="Normal 2 2 2"/>
    <tableColumn id="84" xr3:uid="{F279C6BC-0758-4146-9E4E-F57399A82F4C}" name="2097-98" dataDxfId="2065" dataCellStyle="Normal 2 2 2"/>
    <tableColumn id="85" xr3:uid="{60CE4CD0-6766-4998-A71A-70C8E33A42EC}" name="2098-99" dataDxfId="2064" dataCellStyle="Normal 2 2 2"/>
    <tableColumn id="86" xr3:uid="{03190DF0-C098-4431-BDC1-7DDDEDB14519}" name="2099-100" dataDxfId="2063" dataCellStyle="Normal 2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BL4_OptApp" displayName="TBL4_OptApp" ref="B5:BF186" totalsRowShown="0" headerRowDxfId="2062" dataDxfId="2060" headerRowBorderDxfId="2061" tableBorderDxfId="2059">
  <autoFilter ref="B5:BF186" xr:uid="{00000000-0009-0000-0100-000012000000}"/>
  <tableColumns count="57">
    <tableColumn id="42" xr3:uid="{00000000-0010-0000-1100-00002A000000}" name="WRMP24 Reference" dataDxfId="2058">
      <calculatedColumnFormula>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calculatedColumnFormula>
    </tableColumn>
    <tableColumn id="1" xr3:uid="{00000000-0010-0000-1100-000001000000}" name="Option ID" dataDxfId="2057"/>
    <tableColumn id="2" xr3:uid="{00000000-0010-0000-1100-000002000000}" name="Option Name" dataDxfId="2056"/>
    <tableColumn id="3" xr3:uid="{00000000-0010-0000-1100-000003000000}" name="Option type_x000a_Defined List" dataDxfId="2055"/>
    <tableColumn id="4" xr3:uid="{00000000-0010-0000-1100-000004000000}" name="Option Group" dataDxfId="2054">
      <calculatedColumnFormula>VLOOKUP(TBL4_OptApp[[#This Row],[Option type
Defined List]],'Option Typs_Grps'!B$2:C$47, 2, FALSE)</calculatedColumnFormula>
    </tableColumn>
    <tableColumn id="5" xr3:uid="{00000000-0010-0000-1100-000005000000}" name="WRZ(s) benefitting from option_x000a__x000a_Defined codes, accept multiples using &quot;,&quot; separator, or &quot;Company Wide&quot;" dataDxfId="2053"/>
    <tableColumn id="6" xr3:uid="{00000000-0010-0000-1100-000006000000}" name="Option status_x000a_Defined" dataDxfId="2052"/>
    <tableColumn id="7" xr3:uid="{00000000-0010-0000-1100-000007000000}" name="Third Party Option Flag_x000a_Y/N" dataDxfId="2051"/>
    <tableColumn id="19" xr3:uid="{00000000-0010-0000-1100-000013000000}" name="Partnership Option TOTEX - all parties _x000a_(where applicable)_x000a__x000a_" dataDxfId="2050"/>
    <tableColumn id="8" xr3:uid="{00000000-0010-0000-1100-000008000000}" name="Interdependent Options_x000a_(State one or more option IDs)" dataDxfId="2049"/>
    <tableColumn id="9" xr3:uid="{00000000-0010-0000-1100-000009000000}" name="Preferred (Most Likely) Programme Y/N" dataDxfId="2048"/>
    <tableColumn id="53" xr3:uid="{A0005DEE-892E-4007-944B-E306DF203F2D}" name="Least Cost Programme Y/N" dataDxfId="2047"/>
    <tableColumn id="30" xr3:uid="{00000000-0010-0000-1100-00001E000000}" name="Ofwat Core Programme Y/N" dataDxfId="2046"/>
    <tableColumn id="10" xr3:uid="{00000000-0010-0000-1100-00000A000000}" name="Alternative Programme 1_x000a_Y/N" dataDxfId="2045"/>
    <tableColumn id="11" xr3:uid="{00000000-0010-0000-1100-00000B000000}" name="Alternative Programme 2_x000a_Y/N" dataDxfId="2044"/>
    <tableColumn id="12" xr3:uid="{00000000-0010-0000-1100-00000C000000}" name="Alternative Programme 3_x000a_Y/N" dataDxfId="2043"/>
    <tableColumn id="13" xr3:uid="{00000000-0010-0000-1100-00000D000000}" name="Reason for option rejection" dataDxfId="2042"/>
    <tableColumn id="14" xr3:uid="{00000000-0010-0000-1100-00000E000000}" name="WRZ transfer is from_x000a_Defined List" dataDxfId="2041"/>
    <tableColumn id="15" xr3:uid="{00000000-0010-0000-1100-00000F000000}" name="WRZ transfer is to_x000a_Defined List" dataDxfId="2040"/>
    <tableColumn id="16" xr3:uid="{00000000-0010-0000-1100-000010000000}" name="Gains in WAFU / Savings in Demand on full implementation (Ml/d)" dataDxfId="2039"/>
    <tableColumn id="17" xr3:uid="{00000000-0010-0000-1100-000011000000}" name="Option benefits lead-in time (Years)" dataDxfId="2038"/>
    <tableColumn id="18" xr3:uid="{00000000-0010-0000-1100-000012000000}" name="First year of option use in preferred programme (year)_x000a_(Preferred programme (most likely) only)" dataDxfId="2037"/>
    <tableColumn id="20" xr3:uid="{00000000-0010-0000-1100-000014000000}" name="Totex expenditure prior to option in use (£m)" dataDxfId="2036"/>
    <tableColumn id="21" xr3:uid="{00000000-0010-0000-1100-000015000000}" name="Totex expenditure per annum post option in use under maximum utilisation scenario (£m)" dataDxfId="2035"/>
    <tableColumn id="22" xr3:uid="{00000000-0010-0000-1100-000016000000}" name="Average totex expenditure per annum post option in use (£m)" dataDxfId="2034"/>
    <tableColumn id="23" xr3:uid="{00000000-0010-0000-1100-000017000000}" name="Average option utilisation used for average totex expenditure and operational carbon forecasts (Ml/d)" dataDxfId="2033"/>
    <tableColumn id="24" xr3:uid="{00000000-0010-0000-1100-000018000000}" name="Maximum option utilisation across the planning period (Ml/d)" dataDxfId="2032"/>
    <tableColumn id="25" xr3:uid="{00000000-0010-0000-1100-000019000000}" name="Embodied carbon emissions_x000a_(tCO2 equivalent)" dataDxfId="2031"/>
    <tableColumn id="26" xr3:uid="{00000000-0010-0000-1100-00001A000000}" name="Operational carbon emissions under maximum utilisation scenario_x000a_(tCO2 equivalent per annum)" dataDxfId="2030"/>
    <tableColumn id="27" xr3:uid="{00000000-0010-0000-1100-00001B000000}" name="Average operational carbon emissions_x000a_(tCO2 equivalent per annum)" dataDxfId="2029"/>
    <tableColumn id="31" xr3:uid="{00000000-0010-0000-1100-00001F000000}" name="Total Carbon Cost (£M)" dataDxfId="2028"/>
    <tableColumn id="28" xr3:uid="{00000000-0010-0000-1100-00001C000000}" name="Average Incremental Cost (AIC)_x000a_(p/m3)" dataDxfId="2027"/>
    <tableColumn id="29" xr3:uid="{00000000-0010-0000-1100-00001D000000}" name="Total NPC (£m)" dataDxfId="2026"/>
    <tableColumn id="32" xr3:uid="{00000000-0010-0000-1100-000020000000}" name="Natural capital impact of option_x000a_(define units)" dataDxfId="2025"/>
    <tableColumn id="33" xr3:uid="{00000000-0010-0000-1100-000021000000}" name="B&amp;H_x000a_Non-monetised metric where applicable (define units)" dataDxfId="2024"/>
    <tableColumn id="46" xr3:uid="{4A8C01AF-D108-482F-8D8F-1EEC2C838BF6}" name="B&amp;H_x000a_Monetised metric where applicable (£M)" dataDxfId="2023"/>
    <tableColumn id="34" xr3:uid="{00000000-0010-0000-1100-000022000000}" name="CR_x000a_Non-monetised metric where applicable (define units)" dataDxfId="2022"/>
    <tableColumn id="47" xr3:uid="{77099D82-1AA7-4127-AA50-01D215569141}" name="CR_x000a_Monetised metric where applicable (£M)" dataDxfId="2021"/>
    <tableColumn id="35" xr3:uid="{00000000-0010-0000-1100-000023000000}" name="NHR_x000a_Non-monetised metric where applicable (define units)" dataDxfId="2020"/>
    <tableColumn id="48" xr3:uid="{08427DD3-AD43-4E16-9DE1-5807D4B8096C}" name="NHR_x000a_Monetised metric where applicable (£M)" dataDxfId="2019"/>
    <tableColumn id="36" xr3:uid="{00000000-0010-0000-1100-000024000000}" name="WP_x000a_Non-monetised metric where applicable (define units)" dataDxfId="2018"/>
    <tableColumn id="49" xr3:uid="{E59A5819-9EBC-499D-AD22-55212115671F}" name="WP_x000a_Monetised metric where applicable (£M)" dataDxfId="2017"/>
    <tableColumn id="37" xr3:uid="{00000000-0010-0000-1100-000025000000}" name="WReg_x000a_Non-monetised metric where applicable (define units)" dataDxfId="2016"/>
    <tableColumn id="50" xr3:uid="{49D26A71-CE50-4764-89E4-CC423CBAA87F}" name="WReg_x000a_Monetised metric where applicable (£M)" dataDxfId="2015"/>
    <tableColumn id="38" xr3:uid="{00000000-0010-0000-1100-000026000000}" name="R&amp;T_x000a_Non-monetised metric where applicable (define units)" dataDxfId="2014"/>
    <tableColumn id="51" xr3:uid="{DCBCC0E7-3EFA-4EBD-A954-5A07475E6D8B}" name="R&amp;T_x000a_Monetised metric where applicable (£M)" dataDxfId="2013"/>
    <tableColumn id="39" xr3:uid="{00000000-0010-0000-1100-000027000000}" name="Minimum Flow Ml/d" dataDxfId="2012"/>
    <tableColumn id="40" xr3:uid="{00000000-0010-0000-1100-000028000000}" name="WRSE Option List" dataDxfId="2011"/>
    <tableColumn id="41" xr3:uid="{00000000-0010-0000-1100-000029000000}" name="Average Incremental Cost (AIC)_x000a_(p/m3) (NPC at min flow)" dataDxfId="2010"/>
    <tableColumn id="45" xr3:uid="{1D63ED90-D625-4445-B507-FB8396358EFA}" name="Alternative Programme 4_x000a_Y/N" dataDxfId="2009"/>
    <tableColumn id="52" xr3:uid="{EEAF03C2-18AD-41EE-92BC-16E82CC84984}" name="Alternative Programme 5_x000a_Y/N" dataDxfId="2008"/>
    <tableColumn id="43" xr3:uid="{41084DD8-9470-40C1-90EF-7C0AA626DD00}" name="Alternative Programme 6_x000a_Y/N" dataDxfId="2007"/>
    <tableColumn id="44" xr3:uid="{D24AED97-2874-4679-A4C7-C662BD0CD004}" name="Alternative Programme 7_x000a_Y/N" dataDxfId="2006"/>
    <tableColumn id="54" xr3:uid="{02E7E3AD-4D08-4864-9B31-689D459C8262}" name="Benefit Type" dataDxfId="2005"/>
    <tableColumn id="55" xr3:uid="{94D188FB-66A2-4A47-B196-E1FDB4A5140C}" name="Comment" dataDxfId="2004"/>
    <tableColumn id="56" xr3:uid="{9936D1A9-18F3-4ED3-9B01-C5E8ED850592}" name="Draft Plan Option ID" dataDxfId="2003"/>
    <tableColumn id="65" xr3:uid="{971828EB-EB0E-4E09-B006-50BD20DA8715}" name="Capacity Ml/d" dataDxfId="2002"/>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BL5_OptBen" displayName="TBL5_OptBen" ref="B5:CN846" totalsRowShown="0" headerRowDxfId="2001" dataDxfId="1999" headerRowBorderDxfId="2000" tableBorderDxfId="1998">
  <autoFilter ref="B5:CN846" xr:uid="{00000000-0009-0000-0100-000013000000}"/>
  <tableColumns count="91">
    <tableColumn id="1" xr3:uid="{00000000-0010-0000-1200-000001000000}" name="WRMP24 Reference" dataDxfId="1997">
      <calculatedColumnFormula>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calculatedColumnFormula>
    </tableColumn>
    <tableColumn id="2" xr3:uid="{00000000-0010-0000-1200-000002000000}" name="Option name" dataDxfId="1996"/>
    <tableColumn id="3" xr3:uid="{00000000-0010-0000-1200-000003000000}" name="Option ID" dataDxfId="1995"/>
    <tableColumn id="4" xr3:uid="{00000000-0010-0000-1200-000004000000}" name="Option Type (defined list)" dataDxfId="1994"/>
    <tableColumn id="5" xr3:uid="{00000000-0010-0000-1200-000005000000}" name="Option Group" dataDxfId="1993">
      <calculatedColumnFormula>VLOOKUP(TBL5_OptBen[[#This Row],[Option Type (defined list)]],'Option Typs_Grps'!B$2:C$47, 2, FALSE)</calculatedColumnFormula>
    </tableColumn>
    <tableColumn id="6" xr3:uid="{00000000-0010-0000-1200-000006000000}" name="Sub-option (Y/N)" dataDxfId="1992"/>
    <tableColumn id="7" xr3:uid="{00000000-0010-0000-1200-000007000000}" name="Preferred (most likely), Least Cost, Ofwat Core or Alternative Programme" dataDxfId="1991"/>
    <tableColumn id="8" xr3:uid="{00000000-0010-0000-1200-000008000000}" name="WRZ (defined list)" dataDxfId="1990"/>
    <tableColumn id="91" xr3:uid="{00000000-0010-0000-1200-00005B000000}" name="Unit" dataDxfId="1989"/>
    <tableColumn id="90" xr3:uid="{00000000-0010-0000-1200-00005A000000}" name="Decimal places" dataDxfId="1988"/>
    <tableColumn id="89" xr3:uid="{00000000-0010-0000-1200-000059000000}" name="2019-20" dataDxfId="1987"/>
    <tableColumn id="87" xr3:uid="{00000000-0010-0000-1200-000057000000}" name="2020-21" dataDxfId="1986"/>
    <tableColumn id="88" xr3:uid="{00000000-0010-0000-1200-000058000000}" name="2021-22" dataDxfId="1985"/>
    <tableColumn id="9" xr3:uid="{00000000-0010-0000-1200-000009000000}" name="2022-23" dataDxfId="1984"/>
    <tableColumn id="10" xr3:uid="{00000000-0010-0000-1200-00000A000000}" name="2023-24" dataDxfId="1983"/>
    <tableColumn id="11" xr3:uid="{00000000-0010-0000-1200-00000B000000}" name="2024-25" dataDxfId="1982"/>
    <tableColumn id="12" xr3:uid="{00000000-0010-0000-1200-00000C000000}" name="2025-26" dataDxfId="1981"/>
    <tableColumn id="13" xr3:uid="{00000000-0010-0000-1200-00000D000000}" name="2026-27" dataDxfId="1980"/>
    <tableColumn id="14" xr3:uid="{00000000-0010-0000-1200-00000E000000}" name="2027-28" dataDxfId="1979"/>
    <tableColumn id="15" xr3:uid="{00000000-0010-0000-1200-00000F000000}" name="2028-29" dataDxfId="1978"/>
    <tableColumn id="16" xr3:uid="{00000000-0010-0000-1200-000010000000}" name="2029-30" dataDxfId="1977"/>
    <tableColumn id="17" xr3:uid="{00000000-0010-0000-1200-000011000000}" name="2030-31" dataDxfId="1976"/>
    <tableColumn id="18" xr3:uid="{00000000-0010-0000-1200-000012000000}" name="2031-32" dataDxfId="1975"/>
    <tableColumn id="19" xr3:uid="{00000000-0010-0000-1200-000013000000}" name="2032-33" dataDxfId="1974"/>
    <tableColumn id="20" xr3:uid="{00000000-0010-0000-1200-000014000000}" name="2033-34" dataDxfId="1973"/>
    <tableColumn id="21" xr3:uid="{00000000-0010-0000-1200-000015000000}" name="2034-35" dataDxfId="1972"/>
    <tableColumn id="22" xr3:uid="{00000000-0010-0000-1200-000016000000}" name="2035-36" dataDxfId="1971"/>
    <tableColumn id="23" xr3:uid="{00000000-0010-0000-1200-000017000000}" name="2036-37" dataDxfId="1970"/>
    <tableColumn id="24" xr3:uid="{00000000-0010-0000-1200-000018000000}" name="2037-38" dataDxfId="1969"/>
    <tableColumn id="25" xr3:uid="{00000000-0010-0000-1200-000019000000}" name="2038-39" dataDxfId="1968"/>
    <tableColumn id="26" xr3:uid="{00000000-0010-0000-1200-00001A000000}" name="2039-40" dataDxfId="1967"/>
    <tableColumn id="27" xr3:uid="{00000000-0010-0000-1200-00001B000000}" name="2040-41" dataDxfId="1966"/>
    <tableColumn id="28" xr3:uid="{00000000-0010-0000-1200-00001C000000}" name="2041-42" dataDxfId="1965"/>
    <tableColumn id="29" xr3:uid="{00000000-0010-0000-1200-00001D000000}" name="2042-43" dataDxfId="1964"/>
    <tableColumn id="30" xr3:uid="{00000000-0010-0000-1200-00001E000000}" name="2043-44" dataDxfId="1963"/>
    <tableColumn id="31" xr3:uid="{00000000-0010-0000-1200-00001F000000}" name="2044-45" dataDxfId="1962"/>
    <tableColumn id="32" xr3:uid="{00000000-0010-0000-1200-000020000000}" name="2045-46" dataDxfId="1961"/>
    <tableColumn id="33" xr3:uid="{00000000-0010-0000-1200-000021000000}" name="2046-47" dataDxfId="1960"/>
    <tableColumn id="34" xr3:uid="{00000000-0010-0000-1200-000022000000}" name="2047-48" dataDxfId="1959"/>
    <tableColumn id="35" xr3:uid="{00000000-0010-0000-1200-000023000000}" name="2048-49" dataDxfId="1958"/>
    <tableColumn id="36" xr3:uid="{00000000-0010-0000-1200-000024000000}" name="2049-50" dataDxfId="1957"/>
    <tableColumn id="37" xr3:uid="{00000000-0010-0000-1200-000025000000}" name="2050-51" dataDxfId="1956"/>
    <tableColumn id="38" xr3:uid="{00000000-0010-0000-1200-000026000000}" name="2051-52" dataDxfId="1955"/>
    <tableColumn id="39" xr3:uid="{00000000-0010-0000-1200-000027000000}" name="2052-53" dataDxfId="1954"/>
    <tableColumn id="40" xr3:uid="{00000000-0010-0000-1200-000028000000}" name="2053-54" dataDxfId="1953"/>
    <tableColumn id="41" xr3:uid="{00000000-0010-0000-1200-000029000000}" name="2054-55" dataDxfId="1952"/>
    <tableColumn id="42" xr3:uid="{00000000-0010-0000-1200-00002A000000}" name="2055-56" dataDxfId="1951"/>
    <tableColumn id="43" xr3:uid="{00000000-0010-0000-1200-00002B000000}" name="2056-57" dataDxfId="1950"/>
    <tableColumn id="44" xr3:uid="{00000000-0010-0000-1200-00002C000000}" name="2057-58" dataDxfId="1949"/>
    <tableColumn id="45" xr3:uid="{00000000-0010-0000-1200-00002D000000}" name="2058-59" dataDxfId="1948"/>
    <tableColumn id="46" xr3:uid="{00000000-0010-0000-1200-00002E000000}" name="2059-60" dataDxfId="1947"/>
    <tableColumn id="47" xr3:uid="{00000000-0010-0000-1200-00002F000000}" name="2060-61" dataDxfId="1946"/>
    <tableColumn id="48" xr3:uid="{00000000-0010-0000-1200-000030000000}" name="2061-62" dataDxfId="1945"/>
    <tableColumn id="49" xr3:uid="{00000000-0010-0000-1200-000031000000}" name="2062-63" dataDxfId="1944"/>
    <tableColumn id="50" xr3:uid="{00000000-0010-0000-1200-000032000000}" name="2063-64" dataDxfId="1943"/>
    <tableColumn id="51" xr3:uid="{00000000-0010-0000-1200-000033000000}" name="2064-65" dataDxfId="1942"/>
    <tableColumn id="52" xr3:uid="{00000000-0010-0000-1200-000034000000}" name="2065-66" dataDxfId="1941"/>
    <tableColumn id="53" xr3:uid="{00000000-0010-0000-1200-000035000000}" name="2066-67" dataDxfId="1940"/>
    <tableColumn id="54" xr3:uid="{00000000-0010-0000-1200-000036000000}" name="2067-68" dataDxfId="1939"/>
    <tableColumn id="55" xr3:uid="{00000000-0010-0000-1200-000037000000}" name="2068-69" dataDxfId="1938"/>
    <tableColumn id="56" xr3:uid="{00000000-0010-0000-1200-000038000000}" name="2069-70" dataDxfId="1937"/>
    <tableColumn id="57" xr3:uid="{00000000-0010-0000-1200-000039000000}" name="2070-71" dataDxfId="1936"/>
    <tableColumn id="58" xr3:uid="{00000000-0010-0000-1200-00003A000000}" name="2071-72" dataDxfId="1935"/>
    <tableColumn id="59" xr3:uid="{00000000-0010-0000-1200-00003B000000}" name="2072-73" dataDxfId="1934"/>
    <tableColumn id="60" xr3:uid="{00000000-0010-0000-1200-00003C000000}" name="2073-74" dataDxfId="1933"/>
    <tableColumn id="61" xr3:uid="{00000000-0010-0000-1200-00003D000000}" name="2074-75" dataDxfId="1932"/>
    <tableColumn id="62" xr3:uid="{00000000-0010-0000-1200-00003E000000}" name="2075-76" dataDxfId="1931"/>
    <tableColumn id="63" xr3:uid="{00000000-0010-0000-1200-00003F000000}" name="2076-77" dataDxfId="1930"/>
    <tableColumn id="64" xr3:uid="{00000000-0010-0000-1200-000040000000}" name="2077-78" dataDxfId="1929"/>
    <tableColumn id="65" xr3:uid="{00000000-0010-0000-1200-000041000000}" name="2078-79" dataDxfId="1928"/>
    <tableColumn id="66" xr3:uid="{00000000-0010-0000-1200-000042000000}" name="2079-80" dataDxfId="1927"/>
    <tableColumn id="67" xr3:uid="{00000000-0010-0000-1200-000043000000}" name="2080-81" dataDxfId="1926"/>
    <tableColumn id="68" xr3:uid="{00000000-0010-0000-1200-000044000000}" name="2081-82" dataDxfId="1925"/>
    <tableColumn id="69" xr3:uid="{00000000-0010-0000-1200-000045000000}" name="2082-83" dataDxfId="1924"/>
    <tableColumn id="70" xr3:uid="{00000000-0010-0000-1200-000046000000}" name="2083-84" dataDxfId="1923"/>
    <tableColumn id="71" xr3:uid="{00000000-0010-0000-1200-000047000000}" name="2084-85" dataDxfId="1922"/>
    <tableColumn id="72" xr3:uid="{00000000-0010-0000-1200-000048000000}" name="2085-86" dataDxfId="1921"/>
    <tableColumn id="73" xr3:uid="{00000000-0010-0000-1200-000049000000}" name="2086-87" dataDxfId="1920"/>
    <tableColumn id="74" xr3:uid="{00000000-0010-0000-1200-00004A000000}" name="2087-88" dataDxfId="1919"/>
    <tableColumn id="75" xr3:uid="{00000000-0010-0000-1200-00004B000000}" name="2088-89" dataDxfId="1918"/>
    <tableColumn id="76" xr3:uid="{00000000-0010-0000-1200-00004C000000}" name="2089-90" dataDxfId="1917"/>
    <tableColumn id="77" xr3:uid="{00000000-0010-0000-1200-00004D000000}" name="2090-91" dataDxfId="1916"/>
    <tableColumn id="78" xr3:uid="{00000000-0010-0000-1200-00004E000000}" name="2091-92" dataDxfId="1915"/>
    <tableColumn id="79" xr3:uid="{00000000-0010-0000-1200-00004F000000}" name="2092-93" dataDxfId="1914"/>
    <tableColumn id="80" xr3:uid="{00000000-0010-0000-1200-000050000000}" name="2093-94" dataDxfId="1913"/>
    <tableColumn id="81" xr3:uid="{00000000-0010-0000-1200-000051000000}" name="2094-95" dataDxfId="1912"/>
    <tableColumn id="82" xr3:uid="{00000000-0010-0000-1200-000052000000}" name="2095-96" dataDxfId="1911"/>
    <tableColumn id="83" xr3:uid="{00000000-0010-0000-1200-000053000000}" name="2096-97" dataDxfId="1910"/>
    <tableColumn id="84" xr3:uid="{00000000-0010-0000-1200-000054000000}" name="2097-98" dataDxfId="1909"/>
    <tableColumn id="85" xr3:uid="{00000000-0010-0000-1200-000055000000}" name="2098-99" dataDxfId="1908"/>
    <tableColumn id="86" xr3:uid="{00000000-0010-0000-1200-000056000000}" name="2099-100" dataDxfId="190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BL1b_GroupLic" displayName="TBL1b_GroupLic" ref="B26:L39" totalsRowShown="0" headerRowDxfId="2965" headerRowBorderDxfId="2964" tableBorderDxfId="2963" totalsRowBorderDxfId="2962" headerRowCellStyle="Normal 2">
  <autoFilter ref="B26:L39" xr:uid="{00000000-0009-0000-0100-000002000000}"/>
  <tableColumns count="11">
    <tableColumn id="2" xr3:uid="{00000000-0010-0000-0100-000002000000}" name="WRMP24 Reference" dataDxfId="2961" dataCellStyle="Normal 2"/>
    <tableColumn id="3" xr3:uid="{00000000-0010-0000-0100-000003000000}" name="Derivation" dataDxfId="2960" dataCellStyle="Normal 2"/>
    <tableColumn id="4" xr3:uid="{00000000-0010-0000-0100-000004000000}" name="Licence number" dataDxfId="2959" dataCellStyle="Normal 3"/>
    <tableColumn id="5" xr3:uid="{00000000-0010-0000-0100-000005000000}" name="Source name" dataDxfId="2958" dataCellStyle="Normal 3"/>
    <tableColumn id="6" xr3:uid="{00000000-0010-0000-0100-000006000000}" name="Source type" dataDxfId="2957" dataCellStyle="Normal 4"/>
    <tableColumn id="7" xr3:uid="{00000000-0010-0000-0100-000007000000}" name="WRZ Code" dataDxfId="2956" dataCellStyle="Normal 4"/>
    <tableColumn id="8" xr3:uid="{00000000-0010-0000-0100-000008000000}" name="DYAA deployable output (Ml/d)" dataDxfId="2955" dataCellStyle="Normal 5"/>
    <tableColumn id="1" xr3:uid="{00000000-0010-0000-0100-000001000000}" name="DYCP deployable output (Ml/d)" dataDxfId="2954" dataCellStyle="Normal 5"/>
    <tableColumn id="9" xr3:uid="{00000000-0010-0000-0100-000009000000}" name="Annual licensed quantity (Ml/d)" dataDxfId="2953" dataCellStyle="Normal 6"/>
    <tableColumn id="10" xr3:uid="{00000000-0010-0000-0100-00000A000000}" name="Constraints on deployable output" dataDxfId="2952" dataCellStyle="Normal 2"/>
    <tableColumn id="11" xr3:uid="{00000000-0010-0000-0100-00000B000000}" name="Additional notes (if desired)" dataDxfId="2951" dataCellStyle="Normal 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3000000}" name="TBL8a_Base_Totex" displayName="TBL8a_Base_Totex" ref="B6:AA9" totalsRowShown="0" headerRowDxfId="1906" dataDxfId="1904" headerRowBorderDxfId="1905" tableBorderDxfId="1903" headerRowCellStyle="Normal 2 2 2">
  <autoFilter ref="B6:AA9" xr:uid="{00000000-0009-0000-0100-000018000000}"/>
  <tableColumns count="26">
    <tableColumn id="1" xr3:uid="{00000000-0010-0000-1300-000001000000}" name="Reference" dataDxfId="1902"/>
    <tableColumn id="2" xr3:uid="{00000000-0010-0000-1300-000002000000}" name="Expenditure element" dataDxfId="1901" dataCellStyle="Normal 2 2 2"/>
    <tableColumn id="3" xr3:uid="{00000000-0010-0000-1300-000003000000}" name="Expenditure type" dataDxfId="1900" dataCellStyle="Normal 2 2 2"/>
    <tableColumn id="4" xr3:uid="{00000000-0010-0000-1300-000004000000}" name="Unit" dataDxfId="1899" dataCellStyle="Normal 2 2 2"/>
    <tableColumn id="5" xr3:uid="{00000000-0010-0000-1300-000005000000}" name="Decimal places" dataDxfId="1898" dataCellStyle="Normal 2 2 2"/>
    <tableColumn id="6" xr3:uid="{00000000-0010-0000-1300-000006000000}" name="2019-20" dataDxfId="1897"/>
    <tableColumn id="7" xr3:uid="{00000000-0010-0000-1300-000007000000}" name="2020-21" dataDxfId="1896"/>
    <tableColumn id="8" xr3:uid="{00000000-0010-0000-1300-000008000000}" name="2021-22" dataDxfId="1895"/>
    <tableColumn id="9" xr3:uid="{00000000-0010-0000-1300-000009000000}" name="2022-23" dataDxfId="1894"/>
    <tableColumn id="10" xr3:uid="{00000000-0010-0000-1300-00000A000000}" name="2023-24" dataDxfId="1893"/>
    <tableColumn id="11" xr3:uid="{00000000-0010-0000-1300-00000B000000}" name="2024-25" dataDxfId="1892"/>
    <tableColumn id="12" xr3:uid="{00000000-0010-0000-1300-00000C000000}" name="2025-26" dataDxfId="1891"/>
    <tableColumn id="13" xr3:uid="{00000000-0010-0000-1300-00000D000000}" name="2026-27" dataDxfId="1890"/>
    <tableColumn id="14" xr3:uid="{00000000-0010-0000-1300-00000E000000}" name="2027-28" dataDxfId="1889"/>
    <tableColumn id="15" xr3:uid="{00000000-0010-0000-1300-00000F000000}" name="2028-29" dataDxfId="1888"/>
    <tableColumn id="16" xr3:uid="{00000000-0010-0000-1300-000010000000}" name="2029-30" dataDxfId="1887"/>
    <tableColumn id="17" xr3:uid="{00000000-0010-0000-1300-000011000000}" name="2030-31 _x000a_to _x000a_2034-35" dataDxfId="1886"/>
    <tableColumn id="18" xr3:uid="{00000000-0010-0000-1300-000012000000}" name="2035-36 _x000a_to _x000a_2039-40" dataDxfId="1885"/>
    <tableColumn id="19" xr3:uid="{00000000-0010-0000-1300-000013000000}" name="2040-41 _x000a_to _x000a_2044-45" dataDxfId="1884"/>
    <tableColumn id="20" xr3:uid="{00000000-0010-0000-1300-000014000000}" name="2045-46 _x000a_to _x000a_2049-50" dataDxfId="1883"/>
    <tableColumn id="21" xr3:uid="{00000000-0010-0000-1300-000015000000}" name="2050-51 _x000a_to _x000a_2054-55" dataDxfId="1882"/>
    <tableColumn id="22" xr3:uid="{00000000-0010-0000-1300-000016000000}" name="2055-56 _x000a_to _x000a_2059-60" dataDxfId="1881"/>
    <tableColumn id="23" xr3:uid="{00000000-0010-0000-1300-000017000000}" name="2060-61 _x000a_to _x000a_2064-65" dataDxfId="1880"/>
    <tableColumn id="24" xr3:uid="{00000000-0010-0000-1300-000018000000}" name="2065-66 _x000a_to _x000a_2069-70" dataDxfId="1879"/>
    <tableColumn id="25" xr3:uid="{00000000-0010-0000-1300-000019000000}" name="2070-71 _x000a_to _x000a_2074-75" dataDxfId="1878"/>
    <tableColumn id="26" xr3:uid="{00000000-0010-0000-1300-00001A000000}" name="2075-76 _x000a_to _x000a_2079-80" dataDxfId="1877"/>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4000000}" name="TBL8b_SDB_Expenditure" displayName="TBL8b_SDB_Expenditure" ref="B12:AA28" totalsRowShown="0" headerRowDxfId="1876" dataDxfId="1874" headerRowBorderDxfId="1875" tableBorderDxfId="1873" headerRowCellStyle="Normal 2 2 2" dataCellStyle="Normal 7">
  <autoFilter ref="B12:AA28" xr:uid="{00000000-0009-0000-0100-000019000000}"/>
  <tableColumns count="26">
    <tableColumn id="1" xr3:uid="{00000000-0010-0000-1400-000001000000}" name="Reference" dataDxfId="1872" dataCellStyle="Normal 2 2 2"/>
    <tableColumn id="2" xr3:uid="{00000000-0010-0000-1400-000002000000}" name="Expenditure element" dataDxfId="1871" dataCellStyle="Normal 2 2 2"/>
    <tableColumn id="3" xr3:uid="{00000000-0010-0000-1400-000003000000}" name="Expenditure type" dataDxfId="1870" dataCellStyle="Normal 2 2 2"/>
    <tableColumn id="4" xr3:uid="{00000000-0010-0000-1400-000004000000}" name="Unit" dataDxfId="1869" dataCellStyle="Normal 2 2 2"/>
    <tableColumn id="5" xr3:uid="{00000000-0010-0000-1400-000005000000}" name="Decimal places" dataDxfId="1868" dataCellStyle="Normal 2 2 2"/>
    <tableColumn id="6" xr3:uid="{00000000-0010-0000-1400-000006000000}" name="2019-20" dataDxfId="1867" dataCellStyle="Normal 7"/>
    <tableColumn id="7" xr3:uid="{00000000-0010-0000-1400-000007000000}" name="2020-21" dataDxfId="1866" dataCellStyle="Normal 7"/>
    <tableColumn id="8" xr3:uid="{00000000-0010-0000-1400-000008000000}" name="2021-22" dataDxfId="1865" dataCellStyle="Normal 7"/>
    <tableColumn id="9" xr3:uid="{00000000-0010-0000-1400-000009000000}" name="2022-23" dataDxfId="1864" dataCellStyle="Normal 7"/>
    <tableColumn id="10" xr3:uid="{00000000-0010-0000-1400-00000A000000}" name="2023-24" dataDxfId="1863" dataCellStyle="Normal 7"/>
    <tableColumn id="11" xr3:uid="{00000000-0010-0000-1400-00000B000000}" name="2024-25" dataDxfId="1862" dataCellStyle="Normal 7"/>
    <tableColumn id="12" xr3:uid="{00000000-0010-0000-1400-00000C000000}" name="2025-26" dataDxfId="1861" dataCellStyle="Normal 7"/>
    <tableColumn id="13" xr3:uid="{00000000-0010-0000-1400-00000D000000}" name="2026-27" dataDxfId="1860" dataCellStyle="Normal 7"/>
    <tableColumn id="14" xr3:uid="{00000000-0010-0000-1400-00000E000000}" name="2027-28" dataDxfId="1859" dataCellStyle="Normal 7"/>
    <tableColumn id="15" xr3:uid="{00000000-0010-0000-1400-00000F000000}" name="2028-29" dataDxfId="1858" dataCellStyle="Normal 7"/>
    <tableColumn id="16" xr3:uid="{00000000-0010-0000-1400-000010000000}" name="2029-30" dataDxfId="1857" dataCellStyle="Normal 7"/>
    <tableColumn id="17" xr3:uid="{00000000-0010-0000-1400-000011000000}" name="2030-31 _x000a_to _x000a_2034-35" dataDxfId="1856" dataCellStyle="Normal 7"/>
    <tableColumn id="18" xr3:uid="{00000000-0010-0000-1400-000012000000}" name="2035-36 _x000a_to _x000a_2039-40" dataDxfId="1855" dataCellStyle="Normal 7"/>
    <tableColumn id="19" xr3:uid="{00000000-0010-0000-1400-000013000000}" name="2040-41 _x000a_to _x000a_2044-45" dataDxfId="1854" dataCellStyle="Normal 7"/>
    <tableColumn id="20" xr3:uid="{00000000-0010-0000-1400-000014000000}" name="2045-46 _x000a_to _x000a_2049-50" dataDxfId="1853" dataCellStyle="Normal 7"/>
    <tableColumn id="21" xr3:uid="{00000000-0010-0000-1400-000015000000}" name="2050-51 _x000a_to _x000a_2054-55" dataDxfId="1852" dataCellStyle="Normal 7"/>
    <tableColumn id="22" xr3:uid="{00000000-0010-0000-1400-000016000000}" name="2055-56 _x000a_to _x000a_2059-60" dataDxfId="1851" dataCellStyle="Normal 7"/>
    <tableColumn id="23" xr3:uid="{00000000-0010-0000-1400-000017000000}" name="2060-61 _x000a_to _x000a_2064-65" dataDxfId="1850" dataCellStyle="Normal 7"/>
    <tableColumn id="24" xr3:uid="{00000000-0010-0000-1400-000018000000}" name="2065-66 _x000a_to _x000a_2069-70" dataDxfId="1849" dataCellStyle="Normal 7"/>
    <tableColumn id="25" xr3:uid="{00000000-0010-0000-1400-000019000000}" name="2070-71 _x000a_to _x000a_2074-75" dataDxfId="1848" dataCellStyle="Normal 7"/>
    <tableColumn id="26" xr3:uid="{00000000-0010-0000-1400-00001A000000}" name="2075-76 _x000a_to _x000a_2079-80" dataDxfId="1847" dataCellStyle="Normal 7"/>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5000000}" name="TBL8c_Metering_Expenditure" displayName="TBL8c_Metering_Expenditure" ref="B31:AA68" totalsRowShown="0" headerRowDxfId="1846" dataDxfId="1844" headerRowBorderDxfId="1845" tableBorderDxfId="1843" headerRowCellStyle="Normal 2 2 2" dataCellStyle="Normal 7">
  <autoFilter ref="B31:AA68" xr:uid="{00000000-0009-0000-0100-00001A000000}"/>
  <tableColumns count="26">
    <tableColumn id="1" xr3:uid="{00000000-0010-0000-1500-000001000000}" name="Reference" dataDxfId="1842" dataCellStyle="Normal 2 2 2"/>
    <tableColumn id="2" xr3:uid="{00000000-0010-0000-1500-000002000000}" name="Expenditure element" dataDxfId="1841" dataCellStyle="Normal 2 2 2"/>
    <tableColumn id="3" xr3:uid="{00000000-0010-0000-1500-000003000000}" name="Expenditure type" dataDxfId="1840" dataCellStyle="Normal 2 2 2"/>
    <tableColumn id="4" xr3:uid="{00000000-0010-0000-1500-000004000000}" name="Unit" dataDxfId="1839" dataCellStyle="Normal 2 2 2"/>
    <tableColumn id="5" xr3:uid="{00000000-0010-0000-1500-000005000000}" name="Decimal places" dataDxfId="1838" dataCellStyle="Normal 2 2 2"/>
    <tableColumn id="6" xr3:uid="{00000000-0010-0000-1500-000006000000}" name="2019-20" dataDxfId="1837" dataCellStyle="Normal 7"/>
    <tableColumn id="7" xr3:uid="{00000000-0010-0000-1500-000007000000}" name="2020-21" dataDxfId="1836" dataCellStyle="Normal 7"/>
    <tableColumn id="8" xr3:uid="{00000000-0010-0000-1500-000008000000}" name="2021-22" dataDxfId="1835" dataCellStyle="Normal 7"/>
    <tableColumn id="9" xr3:uid="{00000000-0010-0000-1500-000009000000}" name="2022-23" dataDxfId="1834" dataCellStyle="Normal 7"/>
    <tableColumn id="10" xr3:uid="{00000000-0010-0000-1500-00000A000000}" name="2023-24" dataDxfId="1833" dataCellStyle="Normal 7"/>
    <tableColumn id="11" xr3:uid="{00000000-0010-0000-1500-00000B000000}" name="2024-25" dataDxfId="1832" dataCellStyle="Normal 7"/>
    <tableColumn id="12" xr3:uid="{00000000-0010-0000-1500-00000C000000}" name="2025-26" dataDxfId="1831" dataCellStyle="Normal 7"/>
    <tableColumn id="13" xr3:uid="{00000000-0010-0000-1500-00000D000000}" name="2026-27" dataDxfId="1830" dataCellStyle="Normal 7"/>
    <tableColumn id="14" xr3:uid="{00000000-0010-0000-1500-00000E000000}" name="2027-28" dataDxfId="1829" dataCellStyle="Normal 7"/>
    <tableColumn id="15" xr3:uid="{00000000-0010-0000-1500-00000F000000}" name="2028-29" dataDxfId="1828" dataCellStyle="Normal 7"/>
    <tableColumn id="16" xr3:uid="{00000000-0010-0000-1500-000010000000}" name="2029-30" dataDxfId="1827" dataCellStyle="Normal 7"/>
    <tableColumn id="17" xr3:uid="{00000000-0010-0000-1500-000011000000}" name="2030-31 _x000a_to _x000a_2034-35" dataDxfId="1826" dataCellStyle="Normal 7"/>
    <tableColumn id="18" xr3:uid="{00000000-0010-0000-1500-000012000000}" name="2035-36 _x000a_to _x000a_2039-40" dataDxfId="1825" dataCellStyle="Normal 7"/>
    <tableColumn id="19" xr3:uid="{00000000-0010-0000-1500-000013000000}" name="2040-41 _x000a_to _x000a_2044-45" dataDxfId="1824" dataCellStyle="Normal 7"/>
    <tableColumn id="20" xr3:uid="{00000000-0010-0000-1500-000014000000}" name="2045-46 _x000a_to _x000a_2049-50" dataDxfId="1823" dataCellStyle="Normal 7"/>
    <tableColumn id="21" xr3:uid="{00000000-0010-0000-1500-000015000000}" name="2050-51 _x000a_to _x000a_2054-55" dataDxfId="1822" dataCellStyle="Normal 7"/>
    <tableColumn id="22" xr3:uid="{00000000-0010-0000-1500-000016000000}" name="2055-56 _x000a_to _x000a_2059-60" dataDxfId="1821" dataCellStyle="Normal 7"/>
    <tableColumn id="23" xr3:uid="{00000000-0010-0000-1500-000017000000}" name="2060-61 _x000a_to _x000a_2064-65" dataDxfId="1820" dataCellStyle="Normal 7"/>
    <tableColumn id="24" xr3:uid="{00000000-0010-0000-1500-000018000000}" name="2065-66 _x000a_to _x000a_2069-70" dataDxfId="1819" dataCellStyle="Normal 7"/>
    <tableColumn id="25" xr3:uid="{00000000-0010-0000-1500-000019000000}" name="2070-71 _x000a_to _x000a_2074-75" dataDxfId="1818" dataCellStyle="Normal 7"/>
    <tableColumn id="26" xr3:uid="{00000000-0010-0000-1500-00001A000000}" name="2075-76 _x000a_to _x000a_2079-80" dataDxfId="1817" dataCellStyle="Normal 7"/>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6000000}" name="TBL8d_Total_Enhancement" displayName="TBL8d_Total_Enhancement" ref="B71:AA74" totalsRowShown="0" headerRowDxfId="1816" dataDxfId="1814" headerRowBorderDxfId="1815" tableBorderDxfId="1813" headerRowCellStyle="Normal 2 2 2" dataCellStyle="Normal 7">
  <autoFilter ref="B71:AA74" xr:uid="{00000000-0009-0000-0100-00001B000000}"/>
  <tableColumns count="26">
    <tableColumn id="1" xr3:uid="{00000000-0010-0000-1600-000001000000}" name="Reference" dataDxfId="1812" dataCellStyle="Normal 2 2 2"/>
    <tableColumn id="2" xr3:uid="{00000000-0010-0000-1600-000002000000}" name="Expenditure element" dataDxfId="1811" dataCellStyle="Normal 2 2 2"/>
    <tableColumn id="3" xr3:uid="{00000000-0010-0000-1600-000003000000}" name="Expenditure type" dataDxfId="1810" dataCellStyle="Normal 2 2 2"/>
    <tableColumn id="4" xr3:uid="{00000000-0010-0000-1600-000004000000}" name="Unit" dataDxfId="1809" dataCellStyle="Normal 2 2 2"/>
    <tableColumn id="5" xr3:uid="{00000000-0010-0000-1600-000005000000}" name="Decimal places" dataDxfId="1808" dataCellStyle="Normal 2 2 2"/>
    <tableColumn id="6" xr3:uid="{00000000-0010-0000-1600-000006000000}" name="2019-20" dataDxfId="1807" dataCellStyle="Normal 7"/>
    <tableColumn id="7" xr3:uid="{00000000-0010-0000-1600-000007000000}" name="2020-21" dataDxfId="1806" dataCellStyle="Normal 7"/>
    <tableColumn id="8" xr3:uid="{00000000-0010-0000-1600-000008000000}" name="2021-22" dataDxfId="1805" dataCellStyle="Normal 7"/>
    <tableColumn id="9" xr3:uid="{00000000-0010-0000-1600-000009000000}" name="2022-23" dataDxfId="1804" dataCellStyle="Normal 7"/>
    <tableColumn id="10" xr3:uid="{00000000-0010-0000-1600-00000A000000}" name="2023-24" dataDxfId="1803" dataCellStyle="Normal 7"/>
    <tableColumn id="11" xr3:uid="{00000000-0010-0000-1600-00000B000000}" name="2024-25" dataDxfId="1802" dataCellStyle="Normal 7"/>
    <tableColumn id="12" xr3:uid="{00000000-0010-0000-1600-00000C000000}" name="2025-26" dataDxfId="1801" dataCellStyle="Normal 7"/>
    <tableColumn id="13" xr3:uid="{00000000-0010-0000-1600-00000D000000}" name="2026-27" dataDxfId="1800" dataCellStyle="Normal 7"/>
    <tableColumn id="14" xr3:uid="{00000000-0010-0000-1600-00000E000000}" name="2027-28" dataDxfId="1799" dataCellStyle="Normal 7"/>
    <tableColumn id="15" xr3:uid="{00000000-0010-0000-1600-00000F000000}" name="2028-29" dataDxfId="1798" dataCellStyle="Normal 7"/>
    <tableColumn id="16" xr3:uid="{00000000-0010-0000-1600-000010000000}" name="2029-30" dataDxfId="1797" dataCellStyle="Normal 7"/>
    <tableColumn id="17" xr3:uid="{00000000-0010-0000-1600-000011000000}" name="2030-31 _x000a_to _x000a_2034-35" dataDxfId="1796" dataCellStyle="Normal 7"/>
    <tableColumn id="18" xr3:uid="{00000000-0010-0000-1600-000012000000}" name="2035-36 _x000a_to _x000a_2039-40" dataDxfId="1795" dataCellStyle="Normal 7"/>
    <tableColumn id="19" xr3:uid="{00000000-0010-0000-1600-000013000000}" name="2040-41 _x000a_to _x000a_2044-45" dataDxfId="1794" dataCellStyle="Normal 7"/>
    <tableColumn id="20" xr3:uid="{00000000-0010-0000-1600-000014000000}" name="2045-46 _x000a_to _x000a_2049-50" dataDxfId="1793" dataCellStyle="Normal 7"/>
    <tableColumn id="21" xr3:uid="{00000000-0010-0000-1600-000015000000}" name="2050-51 _x000a_to _x000a_2054-55" dataDxfId="1792" dataCellStyle="Normal 7"/>
    <tableColumn id="22" xr3:uid="{00000000-0010-0000-1600-000016000000}" name="2055-56 _x000a_to _x000a_2059-60" dataDxfId="1791" dataCellStyle="Normal 7"/>
    <tableColumn id="23" xr3:uid="{00000000-0010-0000-1600-000017000000}" name="2060-61 _x000a_to _x000a_2064-65" dataDxfId="1790" dataCellStyle="Normal 7"/>
    <tableColumn id="24" xr3:uid="{00000000-0010-0000-1600-000018000000}" name="2065-66 _x000a_to _x000a_2069-70" dataDxfId="1789" dataCellStyle="Normal 7"/>
    <tableColumn id="25" xr3:uid="{00000000-0010-0000-1600-000019000000}" name="2070-71 _x000a_to _x000a_2074-75" dataDxfId="1788" dataCellStyle="Normal 7"/>
    <tableColumn id="26" xr3:uid="{00000000-0010-0000-1600-00001A000000}" name="2075-76 _x000a_to _x000a_2079-80" dataDxfId="1787" dataCellStyle="Normal 7"/>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7000000}" name="TBL8e_Supply_Demand_Benefit" displayName="TBL8e_Supply_Demand_Benefit" ref="B77:AA89" totalsRowShown="0" headerRowDxfId="1786" dataDxfId="1784" headerRowBorderDxfId="1785" tableBorderDxfId="1783" headerRowCellStyle="Normal 2 2 2" dataCellStyle="Normal 7">
  <autoFilter ref="B77:AA89" xr:uid="{00000000-0009-0000-0100-00001C000000}"/>
  <tableColumns count="26">
    <tableColumn id="1" xr3:uid="{00000000-0010-0000-1700-000001000000}" name="Reference" dataDxfId="1782" dataCellStyle="Normal 2 2 2"/>
    <tableColumn id="2" xr3:uid="{00000000-0010-0000-1700-000002000000}" name="Benefit element" dataDxfId="1781" dataCellStyle="Normal 2 2 2"/>
    <tableColumn id="3" xr3:uid="{00000000-0010-0000-1700-000003000000}" name="Expenditure type" dataDxfId="1780" dataCellStyle="Normal 2 2 2"/>
    <tableColumn id="4" xr3:uid="{00000000-0010-0000-1700-000004000000}" name="Unit" dataDxfId="1779" dataCellStyle="Normal 2 2 2"/>
    <tableColumn id="5" xr3:uid="{00000000-0010-0000-1700-000005000000}" name="Decimal places" dataDxfId="1778" dataCellStyle="Normal 2 2 2"/>
    <tableColumn id="6" xr3:uid="{00000000-0010-0000-1700-000006000000}" name="2019-20" dataDxfId="1777" dataCellStyle="Normal 7"/>
    <tableColumn id="7" xr3:uid="{00000000-0010-0000-1700-000007000000}" name="2020-21" dataDxfId="1776" dataCellStyle="Normal 7"/>
    <tableColumn id="8" xr3:uid="{00000000-0010-0000-1700-000008000000}" name="2021-22" dataDxfId="1775" dataCellStyle="Normal 7"/>
    <tableColumn id="9" xr3:uid="{00000000-0010-0000-1700-000009000000}" name="2022-23" dataDxfId="1774" dataCellStyle="Normal 7"/>
    <tableColumn id="10" xr3:uid="{00000000-0010-0000-1700-00000A000000}" name="2023-24" dataDxfId="1773" dataCellStyle="Normal 7"/>
    <tableColumn id="11" xr3:uid="{00000000-0010-0000-1700-00000B000000}" name="2024-25" dataDxfId="1772" dataCellStyle="Normal 7"/>
    <tableColumn id="12" xr3:uid="{00000000-0010-0000-1700-00000C000000}" name="2025-26" dataDxfId="1771" dataCellStyle="Normal 7"/>
    <tableColumn id="13" xr3:uid="{00000000-0010-0000-1700-00000D000000}" name="2026-27" dataDxfId="1770" dataCellStyle="Normal 7"/>
    <tableColumn id="14" xr3:uid="{00000000-0010-0000-1700-00000E000000}" name="2027-28" dataDxfId="1769" dataCellStyle="Normal 7"/>
    <tableColumn id="15" xr3:uid="{00000000-0010-0000-1700-00000F000000}" name="2028-29" dataDxfId="1768" dataCellStyle="Normal 7"/>
    <tableColumn id="16" xr3:uid="{00000000-0010-0000-1700-000010000000}" name="2029-30" dataDxfId="1767" dataCellStyle="Normal 7"/>
    <tableColumn id="17" xr3:uid="{00000000-0010-0000-1700-000011000000}" name="2030-31 _x000a_to _x000a_2034-35" dataDxfId="1766" dataCellStyle="Normal 7"/>
    <tableColumn id="18" xr3:uid="{00000000-0010-0000-1700-000012000000}" name="2035-36 _x000a_to _x000a_2039-40" dataDxfId="1765" dataCellStyle="Normal 7"/>
    <tableColumn id="19" xr3:uid="{00000000-0010-0000-1700-000013000000}" name="2040-41 _x000a_to _x000a_2044-45" dataDxfId="1764" dataCellStyle="Normal 7"/>
    <tableColumn id="20" xr3:uid="{00000000-0010-0000-1700-000014000000}" name="2045-46 _x000a_to _x000a_2049-50" dataDxfId="1763" dataCellStyle="Normal 7"/>
    <tableColumn id="21" xr3:uid="{00000000-0010-0000-1700-000015000000}" name="2050-51 _x000a_to _x000a_2054-55" dataDxfId="1762" dataCellStyle="Normal 7"/>
    <tableColumn id="22" xr3:uid="{00000000-0010-0000-1700-000016000000}" name="2055-56 _x000a_to _x000a_2059-60" dataDxfId="1761" dataCellStyle="Normal 7"/>
    <tableColumn id="23" xr3:uid="{00000000-0010-0000-1700-000017000000}" name="2060-61 _x000a_to _x000a_2064-65" dataDxfId="1760" dataCellStyle="Normal 7"/>
    <tableColumn id="24" xr3:uid="{00000000-0010-0000-1700-000018000000}" name="2065-66 _x000a_to _x000a_2069-70" dataDxfId="1759" dataCellStyle="Normal 7"/>
    <tableColumn id="25" xr3:uid="{00000000-0010-0000-1700-000019000000}" name="2070-71 _x000a_to _x000a_2074-75" dataDxfId="1758" dataCellStyle="Normal 7"/>
    <tableColumn id="26" xr3:uid="{00000000-0010-0000-1700-00001A000000}" name="2075-76 _x000a_to _x000a_2079-80" dataDxfId="1757" dataCellStyle="Normal 7"/>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8000000}" name="TBL8f_Leakage_Totex" displayName="TBL8f_Leakage_Totex" ref="B92:AA94" totalsRowShown="0" headerRowDxfId="1756" dataDxfId="1754" headerRowBorderDxfId="1755" tableBorderDxfId="1753" headerRowCellStyle="Normal 2 2 2">
  <autoFilter ref="B92:AA94" xr:uid="{00000000-0009-0000-0100-00001D000000}"/>
  <tableColumns count="26">
    <tableColumn id="1" xr3:uid="{00000000-0010-0000-1800-000001000000}" name="Reference" dataDxfId="1752"/>
    <tableColumn id="2" xr3:uid="{00000000-0010-0000-1800-000002000000}" name="Expenditure element" dataDxfId="1751"/>
    <tableColumn id="3" xr3:uid="{00000000-0010-0000-1800-000003000000}" name="Expenditure type" dataDxfId="1750"/>
    <tableColumn id="4" xr3:uid="{00000000-0010-0000-1800-000004000000}" name="Unit" dataDxfId="1749" dataCellStyle="Normal 2 2 2"/>
    <tableColumn id="5" xr3:uid="{00000000-0010-0000-1800-000005000000}" name="Decimal places" dataDxfId="1748"/>
    <tableColumn id="6" xr3:uid="{00000000-0010-0000-1800-000006000000}" name="2019-20" dataDxfId="1747"/>
    <tableColumn id="7" xr3:uid="{00000000-0010-0000-1800-000007000000}" name="2020-21" dataDxfId="1746"/>
    <tableColumn id="8" xr3:uid="{00000000-0010-0000-1800-000008000000}" name="2021-22" dataDxfId="1745"/>
    <tableColumn id="9" xr3:uid="{00000000-0010-0000-1800-000009000000}" name="2022-23" dataDxfId="1744"/>
    <tableColumn id="10" xr3:uid="{00000000-0010-0000-1800-00000A000000}" name="2023-24" dataDxfId="1743"/>
    <tableColumn id="11" xr3:uid="{00000000-0010-0000-1800-00000B000000}" name="2024-25" dataDxfId="1742"/>
    <tableColumn id="12" xr3:uid="{00000000-0010-0000-1800-00000C000000}" name="2025-26" dataDxfId="1741"/>
    <tableColumn id="13" xr3:uid="{00000000-0010-0000-1800-00000D000000}" name="2026-27" dataDxfId="1740"/>
    <tableColumn id="14" xr3:uid="{00000000-0010-0000-1800-00000E000000}" name="2027-28" dataDxfId="1739"/>
    <tableColumn id="15" xr3:uid="{00000000-0010-0000-1800-00000F000000}" name="2028-29" dataDxfId="1738"/>
    <tableColumn id="16" xr3:uid="{00000000-0010-0000-1800-000010000000}" name="2029-30" dataDxfId="1737"/>
    <tableColumn id="17" xr3:uid="{00000000-0010-0000-1800-000011000000}" name="2030-31 _x000a_to _x000a_2034-35" dataDxfId="1736"/>
    <tableColumn id="18" xr3:uid="{00000000-0010-0000-1800-000012000000}" name="2035-36 _x000a_to _x000a_2039-40" dataDxfId="1735"/>
    <tableColumn id="19" xr3:uid="{00000000-0010-0000-1800-000013000000}" name="2040-41 _x000a_to _x000a_2044-45" dataDxfId="1734"/>
    <tableColumn id="20" xr3:uid="{00000000-0010-0000-1800-000014000000}" name="2045-46 _x000a_to _x000a_2049-50" dataDxfId="1733"/>
    <tableColumn id="21" xr3:uid="{00000000-0010-0000-1800-000015000000}" name="2050-51 _x000a_to _x000a_2054-55" dataDxfId="1732"/>
    <tableColumn id="22" xr3:uid="{00000000-0010-0000-1800-000016000000}" name="2055-56 _x000a_to _x000a_2059-60" dataDxfId="1731"/>
    <tableColumn id="23" xr3:uid="{00000000-0010-0000-1800-000017000000}" name="2060-61 _x000a_to _x000a_2064-65" dataDxfId="1730"/>
    <tableColumn id="24" xr3:uid="{00000000-0010-0000-1800-000018000000}" name="2065-66 _x000a_to _x000a_2069-70" dataDxfId="1729"/>
    <tableColumn id="25" xr3:uid="{00000000-0010-0000-1800-000019000000}" name="2070-71 _x000a_to _x000a_2074-75" dataDxfId="1728"/>
    <tableColumn id="26" xr3:uid="{00000000-0010-0000-1800-00001A000000}" name="2075-76 _x000a_to _x000a_2079-80" dataDxfId="1727"/>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19FEBC-09E9-4D5E-8510-3C152A759602}" name="TBL8a_Base_Totex11" displayName="TBL8a_Base_Totex11" ref="B101:AA104" totalsRowShown="0" headerRowDxfId="1726" dataDxfId="1724" headerRowBorderDxfId="1725" tableBorderDxfId="1723" headerRowCellStyle="Normal 2 2 2">
  <autoFilter ref="B101:AA104" xr:uid="{EF79BEA6-135F-4C2F-8B16-EE5C5550AAC7}"/>
  <tableColumns count="26">
    <tableColumn id="1" xr3:uid="{4D0347B7-AE15-41C1-ACD8-64762FBB572A}" name="Reference" dataDxfId="1722"/>
    <tableColumn id="2" xr3:uid="{53E41608-C3B9-4ED1-8104-5DFB7132AE47}" name="Expenditure element" dataDxfId="1721" dataCellStyle="Normal 2 2 2"/>
    <tableColumn id="3" xr3:uid="{A98BAEF6-C5A0-46D9-BD7C-B4ADF6737844}" name="Expenditure type" dataDxfId="1720" dataCellStyle="Normal 2 2 2"/>
    <tableColumn id="4" xr3:uid="{8FF71942-5749-4D95-9E58-629B37762768}" name="Unit" dataDxfId="1719" dataCellStyle="Normal 2 2 2"/>
    <tableColumn id="5" xr3:uid="{7FAF1E5F-9599-4CEA-8314-D88FF4823B62}" name="Decimal places" dataDxfId="1718" dataCellStyle="Normal 2 2 2"/>
    <tableColumn id="6" xr3:uid="{6AED532F-D00B-4E1C-9F65-F3AB9C93B1DF}" name="2019-20" dataDxfId="1717"/>
    <tableColumn id="7" xr3:uid="{045A12B5-5C67-428D-8076-F977FE9C3B09}" name="2020-21" dataDxfId="1716"/>
    <tableColumn id="8" xr3:uid="{18A6DD70-F2A9-468F-A436-4B2944C14E97}" name="2021-22" dataDxfId="1715"/>
    <tableColumn id="9" xr3:uid="{0A089896-9159-4A1D-8020-3FAD7E15F36D}" name="2022-23" dataDxfId="1714"/>
    <tableColumn id="10" xr3:uid="{336E46FB-62D6-425A-9A99-C05A29926BB1}" name="2023-24" dataDxfId="1713"/>
    <tableColumn id="11" xr3:uid="{77AD7FA0-6FA5-4C45-B056-05785C0F8926}" name="2024-25" dataDxfId="1712"/>
    <tableColumn id="12" xr3:uid="{02D0574D-92F3-4DDB-BCD7-A453FD055F4D}" name="2025-26" dataDxfId="1711"/>
    <tableColumn id="13" xr3:uid="{A2E64D0F-FC3C-4752-92B7-B4B11CAADF74}" name="2026-27" dataDxfId="1710"/>
    <tableColumn id="14" xr3:uid="{2E0CCD20-56CB-4F45-92FD-367A4F80DD01}" name="2027-28" dataDxfId="1709"/>
    <tableColumn id="15" xr3:uid="{20F6C9C8-D6DD-4072-9267-AFD97922F3B8}" name="2028-29" dataDxfId="1708"/>
    <tableColumn id="16" xr3:uid="{9C4039B1-D31A-461C-873E-29B0510607A0}" name="2029-30" dataDxfId="1707"/>
    <tableColumn id="17" xr3:uid="{89FB3660-83EE-432A-AFAA-538097EFF6E5}" name="2030-31 _x000a_to _x000a_2034-35" dataDxfId="1706"/>
    <tableColumn id="18" xr3:uid="{C06790F9-3A74-49D0-8A75-94D14B70A91A}" name="2035-36 _x000a_to _x000a_2039-40" dataDxfId="1705"/>
    <tableColumn id="19" xr3:uid="{708FAC88-C7C8-4562-A0EC-5EE2D524D0E5}" name="2040-41 _x000a_to _x000a_2044-45" dataDxfId="1704"/>
    <tableColumn id="20" xr3:uid="{9E221974-B6C2-4EE5-BAF7-6EA8D13369B6}" name="2045-46 _x000a_to _x000a_2049-50" dataDxfId="1703"/>
    <tableColumn id="21" xr3:uid="{91C72E82-D1B5-461A-B03A-77887CDDF0A7}" name="2050-51 _x000a_to _x000a_2054-55" dataDxfId="1702"/>
    <tableColumn id="22" xr3:uid="{09F4558F-4309-45BC-BDB3-CF40CAD2E53B}" name="2055-56 _x000a_to _x000a_2059-60" dataDxfId="1701"/>
    <tableColumn id="23" xr3:uid="{4E6DB8FC-9C02-43F9-991A-49FBA35F4948}" name="2060-61 _x000a_to _x000a_2064-65" dataDxfId="1700"/>
    <tableColumn id="24" xr3:uid="{6CC22120-94DD-4346-B640-C772FA6CB8AF}" name="2065-66 _x000a_to _x000a_2069-70" dataDxfId="1699"/>
    <tableColumn id="25" xr3:uid="{F680CD45-93B1-4AEF-AABB-152F48900439}" name="2070-71 _x000a_to _x000a_2074-75" dataDxfId="1698"/>
    <tableColumn id="26" xr3:uid="{3955A7E8-2867-4D4E-AC0F-B31AC32B1BF9}" name="2075-76 _x000a_to _x000a_2079-80" dataDxfId="1697"/>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F420335-1248-4AEF-BB39-48F7565FB3C8}" name="TBL8b_SDB_Expenditure12" displayName="TBL8b_SDB_Expenditure12" ref="B107:AA123" totalsRowShown="0" headerRowDxfId="1696" dataDxfId="1694" headerRowBorderDxfId="1695" tableBorderDxfId="1693" headerRowCellStyle="Normal 2 2 2" dataCellStyle="Normal 7">
  <autoFilter ref="B107:AA123" xr:uid="{39BC11F0-DDDF-4383-9E80-72A31D595B9F}"/>
  <tableColumns count="26">
    <tableColumn id="1" xr3:uid="{EB74B0D1-584C-4CFD-B665-41C569BA0917}" name="Reference" dataDxfId="1692" dataCellStyle="Normal 2 2 2"/>
    <tableColumn id="2" xr3:uid="{EB789574-3974-4C63-BEAE-E33A869A9854}" name="Expenditure element" dataDxfId="1691" dataCellStyle="Normal 2 2 2"/>
    <tableColumn id="3" xr3:uid="{7EF031D9-21F3-4FE1-BED0-F0C87D0514BE}" name="Expenditure type" dataDxfId="1690" dataCellStyle="Normal 2 2 2"/>
    <tableColumn id="4" xr3:uid="{47410566-4C60-4DEB-9600-89AA3BFE33FF}" name="Unit" dataDxfId="1689" dataCellStyle="Normal 2 2 2"/>
    <tableColumn id="5" xr3:uid="{7E9834BA-1B8C-4DB8-B930-61AC72C2C013}" name="Decimal places" dataDxfId="1688" dataCellStyle="Normal 2 2 2"/>
    <tableColumn id="6" xr3:uid="{A269111E-260E-4A8A-A9B0-C0570A1DB235}" name="2019-20" dataDxfId="1687" dataCellStyle="Normal 7"/>
    <tableColumn id="7" xr3:uid="{A2DC3167-C4F6-44D8-B36C-9EF139B049F4}" name="2020-21" dataDxfId="1686" dataCellStyle="Normal 7"/>
    <tableColumn id="8" xr3:uid="{91E1E105-EF26-4340-9ABE-6DEC6E08F4AE}" name="2021-22" dataDxfId="1685" dataCellStyle="Normal 7"/>
    <tableColumn id="9" xr3:uid="{8B2F7D35-5950-4C79-BCC9-6D86F9C07A16}" name="2022-23" dataDxfId="1684" dataCellStyle="Normal 7"/>
    <tableColumn id="10" xr3:uid="{68FAA3CE-AEE8-4C75-AB70-D7A5849BDF1D}" name="2023-24" dataDxfId="1683" dataCellStyle="Normal 7"/>
    <tableColumn id="11" xr3:uid="{6D350EC9-1756-4FE7-ABCA-7BCB97E23266}" name="2024-25" dataDxfId="1682" dataCellStyle="Normal 7"/>
    <tableColumn id="12" xr3:uid="{AE1841F4-F437-4C5C-B5C2-1D2EBCCAE8FF}" name="2025-26" dataDxfId="1681" dataCellStyle="Normal 7"/>
    <tableColumn id="13" xr3:uid="{A4E6591A-C319-45AD-A129-2A76A02440FB}" name="2026-27" dataDxfId="1680" dataCellStyle="Normal 7"/>
    <tableColumn id="14" xr3:uid="{3E539939-9FC2-4091-9F44-A55F3AA09B62}" name="2027-28" dataDxfId="1679" dataCellStyle="Normal 7"/>
    <tableColumn id="15" xr3:uid="{73C6C4CD-FBF5-48E6-96E9-8C008E483D38}" name="2028-29" dataDxfId="1678" dataCellStyle="Normal 7"/>
    <tableColumn id="16" xr3:uid="{CE806C78-3757-48E9-8B16-D8457251DC07}" name="2029-30" dataDxfId="1677" dataCellStyle="Normal 7"/>
    <tableColumn id="17" xr3:uid="{32A8ABDC-9A8D-4391-A919-9A8D36AC98C6}" name="2030-31 _x000a_to _x000a_2034-35" dataDxfId="1676" dataCellStyle="Normal 7"/>
    <tableColumn id="18" xr3:uid="{2B163815-9CED-4C05-AD0A-01D46879E47C}" name="2035-36 _x000a_to _x000a_2039-40" dataDxfId="1675" dataCellStyle="Normal 7"/>
    <tableColumn id="19" xr3:uid="{95D018E8-6928-4938-AAD4-E3880AFA9352}" name="2040-41 _x000a_to _x000a_2044-45" dataDxfId="1674" dataCellStyle="Normal 7"/>
    <tableColumn id="20" xr3:uid="{F14CE7DE-9FD2-45E2-AF1F-A9EEEA503E2A}" name="2045-46 _x000a_to _x000a_2049-50" dataDxfId="1673" dataCellStyle="Normal 7"/>
    <tableColumn id="21" xr3:uid="{3E096A4B-2449-485B-9187-A8173C204F5C}" name="2050-51 _x000a_to _x000a_2054-55" dataDxfId="1672" dataCellStyle="Normal 7"/>
    <tableColumn id="22" xr3:uid="{2A110A12-CE1C-4D85-99FA-91A4DB847936}" name="2055-56 _x000a_to _x000a_2059-60" dataDxfId="1671" dataCellStyle="Normal 7"/>
    <tableColumn id="23" xr3:uid="{5E77D2B7-724B-45C9-AA81-A80F594C6037}" name="2060-61 _x000a_to _x000a_2064-65" dataDxfId="1670" dataCellStyle="Normal 7"/>
    <tableColumn id="24" xr3:uid="{301760AA-A49A-48C4-8813-542E4E67E5CA}" name="2065-66 _x000a_to _x000a_2069-70" dataDxfId="1669" dataCellStyle="Normal 7"/>
    <tableColumn id="25" xr3:uid="{C5DB63BC-532C-4F75-847A-13610A479211}" name="2070-71 _x000a_to _x000a_2074-75" dataDxfId="1668" dataCellStyle="Normal 7"/>
    <tableColumn id="26" xr3:uid="{95F763B3-565E-4C7C-9EB2-B1CD52726FBE}" name="2075-76 _x000a_to _x000a_2079-80" dataDxfId="1667" dataCellStyle="Normal 7"/>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4AC0949-A84F-4BC6-8B5F-1393A82BA888}" name="TBL8c_Metering_Expenditure23" displayName="TBL8c_Metering_Expenditure23" ref="B126:AA163" totalsRowShown="0" headerRowDxfId="1666" dataDxfId="1664" headerRowBorderDxfId="1665" tableBorderDxfId="1663" headerRowCellStyle="Normal 2 2 2" dataCellStyle="Normal 7">
  <autoFilter ref="B126:AA163" xr:uid="{DE522DA6-E828-4B67-840C-0F56D135564C}"/>
  <tableColumns count="26">
    <tableColumn id="1" xr3:uid="{B008C963-6FFB-44CF-9543-C11DB4DE0581}" name="Reference" dataDxfId="1662" dataCellStyle="Normal 2 2 2"/>
    <tableColumn id="2" xr3:uid="{B2166931-3219-4A16-8C45-8C39BB8DE5A3}" name="Expenditure element" dataDxfId="1661" dataCellStyle="Normal 2 2 2"/>
    <tableColumn id="3" xr3:uid="{29183883-8559-4884-AF11-8B400562AE64}" name="Expenditure type" dataDxfId="1660" dataCellStyle="Normal 2 2 2"/>
    <tableColumn id="4" xr3:uid="{0396CD3A-0F5D-4FA1-BADA-C2FA0E10651F}" name="Unit" dataDxfId="1659" dataCellStyle="Normal 2 2 2"/>
    <tableColumn id="5" xr3:uid="{073B3198-B5BF-4BD6-813A-41C1958D700B}" name="Decimal places" dataDxfId="1658" dataCellStyle="Normal 2 2 2"/>
    <tableColumn id="6" xr3:uid="{081F26C2-D029-4284-B441-62183FEEFF7F}" name="2019-20" dataDxfId="1657" dataCellStyle="Normal 7"/>
    <tableColumn id="7" xr3:uid="{3A21F3CE-7FC0-4E93-A30D-A7E7EBC6E00B}" name="2020-21" dataDxfId="1656" dataCellStyle="Normal 7"/>
    <tableColumn id="8" xr3:uid="{F6934701-3EA3-42DE-AE0A-E29DAB0CC0FD}" name="2021-22" dataDxfId="1655" dataCellStyle="Normal 7"/>
    <tableColumn id="9" xr3:uid="{E7E56A13-277E-4C6E-B4B3-5044A0EB71E3}" name="2022-23" dataDxfId="1654" dataCellStyle="Normal 7"/>
    <tableColumn id="10" xr3:uid="{1CE62FCD-D393-4AEF-B2D6-7422C8CD5CD0}" name="2023-24" dataDxfId="1653" dataCellStyle="Normal 7"/>
    <tableColumn id="11" xr3:uid="{A54A83C3-676B-44DF-9E42-45310270CE23}" name="2024-25" dataDxfId="1652" dataCellStyle="Normal 7"/>
    <tableColumn id="12" xr3:uid="{4850138B-57A5-4DCF-8A26-0817658B9597}" name="2025-26" dataDxfId="1651" dataCellStyle="Normal 7"/>
    <tableColumn id="13" xr3:uid="{C07CB483-0E65-4A72-8F24-F8D8E9761DBC}" name="2026-27" dataDxfId="1650" dataCellStyle="Normal 7"/>
    <tableColumn id="14" xr3:uid="{F9440127-A86B-4F0C-93FC-25E093C12843}" name="2027-28" dataDxfId="1649" dataCellStyle="Normal 7"/>
    <tableColumn id="15" xr3:uid="{7E2B8964-16BE-48A7-B5A8-497EA616E07D}" name="2028-29" dataDxfId="1648" dataCellStyle="Normal 7"/>
    <tableColumn id="16" xr3:uid="{018C5DB0-0435-4B3D-A3B0-FB654E3D2B70}" name="2029-30" dataDxfId="1647" dataCellStyle="Normal 7"/>
    <tableColumn id="17" xr3:uid="{0E58A903-27A2-406A-A23F-E3197F1A5D5C}" name="2030-31 _x000a_to _x000a_2034-35" dataDxfId="1646" dataCellStyle="Normal 7"/>
    <tableColumn id="18" xr3:uid="{DF97D62A-E24D-4219-8152-02BE839447FE}" name="2035-36 _x000a_to _x000a_2039-40" dataDxfId="1645" dataCellStyle="Normal 7"/>
    <tableColumn id="19" xr3:uid="{26970FB6-5A47-4751-A113-C60D61B394A3}" name="2040-41 _x000a_to _x000a_2044-45" dataDxfId="1644" dataCellStyle="Normal 7"/>
    <tableColumn id="20" xr3:uid="{16FA5799-608E-4EA3-A278-D7DC88DE894E}" name="2045-46 _x000a_to _x000a_2049-50" dataDxfId="1643" dataCellStyle="Normal 7"/>
    <tableColumn id="21" xr3:uid="{F60ABEEC-C28D-4CE8-AF1A-0E999A9B3338}" name="2050-51 _x000a_to _x000a_2054-55" dataDxfId="1642" dataCellStyle="Normal 7"/>
    <tableColumn id="22" xr3:uid="{774E37A6-8B17-4BE0-A5A8-39B4F9DE9496}" name="2055-56 _x000a_to _x000a_2059-60" dataDxfId="1641" dataCellStyle="Normal 7"/>
    <tableColumn id="23" xr3:uid="{BDA17A46-9839-45A5-A215-CC5BFBEA03F7}" name="2060-61 _x000a_to _x000a_2064-65" dataDxfId="1640" dataCellStyle="Normal 7"/>
    <tableColumn id="24" xr3:uid="{913BD0A0-9B38-45DB-8C83-8BF2A783B0B5}" name="2065-66 _x000a_to _x000a_2069-70" dataDxfId="1639" dataCellStyle="Normal 7"/>
    <tableColumn id="25" xr3:uid="{1D834264-E9F5-46BB-8E60-82EE018D0F21}" name="2070-71 _x000a_to _x000a_2074-75" dataDxfId="1638" dataCellStyle="Normal 7"/>
    <tableColumn id="26" xr3:uid="{8FC1129C-9C96-4992-8336-0A1454237DB1}" name="2075-76 _x000a_to _x000a_2079-80" dataDxfId="1637" dataCellStyle="Normal 7"/>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A910549-8445-4C03-90D5-9D6381E729C4}" name="TBL8d_Total_Enhancement31" displayName="TBL8d_Total_Enhancement31" ref="B166:AA169" totalsRowShown="0" headerRowDxfId="1636" dataDxfId="1634" headerRowBorderDxfId="1635" tableBorderDxfId="1633" headerRowCellStyle="Normal 2 2 2" dataCellStyle="Normal 7">
  <autoFilter ref="B166:AA169" xr:uid="{762CDBEF-72BE-4513-AD42-D5B5203C541D}"/>
  <tableColumns count="26">
    <tableColumn id="1" xr3:uid="{E9554599-8BC7-4077-B2CA-EA24B8FDFBD9}" name="Reference" dataDxfId="1632" dataCellStyle="Normal 2 2 2"/>
    <tableColumn id="2" xr3:uid="{A120778C-59AE-4ACA-A0C1-3FDB094E6673}" name="Expenditure element" dataDxfId="1631" dataCellStyle="Normal 2 2 2"/>
    <tableColumn id="3" xr3:uid="{930A208E-DC78-4FEA-A3F5-87BE1EC30C44}" name="Expenditure type" dataDxfId="1630" dataCellStyle="Normal 2 2 2"/>
    <tableColumn id="4" xr3:uid="{0875EF4C-1196-4F2D-A6D1-4E95DD313489}" name="Unit" dataDxfId="1629" dataCellStyle="Normal 2 2 2"/>
    <tableColumn id="5" xr3:uid="{4EBF2468-00EF-4C7F-89B7-3680083DBE70}" name="Decimal places" dataDxfId="1628" dataCellStyle="Normal 2 2 2"/>
    <tableColumn id="6" xr3:uid="{00EDADC6-C24C-4D3C-88C1-9E090BEC1C08}" name="2019-20" dataDxfId="1627" dataCellStyle="Normal 7"/>
    <tableColumn id="7" xr3:uid="{E53544A4-FCC1-43BA-A515-88767FB2D797}" name="2020-21" dataDxfId="1626" dataCellStyle="Normal 7"/>
    <tableColumn id="8" xr3:uid="{F61F6CC8-ED2E-415A-8930-D046E4046601}" name="2021-22" dataDxfId="1625" dataCellStyle="Normal 7"/>
    <tableColumn id="9" xr3:uid="{DAD2A46A-2ABE-46D6-A6DF-FDE1E0DD08C0}" name="2022-23" dataDxfId="1624" dataCellStyle="Normal 7"/>
    <tableColumn id="10" xr3:uid="{A25B343D-031B-488A-87F2-5C69582DD114}" name="2023-24" dataDxfId="1623" dataCellStyle="Normal 7"/>
    <tableColumn id="11" xr3:uid="{6D4BC5DC-5AB7-4CF2-B34F-22160E23175D}" name="2024-25" dataDxfId="1622" dataCellStyle="Normal 7"/>
    <tableColumn id="12" xr3:uid="{898BA3ED-710A-4934-A337-E56C3E44BE98}" name="2025-26" dataDxfId="1621" dataCellStyle="Normal 7"/>
    <tableColumn id="13" xr3:uid="{9776D23B-F0F0-46F3-9614-A53D50A98A82}" name="2026-27" dataDxfId="1620" dataCellStyle="Normal 7"/>
    <tableColumn id="14" xr3:uid="{B1ED99ED-6224-49A8-9DAC-58498D6CBEBB}" name="2027-28" dataDxfId="1619" dataCellStyle="Normal 7"/>
    <tableColumn id="15" xr3:uid="{3E1BC1D2-CD03-4BB1-9508-0C7B8376E005}" name="2028-29" dataDxfId="1618" dataCellStyle="Normal 7"/>
    <tableColumn id="16" xr3:uid="{4706A67E-67BD-472E-A2A8-B88F34BB6C9F}" name="2029-30" dataDxfId="1617" dataCellStyle="Normal 7"/>
    <tableColumn id="17" xr3:uid="{5B0165C9-CE20-4373-B285-41A1288EDE71}" name="2030-31 _x000a_to _x000a_2034-35" dataDxfId="1616" dataCellStyle="Normal 7"/>
    <tableColumn id="18" xr3:uid="{0EFC79D0-B783-45D2-9ADD-C165B38CDCAC}" name="2035-36 _x000a_to _x000a_2039-40" dataDxfId="1615" dataCellStyle="Normal 7"/>
    <tableColumn id="19" xr3:uid="{660719E8-4271-44BA-85FF-835BEB399B56}" name="2040-41 _x000a_to _x000a_2044-45" dataDxfId="1614" dataCellStyle="Normal 7"/>
    <tableColumn id="20" xr3:uid="{E5FF99E0-3567-48B0-A849-6C36FD235F87}" name="2045-46 _x000a_to _x000a_2049-50" dataDxfId="1613" dataCellStyle="Normal 7"/>
    <tableColumn id="21" xr3:uid="{2B475A97-6EB2-4EEF-B45E-17714AB11C54}" name="2050-51 _x000a_to _x000a_2054-55" dataDxfId="1612" dataCellStyle="Normal 7"/>
    <tableColumn id="22" xr3:uid="{64A8F1DE-C87D-4EB3-BA4F-4D8693079F98}" name="2055-56 _x000a_to _x000a_2059-60" dataDxfId="1611" dataCellStyle="Normal 7"/>
    <tableColumn id="23" xr3:uid="{40B9AAC3-DB03-4014-8553-297DAC415689}" name="2060-61 _x000a_to _x000a_2064-65" dataDxfId="1610" dataCellStyle="Normal 7"/>
    <tableColumn id="24" xr3:uid="{986DD51D-8005-4818-8A0C-82D9DF531525}" name="2065-66 _x000a_to _x000a_2069-70" dataDxfId="1609" dataCellStyle="Normal 7"/>
    <tableColumn id="25" xr3:uid="{843E9BA8-3721-41D8-8A9C-ADBAD52295BC}" name="2070-71 _x000a_to _x000a_2074-75" dataDxfId="1608" dataCellStyle="Normal 7"/>
    <tableColumn id="26" xr3:uid="{525574A5-3A2C-44EF-ABCC-C8C071A99058}" name="2075-76 _x000a_to _x000a_2079-80" dataDxfId="1607" dataCellStyle="Normal 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BL1c_UnusedLic" displayName="TBL1c_UnusedLic" ref="B43:L46" totalsRowShown="0" headerRowDxfId="2950" headerRowBorderDxfId="2949" tableBorderDxfId="2948" totalsRowBorderDxfId="2947" headerRowCellStyle="Normal 2">
  <autoFilter ref="B43:L46" xr:uid="{00000000-0009-0000-0100-000003000000}"/>
  <tableColumns count="11">
    <tableColumn id="2" xr3:uid="{00000000-0010-0000-0200-000002000000}" name="WRMP24 Reference" dataDxfId="2946"/>
    <tableColumn id="3" xr3:uid="{00000000-0010-0000-0200-000003000000}" name="Derivation" dataDxfId="2945"/>
    <tableColumn id="4" xr3:uid="{00000000-0010-0000-0200-000004000000}" name="Licence number" dataDxfId="2944"/>
    <tableColumn id="5" xr3:uid="{00000000-0010-0000-0200-000005000000}" name="Source name" dataDxfId="2943"/>
    <tableColumn id="6" xr3:uid="{00000000-0010-0000-0200-000006000000}" name="Source type" dataDxfId="2942"/>
    <tableColumn id="7" xr3:uid="{00000000-0010-0000-0200-000007000000}" name="WRZ Code" dataDxfId="2941"/>
    <tableColumn id="8" xr3:uid="{00000000-0010-0000-0200-000008000000}" name="DYAA deployable output (Ml/d)" dataDxfId="2940"/>
    <tableColumn id="1" xr3:uid="{00000000-0010-0000-0200-000001000000}" name="DYCP deployable output (Ml/d)" dataDxfId="2939">
      <calculatedColumnFormula>SUM(I45:I46)</calculatedColumnFormula>
    </tableColumn>
    <tableColumn id="9" xr3:uid="{00000000-0010-0000-0200-000009000000}" name="Annual licensed quantity (Ml/d)" dataDxfId="2938"/>
    <tableColumn id="10" xr3:uid="{00000000-0010-0000-0200-00000A000000}" name="Reason licence is unused" dataDxfId="2937"/>
    <tableColumn id="11" xr3:uid="{00000000-0010-0000-0200-00000B000000}" name="Additional notes (if desired)" dataDxfId="2936"/>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A32A28-8C32-4C71-BE60-43026A2ED948}" name="TBL8e_Supply_Demand_Benefit32" displayName="TBL8e_Supply_Demand_Benefit32" ref="B172:AA184" totalsRowShown="0" headerRowDxfId="1606" dataDxfId="1604" headerRowBorderDxfId="1605" tableBorderDxfId="1603" headerRowCellStyle="Normal 2 2 2" dataCellStyle="Normal 7">
  <autoFilter ref="B172:AA184" xr:uid="{F95B937A-AE12-4261-81EC-9F60DE0754BF}"/>
  <tableColumns count="26">
    <tableColumn id="1" xr3:uid="{5C572A41-8E2A-47CD-A27E-F75C84125C47}" name="Reference" dataDxfId="1602" dataCellStyle="Normal 2 2 2"/>
    <tableColumn id="2" xr3:uid="{C4A66D66-69A7-46B5-8E14-CDBAA57BF24C}" name="Benefit element" dataDxfId="1601" dataCellStyle="Normal 2 2 2"/>
    <tableColumn id="3" xr3:uid="{67405CA4-6832-479C-B95C-E022DDFCE9C1}" name="Expenditure type" dataDxfId="1600" dataCellStyle="Normal 2 2 2"/>
    <tableColumn id="4" xr3:uid="{AF992BC4-85CE-4001-A349-8130C228F4BA}" name="Unit" dataDxfId="1599" dataCellStyle="Normal 2 2 2"/>
    <tableColumn id="5" xr3:uid="{01CE8FF1-10C8-4962-AE75-39745035002E}" name="Decimal places" dataDxfId="1598" dataCellStyle="Normal 2 2 2"/>
    <tableColumn id="6" xr3:uid="{B354EA3F-F083-4D46-8C73-8FCB0BC669AC}" name="2019-20" dataDxfId="1597" dataCellStyle="Normal 7"/>
    <tableColumn id="7" xr3:uid="{0E0C28A1-6748-409D-865C-2F9FA2F0E4BD}" name="2020-21" dataDxfId="1596" dataCellStyle="Normal 7"/>
    <tableColumn id="8" xr3:uid="{FE231F18-BB00-46C5-A4FF-E771B49504A4}" name="2021-22" dataDxfId="1595" dataCellStyle="Normal 7"/>
    <tableColumn id="9" xr3:uid="{55562159-F0A8-4299-8E9F-7767021031BC}" name="2022-23" dataDxfId="1594" dataCellStyle="Normal 7"/>
    <tableColumn id="10" xr3:uid="{C68B2370-BFF3-4CD4-9BD3-E6B424A5865F}" name="2023-24" dataDxfId="1593" dataCellStyle="Normal 7"/>
    <tableColumn id="11" xr3:uid="{94C9BA42-15A1-42B2-9655-E531E36221CB}" name="2024-25" dataDxfId="1592" dataCellStyle="Normal 7"/>
    <tableColumn id="12" xr3:uid="{E241E641-DFBE-4C17-A388-F51FDDC28D73}" name="2025-26" dataDxfId="1591" dataCellStyle="Normal 7"/>
    <tableColumn id="13" xr3:uid="{BB6F0E4A-9377-4A8E-BEED-4F7F589ADDF6}" name="2026-27" dataDxfId="1590" dataCellStyle="Normal 7"/>
    <tableColumn id="14" xr3:uid="{9F22B4DB-B731-49A7-89E1-CFB2327AA250}" name="2027-28" dataDxfId="1589" dataCellStyle="Normal 7"/>
    <tableColumn id="15" xr3:uid="{7856917D-EC2A-4F0C-9672-28915205B467}" name="2028-29" dataDxfId="1588" dataCellStyle="Normal 7"/>
    <tableColumn id="16" xr3:uid="{A106143B-63B2-4F35-81CD-BA0A1F6CC44A}" name="2029-30" dataDxfId="1587" dataCellStyle="Normal 7"/>
    <tableColumn id="17" xr3:uid="{F3BF758A-82B1-4E0C-9E60-ED847DDEEFBE}" name="2030-31 _x000a_to _x000a_2034-35" dataDxfId="1586" dataCellStyle="Normal 7"/>
    <tableColumn id="18" xr3:uid="{B6B85600-309C-4BDC-A326-64595347803B}" name="2035-36 _x000a_to _x000a_2039-40" dataDxfId="1585" dataCellStyle="Normal 7"/>
    <tableColumn id="19" xr3:uid="{09ED8E77-1155-4799-9EDF-EA9AF6E55BB0}" name="2040-41 _x000a_to _x000a_2044-45" dataDxfId="1584" dataCellStyle="Normal 7"/>
    <tableColumn id="20" xr3:uid="{ECCF4064-9ABF-45F6-AA43-E28AFFCAB393}" name="2045-46 _x000a_to _x000a_2049-50" dataDxfId="1583" dataCellStyle="Normal 7"/>
    <tableColumn id="21" xr3:uid="{2F6790FB-1B02-4975-BBAC-DA5F774AF317}" name="2050-51 _x000a_to _x000a_2054-55" dataDxfId="1582" dataCellStyle="Normal 7"/>
    <tableColumn id="22" xr3:uid="{423551FD-8EF6-4EE0-8AA5-825CA8551F85}" name="2055-56 _x000a_to _x000a_2059-60" dataDxfId="1581" dataCellStyle="Normal 7"/>
    <tableColumn id="23" xr3:uid="{FE94CA50-23D9-440A-899F-C3388CE1F219}" name="2060-61 _x000a_to _x000a_2064-65" dataDxfId="1580" dataCellStyle="Normal 7"/>
    <tableColumn id="24" xr3:uid="{A1FC5834-5362-4799-B6F1-8BC931CF3739}" name="2065-66 _x000a_to _x000a_2069-70" dataDxfId="1579" dataCellStyle="Normal 7"/>
    <tableColumn id="25" xr3:uid="{094FF674-088C-4BC2-A94A-732DC021C74D}" name="2070-71 _x000a_to _x000a_2074-75" dataDxfId="1578" dataCellStyle="Normal 7"/>
    <tableColumn id="26" xr3:uid="{3C5C5739-5B09-495B-A7D1-7D7459BD60CC}" name="2075-76 _x000a_to _x000a_2079-80" dataDxfId="1577" dataCellStyle="Normal 7"/>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C4DABB2-E864-4BD0-9798-8A1EFAA02BD2}" name="TBL8f_Leakage_Totex33" displayName="TBL8f_Leakage_Totex33" ref="B187:AA189" totalsRowShown="0" headerRowDxfId="1576" dataDxfId="1574" headerRowBorderDxfId="1575" tableBorderDxfId="1573" headerRowCellStyle="Normal 2 2 2">
  <autoFilter ref="B187:AA189" xr:uid="{0C983A2F-62CF-4D7C-B647-DB8719023589}"/>
  <tableColumns count="26">
    <tableColumn id="1" xr3:uid="{E65342DF-7F0A-4CA9-A97D-2126779B4564}" name="Reference" dataDxfId="1572"/>
    <tableColumn id="2" xr3:uid="{9F6728C6-CBA9-4641-9CF4-B3C69BDEE7C1}" name="Expenditure element" dataDxfId="1571"/>
    <tableColumn id="3" xr3:uid="{FEA2419B-8E97-481A-B735-66E431147C5E}" name="Expenditure type" dataDxfId="1570"/>
    <tableColumn id="4" xr3:uid="{B36DC7C0-6A5C-47F5-809B-806C2D8F0779}" name="Unit" dataDxfId="1569" dataCellStyle="Normal 2 2 2"/>
    <tableColumn id="5" xr3:uid="{122BAFC0-9D10-4FE9-9F2A-84D12878FC56}" name="Decimal places" dataDxfId="1568"/>
    <tableColumn id="6" xr3:uid="{B53BC6D0-2BC8-4578-8C7F-3F255FC68240}" name="2019-20" dataDxfId="1567"/>
    <tableColumn id="7" xr3:uid="{8F9972C7-FD90-49D3-90FA-58673B0A07F8}" name="2020-21" dataDxfId="1566"/>
    <tableColumn id="8" xr3:uid="{E90CD332-1E16-4417-8666-84325A76EEC5}" name="2021-22" dataDxfId="1565"/>
    <tableColumn id="9" xr3:uid="{7373A8E6-B07E-4586-A233-A590337A0AF1}" name="2022-23" dataDxfId="1564"/>
    <tableColumn id="10" xr3:uid="{59482A4C-C316-445F-947A-E6E09CCD0773}" name="2023-24" dataDxfId="1563"/>
    <tableColumn id="11" xr3:uid="{BEE78610-CE95-452C-9BD2-9DB798BAEBD1}" name="2024-25" dataDxfId="1562"/>
    <tableColumn id="12" xr3:uid="{47C31C0D-0808-4EC4-B767-4AF9D3F91A74}" name="2025-26" dataDxfId="1561"/>
    <tableColumn id="13" xr3:uid="{B0D5461F-459D-4D29-B06E-D8AEB4020218}" name="2026-27" dataDxfId="1560"/>
    <tableColumn id="14" xr3:uid="{31CB2ED4-EC28-4F37-88DD-8CABDD8B5D11}" name="2027-28" dataDxfId="1559"/>
    <tableColumn id="15" xr3:uid="{51030E15-9EFC-4DBE-AB79-6E2A1B582D49}" name="2028-29" dataDxfId="1558"/>
    <tableColumn id="16" xr3:uid="{FDB5B08F-3C8D-4DEE-98E0-F6A4A7125B5A}" name="2029-30" dataDxfId="1557"/>
    <tableColumn id="17" xr3:uid="{BB225256-FFAF-4C22-A3D2-AD9490F3533F}" name="2030-31 _x000a_to _x000a_2034-35" dataDxfId="1556"/>
    <tableColumn id="18" xr3:uid="{D09361D8-7500-42B2-81BE-6586334B5DDD}" name="2035-36 _x000a_to _x000a_2039-40" dataDxfId="1555"/>
    <tableColumn id="19" xr3:uid="{263C6464-4F97-4C68-9A56-C287B21C7FB7}" name="2040-41 _x000a_to _x000a_2044-45" dataDxfId="1554"/>
    <tableColumn id="20" xr3:uid="{52106377-95B2-4BA8-A1BB-4C5812196CED}" name="2045-46 _x000a_to _x000a_2049-50" dataDxfId="1553"/>
    <tableColumn id="21" xr3:uid="{0D103868-A0C0-468E-AD5B-FC9606FA8C3C}" name="2050-51 _x000a_to _x000a_2054-55" dataDxfId="1552"/>
    <tableColumn id="22" xr3:uid="{A21E616B-7335-4FFF-8008-1FDF7D740908}" name="2055-56 _x000a_to _x000a_2059-60" dataDxfId="1551"/>
    <tableColumn id="23" xr3:uid="{44055BBD-5E9B-492E-8E9B-BB9718F93284}" name="2060-61 _x000a_to _x000a_2064-65" dataDxfId="1550"/>
    <tableColumn id="24" xr3:uid="{5EA6082B-B042-4D3F-9CC9-48EEDC342BA5}" name="2065-66 _x000a_to _x000a_2069-70" dataDxfId="1549"/>
    <tableColumn id="25" xr3:uid="{AC590362-3BE0-4FCE-AC7C-555BB5E91C05}" name="2070-71 _x000a_to _x000a_2074-75" dataDxfId="1548"/>
    <tableColumn id="26" xr3:uid="{217174CA-3A15-4BCA-8809-6304F5923FA7}" name="2075-76 _x000a_to _x000a_2079-80" dataDxfId="1547"/>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6C894C0F-B624-4CAC-AB7C-891FCD7E0C3D}" name="TBL8a_Base_Totex39" displayName="TBL8a_Base_Totex39" ref="B196:AA199" totalsRowShown="0" headerRowDxfId="1546" dataDxfId="1544" headerRowBorderDxfId="1545" tableBorderDxfId="1543" headerRowCellStyle="Normal 2 2 2">
  <autoFilter ref="B196:AA199" xr:uid="{FDECB16F-280A-4418-A784-4D9C97056A97}"/>
  <tableColumns count="26">
    <tableColumn id="1" xr3:uid="{1679125B-25E7-43E7-836C-54D86BB62B61}" name="Reference" dataDxfId="1542"/>
    <tableColumn id="2" xr3:uid="{FFF31F53-7FDB-480B-8AFF-0FFAC9117ACC}" name="Expenditure element" dataDxfId="1541" dataCellStyle="Normal 2 2 2"/>
    <tableColumn id="3" xr3:uid="{881CFE18-15ED-4621-B80D-5CBCD13959D2}" name="Expenditure type" dataDxfId="1540" dataCellStyle="Normal 2 2 2"/>
    <tableColumn id="4" xr3:uid="{AA51CEF6-49A5-46D8-AE73-166F65F563CC}" name="Unit" dataDxfId="1539" dataCellStyle="Normal 2 2 2"/>
    <tableColumn id="5" xr3:uid="{3DD0996D-4AB5-404C-B18B-6FC14DD362CF}" name="Decimal places" dataDxfId="1538" dataCellStyle="Normal 2 2 2"/>
    <tableColumn id="6" xr3:uid="{67240F8C-823D-4191-B4FF-B5566BE1B8F0}" name="2019-20" dataDxfId="1537"/>
    <tableColumn id="7" xr3:uid="{AD905531-0707-4E2B-9368-578E36C8AE16}" name="2020-21" dataDxfId="1536"/>
    <tableColumn id="8" xr3:uid="{15BF0973-B2FD-4F0B-A912-040E098BC865}" name="2021-22" dataDxfId="1535"/>
    <tableColumn id="9" xr3:uid="{EE0F2337-FCF1-45DA-A816-8DF63D008CB7}" name="2022-23" dataDxfId="1534"/>
    <tableColumn id="10" xr3:uid="{0C7B7027-3220-4C08-A37B-7B7BC6438F87}" name="2023-24" dataDxfId="1533"/>
    <tableColumn id="11" xr3:uid="{66D8784C-6650-4874-A6F9-7CB33FC5E096}" name="2024-25" dataDxfId="1532"/>
    <tableColumn id="12" xr3:uid="{31779D30-5912-439F-941A-9FB81339FD0B}" name="2025-26" dataDxfId="1531"/>
    <tableColumn id="13" xr3:uid="{DC1744FE-88A9-422E-91BE-41E940EF1D8F}" name="2026-27" dataDxfId="1530"/>
    <tableColumn id="14" xr3:uid="{258A2966-4831-495A-8C6A-32632D3B4F63}" name="2027-28" dataDxfId="1529"/>
    <tableColumn id="15" xr3:uid="{0A3436D8-AB92-4A4F-A197-B811229A69F0}" name="2028-29" dataDxfId="1528"/>
    <tableColumn id="16" xr3:uid="{DDE24F75-1BE9-4A15-A5A5-E02F4FF2DBD1}" name="2029-30" dataDxfId="1527"/>
    <tableColumn id="17" xr3:uid="{857ECFC3-945A-4E97-9B56-67FE7B9415D0}" name="2030-31 _x000a_to _x000a_2034-35" dataDxfId="1526"/>
    <tableColumn id="18" xr3:uid="{8203BA2A-D9FB-4871-A38E-690BC7E3B65C}" name="2035-36 _x000a_to _x000a_2039-40" dataDxfId="1525"/>
    <tableColumn id="19" xr3:uid="{F946E443-54D6-4A4E-B022-5F175705F8C2}" name="2040-41 _x000a_to _x000a_2044-45" dataDxfId="1524"/>
    <tableColumn id="20" xr3:uid="{1D846DBA-AAB9-45E0-BC37-ED54FF24DD61}" name="2045-46 _x000a_to _x000a_2049-50" dataDxfId="1523"/>
    <tableColumn id="21" xr3:uid="{34482116-77E5-4021-9EFD-C4E9C80F4AD9}" name="2050-51 _x000a_to _x000a_2054-55" dataDxfId="1522"/>
    <tableColumn id="22" xr3:uid="{2A59EE77-299F-4A19-92C9-6F01E9ED44AE}" name="2055-56 _x000a_to _x000a_2059-60" dataDxfId="1521"/>
    <tableColumn id="23" xr3:uid="{57B3E9D3-0D04-43BA-9E22-E99B77A74108}" name="2060-61 _x000a_to _x000a_2064-65" dataDxfId="1520"/>
    <tableColumn id="24" xr3:uid="{ADFB3B20-D239-4649-9F9E-3BB385B9AEBE}" name="2065-66 _x000a_to _x000a_2069-70" dataDxfId="1519"/>
    <tableColumn id="25" xr3:uid="{04506A77-845A-4480-B7CA-4FDED0932CC5}" name="2070-71 _x000a_to _x000a_2074-75" dataDxfId="1518"/>
    <tableColumn id="26" xr3:uid="{A621BF50-F858-425E-A975-1139A88245C4}" name="2075-76 _x000a_to _x000a_2079-80" dataDxfId="1517"/>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67501C7-5C43-4890-A3D5-BBBC315F8E40}" name="TBL8b_SDB_Expenditure40" displayName="TBL8b_SDB_Expenditure40" ref="B202:AA218" totalsRowShown="0" headerRowDxfId="1516" dataDxfId="1514" headerRowBorderDxfId="1515" tableBorderDxfId="1513" headerRowCellStyle="Normal 2 2 2" dataCellStyle="Normal 7">
  <autoFilter ref="B202:AA218" xr:uid="{FB9857FC-0739-4882-BBF5-719F87DEB517}"/>
  <tableColumns count="26">
    <tableColumn id="1" xr3:uid="{1B9CE265-4C3F-4671-80A2-2AE24687BE3E}" name="Reference" dataDxfId="1512" dataCellStyle="Normal 2 2 2"/>
    <tableColumn id="2" xr3:uid="{3C87890B-3840-43E5-B37B-8AFE12B89B63}" name="Expenditure element" dataDxfId="1511" dataCellStyle="Normal 2 2 2"/>
    <tableColumn id="3" xr3:uid="{1DE7C019-AE43-42B7-BE34-DBF57DE40FCD}" name="Expenditure type" dataDxfId="1510" dataCellStyle="Normal 2 2 2"/>
    <tableColumn id="4" xr3:uid="{D8C2EDDA-96B4-4BDC-B959-AD0E6E7E3CBF}" name="Unit" dataDxfId="1509" dataCellStyle="Normal 2 2 2"/>
    <tableColumn id="5" xr3:uid="{89AF0176-F93E-406B-9A93-8CDDC06D2735}" name="Decimal places" dataDxfId="1508" dataCellStyle="Normal 2 2 2"/>
    <tableColumn id="6" xr3:uid="{13A6E047-A5F7-4D2F-A2A9-35E6BBDD4E91}" name="2019-20" dataDxfId="1507" dataCellStyle="Normal 7"/>
    <tableColumn id="7" xr3:uid="{F9DA680D-6A46-48B1-98F2-AB3F159F839F}" name="2020-21" dataDxfId="1506" dataCellStyle="Normal 7"/>
    <tableColumn id="8" xr3:uid="{E2E8E6E5-B521-406A-8033-8072CDB6AAE9}" name="2021-22" dataDxfId="1505" dataCellStyle="Normal 7"/>
    <tableColumn id="9" xr3:uid="{2D771EBB-E5A0-4C6B-9F2F-EA9451D7C8CA}" name="2022-23" dataDxfId="1504" dataCellStyle="Normal 7"/>
    <tableColumn id="10" xr3:uid="{217EEFF5-6F22-4760-A755-D7C054BFACE7}" name="2023-24" dataDxfId="1503" dataCellStyle="Normal 7"/>
    <tableColumn id="11" xr3:uid="{D277837A-6D6E-46A8-90B6-2B6AFFA5FBE9}" name="2024-25" dataDxfId="1502" dataCellStyle="Normal 7"/>
    <tableColumn id="12" xr3:uid="{1EE9B05A-0F3B-44CE-B2C7-85B32142EABD}" name="2025-26" dataDxfId="1501" dataCellStyle="Normal 7"/>
    <tableColumn id="13" xr3:uid="{19436D2A-28DA-486D-9688-DCB47ADA01AB}" name="2026-27" dataDxfId="1500" dataCellStyle="Normal 7"/>
    <tableColumn id="14" xr3:uid="{819B39CB-E822-4779-B368-AA9636BFC921}" name="2027-28" dataDxfId="1499" dataCellStyle="Normal 7"/>
    <tableColumn id="15" xr3:uid="{600D13C9-E9BE-4DAC-BF9E-0FA99B98D556}" name="2028-29" dataDxfId="1498" dataCellStyle="Normal 7"/>
    <tableColumn id="16" xr3:uid="{E9F03C66-4567-4318-A306-086783FA7588}" name="2029-30" dataDxfId="1497" dataCellStyle="Normal 7"/>
    <tableColumn id="17" xr3:uid="{AFCB10BF-F24A-44BB-9274-D9EC301A9E94}" name="2030-31 _x000a_to _x000a_2034-35" dataDxfId="1496" dataCellStyle="Normal 7"/>
    <tableColumn id="18" xr3:uid="{A6DC2AAB-D0DA-4EE0-88AB-ED92E42C873F}" name="2035-36 _x000a_to _x000a_2039-40" dataDxfId="1495" dataCellStyle="Normal 7"/>
    <tableColumn id="19" xr3:uid="{B04EFD61-C969-4202-B892-203D45424FF4}" name="2040-41 _x000a_to _x000a_2044-45" dataDxfId="1494" dataCellStyle="Normal 7"/>
    <tableColumn id="20" xr3:uid="{B8590E16-6E04-4940-98AC-F541B96A09D1}" name="2045-46 _x000a_to _x000a_2049-50" dataDxfId="1493" dataCellStyle="Normal 7"/>
    <tableColumn id="21" xr3:uid="{CBD5E4EC-EC70-4E9B-8BB7-295210BF0950}" name="2050-51 _x000a_to _x000a_2054-55" dataDxfId="1492" dataCellStyle="Normal 7"/>
    <tableColumn id="22" xr3:uid="{91C66681-AE78-45FC-AC86-273B97EFAB39}" name="2055-56 _x000a_to _x000a_2059-60" dataDxfId="1491" dataCellStyle="Normal 7"/>
    <tableColumn id="23" xr3:uid="{A98E5400-4743-4E19-A76B-CF60352866A4}" name="2060-61 _x000a_to _x000a_2064-65" dataDxfId="1490" dataCellStyle="Normal 7"/>
    <tableColumn id="24" xr3:uid="{477363E5-68B6-4A45-B5D4-590CA49F6AA3}" name="2065-66 _x000a_to _x000a_2069-70" dataDxfId="1489" dataCellStyle="Normal 7"/>
    <tableColumn id="25" xr3:uid="{C69DD1C7-0E5A-4B78-8ACE-03B4D214D98A}" name="2070-71 _x000a_to _x000a_2074-75" dataDxfId="1488" dataCellStyle="Normal 7"/>
    <tableColumn id="26" xr3:uid="{50729BC4-4676-48C4-8536-15DC2AAE08D5}" name="2075-76 _x000a_to _x000a_2079-80" dataDxfId="1487" dataCellStyle="Normal 7"/>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2791E3D-3D08-4D55-AF51-8F8E883C3FC4}" name="TBL8c_Metering_Expenditure41" displayName="TBL8c_Metering_Expenditure41" ref="B221:AA258" totalsRowShown="0" headerRowDxfId="1486" dataDxfId="1484" headerRowBorderDxfId="1485" tableBorderDxfId="1483" headerRowCellStyle="Normal 2 2 2" dataCellStyle="Normal 7">
  <autoFilter ref="B221:AA258" xr:uid="{C9B1FF4B-475D-40EB-A1F6-E35BA556109E}"/>
  <tableColumns count="26">
    <tableColumn id="1" xr3:uid="{C5886C0C-C1E4-488D-8E47-7163836B1682}" name="Reference" dataDxfId="1482" dataCellStyle="Normal 2 2 2"/>
    <tableColumn id="2" xr3:uid="{179E1789-54A3-41C6-AC4E-8721DF9B4201}" name="Expenditure element" dataDxfId="1481" dataCellStyle="Normal 2 2 2"/>
    <tableColumn id="3" xr3:uid="{8E131DA4-ABD1-4BA5-96F1-663C6D0E3A7C}" name="Expenditure type" dataDxfId="1480" dataCellStyle="Normal 2 2 2"/>
    <tableColumn id="4" xr3:uid="{F22E717E-ABE5-41B2-96E2-7216844D83E6}" name="Unit" dataDxfId="1479" dataCellStyle="Normal 2 2 2"/>
    <tableColumn id="5" xr3:uid="{A7482E9B-5084-4B94-8C37-0B8FE5912615}" name="Decimal places" dataDxfId="1478" dataCellStyle="Normal 2 2 2"/>
    <tableColumn id="6" xr3:uid="{FAC485C1-1392-40FA-A12A-2059F394F15E}" name="2019-20" dataDxfId="1477" dataCellStyle="Normal 7"/>
    <tableColumn id="7" xr3:uid="{DC590456-4FE2-4D38-A028-1BD6ACFC060F}" name="2020-21" dataDxfId="1476" dataCellStyle="Normal 7"/>
    <tableColumn id="8" xr3:uid="{4F07C383-8B39-463B-BCC5-6000D0294C3B}" name="2021-22" dataDxfId="1475" dataCellStyle="Normal 7"/>
    <tableColumn id="9" xr3:uid="{95557DC3-EDDA-43FC-83EF-B826489476DC}" name="2022-23" dataDxfId="1474" dataCellStyle="Normal 7"/>
    <tableColumn id="10" xr3:uid="{AF0A8D46-B13A-4DF8-8E7D-E2D96A4CEB08}" name="2023-24" dataDxfId="1473" dataCellStyle="Normal 7"/>
    <tableColumn id="11" xr3:uid="{FE64A2FD-39A9-4159-AC87-002ECAB23E5F}" name="2024-25" dataDxfId="1472" dataCellStyle="Normal 7"/>
    <tableColumn id="12" xr3:uid="{6128273F-75C3-4287-8798-0ADE4D024C8D}" name="2025-26" dataDxfId="1471" dataCellStyle="Normal 7"/>
    <tableColumn id="13" xr3:uid="{599E1744-BBA4-46DD-8325-D449BB7AA921}" name="2026-27" dataDxfId="1470" dataCellStyle="Normal 7"/>
    <tableColumn id="14" xr3:uid="{09EA03E1-4391-4C71-9156-0D43736FD281}" name="2027-28" dataDxfId="1469" dataCellStyle="Normal 7"/>
    <tableColumn id="15" xr3:uid="{577C814F-3D58-4F6E-B020-6609BA0C15C8}" name="2028-29" dataDxfId="1468" dataCellStyle="Normal 7"/>
    <tableColumn id="16" xr3:uid="{06D0A987-668A-49FE-BB1F-8DFA2BEE53EC}" name="2029-30" dataDxfId="1467" dataCellStyle="Normal 7"/>
    <tableColumn id="17" xr3:uid="{7851A9F9-1931-4566-963D-170E0106C6BD}" name="2030-31 _x000a_to _x000a_2034-35" dataDxfId="1466" dataCellStyle="Normal 7"/>
    <tableColumn id="18" xr3:uid="{C5888078-FFBD-4BD9-A5E2-91024F464EAC}" name="2035-36 _x000a_to _x000a_2039-40" dataDxfId="1465" dataCellStyle="Normal 7"/>
    <tableColumn id="19" xr3:uid="{42F4E36D-B7D8-4992-9419-CB8220911B1C}" name="2040-41 _x000a_to _x000a_2044-45" dataDxfId="1464" dataCellStyle="Normal 7"/>
    <tableColumn id="20" xr3:uid="{997A61C4-BAFE-4F46-9916-FB0D1CBF9BEE}" name="2045-46 _x000a_to _x000a_2049-50" dataDxfId="1463" dataCellStyle="Normal 7"/>
    <tableColumn id="21" xr3:uid="{03CF1F46-C9E4-4F7B-88F2-9DB06539B948}" name="2050-51 _x000a_to _x000a_2054-55" dataDxfId="1462" dataCellStyle="Normal 7"/>
    <tableColumn id="22" xr3:uid="{8CD0ECFE-EAA1-4654-A4D1-A4335DFEDBBE}" name="2055-56 _x000a_to _x000a_2059-60" dataDxfId="1461" dataCellStyle="Normal 7"/>
    <tableColumn id="23" xr3:uid="{6DAAE1AE-8F3D-4EA9-B78B-0F579FBFE873}" name="2060-61 _x000a_to _x000a_2064-65" dataDxfId="1460" dataCellStyle="Normal 7"/>
    <tableColumn id="24" xr3:uid="{77FF0FD7-422D-4C01-A6BC-5F7EC2A9516B}" name="2065-66 _x000a_to _x000a_2069-70" dataDxfId="1459" dataCellStyle="Normal 7"/>
    <tableColumn id="25" xr3:uid="{0CBC9BFE-BA5C-4E89-B7F7-C41006EDA5D1}" name="2070-71 _x000a_to _x000a_2074-75" dataDxfId="1458" dataCellStyle="Normal 7"/>
    <tableColumn id="26" xr3:uid="{61C19BA6-24D7-4F43-ABE7-7F36B9B5B702}" name="2075-76 _x000a_to _x000a_2079-80" dataDxfId="1457" dataCellStyle="Normal 7"/>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FE57D03-D5CB-4DFE-AAE8-ABF4A4706EEF}" name="TBL8d_Total_Enhancement42" displayName="TBL8d_Total_Enhancement42" ref="B261:AA264" totalsRowShown="0" headerRowDxfId="1456" dataDxfId="1454" headerRowBorderDxfId="1455" tableBorderDxfId="1453" headerRowCellStyle="Normal 2 2 2" dataCellStyle="Normal 7">
  <autoFilter ref="B261:AA264" xr:uid="{4CF459F2-C474-4BB8-869D-60ACC22B7857}"/>
  <tableColumns count="26">
    <tableColumn id="1" xr3:uid="{EE45A856-F127-4792-803D-7496D7139936}" name="Reference" dataDxfId="1452" dataCellStyle="Normal 2 2 2"/>
    <tableColumn id="2" xr3:uid="{67722B59-A011-49A4-8AC2-676C51BF9408}" name="Expenditure element" dataDxfId="1451" dataCellStyle="Normal 2 2 2"/>
    <tableColumn id="3" xr3:uid="{9112B06B-4761-434B-8257-BD2AA89E3EFF}" name="Expenditure type" dataDxfId="1450" dataCellStyle="Normal 2 2 2"/>
    <tableColumn id="4" xr3:uid="{1B67601D-7AC9-466F-B11F-5AC89082C5F8}" name="Unit" dataDxfId="1449" dataCellStyle="Normal 2 2 2"/>
    <tableColumn id="5" xr3:uid="{FD457873-30DB-4491-9A11-DDFA022F85F4}" name="Decimal places" dataDxfId="1448" dataCellStyle="Normal 2 2 2"/>
    <tableColumn id="6" xr3:uid="{9007035A-B3E2-40D1-B812-AAF5522F22EE}" name="2019-20" dataDxfId="1447" dataCellStyle="Normal 7"/>
    <tableColumn id="7" xr3:uid="{6B6484EC-BEC0-4991-861F-6A1BCCB01273}" name="2020-21" dataDxfId="1446" dataCellStyle="Normal 7"/>
    <tableColumn id="8" xr3:uid="{26C97BF0-A27D-409E-AD15-1DB96C218ECC}" name="2021-22" dataDxfId="1445" dataCellStyle="Normal 7"/>
    <tableColumn id="9" xr3:uid="{B2AA353A-5A4B-4CA3-B930-39FE0206B94F}" name="2022-23" dataDxfId="1444" dataCellStyle="Normal 7"/>
    <tableColumn id="10" xr3:uid="{3C136CA9-867A-4529-B9DF-023D16933900}" name="2023-24" dataDxfId="1443" dataCellStyle="Normal 7"/>
    <tableColumn id="11" xr3:uid="{3FAEECCE-4A4F-4ACC-AB4B-44009FFAE489}" name="2024-25" dataDxfId="1442" dataCellStyle="Normal 7"/>
    <tableColumn id="12" xr3:uid="{6AEE9A8D-8709-433B-BDCD-A6E564DA0173}" name="2025-26" dataDxfId="1441" dataCellStyle="Normal 7"/>
    <tableColumn id="13" xr3:uid="{54BB9B4E-E5E5-451C-956D-CFB86CE70B1D}" name="2026-27" dataDxfId="1440" dataCellStyle="Normal 7"/>
    <tableColumn id="14" xr3:uid="{2993A82C-1977-434D-A2AA-9CFEE07E0EC3}" name="2027-28" dataDxfId="1439" dataCellStyle="Normal 7"/>
    <tableColumn id="15" xr3:uid="{D601F7B9-2D0A-48FC-8110-7E3178B0DA4E}" name="2028-29" dataDxfId="1438" dataCellStyle="Normal 7"/>
    <tableColumn id="16" xr3:uid="{06BC2018-DC7D-47B8-B08A-8D8AD7F39965}" name="2029-30" dataDxfId="1437" dataCellStyle="Normal 7"/>
    <tableColumn id="17" xr3:uid="{77AE6891-52A7-43A9-A42C-3EAAC47EBAD5}" name="2030-31 _x000a_to _x000a_2034-35" dataDxfId="1436" dataCellStyle="Normal 7"/>
    <tableColumn id="18" xr3:uid="{812BEE8C-622C-4541-BA8F-F2090680F12E}" name="2035-36 _x000a_to _x000a_2039-40" dataDxfId="1435" dataCellStyle="Normal 7"/>
    <tableColumn id="19" xr3:uid="{A1C49DCE-20DA-475D-B539-F1FEA2C71FBA}" name="2040-41 _x000a_to _x000a_2044-45" dataDxfId="1434" dataCellStyle="Normal 7"/>
    <tableColumn id="20" xr3:uid="{DA327627-2FE9-4797-B75B-3E5133706ED2}" name="2045-46 _x000a_to _x000a_2049-50" dataDxfId="1433" dataCellStyle="Normal 7"/>
    <tableColumn id="21" xr3:uid="{27239E09-CC85-4114-A208-991C13798ECA}" name="2050-51 _x000a_to _x000a_2054-55" dataDxfId="1432" dataCellStyle="Normal 7"/>
    <tableColumn id="22" xr3:uid="{07738456-282C-4B75-8074-F072E8303519}" name="2055-56 _x000a_to _x000a_2059-60" dataDxfId="1431" dataCellStyle="Normal 7"/>
    <tableColumn id="23" xr3:uid="{3F08F5D3-2B8A-403F-B3C2-14E516925A60}" name="2060-61 _x000a_to _x000a_2064-65" dataDxfId="1430" dataCellStyle="Normal 7"/>
    <tableColumn id="24" xr3:uid="{59A3B2E2-F582-435A-8EAD-D974D76CBE36}" name="2065-66 _x000a_to _x000a_2069-70" dataDxfId="1429" dataCellStyle="Normal 7"/>
    <tableColumn id="25" xr3:uid="{1A284FE9-45C7-4712-BFC3-978E611B2562}" name="2070-71 _x000a_to _x000a_2074-75" dataDxfId="1428" dataCellStyle="Normal 7"/>
    <tableColumn id="26" xr3:uid="{F582A1B5-5D94-4869-BD5D-46D485061572}" name="2075-76 _x000a_to _x000a_2079-80" dataDxfId="1427" dataCellStyle="Normal 7"/>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830FFB44-89CB-4D84-BA7C-E1D171E41BD4}" name="TBL8e_Supply_Demand_Benefit43" displayName="TBL8e_Supply_Demand_Benefit43" ref="B267:AA279" totalsRowShown="0" headerRowDxfId="1426" dataDxfId="1424" headerRowBorderDxfId="1425" tableBorderDxfId="1423" headerRowCellStyle="Normal 2 2 2" dataCellStyle="Normal 7">
  <autoFilter ref="B267:AA279" xr:uid="{2E01C521-FA6F-49D6-B1FD-BCB97C9166C6}"/>
  <tableColumns count="26">
    <tableColumn id="1" xr3:uid="{90021DC4-6507-40A4-B747-49746BF84A2E}" name="Reference" dataDxfId="1422" dataCellStyle="Normal 2 2 2"/>
    <tableColumn id="2" xr3:uid="{BFE7AE9F-FFAC-488A-B3BB-BAB96F643403}" name="Benefit element" dataDxfId="1421" dataCellStyle="Normal 2 2 2"/>
    <tableColumn id="3" xr3:uid="{B9C883E6-BB08-46A1-A327-0508999D331C}" name="Expenditure type" dataDxfId="1420" dataCellStyle="Normal 2 2 2"/>
    <tableColumn id="4" xr3:uid="{6DD01A11-3A02-4BA7-ADC6-8D21FCB9D002}" name="Unit" dataDxfId="1419" dataCellStyle="Normal 2 2 2"/>
    <tableColumn id="5" xr3:uid="{AFA39B99-C1A4-403E-B426-BF8EDE9A8069}" name="Decimal places" dataDxfId="1418" dataCellStyle="Normal 2 2 2"/>
    <tableColumn id="6" xr3:uid="{FEF38FD3-BCDA-446E-9E8A-6F4443B0474A}" name="2019-20" dataDxfId="1417" dataCellStyle="Normal 7"/>
    <tableColumn id="7" xr3:uid="{D9E9E848-142C-40DA-9317-05058F3CA8F2}" name="2020-21" dataDxfId="1416" dataCellStyle="Normal 7"/>
    <tableColumn id="8" xr3:uid="{29709C6F-1D70-46E3-9F68-9B951F884420}" name="2021-22" dataDxfId="1415" dataCellStyle="Normal 7"/>
    <tableColumn id="9" xr3:uid="{BACD3FF0-CA15-479E-B199-2FD613933D6C}" name="2022-23" dataDxfId="1414" dataCellStyle="Normal 7"/>
    <tableColumn id="10" xr3:uid="{EF0569F7-CE34-4B42-A363-26B3FE019F3B}" name="2023-24" dataDxfId="1413" dataCellStyle="Normal 7"/>
    <tableColumn id="11" xr3:uid="{EA091D15-B316-46D9-A787-FDD4321B0B91}" name="2024-25" dataDxfId="1412" dataCellStyle="Normal 7"/>
    <tableColumn id="12" xr3:uid="{180ADF85-40CB-4226-AF53-AFAEFE9FD26F}" name="2025-26" dataDxfId="1411" dataCellStyle="Normal 7"/>
    <tableColumn id="13" xr3:uid="{02FB99D4-8035-4897-B279-D17784511111}" name="2026-27" dataDxfId="1410" dataCellStyle="Normal 7"/>
    <tableColumn id="14" xr3:uid="{461F36F6-E8F0-431D-A941-F3081B979373}" name="2027-28" dataDxfId="1409" dataCellStyle="Normal 7"/>
    <tableColumn id="15" xr3:uid="{40A7B87E-ECEA-4AD3-9AB0-D7952DABA381}" name="2028-29" dataDxfId="1408" dataCellStyle="Normal 7"/>
    <tableColumn id="16" xr3:uid="{D5DF050A-7F73-40C1-8B38-0CB34E25CCF9}" name="2029-30" dataDxfId="1407" dataCellStyle="Normal 7"/>
    <tableColumn id="17" xr3:uid="{50CCC109-7136-43C1-9AB5-685BD5D5263E}" name="2030-31 _x000a_to _x000a_2034-35" dataDxfId="1406" dataCellStyle="Normal 7"/>
    <tableColumn id="18" xr3:uid="{C0DA6AA6-A91F-40D1-8281-A3962EF7DA47}" name="2035-36 _x000a_to _x000a_2039-40" dataDxfId="1405" dataCellStyle="Normal 7"/>
    <tableColumn id="19" xr3:uid="{B1F05035-D416-4F4B-86F0-012A05F16587}" name="2040-41 _x000a_to _x000a_2044-45" dataDxfId="1404" dataCellStyle="Normal 7"/>
    <tableColumn id="20" xr3:uid="{D1AD8C38-FD69-4D56-876E-B9104E07C645}" name="2045-46 _x000a_to _x000a_2049-50" dataDxfId="1403" dataCellStyle="Normal 7"/>
    <tableColumn id="21" xr3:uid="{99F9B385-FAAA-48EB-82E8-DEBB0BF9D1B0}" name="2050-51 _x000a_to _x000a_2054-55" dataDxfId="1402" dataCellStyle="Normal 7"/>
    <tableColumn id="22" xr3:uid="{4927DF31-BF92-42D4-8926-4B8E6135A412}" name="2055-56 _x000a_to _x000a_2059-60" dataDxfId="1401" dataCellStyle="Normal 7"/>
    <tableColumn id="23" xr3:uid="{512656C2-95F9-4D9B-B13F-37C188B68CD7}" name="2060-61 _x000a_to _x000a_2064-65" dataDxfId="1400" dataCellStyle="Normal 7"/>
    <tableColumn id="24" xr3:uid="{D56BFBB3-C849-42B9-BBA3-F1699929063E}" name="2065-66 _x000a_to _x000a_2069-70" dataDxfId="1399" dataCellStyle="Normal 7"/>
    <tableColumn id="25" xr3:uid="{230801BB-5930-484B-8991-850279EF90AD}" name="2070-71 _x000a_to _x000a_2074-75" dataDxfId="1398" dataCellStyle="Normal 7"/>
    <tableColumn id="26" xr3:uid="{11AE67C0-0CB4-4B70-BA10-A964BE01878C}" name="2075-76 _x000a_to _x000a_2079-80" dataDxfId="1397" dataCellStyle="Normal 7"/>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DFF95F2-C27F-4B9D-966E-F11C2BB0765B}" name="TBL8f_Leakage_Totex105" displayName="TBL8f_Leakage_Totex105" ref="B282:AA284" totalsRowShown="0" headerRowDxfId="1396" dataDxfId="1394" headerRowBorderDxfId="1395" tableBorderDxfId="1393" headerRowCellStyle="Normal 2 2 2">
  <autoFilter ref="B282:AA284" xr:uid="{DDFF95F2-C27F-4B9D-966E-F11C2BB0765B}"/>
  <tableColumns count="26">
    <tableColumn id="1" xr3:uid="{95770960-9775-468A-BEA0-30366951899F}" name="Reference" dataDxfId="1392"/>
    <tableColumn id="2" xr3:uid="{BD39BB2C-6290-4E4A-886D-84B199FE2777}" name="Expenditure element" dataDxfId="1391"/>
    <tableColumn id="3" xr3:uid="{9F2D2608-859B-4846-8BAB-85CEFBC0BC46}" name="Expenditure type" dataDxfId="1390"/>
    <tableColumn id="4" xr3:uid="{9CB9DC66-AC75-4EE8-9A59-9DE849736960}" name="Unit" dataDxfId="1389"/>
    <tableColumn id="5" xr3:uid="{66006092-FD0A-4714-ABF8-0BFFE4CA6D39}" name="Decimal places" dataDxfId="1388"/>
    <tableColumn id="6" xr3:uid="{D8433D39-09B7-4BAC-AFE1-A67222360AAC}" name="2019-20" dataDxfId="1387"/>
    <tableColumn id="7" xr3:uid="{512EF9AF-4B36-4AAA-BDA4-F55CCE53B183}" name="2020-21" dataDxfId="1386"/>
    <tableColumn id="8" xr3:uid="{DBA3A8B2-9401-4C61-B227-613FED2F90C6}" name="2021-22" dataDxfId="1385"/>
    <tableColumn id="9" xr3:uid="{3608DE13-69FD-4523-90DC-93E4A1A947AF}" name="2022-23" dataDxfId="1384"/>
    <tableColumn id="10" xr3:uid="{3379C8BC-E1BB-4224-BF12-C30450C4A050}" name="2023-24" dataDxfId="1383"/>
    <tableColumn id="11" xr3:uid="{B172F399-6ABD-444A-9371-5B4338AD7521}" name="2024-25" dataDxfId="1382" dataCellStyle="Normal 7"/>
    <tableColumn id="12" xr3:uid="{8A2C4541-3708-4E68-BE70-566FC95C66EA}" name="2025-26" dataDxfId="1381"/>
    <tableColumn id="13" xr3:uid="{CF3FF161-0AA8-4E4A-836D-30466CE4D155}" name="2026-27" dataDxfId="1380"/>
    <tableColumn id="14" xr3:uid="{62C7037C-CFE6-45B3-AAB0-ED0D445BD6F9}" name="2027-28" dataDxfId="1379"/>
    <tableColumn id="15" xr3:uid="{5A210BB6-40FF-4994-8F71-747CF4332FD6}" name="2028-29" dataDxfId="1378"/>
    <tableColumn id="16" xr3:uid="{B8505496-1DA8-47A9-B6F4-5D5FFED27AFE}" name="2029-30" dataDxfId="1377"/>
    <tableColumn id="17" xr3:uid="{E7EFB3B7-F18F-4A25-9E01-0BE7037941D5}" name="2030-31 _x000a_to _x000a_2034-35" dataDxfId="1376"/>
    <tableColumn id="18" xr3:uid="{F4BC538C-79D2-47CE-B72D-23EC02135957}" name="2035-36 _x000a_to _x000a_2039-40" dataDxfId="1375"/>
    <tableColumn id="19" xr3:uid="{32810665-D884-4BCF-8865-A018D1A712ED}" name="2040-41 _x000a_to _x000a_2044-45" dataDxfId="1374"/>
    <tableColumn id="20" xr3:uid="{66C60F3A-FE11-4C6F-8467-1D101C711869}" name="2045-46 _x000a_to _x000a_2049-50" dataDxfId="1373"/>
    <tableColumn id="21" xr3:uid="{5C11AD25-6F31-47B3-B3C7-C58E2412DFD9}" name="2050-51 _x000a_to _x000a_2054-55" dataDxfId="1372"/>
    <tableColumn id="22" xr3:uid="{BFCFD0AD-7E6C-4EC7-A913-B1CB628E13D2}" name="2055-56 _x000a_to _x000a_2059-60" dataDxfId="1371"/>
    <tableColumn id="23" xr3:uid="{A2861035-B22C-4EA4-97AD-14F4EF9D521B}" name="2060-61 _x000a_to _x000a_2064-65" dataDxfId="1370"/>
    <tableColumn id="24" xr3:uid="{DEDB95B6-03C6-4076-8F87-8E7DA35099E2}" name="2065-66 _x000a_to _x000a_2069-70" dataDxfId="1369"/>
    <tableColumn id="25" xr3:uid="{C09D0B42-DF53-4BDB-B23C-7D8562B2A012}" name="2070-71 _x000a_to _x000a_2074-75" dataDxfId="1368"/>
    <tableColumn id="26" xr3:uid="{EAC0A87D-4D4E-40A4-88BF-A1B022DE367D}" name="2075-76 _x000a_to _x000a_2079-80" dataDxfId="1367"/>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553F142-97D4-4C30-A1BC-85F8237B6D4A}" name="TBL8a_Base_Totex106" displayName="TBL8a_Base_Totex106" ref="B290:AA293" totalsRowShown="0" headerRowDxfId="1366" dataDxfId="1364" headerRowBorderDxfId="1365" tableBorderDxfId="1363" headerRowCellStyle="Normal 2 2 2">
  <autoFilter ref="B290:AA293" xr:uid="{7553F142-97D4-4C30-A1BC-85F8237B6D4A}"/>
  <tableColumns count="26">
    <tableColumn id="1" xr3:uid="{9C26DD5D-BF8A-4557-8306-397D529B617B}" name="Reference" dataDxfId="1362"/>
    <tableColumn id="2" xr3:uid="{0A55DFD8-6A74-4226-9F14-EDF4237D83E5}" name="Expenditure element" dataDxfId="1361" dataCellStyle="Normal 2 2 2"/>
    <tableColumn id="3" xr3:uid="{730BC66D-2C07-4310-A403-C9759DD8BE14}" name="Expenditure type" dataDxfId="1360" dataCellStyle="Normal 2 2 2"/>
    <tableColumn id="4" xr3:uid="{04FF7B1F-DEF5-4BEF-90A6-1DC012D029C3}" name="Unit" dataDxfId="1359" dataCellStyle="Normal 2 2 2"/>
    <tableColumn id="5" xr3:uid="{18C0E502-416B-4839-A8A2-F872748E4C22}" name="Decimal places" dataDxfId="1358" dataCellStyle="Normal 2 2 2"/>
    <tableColumn id="6" xr3:uid="{B65019BF-9E5A-4CDB-B836-3AFD230C9B28}" name="2019-20" dataDxfId="1357"/>
    <tableColumn id="7" xr3:uid="{21629333-F7D6-4BF1-93F6-8896758BBCC2}" name="2020-21" dataDxfId="1356"/>
    <tableColumn id="8" xr3:uid="{BA2A93D0-84EF-4F0D-B221-CBE79B753003}" name="2021-22" dataDxfId="1355"/>
    <tableColumn id="9" xr3:uid="{67028C14-6B12-46C7-974C-97C4DE4C8DB6}" name="2022-23" dataDxfId="1354"/>
    <tableColumn id="10" xr3:uid="{D39F8199-A764-4D29-BB9B-1183F4534A5A}" name="2023-24" dataDxfId="1353"/>
    <tableColumn id="11" xr3:uid="{1E4483E3-51F7-4F38-BD3B-6D1B4589C31E}" name="2024-25" dataDxfId="1352"/>
    <tableColumn id="12" xr3:uid="{7947DA0A-2462-466C-A772-3654DE541F9D}" name="2025-26" dataDxfId="1351"/>
    <tableColumn id="13" xr3:uid="{81907EDB-A5FA-4451-AECE-031F19D49785}" name="2026-27" dataDxfId="1350"/>
    <tableColumn id="14" xr3:uid="{3DC561EA-2390-4B24-B0FE-DD32C489C1C7}" name="2027-28" dataDxfId="1349"/>
    <tableColumn id="15" xr3:uid="{38F94D38-3558-4B11-B79F-CC9A558169ED}" name="2028-29" dataDxfId="1348"/>
    <tableColumn id="16" xr3:uid="{C614F357-B073-45DB-BCEC-EFA8A7AB36BD}" name="2029-30" dataDxfId="1347"/>
    <tableColumn id="17" xr3:uid="{EA3069ED-F858-442D-875F-A1D3E19CB9B0}" name="2030-31 _x000a_to _x000a_2034-35" dataDxfId="1346"/>
    <tableColumn id="18" xr3:uid="{C762242B-FC46-4EA3-B204-E390376EAB55}" name="2035-36 _x000a_to _x000a_2039-40" dataDxfId="1345"/>
    <tableColumn id="19" xr3:uid="{31AC9EB5-6D57-4375-AB63-D20F3E9E7017}" name="2040-41 _x000a_to _x000a_2044-45" dataDxfId="1344"/>
    <tableColumn id="20" xr3:uid="{2BA960FC-1CFE-4C38-B1C5-DE30BDC8EC3B}" name="2045-46 _x000a_to _x000a_2049-50" dataDxfId="1343"/>
    <tableColumn id="21" xr3:uid="{47135754-E151-4CAE-9C43-E7A900078278}" name="2050-51 _x000a_to _x000a_2054-55" dataDxfId="1342"/>
    <tableColumn id="22" xr3:uid="{D35197DF-6319-456A-A665-FEF304446479}" name="2055-56 _x000a_to _x000a_2059-60" dataDxfId="1341"/>
    <tableColumn id="23" xr3:uid="{D7180B95-6410-49A8-A268-6318785F8F0F}" name="2060-61 _x000a_to _x000a_2064-65" dataDxfId="1340"/>
    <tableColumn id="24" xr3:uid="{1C250B2E-1325-43D5-AA86-6E8324F65B8E}" name="2065-66 _x000a_to _x000a_2069-70" dataDxfId="1339"/>
    <tableColumn id="25" xr3:uid="{9E56D712-C73C-4834-8B70-E362A801535F}" name="2070-71 _x000a_to _x000a_2074-75" dataDxfId="1338"/>
    <tableColumn id="26" xr3:uid="{1A27839A-1CF8-449C-89DF-3AB0900B802E}" name="2075-76 _x000a_to _x000a_2079-80" dataDxfId="1337">
      <calculatedColumnFormula>SUM(AA289:AA290)</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E2B5214-B137-491F-8410-614A12D89EB3}" name="TBL8b_SDB_Expenditure107" displayName="TBL8b_SDB_Expenditure107" ref="B296:AA312" totalsRowShown="0" headerRowDxfId="1336" dataDxfId="1334" headerRowBorderDxfId="1335" tableBorderDxfId="1333" headerRowCellStyle="Normal 2 2 2" dataCellStyle="Normal 7">
  <autoFilter ref="B296:AA312" xr:uid="{7E2B5214-B137-491F-8410-614A12D89EB3}"/>
  <tableColumns count="26">
    <tableColumn id="1" xr3:uid="{ACB1F45C-4E42-4994-8300-45560A4BBE83}" name="Reference" dataDxfId="1332" dataCellStyle="Normal 2 2 2"/>
    <tableColumn id="2" xr3:uid="{51A95FB0-006F-4FBC-9031-3D900A915393}" name="Expenditure element" dataDxfId="1331" dataCellStyle="Normal 2 2 2"/>
    <tableColumn id="3" xr3:uid="{1C1A391E-FB81-467D-95C3-1E2CE3D12DEC}" name="Expenditure type" dataDxfId="1330" dataCellStyle="Normal 2 2 2"/>
    <tableColumn id="4" xr3:uid="{2F9588E1-76E7-4049-BFD4-4FDB54165CCD}" name="Unit" dataDxfId="1329" dataCellStyle="Normal 2 2 2"/>
    <tableColumn id="5" xr3:uid="{2A361DF4-AA53-4DFC-A5B8-BA39BE0B7FF8}" name="Decimal places" dataDxfId="1328" dataCellStyle="Normal 2 2 2"/>
    <tableColumn id="6" xr3:uid="{F908C075-C442-4C51-9EA8-3E2DD4204CE9}" name="2019-20" dataDxfId="1327" dataCellStyle="Normal 7"/>
    <tableColumn id="7" xr3:uid="{CA5ED651-0B15-43A7-B365-7B816AA88E55}" name="2020-21" dataDxfId="1326" dataCellStyle="Normal 7"/>
    <tableColumn id="8" xr3:uid="{2E808815-3F7C-4B76-98E2-506E0D00B3FE}" name="2021-22" dataDxfId="1325" dataCellStyle="Normal 7"/>
    <tableColumn id="9" xr3:uid="{D263DB33-AA73-4203-8596-B670D945E436}" name="2022-23" dataDxfId="1324" dataCellStyle="Normal 7"/>
    <tableColumn id="10" xr3:uid="{C4514F29-AE89-4690-9F1F-919301CCF757}" name="2023-24" dataDxfId="1323" dataCellStyle="Normal 7"/>
    <tableColumn id="11" xr3:uid="{16B723FF-7E27-4A3D-BB61-723109C976B0}" name="2024-25" dataDxfId="1322" dataCellStyle="Normal 7"/>
    <tableColumn id="12" xr3:uid="{FBBEFBD3-5F78-4788-B88A-1EADE6643239}" name="2025-26" dataDxfId="1321" dataCellStyle="Normal 7"/>
    <tableColumn id="13" xr3:uid="{FEEBBDE2-59CE-4ADB-9E12-C10C0DAE7290}" name="2026-27" dataDxfId="1320" dataCellStyle="Normal 7"/>
    <tableColumn id="14" xr3:uid="{B53C26E2-38ED-4F22-9E4B-95FB555B2893}" name="2027-28" dataDxfId="1319" dataCellStyle="Normal 7"/>
    <tableColumn id="15" xr3:uid="{29666A19-AE06-4279-989C-8BF4D7BF15DF}" name="2028-29" dataDxfId="1318" dataCellStyle="Normal 7"/>
    <tableColumn id="16" xr3:uid="{C2458605-EC86-4879-8179-EB715BC839EA}" name="2029-30" dataDxfId="1317" dataCellStyle="Normal 7"/>
    <tableColumn id="17" xr3:uid="{D1D41347-EB6C-4C32-A240-7362961E3018}" name="2030-31 _x000a_to _x000a_2034-35" dataDxfId="1316" dataCellStyle="Normal 7"/>
    <tableColumn id="18" xr3:uid="{5EB6B737-F2CC-4651-884A-02F66F5CD4EE}" name="2035-36 _x000a_to _x000a_2039-40" dataDxfId="1315" dataCellStyle="Normal 7"/>
    <tableColumn id="19" xr3:uid="{309FF1F5-8B35-4074-BCF7-0173D9BD549D}" name="2040-41 _x000a_to _x000a_2044-45" dataDxfId="1314" dataCellStyle="Normal 7"/>
    <tableColumn id="20" xr3:uid="{81E48ABC-DB49-4F66-A16A-E56A11B0930A}" name="2045-46 _x000a_to _x000a_2049-50" dataDxfId="1313" dataCellStyle="Normal 7"/>
    <tableColumn id="21" xr3:uid="{63E8719F-AC49-4DC8-8287-289E99C80978}" name="2050-51 _x000a_to _x000a_2054-55" dataDxfId="1312" dataCellStyle="Normal 7"/>
    <tableColumn id="22" xr3:uid="{322D1045-6E00-4195-9757-01022DD56457}" name="2055-56 _x000a_to _x000a_2059-60" dataDxfId="1311" dataCellStyle="Normal 7"/>
    <tableColumn id="23" xr3:uid="{D50AB3B0-6012-417A-9A5E-D05530AAE5E4}" name="2060-61 _x000a_to _x000a_2064-65" dataDxfId="1310" dataCellStyle="Normal 7"/>
    <tableColumn id="24" xr3:uid="{B511147E-CE64-4825-876B-1823F94921F5}" name="2065-66 _x000a_to _x000a_2069-70" dataDxfId="1309" dataCellStyle="Normal 7"/>
    <tableColumn id="25" xr3:uid="{3998602F-1C4D-4C7A-B7AE-AAA3B3F7975A}" name="2070-71 _x000a_to _x000a_2074-75" dataDxfId="1308" dataCellStyle="Normal 7"/>
    <tableColumn id="26" xr3:uid="{23F6AC49-A3A4-43B7-861B-D0316DDA15EE}" name="2075-76 _x000a_to _x000a_2079-80" dataDxfId="1307" dataCellStyle="Normal 7">
      <calculatedColumnFormula>SUM(AA295:AA296)</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BL1d_DrouLic" displayName="TBL1d_DrouLic" ref="B50:L53" totalsRowShown="0" headerRowDxfId="2935" headerRowBorderDxfId="2934" tableBorderDxfId="2933" totalsRowBorderDxfId="2932" headerRowCellStyle="Normal 2">
  <autoFilter ref="B50:L53" xr:uid="{00000000-0009-0000-0100-000004000000}"/>
  <tableColumns count="11">
    <tableColumn id="2" xr3:uid="{00000000-0010-0000-0300-000002000000}" name="WRMP24 Reference" dataDxfId="2931"/>
    <tableColumn id="3" xr3:uid="{00000000-0010-0000-0300-000003000000}" name="Derivation" dataDxfId="2930"/>
    <tableColumn id="4" xr3:uid="{00000000-0010-0000-0300-000004000000}" name="Licence number" dataDxfId="2929"/>
    <tableColumn id="5" xr3:uid="{00000000-0010-0000-0300-000005000000}" name="Source name" dataDxfId="2928"/>
    <tableColumn id="6" xr3:uid="{00000000-0010-0000-0300-000006000000}" name="Source type" dataDxfId="2927"/>
    <tableColumn id="7" xr3:uid="{00000000-0010-0000-0300-000007000000}" name="WRZ Code" dataDxfId="2926"/>
    <tableColumn id="8" xr3:uid="{00000000-0010-0000-0300-000008000000}" name="DYAA deployable output (Ml/d)" dataDxfId="2925"/>
    <tableColumn id="1" xr3:uid="{00000000-0010-0000-0300-000001000000}" name="DYCP deployable output (Ml/d)" dataDxfId="2924">
      <calculatedColumnFormula>SUM(I52:I53)</calculatedColumnFormula>
    </tableColumn>
    <tableColumn id="9" xr3:uid="{00000000-0010-0000-0300-000009000000}" name="Annual licensed quantity (Ml/d)" dataDxfId="2923"/>
    <tableColumn id="10" xr3:uid="{00000000-0010-0000-0300-00000A000000}" name="Reason licence is unused" dataDxfId="2922"/>
    <tableColumn id="11" xr3:uid="{00000000-0010-0000-0300-00000B000000}" name="Additional notes (if desired)" dataDxfId="2921"/>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1FEAB36-CDF6-48CB-8A3A-C53A552EDF0D}" name="TBL8c_Metering_Expenditure108" displayName="TBL8c_Metering_Expenditure108" ref="B315:AA352" totalsRowShown="0" headerRowDxfId="1306" dataDxfId="1304" headerRowBorderDxfId="1305" tableBorderDxfId="1303" headerRowCellStyle="Normal 2 2 2" dataCellStyle="Normal 7">
  <autoFilter ref="B315:AA352" xr:uid="{F1FEAB36-CDF6-48CB-8A3A-C53A552EDF0D}"/>
  <tableColumns count="26">
    <tableColumn id="1" xr3:uid="{65CF737C-9C85-440B-B278-76EA8B4E354C}" name="Reference" dataDxfId="1302" dataCellStyle="Normal 2 2 2"/>
    <tableColumn id="2" xr3:uid="{39745512-2B53-4996-8DC9-F9F75C8C79A0}" name="Expenditure element" dataDxfId="1301" dataCellStyle="Normal 2 2 2"/>
    <tableColumn id="3" xr3:uid="{8184D60C-81C8-4E1E-9B77-1C800C505190}" name="Expenditure type" dataDxfId="1300" dataCellStyle="Normal 2 2 2"/>
    <tableColumn id="4" xr3:uid="{A0F475DC-0B9A-4890-BBB0-90B55DC63110}" name="Unit" dataDxfId="1299" dataCellStyle="Normal 2 2 2"/>
    <tableColumn id="5" xr3:uid="{8AA89C68-B25D-4ECE-B3A5-5ECCDAE1107F}" name="Decimal places" dataDxfId="1298" dataCellStyle="Normal 2 2 2"/>
    <tableColumn id="6" xr3:uid="{0C1A3554-72DB-4848-B197-335F7118CF04}" name="2019-20" dataDxfId="1297" dataCellStyle="Normal 7"/>
    <tableColumn id="7" xr3:uid="{8F79C686-AE31-4BBB-B895-09A0345CCFAA}" name="2020-21" dataDxfId="1296" dataCellStyle="Normal 7"/>
    <tableColumn id="8" xr3:uid="{44CFC8BE-4F8C-4D9C-9CD0-018D07A5C271}" name="2021-22" dataDxfId="1295" dataCellStyle="Normal 7"/>
    <tableColumn id="9" xr3:uid="{CD3BF7ED-55C2-4EC7-8FA0-756F19F23EFB}" name="2022-23" dataDxfId="1294" dataCellStyle="Normal 7"/>
    <tableColumn id="10" xr3:uid="{44013521-1904-482F-8E29-E3BDA9A038A6}" name="2023-24" dataDxfId="1293" dataCellStyle="Normal 7"/>
    <tableColumn id="11" xr3:uid="{7BA0DF0E-1E89-4FF0-B676-CC44F7064A28}" name="2024-25" dataDxfId="1292" dataCellStyle="Normal 7"/>
    <tableColumn id="12" xr3:uid="{C384D08B-6CDF-48CA-AEFA-391FD09EB520}" name="2025-26" dataDxfId="1291" dataCellStyle="Normal 7"/>
    <tableColumn id="13" xr3:uid="{BFB7EC8C-07B5-4D9C-A0D2-43A90D4C378D}" name="2026-27" dataDxfId="1290" dataCellStyle="Normal 7"/>
    <tableColumn id="14" xr3:uid="{5CAD2A0F-6D13-4CDB-958B-137BAC70168E}" name="2027-28" dataDxfId="1289" dataCellStyle="Normal 7"/>
    <tableColumn id="15" xr3:uid="{CE5774F8-E90F-42A4-B071-A4192D9CA6D0}" name="2028-29" dataDxfId="1288" dataCellStyle="Normal 7"/>
    <tableColumn id="16" xr3:uid="{DD577C6F-0C66-4A72-A85F-7D0CF9DC428E}" name="2029-30" dataDxfId="1287" dataCellStyle="Normal 7"/>
    <tableColumn id="17" xr3:uid="{2B661101-498E-4F35-8073-E51993C078EA}" name="2030-31 _x000a_to _x000a_2034-35" dataDxfId="1286" dataCellStyle="Normal 7"/>
    <tableColumn id="18" xr3:uid="{C43C3F26-052A-4929-9A94-4F664B6F56E4}" name="2035-36 _x000a_to _x000a_2039-40" dataDxfId="1285" dataCellStyle="Normal 7"/>
    <tableColumn id="19" xr3:uid="{4BEC8BD5-5DA8-4B92-8464-B0ABAE853353}" name="2040-41 _x000a_to _x000a_2044-45" dataDxfId="1284" dataCellStyle="Normal 7"/>
    <tableColumn id="20" xr3:uid="{60FCBF31-BFB5-4FDC-840F-C4AAF0140045}" name="2045-46 _x000a_to _x000a_2049-50" dataDxfId="1283" dataCellStyle="Normal 7"/>
    <tableColumn id="21" xr3:uid="{8301442B-E44A-4D8B-9CA0-5D3F68AAFF64}" name="2050-51 _x000a_to _x000a_2054-55" dataDxfId="1282" dataCellStyle="Normal 7"/>
    <tableColumn id="22" xr3:uid="{790600A4-3706-4F5C-92E7-9565D1CE2F83}" name="2055-56 _x000a_to _x000a_2059-60" dataDxfId="1281" dataCellStyle="Normal 7"/>
    <tableColumn id="23" xr3:uid="{E4CC2FB5-6AED-4BB5-9B35-310D2ABCE52A}" name="2060-61 _x000a_to _x000a_2064-65" dataDxfId="1280" dataCellStyle="Normal 7"/>
    <tableColumn id="24" xr3:uid="{A8BCF9E1-9CA2-496D-A3AF-C8FEBA19DBA8}" name="2065-66 _x000a_to _x000a_2069-70" dataDxfId="1279" dataCellStyle="Normal 7"/>
    <tableColumn id="25" xr3:uid="{22D75E69-6A77-46DE-A4E5-78E13A9DE3F1}" name="2070-71 _x000a_to _x000a_2074-75" dataDxfId="1278" dataCellStyle="Normal 7"/>
    <tableColumn id="26" xr3:uid="{ABD1B204-9F8D-459B-93D7-355DA7844824}" name="2075-76 _x000a_to _x000a_2079-80" dataDxfId="1277" dataCellStyle="Normal 7">
      <calculatedColumnFormula>SUM(AA308,AA312)</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FCE1297-E612-4274-9480-FD14BF8E4111}" name="TBL8d_Total_Enhancement109" displayName="TBL8d_Total_Enhancement109" ref="B355:AA358" totalsRowShown="0" headerRowDxfId="1276" dataDxfId="1274" headerRowBorderDxfId="1275" tableBorderDxfId="1273" headerRowCellStyle="Normal 2 2 2" dataCellStyle="Normal 7">
  <autoFilter ref="B355:AA358" xr:uid="{DFCE1297-E612-4274-9480-FD14BF8E4111}"/>
  <tableColumns count="26">
    <tableColumn id="1" xr3:uid="{4FAEAF6C-572F-449D-B02D-D320C34AEB56}" name="Reference" dataDxfId="1272" dataCellStyle="Normal 2 2 2"/>
    <tableColumn id="2" xr3:uid="{FABBA4D3-A47A-4008-843A-657F2F499E16}" name="Expenditure element" dataDxfId="1271" dataCellStyle="Normal 2 2 2"/>
    <tableColumn id="3" xr3:uid="{0FF0B0E9-277F-48B0-9EC7-5C4CD0102CCA}" name="Expenditure type" dataDxfId="1270" dataCellStyle="Normal 2 2 2"/>
    <tableColumn id="4" xr3:uid="{307A01E6-4D06-407F-A90C-E214C4456EED}" name="Unit" dataDxfId="1269" dataCellStyle="Normal 2 2 2"/>
    <tableColumn id="5" xr3:uid="{876B6753-EA4D-4018-82A0-6C94DD3E2E69}" name="Decimal places" dataDxfId="1268" dataCellStyle="Normal 2 2 2"/>
    <tableColumn id="6" xr3:uid="{2A58B634-DC7C-4516-8E1A-B4012668A81E}" name="2019-20" dataDxfId="1267" dataCellStyle="Normal 7"/>
    <tableColumn id="7" xr3:uid="{6926E318-01C6-4CA5-BC20-CCA61C5D6EAC}" name="2020-21" dataDxfId="1266" dataCellStyle="Normal 7"/>
    <tableColumn id="8" xr3:uid="{218BF6BD-1952-44C8-90CC-152F0466B434}" name="2021-22" dataDxfId="1265" dataCellStyle="Normal 7"/>
    <tableColumn id="9" xr3:uid="{26AE3D45-24F3-4631-B61C-ECFC1A110830}" name="2022-23" dataDxfId="1264" dataCellStyle="Normal 7"/>
    <tableColumn id="10" xr3:uid="{DCA4D948-098C-4642-B9FB-F5BCFAA507CF}" name="2023-24" dataDxfId="1263" dataCellStyle="Normal 7"/>
    <tableColumn id="11" xr3:uid="{7326E390-ADFC-47EE-A2B4-209C82845857}" name="2024-25" dataDxfId="1262" dataCellStyle="Normal 7"/>
    <tableColumn id="12" xr3:uid="{F0FDD88A-FCCF-4D30-8D4D-FFFF257FE5FE}" name="2025-26" dataDxfId="1261" dataCellStyle="Normal 7"/>
    <tableColumn id="13" xr3:uid="{44F62E04-E92D-483A-8129-8914A707EE55}" name="2026-27" dataDxfId="1260" dataCellStyle="Normal 7"/>
    <tableColumn id="14" xr3:uid="{1B5763DF-AFF3-4A1C-9A8C-7040C7EA15C1}" name="2027-28" dataDxfId="1259" dataCellStyle="Normal 7"/>
    <tableColumn id="15" xr3:uid="{5D41CE27-C45D-4098-9331-703F30F1B5F9}" name="2028-29" dataDxfId="1258" dataCellStyle="Normal 7"/>
    <tableColumn id="16" xr3:uid="{AE22DC5C-B90B-4393-BF50-C984886D73A7}" name="2029-30" dataDxfId="1257" dataCellStyle="Normal 7"/>
    <tableColumn id="17" xr3:uid="{D048BC1B-38D8-4735-BE86-C133ECA50BB1}" name="2030-31 _x000a_to _x000a_2034-35" dataDxfId="1256" dataCellStyle="Normal 7"/>
    <tableColumn id="18" xr3:uid="{AEF80817-3C58-4E71-B0C5-9A53EF654460}" name="2035-36 _x000a_to _x000a_2039-40" dataDxfId="1255" dataCellStyle="Normal 7"/>
    <tableColumn id="19" xr3:uid="{63613140-DB0A-4CC8-8144-BC9A2DC82C16}" name="2040-41 _x000a_to _x000a_2044-45" dataDxfId="1254" dataCellStyle="Normal 7"/>
    <tableColumn id="20" xr3:uid="{ED8AAB66-936C-480F-B36B-DCC234039DBF}" name="2045-46 _x000a_to _x000a_2049-50" dataDxfId="1253" dataCellStyle="Normal 7"/>
    <tableColumn id="21" xr3:uid="{CD25C6DE-F418-4915-8798-368B5118B3A2}" name="2050-51 _x000a_to _x000a_2054-55" dataDxfId="1252" dataCellStyle="Normal 7"/>
    <tableColumn id="22" xr3:uid="{706D2373-5F61-4D77-B520-62C695759179}" name="2055-56 _x000a_to _x000a_2059-60" dataDxfId="1251" dataCellStyle="Normal 7"/>
    <tableColumn id="23" xr3:uid="{A09B05A1-0C88-4BA6-85C0-6E2CF6A06067}" name="2060-61 _x000a_to _x000a_2064-65" dataDxfId="1250" dataCellStyle="Normal 7"/>
    <tableColumn id="24" xr3:uid="{8BAC037F-C733-485A-BF85-796E5E64375C}" name="2065-66 _x000a_to _x000a_2069-70" dataDxfId="1249" dataCellStyle="Normal 7"/>
    <tableColumn id="25" xr3:uid="{97C22629-17DE-42CD-B0E8-0A504A8CEA2D}" name="2070-71 _x000a_to _x000a_2074-75" dataDxfId="1248" dataCellStyle="Normal 7"/>
    <tableColumn id="26" xr3:uid="{5726327C-571B-4E54-9CC5-15CB175696B7}" name="2075-76 _x000a_to _x000a_2079-80" dataDxfId="1247" dataCellStyle="Normal 7"/>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B18158-C96C-4C19-A563-E261B98407CB}" name="TBL8e_Supply_Demand_Benefit110" displayName="TBL8e_Supply_Demand_Benefit110" ref="B361:AA373" totalsRowShown="0" headerRowDxfId="1246" dataDxfId="1244" headerRowBorderDxfId="1245" tableBorderDxfId="1243" headerRowCellStyle="Normal 2 2 2" dataCellStyle="Normal 7">
  <autoFilter ref="B361:AA373" xr:uid="{DBB18158-C96C-4C19-A563-E261B98407CB}"/>
  <tableColumns count="26">
    <tableColumn id="1" xr3:uid="{08B9010D-8D14-448C-9588-8FAC586FFA7C}" name="Reference" dataDxfId="1242" dataCellStyle="Normal 2 2 2"/>
    <tableColumn id="2" xr3:uid="{0129FE69-A32D-4CC5-A631-BC8F88EF7C70}" name="Benefit element" dataDxfId="1241" dataCellStyle="Normal 2 2 2"/>
    <tableColumn id="3" xr3:uid="{56F77742-9FCE-49B3-B040-0FC99C87ACCC}" name="Expenditure type" dataDxfId="1240" dataCellStyle="Normal 2 2 2"/>
    <tableColumn id="4" xr3:uid="{E6A48E68-AE7A-4275-86D0-4EB0C6771729}" name="Unit" dataDxfId="1239" dataCellStyle="Normal 2 2 2"/>
    <tableColumn id="5" xr3:uid="{1F5208CC-BE8A-412C-8C39-791BA97B9C3A}" name="Decimal places" dataDxfId="1238" dataCellStyle="Normal 2 2 2"/>
    <tableColumn id="6" xr3:uid="{3D2106EA-7218-4087-98C5-75FB6E0579C0}" name="2019-20" dataDxfId="1237" dataCellStyle="Normal 7"/>
    <tableColumn id="7" xr3:uid="{8A2BD789-3C3C-4518-B156-3FDE70194184}" name="2020-21" dataDxfId="1236" dataCellStyle="Normal 7"/>
    <tableColumn id="8" xr3:uid="{7504F58C-01A4-4036-9759-E30E2255E572}" name="2021-22" dataDxfId="1235" dataCellStyle="Normal 7"/>
    <tableColumn id="9" xr3:uid="{11108A1D-9810-4214-BDF3-7CA8BABF6A36}" name="2022-23" dataDxfId="1234" dataCellStyle="Normal 7"/>
    <tableColumn id="10" xr3:uid="{5DE8F66B-1D43-4A9F-A631-1C7CC2115921}" name="2023-24" dataDxfId="1233" dataCellStyle="Normal 7"/>
    <tableColumn id="11" xr3:uid="{CF335185-B6F7-454F-9019-B3CCCC317105}" name="2024-25" dataDxfId="1232" dataCellStyle="Normal 7"/>
    <tableColumn id="12" xr3:uid="{5251C75E-0E51-45E1-92A5-0F779CD13B57}" name="2025-26" dataDxfId="1231" dataCellStyle="Normal 7"/>
    <tableColumn id="13" xr3:uid="{2F645900-5879-434F-885B-33FF4118133F}" name="2026-27" dataDxfId="1230" dataCellStyle="Normal 7"/>
    <tableColumn id="14" xr3:uid="{4405AF56-1AFE-4D1D-B860-24768149F06D}" name="2027-28" dataDxfId="1229" dataCellStyle="Normal 7"/>
    <tableColumn id="15" xr3:uid="{21A40360-71CF-4EF8-B99B-074F9355A002}" name="2028-29" dataDxfId="1228" dataCellStyle="Normal 7"/>
    <tableColumn id="16" xr3:uid="{1747D171-9C6F-4F18-B19D-6853C7BA9DC2}" name="2029-30" dataDxfId="1227" dataCellStyle="Normal 7"/>
    <tableColumn id="17" xr3:uid="{4B0D1A78-F402-40A8-9661-1D6AF0B7E928}" name="2030-31 _x000a_to _x000a_2034-35" dataDxfId="1226" dataCellStyle="Normal 7"/>
    <tableColumn id="18" xr3:uid="{35C53CBB-CCF6-4ED9-B9F2-23AC750F8557}" name="2035-36 _x000a_to _x000a_2039-40" dataDxfId="1225" dataCellStyle="Normal 7"/>
    <tableColumn id="19" xr3:uid="{1590B3B9-E612-48C5-98CC-61A413544D08}" name="2040-41 _x000a_to _x000a_2044-45" dataDxfId="1224" dataCellStyle="Normal 7"/>
    <tableColumn id="20" xr3:uid="{0919E4D6-4705-48FF-A2B0-BE3A8A99C93A}" name="2045-46 _x000a_to _x000a_2049-50" dataDxfId="1223" dataCellStyle="Normal 7"/>
    <tableColumn id="21" xr3:uid="{7C562B36-F735-4CA1-AD84-E9DC2E18D741}" name="2050-51 _x000a_to _x000a_2054-55" dataDxfId="1222" dataCellStyle="Normal 7"/>
    <tableColumn id="22" xr3:uid="{46EFAEBA-43E2-4B3C-A4B4-8E1789207618}" name="2055-56 _x000a_to _x000a_2059-60" dataDxfId="1221" dataCellStyle="Normal 7"/>
    <tableColumn id="23" xr3:uid="{7FFD6E84-574F-413B-99F4-62C6A33324DA}" name="2060-61 _x000a_to _x000a_2064-65" dataDxfId="1220" dataCellStyle="Normal 7"/>
    <tableColumn id="24" xr3:uid="{9DF77174-4076-4134-BF19-946375E6E46F}" name="2065-66 _x000a_to _x000a_2069-70" dataDxfId="1219" dataCellStyle="Normal 7"/>
    <tableColumn id="25" xr3:uid="{E887C830-DBB0-47A0-ADD2-534334400F03}" name="2070-71 _x000a_to _x000a_2074-75" dataDxfId="1218" dataCellStyle="Normal 7"/>
    <tableColumn id="26" xr3:uid="{66065BE4-EB4F-46FA-B2A1-4F1E7DE75EA8}" name="2075-76 _x000a_to _x000a_2079-80" dataDxfId="1217" dataCellStyle="Normal 7">
      <calculatedColumnFormula>SUM(AA363:AA369)</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6480C2C5-3B44-4D8F-A08A-314D81694C78}" name="TBL8f_Leakage_Totex111" displayName="TBL8f_Leakage_Totex111" ref="B376:AA378" totalsRowShown="0" headerRowDxfId="1216" dataDxfId="1214" headerRowBorderDxfId="1215" tableBorderDxfId="1213" headerRowCellStyle="Normal 2 2 2">
  <autoFilter ref="B376:AA378" xr:uid="{6480C2C5-3B44-4D8F-A08A-314D81694C78}"/>
  <tableColumns count="26">
    <tableColumn id="1" xr3:uid="{D75D84A2-4B3D-4F84-983E-3D426050F3C7}" name="Reference" dataDxfId="1212"/>
    <tableColumn id="2" xr3:uid="{5035C552-BA41-44D7-99A0-43FDF3A8A8B5}" name="Expenditure element" dataDxfId="1211"/>
    <tableColumn id="3" xr3:uid="{2C6A1672-39F1-4663-9959-80F2796EF01C}" name="Expenditure type" dataDxfId="1210"/>
    <tableColumn id="4" xr3:uid="{A4C6852C-D1AB-4CC9-BF00-067D45F72DB9}" name="Unit" dataDxfId="1209"/>
    <tableColumn id="5" xr3:uid="{5FA6869A-3A03-4AD8-9FFD-9B3056763B11}" name="Decimal places" dataDxfId="1208"/>
    <tableColumn id="6" xr3:uid="{2400EE0C-34DA-461E-AD61-79D3BB15A979}" name="2019-20" dataDxfId="1207"/>
    <tableColumn id="7" xr3:uid="{13C8F132-CDC6-4448-A334-7E64D163D583}" name="2020-21" dataDxfId="1206"/>
    <tableColumn id="8" xr3:uid="{E913808E-B0C7-4AE4-9D33-83C3A197ABF0}" name="2021-22" dataDxfId="1205"/>
    <tableColumn id="9" xr3:uid="{7073B028-D345-461A-BD03-1D5D27E8BFA0}" name="2022-23" dataDxfId="1204"/>
    <tableColumn id="10" xr3:uid="{3F1472CA-1D2A-485D-851E-D0761AE296E9}" name="2023-24" dataDxfId="1203"/>
    <tableColumn id="11" xr3:uid="{FE7F7A61-54B6-4747-A22A-32A45ABE5111}" name="2024-25" dataDxfId="1202" dataCellStyle="Normal 7"/>
    <tableColumn id="12" xr3:uid="{4AF9ABF7-B01F-4D8E-B1D4-554AECF37E2A}" name="2025-26" dataDxfId="1201"/>
    <tableColumn id="13" xr3:uid="{C6A586E1-4FF5-4EFD-B0F1-98FCCF4CF9BD}" name="2026-27" dataDxfId="1200"/>
    <tableColumn id="14" xr3:uid="{6E1D4150-E2E4-402E-BC69-312D48F92A12}" name="2027-28" dataDxfId="1199"/>
    <tableColumn id="15" xr3:uid="{732D12D3-A622-4EA3-9852-A4740C785053}" name="2028-29" dataDxfId="1198"/>
    <tableColumn id="16" xr3:uid="{32CC3B37-8A67-4287-8219-7583EA648C65}" name="2029-30" dataDxfId="1197"/>
    <tableColumn id="17" xr3:uid="{8EB98D1C-72C8-468C-B8F2-C825E59D1D5B}" name="2030-31 _x000a_to _x000a_2034-35" dataDxfId="1196"/>
    <tableColumn id="18" xr3:uid="{21A06C71-EE52-481E-B9B4-1CCE55B0BA88}" name="2035-36 _x000a_to _x000a_2039-40" dataDxfId="1195"/>
    <tableColumn id="19" xr3:uid="{7556000D-8AB3-4A4D-BF8A-EE9F30E74CAE}" name="2040-41 _x000a_to _x000a_2044-45" dataDxfId="1194"/>
    <tableColumn id="20" xr3:uid="{7D6A645E-1161-4FFC-B229-969705872ABF}" name="2045-46 _x000a_to _x000a_2049-50" dataDxfId="1193"/>
    <tableColumn id="21" xr3:uid="{A2EED420-5891-4837-9D7E-B93D2D98B964}" name="2050-51 _x000a_to _x000a_2054-55" dataDxfId="1192"/>
    <tableColumn id="22" xr3:uid="{FA36DDD0-DFF0-47BF-BDE8-EB8F127C8809}" name="2055-56 _x000a_to _x000a_2059-60" dataDxfId="1191"/>
    <tableColumn id="23" xr3:uid="{43669239-68C3-4363-9C38-9815DA2FF620}" name="2060-61 _x000a_to _x000a_2064-65" dataDxfId="1190"/>
    <tableColumn id="24" xr3:uid="{F391DB03-1710-41D9-8EC3-7352454A1EF8}" name="2065-66 _x000a_to _x000a_2069-70" dataDxfId="1189"/>
    <tableColumn id="25" xr3:uid="{2CF733D4-1110-40F3-90E0-984E801A3B06}" name="2070-71 _x000a_to _x000a_2074-75" dataDxfId="1188"/>
    <tableColumn id="26" xr3:uid="{D762380E-61B8-4042-A8D2-79A5CDC26334}" name="2075-76 _x000a_to _x000a_2079-80" dataDxfId="1187"/>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8518F85B-CC42-4CDB-AA60-5E211D830D88}" name="TBL8a_Base_Totex112" displayName="TBL8a_Base_Totex112" ref="B384:AA387" totalsRowShown="0" headerRowDxfId="1186" dataDxfId="1184" headerRowBorderDxfId="1185" tableBorderDxfId="1183" headerRowCellStyle="Normal 2 2 2">
  <autoFilter ref="B384:AA387" xr:uid="{8518F85B-CC42-4CDB-AA60-5E211D830D88}"/>
  <tableColumns count="26">
    <tableColumn id="1" xr3:uid="{2AF83D51-5031-4484-B544-9F0EDB64DAC1}" name="Reference" dataDxfId="1182"/>
    <tableColumn id="2" xr3:uid="{160D98A4-A632-43E8-A3B6-4A67587B27D4}" name="Expenditure element" dataDxfId="1181" dataCellStyle="Normal 2 2 2"/>
    <tableColumn id="3" xr3:uid="{91CC2697-1E34-4B3A-ACAA-BCC7E6EF0DB5}" name="Expenditure type" dataDxfId="1180" dataCellStyle="Normal 2 2 2"/>
    <tableColumn id="4" xr3:uid="{FC36432D-2E24-4613-9A82-D381A6920C83}" name="Unit" dataDxfId="1179" dataCellStyle="Normal 2 2 2"/>
    <tableColumn id="5" xr3:uid="{1D5D981A-8160-4556-9D9E-0270527B9283}" name="Decimal places" dataDxfId="1178" dataCellStyle="Normal 2 2 2"/>
    <tableColumn id="6" xr3:uid="{EAEEA821-7E55-4807-8EF9-BA8618C51D30}" name="2019-20" dataDxfId="1177"/>
    <tableColumn id="7" xr3:uid="{5D87C521-288F-473F-88A7-28AA069C1CAE}" name="2020-21" dataDxfId="1176"/>
    <tableColumn id="8" xr3:uid="{EC467F77-5EBE-48BB-922B-8247F9AD8769}" name="2021-22" dataDxfId="1175"/>
    <tableColumn id="9" xr3:uid="{E5B434DD-A6F9-44BE-B23C-482FF5C33498}" name="2022-23" dataDxfId="1174"/>
    <tableColumn id="10" xr3:uid="{4978FCE8-C4C7-4ECB-BA7D-00540217A7AB}" name="2023-24" dataDxfId="1173"/>
    <tableColumn id="11" xr3:uid="{D3E41A2E-B49E-4768-80D4-1F792422B885}" name="2024-25" dataDxfId="1172"/>
    <tableColumn id="12" xr3:uid="{7DEBE713-BA24-4FE6-96D1-443FEE68741C}" name="2025-26" dataDxfId="1171"/>
    <tableColumn id="13" xr3:uid="{12AE6D7C-6D9E-41C5-84D1-A03992007D79}" name="2026-27" dataDxfId="1170"/>
    <tableColumn id="14" xr3:uid="{AD568642-9EA8-4B07-A247-A5A46831634D}" name="2027-28" dataDxfId="1169"/>
    <tableColumn id="15" xr3:uid="{8E6B4346-A3DF-4B97-9A2F-36E73744384D}" name="2028-29" dataDxfId="1168"/>
    <tableColumn id="16" xr3:uid="{FD4630BE-9D82-47F0-B560-E6F3694159CE}" name="2029-30" dataDxfId="1167"/>
    <tableColumn id="17" xr3:uid="{F614A9AA-C10A-4314-9EBC-699F17FF7304}" name="2030-31 _x000a_to _x000a_2034-35" dataDxfId="1166"/>
    <tableColumn id="18" xr3:uid="{DA795CF9-0489-4FB6-A470-79F1C90DFB97}" name="2035-36 _x000a_to _x000a_2039-40" dataDxfId="1165"/>
    <tableColumn id="19" xr3:uid="{65981BC9-2F9E-465C-B788-F264D743ECC0}" name="2040-41 _x000a_to _x000a_2044-45" dataDxfId="1164"/>
    <tableColumn id="20" xr3:uid="{825078F9-DC27-4B18-A4BE-3FC87D08AD22}" name="2045-46 _x000a_to _x000a_2049-50" dataDxfId="1163"/>
    <tableColumn id="21" xr3:uid="{181D147B-2892-4784-BCDF-A58A2C3CE524}" name="2050-51 _x000a_to _x000a_2054-55" dataDxfId="1162"/>
    <tableColumn id="22" xr3:uid="{2B697B8A-B3EF-4E60-A9B3-EE39A5618727}" name="2055-56 _x000a_to _x000a_2059-60" dataDxfId="1161"/>
    <tableColumn id="23" xr3:uid="{C502FDA0-2A48-4B05-A411-4BE55D5261CB}" name="2060-61 _x000a_to _x000a_2064-65" dataDxfId="1160"/>
    <tableColumn id="24" xr3:uid="{4EE8359C-19BC-45BB-8335-03599D187464}" name="2065-66 _x000a_to _x000a_2069-70" dataDxfId="1159"/>
    <tableColumn id="25" xr3:uid="{1F8C5BD2-FBBD-41B6-ADB2-87BC62D2EFB0}" name="2070-71 _x000a_to _x000a_2074-75" dataDxfId="1158"/>
    <tableColumn id="26" xr3:uid="{0D73808B-549D-4608-B463-F714CA614696}" name="2075-76 _x000a_to _x000a_2079-80" dataDxfId="1157">
      <calculatedColumnFormula>SUM(AA383:AA384)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D1CE1395-EFCD-4E9B-B0F0-C5ADF129E9FE}" name="TBL8b_SDB_Expenditure113" displayName="TBL8b_SDB_Expenditure113" ref="B390:AA406" totalsRowShown="0" headerRowDxfId="1156" dataDxfId="1154" headerRowBorderDxfId="1155" tableBorderDxfId="1153" headerRowCellStyle="Normal 2 2 2" dataCellStyle="Normal 7">
  <autoFilter ref="B390:AA406" xr:uid="{D1CE1395-EFCD-4E9B-B0F0-C5ADF129E9FE}"/>
  <tableColumns count="26">
    <tableColumn id="1" xr3:uid="{4596CD41-65E4-4887-8057-36B5A7591C2B}" name="Reference" dataDxfId="1152" dataCellStyle="Normal 2 2 2"/>
    <tableColumn id="2" xr3:uid="{DD2403C9-5B5C-4AD8-894F-D1C433F1DDB3}" name="Expenditure element" dataDxfId="1151" dataCellStyle="Normal 2 2 2"/>
    <tableColumn id="3" xr3:uid="{7CD20E60-DC57-47E2-B79B-D5555D42DA4F}" name="Expenditure type" dataDxfId="1150" dataCellStyle="Normal 2 2 2"/>
    <tableColumn id="4" xr3:uid="{C096B52D-FE34-4781-AEAB-8F77ABA353F3}" name="Unit" dataDxfId="1149" dataCellStyle="Normal 2 2 2"/>
    <tableColumn id="5" xr3:uid="{42CDC025-B295-48C5-B536-0C623128E1F7}" name="Decimal places" dataDxfId="1148" dataCellStyle="Normal 2 2 2"/>
    <tableColumn id="6" xr3:uid="{D28BD5C5-BD81-4E1D-8D71-AB359EAEA6D0}" name="2019-20" dataDxfId="1147" dataCellStyle="Normal 7"/>
    <tableColumn id="7" xr3:uid="{B61D4EE5-8105-43E8-A106-7C542EDB0CE4}" name="2020-21" dataDxfId="1146" dataCellStyle="Normal 7"/>
    <tableColumn id="8" xr3:uid="{6C716092-EAEC-45E2-83C2-8ACB00832956}" name="2021-22" dataDxfId="1145" dataCellStyle="Normal 7"/>
    <tableColumn id="9" xr3:uid="{2929D217-29D1-4732-9093-F80F65364347}" name="2022-23" dataDxfId="1144" dataCellStyle="Normal 7"/>
    <tableColumn id="10" xr3:uid="{9AC53964-B7EF-4776-8CB4-443F25FD1D5F}" name="2023-24" dataDxfId="1143" dataCellStyle="Normal 7"/>
    <tableColumn id="11" xr3:uid="{E2AD31F3-A32B-430B-8998-318F865C8598}" name="2024-25" dataDxfId="1142" dataCellStyle="Normal 7"/>
    <tableColumn id="12" xr3:uid="{549B1FAC-A872-4F57-B35C-E8C9396CC26F}" name="2025-26" dataDxfId="1141" dataCellStyle="Normal 7"/>
    <tableColumn id="13" xr3:uid="{E96433EC-0818-48C2-A828-932C27563C25}" name="2026-27" dataDxfId="1140" dataCellStyle="Normal 7"/>
    <tableColumn id="14" xr3:uid="{DB37F964-D411-4581-A997-5C5C2B6D04A4}" name="2027-28" dataDxfId="1139" dataCellStyle="Normal 7"/>
    <tableColumn id="15" xr3:uid="{71367FB9-3247-4DD0-BB7E-4D520B24ECC3}" name="2028-29" dataDxfId="1138" dataCellStyle="Normal 7"/>
    <tableColumn id="16" xr3:uid="{5671BE86-711A-4F09-992F-8E345152B553}" name="2029-30" dataDxfId="1137" dataCellStyle="Normal 7"/>
    <tableColumn id="17" xr3:uid="{FDF645A0-31A0-4E6D-889D-6A4AF809A4DB}" name="2030-31 _x000a_to _x000a_2034-35" dataDxfId="1136" dataCellStyle="Normal 7"/>
    <tableColumn id="18" xr3:uid="{F00465D0-8E6C-4E4C-8A5C-D07C9DD3320A}" name="2035-36 _x000a_to _x000a_2039-40" dataDxfId="1135" dataCellStyle="Normal 7"/>
    <tableColumn id="19" xr3:uid="{EA3CFFFB-ED34-4E90-B3B3-9684ADFBE53A}" name="2040-41 _x000a_to _x000a_2044-45" dataDxfId="1134" dataCellStyle="Normal 7"/>
    <tableColumn id="20" xr3:uid="{1FA0A692-0298-427F-AD02-0FCE14E91716}" name="2045-46 _x000a_to _x000a_2049-50" dataDxfId="1133" dataCellStyle="Normal 7"/>
    <tableColumn id="21" xr3:uid="{C4E7E467-46C2-4B4B-A175-479AFCC9653A}" name="2050-51 _x000a_to _x000a_2054-55" dataDxfId="1132" dataCellStyle="Normal 7"/>
    <tableColumn id="22" xr3:uid="{37690CCD-830F-46C3-9BFB-4BFD61B2039F}" name="2055-56 _x000a_to _x000a_2059-60" dataDxfId="1131" dataCellStyle="Normal 7"/>
    <tableColumn id="23" xr3:uid="{A174774A-46CC-4780-B2AD-A5BE77570219}" name="2060-61 _x000a_to _x000a_2064-65" dataDxfId="1130" dataCellStyle="Normal 7"/>
    <tableColumn id="24" xr3:uid="{DE860B30-B0A8-47D7-ACE7-66069722CE0F}" name="2065-66 _x000a_to _x000a_2069-70" dataDxfId="1129" dataCellStyle="Normal 7"/>
    <tableColumn id="25" xr3:uid="{2A7DCE57-AF7A-4149-BCD4-E4DB51755D15}" name="2070-71 _x000a_to _x000a_2074-75" dataDxfId="1128" dataCellStyle="Normal 7"/>
    <tableColumn id="26" xr3:uid="{03228EAB-9A20-4E87-948E-EBED89BB7658}" name="2075-76 _x000a_to _x000a_2079-80" dataDxfId="1127" dataCellStyle="Normal 7">
      <calculatedColumnFormula>SUM(AA389:AA390)</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44837C37-C94D-44E7-B17A-2688C044D6DA}" name="TBL8c_Metering_Expenditure114" displayName="TBL8c_Metering_Expenditure114" ref="B409:AA446" totalsRowShown="0" headerRowDxfId="1126" dataDxfId="1124" headerRowBorderDxfId="1125" tableBorderDxfId="1123" headerRowCellStyle="Normal 2 2 2" dataCellStyle="Normal 7">
  <autoFilter ref="B409:AA446" xr:uid="{44837C37-C94D-44E7-B17A-2688C044D6DA}"/>
  <tableColumns count="26">
    <tableColumn id="1" xr3:uid="{EC558EDB-232C-48C6-B06F-14E271D16402}" name="Reference" dataDxfId="1122" dataCellStyle="Normal 2 2 2"/>
    <tableColumn id="2" xr3:uid="{FDF07F4D-09B1-4235-8E63-5CB0F53B9B0E}" name="Expenditure element" dataDxfId="1121" dataCellStyle="Normal 2 2 2"/>
    <tableColumn id="3" xr3:uid="{AEBDDF5F-AC82-46B8-B338-D90AACAA68CA}" name="Expenditure type" dataDxfId="1120" dataCellStyle="Normal 2 2 2"/>
    <tableColumn id="4" xr3:uid="{0B3ABD4E-A4A4-445A-B270-D932B6DA52E1}" name="Unit" dataDxfId="1119" dataCellStyle="Normal 2 2 2"/>
    <tableColumn id="5" xr3:uid="{5789F2AE-768F-461A-88CC-8BF487DF65D2}" name="Decimal places" dataDxfId="1118" dataCellStyle="Normal 2 2 2"/>
    <tableColumn id="6" xr3:uid="{0EF19781-AD23-4C46-97B2-AEFCFCBC4423}" name="2019-20" dataDxfId="1117" dataCellStyle="Normal 7"/>
    <tableColumn id="7" xr3:uid="{8875C919-2794-4512-8034-64B89DB409DB}" name="2020-21" dataDxfId="1116" dataCellStyle="Normal 7"/>
    <tableColumn id="8" xr3:uid="{C0F1D3D5-55EE-4BDA-B825-68D0F89FC39C}" name="2021-22" dataDxfId="1115" dataCellStyle="Normal 7"/>
    <tableColumn id="9" xr3:uid="{7D83BFA8-B05A-47D5-B170-CB28AC81567D}" name="2022-23" dataDxfId="1114" dataCellStyle="Normal 7"/>
    <tableColumn id="10" xr3:uid="{33E64967-A425-46C5-9C74-C299DC9F2E43}" name="2023-24" dataDxfId="1113" dataCellStyle="Normal 7"/>
    <tableColumn id="11" xr3:uid="{B09DB5AD-4373-44F8-8A3B-0932546C0477}" name="2024-25" dataDxfId="1112" dataCellStyle="Normal 7"/>
    <tableColumn id="12" xr3:uid="{C9095DE8-9871-412D-9CC8-F9B799E28505}" name="2025-26" dataDxfId="1111" dataCellStyle="Normal 7"/>
    <tableColumn id="13" xr3:uid="{0510D6AA-5E8E-4F67-BFF3-F42360A69064}" name="2026-27" dataDxfId="1110" dataCellStyle="Normal 7"/>
    <tableColumn id="14" xr3:uid="{E5168B26-1831-4EC2-8F02-74A24F9E25B0}" name="2027-28" dataDxfId="1109" dataCellStyle="Normal 7"/>
    <tableColumn id="15" xr3:uid="{EA4583E2-CCC8-476C-AF4C-1FEA85B812C2}" name="2028-29" dataDxfId="1108" dataCellStyle="Normal 7"/>
    <tableColumn id="16" xr3:uid="{D91E371D-A200-45F5-A89C-4BF0B0C562FD}" name="2029-30" dataDxfId="1107" dataCellStyle="Normal 7"/>
    <tableColumn id="17" xr3:uid="{A7675FF5-A70F-4665-A227-73C92F57C695}" name="2030-31 _x000a_to _x000a_2034-35" dataDxfId="1106" dataCellStyle="Normal 7"/>
    <tableColumn id="18" xr3:uid="{FE493359-DB1F-40D0-A79F-3B97580B8BA7}" name="2035-36 _x000a_to _x000a_2039-40" dataDxfId="1105" dataCellStyle="Normal 7"/>
    <tableColumn id="19" xr3:uid="{41A2792A-731E-45AE-8F6B-E6FB48FB3358}" name="2040-41 _x000a_to _x000a_2044-45" dataDxfId="1104" dataCellStyle="Normal 7"/>
    <tableColumn id="20" xr3:uid="{5126C5BF-D9FF-4598-A47F-69F2AA30A7DA}" name="2045-46 _x000a_to _x000a_2049-50" dataDxfId="1103" dataCellStyle="Normal 7"/>
    <tableColumn id="21" xr3:uid="{5390C052-532E-450D-BCF2-86D58CB69D50}" name="2050-51 _x000a_to _x000a_2054-55" dataDxfId="1102" dataCellStyle="Normal 7"/>
    <tableColumn id="22" xr3:uid="{8D1E2D23-80D5-4DA2-9AA8-A7E7F5B0DC70}" name="2055-56 _x000a_to _x000a_2059-60" dataDxfId="1101" dataCellStyle="Normal 7"/>
    <tableColumn id="23" xr3:uid="{537B0DD3-328C-4118-973F-6716A0A8E3DE}" name="2060-61 _x000a_to _x000a_2064-65" dataDxfId="1100" dataCellStyle="Normal 7"/>
    <tableColumn id="24" xr3:uid="{50E11ABA-8DBC-4795-A576-B61F0CAD43B1}" name="2065-66 _x000a_to _x000a_2069-70" dataDxfId="1099" dataCellStyle="Normal 7"/>
    <tableColumn id="25" xr3:uid="{D4F34920-9C62-487C-B409-51B4A2A4312E}" name="2070-71 _x000a_to _x000a_2074-75" dataDxfId="1098" dataCellStyle="Normal 7"/>
    <tableColumn id="26" xr3:uid="{59867F6D-884A-4245-94B6-06F9F9160B26}" name="2075-76 _x000a_to _x000a_2079-80" dataDxfId="1097" dataCellStyle="Normal 7">
      <calculatedColumnFormula>SUM(AA402,AA406)</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874AAFF-69BF-4EAE-97B1-CDF8AE4A735C}" name="TBL8d_Total_Enhancement115" displayName="TBL8d_Total_Enhancement115" ref="B449:AA452" totalsRowShown="0" headerRowDxfId="1096" dataDxfId="1094" headerRowBorderDxfId="1095" tableBorderDxfId="1093" headerRowCellStyle="Normal 2 2 2" dataCellStyle="Normal 7">
  <autoFilter ref="B449:AA452" xr:uid="{0874AAFF-69BF-4EAE-97B1-CDF8AE4A735C}"/>
  <tableColumns count="26">
    <tableColumn id="1" xr3:uid="{339E1B38-CA98-4FC0-81C2-3419BB28F2BE}" name="Reference" dataDxfId="1092" dataCellStyle="Normal 2 2 2"/>
    <tableColumn id="2" xr3:uid="{8F1A1B5A-81EB-4A25-A581-91664A11DE58}" name="Expenditure element" dataDxfId="1091" dataCellStyle="Normal 2 2 2"/>
    <tableColumn id="3" xr3:uid="{89496A23-0E82-4427-AD53-78F655721D1B}" name="Expenditure type" dataDxfId="1090" dataCellStyle="Normal 2 2 2"/>
    <tableColumn id="4" xr3:uid="{30A6CBDC-E590-47AE-B25F-8805A5B13A21}" name="Unit" dataDxfId="1089" dataCellStyle="Normal 2 2 2"/>
    <tableColumn id="5" xr3:uid="{C26C7B6F-9501-4634-AA6B-FA3ADAE5FA45}" name="Decimal places" dataDxfId="1088" dataCellStyle="Normal 2 2 2"/>
    <tableColumn id="6" xr3:uid="{458DEBEB-B00A-43D9-957F-8265DFBA4853}" name="2019-20" dataDxfId="1087" dataCellStyle="Normal 7"/>
    <tableColumn id="7" xr3:uid="{694E4926-B570-4F6C-9F6B-A6CBBB5D437E}" name="2020-21" dataDxfId="1086" dataCellStyle="Normal 7"/>
    <tableColumn id="8" xr3:uid="{38227110-B1E4-483E-94A5-DEE5B08A87E9}" name="2021-22" dataDxfId="1085" dataCellStyle="Normal 7"/>
    <tableColumn id="9" xr3:uid="{4E36402A-C758-4CB3-87B9-66C49E14C60E}" name="2022-23" dataDxfId="1084" dataCellStyle="Normal 7"/>
    <tableColumn id="10" xr3:uid="{E9477B22-524C-47BE-93C0-7A75B1B7A70C}" name="2023-24" dataDxfId="1083" dataCellStyle="Normal 7"/>
    <tableColumn id="11" xr3:uid="{D28629D4-CF54-48D1-A3E2-2995A92DB107}" name="2024-25" dataDxfId="1082" dataCellStyle="Normal 7"/>
    <tableColumn id="12" xr3:uid="{C0011142-7237-4BCC-B1EC-7146C5C934B3}" name="2025-26" dataDxfId="1081" dataCellStyle="Normal 7"/>
    <tableColumn id="13" xr3:uid="{33324F47-B820-4DDB-9B65-9E3E0ED58A94}" name="2026-27" dataDxfId="1080" dataCellStyle="Normal 7"/>
    <tableColumn id="14" xr3:uid="{86567BB5-C164-4504-AAB2-0821925808A4}" name="2027-28" dataDxfId="1079" dataCellStyle="Normal 7"/>
    <tableColumn id="15" xr3:uid="{EB860AA4-48BF-402E-8F82-F55C1726D662}" name="2028-29" dataDxfId="1078" dataCellStyle="Normal 7"/>
    <tableColumn id="16" xr3:uid="{066EAE9D-FDAE-45DE-8E1B-04CD6E32F698}" name="2029-30" dataDxfId="1077" dataCellStyle="Normal 7"/>
    <tableColumn id="17" xr3:uid="{E081A3DE-D9D4-42F3-A408-C51FEF62063A}" name="2030-31 _x000a_to _x000a_2034-35" dataDxfId="1076" dataCellStyle="Normal 7"/>
    <tableColumn id="18" xr3:uid="{97EAC052-2712-453B-A049-50F4E6CC4A7A}" name="2035-36 _x000a_to _x000a_2039-40" dataDxfId="1075" dataCellStyle="Normal 7"/>
    <tableColumn id="19" xr3:uid="{C2BDAFA1-8D8E-44BA-9F88-08C5093C3E65}" name="2040-41 _x000a_to _x000a_2044-45" dataDxfId="1074" dataCellStyle="Normal 7"/>
    <tableColumn id="20" xr3:uid="{CBA36AD9-1E7C-4F4B-BE12-8CA8CEFF9460}" name="2045-46 _x000a_to _x000a_2049-50" dataDxfId="1073" dataCellStyle="Normal 7"/>
    <tableColumn id="21" xr3:uid="{E442C424-42B9-499E-BA3D-92CEC53AC8DC}" name="2050-51 _x000a_to _x000a_2054-55" dataDxfId="1072" dataCellStyle="Normal 7"/>
    <tableColumn id="22" xr3:uid="{C9F5AE76-C83E-4AD4-AE42-9D25272E512D}" name="2055-56 _x000a_to _x000a_2059-60" dataDxfId="1071" dataCellStyle="Normal 7"/>
    <tableColumn id="23" xr3:uid="{820A3962-5934-4A9D-88DE-F3AF39929B37}" name="2060-61 _x000a_to _x000a_2064-65" dataDxfId="1070" dataCellStyle="Normal 7"/>
    <tableColumn id="24" xr3:uid="{7F762932-30D6-481F-9F37-4ED4484F992A}" name="2065-66 _x000a_to _x000a_2069-70" dataDxfId="1069" dataCellStyle="Normal 7"/>
    <tableColumn id="25" xr3:uid="{05F83900-2BF0-4D7E-BB86-136B52815D72}" name="2070-71 _x000a_to _x000a_2074-75" dataDxfId="1068" dataCellStyle="Normal 7"/>
    <tableColumn id="26" xr3:uid="{C12603B8-F404-44B7-9B06-926681F6AA01}" name="2075-76 _x000a_to _x000a_2079-80" dataDxfId="1067" dataCellStyle="Normal 7"/>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FFFFC7B-B3F9-417A-9166-561B20C1B097}" name="TBL8e_Supply_Demand_Benefit116" displayName="TBL8e_Supply_Demand_Benefit116" ref="B455:AA467" totalsRowShown="0" headerRowDxfId="1066" dataDxfId="1064" headerRowBorderDxfId="1065" tableBorderDxfId="1063" headerRowCellStyle="Normal 2 2 2" dataCellStyle="Normal 7">
  <autoFilter ref="B455:AA467" xr:uid="{DFFFFC7B-B3F9-417A-9166-561B20C1B097}"/>
  <tableColumns count="26">
    <tableColumn id="1" xr3:uid="{5BFE034E-7296-4C13-B824-F5D5D98290AC}" name="Reference" dataDxfId="1062" dataCellStyle="Normal 2 2 2"/>
    <tableColumn id="2" xr3:uid="{92F7C0BE-0F07-498B-A24B-288033C8F1A8}" name="Benefit element" dataDxfId="1061" dataCellStyle="Normal 2 2 2"/>
    <tableColumn id="3" xr3:uid="{B9B09BC0-020D-495A-A638-182C6F4F6C1D}" name="Expenditure type" dataDxfId="1060" dataCellStyle="Normal 2 2 2"/>
    <tableColumn id="4" xr3:uid="{12374D81-E1D4-40F9-8DC5-AA8CCF751E73}" name="Unit" dataDxfId="1059" dataCellStyle="Normal 2 2 2"/>
    <tableColumn id="5" xr3:uid="{A00F5E6F-1079-4E0F-A92C-8511A3870181}" name="Decimal places" dataDxfId="1058" dataCellStyle="Normal 2 2 2"/>
    <tableColumn id="6" xr3:uid="{E3FD5FE9-ECA5-40C4-AEA8-1A0412FDA921}" name="2019-20" dataDxfId="1057" dataCellStyle="Normal 7"/>
    <tableColumn id="7" xr3:uid="{5134EFC3-4C0A-4FAC-ADE1-48371DAE3DC1}" name="2020-21" dataDxfId="1056" dataCellStyle="Normal 7"/>
    <tableColumn id="8" xr3:uid="{741DF6F6-631D-4CF8-9130-A107BD0188DB}" name="2021-22" dataDxfId="1055" dataCellStyle="Normal 7"/>
    <tableColumn id="9" xr3:uid="{E500988D-3B55-49ED-A3BC-F61DFD5AB1C1}" name="2022-23" dataDxfId="1054" dataCellStyle="Normal 7"/>
    <tableColumn id="10" xr3:uid="{192CAD60-D244-48B6-B4D7-1CC1D4144907}" name="2023-24" dataDxfId="1053" dataCellStyle="Normal 7"/>
    <tableColumn id="11" xr3:uid="{2A6B14E2-7F4D-440B-84B3-E7E927B093BB}" name="2024-25" dataDxfId="1052" dataCellStyle="Normal 7"/>
    <tableColumn id="12" xr3:uid="{322CF864-FFCB-4BCF-AAF8-2A7B4B9E4C11}" name="2025-26" dataDxfId="1051" dataCellStyle="Normal 7"/>
    <tableColumn id="13" xr3:uid="{E5E64EDD-D2E8-4526-B23D-1E497A170217}" name="2026-27" dataDxfId="1050" dataCellStyle="Normal 7"/>
    <tableColumn id="14" xr3:uid="{BCE8BA22-AF8C-40DC-9550-C55D5ACDC400}" name="2027-28" dataDxfId="1049" dataCellStyle="Normal 7"/>
    <tableColumn id="15" xr3:uid="{3ABD2D4A-250C-4653-9837-10860D9B7EB8}" name="2028-29" dataDxfId="1048" dataCellStyle="Normal 7"/>
    <tableColumn id="16" xr3:uid="{EEB4F96B-8C2B-48D8-B8BF-0F6DC09EF9FD}" name="2029-30" dataDxfId="1047" dataCellStyle="Normal 7"/>
    <tableColumn id="17" xr3:uid="{263674B8-C808-486D-8157-B71BC64816AF}" name="2030-31 _x000a_to _x000a_2034-35" dataDxfId="1046" dataCellStyle="Normal 7"/>
    <tableColumn id="18" xr3:uid="{3D39BF57-8C0B-405F-9D46-6F9B50D2CCB9}" name="2035-36 _x000a_to _x000a_2039-40" dataDxfId="1045" dataCellStyle="Normal 7"/>
    <tableColumn id="19" xr3:uid="{6C5D78A6-7FA8-4333-937C-039920A03815}" name="2040-41 _x000a_to _x000a_2044-45" dataDxfId="1044" dataCellStyle="Normal 7"/>
    <tableColumn id="20" xr3:uid="{CD47255F-19A2-4745-B124-6C980E8BC43E}" name="2045-46 _x000a_to _x000a_2049-50" dataDxfId="1043" dataCellStyle="Normal 7"/>
    <tableColumn id="21" xr3:uid="{6C17A646-9A46-4E16-B456-5887A4F218BF}" name="2050-51 _x000a_to _x000a_2054-55" dataDxfId="1042" dataCellStyle="Normal 7"/>
    <tableColumn id="22" xr3:uid="{69C531BB-A434-498B-8909-A12D3DB71B67}" name="2055-56 _x000a_to _x000a_2059-60" dataDxfId="1041" dataCellStyle="Normal 7"/>
    <tableColumn id="23" xr3:uid="{C71F7DD5-D549-4738-8E75-F42A2E47ACB4}" name="2060-61 _x000a_to _x000a_2064-65" dataDxfId="1040" dataCellStyle="Normal 7"/>
    <tableColumn id="24" xr3:uid="{7D232C87-A62C-4F7D-8718-EF4B1109EA09}" name="2065-66 _x000a_to _x000a_2069-70" dataDxfId="1039" dataCellStyle="Normal 7"/>
    <tableColumn id="25" xr3:uid="{04F7AD2C-A2EA-4564-90E0-4F3E22E2E892}" name="2070-71 _x000a_to _x000a_2074-75" dataDxfId="1038" dataCellStyle="Normal 7"/>
    <tableColumn id="26" xr3:uid="{56EC1365-5CFD-457B-9A11-CA677C13DE41}" name="2075-76 _x000a_to _x000a_2079-80" dataDxfId="1037" dataCellStyle="Normal 7">
      <calculatedColumnFormula>SUM(AA457:AA463)</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ED3A11A6-3A12-49A3-839A-9BDF9A1E80B7}" name="TBL8f_Leakage_Totex117" displayName="TBL8f_Leakage_Totex117" ref="B470:AA472" totalsRowShown="0" headerRowDxfId="1036" dataDxfId="1034" headerRowBorderDxfId="1035" tableBorderDxfId="1033" headerRowCellStyle="Normal 2 2 2">
  <autoFilter ref="B470:AA472" xr:uid="{ED3A11A6-3A12-49A3-839A-9BDF9A1E80B7}"/>
  <tableColumns count="26">
    <tableColumn id="1" xr3:uid="{1854A8BA-6225-43A0-9666-96BC265007A7}" name="Reference" dataDxfId="1032"/>
    <tableColumn id="2" xr3:uid="{B1E2B616-440A-4FB2-A765-98C9EE5D7B5B}" name="Expenditure element" dataDxfId="1031"/>
    <tableColumn id="3" xr3:uid="{BF99CBFD-CDC7-45B2-9A98-DF83ABF84EDF}" name="Expenditure type" dataDxfId="1030"/>
    <tableColumn id="4" xr3:uid="{C3D93931-8867-4F20-A7D7-7AF6066AAC56}" name="Unit" dataDxfId="1029"/>
    <tableColumn id="5" xr3:uid="{A0C8EF37-FF75-4241-97E2-D3CC037D4CCE}" name="Decimal places" dataDxfId="1028"/>
    <tableColumn id="6" xr3:uid="{8CC90DE1-9A54-481B-8F53-F692841BC498}" name="2019-20" dataDxfId="1027"/>
    <tableColumn id="7" xr3:uid="{EC9E4752-3619-469A-B0BA-9EEB07FFFFC3}" name="2020-21" dataDxfId="1026"/>
    <tableColumn id="8" xr3:uid="{D93EE864-C598-4F43-99BA-FD1F1F57AA11}" name="2021-22" dataDxfId="1025"/>
    <tableColumn id="9" xr3:uid="{C0D1C95A-FD25-41D2-8E97-050F36ED8DD6}" name="2022-23" dataDxfId="1024"/>
    <tableColumn id="10" xr3:uid="{AE4DA41B-2842-4B8D-8DB5-88F7ADFB36DC}" name="2023-24" dataDxfId="1023"/>
    <tableColumn id="11" xr3:uid="{B2FA5A95-E406-4175-9C36-9409B58752C5}" name="2024-25" dataDxfId="1022" dataCellStyle="Normal 7"/>
    <tableColumn id="12" xr3:uid="{74417399-F649-4A41-8EE5-D39151D99482}" name="2025-26" dataDxfId="1021"/>
    <tableColumn id="13" xr3:uid="{406758DC-3146-448B-B8B9-D3E1685F18B3}" name="2026-27" dataDxfId="1020"/>
    <tableColumn id="14" xr3:uid="{1845CA37-8F33-4F0B-87FC-6EAE9B3556E7}" name="2027-28" dataDxfId="1019"/>
    <tableColumn id="15" xr3:uid="{2BEA6855-D331-488B-96C9-E28887BD483E}" name="2028-29" dataDxfId="1018"/>
    <tableColumn id="16" xr3:uid="{A9190F7F-4C29-4B16-8D1F-63D431F180AA}" name="2029-30" dataDxfId="1017"/>
    <tableColumn id="17" xr3:uid="{B971746F-7C1C-4028-BAE7-ABB86E6AC5B9}" name="2030-31 _x000a_to _x000a_2034-35" dataDxfId="1016"/>
    <tableColumn id="18" xr3:uid="{AD0F63F7-7DF0-450C-9724-68137053F96D}" name="2035-36 _x000a_to _x000a_2039-40" dataDxfId="1015"/>
    <tableColumn id="19" xr3:uid="{83ADC857-5101-475A-A509-B1ACEACE6C91}" name="2040-41 _x000a_to _x000a_2044-45" dataDxfId="1014"/>
    <tableColumn id="20" xr3:uid="{369070D2-9C13-4C65-BF50-726EB49CAE61}" name="2045-46 _x000a_to _x000a_2049-50" dataDxfId="1013"/>
    <tableColumn id="21" xr3:uid="{F9D99544-BE67-4BF3-B455-0B9787F9E7A2}" name="2050-51 _x000a_to _x000a_2054-55" dataDxfId="1012"/>
    <tableColumn id="22" xr3:uid="{2C54877E-B8F5-4257-893E-70D165310758}" name="2055-56 _x000a_to _x000a_2059-60" dataDxfId="1011"/>
    <tableColumn id="23" xr3:uid="{FE04EA82-D5EB-4C11-BBB9-D2EA8570E2D2}" name="2060-61 _x000a_to _x000a_2064-65" dataDxfId="1010"/>
    <tableColumn id="24" xr3:uid="{6A61A17B-48A4-4B3F-B5B0-8AAFFA466CB6}" name="2065-66 _x000a_to _x000a_2069-70" dataDxfId="1009"/>
    <tableColumn id="25" xr3:uid="{94550BEA-C081-4573-BCDB-B15B35676A46}" name="2070-71 _x000a_to _x000a_2074-75" dataDxfId="1008"/>
    <tableColumn id="26" xr3:uid="{5E909727-5E93-493A-9CD8-54EEA4E7FBC4}" name="2075-76 _x000a_to _x000a_2079-80" dataDxfId="1007"/>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BL1e_NewLic" displayName="TBL1e_NewLic" ref="B57:L60" totalsRowShown="0" headerRowDxfId="2920" headerRowBorderDxfId="2919" tableBorderDxfId="2918" totalsRowBorderDxfId="2917" headerRowCellStyle="Normal 2">
  <autoFilter ref="B57:L60" xr:uid="{00000000-0009-0000-0100-000005000000}"/>
  <tableColumns count="11">
    <tableColumn id="2" xr3:uid="{00000000-0010-0000-0400-000002000000}" name="WRMP24 Reference"/>
    <tableColumn id="3" xr3:uid="{00000000-0010-0000-0400-000003000000}" name="Derivation"/>
    <tableColumn id="4" xr3:uid="{00000000-0010-0000-0400-000004000000}" name="Licence number"/>
    <tableColumn id="5" xr3:uid="{00000000-0010-0000-0400-000005000000}" name="Source name"/>
    <tableColumn id="6" xr3:uid="{00000000-0010-0000-0400-000006000000}" name="Source type"/>
    <tableColumn id="7" xr3:uid="{00000000-0010-0000-0400-000007000000}" name="WRZ Code" dataDxfId="2916"/>
    <tableColumn id="8" xr3:uid="{00000000-0010-0000-0400-000008000000}" name="DYAA deployable output (Ml/d)" dataDxfId="2915"/>
    <tableColumn id="1" xr3:uid="{00000000-0010-0000-0400-000001000000}" name="DYCP deployable output (Ml/d)" dataDxfId="2914">
      <calculatedColumnFormula>SUM(I59:I60)</calculatedColumnFormula>
    </tableColumn>
    <tableColumn id="9" xr3:uid="{00000000-0010-0000-0400-000009000000}" name="Annual licensed quantity (Ml/d)" dataDxfId="2913"/>
    <tableColumn id="10" xr3:uid="{00000000-0010-0000-0400-00000A000000}" name="Status of licence" dataDxfId="2912"/>
    <tableColumn id="11" xr3:uid="{00000000-0010-0000-0400-00000B000000}" name="Additional notes (if desired)"/>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52E4A82C-EDE6-4327-BD62-FAA3B8C38BA3}" name="TBL8a_Base_Totex118" displayName="TBL8a_Base_Totex118" ref="B478:AA481" totalsRowShown="0" headerRowDxfId="1006" dataDxfId="1004" headerRowBorderDxfId="1005" tableBorderDxfId="1003" headerRowCellStyle="Normal 2 2 2">
  <autoFilter ref="B478:AA481" xr:uid="{52E4A82C-EDE6-4327-BD62-FAA3B8C38BA3}"/>
  <tableColumns count="26">
    <tableColumn id="1" xr3:uid="{5C77353D-B736-4AB5-8453-5F03B825BFED}" name="Reference" dataDxfId="1002"/>
    <tableColumn id="2" xr3:uid="{65FA6498-1976-4790-88A3-578E929C14FE}" name="Expenditure element" dataDxfId="1001" dataCellStyle="Normal 2 2 2"/>
    <tableColumn id="3" xr3:uid="{DEDDAC2F-45FD-4836-B959-F4633C33BE59}" name="Expenditure type" dataDxfId="1000" dataCellStyle="Normal 2 2 2"/>
    <tableColumn id="4" xr3:uid="{073FE0D4-1BB0-454E-947D-D8B9A3DBEC67}" name="Unit" dataDxfId="999" dataCellStyle="Normal 2 2 2"/>
    <tableColumn id="5" xr3:uid="{2AB130A2-0732-481D-AD80-A6FC713D41F1}" name="Decimal places" dataDxfId="998" dataCellStyle="Normal 2 2 2"/>
    <tableColumn id="6" xr3:uid="{34A2ED0F-5F01-4F3F-B7D9-EDCF401DF6DF}" name="2019-20" dataDxfId="997"/>
    <tableColumn id="7" xr3:uid="{F6B49307-2180-49E1-B1C6-1C8CDE43B7FC}" name="2020-21" dataDxfId="996"/>
    <tableColumn id="8" xr3:uid="{951EE7CC-E453-4B98-9C41-BD5A8646A00D}" name="2021-22" dataDxfId="995"/>
    <tableColumn id="9" xr3:uid="{FEA66230-D44E-497A-8316-976EA3975AEF}" name="2022-23" dataDxfId="994"/>
    <tableColumn id="10" xr3:uid="{E3ECC3DB-0B12-4813-A2D7-F2C28D7FA3F5}" name="2023-24" dataDxfId="993"/>
    <tableColumn id="11" xr3:uid="{A951FF58-01BC-439C-8C97-09019D3EDA82}" name="2024-25" dataDxfId="992"/>
    <tableColumn id="12" xr3:uid="{2D94BD09-6361-47C1-9431-9962907F5CF7}" name="2025-26" dataDxfId="991"/>
    <tableColumn id="13" xr3:uid="{FD207BAC-6FE7-4AA1-9A61-4468C43B3E43}" name="2026-27" dataDxfId="990"/>
    <tableColumn id="14" xr3:uid="{8F2C3EB2-BF8A-4218-915C-D59F624C4E54}" name="2027-28" dataDxfId="989"/>
    <tableColumn id="15" xr3:uid="{EC639E41-794D-4DB6-B528-C92E15FAF0BF}" name="2028-29" dataDxfId="988"/>
    <tableColumn id="16" xr3:uid="{068ACB73-A84B-46C6-917B-EA1424468DF4}" name="2029-30" dataDxfId="987"/>
    <tableColumn id="17" xr3:uid="{2AB4E9B6-EDD3-44C4-BA5A-EDEA70A1C6C8}" name="2030-31 _x000a_to _x000a_2034-35" dataDxfId="986"/>
    <tableColumn id="18" xr3:uid="{F331DC13-E478-4BFD-B5B3-F75909E8F0E0}" name="2035-36 _x000a_to _x000a_2039-40" dataDxfId="985"/>
    <tableColumn id="19" xr3:uid="{71C3E239-5D03-4EB6-85F7-7B3DA4831C29}" name="2040-41 _x000a_to _x000a_2044-45" dataDxfId="984"/>
    <tableColumn id="20" xr3:uid="{C7336D58-8AC2-4718-9D06-AE559FE5F1BD}" name="2045-46 _x000a_to _x000a_2049-50" dataDxfId="983"/>
    <tableColumn id="21" xr3:uid="{4A4FA654-21E2-4ECF-B1C0-A872664755B3}" name="2050-51 _x000a_to _x000a_2054-55" dataDxfId="982"/>
    <tableColumn id="22" xr3:uid="{947668A9-A0EB-41BF-BDE3-69755131A3BA}" name="2055-56 _x000a_to _x000a_2059-60" dataDxfId="981"/>
    <tableColumn id="23" xr3:uid="{4EBA1AE0-CB1E-4D6B-8150-756E049D2D22}" name="2060-61 _x000a_to _x000a_2064-65" dataDxfId="980"/>
    <tableColumn id="24" xr3:uid="{69A6763B-BEE4-4128-A0BC-6421E6A7CF35}" name="2065-66 _x000a_to _x000a_2069-70" dataDxfId="979"/>
    <tableColumn id="25" xr3:uid="{0B657023-E23B-438A-A77A-ABBD1C92B2B6}" name="2070-71 _x000a_to _x000a_2074-75" dataDxfId="978"/>
    <tableColumn id="26" xr3:uid="{BA6BCA32-CE04-48D1-B4DD-69BECA40F79C}" name="2075-76 _x000a_to _x000a_2079-80" dataDxfId="977">
      <calculatedColumnFormula>SUM(AA477:AA478)</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4522F2C-D65B-4F39-B26F-7C95F7DBC27F}" name="TBL8b_SDB_Expenditure119" displayName="TBL8b_SDB_Expenditure119" ref="B484:AA500" totalsRowShown="0" headerRowDxfId="976" dataDxfId="974" headerRowBorderDxfId="975" tableBorderDxfId="973" headerRowCellStyle="Normal 2 2 2" dataCellStyle="Normal 7">
  <autoFilter ref="B484:AA500" xr:uid="{D4522F2C-D65B-4F39-B26F-7C95F7DBC27F}"/>
  <tableColumns count="26">
    <tableColumn id="1" xr3:uid="{D71CB31D-29ED-406A-B096-92FF1A657D67}" name="Reference" dataDxfId="972" dataCellStyle="Normal 2 2 2"/>
    <tableColumn id="2" xr3:uid="{85111223-8009-4D1A-B5D2-4B236FB66483}" name="Expenditure element" dataDxfId="971" dataCellStyle="Normal 2 2 2"/>
    <tableColumn id="3" xr3:uid="{1051C80F-B4E2-4096-A989-2A37772AABF9}" name="Expenditure type" dataDxfId="970" dataCellStyle="Normal 2 2 2"/>
    <tableColumn id="4" xr3:uid="{0F5B19ED-16F2-4220-8EC8-F6270DB08A3F}" name="Unit" dataDxfId="969" dataCellStyle="Normal 2 2 2"/>
    <tableColumn id="5" xr3:uid="{EE1C1E7A-C200-4FBD-B66F-D936EA39B6FA}" name="Decimal places" dataDxfId="968" dataCellStyle="Normal 2 2 2"/>
    <tableColumn id="6" xr3:uid="{E58556E3-48A1-4BC2-8E69-16F175442494}" name="2019-20" dataDxfId="967" dataCellStyle="Normal 7"/>
    <tableColumn id="7" xr3:uid="{0F92B3C0-B8D1-4166-84B1-0A2D00F93E0B}" name="2020-21" dataDxfId="966" dataCellStyle="Normal 7"/>
    <tableColumn id="8" xr3:uid="{687DDAF6-29AF-40FB-8233-3CA4C561D305}" name="2021-22" dataDxfId="965" dataCellStyle="Normal 7"/>
    <tableColumn id="9" xr3:uid="{1DDF7840-5F71-43E1-AAFF-CC7D7F9229B7}" name="2022-23" dataDxfId="964" dataCellStyle="Normal 7"/>
    <tableColumn id="10" xr3:uid="{AD5EAB2F-2543-4309-AFDE-BD2FCAD4D10D}" name="2023-24" dataDxfId="963" dataCellStyle="Normal 7"/>
    <tableColumn id="11" xr3:uid="{F64E57F5-648A-4566-9D3C-65DB168EB253}" name="2024-25" dataDxfId="962" dataCellStyle="Normal 7"/>
    <tableColumn id="12" xr3:uid="{8E5E7404-98BE-4945-AA3A-9239B84792C6}" name="2025-26" dataDxfId="961" dataCellStyle="Normal 7"/>
    <tableColumn id="13" xr3:uid="{DB89850C-B85E-4CDE-B1F7-3C015A5E6C8A}" name="2026-27" dataDxfId="960" dataCellStyle="Normal 7"/>
    <tableColumn id="14" xr3:uid="{4436A5E9-836F-46CE-82CE-9A5876914E51}" name="2027-28" dataDxfId="959" dataCellStyle="Normal 7"/>
    <tableColumn id="15" xr3:uid="{025865A5-7C11-4B04-8F1D-6495F70C237A}" name="2028-29" dataDxfId="958" dataCellStyle="Normal 7"/>
    <tableColumn id="16" xr3:uid="{42A628D5-6F29-4740-9C16-E72FA441A362}" name="2029-30" dataDxfId="957" dataCellStyle="Normal 7"/>
    <tableColumn id="17" xr3:uid="{2CCC1ADB-189D-4A01-917F-1AFEDBF87C31}" name="2030-31 _x000a_to _x000a_2034-35" dataDxfId="956" dataCellStyle="Normal 7"/>
    <tableColumn id="18" xr3:uid="{523A023C-9FD0-4D2C-B3D2-AA7FF8F86EC1}" name="2035-36 _x000a_to _x000a_2039-40" dataDxfId="955" dataCellStyle="Normal 7"/>
    <tableColumn id="19" xr3:uid="{650D0334-F7EA-4AD5-95D7-F0B6D2DFA018}" name="2040-41 _x000a_to _x000a_2044-45" dataDxfId="954" dataCellStyle="Normal 7"/>
    <tableColumn id="20" xr3:uid="{0505A25B-8E66-4FF2-843F-7A042266920D}" name="2045-46 _x000a_to _x000a_2049-50" dataDxfId="953" dataCellStyle="Normal 7"/>
    <tableColumn id="21" xr3:uid="{4A5F4613-D908-4BB7-8631-4AB37C9A7E41}" name="2050-51 _x000a_to _x000a_2054-55" dataDxfId="952" dataCellStyle="Normal 7"/>
    <tableColumn id="22" xr3:uid="{09F5DBD5-C570-479B-A965-D51A39A60EF0}" name="2055-56 _x000a_to _x000a_2059-60" dataDxfId="951" dataCellStyle="Normal 7"/>
    <tableColumn id="23" xr3:uid="{5C07901B-65E6-4E4F-A47F-90286306AF6C}" name="2060-61 _x000a_to _x000a_2064-65" dataDxfId="950" dataCellStyle="Normal 7"/>
    <tableColumn id="24" xr3:uid="{372A402C-5199-46DF-9A08-F87C9BE92D6C}" name="2065-66 _x000a_to _x000a_2069-70" dataDxfId="949" dataCellStyle="Normal 7"/>
    <tableColumn id="25" xr3:uid="{CE027345-1965-410C-B3DA-E869F3843526}" name="2070-71 _x000a_to _x000a_2074-75" dataDxfId="948" dataCellStyle="Normal 7"/>
    <tableColumn id="26" xr3:uid="{F17C7BBF-CF1D-4573-B031-F72AE44EA01C}" name="2075-76 _x000a_to _x000a_2079-80" dataDxfId="947" dataCellStyle="Normal 7">
      <calculatedColumnFormula>SUM(AA483:AA484)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8DFB986-D298-4973-91C1-321387428AC5}" name="TBL8c_Metering_Expenditure120" displayName="TBL8c_Metering_Expenditure120" ref="B503:AA540" totalsRowShown="0" headerRowDxfId="946" dataDxfId="944" headerRowBorderDxfId="945" tableBorderDxfId="943" headerRowCellStyle="Normal 2 2 2" dataCellStyle="Normal 7">
  <autoFilter ref="B503:AA540" xr:uid="{F8DFB986-D298-4973-91C1-321387428AC5}"/>
  <tableColumns count="26">
    <tableColumn id="1" xr3:uid="{531CC721-D206-42B0-A71B-366D18A9982C}" name="Reference" dataDxfId="942" dataCellStyle="Normal 2 2 2"/>
    <tableColumn id="2" xr3:uid="{D4BB75B3-6DA2-4F3E-8EA6-9D93050C5CAE}" name="Expenditure element" dataDxfId="941" dataCellStyle="Normal 2 2 2"/>
    <tableColumn id="3" xr3:uid="{BEF7D637-2A1F-4142-904E-0BC686C03D99}" name="Expenditure type" dataDxfId="940" dataCellStyle="Normal 2 2 2"/>
    <tableColumn id="4" xr3:uid="{01E116A4-3309-42BA-8BD2-CAC03DA184E2}" name="Unit" dataDxfId="939" dataCellStyle="Normal 2 2 2"/>
    <tableColumn id="5" xr3:uid="{CED3BC12-3ECD-4101-BC60-07C6581C0BE5}" name="Decimal places" dataDxfId="938" dataCellStyle="Normal 2 2 2"/>
    <tableColumn id="6" xr3:uid="{B192E979-3E8B-41BD-BCF1-0F9B6F73B6D6}" name="2019-20" dataDxfId="937" dataCellStyle="Normal 7"/>
    <tableColumn id="7" xr3:uid="{7D1BA71D-0280-44EA-AD94-43407E90981F}" name="2020-21" dataDxfId="936" dataCellStyle="Normal 7"/>
    <tableColumn id="8" xr3:uid="{3C750AB4-C24D-49AF-8101-95A8B1279724}" name="2021-22" dataDxfId="935" dataCellStyle="Normal 7"/>
    <tableColumn id="9" xr3:uid="{6D991B7A-3A19-4B69-A17E-D060EE3622F9}" name="2022-23" dataDxfId="934" dataCellStyle="Normal 7"/>
    <tableColumn id="10" xr3:uid="{452085AE-BADE-4F74-AE61-E36D8E29EE1B}" name="2023-24" dataDxfId="933" dataCellStyle="Normal 7"/>
    <tableColumn id="11" xr3:uid="{13A3575D-E8D9-492C-BBB0-F8F87E75151D}" name="2024-25" dataDxfId="932" dataCellStyle="Normal 7"/>
    <tableColumn id="12" xr3:uid="{C2BA4199-9BB1-4788-9961-93217D0B3C00}" name="2025-26" dataDxfId="931" dataCellStyle="Normal 7"/>
    <tableColumn id="13" xr3:uid="{388F2DD5-A335-4BE8-A42F-C23AE45B4494}" name="2026-27" dataDxfId="930" dataCellStyle="Normal 7"/>
    <tableColumn id="14" xr3:uid="{ECADF5F1-4566-4057-9291-8AA5866FCC7B}" name="2027-28" dataDxfId="929" dataCellStyle="Normal 7"/>
    <tableColumn id="15" xr3:uid="{87EC9494-5055-4934-8337-5E73593301C2}" name="2028-29" dataDxfId="928" dataCellStyle="Normal 7"/>
    <tableColumn id="16" xr3:uid="{E0C76E88-6673-4EA3-9876-1B61F1FB5707}" name="2029-30" dataDxfId="927" dataCellStyle="Normal 7"/>
    <tableColumn id="17" xr3:uid="{790D9E33-17A0-4151-974C-D67D992F7721}" name="2030-31 _x000a_to _x000a_2034-35" dataDxfId="926" dataCellStyle="Normal 7"/>
    <tableColumn id="18" xr3:uid="{D349C2C2-0C08-4F64-B6C3-3DCB4E2C5F4F}" name="2035-36 _x000a_to _x000a_2039-40" dataDxfId="925" dataCellStyle="Normal 7"/>
    <tableColumn id="19" xr3:uid="{FA27B9EE-9B8B-4C96-A665-C6157CE5B013}" name="2040-41 _x000a_to _x000a_2044-45" dataDxfId="924" dataCellStyle="Normal 7"/>
    <tableColumn id="20" xr3:uid="{E0499F3D-47F0-4A29-BB0C-D7742A680141}" name="2045-46 _x000a_to _x000a_2049-50" dataDxfId="923" dataCellStyle="Normal 7"/>
    <tableColumn id="21" xr3:uid="{265FC214-5AF2-449E-9DB9-0847990CCC60}" name="2050-51 _x000a_to _x000a_2054-55" dataDxfId="922" dataCellStyle="Normal 7"/>
    <tableColumn id="22" xr3:uid="{057A0EEC-B9F2-4A0E-B6FD-55FA542BDB8B}" name="2055-56 _x000a_to _x000a_2059-60" dataDxfId="921" dataCellStyle="Normal 7"/>
    <tableColumn id="23" xr3:uid="{0EABE117-CCBA-4BF9-9DEC-3CDDC07B6805}" name="2060-61 _x000a_to _x000a_2064-65" dataDxfId="920" dataCellStyle="Normal 7"/>
    <tableColumn id="24" xr3:uid="{50820920-E0AC-4540-A9B4-73B9D836AA61}" name="2065-66 _x000a_to _x000a_2069-70" dataDxfId="919" dataCellStyle="Normal 7"/>
    <tableColumn id="25" xr3:uid="{C355DA8B-0F92-48E8-B6D0-6947F399E529}" name="2070-71 _x000a_to _x000a_2074-75" dataDxfId="918" dataCellStyle="Normal 7"/>
    <tableColumn id="26" xr3:uid="{22A60B62-5181-4537-AB0A-61FE3964BCD7}" name="2075-76 _x000a_to _x000a_2079-80" dataDxfId="917" dataCellStyle="Normal 7">
      <calculatedColumnFormula>SUM(AA496,AA500)</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503CC42-6E6C-4DC9-AF50-977B109D3496}" name="TBL8d_Total_Enhancement121" displayName="TBL8d_Total_Enhancement121" ref="B543:AA546" totalsRowShown="0" headerRowDxfId="916" dataDxfId="914" headerRowBorderDxfId="915" tableBorderDxfId="913" headerRowCellStyle="Normal 2 2 2" dataCellStyle="Normal 7">
  <autoFilter ref="B543:AA546" xr:uid="{C503CC42-6E6C-4DC9-AF50-977B109D3496}"/>
  <tableColumns count="26">
    <tableColumn id="1" xr3:uid="{83E13FD8-49A7-45FB-B0F4-935707F2C6D6}" name="Reference" dataDxfId="912" dataCellStyle="Normal 2 2 2"/>
    <tableColumn id="2" xr3:uid="{20E5C57A-3861-4170-91F0-EEA391E4C49D}" name="Expenditure element" dataDxfId="911" dataCellStyle="Normal 2 2 2"/>
    <tableColumn id="3" xr3:uid="{AE8D95C0-CC9A-4A97-97A2-3F915B19F073}" name="Expenditure type" dataDxfId="910" dataCellStyle="Normal 2 2 2"/>
    <tableColumn id="4" xr3:uid="{B606ADB0-44FF-4E6F-92DC-59AEE1B4DF92}" name="Unit" dataDxfId="909" dataCellStyle="Normal 2 2 2"/>
    <tableColumn id="5" xr3:uid="{31DEBC2B-715F-4DE4-BE91-E30DD41FE197}" name="Decimal places" dataDxfId="908" dataCellStyle="Normal 2 2 2"/>
    <tableColumn id="6" xr3:uid="{C54AC19A-D95E-4BAA-958F-54F9E034BEA7}" name="2019-20" dataDxfId="907" dataCellStyle="Normal 7"/>
    <tableColumn id="7" xr3:uid="{034A04A3-1455-4A8A-849D-F79B9FF4E643}" name="2020-21" dataDxfId="906" dataCellStyle="Normal 7"/>
    <tableColumn id="8" xr3:uid="{3F5FA86E-AFEB-4824-8B11-EC244D9E0162}" name="2021-22" dataDxfId="905" dataCellStyle="Normal 7"/>
    <tableColumn id="9" xr3:uid="{A47B1B1B-0638-4DBB-9088-C061D6669860}" name="2022-23" dataDxfId="904" dataCellStyle="Normal 7"/>
    <tableColumn id="10" xr3:uid="{77C9A7CA-E869-4A0B-A148-B727F650D359}" name="2023-24" dataDxfId="903" dataCellStyle="Normal 7"/>
    <tableColumn id="11" xr3:uid="{12FEA253-0BD1-4E31-981A-E7426579FBB0}" name="2024-25" dataDxfId="902" dataCellStyle="Normal 7"/>
    <tableColumn id="12" xr3:uid="{7D7A4B4E-BF6E-4F00-B2EA-C101671AF4CC}" name="2025-26" dataDxfId="901" dataCellStyle="Normal 7"/>
    <tableColumn id="13" xr3:uid="{BDC21AFF-B171-44D8-96CB-D169486ED662}" name="2026-27" dataDxfId="900" dataCellStyle="Normal 7"/>
    <tableColumn id="14" xr3:uid="{C8AE2619-7D53-42E6-B7DC-C288F2CFD003}" name="2027-28" dataDxfId="899" dataCellStyle="Normal 7"/>
    <tableColumn id="15" xr3:uid="{F557E8FE-5825-4022-9E4E-2AEF151BEC66}" name="2028-29" dataDxfId="898" dataCellStyle="Normal 7"/>
    <tableColumn id="16" xr3:uid="{FFA4B8A3-1866-4797-8E17-F89C2C060D6A}" name="2029-30" dataDxfId="897" dataCellStyle="Normal 7"/>
    <tableColumn id="17" xr3:uid="{3031BB0D-6382-4E44-BD2E-6153C99364B1}" name="2030-31 _x000a_to _x000a_2034-35" dataDxfId="896" dataCellStyle="Normal 7"/>
    <tableColumn id="18" xr3:uid="{B8158314-AEF6-4B28-945A-60CA60DEFDF9}" name="2035-36 _x000a_to _x000a_2039-40" dataDxfId="895" dataCellStyle="Normal 7"/>
    <tableColumn id="19" xr3:uid="{95ADAC07-F429-404C-BB51-2211970EA902}" name="2040-41 _x000a_to _x000a_2044-45" dataDxfId="894" dataCellStyle="Normal 7"/>
    <tableColumn id="20" xr3:uid="{E9E1B1BC-DAE1-4433-8C1A-C4081AA71B51}" name="2045-46 _x000a_to _x000a_2049-50" dataDxfId="893" dataCellStyle="Normal 7"/>
    <tableColumn id="21" xr3:uid="{DDEE3990-E5B7-474A-958D-0D2D496929D4}" name="2050-51 _x000a_to _x000a_2054-55" dataDxfId="892" dataCellStyle="Normal 7"/>
    <tableColumn id="22" xr3:uid="{270BD3E3-6EC9-4B41-99E2-19D1B112F890}" name="2055-56 _x000a_to _x000a_2059-60" dataDxfId="891" dataCellStyle="Normal 7"/>
    <tableColumn id="23" xr3:uid="{911C7988-B0FD-42A1-9654-853B4F7DABDD}" name="2060-61 _x000a_to _x000a_2064-65" dataDxfId="890" dataCellStyle="Normal 7"/>
    <tableColumn id="24" xr3:uid="{17883DB5-48FE-4F68-9915-D42E87E87220}" name="2065-66 _x000a_to _x000a_2069-70" dataDxfId="889" dataCellStyle="Normal 7"/>
    <tableColumn id="25" xr3:uid="{7A90CA9C-F6C6-41F0-B453-4B04CFD8DCAE}" name="2070-71 _x000a_to _x000a_2074-75" dataDxfId="888" dataCellStyle="Normal 7"/>
    <tableColumn id="26" xr3:uid="{7CE936C8-1269-47EC-8D73-BD06282AAA78}" name="2075-76 _x000a_to _x000a_2079-80" dataDxfId="887" dataCellStyle="Normal 7"/>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5827B401-2190-4ADC-8C35-5B8ADC5CF395}" name="TBL8e_Supply_Demand_Benefit122" displayName="TBL8e_Supply_Demand_Benefit122" ref="B549:AA561" totalsRowShown="0" headerRowDxfId="886" dataDxfId="884" headerRowBorderDxfId="885" tableBorderDxfId="883" headerRowCellStyle="Normal 2 2 2" dataCellStyle="Normal 7">
  <autoFilter ref="B549:AA561" xr:uid="{5827B401-2190-4ADC-8C35-5B8ADC5CF395}"/>
  <tableColumns count="26">
    <tableColumn id="1" xr3:uid="{0194343E-BE84-43C7-8497-A17173214708}" name="Reference" dataDxfId="882" dataCellStyle="Normal 2 2 2"/>
    <tableColumn id="2" xr3:uid="{E7208950-224F-4803-97C0-F6EA45BF0026}" name="Benefit element" dataDxfId="881" dataCellStyle="Normal 2 2 2"/>
    <tableColumn id="3" xr3:uid="{D2E4E6A0-E609-441D-9DF9-EF5E71586C7E}" name="Expenditure type" dataDxfId="880" dataCellStyle="Normal 2 2 2"/>
    <tableColumn id="4" xr3:uid="{83C6BA52-9E49-441B-8CB9-9C581171A1F4}" name="Unit" dataDxfId="879" dataCellStyle="Normal 2 2 2"/>
    <tableColumn id="5" xr3:uid="{B4F8C093-8AD8-4939-AC7D-70F19CC3D1E0}" name="Decimal places" dataDxfId="878" dataCellStyle="Normal 2 2 2"/>
    <tableColumn id="6" xr3:uid="{1F369633-86F5-4706-9B60-98C4289088B2}" name="2019-20" dataDxfId="877" dataCellStyle="Normal 7"/>
    <tableColumn id="7" xr3:uid="{BAEC852D-0553-4A27-AD20-5DBDA47683F0}" name="2020-21" dataDxfId="876" dataCellStyle="Normal 7"/>
    <tableColumn id="8" xr3:uid="{71EF9D73-4109-40F7-9FA1-126170BE7A32}" name="2021-22" dataDxfId="875" dataCellStyle="Normal 7"/>
    <tableColumn id="9" xr3:uid="{4DB64470-00C4-478D-A2B1-B378B089A7E1}" name="2022-23" dataDxfId="874" dataCellStyle="Normal 7"/>
    <tableColumn id="10" xr3:uid="{1DBF6577-E944-4493-82A0-1A4B67BEE4FB}" name="2023-24" dataDxfId="873" dataCellStyle="Normal 7"/>
    <tableColumn id="11" xr3:uid="{8D51CD14-E295-4011-A3F2-485233F45341}" name="2024-25" dataDxfId="872" dataCellStyle="Normal 7"/>
    <tableColumn id="12" xr3:uid="{2F64507D-9DFA-4532-B6E9-59174794FB7E}" name="2025-26" dataDxfId="871" dataCellStyle="Normal 7"/>
    <tableColumn id="13" xr3:uid="{9CAD817C-769E-41DF-8237-03921F4C4D62}" name="2026-27" dataDxfId="870" dataCellStyle="Normal 7"/>
    <tableColumn id="14" xr3:uid="{475B8E63-041D-4484-81EE-80397D4E47E5}" name="2027-28" dataDxfId="869" dataCellStyle="Normal 7"/>
    <tableColumn id="15" xr3:uid="{64F79FE0-B8DF-4AEE-9FA5-E008FB11949A}" name="2028-29" dataDxfId="868" dataCellStyle="Normal 7"/>
    <tableColumn id="16" xr3:uid="{8C4045AF-74FA-4377-86AE-EEB92895CD40}" name="2029-30" dataDxfId="867" dataCellStyle="Normal 7"/>
    <tableColumn id="17" xr3:uid="{7203CE58-34BD-400B-8EA1-ED3479D3328D}" name="2030-31 _x000a_to _x000a_2034-35" dataDxfId="866" dataCellStyle="Normal 7"/>
    <tableColumn id="18" xr3:uid="{B9A273D2-B8BF-40BB-9C0A-44A4EB82565D}" name="2035-36 _x000a_to _x000a_2039-40" dataDxfId="865" dataCellStyle="Normal 7"/>
    <tableColumn id="19" xr3:uid="{99F87D9B-A226-4268-AC6A-B190FE51D4B2}" name="2040-41 _x000a_to _x000a_2044-45" dataDxfId="864" dataCellStyle="Normal 7"/>
    <tableColumn id="20" xr3:uid="{07BD86B9-2D6D-499F-88B6-60ACE84A625F}" name="2045-46 _x000a_to _x000a_2049-50" dataDxfId="863" dataCellStyle="Normal 7"/>
    <tableColumn id="21" xr3:uid="{D569677E-5787-495D-AB7B-6CAD8B892994}" name="2050-51 _x000a_to _x000a_2054-55" dataDxfId="862" dataCellStyle="Normal 7"/>
    <tableColumn id="22" xr3:uid="{B6085690-6D49-460D-B71B-2F25CEFC4097}" name="2055-56 _x000a_to _x000a_2059-60" dataDxfId="861" dataCellStyle="Normal 7"/>
    <tableColumn id="23" xr3:uid="{BE081820-EC01-4608-957B-6E76CCA4B35A}" name="2060-61 _x000a_to _x000a_2064-65" dataDxfId="860" dataCellStyle="Normal 7"/>
    <tableColumn id="24" xr3:uid="{6DA844E8-C982-4170-9641-0F5F0430D67C}" name="2065-66 _x000a_to _x000a_2069-70" dataDxfId="859" dataCellStyle="Normal 7"/>
    <tableColumn id="25" xr3:uid="{34CC0E81-BF48-4E58-BC23-7C24594244AD}" name="2070-71 _x000a_to _x000a_2074-75" dataDxfId="858" dataCellStyle="Normal 7"/>
    <tableColumn id="26" xr3:uid="{0830A745-B7B4-4CD9-8709-1979D353D2BC}" name="2075-76 _x000a_to _x000a_2079-80" dataDxfId="857" dataCellStyle="Normal 7">
      <calculatedColumnFormula>SUM(AA551:AA557)</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1152DA5F-9A13-4306-BD8C-ADC76A868F10}" name="TBL8f_Leakage_Totex123" displayName="TBL8f_Leakage_Totex123" ref="B564:AA566" totalsRowShown="0" headerRowDxfId="856" dataDxfId="854" headerRowBorderDxfId="855" tableBorderDxfId="853" headerRowCellStyle="Normal 2 2 2">
  <autoFilter ref="B564:AA566" xr:uid="{1152DA5F-9A13-4306-BD8C-ADC76A868F10}"/>
  <tableColumns count="26">
    <tableColumn id="1" xr3:uid="{181DD0F2-8402-436B-B3C9-FD8A53DDFFB6}" name="Reference" dataDxfId="852"/>
    <tableColumn id="2" xr3:uid="{48DEDDDF-5955-48BE-8E37-609FB4FBAA86}" name="Expenditure element" dataDxfId="851"/>
    <tableColumn id="3" xr3:uid="{A358AA83-7DA2-4E2E-94AE-F85DB9842456}" name="Expenditure type" dataDxfId="850"/>
    <tableColumn id="4" xr3:uid="{29A7D14C-F103-4E60-95CE-2779A21241DD}" name="Unit" dataDxfId="849"/>
    <tableColumn id="5" xr3:uid="{30DAE950-5499-448F-B758-7F9070E5533A}" name="Decimal places" dataDxfId="848"/>
    <tableColumn id="6" xr3:uid="{5C2A36D8-9951-47A1-9330-CF75CF9C90D1}" name="2019-20" dataDxfId="847"/>
    <tableColumn id="7" xr3:uid="{C82FB794-1094-47AD-BF0A-74152D54AD85}" name="2020-21" dataDxfId="846"/>
    <tableColumn id="8" xr3:uid="{7CCE28D2-7B79-49DE-BE8C-E56264824A9D}" name="2021-22" dataDxfId="845"/>
    <tableColumn id="9" xr3:uid="{4009411E-853C-401D-BFA8-5ED9D970DC37}" name="2022-23" dataDxfId="844"/>
    <tableColumn id="10" xr3:uid="{FBF66F0B-D3D3-4244-8CCC-3F5B4C906CBA}" name="2023-24" dataDxfId="843"/>
    <tableColumn id="11" xr3:uid="{9B613E8A-63B6-40AF-92C0-37C3AA394553}" name="2024-25" dataDxfId="842" dataCellStyle="Normal 7"/>
    <tableColumn id="12" xr3:uid="{03EE6F74-0A32-4336-96E5-055CE2A39C25}" name="2025-26" dataDxfId="841"/>
    <tableColumn id="13" xr3:uid="{B5F966C3-ACCB-4F8A-ABA9-6ADFC86EC300}" name="2026-27" dataDxfId="840"/>
    <tableColumn id="14" xr3:uid="{69273C81-13C3-4618-80E5-35C5F12CBA5D}" name="2027-28" dataDxfId="839"/>
    <tableColumn id="15" xr3:uid="{EAFD5E0E-F12E-4DBC-9A62-ED5FD50A68DD}" name="2028-29" dataDxfId="838"/>
    <tableColumn id="16" xr3:uid="{F87623C6-2950-449A-BC43-52ED81D63E4C}" name="2029-30" dataDxfId="837"/>
    <tableColumn id="17" xr3:uid="{DADE806F-A333-4485-89AB-208835FC82C3}" name="2030-31 _x000a_to _x000a_2034-35" dataDxfId="836"/>
    <tableColumn id="18" xr3:uid="{896D3279-235E-4C94-A4AC-783104629547}" name="2035-36 _x000a_to _x000a_2039-40" dataDxfId="835"/>
    <tableColumn id="19" xr3:uid="{3F3723DD-E142-44EC-A4ED-91DC1FE7299F}" name="2040-41 _x000a_to _x000a_2044-45" dataDxfId="834"/>
    <tableColumn id="20" xr3:uid="{A6298535-51B6-4646-BD0D-5B075FF4CC02}" name="2045-46 _x000a_to _x000a_2049-50" dataDxfId="833"/>
    <tableColumn id="21" xr3:uid="{37F08E25-E25F-4503-B08C-43E5F606ACBD}" name="2050-51 _x000a_to _x000a_2054-55" dataDxfId="832"/>
    <tableColumn id="22" xr3:uid="{C9BB5DEC-474B-4441-B821-E642B63A87B3}" name="2055-56 _x000a_to _x000a_2059-60" dataDxfId="831"/>
    <tableColumn id="23" xr3:uid="{2EED138B-CE49-47CC-851B-50EA8E0D599A}" name="2060-61 _x000a_to _x000a_2064-65" dataDxfId="830"/>
    <tableColumn id="24" xr3:uid="{1B585E60-FED8-471E-AD42-21FC345FD4C1}" name="2065-66 _x000a_to _x000a_2069-70" dataDxfId="829"/>
    <tableColumn id="25" xr3:uid="{69073EB6-AE8E-4138-9679-8519E30B10A7}" name="2070-71 _x000a_to _x000a_2074-75" dataDxfId="828"/>
    <tableColumn id="26" xr3:uid="{80068586-27A3-4620-86DE-BAF765ACB7B0}" name="2075-76 _x000a_to _x000a_2079-80" dataDxfId="827"/>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DC305DF-BC42-4FE5-AA43-2CD0B0BA3E07}" name="TBL8a_Base_Totex124" displayName="TBL8a_Base_Totex124" ref="B572:AA575" totalsRowShown="0" headerRowDxfId="826" dataDxfId="824" headerRowBorderDxfId="825" tableBorderDxfId="823" headerRowCellStyle="Normal 2 2 2">
  <autoFilter ref="B572:AA575" xr:uid="{3DC305DF-BC42-4FE5-AA43-2CD0B0BA3E07}"/>
  <tableColumns count="26">
    <tableColumn id="1" xr3:uid="{F9DB42D7-10DE-402F-84B0-83089605F2AB}" name="Reference" dataDxfId="822"/>
    <tableColumn id="2" xr3:uid="{98F26437-777C-4C19-8463-E9FA1E967C91}" name="Expenditure element" dataDxfId="821" dataCellStyle="Normal 2 2 2"/>
    <tableColumn id="3" xr3:uid="{A2E743D6-F1FD-418D-9ABD-D9D8B2077C45}" name="Expenditure type" dataDxfId="820" dataCellStyle="Normal 2 2 2"/>
    <tableColumn id="4" xr3:uid="{D42FE8B5-DD39-4E7D-A8D4-C51A7A16D91F}" name="Unit" dataDxfId="819" dataCellStyle="Normal 2 2 2"/>
    <tableColumn id="5" xr3:uid="{65D15A58-F885-4A9D-B67E-77667377F64F}" name="Decimal places" dataDxfId="818" dataCellStyle="Normal 2 2 2"/>
    <tableColumn id="6" xr3:uid="{1F30E081-BE08-4E47-B97C-C61D73BB4F8E}" name="2019-20" dataDxfId="817"/>
    <tableColumn id="7" xr3:uid="{E47C328E-0312-4D4C-8949-D62C2015D6DA}" name="2020-21" dataDxfId="816"/>
    <tableColumn id="8" xr3:uid="{627AA6C7-C9B4-40CB-B50F-1BE732C8F181}" name="2021-22" dataDxfId="815"/>
    <tableColumn id="9" xr3:uid="{FF9ABD2E-A787-4FB3-BD51-BAAB027D8C47}" name="2022-23" dataDxfId="814"/>
    <tableColumn id="10" xr3:uid="{887127B3-E147-40CB-ABD9-3AE90C0F02D8}" name="2023-24" dataDxfId="813"/>
    <tableColumn id="11" xr3:uid="{E3596426-7D88-4265-833C-024B6897CEDD}" name="2024-25" dataDxfId="812"/>
    <tableColumn id="12" xr3:uid="{E81FFD1C-ECBC-469F-B737-C26EA822760F}" name="2025-26" dataDxfId="811"/>
    <tableColumn id="13" xr3:uid="{1CE02C9B-4090-44C1-BB43-AD2FBDE926DF}" name="2026-27" dataDxfId="810"/>
    <tableColumn id="14" xr3:uid="{91C1940C-BBEC-4FDC-94C7-676D7E8E2FC5}" name="2027-28" dataDxfId="809"/>
    <tableColumn id="15" xr3:uid="{F3AEFF39-1C55-4978-8206-5409FFAADCBF}" name="2028-29" dataDxfId="808"/>
    <tableColumn id="16" xr3:uid="{F0FC9E9B-FFD9-4594-9FF9-E7D93FC55037}" name="2029-30" dataDxfId="807"/>
    <tableColumn id="17" xr3:uid="{B1A3EA48-801C-4BE4-937A-C4ED8795BC46}" name="2030-31 _x000a_to _x000a_2034-35" dataDxfId="806"/>
    <tableColumn id="18" xr3:uid="{5F3F006E-4EAD-48A8-97C9-477B16B826AC}" name="2035-36 _x000a_to _x000a_2039-40" dataDxfId="805"/>
    <tableColumn id="19" xr3:uid="{D13544B7-FE9E-432E-BABB-EA671C35B63B}" name="2040-41 _x000a_to _x000a_2044-45" dataDxfId="804"/>
    <tableColumn id="20" xr3:uid="{ADD28CD6-84A7-44E0-A4E5-9B44A435233A}" name="2045-46 _x000a_to _x000a_2049-50" dataDxfId="803"/>
    <tableColumn id="21" xr3:uid="{C6FAE874-90E3-4868-AEB5-F0E339A05C20}" name="2050-51 _x000a_to _x000a_2054-55" dataDxfId="802"/>
    <tableColumn id="22" xr3:uid="{26D2475E-2040-496F-8011-4C9B8FB07D2F}" name="2055-56 _x000a_to _x000a_2059-60" dataDxfId="801"/>
    <tableColumn id="23" xr3:uid="{ED95A300-BB3F-4677-89C9-DC94A89198F8}" name="2060-61 _x000a_to _x000a_2064-65" dataDxfId="800"/>
    <tableColumn id="24" xr3:uid="{E05D2A46-3B96-4249-B986-B1D63C099559}" name="2065-66 _x000a_to _x000a_2069-70" dataDxfId="799"/>
    <tableColumn id="25" xr3:uid="{4AAAB148-338C-456E-892C-AA58F3E5D1CE}" name="2070-71 _x000a_to _x000a_2074-75" dataDxfId="798"/>
    <tableColumn id="26" xr3:uid="{FDB03889-CC50-4AD7-A9F8-A6DDE58B80FA}" name="2075-76 _x000a_to _x000a_2079-80" dataDxfId="797">
      <calculatedColumnFormula>SUM(AA571:AA572)</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E9B0864-1702-46D5-A397-54378A3EDCC2}" name="TBL8b_SDB_Expenditure125" displayName="TBL8b_SDB_Expenditure125" ref="B578:AA594" totalsRowShown="0" headerRowDxfId="796" dataDxfId="794" headerRowBorderDxfId="795" tableBorderDxfId="793" headerRowCellStyle="Normal 2 2 2" dataCellStyle="Normal 7">
  <autoFilter ref="B578:AA594" xr:uid="{4E9B0864-1702-46D5-A397-54378A3EDCC2}"/>
  <tableColumns count="26">
    <tableColumn id="1" xr3:uid="{13DD9AB1-7D27-429D-9D16-D852A4AD469D}" name="Reference" dataDxfId="792" dataCellStyle="Normal 2 2 2"/>
    <tableColumn id="2" xr3:uid="{B9362503-43DC-4EE2-A17E-2D26CF0F96E9}" name="Expenditure element" dataDxfId="791" dataCellStyle="Normal 2 2 2"/>
    <tableColumn id="3" xr3:uid="{1A4E4CEF-CF62-4543-AFD3-49E70B72342C}" name="Expenditure type" dataDxfId="790" dataCellStyle="Normal 2 2 2"/>
    <tableColumn id="4" xr3:uid="{5D2DD937-B40F-4904-88E2-454437BD7647}" name="Unit" dataDxfId="789" dataCellStyle="Normal 2 2 2"/>
    <tableColumn id="5" xr3:uid="{96BAF2D6-4C14-47F3-B508-346ECEAC892F}" name="Decimal places" dataDxfId="788" dataCellStyle="Normal 2 2 2"/>
    <tableColumn id="6" xr3:uid="{6FD95BAF-E0D6-4147-A697-751F0A9B9FC1}" name="2019-20" dataDxfId="787" dataCellStyle="Normal 7"/>
    <tableColumn id="7" xr3:uid="{ABF918B3-5BA2-4B9F-A9C8-3AA0486CF63D}" name="2020-21" dataDxfId="786" dataCellStyle="Normal 7"/>
    <tableColumn id="8" xr3:uid="{D14075B3-6592-42A7-9912-CCA188C8C75C}" name="2021-22" dataDxfId="785" dataCellStyle="Normal 7"/>
    <tableColumn id="9" xr3:uid="{1E4BD18A-DAE0-423D-B29B-9A20F6A5679E}" name="2022-23" dataDxfId="784" dataCellStyle="Normal 7"/>
    <tableColumn id="10" xr3:uid="{6F108406-BE3F-4B97-8C28-EEBE9C46A247}" name="2023-24" dataDxfId="783" dataCellStyle="Normal 7"/>
    <tableColumn id="11" xr3:uid="{8E5C3533-DA0F-4439-AE16-619ADB1FF47D}" name="2024-25" dataDxfId="782" dataCellStyle="Normal 7"/>
    <tableColumn id="12" xr3:uid="{0E5E14D0-AFB5-4208-B438-780B1AC74F9A}" name="2025-26" dataDxfId="781" dataCellStyle="Normal 7"/>
    <tableColumn id="13" xr3:uid="{2806BAA9-0F68-401A-9B01-173ACB9E7C71}" name="2026-27" dataDxfId="780" dataCellStyle="Normal 7"/>
    <tableColumn id="14" xr3:uid="{133F9EC8-A3AE-4D8E-A8A0-513026F4CA43}" name="2027-28" dataDxfId="779" dataCellStyle="Normal 7"/>
    <tableColumn id="15" xr3:uid="{6B0FDB4A-5D69-4533-8785-06CCF6D7753C}" name="2028-29" dataDxfId="778" dataCellStyle="Normal 7"/>
    <tableColumn id="16" xr3:uid="{E6B9F595-4486-4050-B2AE-162573462002}" name="2029-30" dataDxfId="777" dataCellStyle="Normal 7"/>
    <tableColumn id="17" xr3:uid="{46426402-E32F-4154-9364-ECC8F9CEE5E6}" name="2030-31 _x000a_to _x000a_2034-35" dataDxfId="776" dataCellStyle="Normal 7"/>
    <tableColumn id="18" xr3:uid="{FB63D8A4-09B3-491C-A7FF-0C8BED07799E}" name="2035-36 _x000a_to _x000a_2039-40" dataDxfId="775" dataCellStyle="Normal 7"/>
    <tableColumn id="19" xr3:uid="{86F928FB-AD29-43BC-88D1-1E02857DB405}" name="2040-41 _x000a_to _x000a_2044-45" dataDxfId="774" dataCellStyle="Normal 7"/>
    <tableColumn id="20" xr3:uid="{A240C380-8BF4-413C-8A78-60AB4CAE0CEE}" name="2045-46 _x000a_to _x000a_2049-50" dataDxfId="773" dataCellStyle="Normal 7"/>
    <tableColumn id="21" xr3:uid="{88104D17-4565-4E8A-87D7-AC97451CA30F}" name="2050-51 _x000a_to _x000a_2054-55" dataDxfId="772" dataCellStyle="Normal 7"/>
    <tableColumn id="22" xr3:uid="{E6ED930D-523D-4D88-967B-7072FCD185DD}" name="2055-56 _x000a_to _x000a_2059-60" dataDxfId="771" dataCellStyle="Normal 7"/>
    <tableColumn id="23" xr3:uid="{6FD49D54-7D29-4486-ABE6-DBAF13F9E534}" name="2060-61 _x000a_to _x000a_2064-65" dataDxfId="770" dataCellStyle="Normal 7"/>
    <tableColumn id="24" xr3:uid="{605C6A09-C3D4-4F7B-9472-7B85A9183209}" name="2065-66 _x000a_to _x000a_2069-70" dataDxfId="769" dataCellStyle="Normal 7"/>
    <tableColumn id="25" xr3:uid="{15D63D1B-783B-4F45-9305-26EFAD9CCFBE}" name="2070-71 _x000a_to _x000a_2074-75" dataDxfId="768" dataCellStyle="Normal 7"/>
    <tableColumn id="26" xr3:uid="{8F60E2C7-3121-4AD3-BDB1-03EAC65D4CB1}" name="2075-76 _x000a_to _x000a_2079-80" dataDxfId="767" dataCellStyle="Normal 7">
      <calculatedColumnFormula>SUM(AA577:AA578)</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8DB1FD0-792B-4435-B3DB-8DC8658B9C42}" name="TBL8c_Metering_Expenditure126" displayName="TBL8c_Metering_Expenditure126" ref="B597:AA634" totalsRowShown="0" headerRowDxfId="766" dataDxfId="764" headerRowBorderDxfId="765" tableBorderDxfId="763" headerRowCellStyle="Normal 2 2 2" dataCellStyle="Normal 7">
  <autoFilter ref="B597:AA634" xr:uid="{58DB1FD0-792B-4435-B3DB-8DC8658B9C42}"/>
  <tableColumns count="26">
    <tableColumn id="1" xr3:uid="{BC66F3D0-A22C-44D4-8DB5-E33DA2A671FF}" name="Reference" dataDxfId="762" dataCellStyle="Normal 2 2 2"/>
    <tableColumn id="2" xr3:uid="{4E05C7E1-CE30-468D-B83C-293C98969E28}" name="Expenditure element" dataDxfId="761" dataCellStyle="Normal 2 2 2"/>
    <tableColumn id="3" xr3:uid="{CFC1D8C2-65F5-4349-89DC-02255C80E1BD}" name="Expenditure type" dataDxfId="760" dataCellStyle="Normal 2 2 2"/>
    <tableColumn id="4" xr3:uid="{F470FA3F-2A27-4EF9-AADF-C13AA3490D11}" name="Unit" dataDxfId="759" dataCellStyle="Normal 2 2 2"/>
    <tableColumn id="5" xr3:uid="{5A4A4326-9FB2-49D2-9FD8-3279E3B6ADDB}" name="Decimal places" dataDxfId="758" dataCellStyle="Normal 2 2 2"/>
    <tableColumn id="6" xr3:uid="{5E531882-18D3-4632-BAAC-731A73AD4DD5}" name="2019-20" dataDxfId="757" dataCellStyle="Normal 7"/>
    <tableColumn id="7" xr3:uid="{EBCCE4A1-6335-4F01-9D17-A7BDB9E89D92}" name="2020-21" dataDxfId="756" dataCellStyle="Normal 7"/>
    <tableColumn id="8" xr3:uid="{C666C049-079F-4A5F-8636-95B051FD17E6}" name="2021-22" dataDxfId="755" dataCellStyle="Normal 7"/>
    <tableColumn id="9" xr3:uid="{A3697BD4-16F9-4BEC-BBA3-8D58A89EA168}" name="2022-23" dataDxfId="754" dataCellStyle="Normal 7"/>
    <tableColumn id="10" xr3:uid="{4BFC0E0F-480C-480E-8FD7-99E5E51043D6}" name="2023-24" dataDxfId="753" dataCellStyle="Normal 7"/>
    <tableColumn id="11" xr3:uid="{50320D0E-B1AD-47D9-B4EA-F8296F0FE25C}" name="2024-25" dataDxfId="752" dataCellStyle="Normal 7"/>
    <tableColumn id="12" xr3:uid="{4E1FC22A-27D2-434F-9770-F241FD3B010B}" name="2025-26" dataDxfId="751" dataCellStyle="Normal 7"/>
    <tableColumn id="13" xr3:uid="{63DBE16E-E5FC-45F9-B824-65513557B13B}" name="2026-27" dataDxfId="750" dataCellStyle="Normal 7"/>
    <tableColumn id="14" xr3:uid="{72A341D8-6BC0-49FB-800D-D3B2C91D6ACF}" name="2027-28" dataDxfId="749" dataCellStyle="Normal 7"/>
    <tableColumn id="15" xr3:uid="{59AF9BC0-774B-4C6B-8EF5-7BE2269A74DF}" name="2028-29" dataDxfId="748" dataCellStyle="Normal 7"/>
    <tableColumn id="16" xr3:uid="{1470D2B6-E9DA-4808-AB91-9D2233083E91}" name="2029-30" dataDxfId="747" dataCellStyle="Normal 7"/>
    <tableColumn id="17" xr3:uid="{0D2BE160-3197-4E6B-BC2B-EF39C526EB0F}" name="2030-31 _x000a_to _x000a_2034-35" dataDxfId="746" dataCellStyle="Normal 7"/>
    <tableColumn id="18" xr3:uid="{9AAD9F36-6B46-4005-AD47-8F409E977BAD}" name="2035-36 _x000a_to _x000a_2039-40" dataDxfId="745" dataCellStyle="Normal 7"/>
    <tableColumn id="19" xr3:uid="{25A694B2-27EF-4FB1-8919-12FB4C38E864}" name="2040-41 _x000a_to _x000a_2044-45" dataDxfId="744" dataCellStyle="Normal 7"/>
    <tableColumn id="20" xr3:uid="{F892C952-557A-4176-8189-A69F205A2A30}" name="2045-46 _x000a_to _x000a_2049-50" dataDxfId="743" dataCellStyle="Normal 7"/>
    <tableColumn id="21" xr3:uid="{083DB8A6-2210-4BA3-B854-66DE4AF670B7}" name="2050-51 _x000a_to _x000a_2054-55" dataDxfId="742" dataCellStyle="Normal 7"/>
    <tableColumn id="22" xr3:uid="{3DB83430-F5BB-4F04-A65C-9C5131C02B60}" name="2055-56 _x000a_to _x000a_2059-60" dataDxfId="741" dataCellStyle="Normal 7"/>
    <tableColumn id="23" xr3:uid="{881DD26C-FEA7-48C5-845A-47DF8EEA502D}" name="2060-61 _x000a_to _x000a_2064-65" dataDxfId="740" dataCellStyle="Normal 7"/>
    <tableColumn id="24" xr3:uid="{B21A642D-45B7-4CBB-B83F-53C8F9CE6417}" name="2065-66 _x000a_to _x000a_2069-70" dataDxfId="739" dataCellStyle="Normal 7"/>
    <tableColumn id="25" xr3:uid="{7B10F170-D929-47C3-962D-D6564AAFEA87}" name="2070-71 _x000a_to _x000a_2074-75" dataDxfId="738" dataCellStyle="Normal 7"/>
    <tableColumn id="26" xr3:uid="{BFECF324-7A37-4185-B5D7-2470C7F26E4A}" name="2075-76 _x000a_to _x000a_2079-80" dataDxfId="737" dataCellStyle="Normal 7">
      <calculatedColumnFormula>SUM(AA590,AA594)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902AF86-0551-4BC8-89A2-8D327ACD223D}" name="TBL8d_Total_Enhancement127" displayName="TBL8d_Total_Enhancement127" ref="B637:AA640" totalsRowShown="0" headerRowDxfId="736" dataDxfId="734" headerRowBorderDxfId="735" tableBorderDxfId="733" headerRowCellStyle="Normal 2 2 2" dataCellStyle="Normal 7">
  <autoFilter ref="B637:AA640" xr:uid="{B902AF86-0551-4BC8-89A2-8D327ACD223D}"/>
  <tableColumns count="26">
    <tableColumn id="1" xr3:uid="{B68BC53F-9F3B-45DD-A059-C481EAFCE6CB}" name="Reference" dataDxfId="732" dataCellStyle="Normal 2 2 2"/>
    <tableColumn id="2" xr3:uid="{3D5A802F-6804-4E66-A133-908227E9AF4E}" name="Expenditure element" dataDxfId="731" dataCellStyle="Normal 2 2 2"/>
    <tableColumn id="3" xr3:uid="{551ED424-752A-4632-985D-DAE3255067DF}" name="Expenditure type" dataDxfId="730" dataCellStyle="Normal 2 2 2"/>
    <tableColumn id="4" xr3:uid="{5EE24D31-B0D0-4B98-A7C6-F60A87989CA2}" name="Unit" dataDxfId="729" dataCellStyle="Normal 2 2 2"/>
    <tableColumn id="5" xr3:uid="{945EBFA4-3885-4F60-AB4B-BAE9ADA90A4A}" name="Decimal places" dataDxfId="728" dataCellStyle="Normal 2 2 2"/>
    <tableColumn id="6" xr3:uid="{1CF20828-E9D1-421A-A200-CF7381855FF5}" name="2019-20" dataDxfId="727" dataCellStyle="Normal 7"/>
    <tableColumn id="7" xr3:uid="{028056A9-30E8-42B5-A00C-DB8260E6A59D}" name="2020-21" dataDxfId="726" dataCellStyle="Normal 7"/>
    <tableColumn id="8" xr3:uid="{5A209BBE-3BF1-463D-AF04-FE749E3DE89D}" name="2021-22" dataDxfId="725" dataCellStyle="Normal 7"/>
    <tableColumn id="9" xr3:uid="{5D6DBDB3-5D66-4E95-BB8C-39FF671DC8DA}" name="2022-23" dataDxfId="724" dataCellStyle="Normal 7"/>
    <tableColumn id="10" xr3:uid="{48C0E84D-B891-4774-B67C-73163ADB67DF}" name="2023-24" dataDxfId="723" dataCellStyle="Normal 7"/>
    <tableColumn id="11" xr3:uid="{961CF511-6456-4A6F-A916-8074D43CDBCB}" name="2024-25" dataDxfId="722" dataCellStyle="Normal 7"/>
    <tableColumn id="12" xr3:uid="{F2D2D7F6-085E-4AD7-B29E-FC81B7B90951}" name="2025-26" dataDxfId="721" dataCellStyle="Normal 7"/>
    <tableColumn id="13" xr3:uid="{04833F6F-5A12-468B-B5B5-B7F1BE8C68E7}" name="2026-27" dataDxfId="720" dataCellStyle="Normal 7"/>
    <tableColumn id="14" xr3:uid="{52BD342A-AAE8-491B-89C9-946EB9345212}" name="2027-28" dataDxfId="719" dataCellStyle="Normal 7"/>
    <tableColumn id="15" xr3:uid="{4E6C7813-3F23-472F-B7A7-59058763BF61}" name="2028-29" dataDxfId="718" dataCellStyle="Normal 7"/>
    <tableColumn id="16" xr3:uid="{8A48F08B-CBE4-493C-8E13-E4FE3CAEE4D9}" name="2029-30" dataDxfId="717" dataCellStyle="Normal 7"/>
    <tableColumn id="17" xr3:uid="{8883B5BC-2251-462C-B3BD-273471B786DD}" name="2030-31 _x000a_to _x000a_2034-35" dataDxfId="716" dataCellStyle="Normal 7"/>
    <tableColumn id="18" xr3:uid="{FE79A3F0-2EF0-4CCA-AE2B-BD4A45421F25}" name="2035-36 _x000a_to _x000a_2039-40" dataDxfId="715" dataCellStyle="Normal 7"/>
    <tableColumn id="19" xr3:uid="{6E37AB4D-EC28-44D1-81F9-1F061694D5DA}" name="2040-41 _x000a_to _x000a_2044-45" dataDxfId="714" dataCellStyle="Normal 7"/>
    <tableColumn id="20" xr3:uid="{CFC5D730-AD31-4860-B978-752D806722D8}" name="2045-46 _x000a_to _x000a_2049-50" dataDxfId="713" dataCellStyle="Normal 7"/>
    <tableColumn id="21" xr3:uid="{0C429BAE-F5F8-4BEE-876D-1417F9517A91}" name="2050-51 _x000a_to _x000a_2054-55" dataDxfId="712" dataCellStyle="Normal 7"/>
    <tableColumn id="22" xr3:uid="{884F7871-EE30-4DAD-A285-8420B41FB7E9}" name="2055-56 _x000a_to _x000a_2059-60" dataDxfId="711" dataCellStyle="Normal 7"/>
    <tableColumn id="23" xr3:uid="{F2834606-30AE-4948-A6F3-5F962F9AFFA4}" name="2060-61 _x000a_to _x000a_2064-65" dataDxfId="710" dataCellStyle="Normal 7"/>
    <tableColumn id="24" xr3:uid="{71500339-BCA6-4FF7-A94A-892CA7DE4A50}" name="2065-66 _x000a_to _x000a_2069-70" dataDxfId="709" dataCellStyle="Normal 7"/>
    <tableColumn id="25" xr3:uid="{50E610A6-291D-4E58-86CE-8BAEE198BB7F}" name="2070-71 _x000a_to _x000a_2074-75" dataDxfId="708" dataCellStyle="Normal 7"/>
    <tableColumn id="26" xr3:uid="{49D3AAFB-7134-4EDB-9F4E-EDC123A02B75}" name="2075-76 _x000a_to _x000a_2079-80" dataDxfId="707" dataCellStyle="Normal 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BL1f_RawXfer" displayName="TBL1f_RawXfer" ref="B64:L67" totalsRowShown="0" headerRowDxfId="2911" tableBorderDxfId="2910" headerRowCellStyle="Normal 2">
  <autoFilter ref="B64:L67" xr:uid="{00000000-0009-0000-0100-000006000000}"/>
  <tableColumns count="11">
    <tableColumn id="2" xr3:uid="{00000000-0010-0000-0500-000002000000}" name="WRMP24 Reference"/>
    <tableColumn id="3" xr3:uid="{00000000-0010-0000-0500-000003000000}" name="Derivation"/>
    <tableColumn id="4" xr3:uid="{00000000-0010-0000-0500-000004000000}" name="Transfer name"/>
    <tableColumn id="5" xr3:uid="{00000000-0010-0000-0500-000005000000}" name="End date of agreement (dd/mm/yyyy)"/>
    <tableColumn id="6" xr3:uid="{00000000-0010-0000-0500-000006000000}" name="WRZ Code From"/>
    <tableColumn id="7" xr3:uid="{00000000-0010-0000-0500-000007000000}" name="WRZ Code To" dataDxfId="2909"/>
    <tableColumn id="8" xr3:uid="{00000000-0010-0000-0500-000008000000}" name="DYAA deployable output (Ml/d)" dataDxfId="2908"/>
    <tableColumn id="1" xr3:uid="{00000000-0010-0000-0500-000001000000}" name="DYCP deployable output (Ml/d)"/>
    <tableColumn id="9" xr3:uid="{00000000-0010-0000-0500-000009000000}" name="Annual limit (Ml/d)" dataDxfId="2907"/>
    <tableColumn id="10" xr3:uid="{00000000-0010-0000-0500-00000A000000}" name="Changes to agreement during drought" dataDxfId="2906"/>
    <tableColumn id="11" xr3:uid="{00000000-0010-0000-0500-00000B000000}" name="Additional notes (if desired)"/>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7CA7B87F-5839-4843-9E1A-1C7C37F6070F}" name="TBL8e_Supply_Demand_Benefit128" displayName="TBL8e_Supply_Demand_Benefit128" ref="B643:AA655" totalsRowShown="0" headerRowDxfId="706" dataDxfId="704" headerRowBorderDxfId="705" tableBorderDxfId="703" headerRowCellStyle="Normal 2 2 2" dataCellStyle="Normal 7">
  <autoFilter ref="B643:AA655" xr:uid="{7CA7B87F-5839-4843-9E1A-1C7C37F6070F}"/>
  <tableColumns count="26">
    <tableColumn id="1" xr3:uid="{9370465C-8659-4AFC-BEE9-B7948BA51631}" name="Reference" dataDxfId="702" dataCellStyle="Normal 2 2 2"/>
    <tableColumn id="2" xr3:uid="{305198A2-5746-433E-ABCF-EF863CB8DB5D}" name="Benefit element" dataDxfId="701" dataCellStyle="Normal 2 2 2"/>
    <tableColumn id="3" xr3:uid="{047B37A4-4EB9-4D33-97BA-6E26ADAB2165}" name="Expenditure type" dataDxfId="700" dataCellStyle="Normal 2 2 2"/>
    <tableColumn id="4" xr3:uid="{BFBB2DD5-1C3A-4745-80F1-F0881C4B7BD6}" name="Unit" dataDxfId="699" dataCellStyle="Normal 2 2 2"/>
    <tableColumn id="5" xr3:uid="{C0D175E8-F22F-4770-8880-E0E437DBCBE9}" name="Decimal places" dataDxfId="698" dataCellStyle="Normal 2 2 2"/>
    <tableColumn id="6" xr3:uid="{DB14DA18-56CF-4101-B27C-4F13E0963AA8}" name="2019-20" dataDxfId="697" dataCellStyle="Normal 7"/>
    <tableColumn id="7" xr3:uid="{FD29B19E-38A5-4B40-BFEA-35E987B9C5B5}" name="2020-21" dataDxfId="696" dataCellStyle="Normal 7"/>
    <tableColumn id="8" xr3:uid="{9F1D13F9-AF55-41B6-A5CE-390AD2F5C625}" name="2021-22" dataDxfId="695" dataCellStyle="Normal 7"/>
    <tableColumn id="9" xr3:uid="{25D893ED-ED13-40A5-B95B-7E3463F30AAD}" name="2022-23" dataDxfId="694" dataCellStyle="Normal 7"/>
    <tableColumn id="10" xr3:uid="{B365599A-29C3-4F31-88BA-34200BD40BBC}" name="2023-24" dataDxfId="693" dataCellStyle="Normal 7"/>
    <tableColumn id="11" xr3:uid="{79905E67-7650-46AD-A47C-2EEBA3E80A5A}" name="2024-25" dataDxfId="692" dataCellStyle="Normal 7"/>
    <tableColumn id="12" xr3:uid="{94C94DA1-8770-407F-AF80-1DAA260ED3A4}" name="2025-26" dataDxfId="691" dataCellStyle="Normal 7"/>
    <tableColumn id="13" xr3:uid="{4CAC6344-F8C2-4152-80B7-7E2C4D8C4758}" name="2026-27" dataDxfId="690" dataCellStyle="Normal 7"/>
    <tableColumn id="14" xr3:uid="{49D1B17C-0903-4563-80F6-6A0D4A43303E}" name="2027-28" dataDxfId="689" dataCellStyle="Normal 7"/>
    <tableColumn id="15" xr3:uid="{5C78FD00-030E-4B9B-9898-1640FF8B5F88}" name="2028-29" dataDxfId="688" dataCellStyle="Normal 7"/>
    <tableColumn id="16" xr3:uid="{4D902038-4D89-4B1C-A812-871D80604D35}" name="2029-30" dataDxfId="687" dataCellStyle="Normal 7"/>
    <tableColumn id="17" xr3:uid="{DFB24336-0A11-42C2-B91D-4074DF2FF8C7}" name="2030-31 _x000a_to _x000a_2034-35" dataDxfId="686" dataCellStyle="Normal 7"/>
    <tableColumn id="18" xr3:uid="{8BE6FAC1-A4DB-439F-87E5-3DA651AC0142}" name="2035-36 _x000a_to _x000a_2039-40" dataDxfId="685" dataCellStyle="Normal 7"/>
    <tableColumn id="19" xr3:uid="{31CF6BFF-1D6C-4BE6-91C6-BF4A70FE3115}" name="2040-41 _x000a_to _x000a_2044-45" dataDxfId="684" dataCellStyle="Normal 7"/>
    <tableColumn id="20" xr3:uid="{32C40F95-BC05-4FB6-912A-96E3B153524B}" name="2045-46 _x000a_to _x000a_2049-50" dataDxfId="683" dataCellStyle="Normal 7"/>
    <tableColumn id="21" xr3:uid="{7026F426-F99E-4D9A-979B-840395A99186}" name="2050-51 _x000a_to _x000a_2054-55" dataDxfId="682" dataCellStyle="Normal 7"/>
    <tableColumn id="22" xr3:uid="{35026208-F6E9-4A45-AE0F-01E28113BA30}" name="2055-56 _x000a_to _x000a_2059-60" dataDxfId="681" dataCellStyle="Normal 7"/>
    <tableColumn id="23" xr3:uid="{95D8121A-A518-4F94-80B7-0193CD8917AF}" name="2060-61 _x000a_to _x000a_2064-65" dataDxfId="680" dataCellStyle="Normal 7"/>
    <tableColumn id="24" xr3:uid="{DFCE2FDB-A2FE-4EA7-ABA4-C54FD48E1B77}" name="2065-66 _x000a_to _x000a_2069-70" dataDxfId="679" dataCellStyle="Normal 7"/>
    <tableColumn id="25" xr3:uid="{8C905AC2-2F00-4F7E-B59F-6C9BDE718F2D}" name="2070-71 _x000a_to _x000a_2074-75" dataDxfId="678" dataCellStyle="Normal 7"/>
    <tableColumn id="26" xr3:uid="{DEB9E9A9-923C-4B94-ADEC-15835D429CF0}" name="2075-76 _x000a_to _x000a_2079-80" dataDxfId="677" dataCellStyle="Normal 7">
      <calculatedColumnFormula>SUM(AA645:AA651)</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63AA1619-E6C0-4C43-8E3C-326D13024AE3}" name="TBL8f_Leakage_Totex129" displayName="TBL8f_Leakage_Totex129" ref="B658:AA660" totalsRowShown="0" headerRowDxfId="676" dataDxfId="674" headerRowBorderDxfId="675" tableBorderDxfId="673" headerRowCellStyle="Normal 2 2 2">
  <autoFilter ref="B658:AA660" xr:uid="{63AA1619-E6C0-4C43-8E3C-326D13024AE3}"/>
  <tableColumns count="26">
    <tableColumn id="1" xr3:uid="{6014B98A-233D-4548-A7DA-1B5A7CB465A4}" name="Reference" dataDxfId="672"/>
    <tableColumn id="2" xr3:uid="{970C10BB-A8B5-45B0-A166-8A7E8A686441}" name="Expenditure element" dataDxfId="671"/>
    <tableColumn id="3" xr3:uid="{562489D4-82BC-497D-9831-05F6E2FFAB4F}" name="Expenditure type" dataDxfId="670"/>
    <tableColumn id="4" xr3:uid="{96B4D85A-12B6-47F2-BC60-3A4D11410D6C}" name="Unit" dataDxfId="669"/>
    <tableColumn id="5" xr3:uid="{96B28FA1-0545-4660-9589-8F74982DC79E}" name="Decimal places" dataDxfId="668"/>
    <tableColumn id="6" xr3:uid="{17DE9800-D3BA-45E2-8506-9CA70D270B59}" name="2019-20" dataDxfId="667"/>
    <tableColumn id="7" xr3:uid="{86CC4F5A-1616-4D94-9CA6-D392DAF4DA39}" name="2020-21" dataDxfId="666"/>
    <tableColumn id="8" xr3:uid="{0E03DC87-817F-4DCF-8FB0-8694A1B66C92}" name="2021-22" dataDxfId="665"/>
    <tableColumn id="9" xr3:uid="{CB9D3DFA-4F93-476A-974E-C65D33CF1B1E}" name="2022-23" dataDxfId="664"/>
    <tableColumn id="10" xr3:uid="{C6460E55-7318-43A9-B207-68DED34F5F1E}" name="2023-24" dataDxfId="663"/>
    <tableColumn id="11" xr3:uid="{FFD5B023-7370-48B4-BB72-4EA30031DADB}" name="2024-25" dataDxfId="662" dataCellStyle="Normal 7"/>
    <tableColumn id="12" xr3:uid="{A42B58BD-CCCB-4564-98A6-CE13B0D0B627}" name="2025-26" dataDxfId="661"/>
    <tableColumn id="13" xr3:uid="{ABDD4C6B-CE61-4AB7-A1B8-D78537644E84}" name="2026-27" dataDxfId="660"/>
    <tableColumn id="14" xr3:uid="{A8077871-2DC2-4EC0-A2CA-32F57A1A60C2}" name="2027-28" dataDxfId="659"/>
    <tableColumn id="15" xr3:uid="{581B947F-1678-4733-ADB7-7125F0333D11}" name="2028-29" dataDxfId="658"/>
    <tableColumn id="16" xr3:uid="{F7A5C467-A71C-4739-BBE4-A532C4CC5180}" name="2029-30" dataDxfId="657"/>
    <tableColumn id="17" xr3:uid="{395FF62E-9D40-45EB-B760-3CA16BBAAFD9}" name="2030-31 _x000a_to _x000a_2034-35" dataDxfId="656"/>
    <tableColumn id="18" xr3:uid="{E1E07F81-8F1E-4C3B-AE0F-3716687A54BA}" name="2035-36 _x000a_to _x000a_2039-40" dataDxfId="655"/>
    <tableColumn id="19" xr3:uid="{2C318A52-64E5-48C4-9D47-C743D0F13C2D}" name="2040-41 _x000a_to _x000a_2044-45" dataDxfId="654"/>
    <tableColumn id="20" xr3:uid="{45A01EC0-CC40-4A58-8E14-5F4B60C95AF8}" name="2045-46 _x000a_to _x000a_2049-50" dataDxfId="653"/>
    <tableColumn id="21" xr3:uid="{4B81D813-F5FE-4CD9-AB78-7B8A9EC2E4DB}" name="2050-51 _x000a_to _x000a_2054-55" dataDxfId="652"/>
    <tableColumn id="22" xr3:uid="{D8025A7F-9540-4762-AE52-FCF3C77E0817}" name="2055-56 _x000a_to _x000a_2059-60" dataDxfId="651"/>
    <tableColumn id="23" xr3:uid="{6F54DC33-4077-4571-BEBD-993A9D9FF41C}" name="2060-61 _x000a_to _x000a_2064-65" dataDxfId="650"/>
    <tableColumn id="24" xr3:uid="{554B9565-33B3-448A-AAAC-BC7928648ACE}" name="2065-66 _x000a_to _x000a_2069-70" dataDxfId="649"/>
    <tableColumn id="25" xr3:uid="{48711ED7-845A-46C6-B834-C69CBE82CCAA}" name="2070-71 _x000a_to _x000a_2074-75" dataDxfId="648"/>
    <tableColumn id="26" xr3:uid="{D3E56753-293A-4522-8348-39D5F4AC6A2C}" name="2075-76 _x000a_to _x000a_2079-80" dataDxfId="647"/>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8B08924-5C75-4A7B-B442-5135F9DCA9EA}" name="TBL8a_Base_Totex130" displayName="TBL8a_Base_Totex130" ref="B666:AA669" totalsRowShown="0" headerRowDxfId="646" dataDxfId="644" headerRowBorderDxfId="645" tableBorderDxfId="643" headerRowCellStyle="Normal 2 2 2">
  <autoFilter ref="B666:AA669" xr:uid="{08B08924-5C75-4A7B-B442-5135F9DCA9EA}"/>
  <tableColumns count="26">
    <tableColumn id="1" xr3:uid="{CA97CD40-3228-4DCC-B359-48E0CEC1ACB5}" name="Reference" dataDxfId="642"/>
    <tableColumn id="2" xr3:uid="{98004EF9-F129-492E-8F4E-DCA4EED8BB75}" name="Expenditure element" dataDxfId="641" dataCellStyle="Normal 2 2 2"/>
    <tableColumn id="3" xr3:uid="{C1109648-80C0-489D-9F44-D704F79E13EF}" name="Expenditure type" dataDxfId="640" dataCellStyle="Normal 2 2 2"/>
    <tableColumn id="4" xr3:uid="{E753F77E-1E9C-4A39-A6DD-EDA98EA44273}" name="Unit" dataDxfId="639" dataCellStyle="Normal 2 2 2"/>
    <tableColumn id="5" xr3:uid="{20349050-29D6-41C7-BDCA-E8ADF02353B9}" name="Decimal places" dataDxfId="638" dataCellStyle="Normal 2 2 2"/>
    <tableColumn id="6" xr3:uid="{E5428C38-BD7F-43AB-BCB1-6F993F1D4190}" name="2019-20" dataDxfId="637"/>
    <tableColumn id="7" xr3:uid="{C26F2701-0FB7-425D-9AE3-A51CA33D8EC3}" name="2020-21" dataDxfId="636"/>
    <tableColumn id="8" xr3:uid="{18245972-A061-49BF-9BBB-0F7006B5E270}" name="2021-22" dataDxfId="635"/>
    <tableColumn id="9" xr3:uid="{BC1B679D-86AC-43F1-8285-7016CE4FBACA}" name="2022-23" dataDxfId="634"/>
    <tableColumn id="10" xr3:uid="{052DD98E-D4E0-4705-B0FD-16D44F5F6729}" name="2023-24" dataDxfId="633"/>
    <tableColumn id="11" xr3:uid="{575BC29E-D7CE-433A-8C9F-F01B4D0F13B2}" name="2024-25" dataDxfId="632"/>
    <tableColumn id="12" xr3:uid="{526AEDF8-08F2-4AB2-A800-52DA7982A15E}" name="2025-26" dataDxfId="631"/>
    <tableColumn id="13" xr3:uid="{1084CA6C-294D-4C77-B16A-A81DB48EF7AB}" name="2026-27" dataDxfId="630"/>
    <tableColumn id="14" xr3:uid="{239166E7-1E68-414A-876E-4AB27EE81320}" name="2027-28" dataDxfId="629"/>
    <tableColumn id="15" xr3:uid="{75C0906C-3139-487A-86C5-90FCC066A6D3}" name="2028-29" dataDxfId="628"/>
    <tableColumn id="16" xr3:uid="{16ED7A44-9A7F-4F0C-AD11-93C7917554BE}" name="2029-30" dataDxfId="627"/>
    <tableColumn id="17" xr3:uid="{7DBF10A4-7758-4627-B4EA-D2C445B55ABC}" name="2030-31 _x000a_to _x000a_2034-35" dataDxfId="626"/>
    <tableColumn id="18" xr3:uid="{4A9CF7BC-8B07-4922-B35E-11ABD56411DC}" name="2035-36 _x000a_to _x000a_2039-40" dataDxfId="625"/>
    <tableColumn id="19" xr3:uid="{F40AD79A-CB52-4AFF-92A3-8AF1C7107C27}" name="2040-41 _x000a_to _x000a_2044-45" dataDxfId="624"/>
    <tableColumn id="20" xr3:uid="{32877308-D96E-4497-A67F-CC63E30C1964}" name="2045-46 _x000a_to _x000a_2049-50" dataDxfId="623"/>
    <tableColumn id="21" xr3:uid="{C1CDBAAC-B24A-4BC4-AD30-5DF5F34BC967}" name="2050-51 _x000a_to _x000a_2054-55" dataDxfId="622"/>
    <tableColumn id="22" xr3:uid="{747B2120-A2FE-4A9B-BE01-86B9FFAB88D4}" name="2055-56 _x000a_to _x000a_2059-60" dataDxfId="621"/>
    <tableColumn id="23" xr3:uid="{0896BBE5-4F16-48E6-A17C-A0E8EE5A5DC1}" name="2060-61 _x000a_to _x000a_2064-65" dataDxfId="620"/>
    <tableColumn id="24" xr3:uid="{4C6EF52D-68C9-4766-9719-312B531A7184}" name="2065-66 _x000a_to _x000a_2069-70" dataDxfId="619"/>
    <tableColumn id="25" xr3:uid="{C1551582-8DA0-4248-BFD1-E64FD01C5CFD}" name="2070-71 _x000a_to _x000a_2074-75" dataDxfId="618"/>
    <tableColumn id="26" xr3:uid="{C9336CD9-22AD-4E3C-A5CF-B7E3CEDE1BF2}" name="2075-76 _x000a_to _x000a_2079-80" dataDxfId="617">
      <calculatedColumnFormula>SUM(AA665:AA666)</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50252DC3-FAC9-4369-9A0F-FFAF48B0F09C}" name="TBL8b_SDB_Expenditure131" displayName="TBL8b_SDB_Expenditure131" ref="B672:AA688" totalsRowShown="0" headerRowDxfId="616" dataDxfId="614" headerRowBorderDxfId="615" tableBorderDxfId="613" headerRowCellStyle="Normal 2 2 2" dataCellStyle="Normal 7">
  <autoFilter ref="B672:AA688" xr:uid="{50252DC3-FAC9-4369-9A0F-FFAF48B0F09C}"/>
  <tableColumns count="26">
    <tableColumn id="1" xr3:uid="{3133E267-815E-4168-AC09-C3341E120375}" name="Reference" dataDxfId="612" dataCellStyle="Normal 2 2 2"/>
    <tableColumn id="2" xr3:uid="{2F6BC4E2-D4C0-4E27-939C-1BE7C88816F9}" name="Expenditure element" dataDxfId="611" dataCellStyle="Normal 2 2 2"/>
    <tableColumn id="3" xr3:uid="{085AE82E-24EA-4BD8-8AEE-E5CD0506002D}" name="Expenditure type" dataDxfId="610" dataCellStyle="Normal 2 2 2"/>
    <tableColumn id="4" xr3:uid="{7A2D7BAE-7078-4696-BF72-C4679C79B0E9}" name="Unit" dataDxfId="609" dataCellStyle="Normal 2 2 2"/>
    <tableColumn id="5" xr3:uid="{8AE7313D-1219-4858-BE90-EEDB27C09C01}" name="Decimal places" dataDxfId="608" dataCellStyle="Normal 2 2 2"/>
    <tableColumn id="6" xr3:uid="{522E37F7-4DA7-41E6-B056-BAFE300D38C9}" name="2019-20" dataDxfId="607" dataCellStyle="Normal 7"/>
    <tableColumn id="7" xr3:uid="{5E1CB0F8-A17F-46C8-956A-DC6041F606DF}" name="2020-21" dataDxfId="606" dataCellStyle="Normal 7"/>
    <tableColumn id="8" xr3:uid="{AD3842BF-96AC-4EA9-B93B-16F0D6275656}" name="2021-22" dataDxfId="605" dataCellStyle="Normal 7"/>
    <tableColumn id="9" xr3:uid="{14050CC5-D679-4B80-9B80-3C2AD19863B2}" name="2022-23" dataDxfId="604" dataCellStyle="Normal 7"/>
    <tableColumn id="10" xr3:uid="{99627DF6-FE5A-4893-A60F-8F3524AC7A40}" name="2023-24" dataDxfId="603" dataCellStyle="Normal 7"/>
    <tableColumn id="11" xr3:uid="{A19EAC20-5D22-48D9-9133-717CE036788D}" name="2024-25" dataDxfId="602" dataCellStyle="Normal 7"/>
    <tableColumn id="12" xr3:uid="{CFCB5CCB-C5A6-454D-9A9A-EFF10E408EDC}" name="2025-26" dataDxfId="601" dataCellStyle="Normal 7"/>
    <tableColumn id="13" xr3:uid="{65DFFF44-DDB7-48AD-B529-BF5F133D3CEB}" name="2026-27" dataDxfId="600" dataCellStyle="Normal 7"/>
    <tableColumn id="14" xr3:uid="{87994D57-23FC-4448-91BB-6C9F3E68836C}" name="2027-28" dataDxfId="599" dataCellStyle="Normal 7"/>
    <tableColumn id="15" xr3:uid="{1E7C7E40-22A4-4730-B055-DDB034CEA512}" name="2028-29" dataDxfId="598" dataCellStyle="Normal 7"/>
    <tableColumn id="16" xr3:uid="{BD6F8C48-E4F9-45A3-A31F-807870642174}" name="2029-30" dataDxfId="597" dataCellStyle="Normal 7"/>
    <tableColumn id="17" xr3:uid="{170EEA56-B81C-49A9-A44D-DFD930D45C1A}" name="2030-31 _x000a_to _x000a_2034-35" dataDxfId="596" dataCellStyle="Normal 7"/>
    <tableColumn id="18" xr3:uid="{C6A86DFE-B4E6-40F0-B7E0-AC6076F4981D}" name="2035-36 _x000a_to _x000a_2039-40" dataDxfId="595" dataCellStyle="Normal 7"/>
    <tableColumn id="19" xr3:uid="{C29060F5-8F55-48E5-88DB-F4D9E3AB07C5}" name="2040-41 _x000a_to _x000a_2044-45" dataDxfId="594" dataCellStyle="Normal 7"/>
    <tableColumn id="20" xr3:uid="{3EDCE438-5604-4F52-AD08-ADF301BE7FFA}" name="2045-46 _x000a_to _x000a_2049-50" dataDxfId="593" dataCellStyle="Normal 7"/>
    <tableColumn id="21" xr3:uid="{0D7D7687-7E88-4D17-869A-D60F8AF3113B}" name="2050-51 _x000a_to _x000a_2054-55" dataDxfId="592" dataCellStyle="Normal 7"/>
    <tableColumn id="22" xr3:uid="{A7C24E39-E8E2-4AFA-9A63-53A1BBC6F6CC}" name="2055-56 _x000a_to _x000a_2059-60" dataDxfId="591" dataCellStyle="Normal 7"/>
    <tableColumn id="23" xr3:uid="{3D8B51AC-F3DB-4007-965A-C1A01EA5B73A}" name="2060-61 _x000a_to _x000a_2064-65" dataDxfId="590" dataCellStyle="Normal 7"/>
    <tableColumn id="24" xr3:uid="{5B114ED2-9A8F-4A10-A987-67589DA23737}" name="2065-66 _x000a_to _x000a_2069-70" dataDxfId="589" dataCellStyle="Normal 7"/>
    <tableColumn id="25" xr3:uid="{A11990F8-5DC0-4A94-B689-3762FB7010E2}" name="2070-71 _x000a_to _x000a_2074-75" dataDxfId="588" dataCellStyle="Normal 7"/>
    <tableColumn id="26" xr3:uid="{431D7646-4C87-4523-BB12-DF6F433DBBD1}" name="2075-76 _x000a_to _x000a_2079-80" dataDxfId="587" dataCellStyle="Normal 7">
      <calculatedColumnFormula>SUM(AA671:AA672)</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DF0E5704-B5EC-466F-A0FC-3DFA18232E75}" name="TBL8c_Metering_Expenditure132" displayName="TBL8c_Metering_Expenditure132" ref="B691:AA728" totalsRowShown="0" headerRowDxfId="586" dataDxfId="584" headerRowBorderDxfId="585" tableBorderDxfId="583" headerRowCellStyle="Normal 2 2 2" dataCellStyle="Normal 7">
  <autoFilter ref="B691:AA728" xr:uid="{DF0E5704-B5EC-466F-A0FC-3DFA18232E75}"/>
  <tableColumns count="26">
    <tableColumn id="1" xr3:uid="{602D3A1A-4A2B-40F0-A67A-98A36182905D}" name="Reference" dataDxfId="582" dataCellStyle="Normal 2 2 2"/>
    <tableColumn id="2" xr3:uid="{F2C8B3E1-0CC9-4C2F-8FF5-0A823B0F8F45}" name="Expenditure element" dataDxfId="581" dataCellStyle="Normal 2 2 2"/>
    <tableColumn id="3" xr3:uid="{DCA8618B-08FC-4619-88C1-CB3237B3E0D6}" name="Expenditure type" dataDxfId="580" dataCellStyle="Normal 2 2 2"/>
    <tableColumn id="4" xr3:uid="{E8CB6D4C-0000-439C-A13D-767AE8FAEF57}" name="Unit" dataDxfId="579" dataCellStyle="Normal 2 2 2"/>
    <tableColumn id="5" xr3:uid="{0881985D-4AE2-4B81-BE09-3287F651A464}" name="Decimal places" dataDxfId="578" dataCellStyle="Normal 2 2 2"/>
    <tableColumn id="6" xr3:uid="{9B25D532-E507-4300-9D5D-B30C39FEB0DE}" name="2019-20" dataDxfId="577" dataCellStyle="Normal 7"/>
    <tableColumn id="7" xr3:uid="{66155651-0204-4176-9BBE-4A0183CCDF43}" name="2020-21" dataDxfId="576" dataCellStyle="Normal 7"/>
    <tableColumn id="8" xr3:uid="{3B6F05A1-3CD6-4764-B3F9-FE5EC2F0295A}" name="2021-22" dataDxfId="575" dataCellStyle="Normal 7"/>
    <tableColumn id="9" xr3:uid="{BE01529A-2F5B-4E8A-83DC-6A60BDF2C361}" name="2022-23" dataDxfId="574" dataCellStyle="Normal 7"/>
    <tableColumn id="10" xr3:uid="{C927174A-E368-4185-AE10-339FB84D51FB}" name="2023-24" dataDxfId="573" dataCellStyle="Normal 7"/>
    <tableColumn id="11" xr3:uid="{0AE80314-34BF-4DC4-A79B-1AD60E996671}" name="2024-25" dataDxfId="572" dataCellStyle="Normal 7"/>
    <tableColumn id="12" xr3:uid="{EBDC0BC4-9FF0-4C13-BC47-6163B65D9419}" name="2025-26" dataDxfId="571" dataCellStyle="Normal 7"/>
    <tableColumn id="13" xr3:uid="{FF63ECA2-401C-41D6-94AD-1EF558BDDB2C}" name="2026-27" dataDxfId="570" dataCellStyle="Normal 7"/>
    <tableColumn id="14" xr3:uid="{44F07421-3E31-4B40-BEE4-1B77CC97734A}" name="2027-28" dataDxfId="569" dataCellStyle="Normal 7"/>
    <tableColumn id="15" xr3:uid="{BBF6E312-C517-44BA-BC32-DF70AC761CE2}" name="2028-29" dataDxfId="568" dataCellStyle="Normal 7"/>
    <tableColumn id="16" xr3:uid="{938F086A-1855-46C3-BE09-288F5BE3A953}" name="2029-30" dataDxfId="567" dataCellStyle="Normal 7"/>
    <tableColumn id="17" xr3:uid="{BFCF748F-2D7A-4245-BC06-483DF46EDB2D}" name="2030-31 _x000a_to _x000a_2034-35" dataDxfId="566" dataCellStyle="Normal 7"/>
    <tableColumn id="18" xr3:uid="{B6EDD2BE-6CB5-4023-B954-D023146B0D17}" name="2035-36 _x000a_to _x000a_2039-40" dataDxfId="565" dataCellStyle="Normal 7"/>
    <tableColumn id="19" xr3:uid="{C83B932F-B8E2-4891-9FA6-55DD794CA237}" name="2040-41 _x000a_to _x000a_2044-45" dataDxfId="564" dataCellStyle="Normal 7"/>
    <tableColumn id="20" xr3:uid="{5F3AD18C-D2C5-4BB7-BB93-244BFB906A53}" name="2045-46 _x000a_to _x000a_2049-50" dataDxfId="563" dataCellStyle="Normal 7"/>
    <tableColumn id="21" xr3:uid="{251A5465-610D-4A40-8D72-2CB428DEB1A0}" name="2050-51 _x000a_to _x000a_2054-55" dataDxfId="562" dataCellStyle="Normal 7"/>
    <tableColumn id="22" xr3:uid="{2548054D-70F7-43B9-B212-2FEC533D6655}" name="2055-56 _x000a_to _x000a_2059-60" dataDxfId="561" dataCellStyle="Normal 7"/>
    <tableColumn id="23" xr3:uid="{C2A4FAAF-8D0E-48B2-8BA0-6CA3E6593DEA}" name="2060-61 _x000a_to _x000a_2064-65" dataDxfId="560" dataCellStyle="Normal 7"/>
    <tableColumn id="24" xr3:uid="{0A369F0E-4A87-4FCC-ADDC-506E3D52553B}" name="2065-66 _x000a_to _x000a_2069-70" dataDxfId="559" dataCellStyle="Normal 7"/>
    <tableColumn id="25" xr3:uid="{468AFDD9-6C6F-46CD-9675-B88970279A5C}" name="2070-71 _x000a_to _x000a_2074-75" dataDxfId="558" dataCellStyle="Normal 7"/>
    <tableColumn id="26" xr3:uid="{DBB0BD3E-37E2-4338-916F-B251553377F8}" name="2075-76 _x000a_to _x000a_2079-80" dataDxfId="557" dataCellStyle="Normal 7">
      <calculatedColumnFormula>SUM(AA684,AA688)</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8A617962-66C3-448E-87B0-4939745537AB}" name="TBL8d_Total_Enhancement133" displayName="TBL8d_Total_Enhancement133" ref="B731:AA734" totalsRowShown="0" headerRowDxfId="556" dataDxfId="554" headerRowBorderDxfId="555" tableBorderDxfId="553" headerRowCellStyle="Normal 2 2 2" dataCellStyle="Normal 7">
  <autoFilter ref="B731:AA734" xr:uid="{8A617962-66C3-448E-87B0-4939745537AB}"/>
  <tableColumns count="26">
    <tableColumn id="1" xr3:uid="{F06EAB19-AB59-43DB-AAC9-3EBD1B51AE08}" name="Reference" dataDxfId="552" dataCellStyle="Normal 2 2 2"/>
    <tableColumn id="2" xr3:uid="{4646FBE4-57F8-42BF-9AB9-C77325FB98D8}" name="Expenditure element" dataDxfId="551" dataCellStyle="Normal 2 2 2"/>
    <tableColumn id="3" xr3:uid="{78A69AEB-256E-45BC-8150-9D49327056E3}" name="Expenditure type" dataDxfId="550" dataCellStyle="Normal 2 2 2"/>
    <tableColumn id="4" xr3:uid="{2D668934-A7FE-47FA-91DA-BB2EE1376647}" name="Unit" dataDxfId="549" dataCellStyle="Normal 2 2 2"/>
    <tableColumn id="5" xr3:uid="{E1738C89-2BB8-41E1-BE5C-6E374771C40F}" name="Decimal places" dataDxfId="548" dataCellStyle="Normal 2 2 2"/>
    <tableColumn id="6" xr3:uid="{D260C1DA-7C7A-4C5F-85FA-B6F4FD708978}" name="2019-20" dataDxfId="547" dataCellStyle="Normal 7"/>
    <tableColumn id="7" xr3:uid="{0DBA1239-7D05-4592-82E2-8ECF05FE71B5}" name="2020-21" dataDxfId="546" dataCellStyle="Normal 7"/>
    <tableColumn id="8" xr3:uid="{7918782B-8EDE-45AA-881D-964A54C6E8BF}" name="2021-22" dataDxfId="545" dataCellStyle="Normal 7"/>
    <tableColumn id="9" xr3:uid="{2DF47FBD-FC76-49D7-A35E-3A24024B868B}" name="2022-23" dataDxfId="544" dataCellStyle="Normal 7"/>
    <tableColumn id="10" xr3:uid="{0358DBD5-FEFC-413A-ACD5-5F6F51F83967}" name="2023-24" dataDxfId="543" dataCellStyle="Normal 7"/>
    <tableColumn id="11" xr3:uid="{59C704BB-9FDC-4140-B773-ECC901A9E362}" name="2024-25" dataDxfId="542" dataCellStyle="Normal 7"/>
    <tableColumn id="12" xr3:uid="{7A32795F-B013-42CC-9F9D-BD0E4EE86E51}" name="2025-26" dataDxfId="541" dataCellStyle="Normal 7"/>
    <tableColumn id="13" xr3:uid="{5DA1D25D-404A-46B0-B394-EA2FB66328D2}" name="2026-27" dataDxfId="540" dataCellStyle="Normal 7"/>
    <tableColumn id="14" xr3:uid="{F2F4AB9F-C833-4679-B7E9-0A02C8A21EB0}" name="2027-28" dataDxfId="539" dataCellStyle="Normal 7"/>
    <tableColumn id="15" xr3:uid="{044062E0-5041-4EB8-9621-AA18FA16EF0E}" name="2028-29" dataDxfId="538" dataCellStyle="Normal 7"/>
    <tableColumn id="16" xr3:uid="{3B3ABB83-6998-41C8-95DB-59599F9AA77F}" name="2029-30" dataDxfId="537" dataCellStyle="Normal 7"/>
    <tableColumn id="17" xr3:uid="{153DA761-757B-4835-9253-DF083D78476C}" name="2030-31 _x000a_to _x000a_2034-35" dataDxfId="536" dataCellStyle="Normal 7"/>
    <tableColumn id="18" xr3:uid="{52F19D6E-5C5F-4A02-B0A1-CC863D34EEBC}" name="2035-36 _x000a_to _x000a_2039-40" dataDxfId="535" dataCellStyle="Normal 7"/>
    <tableColumn id="19" xr3:uid="{D4FDA7D2-17AF-403D-A138-8129BE5CD023}" name="2040-41 _x000a_to _x000a_2044-45" dataDxfId="534" dataCellStyle="Normal 7"/>
    <tableColumn id="20" xr3:uid="{C05B4C7F-B4F4-439D-96A3-DEAC689D6DC3}" name="2045-46 _x000a_to _x000a_2049-50" dataDxfId="533" dataCellStyle="Normal 7"/>
    <tableColumn id="21" xr3:uid="{90DEF184-8EC7-4533-8A8B-22EDC23D6E06}" name="2050-51 _x000a_to _x000a_2054-55" dataDxfId="532" dataCellStyle="Normal 7"/>
    <tableColumn id="22" xr3:uid="{82C23DAE-A7B9-4721-97BF-DC9C765B2C44}" name="2055-56 _x000a_to _x000a_2059-60" dataDxfId="531" dataCellStyle="Normal 7"/>
    <tableColumn id="23" xr3:uid="{85EAA6A3-0D1D-4BC2-B35D-EB03D5AD0229}" name="2060-61 _x000a_to _x000a_2064-65" dataDxfId="530" dataCellStyle="Normal 7"/>
    <tableColumn id="24" xr3:uid="{2FE4985A-0387-4F46-BC9F-C0C8901A7C50}" name="2065-66 _x000a_to _x000a_2069-70" dataDxfId="529" dataCellStyle="Normal 7"/>
    <tableColumn id="25" xr3:uid="{8EEADEA4-0825-4F05-AF90-61E8A92F18A8}" name="2070-71 _x000a_to _x000a_2074-75" dataDxfId="528" dataCellStyle="Normal 7"/>
    <tableColumn id="26" xr3:uid="{2A355087-84E5-4967-9146-3065C3CE6469}" name="2075-76 _x000a_to _x000a_2079-80" dataDxfId="527" dataCellStyle="Normal 7"/>
  </tableColumns>
  <tableStyleInfo name="TableStyleMedium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956AC2E0-BD82-4160-A176-6913AE6078B1}" name="TBL8e_Supply_Demand_Benefit134" displayName="TBL8e_Supply_Demand_Benefit134" ref="B737:AA749" totalsRowShown="0" headerRowDxfId="526" dataDxfId="524" headerRowBorderDxfId="525" tableBorderDxfId="523" headerRowCellStyle="Normal 2 2 2" dataCellStyle="Normal 7">
  <autoFilter ref="B737:AA749" xr:uid="{956AC2E0-BD82-4160-A176-6913AE6078B1}"/>
  <tableColumns count="26">
    <tableColumn id="1" xr3:uid="{530F9FC6-1F51-4280-A27C-E1A45292A86E}" name="Reference" dataDxfId="522" dataCellStyle="Normal 2 2 2"/>
    <tableColumn id="2" xr3:uid="{08F10742-8924-4D99-8341-A306CFB33800}" name="Benefit element" dataDxfId="521" dataCellStyle="Normal 2 2 2"/>
    <tableColumn id="3" xr3:uid="{96597001-5845-49A3-B420-BA1769847B90}" name="Expenditure type" dataDxfId="520" dataCellStyle="Normal 2 2 2"/>
    <tableColumn id="4" xr3:uid="{F4F98396-40C6-4909-A4CD-C85BD1A78A31}" name="Unit" dataDxfId="519" dataCellStyle="Normal 2 2 2"/>
    <tableColumn id="5" xr3:uid="{F7C8DF9F-4D07-41C3-BCF2-82DC830C3F4E}" name="Decimal places" dataDxfId="518" dataCellStyle="Normal 2 2 2"/>
    <tableColumn id="6" xr3:uid="{3790898C-B6C9-49C1-80C9-16E73FF7C46C}" name="2019-20" dataDxfId="517" dataCellStyle="Normal 7"/>
    <tableColumn id="7" xr3:uid="{9F37FF3C-A475-43D3-B7B2-1BE9AE13E66D}" name="2020-21" dataDxfId="516" dataCellStyle="Normal 7"/>
    <tableColumn id="8" xr3:uid="{4B56CF73-C078-4257-AEC2-1EA4DD3AED4B}" name="2021-22" dataDxfId="515" dataCellStyle="Normal 7"/>
    <tableColumn id="9" xr3:uid="{D9E36192-65E6-4011-8383-1349170E1539}" name="2022-23" dataDxfId="514" dataCellStyle="Normal 7"/>
    <tableColumn id="10" xr3:uid="{7BCE2EEA-88BD-409A-A990-626F915FF7EA}" name="2023-24" dataDxfId="513" dataCellStyle="Normal 7"/>
    <tableColumn id="11" xr3:uid="{26AC04FB-ABA7-40A5-A234-A593BA5C637D}" name="2024-25" dataDxfId="512" dataCellStyle="Normal 7"/>
    <tableColumn id="12" xr3:uid="{BC9DF23D-2E08-437C-A9B8-14CE5481EC18}" name="2025-26" dataDxfId="511" dataCellStyle="Normal 7"/>
    <tableColumn id="13" xr3:uid="{67F99EBB-8782-4DE7-BF8D-66FCCBF25BD9}" name="2026-27" dataDxfId="510" dataCellStyle="Normal 7"/>
    <tableColumn id="14" xr3:uid="{287C6770-8B90-44EB-89FA-C17920BED3D3}" name="2027-28" dataDxfId="509" dataCellStyle="Normal 7"/>
    <tableColumn id="15" xr3:uid="{565FEA93-83AA-45C4-A0AC-31DE0DF950B6}" name="2028-29" dataDxfId="508" dataCellStyle="Normal 7"/>
    <tableColumn id="16" xr3:uid="{8995582F-2144-46B5-AEC2-F62C33F024B6}" name="2029-30" dataDxfId="507" dataCellStyle="Normal 7"/>
    <tableColumn id="17" xr3:uid="{7F458E89-045B-4E6D-BFBE-B5F2956CF133}" name="2030-31 _x000a_to _x000a_2034-35" dataDxfId="506" dataCellStyle="Normal 7"/>
    <tableColumn id="18" xr3:uid="{A84149ED-8154-4158-B769-2AD1A839BCDA}" name="2035-36 _x000a_to _x000a_2039-40" dataDxfId="505" dataCellStyle="Normal 7"/>
    <tableColumn id="19" xr3:uid="{1F9DF89D-931F-4E8C-9961-B65FBC6C5FB2}" name="2040-41 _x000a_to _x000a_2044-45" dataDxfId="504" dataCellStyle="Normal 7"/>
    <tableColumn id="20" xr3:uid="{C33A39A9-0AF8-4CC1-85DB-73B8FCBED093}" name="2045-46 _x000a_to _x000a_2049-50" dataDxfId="503" dataCellStyle="Normal 7"/>
    <tableColumn id="21" xr3:uid="{B7AB6EB9-519A-4D92-BE43-F277D2E28964}" name="2050-51 _x000a_to _x000a_2054-55" dataDxfId="502" dataCellStyle="Normal 7"/>
    <tableColumn id="22" xr3:uid="{BFF680F9-3675-445D-83A2-9C28B2859FD7}" name="2055-56 _x000a_to _x000a_2059-60" dataDxfId="501" dataCellStyle="Normal 7"/>
    <tableColumn id="23" xr3:uid="{3648A47F-F586-4563-A8EB-15DA7DC86669}" name="2060-61 _x000a_to _x000a_2064-65" dataDxfId="500" dataCellStyle="Normal 7"/>
    <tableColumn id="24" xr3:uid="{A685BEFD-33EF-4B22-A3AD-5E70ACBDC375}" name="2065-66 _x000a_to _x000a_2069-70" dataDxfId="499" dataCellStyle="Normal 7"/>
    <tableColumn id="25" xr3:uid="{7631B98A-E72A-4507-A111-591B6F6C9BAA}" name="2070-71 _x000a_to _x000a_2074-75" dataDxfId="498" dataCellStyle="Normal 7"/>
    <tableColumn id="26" xr3:uid="{30E40630-4F82-4E9E-AE79-A54025DBEEB5}" name="2075-76 _x000a_to _x000a_2079-80" dataDxfId="497" dataCellStyle="Normal 7">
      <calculatedColumnFormula>SUM(AA739:AA745)</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C0797C5B-072E-4BCD-8873-AFB33B6FEA06}" name="TBL8f_Leakage_Totex135" displayName="TBL8f_Leakage_Totex135" ref="B752:AA754" totalsRowShown="0" headerRowDxfId="496" dataDxfId="494" headerRowBorderDxfId="495" tableBorderDxfId="493" headerRowCellStyle="Normal 2 2 2">
  <autoFilter ref="B752:AA754" xr:uid="{C0797C5B-072E-4BCD-8873-AFB33B6FEA06}"/>
  <tableColumns count="26">
    <tableColumn id="1" xr3:uid="{084B3302-BD98-45CD-946D-4088C4F086C7}" name="Reference" dataDxfId="492"/>
    <tableColumn id="2" xr3:uid="{5DC36162-15D3-4C3A-877E-7A67C4DC1495}" name="Expenditure element" dataDxfId="491"/>
    <tableColumn id="3" xr3:uid="{FF8B4E81-4D5F-4032-A2B8-B4CFE9F900C0}" name="Expenditure type" dataDxfId="490"/>
    <tableColumn id="4" xr3:uid="{A897F4B6-40A0-48FB-94F6-AA87AF593E5E}" name="Unit" dataDxfId="489"/>
    <tableColumn id="5" xr3:uid="{41E5DE4F-FECD-4738-890D-31D44F5F9E95}" name="Decimal places" dataDxfId="488"/>
    <tableColumn id="6" xr3:uid="{F9F4E7EF-7358-4027-9CAE-86E6E0D73F36}" name="2019-20" dataDxfId="487"/>
    <tableColumn id="7" xr3:uid="{BB12FF3F-3492-4782-9A98-B8B1C851C813}" name="2020-21" dataDxfId="486"/>
    <tableColumn id="8" xr3:uid="{247CA873-720A-4553-9402-1C7F560259CE}" name="2021-22" dataDxfId="485"/>
    <tableColumn id="9" xr3:uid="{0E545C24-C988-4B03-BF9E-761593875BE2}" name="2022-23" dataDxfId="484"/>
    <tableColumn id="10" xr3:uid="{B092910E-C2F4-4829-BF4A-58D77399B1FA}" name="2023-24" dataDxfId="483"/>
    <tableColumn id="11" xr3:uid="{D34C0BE0-2EB0-4F24-ACD4-2B702F8A8D91}" name="2024-25" dataDxfId="482" dataCellStyle="Normal 7"/>
    <tableColumn id="12" xr3:uid="{2197F325-EC59-422C-A317-D16C2EDB3185}" name="2025-26" dataDxfId="481"/>
    <tableColumn id="13" xr3:uid="{F6113C46-C79B-48AF-A6AA-9A6E5BA015BF}" name="2026-27" dataDxfId="480"/>
    <tableColumn id="14" xr3:uid="{842AF1E2-0A70-49A6-882C-7913A3821B07}" name="2027-28" dataDxfId="479"/>
    <tableColumn id="15" xr3:uid="{6353DB1B-B705-437B-96B4-8FCA6004D5A4}" name="2028-29" dataDxfId="478"/>
    <tableColumn id="16" xr3:uid="{2403DD88-1272-4808-9C9E-EA24CE47070C}" name="2029-30" dataDxfId="477"/>
    <tableColumn id="17" xr3:uid="{52BD0E0D-0A92-4E1A-820F-F43F41FA33C5}" name="2030-31 _x000a_to _x000a_2034-35" dataDxfId="476"/>
    <tableColumn id="18" xr3:uid="{4FEFEDAE-E9E4-4346-A587-6F854CC55233}" name="2035-36 _x000a_to _x000a_2039-40" dataDxfId="475"/>
    <tableColumn id="19" xr3:uid="{8714899D-2116-441F-A0F2-29851F76D11B}" name="2040-41 _x000a_to _x000a_2044-45" dataDxfId="474"/>
    <tableColumn id="20" xr3:uid="{44AEA3FE-58DD-4113-87CC-5F6B4D0CE53E}" name="2045-46 _x000a_to _x000a_2049-50" dataDxfId="473"/>
    <tableColumn id="21" xr3:uid="{595323F6-A5AC-4B8D-807F-A5646076A225}" name="2050-51 _x000a_to _x000a_2054-55" dataDxfId="472"/>
    <tableColumn id="22" xr3:uid="{C6BA6038-37A6-4967-B214-ADB676B72B83}" name="2055-56 _x000a_to _x000a_2059-60" dataDxfId="471"/>
    <tableColumn id="23" xr3:uid="{B1042A17-C172-4FC1-B2F6-1A5164D17A60}" name="2060-61 _x000a_to _x000a_2064-65" dataDxfId="470"/>
    <tableColumn id="24" xr3:uid="{9A62F777-D6F2-4E27-8737-CD53EA237C36}" name="2065-66 _x000a_to _x000a_2069-70" dataDxfId="469"/>
    <tableColumn id="25" xr3:uid="{1FF2321E-C351-433E-968B-916CE6F20EE9}" name="2070-71 _x000a_to _x000a_2074-75" dataDxfId="468"/>
    <tableColumn id="26" xr3:uid="{E9083123-547D-4706-A2E2-6BC83F3713C1}" name="2075-76 _x000a_to _x000a_2079-80" dataDxfId="467"/>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DDDD3FA3-1F89-40C1-8546-27FE477A1B43}" name="TBL8a_Base_Totex136" displayName="TBL8a_Base_Totex136" ref="B760:AA763" totalsRowShown="0" headerRowDxfId="466" dataDxfId="464" headerRowBorderDxfId="465" tableBorderDxfId="463" headerRowCellStyle="Normal 2 2 2">
  <autoFilter ref="B760:AA763" xr:uid="{DDDD3FA3-1F89-40C1-8546-27FE477A1B43}"/>
  <tableColumns count="26">
    <tableColumn id="1" xr3:uid="{F35C5D7E-6887-491C-8D20-FCCD1ABD693C}" name="Reference" dataDxfId="462"/>
    <tableColumn id="2" xr3:uid="{D8A0B4DB-C2A4-4606-8D13-059AF27A3D0B}" name="Expenditure element" dataDxfId="461" dataCellStyle="Normal 2 2 2"/>
    <tableColumn id="3" xr3:uid="{52B4BEDF-959E-4481-ABBC-EBD47615EF6F}" name="Expenditure type" dataDxfId="460" dataCellStyle="Normal 2 2 2"/>
    <tableColumn id="4" xr3:uid="{97859BCD-A2C3-47CD-AF9F-57E291654C7B}" name="Unit" dataDxfId="459" dataCellStyle="Normal 2 2 2"/>
    <tableColumn id="5" xr3:uid="{169F32A0-FEF2-4AFD-83CF-FC3CFA803E60}" name="Decimal places" dataDxfId="458" dataCellStyle="Normal 2 2 2"/>
    <tableColumn id="6" xr3:uid="{4BDA96F4-A57F-49B1-9045-CEDF7A7D8C7F}" name="2019-20" dataDxfId="457"/>
    <tableColumn id="7" xr3:uid="{DF3E8AAF-6B7B-43DD-A972-2ABB6D29CC72}" name="2020-21" dataDxfId="456"/>
    <tableColumn id="8" xr3:uid="{A50ABCCB-B611-43DC-B66D-B09BD29F38E8}" name="2021-22" dataDxfId="455"/>
    <tableColumn id="9" xr3:uid="{B450E8BF-0606-4494-851D-C26099428A65}" name="2022-23" dataDxfId="454"/>
    <tableColumn id="10" xr3:uid="{95CE366A-3F12-4965-80C3-C1DC8824AABD}" name="2023-24" dataDxfId="453"/>
    <tableColumn id="11" xr3:uid="{3C2B409B-AD59-48BD-880C-76DBCBADF57C}" name="2024-25" dataDxfId="452"/>
    <tableColumn id="12" xr3:uid="{E060B155-E3F6-4CDE-8710-607D2B58E86D}" name="2025-26" dataDxfId="451"/>
    <tableColumn id="13" xr3:uid="{2DFA2911-722B-48E3-9D48-01C965151217}" name="2026-27" dataDxfId="450"/>
    <tableColumn id="14" xr3:uid="{37000271-B668-4F0C-B39E-1EA07659552A}" name="2027-28" dataDxfId="449"/>
    <tableColumn id="15" xr3:uid="{DCD3C19A-8D48-47E4-8290-FB9A15346380}" name="2028-29" dataDxfId="448"/>
    <tableColumn id="16" xr3:uid="{1B5085A9-DD60-461E-9A2E-009F6A6996BF}" name="2029-30" dataDxfId="447"/>
    <tableColumn id="17" xr3:uid="{A5B4DA94-61A6-4386-A9D0-25834203DBBE}" name="2030-31 _x000a_to _x000a_2034-35" dataDxfId="446"/>
    <tableColumn id="18" xr3:uid="{D332BDA8-E34A-4B3C-A9FE-1DADE99413A0}" name="2035-36 _x000a_to _x000a_2039-40" dataDxfId="445"/>
    <tableColumn id="19" xr3:uid="{E05ABA33-D929-496F-80B8-2F557E75B098}" name="2040-41 _x000a_to _x000a_2044-45" dataDxfId="444"/>
    <tableColumn id="20" xr3:uid="{1C7E1583-9FFF-405A-A86E-7EFB1D5E8B65}" name="2045-46 _x000a_to _x000a_2049-50" dataDxfId="443"/>
    <tableColumn id="21" xr3:uid="{4EDC37A0-405D-4A55-B222-3B42DA0B206C}" name="2050-51 _x000a_to _x000a_2054-55" dataDxfId="442"/>
    <tableColumn id="22" xr3:uid="{CB8C378F-0FD4-487D-9BF2-D5B8B774000E}" name="2055-56 _x000a_to _x000a_2059-60" dataDxfId="441"/>
    <tableColumn id="23" xr3:uid="{3861135E-D829-4DD8-B39D-05BAB022EEF1}" name="2060-61 _x000a_to _x000a_2064-65" dataDxfId="440"/>
    <tableColumn id="24" xr3:uid="{CBE8D022-3E14-43FD-8EDF-0AB7DB1B9D86}" name="2065-66 _x000a_to _x000a_2069-70" dataDxfId="439"/>
    <tableColumn id="25" xr3:uid="{9256FBA3-03E5-49FF-9731-44E2E4CCF36A}" name="2070-71 _x000a_to _x000a_2074-75" dataDxfId="438"/>
    <tableColumn id="26" xr3:uid="{8119B814-97FB-4B41-B354-E7D312DC5705}" name="2075-76 _x000a_to _x000a_2079-80" dataDxfId="437">
      <calculatedColumnFormula>SUM(AA759:AA760)</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BEFF3C78-7962-4FAD-99BC-881944F86660}" name="TBL8b_SDB_Expenditure137" displayName="TBL8b_SDB_Expenditure137" ref="B766:AA782" totalsRowShown="0" headerRowDxfId="436" dataDxfId="434" headerRowBorderDxfId="435" tableBorderDxfId="433" headerRowCellStyle="Normal 2 2 2" dataCellStyle="Normal 7">
  <autoFilter ref="B766:AA782" xr:uid="{BEFF3C78-7962-4FAD-99BC-881944F86660}"/>
  <tableColumns count="26">
    <tableColumn id="1" xr3:uid="{6443D81C-3E9C-48A6-AABF-7E31CBCF5EA1}" name="Reference" dataDxfId="432" dataCellStyle="Normal 2 2 2"/>
    <tableColumn id="2" xr3:uid="{C0E10028-A0D8-45EC-AE1F-66ACAC0FD39D}" name="Expenditure element" dataDxfId="431" dataCellStyle="Normal 2 2 2"/>
    <tableColumn id="3" xr3:uid="{B6B09A41-5BA7-4E49-9FA3-5912CC6DB83C}" name="Expenditure type" dataDxfId="430" dataCellStyle="Normal 2 2 2"/>
    <tableColumn id="4" xr3:uid="{C0C9E841-8E9B-42F0-87E0-0F45D9F0E605}" name="Unit" dataDxfId="429" dataCellStyle="Normal 2 2 2"/>
    <tableColumn id="5" xr3:uid="{25AF7473-C2FA-4D16-9F85-40594D7B82FE}" name="Decimal places" dataDxfId="428" dataCellStyle="Normal 2 2 2"/>
    <tableColumn id="6" xr3:uid="{0788D499-A537-4BC7-9CE2-ED36F54F8CD6}" name="2019-20" dataDxfId="427" dataCellStyle="Normal 7"/>
    <tableColumn id="7" xr3:uid="{3A0CB512-577B-4F13-8CD7-A0D2285007B0}" name="2020-21" dataDxfId="426" dataCellStyle="Normal 7"/>
    <tableColumn id="8" xr3:uid="{EFA4D1BA-0168-49BF-94D7-2709FE58C6C9}" name="2021-22" dataDxfId="425" dataCellStyle="Normal 7"/>
    <tableColumn id="9" xr3:uid="{DF0EBB44-C0DD-4639-9FA9-D9E8041B8BEA}" name="2022-23" dataDxfId="424" dataCellStyle="Normal 7"/>
    <tableColumn id="10" xr3:uid="{7E9C5265-E6F6-432D-9D50-46D5393F11B8}" name="2023-24" dataDxfId="423" dataCellStyle="Normal 7"/>
    <tableColumn id="11" xr3:uid="{F3778D98-6969-450F-AD5F-E961437614AB}" name="2024-25" dataDxfId="422" dataCellStyle="Normal 7"/>
    <tableColumn id="12" xr3:uid="{4054B93A-FCDD-4D22-8F3F-6C653090D6F6}" name="2025-26" dataDxfId="421" dataCellStyle="Normal 7"/>
    <tableColumn id="13" xr3:uid="{23E0E4E8-2AB0-4221-970B-A350C75F1A2C}" name="2026-27" dataDxfId="420" dataCellStyle="Normal 7"/>
    <tableColumn id="14" xr3:uid="{725A1FFF-1D4A-40A7-8094-A3FF253060FD}" name="2027-28" dataDxfId="419" dataCellStyle="Normal 7"/>
    <tableColumn id="15" xr3:uid="{BCFFFC8B-B61A-465E-B461-5BE676353C21}" name="2028-29" dataDxfId="418" dataCellStyle="Normal 7"/>
    <tableColumn id="16" xr3:uid="{9156B28C-500A-42EB-ABEF-A45CCC78C9A6}" name="2029-30" dataDxfId="417" dataCellStyle="Normal 7"/>
    <tableColumn id="17" xr3:uid="{72C60424-EE1F-4015-AA93-BA35B3A0F3C4}" name="2030-31 _x000a_to _x000a_2034-35" dataDxfId="416" dataCellStyle="Normal 7"/>
    <tableColumn id="18" xr3:uid="{CF1EFD87-A6FA-4C2F-A924-8D06371F43B6}" name="2035-36 _x000a_to _x000a_2039-40" dataDxfId="415" dataCellStyle="Normal 7"/>
    <tableColumn id="19" xr3:uid="{2A77D14B-0D99-4391-8D77-C9EA65EBFEC8}" name="2040-41 _x000a_to _x000a_2044-45" dataDxfId="414" dataCellStyle="Normal 7"/>
    <tableColumn id="20" xr3:uid="{B4FD34D2-52DD-414A-8B6D-6A5AF2714C73}" name="2045-46 _x000a_to _x000a_2049-50" dataDxfId="413" dataCellStyle="Normal 7"/>
    <tableColumn id="21" xr3:uid="{58AAFB9A-B365-459B-A268-06EA6F54176F}" name="2050-51 _x000a_to _x000a_2054-55" dataDxfId="412" dataCellStyle="Normal 7"/>
    <tableColumn id="22" xr3:uid="{20D20AB9-5298-4C29-96DA-983860C6724C}" name="2055-56 _x000a_to _x000a_2059-60" dataDxfId="411" dataCellStyle="Normal 7"/>
    <tableColumn id="23" xr3:uid="{827AF484-7273-46C7-B0DA-2EE5D3EED255}" name="2060-61 _x000a_to _x000a_2064-65" dataDxfId="410" dataCellStyle="Normal 7"/>
    <tableColumn id="24" xr3:uid="{7AF30ED1-5B9C-4196-8375-94C6C49FCF53}" name="2065-66 _x000a_to _x000a_2069-70" dataDxfId="409" dataCellStyle="Normal 7"/>
    <tableColumn id="25" xr3:uid="{FFDF92E8-6DC0-4689-844F-8C90900CC0B4}" name="2070-71 _x000a_to _x000a_2074-75" dataDxfId="408" dataCellStyle="Normal 7"/>
    <tableColumn id="26" xr3:uid="{8CEDCD85-243B-4EE5-864E-D07F5DEE5CB4}" name="2075-76 _x000a_to _x000a_2079-80" dataDxfId="407" dataCellStyle="Normal 7">
      <calculatedColumnFormula>SUM(AA765:AA766)</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BL1g_PotXfer" displayName="TBL1g_PotXfer" ref="B71:L102" totalsRowShown="0" headerRowDxfId="2905" tableBorderDxfId="2904" headerRowCellStyle="Normal 2">
  <autoFilter ref="B71:L102" xr:uid="{00000000-0009-0000-0100-000007000000}"/>
  <tableColumns count="11">
    <tableColumn id="2" xr3:uid="{00000000-0010-0000-0600-000002000000}" name="WRMP24 Reference"/>
    <tableColumn id="3" xr3:uid="{00000000-0010-0000-0600-000003000000}" name="Derivation"/>
    <tableColumn id="4" xr3:uid="{00000000-0010-0000-0600-000004000000}" name="Transfer name"/>
    <tableColumn id="5" xr3:uid="{00000000-0010-0000-0600-000005000000}" name="End date of agreement (dd/mm/yyyy)"/>
    <tableColumn id="6" xr3:uid="{00000000-0010-0000-0600-000006000000}" name="WRZ Code From"/>
    <tableColumn id="7" xr3:uid="{00000000-0010-0000-0600-000007000000}" name="WRZ Code To" dataDxfId="2903"/>
    <tableColumn id="8" xr3:uid="{00000000-0010-0000-0600-000008000000}" name="DYAA deployable output (Ml/d)" dataDxfId="2902"/>
    <tableColumn id="1" xr3:uid="{00000000-0010-0000-0600-000001000000}" name="DYCP deployable output (Ml/d)"/>
    <tableColumn id="9" xr3:uid="{00000000-0010-0000-0600-000009000000}" name="Annual limit (Ml/d)" dataDxfId="2901"/>
    <tableColumn id="10" xr3:uid="{00000000-0010-0000-0600-00000A000000}" name="Changes to agreement during drought" dataDxfId="2900"/>
    <tableColumn id="11" xr3:uid="{00000000-0010-0000-0600-00000B000000}" name="Additional notes (if desired)"/>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7402AF9E-43E9-4F56-AF15-D628C928A658}" name="TBL8c_Metering_Expenditure138" displayName="TBL8c_Metering_Expenditure138" ref="B785:AA822" totalsRowShown="0" headerRowDxfId="406" dataDxfId="404" headerRowBorderDxfId="405" tableBorderDxfId="403" headerRowCellStyle="Normal 2 2 2" dataCellStyle="Normal 7">
  <autoFilter ref="B785:AA822" xr:uid="{7402AF9E-43E9-4F56-AF15-D628C928A658}"/>
  <tableColumns count="26">
    <tableColumn id="1" xr3:uid="{1E2D7AE9-F6E4-43D3-A1F8-BE48EC42ADD4}" name="Reference" dataDxfId="402" dataCellStyle="Normal 2 2 2"/>
    <tableColumn id="2" xr3:uid="{1F8089E4-8165-47EA-A815-13EACAE53D45}" name="Expenditure element" dataDxfId="401" dataCellStyle="Normal 2 2 2"/>
    <tableColumn id="3" xr3:uid="{A733D0B3-9468-476D-B58A-354AD82958CA}" name="Expenditure type" dataDxfId="400" dataCellStyle="Normal 2 2 2"/>
    <tableColumn id="4" xr3:uid="{6DA08AF7-A9E0-4B6E-A3B2-BEF9E0B9AA57}" name="Unit" dataDxfId="399" dataCellStyle="Normal 2 2 2"/>
    <tableColumn id="5" xr3:uid="{01855C2E-3FE5-4111-A95E-5D4F4F56D73B}" name="Decimal places" dataDxfId="398" dataCellStyle="Normal 2 2 2"/>
    <tableColumn id="6" xr3:uid="{B67E421B-5492-4DA3-A40F-B07F6BB5C324}" name="2019-20" dataDxfId="397" dataCellStyle="Normal 7"/>
    <tableColumn id="7" xr3:uid="{19CF0532-F5B4-403E-B5C9-FA2D247DEA65}" name="2020-21" dataDxfId="396" dataCellStyle="Normal 7"/>
    <tableColumn id="8" xr3:uid="{DEE7C11D-D29A-490D-8980-D653953BF95E}" name="2021-22" dataDxfId="395" dataCellStyle="Normal 7"/>
    <tableColumn id="9" xr3:uid="{9C5FBE58-4168-4F1A-98C7-79E5554AE4D1}" name="2022-23" dataDxfId="394" dataCellStyle="Normal 7"/>
    <tableColumn id="10" xr3:uid="{7F8AD6DE-0EAB-4599-B69A-F96081FEAD44}" name="2023-24" dataDxfId="393" dataCellStyle="Normal 7"/>
    <tableColumn id="11" xr3:uid="{E953A7FB-9B17-4072-B904-187592DB20E2}" name="2024-25" dataDxfId="392" dataCellStyle="Normal 7"/>
    <tableColumn id="12" xr3:uid="{9A45F233-86FB-415D-B10C-8638BEFA63BD}" name="2025-26" dataDxfId="391" dataCellStyle="Normal 7"/>
    <tableColumn id="13" xr3:uid="{375E41AA-F2D7-4400-93E4-30EC539EF9ED}" name="2026-27" dataDxfId="390" dataCellStyle="Normal 7"/>
    <tableColumn id="14" xr3:uid="{601335CB-3A52-45F0-955E-5DBEB47C9406}" name="2027-28" dataDxfId="389" dataCellStyle="Normal 7"/>
    <tableColumn id="15" xr3:uid="{E0B22CD5-8618-45D1-8BE6-5D335B865779}" name="2028-29" dataDxfId="388" dataCellStyle="Normal 7"/>
    <tableColumn id="16" xr3:uid="{AD91AAFA-0519-4EAA-9884-11CAA27F9A77}" name="2029-30" dataDxfId="387" dataCellStyle="Normal 7"/>
    <tableColumn id="17" xr3:uid="{82FE5B38-2620-4E35-8AAE-1617463CEAA7}" name="2030-31 _x000a_to _x000a_2034-35" dataDxfId="386" dataCellStyle="Normal 7"/>
    <tableColumn id="18" xr3:uid="{31C881FF-1ECB-498E-BF23-234F25B1FAD9}" name="2035-36 _x000a_to _x000a_2039-40" dataDxfId="385" dataCellStyle="Normal 7"/>
    <tableColumn id="19" xr3:uid="{91824628-067F-4CA7-8C29-ED9DD31FEAA5}" name="2040-41 _x000a_to _x000a_2044-45" dataDxfId="384" dataCellStyle="Normal 7"/>
    <tableColumn id="20" xr3:uid="{E0A89930-DE4B-411D-BDC7-4FC2BBDD48C4}" name="2045-46 _x000a_to _x000a_2049-50" dataDxfId="383" dataCellStyle="Normal 7"/>
    <tableColumn id="21" xr3:uid="{5A8059F2-D3C2-4093-84ED-5547C19B83F2}" name="2050-51 _x000a_to _x000a_2054-55" dataDxfId="382" dataCellStyle="Normal 7"/>
    <tableColumn id="22" xr3:uid="{F79A80F3-FD9E-4B64-B91A-8832C5B0FBAB}" name="2055-56 _x000a_to _x000a_2059-60" dataDxfId="381" dataCellStyle="Normal 7"/>
    <tableColumn id="23" xr3:uid="{1EC1934F-2015-451C-AC16-220011CBAC47}" name="2060-61 _x000a_to _x000a_2064-65" dataDxfId="380" dataCellStyle="Normal 7"/>
    <tableColumn id="24" xr3:uid="{78762F14-DC30-4850-B771-AD1DB3E5C29E}" name="2065-66 _x000a_to _x000a_2069-70" dataDxfId="379" dataCellStyle="Normal 7"/>
    <tableColumn id="25" xr3:uid="{66A58336-DE19-498C-9D9C-53BDED3B1039}" name="2070-71 _x000a_to _x000a_2074-75" dataDxfId="378" dataCellStyle="Normal 7"/>
    <tableColumn id="26" xr3:uid="{746D6F5A-B75F-4FE4-8113-A920947BE046}" name="2075-76 _x000a_to _x000a_2079-80" dataDxfId="377" dataCellStyle="Normal 7">
      <calculatedColumnFormula>SUM(AA778,AA782)</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CA22F41F-D7B1-440C-B303-DAC9916308EA}" name="TBL8d_Total_Enhancement139" displayName="TBL8d_Total_Enhancement139" ref="B825:AA828" totalsRowShown="0" headerRowDxfId="376" dataDxfId="374" headerRowBorderDxfId="375" tableBorderDxfId="373" headerRowCellStyle="Normal 2 2 2" dataCellStyle="Normal 7">
  <autoFilter ref="B825:AA828" xr:uid="{CA22F41F-D7B1-440C-B303-DAC9916308EA}"/>
  <tableColumns count="26">
    <tableColumn id="1" xr3:uid="{F7CCCF67-A9FF-44CC-BA51-561AA9069E92}" name="Reference" dataDxfId="372" dataCellStyle="Normal 2 2 2"/>
    <tableColumn id="2" xr3:uid="{965CB3CC-3BA4-4096-BB51-01431959728F}" name="Expenditure element" dataDxfId="371" dataCellStyle="Normal 2 2 2"/>
    <tableColumn id="3" xr3:uid="{85D2FC9F-177A-4FB8-BE77-2369BB16AE61}" name="Expenditure type" dataDxfId="370" dataCellStyle="Normal 2 2 2"/>
    <tableColumn id="4" xr3:uid="{946E9E2D-D2E6-4DFC-812A-313D2D8CC1BE}" name="Unit" dataDxfId="369" dataCellStyle="Normal 2 2 2"/>
    <tableColumn id="5" xr3:uid="{039D1828-EEC9-4207-A0CE-A5F55A2477A2}" name="Decimal places" dataDxfId="368" dataCellStyle="Normal 2 2 2"/>
    <tableColumn id="6" xr3:uid="{59F8BF39-3161-40D7-AB27-F0B5474A3E00}" name="2019-20" dataDxfId="367" dataCellStyle="Normal 7"/>
    <tableColumn id="7" xr3:uid="{F391EEAB-959C-4452-9672-323700E13D1D}" name="2020-21" dataDxfId="366" dataCellStyle="Normal 7"/>
    <tableColumn id="8" xr3:uid="{9B8FC4BE-F05A-4E8F-A1BC-84C64704688A}" name="2021-22" dataDxfId="365" dataCellStyle="Normal 7"/>
    <tableColumn id="9" xr3:uid="{AC5A9AFE-7794-4EB9-8992-2DC6A0D1B783}" name="2022-23" dataDxfId="364" dataCellStyle="Normal 7"/>
    <tableColumn id="10" xr3:uid="{10EA52CD-AE6B-4AFE-A0CB-F37CF97C2A4E}" name="2023-24" dataDxfId="363" dataCellStyle="Normal 7"/>
    <tableColumn id="11" xr3:uid="{27EC0508-98BD-43DF-8874-5428EEB3C68A}" name="2024-25" dataDxfId="362" dataCellStyle="Normal 7"/>
    <tableColumn id="12" xr3:uid="{92377C5B-15AA-4D74-83F0-0BAD52571AAA}" name="2025-26" dataDxfId="361" dataCellStyle="Normal 7"/>
    <tableColumn id="13" xr3:uid="{3A4A9415-E320-454E-AF88-A62B9C16153F}" name="2026-27" dataDxfId="360" dataCellStyle="Normal 7"/>
    <tableColumn id="14" xr3:uid="{6D1AFEBD-89BC-4D13-ADFB-D6AF03C3A26E}" name="2027-28" dataDxfId="359" dataCellStyle="Normal 7"/>
    <tableColumn id="15" xr3:uid="{4216E11F-7B4A-47AF-80B6-7096C008A4B9}" name="2028-29" dataDxfId="358" dataCellStyle="Normal 7"/>
    <tableColumn id="16" xr3:uid="{21C3C4A8-02A0-4C82-BC61-D3A7E70B769F}" name="2029-30" dataDxfId="357" dataCellStyle="Normal 7"/>
    <tableColumn id="17" xr3:uid="{1489D788-2E27-4FE3-939D-4B96B75771CB}" name="2030-31 _x000a_to _x000a_2034-35" dataDxfId="356" dataCellStyle="Normal 7"/>
    <tableColumn id="18" xr3:uid="{84AF4EE2-3E42-47BE-9521-C0CE4EF19145}" name="2035-36 _x000a_to _x000a_2039-40" dataDxfId="355" dataCellStyle="Normal 7"/>
    <tableColumn id="19" xr3:uid="{C1918AAC-3D1F-4AB1-BB97-7D2AC9642700}" name="2040-41 _x000a_to _x000a_2044-45" dataDxfId="354" dataCellStyle="Normal 7"/>
    <tableColumn id="20" xr3:uid="{619631F4-C6F6-4895-992E-D812B971765D}" name="2045-46 _x000a_to _x000a_2049-50" dataDxfId="353" dataCellStyle="Normal 7"/>
    <tableColumn id="21" xr3:uid="{F0B68767-9AC0-4215-941C-FEB1B42F532B}" name="2050-51 _x000a_to _x000a_2054-55" dataDxfId="352" dataCellStyle="Normal 7"/>
    <tableColumn id="22" xr3:uid="{D9962CC3-3007-4F01-8831-3195B73366A0}" name="2055-56 _x000a_to _x000a_2059-60" dataDxfId="351" dataCellStyle="Normal 7"/>
    <tableColumn id="23" xr3:uid="{45D89DF6-808E-45F0-BF98-504B24196722}" name="2060-61 _x000a_to _x000a_2064-65" dataDxfId="350" dataCellStyle="Normal 7"/>
    <tableColumn id="24" xr3:uid="{BC9CF531-19D3-4883-B11F-E0E2C62B0D15}" name="2065-66 _x000a_to _x000a_2069-70" dataDxfId="349" dataCellStyle="Normal 7"/>
    <tableColumn id="25" xr3:uid="{3CA61892-9B43-4733-8189-E080A801E57F}" name="2070-71 _x000a_to _x000a_2074-75" dataDxfId="348" dataCellStyle="Normal 7"/>
    <tableColumn id="26" xr3:uid="{6BF4EDF6-F02D-4159-AC1E-0932C121C502}" name="2075-76 _x000a_to _x000a_2079-80" dataDxfId="347" dataCellStyle="Normal 7"/>
  </tableColumns>
  <tableStyleInfo name="TableStyleMedium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1F68469C-2C3C-43FD-AA2A-419473859ECE}" name="TBL8e_Supply_Demand_Benefit140" displayName="TBL8e_Supply_Demand_Benefit140" ref="B831:AA843" totalsRowShown="0" headerRowDxfId="346" dataDxfId="344" headerRowBorderDxfId="345" tableBorderDxfId="343" headerRowCellStyle="Normal 2 2 2" dataCellStyle="Normal 7">
  <autoFilter ref="B831:AA843" xr:uid="{1F68469C-2C3C-43FD-AA2A-419473859ECE}"/>
  <tableColumns count="26">
    <tableColumn id="1" xr3:uid="{5AFCD485-EB85-4D4A-8460-4B27117941B9}" name="Reference" dataDxfId="342" dataCellStyle="Normal 2 2 2"/>
    <tableColumn id="2" xr3:uid="{CDB3BE1C-0CA6-4B5D-9D3C-A0E53D066239}" name="Benefit element" dataDxfId="341" dataCellStyle="Normal 2 2 2"/>
    <tableColumn id="3" xr3:uid="{B34CABD5-CF2B-41C8-97F5-6B316DB0188E}" name="Expenditure type" dataDxfId="340" dataCellStyle="Normal 2 2 2"/>
    <tableColumn id="4" xr3:uid="{3C313539-AEE6-4592-AB53-D3D76FF86603}" name="Unit" dataDxfId="339" dataCellStyle="Normal 2 2 2"/>
    <tableColumn id="5" xr3:uid="{47DC8914-C9A0-4332-84D3-8D788E405BD1}" name="Decimal places" dataDxfId="338" dataCellStyle="Normal 2 2 2"/>
    <tableColumn id="6" xr3:uid="{9CD84DD7-C008-4BA4-B6DB-FB6E8C3F5ED2}" name="2019-20" dataDxfId="337" dataCellStyle="Normal 7"/>
    <tableColumn id="7" xr3:uid="{6B3AC29F-E1D1-4603-92F9-87A2BB39A1B8}" name="2020-21" dataDxfId="336" dataCellStyle="Normal 7"/>
    <tableColumn id="8" xr3:uid="{8DD2C3FE-59E7-44E9-8E0E-E1F58983E630}" name="2021-22" dataDxfId="335" dataCellStyle="Normal 7"/>
    <tableColumn id="9" xr3:uid="{7E9DAAB8-1C98-4F8A-BF1B-FA5FD2C18D31}" name="2022-23" dataDxfId="334" dataCellStyle="Normal 7"/>
    <tableColumn id="10" xr3:uid="{9BB571A3-5468-4596-A642-89DDC435285F}" name="2023-24" dataDxfId="333" dataCellStyle="Normal 7"/>
    <tableColumn id="11" xr3:uid="{D43A3377-0484-4BF5-AE64-22D227D10E46}" name="2024-25" dataDxfId="332" dataCellStyle="Normal 7"/>
    <tableColumn id="12" xr3:uid="{8BB3AFAA-CDB5-475A-A5C0-09DD221BBD8A}" name="2025-26" dataDxfId="331" dataCellStyle="Normal 7"/>
    <tableColumn id="13" xr3:uid="{18956E96-72E8-492C-957D-85A293B4E893}" name="2026-27" dataDxfId="330" dataCellStyle="Normal 7"/>
    <tableColumn id="14" xr3:uid="{5726A8B4-B891-45E3-B7F6-85F3C569253C}" name="2027-28" dataDxfId="329" dataCellStyle="Normal 7"/>
    <tableColumn id="15" xr3:uid="{91BC82C2-978C-4BDD-8229-BC79C63AC563}" name="2028-29" dataDxfId="328" dataCellStyle="Normal 7"/>
    <tableColumn id="16" xr3:uid="{B547CD52-BBDB-4A10-9C2A-AAC8003A0E2A}" name="2029-30" dataDxfId="327" dataCellStyle="Normal 7"/>
    <tableColumn id="17" xr3:uid="{E1ED124A-652D-4AD3-B9D3-43B805B24146}" name="2030-31 _x000a_to _x000a_2034-35" dataDxfId="326" dataCellStyle="Normal 7"/>
    <tableColumn id="18" xr3:uid="{CE70C9D4-844E-4718-B111-D2E910CD7F3B}" name="2035-36 _x000a_to _x000a_2039-40" dataDxfId="325" dataCellStyle="Normal 7"/>
    <tableColumn id="19" xr3:uid="{75D39E15-A7D4-47E8-A5B2-626F68CDCF3F}" name="2040-41 _x000a_to _x000a_2044-45" dataDxfId="324" dataCellStyle="Normal 7"/>
    <tableColumn id="20" xr3:uid="{8C32F47C-E4D0-4238-AE2E-85DF9214F8E3}" name="2045-46 _x000a_to _x000a_2049-50" dataDxfId="323" dataCellStyle="Normal 7"/>
    <tableColumn id="21" xr3:uid="{4892AF59-57D6-46B3-AAAC-D41B63CC8734}" name="2050-51 _x000a_to _x000a_2054-55" dataDxfId="322" dataCellStyle="Normal 7"/>
    <tableColumn id="22" xr3:uid="{B201881D-DDB7-46E5-A8F4-420295619100}" name="2055-56 _x000a_to _x000a_2059-60" dataDxfId="321" dataCellStyle="Normal 7"/>
    <tableColumn id="23" xr3:uid="{FCF46F19-43CB-454A-B4E4-4F16D961398B}" name="2060-61 _x000a_to _x000a_2064-65" dataDxfId="320" dataCellStyle="Normal 7"/>
    <tableColumn id="24" xr3:uid="{B54B281C-1520-4BF0-BAE5-BA63065FDA94}" name="2065-66 _x000a_to _x000a_2069-70" dataDxfId="319" dataCellStyle="Normal 7"/>
    <tableColumn id="25" xr3:uid="{5B8727BF-B0CE-4C1D-9D76-D4FED49D5264}" name="2070-71 _x000a_to _x000a_2074-75" dataDxfId="318" dataCellStyle="Normal 7"/>
    <tableColumn id="26" xr3:uid="{61388653-1D05-425F-ABCC-4BB2E80D8482}" name="2075-76 _x000a_to _x000a_2079-80" dataDxfId="317" dataCellStyle="Normal 7">
      <calculatedColumnFormula>SUM(AA833:AA839)</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89B114E6-8748-4FF2-906D-F3F3842CAD83}" name="TBL8f_Leakage_Totex141" displayName="TBL8f_Leakage_Totex141" ref="B846:AA848" totalsRowShown="0" headerRowDxfId="316" dataDxfId="314" headerRowBorderDxfId="315" tableBorderDxfId="313" headerRowCellStyle="Normal 2 2 2">
  <autoFilter ref="B846:AA848" xr:uid="{89B114E6-8748-4FF2-906D-F3F3842CAD83}"/>
  <tableColumns count="26">
    <tableColumn id="1" xr3:uid="{52408D0B-9D66-4691-9CF4-AF072CD469A4}" name="Reference" dataDxfId="312"/>
    <tableColumn id="2" xr3:uid="{045FB2DE-0022-4C6E-A3EB-82580F6B8EF4}" name="Expenditure element" dataDxfId="311"/>
    <tableColumn id="3" xr3:uid="{E33B6FB4-E678-4B73-BB0D-16DE33EB1770}" name="Expenditure type" dataDxfId="310"/>
    <tableColumn id="4" xr3:uid="{647DBB2B-8D0D-402E-9496-73470D1D2327}" name="Unit" dataDxfId="309"/>
    <tableColumn id="5" xr3:uid="{2A468AA1-9245-4F9B-875F-6E418BD8047D}" name="Decimal places" dataDxfId="308"/>
    <tableColumn id="6" xr3:uid="{77613D7A-36ED-4431-A095-EA6B32E00AEB}" name="2019-20" dataDxfId="307"/>
    <tableColumn id="7" xr3:uid="{78BEC1AA-E4BE-4D27-8CCC-9C3AC044D3E5}" name="2020-21" dataDxfId="306"/>
    <tableColumn id="8" xr3:uid="{937C170B-D81E-4968-A451-47CDCF76B662}" name="2021-22" dataDxfId="305"/>
    <tableColumn id="9" xr3:uid="{CE1EA15B-A597-4983-9286-68CEF84DD5E2}" name="2022-23" dataDxfId="304"/>
    <tableColumn id="10" xr3:uid="{6724A7AD-D8DC-4821-9685-263BE3F38C27}" name="2023-24" dataDxfId="303"/>
    <tableColumn id="11" xr3:uid="{74308342-5E99-4032-BF60-022DB521CF4E}" name="2024-25" dataDxfId="302" dataCellStyle="Normal 7"/>
    <tableColumn id="12" xr3:uid="{1124F396-155D-4328-90A8-A6D302C66AB3}" name="2025-26" dataDxfId="301"/>
    <tableColumn id="13" xr3:uid="{167EDEE1-E08A-4269-8F25-D4B451629B72}" name="2026-27" dataDxfId="300"/>
    <tableColumn id="14" xr3:uid="{F6655717-71E3-424C-B724-207E8F9B8527}" name="2027-28" dataDxfId="299"/>
    <tableColumn id="15" xr3:uid="{D9F68669-0D0D-457B-B6A9-BE68F5142C02}" name="2028-29" dataDxfId="298"/>
    <tableColumn id="16" xr3:uid="{358B3901-016C-4F37-82B3-8810039C3E36}" name="2029-30" dataDxfId="297"/>
    <tableColumn id="17" xr3:uid="{B5D04EDB-B278-4C5F-90A0-A512088BD2C1}" name="2030-31 _x000a_to _x000a_2034-35" dataDxfId="296"/>
    <tableColumn id="18" xr3:uid="{0F7C12D9-B1C7-42FD-9527-7CA3CB3C2C26}" name="2035-36 _x000a_to _x000a_2039-40" dataDxfId="295"/>
    <tableColumn id="19" xr3:uid="{03496251-DF58-4BC4-AC62-3CDF0CCBB0DF}" name="2040-41 _x000a_to _x000a_2044-45" dataDxfId="294"/>
    <tableColumn id="20" xr3:uid="{6080B738-1A14-4394-B759-7FD341F4EE01}" name="2045-46 _x000a_to _x000a_2049-50" dataDxfId="293"/>
    <tableColumn id="21" xr3:uid="{DEC7EEA3-2AD7-4E3C-A25E-4B6968B53B86}" name="2050-51 _x000a_to _x000a_2054-55" dataDxfId="292"/>
    <tableColumn id="22" xr3:uid="{FA7D2549-B3CF-4818-B3A5-1E258B83FFFD}" name="2055-56 _x000a_to _x000a_2059-60" dataDxfId="291"/>
    <tableColumn id="23" xr3:uid="{4FF3E588-0D43-4AB7-B2BE-9D18A24A03C5}" name="2060-61 _x000a_to _x000a_2064-65" dataDxfId="290"/>
    <tableColumn id="24" xr3:uid="{10111D29-C4A9-4383-A633-3FEF23C840DC}" name="2065-66 _x000a_to _x000a_2069-70" dataDxfId="289"/>
    <tableColumn id="25" xr3:uid="{D2912A8B-2B1C-4DF8-A3F3-520E56CA2BFF}" name="2070-71 _x000a_to _x000a_2074-75" dataDxfId="288"/>
    <tableColumn id="26" xr3:uid="{EA582397-BDF0-4D32-BDC1-F1C94E0F98FD}" name="2075-76 _x000a_to _x000a_2079-80" dataDxfId="287"/>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73A8C27D-E47E-45EF-B145-05E23F3198DC}" name="TBL8a_Base_Totex142" displayName="TBL8a_Base_Totex142" ref="B854:AA857" totalsRowShown="0" headerRowDxfId="286" dataDxfId="284" headerRowBorderDxfId="285" tableBorderDxfId="283" headerRowCellStyle="Normal 2 2 2">
  <autoFilter ref="B854:AA857" xr:uid="{73A8C27D-E47E-45EF-B145-05E23F3198DC}"/>
  <tableColumns count="26">
    <tableColumn id="1" xr3:uid="{41AA07CC-6A12-40FE-A4B7-703F17013F22}" name="Reference" dataDxfId="282"/>
    <tableColumn id="2" xr3:uid="{AFA38246-70A8-4E6E-AF4A-482AB9701EEA}" name="Expenditure element" dataDxfId="281" dataCellStyle="Normal 2 2 2"/>
    <tableColumn id="3" xr3:uid="{425B65A4-3668-4E90-B082-7E191798E2B1}" name="Expenditure type" dataDxfId="280" dataCellStyle="Normal 2 2 2"/>
    <tableColumn id="4" xr3:uid="{6F702D85-2B93-4551-AE0E-F427E4604E9D}" name="Unit" dataDxfId="279" dataCellStyle="Normal 2 2 2"/>
    <tableColumn id="5" xr3:uid="{22B5ED5D-992B-4861-A40F-F12282C88424}" name="Decimal places" dataDxfId="278" dataCellStyle="Normal 2 2 2"/>
    <tableColumn id="6" xr3:uid="{7F4EB1AF-8071-47CE-BBAE-52AD7A0DE02A}" name="2019-20" dataDxfId="277"/>
    <tableColumn id="7" xr3:uid="{E005CA03-2F20-4866-8DD0-624C5897272F}" name="2020-21" dataDxfId="276"/>
    <tableColumn id="8" xr3:uid="{20839504-A5AD-4D48-BD9E-D511D8411BA3}" name="2021-22" dataDxfId="275"/>
    <tableColumn id="9" xr3:uid="{943A6B19-BE62-4532-A7B7-B75B4D060B59}" name="2022-23" dataDxfId="274"/>
    <tableColumn id="10" xr3:uid="{6884B605-1BBA-4A92-BA02-D45F0A6026EA}" name="2023-24" dataDxfId="273"/>
    <tableColumn id="11" xr3:uid="{C48581E5-948B-4DCB-A79A-F4EECF490798}" name="2024-25" dataDxfId="272"/>
    <tableColumn id="12" xr3:uid="{110C2109-D92B-4B43-91F3-9550106B8770}" name="2025-26" dataDxfId="271"/>
    <tableColumn id="13" xr3:uid="{7C00C48E-27BA-47EC-B1AE-E6A79E51E9F9}" name="2026-27" dataDxfId="270"/>
    <tableColumn id="14" xr3:uid="{0A47A061-67C8-4B6C-AD7D-04FD420E468D}" name="2027-28" dataDxfId="269"/>
    <tableColumn id="15" xr3:uid="{3F565541-FF92-4900-9FB5-C94A9FB529F2}" name="2028-29" dataDxfId="268"/>
    <tableColumn id="16" xr3:uid="{4D58FB92-63D0-4147-927C-DFB8E434E479}" name="2029-30" dataDxfId="267"/>
    <tableColumn id="17" xr3:uid="{AC186C88-E991-49F6-AA4F-E0032F807600}" name="2030-31 _x000a_to _x000a_2034-35" dataDxfId="266"/>
    <tableColumn id="18" xr3:uid="{E8751E04-6F96-4EEA-90A7-F60F7528FD32}" name="2035-36 _x000a_to _x000a_2039-40" dataDxfId="265"/>
    <tableColumn id="19" xr3:uid="{7F5BD00D-4DC0-408D-82CC-85A24DB28796}" name="2040-41 _x000a_to _x000a_2044-45" dataDxfId="264"/>
    <tableColumn id="20" xr3:uid="{3744FC97-F49F-4268-AEDF-57081AB7FA69}" name="2045-46 _x000a_to _x000a_2049-50" dataDxfId="263"/>
    <tableColumn id="21" xr3:uid="{6CEE10FA-2759-4156-8861-9C58E22B7AEA}" name="2050-51 _x000a_to _x000a_2054-55" dataDxfId="262"/>
    <tableColumn id="22" xr3:uid="{5B1DA031-3AA9-47F3-99D0-84BE056FB6A4}" name="2055-56 _x000a_to _x000a_2059-60" dataDxfId="261"/>
    <tableColumn id="23" xr3:uid="{1560E7A9-5C15-4D1F-A19F-E63011CE45EB}" name="2060-61 _x000a_to _x000a_2064-65" dataDxfId="260"/>
    <tableColumn id="24" xr3:uid="{D60C1F03-D29D-4C60-9C66-9E1D131BF4E9}" name="2065-66 _x000a_to _x000a_2069-70" dataDxfId="259"/>
    <tableColumn id="25" xr3:uid="{F9803C27-1D7C-4CFD-B33D-B73DFDE013CE}" name="2070-71 _x000a_to _x000a_2074-75" dataDxfId="258"/>
    <tableColumn id="26" xr3:uid="{7BAF1AF2-B219-4F0A-82F0-87E556793B37}" name="2075-76 _x000a_to _x000a_2079-80" dataDxfId="257">
      <calculatedColumnFormula>SUM(AA853:AA854)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47BE4FA-5C27-4146-9310-58F6D5264804}" name="TBL8b_SDB_Expenditure143" displayName="TBL8b_SDB_Expenditure143" ref="B860:AA876" totalsRowShown="0" headerRowDxfId="256" dataDxfId="254" headerRowBorderDxfId="255" tableBorderDxfId="253" headerRowCellStyle="Normal 2 2 2" dataCellStyle="Normal 7">
  <autoFilter ref="B860:AA876" xr:uid="{047BE4FA-5C27-4146-9310-58F6D5264804}"/>
  <tableColumns count="26">
    <tableColumn id="1" xr3:uid="{1AF30DC2-70AC-4260-8C4E-5CBF2A0EE43F}" name="Reference" dataDxfId="252" dataCellStyle="Normal 2 2 2"/>
    <tableColumn id="2" xr3:uid="{DE2903AB-8F4E-4497-A031-5B999033DC51}" name="Expenditure element" dataDxfId="251" dataCellStyle="Normal 2 2 2"/>
    <tableColumn id="3" xr3:uid="{1FBEBF8A-ADA3-4048-84FC-628D6C9EFE92}" name="Expenditure type" dataDxfId="250" dataCellStyle="Normal 2 2 2"/>
    <tableColumn id="4" xr3:uid="{AFB67718-CE8C-40D1-98F2-8D52E0DAD8F4}" name="Unit" dataDxfId="249" dataCellStyle="Normal 2 2 2"/>
    <tableColumn id="5" xr3:uid="{14D497C2-6F14-4400-B36E-114A2CBFEDAD}" name="Decimal places" dataDxfId="248" dataCellStyle="Normal 2 2 2"/>
    <tableColumn id="6" xr3:uid="{250CEE50-D587-4EAA-B02D-495AED75AE4A}" name="2019-20" dataDxfId="247" dataCellStyle="Normal 7"/>
    <tableColumn id="7" xr3:uid="{6626B327-4905-46E6-8321-21BB5B2D1F39}" name="2020-21" dataDxfId="246" dataCellStyle="Normal 7"/>
    <tableColumn id="8" xr3:uid="{D37B82C1-664E-49F5-825B-CD3427061C50}" name="2021-22" dataDxfId="245" dataCellStyle="Normal 7"/>
    <tableColumn id="9" xr3:uid="{8BB6BBC3-4241-431F-8F35-3B715B3F7904}" name="2022-23" dataDxfId="244" dataCellStyle="Normal 7"/>
    <tableColumn id="10" xr3:uid="{AE6C8D47-3548-4774-90B4-1D8438CE96A5}" name="2023-24" dataDxfId="243" dataCellStyle="Normal 7"/>
    <tableColumn id="11" xr3:uid="{990BBF46-FDB8-4D13-96D8-6495B362D0B1}" name="2024-25" dataDxfId="242" dataCellStyle="Normal 7"/>
    <tableColumn id="12" xr3:uid="{8753A1B1-F4B8-4BEF-99D0-734445B5E4FE}" name="2025-26" dataDxfId="241" dataCellStyle="Normal 7"/>
    <tableColumn id="13" xr3:uid="{046C2112-D381-43B2-9F26-B84C96A7B04F}" name="2026-27" dataDxfId="240" dataCellStyle="Normal 7"/>
    <tableColumn id="14" xr3:uid="{3791783B-BD2E-4349-93DC-C0645E9A528D}" name="2027-28" dataDxfId="239" dataCellStyle="Normal 7"/>
    <tableColumn id="15" xr3:uid="{0707BECF-7D23-46DB-9ADB-AF65CF36A1E5}" name="2028-29" dataDxfId="238" dataCellStyle="Normal 7"/>
    <tableColumn id="16" xr3:uid="{2C0AC9AB-7555-40FB-836C-F91165016047}" name="2029-30" dataDxfId="237" dataCellStyle="Normal 7"/>
    <tableColumn id="17" xr3:uid="{507A0E32-2AEF-4468-995C-D8DE8A082564}" name="2030-31 _x000a_to _x000a_2034-35" dataDxfId="236" dataCellStyle="Normal 7"/>
    <tableColumn id="18" xr3:uid="{1E1B2FC8-E01F-4F6C-B2DA-A84033524E26}" name="2035-36 _x000a_to _x000a_2039-40" dataDxfId="235" dataCellStyle="Normal 7"/>
    <tableColumn id="19" xr3:uid="{9013F7B2-1A96-4249-9900-45FB1764727D}" name="2040-41 _x000a_to _x000a_2044-45" dataDxfId="234" dataCellStyle="Normal 7"/>
    <tableColumn id="20" xr3:uid="{22D862A7-CD56-4DC1-9C81-7131B52F4000}" name="2045-46 _x000a_to _x000a_2049-50" dataDxfId="233" dataCellStyle="Normal 7"/>
    <tableColumn id="21" xr3:uid="{46FB3E9D-0033-452F-8679-ACA39F40A6D2}" name="2050-51 _x000a_to _x000a_2054-55" dataDxfId="232" dataCellStyle="Normal 7"/>
    <tableColumn id="22" xr3:uid="{8BCECAAE-A816-4EDC-9A45-673AF7790006}" name="2055-56 _x000a_to _x000a_2059-60" dataDxfId="231" dataCellStyle="Normal 7"/>
    <tableColumn id="23" xr3:uid="{72267BAD-566E-4179-8A0E-D2E428EA7579}" name="2060-61 _x000a_to _x000a_2064-65" dataDxfId="230" dataCellStyle="Normal 7"/>
    <tableColumn id="24" xr3:uid="{8641CAAE-F59D-42E9-B78B-5A1D92CEDC0E}" name="2065-66 _x000a_to _x000a_2069-70" dataDxfId="229" dataCellStyle="Normal 7"/>
    <tableColumn id="25" xr3:uid="{D86071F4-7A11-4A0F-9495-2F2DCF47B55D}" name="2070-71 _x000a_to _x000a_2074-75" dataDxfId="228" dataCellStyle="Normal 7"/>
    <tableColumn id="26" xr3:uid="{F799D590-0C69-4C79-A4BE-8B8F91DF3A94}" name="2075-76 _x000a_to _x000a_2079-80" dataDxfId="227" dataCellStyle="Normal 7">
      <calculatedColumnFormula>SUM(AA859:AA860)</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7453C3D6-64DC-44AA-9C33-5A222D85CE9B}" name="TBL8c_Metering_Expenditure144" displayName="TBL8c_Metering_Expenditure144" ref="B879:AA916" totalsRowShown="0" headerRowDxfId="226" dataDxfId="224" headerRowBorderDxfId="225" tableBorderDxfId="223" headerRowCellStyle="Normal 2 2 2" dataCellStyle="Normal 7">
  <autoFilter ref="B879:AA916" xr:uid="{7453C3D6-64DC-44AA-9C33-5A222D85CE9B}"/>
  <tableColumns count="26">
    <tableColumn id="1" xr3:uid="{3AB56D29-EBF1-4E20-BB5B-652911A5F112}" name="Reference" dataDxfId="222" dataCellStyle="Normal 2 2 2"/>
    <tableColumn id="2" xr3:uid="{A71B13CE-2AD9-4870-B0F1-55003B1ECB2F}" name="Expenditure element" dataDxfId="221" dataCellStyle="Normal 2 2 2"/>
    <tableColumn id="3" xr3:uid="{2D9B74F2-2F19-4541-8825-5D96F686C9A2}" name="Expenditure type" dataDxfId="220" dataCellStyle="Normal 2 2 2"/>
    <tableColumn id="4" xr3:uid="{F741865B-7E77-4D59-B4B4-562473293CE7}" name="Unit" dataDxfId="219" dataCellStyle="Normal 2 2 2"/>
    <tableColumn id="5" xr3:uid="{05100ADC-FCC7-40AC-853C-D09E9D7EBBF1}" name="Decimal places" dataDxfId="218" dataCellStyle="Normal 2 2 2"/>
    <tableColumn id="6" xr3:uid="{6B8EB166-FB7C-4455-B1AE-BC0260F5C3B3}" name="2019-20" dataDxfId="217" dataCellStyle="Normal 7"/>
    <tableColumn id="7" xr3:uid="{560BF3FF-A4F3-4A8C-9F77-79FA165C5392}" name="2020-21" dataDxfId="216" dataCellStyle="Normal 7"/>
    <tableColumn id="8" xr3:uid="{0B7CFB57-7FAC-4E3C-8B38-43886A39BC18}" name="2021-22" dataDxfId="215" dataCellStyle="Normal 7"/>
    <tableColumn id="9" xr3:uid="{E612798E-3E16-4398-858C-212B9F7B4468}" name="2022-23" dataDxfId="214" dataCellStyle="Normal 7"/>
    <tableColumn id="10" xr3:uid="{E4351219-DD4D-4D1C-90D9-7345C299A71F}" name="2023-24" dataDxfId="213" dataCellStyle="Normal 7"/>
    <tableColumn id="11" xr3:uid="{80BBB0B0-C475-4078-B962-C7BA6D5F52F5}" name="2024-25" dataDxfId="212" dataCellStyle="Normal 7"/>
    <tableColumn id="12" xr3:uid="{54BAE92F-94D8-4350-9C7D-06BDDFF615AE}" name="2025-26" dataDxfId="211" dataCellStyle="Normal 7"/>
    <tableColumn id="13" xr3:uid="{25BD2583-0EBF-4085-A20D-034ECD9637B2}" name="2026-27" dataDxfId="210" dataCellStyle="Normal 7"/>
    <tableColumn id="14" xr3:uid="{D1E564A9-22FB-428A-BAA6-90A36D506351}" name="2027-28" dataDxfId="209" dataCellStyle="Normal 7"/>
    <tableColumn id="15" xr3:uid="{8A720148-A222-4605-B30E-2189DD0A0109}" name="2028-29" dataDxfId="208" dataCellStyle="Normal 7"/>
    <tableColumn id="16" xr3:uid="{AD226E95-C473-4AA5-BE42-6B9F6BDC2A95}" name="2029-30" dataDxfId="207" dataCellStyle="Normal 7"/>
    <tableColumn id="17" xr3:uid="{C4FEED5D-AD01-4C0D-AAB3-F9B750BA9A0B}" name="2030-31 _x000a_to _x000a_2034-35" dataDxfId="206" dataCellStyle="Normal 7"/>
    <tableColumn id="18" xr3:uid="{E95C32FC-EA13-49DF-AB0D-0941CB520074}" name="2035-36 _x000a_to _x000a_2039-40" dataDxfId="205" dataCellStyle="Normal 7"/>
    <tableColumn id="19" xr3:uid="{3A5983AA-048C-4AFA-A207-553748172E70}" name="2040-41 _x000a_to _x000a_2044-45" dataDxfId="204" dataCellStyle="Normal 7"/>
    <tableColumn id="20" xr3:uid="{AE00CF3F-1B15-4C84-8705-BEA19B3A5B31}" name="2045-46 _x000a_to _x000a_2049-50" dataDxfId="203" dataCellStyle="Normal 7"/>
    <tableColumn id="21" xr3:uid="{781918E2-6E2E-4EB3-AFD2-23604C5DED4A}" name="2050-51 _x000a_to _x000a_2054-55" dataDxfId="202" dataCellStyle="Normal 7"/>
    <tableColumn id="22" xr3:uid="{FBD4571C-7F1A-44A5-B2E7-C365EBB3F6A3}" name="2055-56 _x000a_to _x000a_2059-60" dataDxfId="201" dataCellStyle="Normal 7"/>
    <tableColumn id="23" xr3:uid="{CA7C0467-9E51-4CDA-86E2-9F105ECB4A12}" name="2060-61 _x000a_to _x000a_2064-65" dataDxfId="200" dataCellStyle="Normal 7"/>
    <tableColumn id="24" xr3:uid="{265278EE-9BD1-46C9-BE9C-565E4D798089}" name="2065-66 _x000a_to _x000a_2069-70" dataDxfId="199" dataCellStyle="Normal 7"/>
    <tableColumn id="25" xr3:uid="{E0D2DAA4-B3C6-4856-82DA-82D8C752A08A}" name="2070-71 _x000a_to _x000a_2074-75" dataDxfId="198" dataCellStyle="Normal 7"/>
    <tableColumn id="26" xr3:uid="{49050E06-CCE3-420E-A45C-6BD5B6DB8DD3}" name="2075-76 _x000a_to _x000a_2079-80" dataDxfId="197" dataCellStyle="Normal 7">
      <calculatedColumnFormula>SUM(AA872,AA876)</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3DDF49D2-337C-4582-BD11-59B5468B3F90}" name="TBL8d_Total_Enhancement145" displayName="TBL8d_Total_Enhancement145" ref="B919:AA922" totalsRowShown="0" headerRowDxfId="196" dataDxfId="194" headerRowBorderDxfId="195" tableBorderDxfId="193" headerRowCellStyle="Normal 2 2 2" dataCellStyle="Normal 7">
  <autoFilter ref="B919:AA922" xr:uid="{3DDF49D2-337C-4582-BD11-59B5468B3F90}"/>
  <tableColumns count="26">
    <tableColumn id="1" xr3:uid="{F1B62EA1-8414-46DB-9B5B-F509DDE272ED}" name="Reference" dataDxfId="192" dataCellStyle="Normal 2 2 2"/>
    <tableColumn id="2" xr3:uid="{10498626-58D2-4C45-9DFA-A162B30A34D9}" name="Expenditure element" dataDxfId="191" dataCellStyle="Normal 2 2 2"/>
    <tableColumn id="3" xr3:uid="{E7CFE28A-385A-40A6-BB0C-CC74EE31F8AD}" name="Expenditure type" dataDxfId="190" dataCellStyle="Normal 2 2 2"/>
    <tableColumn id="4" xr3:uid="{D18AA521-4BA3-4B61-A2A2-73FFFA075BC8}" name="Unit" dataDxfId="189" dataCellStyle="Normal 2 2 2"/>
    <tableColumn id="5" xr3:uid="{ED26B567-34CC-464B-9C30-9A4EA5AC7B23}" name="Decimal places" dataDxfId="188" dataCellStyle="Normal 2 2 2"/>
    <tableColumn id="6" xr3:uid="{2E7484AE-BE49-4168-AEF0-5E14525C287B}" name="2019-20" dataDxfId="187" dataCellStyle="Normal 7"/>
    <tableColumn id="7" xr3:uid="{96D39C29-DA51-4160-B3A2-90230B9D3FEB}" name="2020-21" dataDxfId="186" dataCellStyle="Normal 7"/>
    <tableColumn id="8" xr3:uid="{8F7D72F1-D19F-4A2F-A6B3-7FC5F951981A}" name="2021-22" dataDxfId="185" dataCellStyle="Normal 7"/>
    <tableColumn id="9" xr3:uid="{A1E5DD74-CBF9-4CD4-8C23-24F696494C97}" name="2022-23" dataDxfId="184" dataCellStyle="Normal 7"/>
    <tableColumn id="10" xr3:uid="{0E9F0A30-F064-4B59-A86A-57316B753443}" name="2023-24" dataDxfId="183" dataCellStyle="Normal 7"/>
    <tableColumn id="11" xr3:uid="{C6F10A20-F671-4A26-8471-7EA4CC7AE928}" name="2024-25" dataDxfId="182" dataCellStyle="Normal 7"/>
    <tableColumn id="12" xr3:uid="{0F57F8CC-C3AF-4C6D-840B-F926A8F87650}" name="2025-26" dataDxfId="181" dataCellStyle="Normal 7"/>
    <tableColumn id="13" xr3:uid="{2F9DFB65-2D66-46B0-9722-A5D9F0F0C5BB}" name="2026-27" dataDxfId="180" dataCellStyle="Normal 7"/>
    <tableColumn id="14" xr3:uid="{D7118C86-ED7B-4E3A-8681-E0B030575F1E}" name="2027-28" dataDxfId="179" dataCellStyle="Normal 7"/>
    <tableColumn id="15" xr3:uid="{5CBB0BBE-06DF-4B3F-92D7-4ABFC21A5C90}" name="2028-29" dataDxfId="178" dataCellStyle="Normal 7"/>
    <tableColumn id="16" xr3:uid="{5F768196-341A-4C91-B3F4-62DA78724701}" name="2029-30" dataDxfId="177" dataCellStyle="Normal 7"/>
    <tableColumn id="17" xr3:uid="{6B454675-0486-4897-B3FB-C0ABB36782F0}" name="2030-31 _x000a_to _x000a_2034-35" dataDxfId="176" dataCellStyle="Normal 7"/>
    <tableColumn id="18" xr3:uid="{3AB7C30D-D67A-4DC9-A8A3-477F457707F5}" name="2035-36 _x000a_to _x000a_2039-40" dataDxfId="175" dataCellStyle="Normal 7"/>
    <tableColumn id="19" xr3:uid="{6A8EDFCE-8F95-4C05-9AF1-28B8683ED1AF}" name="2040-41 _x000a_to _x000a_2044-45" dataDxfId="174" dataCellStyle="Normal 7"/>
    <tableColumn id="20" xr3:uid="{3BBA73EF-5DA0-43A9-BA7B-03042580563E}" name="2045-46 _x000a_to _x000a_2049-50" dataDxfId="173" dataCellStyle="Normal 7"/>
    <tableColumn id="21" xr3:uid="{AE599CE8-E1E1-4DEC-868A-E2961B9B71CC}" name="2050-51 _x000a_to _x000a_2054-55" dataDxfId="172" dataCellStyle="Normal 7"/>
    <tableColumn id="22" xr3:uid="{DFEF4984-A0CA-40C2-984F-AF680432FF5D}" name="2055-56 _x000a_to _x000a_2059-60" dataDxfId="171" dataCellStyle="Normal 7"/>
    <tableColumn id="23" xr3:uid="{A23ADBFB-F613-40A5-97AF-E1A9D59669C0}" name="2060-61 _x000a_to _x000a_2064-65" dataDxfId="170" dataCellStyle="Normal 7"/>
    <tableColumn id="24" xr3:uid="{072EEC48-FB7E-476F-A3D0-4C4E76EF1001}" name="2065-66 _x000a_to _x000a_2069-70" dataDxfId="169" dataCellStyle="Normal 7"/>
    <tableColumn id="25" xr3:uid="{F97F2616-92BB-459B-A3E3-85DA1E001B18}" name="2070-71 _x000a_to _x000a_2074-75" dataDxfId="168" dataCellStyle="Normal 7"/>
    <tableColumn id="26" xr3:uid="{B2227CDF-799D-48B3-9C68-1DC3B185B5D3}" name="2075-76 _x000a_to _x000a_2079-80" dataDxfId="167" dataCellStyle="Normal 7"/>
  </tableColumns>
  <tableStyleInfo name="TableStyleMedium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811D3924-8B56-455C-894E-47A2C61C052E}" name="TBL8e_Supply_Demand_Benefit146" displayName="TBL8e_Supply_Demand_Benefit146" ref="B925:AA937" totalsRowShown="0" headerRowDxfId="166" dataDxfId="164" headerRowBorderDxfId="165" tableBorderDxfId="163" headerRowCellStyle="Normal 2 2 2" dataCellStyle="Normal 7">
  <autoFilter ref="B925:AA937" xr:uid="{811D3924-8B56-455C-894E-47A2C61C052E}"/>
  <tableColumns count="26">
    <tableColumn id="1" xr3:uid="{162AB9DD-BFD1-4B93-9322-58052D46900A}" name="Reference" dataDxfId="162" dataCellStyle="Normal 2 2 2"/>
    <tableColumn id="2" xr3:uid="{FC818006-1CE0-4AF5-B9A5-88FE89A6BB1E}" name="Benefit element" dataDxfId="161" dataCellStyle="Normal 2 2 2"/>
    <tableColumn id="3" xr3:uid="{C0781475-198C-480B-A696-C5B828DBA7B8}" name="Expenditure type" dataDxfId="160" dataCellStyle="Normal 2 2 2"/>
    <tableColumn id="4" xr3:uid="{B54F9DC4-7C55-4C79-8167-BC0D2B473074}" name="Unit" dataDxfId="159" dataCellStyle="Normal 2 2 2"/>
    <tableColumn id="5" xr3:uid="{1FFC4735-F94C-4BA0-AF52-7741558121B9}" name="Decimal places" dataDxfId="158" dataCellStyle="Normal 2 2 2"/>
    <tableColumn id="6" xr3:uid="{ABFFE58B-CB70-4C0A-91C8-D64ED3692F7E}" name="2019-20" dataDxfId="157" dataCellStyle="Normal 7"/>
    <tableColumn id="7" xr3:uid="{AE30E9D3-463C-43EF-93FE-F8F6AE68463E}" name="2020-21" dataDxfId="156" dataCellStyle="Normal 7"/>
    <tableColumn id="8" xr3:uid="{F54730BC-A931-4154-9B1F-06FEF157689E}" name="2021-22" dataDxfId="155" dataCellStyle="Normal 7"/>
    <tableColumn id="9" xr3:uid="{27B0FD68-1A70-4C4A-9FB0-A2B1923F637B}" name="2022-23" dataDxfId="154" dataCellStyle="Normal 7"/>
    <tableColumn id="10" xr3:uid="{347BB85E-05D9-4A5F-BB14-56597F65F836}" name="2023-24" dataDxfId="153" dataCellStyle="Normal 7"/>
    <tableColumn id="11" xr3:uid="{957FB01E-68BA-4BD3-941A-E1D7777F4AF0}" name="2024-25" dataDxfId="152" dataCellStyle="Normal 7"/>
    <tableColumn id="12" xr3:uid="{BF51D66E-E766-4845-9B3D-CA1833F57B77}" name="2025-26" dataDxfId="151" dataCellStyle="Normal 7"/>
    <tableColumn id="13" xr3:uid="{3235C850-C538-4C29-832F-2E9B6F7BF7D6}" name="2026-27" dataDxfId="150" dataCellStyle="Normal 7"/>
    <tableColumn id="14" xr3:uid="{671DFBCD-286C-405E-9159-391888D2AF8E}" name="2027-28" dataDxfId="149" dataCellStyle="Normal 7"/>
    <tableColumn id="15" xr3:uid="{A3C726C0-0EC1-44B4-89D0-6E6BFE232CF0}" name="2028-29" dataDxfId="148" dataCellStyle="Normal 7"/>
    <tableColumn id="16" xr3:uid="{974338CC-E46C-44E0-BB1C-F68510FFCCD2}" name="2029-30" dataDxfId="147" dataCellStyle="Normal 7"/>
    <tableColumn id="17" xr3:uid="{83CEDE91-0AC5-460F-AC68-5DF210EE95BD}" name="2030-31 _x000a_to _x000a_2034-35" dataDxfId="146" dataCellStyle="Normal 7"/>
    <tableColumn id="18" xr3:uid="{4BDF936B-D672-4413-88FD-5EFB18F70377}" name="2035-36 _x000a_to _x000a_2039-40" dataDxfId="145" dataCellStyle="Normal 7"/>
    <tableColumn id="19" xr3:uid="{D7EA411D-3BCF-4DC4-A892-D593632CDFC3}" name="2040-41 _x000a_to _x000a_2044-45" dataDxfId="144" dataCellStyle="Normal 7"/>
    <tableColumn id="20" xr3:uid="{5D0608E7-1A57-4B03-B77B-796E324E9840}" name="2045-46 _x000a_to _x000a_2049-50" dataDxfId="143" dataCellStyle="Normal 7"/>
    <tableColumn id="21" xr3:uid="{D4D0C7F2-F8A1-41DB-BDBF-7449F31BB121}" name="2050-51 _x000a_to _x000a_2054-55" dataDxfId="142" dataCellStyle="Normal 7"/>
    <tableColumn id="22" xr3:uid="{CAAEB758-B5B5-4105-BCB3-0F213F161F0C}" name="2055-56 _x000a_to _x000a_2059-60" dataDxfId="141" dataCellStyle="Normal 7"/>
    <tableColumn id="23" xr3:uid="{33D1FDA3-CA02-4115-B4AA-27F75E96B93F}" name="2060-61 _x000a_to _x000a_2064-65" dataDxfId="140" dataCellStyle="Normal 7"/>
    <tableColumn id="24" xr3:uid="{FD23D3D8-88E7-45F9-9E78-ECE38B627CB8}" name="2065-66 _x000a_to _x000a_2069-70" dataDxfId="139" dataCellStyle="Normal 7"/>
    <tableColumn id="25" xr3:uid="{3A356E66-FBA3-4047-A940-0230DE31599C}" name="2070-71 _x000a_to _x000a_2074-75" dataDxfId="138" dataCellStyle="Normal 7"/>
    <tableColumn id="26" xr3:uid="{7AF9B2E3-0BC5-47D0-97B0-50854BAE0DCA}" name="2075-76 _x000a_to _x000a_2079-80" dataDxfId="137" dataCellStyle="Normal 7">
      <calculatedColumnFormula>SUM(AA927:AA933)</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75D13C86-8BB7-44C2-A441-DA357F7F3D3A}" name="TBL8f_Leakage_Totex147" displayName="TBL8f_Leakage_Totex147" ref="B940:AA942" totalsRowShown="0" headerRowDxfId="136" dataDxfId="134" headerRowBorderDxfId="135" tableBorderDxfId="133" headerRowCellStyle="Normal 2 2 2">
  <autoFilter ref="B940:AA942" xr:uid="{75D13C86-8BB7-44C2-A441-DA357F7F3D3A}"/>
  <tableColumns count="26">
    <tableColumn id="1" xr3:uid="{AD5C2117-7376-4A21-B4EF-7C4D049690D1}" name="Reference" dataDxfId="132"/>
    <tableColumn id="2" xr3:uid="{113F5665-8851-4C23-8F6B-AB0ED0DE1E6D}" name="Expenditure element" dataDxfId="131"/>
    <tableColumn id="3" xr3:uid="{E9881EC0-610A-4800-9525-22A1EDCFB61B}" name="Expenditure type" dataDxfId="130"/>
    <tableColumn id="4" xr3:uid="{729D115E-7E68-458A-9F30-BE32F91C4345}" name="Unit" dataDxfId="129"/>
    <tableColumn id="5" xr3:uid="{740AD27F-5A63-41C0-962D-78AB5B8E334D}" name="Decimal places" dataDxfId="128"/>
    <tableColumn id="6" xr3:uid="{F5FDC5CE-ED2D-4B75-9126-4D7B7A7AE1B6}" name="2019-20" dataDxfId="127"/>
    <tableColumn id="7" xr3:uid="{A3EFFDC0-6C12-4628-9FC2-27623E2DE38D}" name="2020-21" dataDxfId="126"/>
    <tableColumn id="8" xr3:uid="{B8B55F9A-2AF1-4839-8177-B73DFF5CDD74}" name="2021-22" dataDxfId="125"/>
    <tableColumn id="9" xr3:uid="{7DB7CF10-C3A0-42FB-B64B-C16A5BD7372C}" name="2022-23" dataDxfId="124"/>
    <tableColumn id="10" xr3:uid="{16DEBB52-7C82-456E-97E5-3C69BA01E2C1}" name="2023-24" dataDxfId="123"/>
    <tableColumn id="11" xr3:uid="{CDED1ADD-17A1-4856-98D3-B8B520263F5A}" name="2024-25" dataDxfId="122" dataCellStyle="Normal 7"/>
    <tableColumn id="12" xr3:uid="{DB7BAF06-3A26-4A60-9315-7BB81A37C3A4}" name="2025-26" dataDxfId="121"/>
    <tableColumn id="13" xr3:uid="{985452FE-9D8B-4DBD-93B0-40B340C13472}" name="2026-27" dataDxfId="120"/>
    <tableColumn id="14" xr3:uid="{00C37B7B-8A92-4EC3-9A85-FD234A2B9F74}" name="2027-28" dataDxfId="119"/>
    <tableColumn id="15" xr3:uid="{7BC22870-3C13-4882-B616-5B9D8C85AD41}" name="2028-29" dataDxfId="118"/>
    <tableColumn id="16" xr3:uid="{4642AFC2-FC26-4BF9-85EE-20D515B0D73B}" name="2029-30" dataDxfId="117"/>
    <tableColumn id="17" xr3:uid="{D6ED0EE7-8456-4B6B-AF19-4A3A0E831936}" name="2030-31 _x000a_to _x000a_2034-35" dataDxfId="116"/>
    <tableColumn id="18" xr3:uid="{0EA56ED7-50C3-4598-BC12-468392005A1E}" name="2035-36 _x000a_to _x000a_2039-40" dataDxfId="115"/>
    <tableColumn id="19" xr3:uid="{AD042DEF-3D80-4C0F-B857-3C1667FB4E72}" name="2040-41 _x000a_to _x000a_2044-45" dataDxfId="114"/>
    <tableColumn id="20" xr3:uid="{81603168-D88B-465E-AAC9-3E893F2C4F9F}" name="2045-46 _x000a_to _x000a_2049-50" dataDxfId="113"/>
    <tableColumn id="21" xr3:uid="{F09FDA7B-B7C9-4B19-9040-B227C349E5C0}" name="2050-51 _x000a_to _x000a_2054-55" dataDxfId="112"/>
    <tableColumn id="22" xr3:uid="{4FF19EFB-2D36-485A-BF73-6C9FC0190B56}" name="2055-56 _x000a_to _x000a_2059-60" dataDxfId="111"/>
    <tableColumn id="23" xr3:uid="{D677AA0A-5367-4C8F-9AF2-5C83AB22E297}" name="2060-61 _x000a_to _x000a_2064-65" dataDxfId="110"/>
    <tableColumn id="24" xr3:uid="{5F477A17-9441-4999-AE4C-5F2E548AB39A}" name="2065-66 _x000a_to _x000a_2069-70" dataDxfId="109"/>
    <tableColumn id="25" xr3:uid="{F7B71F16-7626-460D-9B3D-D7A296FA8D94}" name="2070-71 _x000a_to _x000a_2074-75" dataDxfId="108"/>
    <tableColumn id="26" xr3:uid="{26C40A3D-099C-4D78-8538-CFDF63CD0441}" name="2075-76 _x000a_to _x000a_2079-80" dataDxfId="107"/>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BL2a_WCKey" displayName="TBL2a_WCKey" ref="B7:AF12" totalsRowShown="0" headerRowDxfId="2899" tableBorderDxfId="2898" headerRowCellStyle="Normal 2">
  <autoFilter ref="B7:AF12" xr:uid="{00000000-0009-0000-0100-000008000000}"/>
  <tableColumns count="31">
    <tableColumn id="1" xr3:uid="{00000000-0010-0000-0700-000001000000}" name="WRMP24 Reference"/>
    <tableColumn id="2" xr3:uid="{00000000-0010-0000-0700-000002000000}" name="Component"/>
    <tableColumn id="3" xr3:uid="{00000000-0010-0000-0700-000003000000}" name="Derivation"/>
    <tableColumn id="4" xr3:uid="{00000000-0010-0000-0700-000004000000}" name="Unit"/>
    <tableColumn id="5" xr3:uid="{00000000-0010-0000-0700-000005000000}" name="Decimal places" dataDxfId="2897"/>
    <tableColumn id="6" xr3:uid="{00000000-0010-0000-0700-000006000000}" name="2019-20" dataDxfId="2896"/>
    <tableColumn id="7" xr3:uid="{00000000-0010-0000-0700-000007000000}" name="2020-21" dataDxfId="2895"/>
    <tableColumn id="8" xr3:uid="{00000000-0010-0000-0700-000008000000}" name="2021-22" dataDxfId="2894"/>
    <tableColumn id="9" xr3:uid="{00000000-0010-0000-0700-000009000000}" name="2022-23" dataDxfId="2893"/>
    <tableColumn id="10" xr3:uid="{00000000-0010-0000-0700-00000A000000}" name="2023-24" dataDxfId="2892"/>
    <tableColumn id="11" xr3:uid="{00000000-0010-0000-0700-00000B000000}" name="2024-25" dataDxfId="2891"/>
    <tableColumn id="12" xr3:uid="{00000000-0010-0000-0700-00000C000000}" name="2025-26" dataDxfId="2890"/>
    <tableColumn id="13" xr3:uid="{00000000-0010-0000-0700-00000D000000}" name="2026-27" dataDxfId="2889"/>
    <tableColumn id="14" xr3:uid="{00000000-0010-0000-0700-00000E000000}" name="2027-28" dataDxfId="2888"/>
    <tableColumn id="15" xr3:uid="{00000000-0010-0000-0700-00000F000000}" name="2028-29" dataDxfId="2887"/>
    <tableColumn id="16" xr3:uid="{00000000-0010-0000-0700-000010000000}" name="2029-30" dataDxfId="2886"/>
    <tableColumn id="23" xr3:uid="{00000000-0010-0000-0700-000017000000}" name="2034-35" dataDxfId="2885"/>
    <tableColumn id="24" xr3:uid="{00000000-0010-0000-0700-000018000000}" name="2039-40" dataDxfId="2884"/>
    <tableColumn id="25" xr3:uid="{00000000-0010-0000-0700-000019000000}" name="2044-45" dataDxfId="2883"/>
    <tableColumn id="26" xr3:uid="{00000000-0010-0000-0700-00001A000000}" name="2049-50" dataDxfId="2882"/>
    <tableColumn id="27" xr3:uid="{00000000-0010-0000-0700-00001B000000}" name="2054-55" dataDxfId="2881"/>
    <tableColumn id="28" xr3:uid="{00000000-0010-0000-0700-00001C000000}" name="2059-60" dataDxfId="2880"/>
    <tableColumn id="20" xr3:uid="{00000000-0010-0000-0700-000014000000}" name="2064-65" dataDxfId="2879"/>
    <tableColumn id="21" xr3:uid="{00000000-0010-0000-0700-000015000000}" name="2069-70" dataDxfId="2878"/>
    <tableColumn id="22" xr3:uid="{00000000-0010-0000-0700-000016000000}" name="2074-75" dataDxfId="2877"/>
    <tableColumn id="29" xr3:uid="{00000000-0010-0000-0700-00001D000000}" name="2079-80" dataDxfId="2876"/>
    <tableColumn id="30" xr3:uid="{00000000-0010-0000-0700-00001E000000}" name="2084-85" dataDxfId="2875"/>
    <tableColumn id="31" xr3:uid="{00000000-0010-0000-0700-00001F000000}" name="2089-90" dataDxfId="2874"/>
    <tableColumn id="17" xr3:uid="{00000000-0010-0000-0700-000011000000}" name="2094-95" dataDxfId="2873"/>
    <tableColumn id="18" xr3:uid="{00000000-0010-0000-0700-000012000000}" name="2099-100" dataDxfId="2872"/>
    <tableColumn id="19" xr3:uid="{00000000-0010-0000-0700-000013000000}" name="Leave Blank" dataDxfId="2871"/>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9B3E692-8EF3-454B-85C6-1957D60D325D}" name="tblWRZ44" displayName="tblWRZ44" ref="E2:J133" totalsRowShown="0" headerRowDxfId="106" dataDxfId="104" headerRowBorderDxfId="105" tableBorderDxfId="103">
  <autoFilter ref="E2:J133" xr:uid="{79B3E692-8EF3-454B-85C6-1957D60D325D}"/>
  <tableColumns count="6">
    <tableColumn id="1" xr3:uid="{198661D9-D262-4361-873A-5D59AD45EE50}" name="COMPANY" dataDxfId="102"/>
    <tableColumn id="2" xr3:uid="{5612D87C-4942-458B-A632-94E6E98E5542}" name="WRZ_NAME" dataDxfId="101"/>
    <tableColumn id="3" xr3:uid="{E25D601E-F8E3-493A-BE15-28A8E8D11EB6}" name="RZ_ID" dataDxfId="100"/>
    <tableColumn id="4" xr3:uid="{E5FEC7D8-8216-4235-A461-CB48AA69BFDA}" name="WC id" dataDxfId="99"/>
    <tableColumn id="5" xr3:uid="{526192E8-8224-49B8-AA52-E027017647D2}" name="WRZ id" dataDxfId="98"/>
    <tableColumn id="6" xr3:uid="{23FCED85-2D78-4435-A564-233893996877}" name="Combined id" dataDxfId="97"/>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BL2b_WCMicroFP" displayName="TBL2b_WCMicroFP" ref="B18:CJ38" totalsRowShown="0" headerRowDxfId="2870" dataDxfId="2869" tableBorderDxfId="2868" headerRowCellStyle="Normal 2">
  <autoFilter ref="B18:CJ38" xr:uid="{00000000-0009-0000-0100-000009000000}"/>
  <tableColumns count="87">
    <tableColumn id="1" xr3:uid="{00000000-0010-0000-0800-000001000000}" name="WRMP24 Reference" dataDxfId="2867"/>
    <tableColumn id="2" xr3:uid="{00000000-0010-0000-0800-000002000000}" name="Component" dataDxfId="2866"/>
    <tableColumn id="3" xr3:uid="{00000000-0010-0000-0800-000003000000}" name="Derivation" dataDxfId="2865"/>
    <tableColumn id="4" xr3:uid="{00000000-0010-0000-0800-000004000000}" name="Unit" dataDxfId="2864"/>
    <tableColumn id="5" xr3:uid="{00000000-0010-0000-0800-000005000000}" name="Decimal places" dataDxfId="2863"/>
    <tableColumn id="6" xr3:uid="{00000000-0010-0000-0800-000006000000}" name="2019-20" dataDxfId="2862"/>
    <tableColumn id="7" xr3:uid="{00000000-0010-0000-0800-000007000000}" name="2020-21" dataDxfId="2861"/>
    <tableColumn id="8" xr3:uid="{00000000-0010-0000-0800-000008000000}" name="2021-22" dataDxfId="2860"/>
    <tableColumn id="9" xr3:uid="{00000000-0010-0000-0800-000009000000}" name="2022-23" dataDxfId="2859"/>
    <tableColumn id="10" xr3:uid="{00000000-0010-0000-0800-00000A000000}" name="2023-24" dataDxfId="2858"/>
    <tableColumn id="11" xr3:uid="{00000000-0010-0000-0800-00000B000000}" name="2024-25" dataDxfId="2857"/>
    <tableColumn id="12" xr3:uid="{00000000-0010-0000-0800-00000C000000}" name="2025-26" dataDxfId="2856"/>
    <tableColumn id="13" xr3:uid="{00000000-0010-0000-0800-00000D000000}" name="2026-27" dataDxfId="2855"/>
    <tableColumn id="14" xr3:uid="{00000000-0010-0000-0800-00000E000000}" name="2027-28" dataDxfId="2854"/>
    <tableColumn id="15" xr3:uid="{00000000-0010-0000-0800-00000F000000}" name="2028-29" dataDxfId="2853"/>
    <tableColumn id="16" xr3:uid="{00000000-0010-0000-0800-000010000000}" name="2029-30" dataDxfId="2852"/>
    <tableColumn id="17" xr3:uid="{00000000-0010-0000-0800-000011000000}" name="2030-31" dataDxfId="2851"/>
    <tableColumn id="18" xr3:uid="{00000000-0010-0000-0800-000012000000}" name="2031-32" dataDxfId="2850"/>
    <tableColumn id="19" xr3:uid="{00000000-0010-0000-0800-000013000000}" name="2032-33" dataDxfId="2849"/>
    <tableColumn id="20" xr3:uid="{00000000-0010-0000-0800-000014000000}" name="2033-34" dataDxfId="2848"/>
    <tableColumn id="21" xr3:uid="{00000000-0010-0000-0800-000015000000}" name="2034-35" dataDxfId="2847"/>
    <tableColumn id="22" xr3:uid="{00000000-0010-0000-0800-000016000000}" name="2035-36" dataDxfId="2846"/>
    <tableColumn id="23" xr3:uid="{00000000-0010-0000-0800-000017000000}" name="2036-37" dataDxfId="2845"/>
    <tableColumn id="24" xr3:uid="{00000000-0010-0000-0800-000018000000}" name="2037-38" dataDxfId="2844"/>
    <tableColumn id="25" xr3:uid="{00000000-0010-0000-0800-000019000000}" name="2038-39" dataDxfId="2843"/>
    <tableColumn id="26" xr3:uid="{00000000-0010-0000-0800-00001A000000}" name="2039-40" dataDxfId="2842"/>
    <tableColumn id="27" xr3:uid="{00000000-0010-0000-0800-00001B000000}" name="2040-41" dataDxfId="2841"/>
    <tableColumn id="28" xr3:uid="{00000000-0010-0000-0800-00001C000000}" name="2041-42" dataDxfId="2840"/>
    <tableColumn id="29" xr3:uid="{00000000-0010-0000-0800-00001D000000}" name="2042-43" dataDxfId="2839"/>
    <tableColumn id="30" xr3:uid="{00000000-0010-0000-0800-00001E000000}" name="2043-44" dataDxfId="2838"/>
    <tableColumn id="31" xr3:uid="{00000000-0010-0000-0800-00001F000000}" name="2044-45" dataDxfId="2837"/>
    <tableColumn id="32" xr3:uid="{00000000-0010-0000-0800-000020000000}" name="2045-46" dataDxfId="2836"/>
    <tableColumn id="33" xr3:uid="{00000000-0010-0000-0800-000021000000}" name="2046-47" dataDxfId="2835"/>
    <tableColumn id="34" xr3:uid="{00000000-0010-0000-0800-000022000000}" name="2047-48" dataDxfId="2834"/>
    <tableColumn id="35" xr3:uid="{00000000-0010-0000-0800-000023000000}" name="2048-49" dataDxfId="2833"/>
    <tableColumn id="36" xr3:uid="{00000000-0010-0000-0800-000024000000}" name="2049-50" dataDxfId="2832"/>
    <tableColumn id="37" xr3:uid="{00000000-0010-0000-0800-000025000000}" name="2050-51" dataDxfId="2831"/>
    <tableColumn id="38" xr3:uid="{00000000-0010-0000-0800-000026000000}" name="2051-52" dataDxfId="2830"/>
    <tableColumn id="39" xr3:uid="{00000000-0010-0000-0800-000027000000}" name="2052-53" dataDxfId="2829"/>
    <tableColumn id="40" xr3:uid="{00000000-0010-0000-0800-000028000000}" name="2053-54" dataDxfId="2828"/>
    <tableColumn id="41" xr3:uid="{00000000-0010-0000-0800-000029000000}" name="2054-55" dataDxfId="2827"/>
    <tableColumn id="42" xr3:uid="{00000000-0010-0000-0800-00002A000000}" name="2055-56" dataDxfId="2826"/>
    <tableColumn id="43" xr3:uid="{00000000-0010-0000-0800-00002B000000}" name="2056-57" dataDxfId="2825"/>
    <tableColumn id="44" xr3:uid="{00000000-0010-0000-0800-00002C000000}" name="2057-58" dataDxfId="2824"/>
    <tableColumn id="45" xr3:uid="{00000000-0010-0000-0800-00002D000000}" name="2058-59" dataDxfId="2823"/>
    <tableColumn id="46" xr3:uid="{00000000-0010-0000-0800-00002E000000}" name="2059-60" dataDxfId="2822"/>
    <tableColumn id="47" xr3:uid="{00000000-0010-0000-0800-00002F000000}" name="2060-61" dataDxfId="2821"/>
    <tableColumn id="48" xr3:uid="{00000000-0010-0000-0800-000030000000}" name="2061-62" dataDxfId="2820"/>
    <tableColumn id="49" xr3:uid="{00000000-0010-0000-0800-000031000000}" name="2062-63" dataDxfId="2819"/>
    <tableColumn id="50" xr3:uid="{00000000-0010-0000-0800-000032000000}" name="2063-64" dataDxfId="2818"/>
    <tableColumn id="51" xr3:uid="{00000000-0010-0000-0800-000033000000}" name="2064-65" dataDxfId="2817"/>
    <tableColumn id="52" xr3:uid="{00000000-0010-0000-0800-000034000000}" name="2065-66" dataDxfId="2816"/>
    <tableColumn id="53" xr3:uid="{00000000-0010-0000-0800-000035000000}" name="2066-67" dataDxfId="2815"/>
    <tableColumn id="54" xr3:uid="{00000000-0010-0000-0800-000036000000}" name="2067-68" dataDxfId="2814"/>
    <tableColumn id="55" xr3:uid="{00000000-0010-0000-0800-000037000000}" name="2068-69" dataDxfId="2813"/>
    <tableColumn id="56" xr3:uid="{00000000-0010-0000-0800-000038000000}" name="2069-70" dataDxfId="2812"/>
    <tableColumn id="57" xr3:uid="{00000000-0010-0000-0800-000039000000}" name="2070-71" dataDxfId="2811"/>
    <tableColumn id="58" xr3:uid="{00000000-0010-0000-0800-00003A000000}" name="2071-72" dataDxfId="2810"/>
    <tableColumn id="59" xr3:uid="{00000000-0010-0000-0800-00003B000000}" name="2072-73" dataDxfId="2809"/>
    <tableColumn id="60" xr3:uid="{00000000-0010-0000-0800-00003C000000}" name="2073-74" dataDxfId="2808"/>
    <tableColumn id="61" xr3:uid="{00000000-0010-0000-0800-00003D000000}" name="2074-75" dataDxfId="2807"/>
    <tableColumn id="62" xr3:uid="{00000000-0010-0000-0800-00003E000000}" name="2075-76" dataDxfId="2806"/>
    <tableColumn id="63" xr3:uid="{00000000-0010-0000-0800-00003F000000}" name="2076-77" dataDxfId="2805"/>
    <tableColumn id="64" xr3:uid="{00000000-0010-0000-0800-000040000000}" name="2077-78" dataDxfId="2804"/>
    <tableColumn id="65" xr3:uid="{00000000-0010-0000-0800-000041000000}" name="2078-79" dataDxfId="2803"/>
    <tableColumn id="66" xr3:uid="{00000000-0010-0000-0800-000042000000}" name="2079-80" dataDxfId="2802"/>
    <tableColumn id="67" xr3:uid="{00000000-0010-0000-0800-000043000000}" name="2080-81" dataDxfId="2801"/>
    <tableColumn id="68" xr3:uid="{00000000-0010-0000-0800-000044000000}" name="2081-82" dataDxfId="2800"/>
    <tableColumn id="69" xr3:uid="{00000000-0010-0000-0800-000045000000}" name="2082-83" dataDxfId="2799"/>
    <tableColumn id="70" xr3:uid="{00000000-0010-0000-0800-000046000000}" name="2083-84" dataDxfId="2798"/>
    <tableColumn id="71" xr3:uid="{00000000-0010-0000-0800-000047000000}" name="2084-85" dataDxfId="2797"/>
    <tableColumn id="72" xr3:uid="{00000000-0010-0000-0800-000048000000}" name="2085-86" dataDxfId="2796"/>
    <tableColumn id="73" xr3:uid="{00000000-0010-0000-0800-000049000000}" name="2086-87" dataDxfId="2795"/>
    <tableColumn id="74" xr3:uid="{00000000-0010-0000-0800-00004A000000}" name="2087-88" dataDxfId="2794"/>
    <tableColumn id="75" xr3:uid="{00000000-0010-0000-0800-00004B000000}" name="2088-89" dataDxfId="2793"/>
    <tableColumn id="76" xr3:uid="{00000000-0010-0000-0800-00004C000000}" name="2089-90" dataDxfId="2792"/>
    <tableColumn id="77" xr3:uid="{00000000-0010-0000-0800-00004D000000}" name="2090-91" dataDxfId="2791"/>
    <tableColumn id="78" xr3:uid="{00000000-0010-0000-0800-00004E000000}" name="2091-92" dataDxfId="2790"/>
    <tableColumn id="79" xr3:uid="{00000000-0010-0000-0800-00004F000000}" name="2092-93" dataDxfId="2789"/>
    <tableColumn id="80" xr3:uid="{00000000-0010-0000-0800-000050000000}" name="2093-94" dataDxfId="2788"/>
    <tableColumn id="81" xr3:uid="{00000000-0010-0000-0800-000051000000}" name="2094-95" dataDxfId="2787"/>
    <tableColumn id="82" xr3:uid="{00000000-0010-0000-0800-000052000000}" name="2095-96" dataDxfId="2786"/>
    <tableColumn id="83" xr3:uid="{00000000-0010-0000-0800-000053000000}" name="2096-97" dataDxfId="2785"/>
    <tableColumn id="84" xr3:uid="{00000000-0010-0000-0800-000054000000}" name="2097-98" dataDxfId="2784"/>
    <tableColumn id="85" xr3:uid="{00000000-0010-0000-0800-000055000000}" name="2098-99" dataDxfId="2783"/>
    <tableColumn id="86" xr3:uid="{00000000-0010-0000-0800-000056000000}" name="2099-100" dataDxfId="2782"/>
    <tableColumn id="87" xr3:uid="{00000000-0010-0000-0800-000057000000}" name="2100-01" dataDxfId="278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wrepp@cyfoethnaturiolcymru.gov.uk" TargetMode="External"/><Relationship Id="rId1" Type="http://schemas.openxmlformats.org/officeDocument/2006/relationships/hyperlink" Target="mailto:water-company-plan@environment-agency.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3" Type="http://schemas.openxmlformats.org/officeDocument/2006/relationships/table" Target="../tables/table30.xml"/><Relationship Id="rId18" Type="http://schemas.openxmlformats.org/officeDocument/2006/relationships/table" Target="../tables/table35.xml"/><Relationship Id="rId26" Type="http://schemas.openxmlformats.org/officeDocument/2006/relationships/table" Target="../tables/table43.xml"/><Relationship Id="rId39" Type="http://schemas.openxmlformats.org/officeDocument/2006/relationships/table" Target="../tables/table56.xml"/><Relationship Id="rId21" Type="http://schemas.openxmlformats.org/officeDocument/2006/relationships/table" Target="../tables/table38.xml"/><Relationship Id="rId34" Type="http://schemas.openxmlformats.org/officeDocument/2006/relationships/table" Target="../tables/table51.xml"/><Relationship Id="rId42" Type="http://schemas.openxmlformats.org/officeDocument/2006/relationships/table" Target="../tables/table59.xml"/><Relationship Id="rId47" Type="http://schemas.openxmlformats.org/officeDocument/2006/relationships/table" Target="../tables/table64.xml"/><Relationship Id="rId50" Type="http://schemas.openxmlformats.org/officeDocument/2006/relationships/table" Target="../tables/table67.xml"/><Relationship Id="rId55" Type="http://schemas.openxmlformats.org/officeDocument/2006/relationships/table" Target="../tables/table72.xml"/><Relationship Id="rId7" Type="http://schemas.openxmlformats.org/officeDocument/2006/relationships/table" Target="../tables/table24.xml"/><Relationship Id="rId2" Type="http://schemas.openxmlformats.org/officeDocument/2006/relationships/drawing" Target="../drawings/drawing8.xml"/><Relationship Id="rId16" Type="http://schemas.openxmlformats.org/officeDocument/2006/relationships/table" Target="../tables/table33.xml"/><Relationship Id="rId29" Type="http://schemas.openxmlformats.org/officeDocument/2006/relationships/table" Target="../tables/table46.xml"/><Relationship Id="rId11" Type="http://schemas.openxmlformats.org/officeDocument/2006/relationships/table" Target="../tables/table28.xml"/><Relationship Id="rId24" Type="http://schemas.openxmlformats.org/officeDocument/2006/relationships/table" Target="../tables/table41.xml"/><Relationship Id="rId32" Type="http://schemas.openxmlformats.org/officeDocument/2006/relationships/table" Target="../tables/table49.xml"/><Relationship Id="rId37" Type="http://schemas.openxmlformats.org/officeDocument/2006/relationships/table" Target="../tables/table54.xml"/><Relationship Id="rId40" Type="http://schemas.openxmlformats.org/officeDocument/2006/relationships/table" Target="../tables/table57.xml"/><Relationship Id="rId45" Type="http://schemas.openxmlformats.org/officeDocument/2006/relationships/table" Target="../tables/table62.xml"/><Relationship Id="rId53" Type="http://schemas.openxmlformats.org/officeDocument/2006/relationships/table" Target="../tables/table70.xml"/><Relationship Id="rId58" Type="http://schemas.openxmlformats.org/officeDocument/2006/relationships/table" Target="../tables/table75.xml"/><Relationship Id="rId5" Type="http://schemas.openxmlformats.org/officeDocument/2006/relationships/table" Target="../tables/table22.xml"/><Relationship Id="rId61" Type="http://schemas.openxmlformats.org/officeDocument/2006/relationships/table" Target="../tables/table78.xml"/><Relationship Id="rId19" Type="http://schemas.openxmlformats.org/officeDocument/2006/relationships/table" Target="../tables/table36.xml"/><Relationship Id="rId14" Type="http://schemas.openxmlformats.org/officeDocument/2006/relationships/table" Target="../tables/table31.xml"/><Relationship Id="rId22" Type="http://schemas.openxmlformats.org/officeDocument/2006/relationships/table" Target="../tables/table39.xml"/><Relationship Id="rId27" Type="http://schemas.openxmlformats.org/officeDocument/2006/relationships/table" Target="../tables/table44.xml"/><Relationship Id="rId30" Type="http://schemas.openxmlformats.org/officeDocument/2006/relationships/table" Target="../tables/table47.xml"/><Relationship Id="rId35" Type="http://schemas.openxmlformats.org/officeDocument/2006/relationships/table" Target="../tables/table52.xml"/><Relationship Id="rId43" Type="http://schemas.openxmlformats.org/officeDocument/2006/relationships/table" Target="../tables/table60.xml"/><Relationship Id="rId48" Type="http://schemas.openxmlformats.org/officeDocument/2006/relationships/table" Target="../tables/table65.xml"/><Relationship Id="rId56" Type="http://schemas.openxmlformats.org/officeDocument/2006/relationships/table" Target="../tables/table73.xml"/><Relationship Id="rId8" Type="http://schemas.openxmlformats.org/officeDocument/2006/relationships/table" Target="../tables/table25.xml"/><Relationship Id="rId51" Type="http://schemas.openxmlformats.org/officeDocument/2006/relationships/table" Target="../tables/table68.xml"/><Relationship Id="rId3" Type="http://schemas.openxmlformats.org/officeDocument/2006/relationships/table" Target="../tables/table20.xml"/><Relationship Id="rId12" Type="http://schemas.openxmlformats.org/officeDocument/2006/relationships/table" Target="../tables/table29.xml"/><Relationship Id="rId17" Type="http://schemas.openxmlformats.org/officeDocument/2006/relationships/table" Target="../tables/table34.xml"/><Relationship Id="rId25" Type="http://schemas.openxmlformats.org/officeDocument/2006/relationships/table" Target="../tables/table42.xml"/><Relationship Id="rId33" Type="http://schemas.openxmlformats.org/officeDocument/2006/relationships/table" Target="../tables/table50.xml"/><Relationship Id="rId38" Type="http://schemas.openxmlformats.org/officeDocument/2006/relationships/table" Target="../tables/table55.xml"/><Relationship Id="rId46" Type="http://schemas.openxmlformats.org/officeDocument/2006/relationships/table" Target="../tables/table63.xml"/><Relationship Id="rId59" Type="http://schemas.openxmlformats.org/officeDocument/2006/relationships/table" Target="../tables/table76.xml"/><Relationship Id="rId20" Type="http://schemas.openxmlformats.org/officeDocument/2006/relationships/table" Target="../tables/table37.xml"/><Relationship Id="rId41" Type="http://schemas.openxmlformats.org/officeDocument/2006/relationships/table" Target="../tables/table58.xml"/><Relationship Id="rId54" Type="http://schemas.openxmlformats.org/officeDocument/2006/relationships/table" Target="../tables/table71.xml"/><Relationship Id="rId62" Type="http://schemas.openxmlformats.org/officeDocument/2006/relationships/table" Target="../tables/table79.xml"/><Relationship Id="rId1" Type="http://schemas.openxmlformats.org/officeDocument/2006/relationships/printerSettings" Target="../printerSettings/printerSettings10.bin"/><Relationship Id="rId6" Type="http://schemas.openxmlformats.org/officeDocument/2006/relationships/table" Target="../tables/table23.xml"/><Relationship Id="rId15" Type="http://schemas.openxmlformats.org/officeDocument/2006/relationships/table" Target="../tables/table32.xml"/><Relationship Id="rId23" Type="http://schemas.openxmlformats.org/officeDocument/2006/relationships/table" Target="../tables/table40.xml"/><Relationship Id="rId28" Type="http://schemas.openxmlformats.org/officeDocument/2006/relationships/table" Target="../tables/table45.xml"/><Relationship Id="rId36" Type="http://schemas.openxmlformats.org/officeDocument/2006/relationships/table" Target="../tables/table53.xml"/><Relationship Id="rId49" Type="http://schemas.openxmlformats.org/officeDocument/2006/relationships/table" Target="../tables/table66.xml"/><Relationship Id="rId57" Type="http://schemas.openxmlformats.org/officeDocument/2006/relationships/table" Target="../tables/table74.xml"/><Relationship Id="rId10" Type="http://schemas.openxmlformats.org/officeDocument/2006/relationships/table" Target="../tables/table27.xml"/><Relationship Id="rId31" Type="http://schemas.openxmlformats.org/officeDocument/2006/relationships/table" Target="../tables/table48.xml"/><Relationship Id="rId44" Type="http://schemas.openxmlformats.org/officeDocument/2006/relationships/table" Target="../tables/table61.xml"/><Relationship Id="rId52" Type="http://schemas.openxmlformats.org/officeDocument/2006/relationships/table" Target="../tables/table69.xml"/><Relationship Id="rId60" Type="http://schemas.openxmlformats.org/officeDocument/2006/relationships/table" Target="../tables/table77.xml"/><Relationship Id="rId4" Type="http://schemas.openxmlformats.org/officeDocument/2006/relationships/table" Target="../tables/table21.xml"/><Relationship Id="rId9" Type="http://schemas.openxmlformats.org/officeDocument/2006/relationships/table" Target="../tables/table26.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8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4.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U53"/>
  <sheetViews>
    <sheetView showGridLines="0" tabSelected="1" zoomScale="55" zoomScaleNormal="55" workbookViewId="0">
      <selection activeCell="T29" sqref="T29"/>
    </sheetView>
  </sheetViews>
  <sheetFormatPr defaultColWidth="8.81640625" defaultRowHeight="15.6" customHeight="1" x14ac:dyDescent="0.25"/>
  <cols>
    <col min="1" max="2" width="2.453125" style="65" customWidth="1"/>
    <col min="3" max="4" width="26.81640625" style="65" customWidth="1"/>
    <col min="5" max="7" width="2.453125" style="65" customWidth="1"/>
    <col min="8" max="9" width="26.81640625" style="65" customWidth="1"/>
    <col min="10" max="12" width="2.453125" style="65" customWidth="1"/>
    <col min="13" max="14" width="26.81640625" style="65" customWidth="1"/>
    <col min="15" max="17" width="2.453125" style="65" customWidth="1"/>
    <col min="18" max="18" width="12" style="65" customWidth="1"/>
    <col min="19" max="19" width="83.81640625" style="65" customWidth="1"/>
    <col min="20" max="20" width="16.1796875" style="65" customWidth="1"/>
    <col min="21" max="21" width="2.81640625" style="65" customWidth="1"/>
    <col min="22" max="251" width="8.81640625" style="65"/>
    <col min="252" max="252" width="2.54296875" style="65" customWidth="1"/>
    <col min="253" max="253" width="22.54296875" style="65" customWidth="1"/>
    <col min="254" max="254" width="7.81640625" style="65" customWidth="1"/>
    <col min="255" max="255" width="26.81640625" style="65" customWidth="1"/>
    <col min="256" max="256" width="18.54296875" style="65" customWidth="1"/>
    <col min="257" max="257" width="17.81640625" style="65" customWidth="1"/>
    <col min="258" max="258" width="2.453125" style="65" customWidth="1"/>
    <col min="259" max="259" width="7.54296875" style="65" customWidth="1"/>
    <col min="260" max="260" width="13.1796875" style="65" customWidth="1"/>
    <col min="261" max="261" width="2.1796875" style="65" customWidth="1"/>
    <col min="262" max="263" width="8.81640625" style="65"/>
    <col min="264" max="264" width="8.1796875" style="65" bestFit="1" customWidth="1"/>
    <col min="265" max="507" width="8.81640625" style="65"/>
    <col min="508" max="508" width="2.54296875" style="65" customWidth="1"/>
    <col min="509" max="509" width="22.54296875" style="65" customWidth="1"/>
    <col min="510" max="510" width="7.81640625" style="65" customWidth="1"/>
    <col min="511" max="511" width="26.81640625" style="65" customWidth="1"/>
    <col min="512" max="512" width="18.54296875" style="65" customWidth="1"/>
    <col min="513" max="513" width="17.81640625" style="65" customWidth="1"/>
    <col min="514" max="514" width="2.453125" style="65" customWidth="1"/>
    <col min="515" max="515" width="7.54296875" style="65" customWidth="1"/>
    <col min="516" max="516" width="13.1796875" style="65" customWidth="1"/>
    <col min="517" max="517" width="2.1796875" style="65" customWidth="1"/>
    <col min="518" max="519" width="8.81640625" style="65"/>
    <col min="520" max="520" width="8.1796875" style="65" bestFit="1" customWidth="1"/>
    <col min="521" max="763" width="8.81640625" style="65"/>
    <col min="764" max="764" width="2.54296875" style="65" customWidth="1"/>
    <col min="765" max="765" width="22.54296875" style="65" customWidth="1"/>
    <col min="766" max="766" width="7.81640625" style="65" customWidth="1"/>
    <col min="767" max="767" width="26.81640625" style="65" customWidth="1"/>
    <col min="768" max="768" width="18.54296875" style="65" customWidth="1"/>
    <col min="769" max="769" width="17.81640625" style="65" customWidth="1"/>
    <col min="770" max="770" width="2.453125" style="65" customWidth="1"/>
    <col min="771" max="771" width="7.54296875" style="65" customWidth="1"/>
    <col min="772" max="772" width="13.1796875" style="65" customWidth="1"/>
    <col min="773" max="773" width="2.1796875" style="65" customWidth="1"/>
    <col min="774" max="775" width="8.81640625" style="65"/>
    <col min="776" max="776" width="8.1796875" style="65" bestFit="1" customWidth="1"/>
    <col min="777" max="1019" width="8.81640625" style="65"/>
    <col min="1020" max="1020" width="2.54296875" style="65" customWidth="1"/>
    <col min="1021" max="1021" width="22.54296875" style="65" customWidth="1"/>
    <col min="1022" max="1022" width="7.81640625" style="65" customWidth="1"/>
    <col min="1023" max="1023" width="26.81640625" style="65" customWidth="1"/>
    <col min="1024" max="1024" width="18.54296875" style="65" customWidth="1"/>
    <col min="1025" max="1025" width="17.81640625" style="65" customWidth="1"/>
    <col min="1026" max="1026" width="2.453125" style="65" customWidth="1"/>
    <col min="1027" max="1027" width="7.54296875" style="65" customWidth="1"/>
    <col min="1028" max="1028" width="13.1796875" style="65" customWidth="1"/>
    <col min="1029" max="1029" width="2.1796875" style="65" customWidth="1"/>
    <col min="1030" max="1031" width="8.81640625" style="65"/>
    <col min="1032" max="1032" width="8.1796875" style="65" bestFit="1" customWidth="1"/>
    <col min="1033" max="1275" width="8.81640625" style="65"/>
    <col min="1276" max="1276" width="2.54296875" style="65" customWidth="1"/>
    <col min="1277" max="1277" width="22.54296875" style="65" customWidth="1"/>
    <col min="1278" max="1278" width="7.81640625" style="65" customWidth="1"/>
    <col min="1279" max="1279" width="26.81640625" style="65" customWidth="1"/>
    <col min="1280" max="1280" width="18.54296875" style="65" customWidth="1"/>
    <col min="1281" max="1281" width="17.81640625" style="65" customWidth="1"/>
    <col min="1282" max="1282" width="2.453125" style="65" customWidth="1"/>
    <col min="1283" max="1283" width="7.54296875" style="65" customWidth="1"/>
    <col min="1284" max="1284" width="13.1796875" style="65" customWidth="1"/>
    <col min="1285" max="1285" width="2.1796875" style="65" customWidth="1"/>
    <col min="1286" max="1287" width="8.81640625" style="65"/>
    <col min="1288" max="1288" width="8.1796875" style="65" bestFit="1" customWidth="1"/>
    <col min="1289" max="1531" width="8.81640625" style="65"/>
    <col min="1532" max="1532" width="2.54296875" style="65" customWidth="1"/>
    <col min="1533" max="1533" width="22.54296875" style="65" customWidth="1"/>
    <col min="1534" max="1534" width="7.81640625" style="65" customWidth="1"/>
    <col min="1535" max="1535" width="26.81640625" style="65" customWidth="1"/>
    <col min="1536" max="1536" width="18.54296875" style="65" customWidth="1"/>
    <col min="1537" max="1537" width="17.81640625" style="65" customWidth="1"/>
    <col min="1538" max="1538" width="2.453125" style="65" customWidth="1"/>
    <col min="1539" max="1539" width="7.54296875" style="65" customWidth="1"/>
    <col min="1540" max="1540" width="13.1796875" style="65" customWidth="1"/>
    <col min="1541" max="1541" width="2.1796875" style="65" customWidth="1"/>
    <col min="1542" max="1543" width="8.81640625" style="65"/>
    <col min="1544" max="1544" width="8.1796875" style="65" bestFit="1" customWidth="1"/>
    <col min="1545" max="1787" width="8.81640625" style="65"/>
    <col min="1788" max="1788" width="2.54296875" style="65" customWidth="1"/>
    <col min="1789" max="1789" width="22.54296875" style="65" customWidth="1"/>
    <col min="1790" max="1790" width="7.81640625" style="65" customWidth="1"/>
    <col min="1791" max="1791" width="26.81640625" style="65" customWidth="1"/>
    <col min="1792" max="1792" width="18.54296875" style="65" customWidth="1"/>
    <col min="1793" max="1793" width="17.81640625" style="65" customWidth="1"/>
    <col min="1794" max="1794" width="2.453125" style="65" customWidth="1"/>
    <col min="1795" max="1795" width="7.54296875" style="65" customWidth="1"/>
    <col min="1796" max="1796" width="13.1796875" style="65" customWidth="1"/>
    <col min="1797" max="1797" width="2.1796875" style="65" customWidth="1"/>
    <col min="1798" max="1799" width="8.81640625" style="65"/>
    <col min="1800" max="1800" width="8.1796875" style="65" bestFit="1" customWidth="1"/>
    <col min="1801" max="2043" width="8.81640625" style="65"/>
    <col min="2044" max="2044" width="2.54296875" style="65" customWidth="1"/>
    <col min="2045" max="2045" width="22.54296875" style="65" customWidth="1"/>
    <col min="2046" max="2046" width="7.81640625" style="65" customWidth="1"/>
    <col min="2047" max="2047" width="26.81640625" style="65" customWidth="1"/>
    <col min="2048" max="2048" width="18.54296875" style="65" customWidth="1"/>
    <col min="2049" max="2049" width="17.81640625" style="65" customWidth="1"/>
    <col min="2050" max="2050" width="2.453125" style="65" customWidth="1"/>
    <col min="2051" max="2051" width="7.54296875" style="65" customWidth="1"/>
    <col min="2052" max="2052" width="13.1796875" style="65" customWidth="1"/>
    <col min="2053" max="2053" width="2.1796875" style="65" customWidth="1"/>
    <col min="2054" max="2055" width="8.81640625" style="65"/>
    <col min="2056" max="2056" width="8.1796875" style="65" bestFit="1" customWidth="1"/>
    <col min="2057" max="2299" width="8.81640625" style="65"/>
    <col min="2300" max="2300" width="2.54296875" style="65" customWidth="1"/>
    <col min="2301" max="2301" width="22.54296875" style="65" customWidth="1"/>
    <col min="2302" max="2302" width="7.81640625" style="65" customWidth="1"/>
    <col min="2303" max="2303" width="26.81640625" style="65" customWidth="1"/>
    <col min="2304" max="2304" width="18.54296875" style="65" customWidth="1"/>
    <col min="2305" max="2305" width="17.81640625" style="65" customWidth="1"/>
    <col min="2306" max="2306" width="2.453125" style="65" customWidth="1"/>
    <col min="2307" max="2307" width="7.54296875" style="65" customWidth="1"/>
    <col min="2308" max="2308" width="13.1796875" style="65" customWidth="1"/>
    <col min="2309" max="2309" width="2.1796875" style="65" customWidth="1"/>
    <col min="2310" max="2311" width="8.81640625" style="65"/>
    <col min="2312" max="2312" width="8.1796875" style="65" bestFit="1" customWidth="1"/>
    <col min="2313" max="2555" width="8.81640625" style="65"/>
    <col min="2556" max="2556" width="2.54296875" style="65" customWidth="1"/>
    <col min="2557" max="2557" width="22.54296875" style="65" customWidth="1"/>
    <col min="2558" max="2558" width="7.81640625" style="65" customWidth="1"/>
    <col min="2559" max="2559" width="26.81640625" style="65" customWidth="1"/>
    <col min="2560" max="2560" width="18.54296875" style="65" customWidth="1"/>
    <col min="2561" max="2561" width="17.81640625" style="65" customWidth="1"/>
    <col min="2562" max="2562" width="2.453125" style="65" customWidth="1"/>
    <col min="2563" max="2563" width="7.54296875" style="65" customWidth="1"/>
    <col min="2564" max="2564" width="13.1796875" style="65" customWidth="1"/>
    <col min="2565" max="2565" width="2.1796875" style="65" customWidth="1"/>
    <col min="2566" max="2567" width="8.81640625" style="65"/>
    <col min="2568" max="2568" width="8.1796875" style="65" bestFit="1" customWidth="1"/>
    <col min="2569" max="2811" width="8.81640625" style="65"/>
    <col min="2812" max="2812" width="2.54296875" style="65" customWidth="1"/>
    <col min="2813" max="2813" width="22.54296875" style="65" customWidth="1"/>
    <col min="2814" max="2814" width="7.81640625" style="65" customWidth="1"/>
    <col min="2815" max="2815" width="26.81640625" style="65" customWidth="1"/>
    <col min="2816" max="2816" width="18.54296875" style="65" customWidth="1"/>
    <col min="2817" max="2817" width="17.81640625" style="65" customWidth="1"/>
    <col min="2818" max="2818" width="2.453125" style="65" customWidth="1"/>
    <col min="2819" max="2819" width="7.54296875" style="65" customWidth="1"/>
    <col min="2820" max="2820" width="13.1796875" style="65" customWidth="1"/>
    <col min="2821" max="2821" width="2.1796875" style="65" customWidth="1"/>
    <col min="2822" max="2823" width="8.81640625" style="65"/>
    <col min="2824" max="2824" width="8.1796875" style="65" bestFit="1" customWidth="1"/>
    <col min="2825" max="3067" width="8.81640625" style="65"/>
    <col min="3068" max="3068" width="2.54296875" style="65" customWidth="1"/>
    <col min="3069" max="3069" width="22.54296875" style="65" customWidth="1"/>
    <col min="3070" max="3070" width="7.81640625" style="65" customWidth="1"/>
    <col min="3071" max="3071" width="26.81640625" style="65" customWidth="1"/>
    <col min="3072" max="3072" width="18.54296875" style="65" customWidth="1"/>
    <col min="3073" max="3073" width="17.81640625" style="65" customWidth="1"/>
    <col min="3074" max="3074" width="2.453125" style="65" customWidth="1"/>
    <col min="3075" max="3075" width="7.54296875" style="65" customWidth="1"/>
    <col min="3076" max="3076" width="13.1796875" style="65" customWidth="1"/>
    <col min="3077" max="3077" width="2.1796875" style="65" customWidth="1"/>
    <col min="3078" max="3079" width="8.81640625" style="65"/>
    <col min="3080" max="3080" width="8.1796875" style="65" bestFit="1" customWidth="1"/>
    <col min="3081" max="3323" width="8.81640625" style="65"/>
    <col min="3324" max="3324" width="2.54296875" style="65" customWidth="1"/>
    <col min="3325" max="3325" width="22.54296875" style="65" customWidth="1"/>
    <col min="3326" max="3326" width="7.81640625" style="65" customWidth="1"/>
    <col min="3327" max="3327" width="26.81640625" style="65" customWidth="1"/>
    <col min="3328" max="3328" width="18.54296875" style="65" customWidth="1"/>
    <col min="3329" max="3329" width="17.81640625" style="65" customWidth="1"/>
    <col min="3330" max="3330" width="2.453125" style="65" customWidth="1"/>
    <col min="3331" max="3331" width="7.54296875" style="65" customWidth="1"/>
    <col min="3332" max="3332" width="13.1796875" style="65" customWidth="1"/>
    <col min="3333" max="3333" width="2.1796875" style="65" customWidth="1"/>
    <col min="3334" max="3335" width="8.81640625" style="65"/>
    <col min="3336" max="3336" width="8.1796875" style="65" bestFit="1" customWidth="1"/>
    <col min="3337" max="3579" width="8.81640625" style="65"/>
    <col min="3580" max="3580" width="2.54296875" style="65" customWidth="1"/>
    <col min="3581" max="3581" width="22.54296875" style="65" customWidth="1"/>
    <col min="3582" max="3582" width="7.81640625" style="65" customWidth="1"/>
    <col min="3583" max="3583" width="26.81640625" style="65" customWidth="1"/>
    <col min="3584" max="3584" width="18.54296875" style="65" customWidth="1"/>
    <col min="3585" max="3585" width="17.81640625" style="65" customWidth="1"/>
    <col min="3586" max="3586" width="2.453125" style="65" customWidth="1"/>
    <col min="3587" max="3587" width="7.54296875" style="65" customWidth="1"/>
    <col min="3588" max="3588" width="13.1796875" style="65" customWidth="1"/>
    <col min="3589" max="3589" width="2.1796875" style="65" customWidth="1"/>
    <col min="3590" max="3591" width="8.81640625" style="65"/>
    <col min="3592" max="3592" width="8.1796875" style="65" bestFit="1" customWidth="1"/>
    <col min="3593" max="3835" width="8.81640625" style="65"/>
    <col min="3836" max="3836" width="2.54296875" style="65" customWidth="1"/>
    <col min="3837" max="3837" width="22.54296875" style="65" customWidth="1"/>
    <col min="3838" max="3838" width="7.81640625" style="65" customWidth="1"/>
    <col min="3839" max="3839" width="26.81640625" style="65" customWidth="1"/>
    <col min="3840" max="3840" width="18.54296875" style="65" customWidth="1"/>
    <col min="3841" max="3841" width="17.81640625" style="65" customWidth="1"/>
    <col min="3842" max="3842" width="2.453125" style="65" customWidth="1"/>
    <col min="3843" max="3843" width="7.54296875" style="65" customWidth="1"/>
    <col min="3844" max="3844" width="13.1796875" style="65" customWidth="1"/>
    <col min="3845" max="3845" width="2.1796875" style="65" customWidth="1"/>
    <col min="3846" max="3847" width="8.81640625" style="65"/>
    <col min="3848" max="3848" width="8.1796875" style="65" bestFit="1" customWidth="1"/>
    <col min="3849" max="4091" width="8.81640625" style="65"/>
    <col min="4092" max="4092" width="2.54296875" style="65" customWidth="1"/>
    <col min="4093" max="4093" width="22.54296875" style="65" customWidth="1"/>
    <col min="4094" max="4094" width="7.81640625" style="65" customWidth="1"/>
    <col min="4095" max="4095" width="26.81640625" style="65" customWidth="1"/>
    <col min="4096" max="4096" width="18.54296875" style="65" customWidth="1"/>
    <col min="4097" max="4097" width="17.81640625" style="65" customWidth="1"/>
    <col min="4098" max="4098" width="2.453125" style="65" customWidth="1"/>
    <col min="4099" max="4099" width="7.54296875" style="65" customWidth="1"/>
    <col min="4100" max="4100" width="13.1796875" style="65" customWidth="1"/>
    <col min="4101" max="4101" width="2.1796875" style="65" customWidth="1"/>
    <col min="4102" max="4103" width="8.81640625" style="65"/>
    <col min="4104" max="4104" width="8.1796875" style="65" bestFit="1" customWidth="1"/>
    <col min="4105" max="4347" width="8.81640625" style="65"/>
    <col min="4348" max="4348" width="2.54296875" style="65" customWidth="1"/>
    <col min="4349" max="4349" width="22.54296875" style="65" customWidth="1"/>
    <col min="4350" max="4350" width="7.81640625" style="65" customWidth="1"/>
    <col min="4351" max="4351" width="26.81640625" style="65" customWidth="1"/>
    <col min="4352" max="4352" width="18.54296875" style="65" customWidth="1"/>
    <col min="4353" max="4353" width="17.81640625" style="65" customWidth="1"/>
    <col min="4354" max="4354" width="2.453125" style="65" customWidth="1"/>
    <col min="4355" max="4355" width="7.54296875" style="65" customWidth="1"/>
    <col min="4356" max="4356" width="13.1796875" style="65" customWidth="1"/>
    <col min="4357" max="4357" width="2.1796875" style="65" customWidth="1"/>
    <col min="4358" max="4359" width="8.81640625" style="65"/>
    <col min="4360" max="4360" width="8.1796875" style="65" bestFit="1" customWidth="1"/>
    <col min="4361" max="4603" width="8.81640625" style="65"/>
    <col min="4604" max="4604" width="2.54296875" style="65" customWidth="1"/>
    <col min="4605" max="4605" width="22.54296875" style="65" customWidth="1"/>
    <col min="4606" max="4606" width="7.81640625" style="65" customWidth="1"/>
    <col min="4607" max="4607" width="26.81640625" style="65" customWidth="1"/>
    <col min="4608" max="4608" width="18.54296875" style="65" customWidth="1"/>
    <col min="4609" max="4609" width="17.81640625" style="65" customWidth="1"/>
    <col min="4610" max="4610" width="2.453125" style="65" customWidth="1"/>
    <col min="4611" max="4611" width="7.54296875" style="65" customWidth="1"/>
    <col min="4612" max="4612" width="13.1796875" style="65" customWidth="1"/>
    <col min="4613" max="4613" width="2.1796875" style="65" customWidth="1"/>
    <col min="4614" max="4615" width="8.81640625" style="65"/>
    <col min="4616" max="4616" width="8.1796875" style="65" bestFit="1" customWidth="1"/>
    <col min="4617" max="4859" width="8.81640625" style="65"/>
    <col min="4860" max="4860" width="2.54296875" style="65" customWidth="1"/>
    <col min="4861" max="4861" width="22.54296875" style="65" customWidth="1"/>
    <col min="4862" max="4862" width="7.81640625" style="65" customWidth="1"/>
    <col min="4863" max="4863" width="26.81640625" style="65" customWidth="1"/>
    <col min="4864" max="4864" width="18.54296875" style="65" customWidth="1"/>
    <col min="4865" max="4865" width="17.81640625" style="65" customWidth="1"/>
    <col min="4866" max="4866" width="2.453125" style="65" customWidth="1"/>
    <col min="4867" max="4867" width="7.54296875" style="65" customWidth="1"/>
    <col min="4868" max="4868" width="13.1796875" style="65" customWidth="1"/>
    <col min="4869" max="4869" width="2.1796875" style="65" customWidth="1"/>
    <col min="4870" max="4871" width="8.81640625" style="65"/>
    <col min="4872" max="4872" width="8.1796875" style="65" bestFit="1" customWidth="1"/>
    <col min="4873" max="5115" width="8.81640625" style="65"/>
    <col min="5116" max="5116" width="2.54296875" style="65" customWidth="1"/>
    <col min="5117" max="5117" width="22.54296875" style="65" customWidth="1"/>
    <col min="5118" max="5118" width="7.81640625" style="65" customWidth="1"/>
    <col min="5119" max="5119" width="26.81640625" style="65" customWidth="1"/>
    <col min="5120" max="5120" width="18.54296875" style="65" customWidth="1"/>
    <col min="5121" max="5121" width="17.81640625" style="65" customWidth="1"/>
    <col min="5122" max="5122" width="2.453125" style="65" customWidth="1"/>
    <col min="5123" max="5123" width="7.54296875" style="65" customWidth="1"/>
    <col min="5124" max="5124" width="13.1796875" style="65" customWidth="1"/>
    <col min="5125" max="5125" width="2.1796875" style="65" customWidth="1"/>
    <col min="5126" max="5127" width="8.81640625" style="65"/>
    <col min="5128" max="5128" width="8.1796875" style="65" bestFit="1" customWidth="1"/>
    <col min="5129" max="5371" width="8.81640625" style="65"/>
    <col min="5372" max="5372" width="2.54296875" style="65" customWidth="1"/>
    <col min="5373" max="5373" width="22.54296875" style="65" customWidth="1"/>
    <col min="5374" max="5374" width="7.81640625" style="65" customWidth="1"/>
    <col min="5375" max="5375" width="26.81640625" style="65" customWidth="1"/>
    <col min="5376" max="5376" width="18.54296875" style="65" customWidth="1"/>
    <col min="5377" max="5377" width="17.81640625" style="65" customWidth="1"/>
    <col min="5378" max="5378" width="2.453125" style="65" customWidth="1"/>
    <col min="5379" max="5379" width="7.54296875" style="65" customWidth="1"/>
    <col min="5380" max="5380" width="13.1796875" style="65" customWidth="1"/>
    <col min="5381" max="5381" width="2.1796875" style="65" customWidth="1"/>
    <col min="5382" max="5383" width="8.81640625" style="65"/>
    <col min="5384" max="5384" width="8.1796875" style="65" bestFit="1" customWidth="1"/>
    <col min="5385" max="5627" width="8.81640625" style="65"/>
    <col min="5628" max="5628" width="2.54296875" style="65" customWidth="1"/>
    <col min="5629" max="5629" width="22.54296875" style="65" customWidth="1"/>
    <col min="5630" max="5630" width="7.81640625" style="65" customWidth="1"/>
    <col min="5631" max="5631" width="26.81640625" style="65" customWidth="1"/>
    <col min="5632" max="5632" width="18.54296875" style="65" customWidth="1"/>
    <col min="5633" max="5633" width="17.81640625" style="65" customWidth="1"/>
    <col min="5634" max="5634" width="2.453125" style="65" customWidth="1"/>
    <col min="5635" max="5635" width="7.54296875" style="65" customWidth="1"/>
    <col min="5636" max="5636" width="13.1796875" style="65" customWidth="1"/>
    <col min="5637" max="5637" width="2.1796875" style="65" customWidth="1"/>
    <col min="5638" max="5639" width="8.81640625" style="65"/>
    <col min="5640" max="5640" width="8.1796875" style="65" bestFit="1" customWidth="1"/>
    <col min="5641" max="5883" width="8.81640625" style="65"/>
    <col min="5884" max="5884" width="2.54296875" style="65" customWidth="1"/>
    <col min="5885" max="5885" width="22.54296875" style="65" customWidth="1"/>
    <col min="5886" max="5886" width="7.81640625" style="65" customWidth="1"/>
    <col min="5887" max="5887" width="26.81640625" style="65" customWidth="1"/>
    <col min="5888" max="5888" width="18.54296875" style="65" customWidth="1"/>
    <col min="5889" max="5889" width="17.81640625" style="65" customWidth="1"/>
    <col min="5890" max="5890" width="2.453125" style="65" customWidth="1"/>
    <col min="5891" max="5891" width="7.54296875" style="65" customWidth="1"/>
    <col min="5892" max="5892" width="13.1796875" style="65" customWidth="1"/>
    <col min="5893" max="5893" width="2.1796875" style="65" customWidth="1"/>
    <col min="5894" max="5895" width="8.81640625" style="65"/>
    <col min="5896" max="5896" width="8.1796875" style="65" bestFit="1" customWidth="1"/>
    <col min="5897" max="6139" width="8.81640625" style="65"/>
    <col min="6140" max="6140" width="2.54296875" style="65" customWidth="1"/>
    <col min="6141" max="6141" width="22.54296875" style="65" customWidth="1"/>
    <col min="6142" max="6142" width="7.81640625" style="65" customWidth="1"/>
    <col min="6143" max="6143" width="26.81640625" style="65" customWidth="1"/>
    <col min="6144" max="6144" width="18.54296875" style="65" customWidth="1"/>
    <col min="6145" max="6145" width="17.81640625" style="65" customWidth="1"/>
    <col min="6146" max="6146" width="2.453125" style="65" customWidth="1"/>
    <col min="6147" max="6147" width="7.54296875" style="65" customWidth="1"/>
    <col min="6148" max="6148" width="13.1796875" style="65" customWidth="1"/>
    <col min="6149" max="6149" width="2.1796875" style="65" customWidth="1"/>
    <col min="6150" max="6151" width="8.81640625" style="65"/>
    <col min="6152" max="6152" width="8.1796875" style="65" bestFit="1" customWidth="1"/>
    <col min="6153" max="6395" width="8.81640625" style="65"/>
    <col min="6396" max="6396" width="2.54296875" style="65" customWidth="1"/>
    <col min="6397" max="6397" width="22.54296875" style="65" customWidth="1"/>
    <col min="6398" max="6398" width="7.81640625" style="65" customWidth="1"/>
    <col min="6399" max="6399" width="26.81640625" style="65" customWidth="1"/>
    <col min="6400" max="6400" width="18.54296875" style="65" customWidth="1"/>
    <col min="6401" max="6401" width="17.81640625" style="65" customWidth="1"/>
    <col min="6402" max="6402" width="2.453125" style="65" customWidth="1"/>
    <col min="6403" max="6403" width="7.54296875" style="65" customWidth="1"/>
    <col min="6404" max="6404" width="13.1796875" style="65" customWidth="1"/>
    <col min="6405" max="6405" width="2.1796875" style="65" customWidth="1"/>
    <col min="6406" max="6407" width="8.81640625" style="65"/>
    <col min="6408" max="6408" width="8.1796875" style="65" bestFit="1" customWidth="1"/>
    <col min="6409" max="6651" width="8.81640625" style="65"/>
    <col min="6652" max="6652" width="2.54296875" style="65" customWidth="1"/>
    <col min="6653" max="6653" width="22.54296875" style="65" customWidth="1"/>
    <col min="6654" max="6654" width="7.81640625" style="65" customWidth="1"/>
    <col min="6655" max="6655" width="26.81640625" style="65" customWidth="1"/>
    <col min="6656" max="6656" width="18.54296875" style="65" customWidth="1"/>
    <col min="6657" max="6657" width="17.81640625" style="65" customWidth="1"/>
    <col min="6658" max="6658" width="2.453125" style="65" customWidth="1"/>
    <col min="6659" max="6659" width="7.54296875" style="65" customWidth="1"/>
    <col min="6660" max="6660" width="13.1796875" style="65" customWidth="1"/>
    <col min="6661" max="6661" width="2.1796875" style="65" customWidth="1"/>
    <col min="6662" max="6663" width="8.81640625" style="65"/>
    <col min="6664" max="6664" width="8.1796875" style="65" bestFit="1" customWidth="1"/>
    <col min="6665" max="6907" width="8.81640625" style="65"/>
    <col min="6908" max="6908" width="2.54296875" style="65" customWidth="1"/>
    <col min="6909" max="6909" width="22.54296875" style="65" customWidth="1"/>
    <col min="6910" max="6910" width="7.81640625" style="65" customWidth="1"/>
    <col min="6911" max="6911" width="26.81640625" style="65" customWidth="1"/>
    <col min="6912" max="6912" width="18.54296875" style="65" customWidth="1"/>
    <col min="6913" max="6913" width="17.81640625" style="65" customWidth="1"/>
    <col min="6914" max="6914" width="2.453125" style="65" customWidth="1"/>
    <col min="6915" max="6915" width="7.54296875" style="65" customWidth="1"/>
    <col min="6916" max="6916" width="13.1796875" style="65" customWidth="1"/>
    <col min="6917" max="6917" width="2.1796875" style="65" customWidth="1"/>
    <col min="6918" max="6919" width="8.81640625" style="65"/>
    <col min="6920" max="6920" width="8.1796875" style="65" bestFit="1" customWidth="1"/>
    <col min="6921" max="7163" width="8.81640625" style="65"/>
    <col min="7164" max="7164" width="2.54296875" style="65" customWidth="1"/>
    <col min="7165" max="7165" width="22.54296875" style="65" customWidth="1"/>
    <col min="7166" max="7166" width="7.81640625" style="65" customWidth="1"/>
    <col min="7167" max="7167" width="26.81640625" style="65" customWidth="1"/>
    <col min="7168" max="7168" width="18.54296875" style="65" customWidth="1"/>
    <col min="7169" max="7169" width="17.81640625" style="65" customWidth="1"/>
    <col min="7170" max="7170" width="2.453125" style="65" customWidth="1"/>
    <col min="7171" max="7171" width="7.54296875" style="65" customWidth="1"/>
    <col min="7172" max="7172" width="13.1796875" style="65" customWidth="1"/>
    <col min="7173" max="7173" width="2.1796875" style="65" customWidth="1"/>
    <col min="7174" max="7175" width="8.81640625" style="65"/>
    <col min="7176" max="7176" width="8.1796875" style="65" bestFit="1" customWidth="1"/>
    <col min="7177" max="7419" width="8.81640625" style="65"/>
    <col min="7420" max="7420" width="2.54296875" style="65" customWidth="1"/>
    <col min="7421" max="7421" width="22.54296875" style="65" customWidth="1"/>
    <col min="7422" max="7422" width="7.81640625" style="65" customWidth="1"/>
    <col min="7423" max="7423" width="26.81640625" style="65" customWidth="1"/>
    <col min="7424" max="7424" width="18.54296875" style="65" customWidth="1"/>
    <col min="7425" max="7425" width="17.81640625" style="65" customWidth="1"/>
    <col min="7426" max="7426" width="2.453125" style="65" customWidth="1"/>
    <col min="7427" max="7427" width="7.54296875" style="65" customWidth="1"/>
    <col min="7428" max="7428" width="13.1796875" style="65" customWidth="1"/>
    <col min="7429" max="7429" width="2.1796875" style="65" customWidth="1"/>
    <col min="7430" max="7431" width="8.81640625" style="65"/>
    <col min="7432" max="7432" width="8.1796875" style="65" bestFit="1" customWidth="1"/>
    <col min="7433" max="7675" width="8.81640625" style="65"/>
    <col min="7676" max="7676" width="2.54296875" style="65" customWidth="1"/>
    <col min="7677" max="7677" width="22.54296875" style="65" customWidth="1"/>
    <col min="7678" max="7678" width="7.81640625" style="65" customWidth="1"/>
    <col min="7679" max="7679" width="26.81640625" style="65" customWidth="1"/>
    <col min="7680" max="7680" width="18.54296875" style="65" customWidth="1"/>
    <col min="7681" max="7681" width="17.81640625" style="65" customWidth="1"/>
    <col min="7682" max="7682" width="2.453125" style="65" customWidth="1"/>
    <col min="7683" max="7683" width="7.54296875" style="65" customWidth="1"/>
    <col min="7684" max="7684" width="13.1796875" style="65" customWidth="1"/>
    <col min="7685" max="7685" width="2.1796875" style="65" customWidth="1"/>
    <col min="7686" max="7687" width="8.81640625" style="65"/>
    <col min="7688" max="7688" width="8.1796875" style="65" bestFit="1" customWidth="1"/>
    <col min="7689" max="7931" width="8.81640625" style="65"/>
    <col min="7932" max="7932" width="2.54296875" style="65" customWidth="1"/>
    <col min="7933" max="7933" width="22.54296875" style="65" customWidth="1"/>
    <col min="7934" max="7934" width="7.81640625" style="65" customWidth="1"/>
    <col min="7935" max="7935" width="26.81640625" style="65" customWidth="1"/>
    <col min="7936" max="7936" width="18.54296875" style="65" customWidth="1"/>
    <col min="7937" max="7937" width="17.81640625" style="65" customWidth="1"/>
    <col min="7938" max="7938" width="2.453125" style="65" customWidth="1"/>
    <col min="7939" max="7939" width="7.54296875" style="65" customWidth="1"/>
    <col min="7940" max="7940" width="13.1796875" style="65" customWidth="1"/>
    <col min="7941" max="7941" width="2.1796875" style="65" customWidth="1"/>
    <col min="7942" max="7943" width="8.81640625" style="65"/>
    <col min="7944" max="7944" width="8.1796875" style="65" bestFit="1" customWidth="1"/>
    <col min="7945" max="8187" width="8.81640625" style="65"/>
    <col min="8188" max="8188" width="2.54296875" style="65" customWidth="1"/>
    <col min="8189" max="8189" width="22.54296875" style="65" customWidth="1"/>
    <col min="8190" max="8190" width="7.81640625" style="65" customWidth="1"/>
    <col min="8191" max="8191" width="26.81640625" style="65" customWidth="1"/>
    <col min="8192" max="8192" width="18.54296875" style="65" customWidth="1"/>
    <col min="8193" max="8193" width="17.81640625" style="65" customWidth="1"/>
    <col min="8194" max="8194" width="2.453125" style="65" customWidth="1"/>
    <col min="8195" max="8195" width="7.54296875" style="65" customWidth="1"/>
    <col min="8196" max="8196" width="13.1796875" style="65" customWidth="1"/>
    <col min="8197" max="8197" width="2.1796875" style="65" customWidth="1"/>
    <col min="8198" max="8199" width="8.81640625" style="65"/>
    <col min="8200" max="8200" width="8.1796875" style="65" bestFit="1" customWidth="1"/>
    <col min="8201" max="8443" width="8.81640625" style="65"/>
    <col min="8444" max="8444" width="2.54296875" style="65" customWidth="1"/>
    <col min="8445" max="8445" width="22.54296875" style="65" customWidth="1"/>
    <col min="8446" max="8446" width="7.81640625" style="65" customWidth="1"/>
    <col min="8447" max="8447" width="26.81640625" style="65" customWidth="1"/>
    <col min="8448" max="8448" width="18.54296875" style="65" customWidth="1"/>
    <col min="8449" max="8449" width="17.81640625" style="65" customWidth="1"/>
    <col min="8450" max="8450" width="2.453125" style="65" customWidth="1"/>
    <col min="8451" max="8451" width="7.54296875" style="65" customWidth="1"/>
    <col min="8452" max="8452" width="13.1796875" style="65" customWidth="1"/>
    <col min="8453" max="8453" width="2.1796875" style="65" customWidth="1"/>
    <col min="8454" max="8455" width="8.81640625" style="65"/>
    <col min="8456" max="8456" width="8.1796875" style="65" bestFit="1" customWidth="1"/>
    <col min="8457" max="8699" width="8.81640625" style="65"/>
    <col min="8700" max="8700" width="2.54296875" style="65" customWidth="1"/>
    <col min="8701" max="8701" width="22.54296875" style="65" customWidth="1"/>
    <col min="8702" max="8702" width="7.81640625" style="65" customWidth="1"/>
    <col min="8703" max="8703" width="26.81640625" style="65" customWidth="1"/>
    <col min="8704" max="8704" width="18.54296875" style="65" customWidth="1"/>
    <col min="8705" max="8705" width="17.81640625" style="65" customWidth="1"/>
    <col min="8706" max="8706" width="2.453125" style="65" customWidth="1"/>
    <col min="8707" max="8707" width="7.54296875" style="65" customWidth="1"/>
    <col min="8708" max="8708" width="13.1796875" style="65" customWidth="1"/>
    <col min="8709" max="8709" width="2.1796875" style="65" customWidth="1"/>
    <col min="8710" max="8711" width="8.81640625" style="65"/>
    <col min="8712" max="8712" width="8.1796875" style="65" bestFit="1" customWidth="1"/>
    <col min="8713" max="8955" width="8.81640625" style="65"/>
    <col min="8956" max="8956" width="2.54296875" style="65" customWidth="1"/>
    <col min="8957" max="8957" width="22.54296875" style="65" customWidth="1"/>
    <col min="8958" max="8958" width="7.81640625" style="65" customWidth="1"/>
    <col min="8959" max="8959" width="26.81640625" style="65" customWidth="1"/>
    <col min="8960" max="8960" width="18.54296875" style="65" customWidth="1"/>
    <col min="8961" max="8961" width="17.81640625" style="65" customWidth="1"/>
    <col min="8962" max="8962" width="2.453125" style="65" customWidth="1"/>
    <col min="8963" max="8963" width="7.54296875" style="65" customWidth="1"/>
    <col min="8964" max="8964" width="13.1796875" style="65" customWidth="1"/>
    <col min="8965" max="8965" width="2.1796875" style="65" customWidth="1"/>
    <col min="8966" max="8967" width="8.81640625" style="65"/>
    <col min="8968" max="8968" width="8.1796875" style="65" bestFit="1" customWidth="1"/>
    <col min="8969" max="9211" width="8.81640625" style="65"/>
    <col min="9212" max="9212" width="2.54296875" style="65" customWidth="1"/>
    <col min="9213" max="9213" width="22.54296875" style="65" customWidth="1"/>
    <col min="9214" max="9214" width="7.81640625" style="65" customWidth="1"/>
    <col min="9215" max="9215" width="26.81640625" style="65" customWidth="1"/>
    <col min="9216" max="9216" width="18.54296875" style="65" customWidth="1"/>
    <col min="9217" max="9217" width="17.81640625" style="65" customWidth="1"/>
    <col min="9218" max="9218" width="2.453125" style="65" customWidth="1"/>
    <col min="9219" max="9219" width="7.54296875" style="65" customWidth="1"/>
    <col min="9220" max="9220" width="13.1796875" style="65" customWidth="1"/>
    <col min="9221" max="9221" width="2.1796875" style="65" customWidth="1"/>
    <col min="9222" max="9223" width="8.81640625" style="65"/>
    <col min="9224" max="9224" width="8.1796875" style="65" bestFit="1" customWidth="1"/>
    <col min="9225" max="9467" width="8.81640625" style="65"/>
    <col min="9468" max="9468" width="2.54296875" style="65" customWidth="1"/>
    <col min="9469" max="9469" width="22.54296875" style="65" customWidth="1"/>
    <col min="9470" max="9470" width="7.81640625" style="65" customWidth="1"/>
    <col min="9471" max="9471" width="26.81640625" style="65" customWidth="1"/>
    <col min="9472" max="9472" width="18.54296875" style="65" customWidth="1"/>
    <col min="9473" max="9473" width="17.81640625" style="65" customWidth="1"/>
    <col min="9474" max="9474" width="2.453125" style="65" customWidth="1"/>
    <col min="9475" max="9475" width="7.54296875" style="65" customWidth="1"/>
    <col min="9476" max="9476" width="13.1796875" style="65" customWidth="1"/>
    <col min="9477" max="9477" width="2.1796875" style="65" customWidth="1"/>
    <col min="9478" max="9479" width="8.81640625" style="65"/>
    <col min="9480" max="9480" width="8.1796875" style="65" bestFit="1" customWidth="1"/>
    <col min="9481" max="9723" width="8.81640625" style="65"/>
    <col min="9724" max="9724" width="2.54296875" style="65" customWidth="1"/>
    <col min="9725" max="9725" width="22.54296875" style="65" customWidth="1"/>
    <col min="9726" max="9726" width="7.81640625" style="65" customWidth="1"/>
    <col min="9727" max="9727" width="26.81640625" style="65" customWidth="1"/>
    <col min="9728" max="9728" width="18.54296875" style="65" customWidth="1"/>
    <col min="9729" max="9729" width="17.81640625" style="65" customWidth="1"/>
    <col min="9730" max="9730" width="2.453125" style="65" customWidth="1"/>
    <col min="9731" max="9731" width="7.54296875" style="65" customWidth="1"/>
    <col min="9732" max="9732" width="13.1796875" style="65" customWidth="1"/>
    <col min="9733" max="9733" width="2.1796875" style="65" customWidth="1"/>
    <col min="9734" max="9735" width="8.81640625" style="65"/>
    <col min="9736" max="9736" width="8.1796875" style="65" bestFit="1" customWidth="1"/>
    <col min="9737" max="9979" width="8.81640625" style="65"/>
    <col min="9980" max="9980" width="2.54296875" style="65" customWidth="1"/>
    <col min="9981" max="9981" width="22.54296875" style="65" customWidth="1"/>
    <col min="9982" max="9982" width="7.81640625" style="65" customWidth="1"/>
    <col min="9983" max="9983" width="26.81640625" style="65" customWidth="1"/>
    <col min="9984" max="9984" width="18.54296875" style="65" customWidth="1"/>
    <col min="9985" max="9985" width="17.81640625" style="65" customWidth="1"/>
    <col min="9986" max="9986" width="2.453125" style="65" customWidth="1"/>
    <col min="9987" max="9987" width="7.54296875" style="65" customWidth="1"/>
    <col min="9988" max="9988" width="13.1796875" style="65" customWidth="1"/>
    <col min="9989" max="9989" width="2.1796875" style="65" customWidth="1"/>
    <col min="9990" max="9991" width="8.81640625" style="65"/>
    <col min="9992" max="9992" width="8.1796875" style="65" bestFit="1" customWidth="1"/>
    <col min="9993" max="10235" width="8.81640625" style="65"/>
    <col min="10236" max="10236" width="2.54296875" style="65" customWidth="1"/>
    <col min="10237" max="10237" width="22.54296875" style="65" customWidth="1"/>
    <col min="10238" max="10238" width="7.81640625" style="65" customWidth="1"/>
    <col min="10239" max="10239" width="26.81640625" style="65" customWidth="1"/>
    <col min="10240" max="10240" width="18.54296875" style="65" customWidth="1"/>
    <col min="10241" max="10241" width="17.81640625" style="65" customWidth="1"/>
    <col min="10242" max="10242" width="2.453125" style="65" customWidth="1"/>
    <col min="10243" max="10243" width="7.54296875" style="65" customWidth="1"/>
    <col min="10244" max="10244" width="13.1796875" style="65" customWidth="1"/>
    <col min="10245" max="10245" width="2.1796875" style="65" customWidth="1"/>
    <col min="10246" max="10247" width="8.81640625" style="65"/>
    <col min="10248" max="10248" width="8.1796875" style="65" bestFit="1" customWidth="1"/>
    <col min="10249" max="10491" width="8.81640625" style="65"/>
    <col min="10492" max="10492" width="2.54296875" style="65" customWidth="1"/>
    <col min="10493" max="10493" width="22.54296875" style="65" customWidth="1"/>
    <col min="10494" max="10494" width="7.81640625" style="65" customWidth="1"/>
    <col min="10495" max="10495" width="26.81640625" style="65" customWidth="1"/>
    <col min="10496" max="10496" width="18.54296875" style="65" customWidth="1"/>
    <col min="10497" max="10497" width="17.81640625" style="65" customWidth="1"/>
    <col min="10498" max="10498" width="2.453125" style="65" customWidth="1"/>
    <col min="10499" max="10499" width="7.54296875" style="65" customWidth="1"/>
    <col min="10500" max="10500" width="13.1796875" style="65" customWidth="1"/>
    <col min="10501" max="10501" width="2.1796875" style="65" customWidth="1"/>
    <col min="10502" max="10503" width="8.81640625" style="65"/>
    <col min="10504" max="10504" width="8.1796875" style="65" bestFit="1" customWidth="1"/>
    <col min="10505" max="10747" width="8.81640625" style="65"/>
    <col min="10748" max="10748" width="2.54296875" style="65" customWidth="1"/>
    <col min="10749" max="10749" width="22.54296875" style="65" customWidth="1"/>
    <col min="10750" max="10750" width="7.81640625" style="65" customWidth="1"/>
    <col min="10751" max="10751" width="26.81640625" style="65" customWidth="1"/>
    <col min="10752" max="10752" width="18.54296875" style="65" customWidth="1"/>
    <col min="10753" max="10753" width="17.81640625" style="65" customWidth="1"/>
    <col min="10754" max="10754" width="2.453125" style="65" customWidth="1"/>
    <col min="10755" max="10755" width="7.54296875" style="65" customWidth="1"/>
    <col min="10756" max="10756" width="13.1796875" style="65" customWidth="1"/>
    <col min="10757" max="10757" width="2.1796875" style="65" customWidth="1"/>
    <col min="10758" max="10759" width="8.81640625" style="65"/>
    <col min="10760" max="10760" width="8.1796875" style="65" bestFit="1" customWidth="1"/>
    <col min="10761" max="11003" width="8.81640625" style="65"/>
    <col min="11004" max="11004" width="2.54296875" style="65" customWidth="1"/>
    <col min="11005" max="11005" width="22.54296875" style="65" customWidth="1"/>
    <col min="11006" max="11006" width="7.81640625" style="65" customWidth="1"/>
    <col min="11007" max="11007" width="26.81640625" style="65" customWidth="1"/>
    <col min="11008" max="11008" width="18.54296875" style="65" customWidth="1"/>
    <col min="11009" max="11009" width="17.81640625" style="65" customWidth="1"/>
    <col min="11010" max="11010" width="2.453125" style="65" customWidth="1"/>
    <col min="11011" max="11011" width="7.54296875" style="65" customWidth="1"/>
    <col min="11012" max="11012" width="13.1796875" style="65" customWidth="1"/>
    <col min="11013" max="11013" width="2.1796875" style="65" customWidth="1"/>
    <col min="11014" max="11015" width="8.81640625" style="65"/>
    <col min="11016" max="11016" width="8.1796875" style="65" bestFit="1" customWidth="1"/>
    <col min="11017" max="11259" width="8.81640625" style="65"/>
    <col min="11260" max="11260" width="2.54296875" style="65" customWidth="1"/>
    <col min="11261" max="11261" width="22.54296875" style="65" customWidth="1"/>
    <col min="11262" max="11262" width="7.81640625" style="65" customWidth="1"/>
    <col min="11263" max="11263" width="26.81640625" style="65" customWidth="1"/>
    <col min="11264" max="11264" width="18.54296875" style="65" customWidth="1"/>
    <col min="11265" max="11265" width="17.81640625" style="65" customWidth="1"/>
    <col min="11266" max="11266" width="2.453125" style="65" customWidth="1"/>
    <col min="11267" max="11267" width="7.54296875" style="65" customWidth="1"/>
    <col min="11268" max="11268" width="13.1796875" style="65" customWidth="1"/>
    <col min="11269" max="11269" width="2.1796875" style="65" customWidth="1"/>
    <col min="11270" max="11271" width="8.81640625" style="65"/>
    <col min="11272" max="11272" width="8.1796875" style="65" bestFit="1" customWidth="1"/>
    <col min="11273" max="11515" width="8.81640625" style="65"/>
    <col min="11516" max="11516" width="2.54296875" style="65" customWidth="1"/>
    <col min="11517" max="11517" width="22.54296875" style="65" customWidth="1"/>
    <col min="11518" max="11518" width="7.81640625" style="65" customWidth="1"/>
    <col min="11519" max="11519" width="26.81640625" style="65" customWidth="1"/>
    <col min="11520" max="11520" width="18.54296875" style="65" customWidth="1"/>
    <col min="11521" max="11521" width="17.81640625" style="65" customWidth="1"/>
    <col min="11522" max="11522" width="2.453125" style="65" customWidth="1"/>
    <col min="11523" max="11523" width="7.54296875" style="65" customWidth="1"/>
    <col min="11524" max="11524" width="13.1796875" style="65" customWidth="1"/>
    <col min="11525" max="11525" width="2.1796875" style="65" customWidth="1"/>
    <col min="11526" max="11527" width="8.81640625" style="65"/>
    <col min="11528" max="11528" width="8.1796875" style="65" bestFit="1" customWidth="1"/>
    <col min="11529" max="11771" width="8.81640625" style="65"/>
    <col min="11772" max="11772" width="2.54296875" style="65" customWidth="1"/>
    <col min="11773" max="11773" width="22.54296875" style="65" customWidth="1"/>
    <col min="11774" max="11774" width="7.81640625" style="65" customWidth="1"/>
    <col min="11775" max="11775" width="26.81640625" style="65" customWidth="1"/>
    <col min="11776" max="11776" width="18.54296875" style="65" customWidth="1"/>
    <col min="11777" max="11777" width="17.81640625" style="65" customWidth="1"/>
    <col min="11778" max="11778" width="2.453125" style="65" customWidth="1"/>
    <col min="11779" max="11779" width="7.54296875" style="65" customWidth="1"/>
    <col min="11780" max="11780" width="13.1796875" style="65" customWidth="1"/>
    <col min="11781" max="11781" width="2.1796875" style="65" customWidth="1"/>
    <col min="11782" max="11783" width="8.81640625" style="65"/>
    <col min="11784" max="11784" width="8.1796875" style="65" bestFit="1" customWidth="1"/>
    <col min="11785" max="12027" width="8.81640625" style="65"/>
    <col min="12028" max="12028" width="2.54296875" style="65" customWidth="1"/>
    <col min="12029" max="12029" width="22.54296875" style="65" customWidth="1"/>
    <col min="12030" max="12030" width="7.81640625" style="65" customWidth="1"/>
    <col min="12031" max="12031" width="26.81640625" style="65" customWidth="1"/>
    <col min="12032" max="12032" width="18.54296875" style="65" customWidth="1"/>
    <col min="12033" max="12033" width="17.81640625" style="65" customWidth="1"/>
    <col min="12034" max="12034" width="2.453125" style="65" customWidth="1"/>
    <col min="12035" max="12035" width="7.54296875" style="65" customWidth="1"/>
    <col min="12036" max="12036" width="13.1796875" style="65" customWidth="1"/>
    <col min="12037" max="12037" width="2.1796875" style="65" customWidth="1"/>
    <col min="12038" max="12039" width="8.81640625" style="65"/>
    <col min="12040" max="12040" width="8.1796875" style="65" bestFit="1" customWidth="1"/>
    <col min="12041" max="12283" width="8.81640625" style="65"/>
    <col min="12284" max="12284" width="2.54296875" style="65" customWidth="1"/>
    <col min="12285" max="12285" width="22.54296875" style="65" customWidth="1"/>
    <col min="12286" max="12286" width="7.81640625" style="65" customWidth="1"/>
    <col min="12287" max="12287" width="26.81640625" style="65" customWidth="1"/>
    <col min="12288" max="12288" width="18.54296875" style="65" customWidth="1"/>
    <col min="12289" max="12289" width="17.81640625" style="65" customWidth="1"/>
    <col min="12290" max="12290" width="2.453125" style="65" customWidth="1"/>
    <col min="12291" max="12291" width="7.54296875" style="65" customWidth="1"/>
    <col min="12292" max="12292" width="13.1796875" style="65" customWidth="1"/>
    <col min="12293" max="12293" width="2.1796875" style="65" customWidth="1"/>
    <col min="12294" max="12295" width="8.81640625" style="65"/>
    <col min="12296" max="12296" width="8.1796875" style="65" bestFit="1" customWidth="1"/>
    <col min="12297" max="12539" width="8.81640625" style="65"/>
    <col min="12540" max="12540" width="2.54296875" style="65" customWidth="1"/>
    <col min="12541" max="12541" width="22.54296875" style="65" customWidth="1"/>
    <col min="12542" max="12542" width="7.81640625" style="65" customWidth="1"/>
    <col min="12543" max="12543" width="26.81640625" style="65" customWidth="1"/>
    <col min="12544" max="12544" width="18.54296875" style="65" customWidth="1"/>
    <col min="12545" max="12545" width="17.81640625" style="65" customWidth="1"/>
    <col min="12546" max="12546" width="2.453125" style="65" customWidth="1"/>
    <col min="12547" max="12547" width="7.54296875" style="65" customWidth="1"/>
    <col min="12548" max="12548" width="13.1796875" style="65" customWidth="1"/>
    <col min="12549" max="12549" width="2.1796875" style="65" customWidth="1"/>
    <col min="12550" max="12551" width="8.81640625" style="65"/>
    <col min="12552" max="12552" width="8.1796875" style="65" bestFit="1" customWidth="1"/>
    <col min="12553" max="12795" width="8.81640625" style="65"/>
    <col min="12796" max="12796" width="2.54296875" style="65" customWidth="1"/>
    <col min="12797" max="12797" width="22.54296875" style="65" customWidth="1"/>
    <col min="12798" max="12798" width="7.81640625" style="65" customWidth="1"/>
    <col min="12799" max="12799" width="26.81640625" style="65" customWidth="1"/>
    <col min="12800" max="12800" width="18.54296875" style="65" customWidth="1"/>
    <col min="12801" max="12801" width="17.81640625" style="65" customWidth="1"/>
    <col min="12802" max="12802" width="2.453125" style="65" customWidth="1"/>
    <col min="12803" max="12803" width="7.54296875" style="65" customWidth="1"/>
    <col min="12804" max="12804" width="13.1796875" style="65" customWidth="1"/>
    <col min="12805" max="12805" width="2.1796875" style="65" customWidth="1"/>
    <col min="12806" max="12807" width="8.81640625" style="65"/>
    <col min="12808" max="12808" width="8.1796875" style="65" bestFit="1" customWidth="1"/>
    <col min="12809" max="13051" width="8.81640625" style="65"/>
    <col min="13052" max="13052" width="2.54296875" style="65" customWidth="1"/>
    <col min="13053" max="13053" width="22.54296875" style="65" customWidth="1"/>
    <col min="13054" max="13054" width="7.81640625" style="65" customWidth="1"/>
    <col min="13055" max="13055" width="26.81640625" style="65" customWidth="1"/>
    <col min="13056" max="13056" width="18.54296875" style="65" customWidth="1"/>
    <col min="13057" max="13057" width="17.81640625" style="65" customWidth="1"/>
    <col min="13058" max="13058" width="2.453125" style="65" customWidth="1"/>
    <col min="13059" max="13059" width="7.54296875" style="65" customWidth="1"/>
    <col min="13060" max="13060" width="13.1796875" style="65" customWidth="1"/>
    <col min="13061" max="13061" width="2.1796875" style="65" customWidth="1"/>
    <col min="13062" max="13063" width="8.81640625" style="65"/>
    <col min="13064" max="13064" width="8.1796875" style="65" bestFit="1" customWidth="1"/>
    <col min="13065" max="13307" width="8.81640625" style="65"/>
    <col min="13308" max="13308" width="2.54296875" style="65" customWidth="1"/>
    <col min="13309" max="13309" width="22.54296875" style="65" customWidth="1"/>
    <col min="13310" max="13310" width="7.81640625" style="65" customWidth="1"/>
    <col min="13311" max="13311" width="26.81640625" style="65" customWidth="1"/>
    <col min="13312" max="13312" width="18.54296875" style="65" customWidth="1"/>
    <col min="13313" max="13313" width="17.81640625" style="65" customWidth="1"/>
    <col min="13314" max="13314" width="2.453125" style="65" customWidth="1"/>
    <col min="13315" max="13315" width="7.54296875" style="65" customWidth="1"/>
    <col min="13316" max="13316" width="13.1796875" style="65" customWidth="1"/>
    <col min="13317" max="13317" width="2.1796875" style="65" customWidth="1"/>
    <col min="13318" max="13319" width="8.81640625" style="65"/>
    <col min="13320" max="13320" width="8.1796875" style="65" bestFit="1" customWidth="1"/>
    <col min="13321" max="13563" width="8.81640625" style="65"/>
    <col min="13564" max="13564" width="2.54296875" style="65" customWidth="1"/>
    <col min="13565" max="13565" width="22.54296875" style="65" customWidth="1"/>
    <col min="13566" max="13566" width="7.81640625" style="65" customWidth="1"/>
    <col min="13567" max="13567" width="26.81640625" style="65" customWidth="1"/>
    <col min="13568" max="13568" width="18.54296875" style="65" customWidth="1"/>
    <col min="13569" max="13569" width="17.81640625" style="65" customWidth="1"/>
    <col min="13570" max="13570" width="2.453125" style="65" customWidth="1"/>
    <col min="13571" max="13571" width="7.54296875" style="65" customWidth="1"/>
    <col min="13572" max="13572" width="13.1796875" style="65" customWidth="1"/>
    <col min="13573" max="13573" width="2.1796875" style="65" customWidth="1"/>
    <col min="13574" max="13575" width="8.81640625" style="65"/>
    <col min="13576" max="13576" width="8.1796875" style="65" bestFit="1" customWidth="1"/>
    <col min="13577" max="13819" width="8.81640625" style="65"/>
    <col min="13820" max="13820" width="2.54296875" style="65" customWidth="1"/>
    <col min="13821" max="13821" width="22.54296875" style="65" customWidth="1"/>
    <col min="13822" max="13822" width="7.81640625" style="65" customWidth="1"/>
    <col min="13823" max="13823" width="26.81640625" style="65" customWidth="1"/>
    <col min="13824" max="13824" width="18.54296875" style="65" customWidth="1"/>
    <col min="13825" max="13825" width="17.81640625" style="65" customWidth="1"/>
    <col min="13826" max="13826" width="2.453125" style="65" customWidth="1"/>
    <col min="13827" max="13827" width="7.54296875" style="65" customWidth="1"/>
    <col min="13828" max="13828" width="13.1796875" style="65" customWidth="1"/>
    <col min="13829" max="13829" width="2.1796875" style="65" customWidth="1"/>
    <col min="13830" max="13831" width="8.81640625" style="65"/>
    <col min="13832" max="13832" width="8.1796875" style="65" bestFit="1" customWidth="1"/>
    <col min="13833" max="14075" width="8.81640625" style="65"/>
    <col min="14076" max="14076" width="2.54296875" style="65" customWidth="1"/>
    <col min="14077" max="14077" width="22.54296875" style="65" customWidth="1"/>
    <col min="14078" max="14078" width="7.81640625" style="65" customWidth="1"/>
    <col min="14079" max="14079" width="26.81640625" style="65" customWidth="1"/>
    <col min="14080" max="14080" width="18.54296875" style="65" customWidth="1"/>
    <col min="14081" max="14081" width="17.81640625" style="65" customWidth="1"/>
    <col min="14082" max="14082" width="2.453125" style="65" customWidth="1"/>
    <col min="14083" max="14083" width="7.54296875" style="65" customWidth="1"/>
    <col min="14084" max="14084" width="13.1796875" style="65" customWidth="1"/>
    <col min="14085" max="14085" width="2.1796875" style="65" customWidth="1"/>
    <col min="14086" max="14087" width="8.81640625" style="65"/>
    <col min="14088" max="14088" width="8.1796875" style="65" bestFit="1" customWidth="1"/>
    <col min="14089" max="14331" width="8.81640625" style="65"/>
    <col min="14332" max="14332" width="2.54296875" style="65" customWidth="1"/>
    <col min="14333" max="14333" width="22.54296875" style="65" customWidth="1"/>
    <col min="14334" max="14334" width="7.81640625" style="65" customWidth="1"/>
    <col min="14335" max="14335" width="26.81640625" style="65" customWidth="1"/>
    <col min="14336" max="14336" width="18.54296875" style="65" customWidth="1"/>
    <col min="14337" max="14337" width="17.81640625" style="65" customWidth="1"/>
    <col min="14338" max="14338" width="2.453125" style="65" customWidth="1"/>
    <col min="14339" max="14339" width="7.54296875" style="65" customWidth="1"/>
    <col min="14340" max="14340" width="13.1796875" style="65" customWidth="1"/>
    <col min="14341" max="14341" width="2.1796875" style="65" customWidth="1"/>
    <col min="14342" max="14343" width="8.81640625" style="65"/>
    <col min="14344" max="14344" width="8.1796875" style="65" bestFit="1" customWidth="1"/>
    <col min="14345" max="14587" width="8.81640625" style="65"/>
    <col min="14588" max="14588" width="2.54296875" style="65" customWidth="1"/>
    <col min="14589" max="14589" width="22.54296875" style="65" customWidth="1"/>
    <col min="14590" max="14590" width="7.81640625" style="65" customWidth="1"/>
    <col min="14591" max="14591" width="26.81640625" style="65" customWidth="1"/>
    <col min="14592" max="14592" width="18.54296875" style="65" customWidth="1"/>
    <col min="14593" max="14593" width="17.81640625" style="65" customWidth="1"/>
    <col min="14594" max="14594" width="2.453125" style="65" customWidth="1"/>
    <col min="14595" max="14595" width="7.54296875" style="65" customWidth="1"/>
    <col min="14596" max="14596" width="13.1796875" style="65" customWidth="1"/>
    <col min="14597" max="14597" width="2.1796875" style="65" customWidth="1"/>
    <col min="14598" max="14599" width="8.81640625" style="65"/>
    <col min="14600" max="14600" width="8.1796875" style="65" bestFit="1" customWidth="1"/>
    <col min="14601" max="14843" width="8.81640625" style="65"/>
    <col min="14844" max="14844" width="2.54296875" style="65" customWidth="1"/>
    <col min="14845" max="14845" width="22.54296875" style="65" customWidth="1"/>
    <col min="14846" max="14846" width="7.81640625" style="65" customWidth="1"/>
    <col min="14847" max="14847" width="26.81640625" style="65" customWidth="1"/>
    <col min="14848" max="14848" width="18.54296875" style="65" customWidth="1"/>
    <col min="14849" max="14849" width="17.81640625" style="65" customWidth="1"/>
    <col min="14850" max="14850" width="2.453125" style="65" customWidth="1"/>
    <col min="14851" max="14851" width="7.54296875" style="65" customWidth="1"/>
    <col min="14852" max="14852" width="13.1796875" style="65" customWidth="1"/>
    <col min="14853" max="14853" width="2.1796875" style="65" customWidth="1"/>
    <col min="14854" max="14855" width="8.81640625" style="65"/>
    <col min="14856" max="14856" width="8.1796875" style="65" bestFit="1" customWidth="1"/>
    <col min="14857" max="15099" width="8.81640625" style="65"/>
    <col min="15100" max="15100" width="2.54296875" style="65" customWidth="1"/>
    <col min="15101" max="15101" width="22.54296875" style="65" customWidth="1"/>
    <col min="15102" max="15102" width="7.81640625" style="65" customWidth="1"/>
    <col min="15103" max="15103" width="26.81640625" style="65" customWidth="1"/>
    <col min="15104" max="15104" width="18.54296875" style="65" customWidth="1"/>
    <col min="15105" max="15105" width="17.81640625" style="65" customWidth="1"/>
    <col min="15106" max="15106" width="2.453125" style="65" customWidth="1"/>
    <col min="15107" max="15107" width="7.54296875" style="65" customWidth="1"/>
    <col min="15108" max="15108" width="13.1796875" style="65" customWidth="1"/>
    <col min="15109" max="15109" width="2.1796875" style="65" customWidth="1"/>
    <col min="15110" max="15111" width="8.81640625" style="65"/>
    <col min="15112" max="15112" width="8.1796875" style="65" bestFit="1" customWidth="1"/>
    <col min="15113" max="15355" width="8.81640625" style="65"/>
    <col min="15356" max="15356" width="2.54296875" style="65" customWidth="1"/>
    <col min="15357" max="15357" width="22.54296875" style="65" customWidth="1"/>
    <col min="15358" max="15358" width="7.81640625" style="65" customWidth="1"/>
    <col min="15359" max="15359" width="26.81640625" style="65" customWidth="1"/>
    <col min="15360" max="15360" width="18.54296875" style="65" customWidth="1"/>
    <col min="15361" max="15361" width="17.81640625" style="65" customWidth="1"/>
    <col min="15362" max="15362" width="2.453125" style="65" customWidth="1"/>
    <col min="15363" max="15363" width="7.54296875" style="65" customWidth="1"/>
    <col min="15364" max="15364" width="13.1796875" style="65" customWidth="1"/>
    <col min="15365" max="15365" width="2.1796875" style="65" customWidth="1"/>
    <col min="15366" max="15367" width="8.81640625" style="65"/>
    <col min="15368" max="15368" width="8.1796875" style="65" bestFit="1" customWidth="1"/>
    <col min="15369" max="15611" width="8.81640625" style="65"/>
    <col min="15612" max="15612" width="2.54296875" style="65" customWidth="1"/>
    <col min="15613" max="15613" width="22.54296875" style="65" customWidth="1"/>
    <col min="15614" max="15614" width="7.81640625" style="65" customWidth="1"/>
    <col min="15615" max="15615" width="26.81640625" style="65" customWidth="1"/>
    <col min="15616" max="15616" width="18.54296875" style="65" customWidth="1"/>
    <col min="15617" max="15617" width="17.81640625" style="65" customWidth="1"/>
    <col min="15618" max="15618" width="2.453125" style="65" customWidth="1"/>
    <col min="15619" max="15619" width="7.54296875" style="65" customWidth="1"/>
    <col min="15620" max="15620" width="13.1796875" style="65" customWidth="1"/>
    <col min="15621" max="15621" width="2.1796875" style="65" customWidth="1"/>
    <col min="15622" max="15623" width="8.81640625" style="65"/>
    <col min="15624" max="15624" width="8.1796875" style="65" bestFit="1" customWidth="1"/>
    <col min="15625" max="15867" width="8.81640625" style="65"/>
    <col min="15868" max="15868" width="2.54296875" style="65" customWidth="1"/>
    <col min="15869" max="15869" width="22.54296875" style="65" customWidth="1"/>
    <col min="15870" max="15870" width="7.81640625" style="65" customWidth="1"/>
    <col min="15871" max="15871" width="26.81640625" style="65" customWidth="1"/>
    <col min="15872" max="15872" width="18.54296875" style="65" customWidth="1"/>
    <col min="15873" max="15873" width="17.81640625" style="65" customWidth="1"/>
    <col min="15874" max="15874" width="2.453125" style="65" customWidth="1"/>
    <col min="15875" max="15875" width="7.54296875" style="65" customWidth="1"/>
    <col min="15876" max="15876" width="13.1796875" style="65" customWidth="1"/>
    <col min="15877" max="15877" width="2.1796875" style="65" customWidth="1"/>
    <col min="15878" max="15879" width="8.81640625" style="65"/>
    <col min="15880" max="15880" width="8.1796875" style="65" bestFit="1" customWidth="1"/>
    <col min="15881" max="16123" width="8.81640625" style="65"/>
    <col min="16124" max="16124" width="2.54296875" style="65" customWidth="1"/>
    <col min="16125" max="16125" width="22.54296875" style="65" customWidth="1"/>
    <col min="16126" max="16126" width="7.81640625" style="65" customWidth="1"/>
    <col min="16127" max="16127" width="26.81640625" style="65" customWidth="1"/>
    <col min="16128" max="16128" width="18.54296875" style="65" customWidth="1"/>
    <col min="16129" max="16129" width="17.81640625" style="65" customWidth="1"/>
    <col min="16130" max="16130" width="2.453125" style="65" customWidth="1"/>
    <col min="16131" max="16131" width="7.54296875" style="65" customWidth="1"/>
    <col min="16132" max="16132" width="13.1796875" style="65" customWidth="1"/>
    <col min="16133" max="16133" width="2.1796875" style="65" customWidth="1"/>
    <col min="16134" max="16135" width="8.81640625" style="65"/>
    <col min="16136" max="16136" width="8.1796875" style="65" bestFit="1" customWidth="1"/>
    <col min="16137" max="16384" width="8.81640625" style="65"/>
  </cols>
  <sheetData>
    <row r="1" spans="2:21" ht="15.6" customHeight="1" thickBot="1" x14ac:dyDescent="0.3">
      <c r="B1" s="147"/>
      <c r="C1" s="147"/>
      <c r="D1" s="147"/>
      <c r="E1" s="147"/>
      <c r="F1" s="147"/>
      <c r="G1" s="147"/>
      <c r="H1" s="147"/>
      <c r="I1" s="147"/>
      <c r="J1" s="147"/>
      <c r="K1" s="147"/>
      <c r="L1" s="147"/>
      <c r="M1" s="147"/>
      <c r="N1" s="147"/>
      <c r="O1" s="147"/>
      <c r="P1" s="147"/>
      <c r="Q1" s="147"/>
      <c r="R1" s="147"/>
    </row>
    <row r="2" spans="2:21" ht="15.6" customHeight="1" x14ac:dyDescent="0.25">
      <c r="B2" s="161"/>
      <c r="C2" s="162"/>
      <c r="D2" s="162"/>
      <c r="E2" s="162"/>
      <c r="F2" s="162"/>
      <c r="G2" s="162"/>
      <c r="H2" s="162"/>
      <c r="I2" s="162"/>
      <c r="J2" s="162"/>
      <c r="K2" s="162"/>
      <c r="L2" s="162"/>
      <c r="M2" s="162"/>
      <c r="N2" s="162"/>
      <c r="O2" s="163"/>
      <c r="P2" s="155"/>
      <c r="Q2" s="192"/>
      <c r="R2" s="208"/>
      <c r="S2" s="208"/>
      <c r="T2" s="208"/>
      <c r="U2" s="209"/>
    </row>
    <row r="3" spans="2:21" s="150" customFormat="1" ht="15.6" customHeight="1" x14ac:dyDescent="0.25">
      <c r="B3" s="164"/>
      <c r="C3" s="1709" t="s">
        <v>0</v>
      </c>
      <c r="D3" s="1709"/>
      <c r="E3" s="1709"/>
      <c r="F3" s="1709"/>
      <c r="G3" s="1709"/>
      <c r="H3" s="1709"/>
      <c r="I3" s="1709"/>
      <c r="J3" s="1709"/>
      <c r="K3" s="1709"/>
      <c r="L3" s="1709"/>
      <c r="M3" s="1709"/>
      <c r="N3" s="1709"/>
      <c r="O3" s="165"/>
      <c r="P3" s="156"/>
      <c r="Q3" s="196"/>
      <c r="R3" s="1205" t="s">
        <v>1</v>
      </c>
      <c r="S3" s="1205"/>
      <c r="T3" s="1205"/>
      <c r="U3" s="187"/>
    </row>
    <row r="4" spans="2:21" s="150" customFormat="1" ht="15.6" customHeight="1" thickBot="1" x14ac:dyDescent="0.3">
      <c r="B4" s="166"/>
      <c r="C4" s="1709"/>
      <c r="D4" s="1709"/>
      <c r="E4" s="1709"/>
      <c r="F4" s="1709"/>
      <c r="G4" s="1709"/>
      <c r="H4" s="1709"/>
      <c r="I4" s="1709"/>
      <c r="J4" s="1709"/>
      <c r="K4" s="1709"/>
      <c r="L4" s="1709"/>
      <c r="M4" s="1709"/>
      <c r="N4" s="1709"/>
      <c r="O4" s="165"/>
      <c r="P4" s="156"/>
      <c r="Q4" s="196"/>
      <c r="R4" s="210"/>
      <c r="S4" s="210"/>
      <c r="T4" s="210"/>
      <c r="U4" s="187"/>
    </row>
    <row r="5" spans="2:21" ht="15.6" customHeight="1" thickBot="1" x14ac:dyDescent="0.3">
      <c r="B5" s="167"/>
      <c r="C5" s="1709"/>
      <c r="D5" s="1709"/>
      <c r="E5" s="1709"/>
      <c r="F5" s="1709"/>
      <c r="G5" s="1709"/>
      <c r="H5" s="1709"/>
      <c r="I5" s="1709"/>
      <c r="J5" s="1709"/>
      <c r="K5" s="1709"/>
      <c r="L5" s="1709"/>
      <c r="M5" s="1709"/>
      <c r="N5" s="1709"/>
      <c r="O5" s="165"/>
      <c r="P5" s="156"/>
      <c r="Q5" s="196"/>
      <c r="R5" s="211" t="s">
        <v>2</v>
      </c>
      <c r="S5" s="212" t="s">
        <v>3</v>
      </c>
      <c r="T5" s="211" t="s">
        <v>4</v>
      </c>
      <c r="U5" s="187"/>
    </row>
    <row r="6" spans="2:21" ht="97.2" thickBot="1" x14ac:dyDescent="0.3">
      <c r="B6" s="168"/>
      <c r="C6" s="169"/>
      <c r="D6" s="170"/>
      <c r="E6" s="170"/>
      <c r="F6" s="171"/>
      <c r="G6" s="171"/>
      <c r="H6" s="171"/>
      <c r="I6" s="172"/>
      <c r="J6" s="172"/>
      <c r="K6" s="172"/>
      <c r="L6" s="172"/>
      <c r="M6" s="173"/>
      <c r="N6" s="173"/>
      <c r="O6" s="174"/>
      <c r="P6" s="155"/>
      <c r="Q6" s="196"/>
      <c r="R6" s="205" t="s">
        <v>5</v>
      </c>
      <c r="S6" s="1343" t="s">
        <v>6</v>
      </c>
      <c r="T6" s="1344">
        <v>44747</v>
      </c>
      <c r="U6" s="187"/>
    </row>
    <row r="7" spans="2:21" ht="15.6" customHeight="1" thickBot="1" x14ac:dyDescent="0.3">
      <c r="B7" s="147"/>
      <c r="C7" s="151"/>
      <c r="D7" s="152"/>
      <c r="E7" s="152"/>
      <c r="F7" s="148"/>
      <c r="G7" s="148"/>
      <c r="H7" s="148"/>
      <c r="I7" s="149"/>
      <c r="J7" s="149"/>
      <c r="K7" s="149"/>
      <c r="L7" s="149"/>
      <c r="M7" s="147"/>
      <c r="N7" s="147"/>
      <c r="O7" s="147"/>
      <c r="P7" s="147"/>
      <c r="Q7" s="196"/>
      <c r="R7" s="206" t="s">
        <v>1563</v>
      </c>
      <c r="S7" s="207" t="s">
        <v>1564</v>
      </c>
      <c r="T7" s="1398">
        <v>44834</v>
      </c>
      <c r="U7" s="187"/>
    </row>
    <row r="8" spans="2:21" ht="35.4" customHeight="1" x14ac:dyDescent="0.25">
      <c r="B8" s="192"/>
      <c r="C8" s="175"/>
      <c r="D8" s="176"/>
      <c r="E8" s="176"/>
      <c r="F8" s="177"/>
      <c r="G8" s="177"/>
      <c r="H8" s="177"/>
      <c r="I8" s="178"/>
      <c r="J8" s="178"/>
      <c r="K8" s="178"/>
      <c r="L8" s="178"/>
      <c r="M8" s="179"/>
      <c r="N8" s="179"/>
      <c r="O8" s="180"/>
      <c r="P8" s="147"/>
      <c r="Q8" s="196"/>
      <c r="R8" s="206" t="s">
        <v>1983</v>
      </c>
      <c r="S8" s="1498" t="s">
        <v>2002</v>
      </c>
      <c r="T8" s="1398">
        <v>44861</v>
      </c>
      <c r="U8" s="187"/>
    </row>
    <row r="9" spans="2:21" ht="28.2" customHeight="1" x14ac:dyDescent="0.25">
      <c r="B9" s="196"/>
      <c r="C9" s="181"/>
      <c r="D9" s="182"/>
      <c r="E9" s="182"/>
      <c r="F9" s="183"/>
      <c r="G9" s="183"/>
      <c r="H9" s="1684" t="s">
        <v>7</v>
      </c>
      <c r="I9" s="1684"/>
      <c r="J9" s="184"/>
      <c r="K9" s="184"/>
      <c r="L9" s="184"/>
      <c r="M9" s="185"/>
      <c r="N9" s="185"/>
      <c r="O9" s="186"/>
      <c r="P9" s="147"/>
      <c r="Q9" s="196"/>
      <c r="R9" s="206" t="s">
        <v>1983</v>
      </c>
      <c r="S9" s="1498" t="s">
        <v>1984</v>
      </c>
      <c r="T9" s="1398">
        <v>44861</v>
      </c>
      <c r="U9" s="187"/>
    </row>
    <row r="10" spans="2:21" ht="28.2" thickBot="1" x14ac:dyDescent="0.3">
      <c r="B10" s="196"/>
      <c r="C10" s="181"/>
      <c r="D10" s="182"/>
      <c r="E10" s="182"/>
      <c r="F10" s="183"/>
      <c r="G10" s="183"/>
      <c r="H10" s="183"/>
      <c r="I10" s="184"/>
      <c r="J10" s="184"/>
      <c r="K10" s="184"/>
      <c r="L10" s="184"/>
      <c r="M10" s="185"/>
      <c r="N10" s="185"/>
      <c r="O10" s="186"/>
      <c r="P10" s="147"/>
      <c r="Q10" s="196"/>
      <c r="R10" s="206" t="s">
        <v>1983</v>
      </c>
      <c r="S10" s="1498" t="s">
        <v>1989</v>
      </c>
      <c r="T10" s="1398">
        <v>44861</v>
      </c>
      <c r="U10" s="187"/>
    </row>
    <row r="11" spans="2:21" ht="28.2" thickBot="1" x14ac:dyDescent="0.3">
      <c r="B11" s="196"/>
      <c r="C11" s="187"/>
      <c r="D11" s="1710" t="s">
        <v>8</v>
      </c>
      <c r="E11" s="1711"/>
      <c r="F11" s="1711"/>
      <c r="G11" s="1711"/>
      <c r="H11" s="188" t="s">
        <v>5</v>
      </c>
      <c r="I11" s="1706" t="s">
        <v>9</v>
      </c>
      <c r="J11" s="1706"/>
      <c r="K11" s="1706"/>
      <c r="L11" s="1706"/>
      <c r="M11" s="1706"/>
      <c r="N11" s="185"/>
      <c r="O11" s="186"/>
      <c r="P11" s="147"/>
      <c r="Q11" s="196"/>
      <c r="R11" s="206" t="s">
        <v>1983</v>
      </c>
      <c r="S11" s="1498" t="s">
        <v>1988</v>
      </c>
      <c r="T11" s="1398">
        <v>44861</v>
      </c>
      <c r="U11" s="187"/>
    </row>
    <row r="12" spans="2:21" ht="33.6" customHeight="1" thickBot="1" x14ac:dyDescent="0.3">
      <c r="B12" s="196"/>
      <c r="C12" s="187"/>
      <c r="D12" s="1710" t="s">
        <v>10</v>
      </c>
      <c r="E12" s="1711"/>
      <c r="F12" s="1711"/>
      <c r="G12" s="1711"/>
      <c r="H12" s="189">
        <v>44747</v>
      </c>
      <c r="I12" s="1707" t="s">
        <v>11</v>
      </c>
      <c r="J12" s="1708"/>
      <c r="K12" s="1708"/>
      <c r="L12" s="1708"/>
      <c r="M12" s="1708"/>
      <c r="N12" s="185"/>
      <c r="O12" s="186"/>
      <c r="P12" s="147"/>
      <c r="Q12" s="215"/>
      <c r="R12" s="206" t="s">
        <v>1983</v>
      </c>
      <c r="S12" s="1498" t="s">
        <v>1994</v>
      </c>
      <c r="T12" s="1398">
        <v>44861</v>
      </c>
      <c r="U12" s="187"/>
    </row>
    <row r="13" spans="2:21" ht="14.4" thickBot="1" x14ac:dyDescent="0.3">
      <c r="B13" s="168"/>
      <c r="C13" s="172"/>
      <c r="D13" s="172"/>
      <c r="E13" s="190"/>
      <c r="F13" s="191"/>
      <c r="G13" s="171"/>
      <c r="H13" s="171"/>
      <c r="I13" s="1712" t="s">
        <v>12</v>
      </c>
      <c r="J13" s="1712"/>
      <c r="K13" s="1712"/>
      <c r="L13" s="1712"/>
      <c r="M13" s="1712"/>
      <c r="N13" s="173"/>
      <c r="O13" s="174"/>
      <c r="P13" s="147"/>
      <c r="Q13" s="1206"/>
      <c r="R13" s="206" t="s">
        <v>1983</v>
      </c>
      <c r="S13" s="1498" t="s">
        <v>1995</v>
      </c>
      <c r="T13" s="1398">
        <v>44861</v>
      </c>
      <c r="U13" s="187"/>
    </row>
    <row r="14" spans="2:21" ht="33" customHeight="1" thickBot="1" x14ac:dyDescent="0.3">
      <c r="B14" s="147"/>
      <c r="C14" s="144"/>
      <c r="D14" s="144"/>
      <c r="E14" s="144"/>
      <c r="F14" s="144"/>
      <c r="G14" s="144"/>
      <c r="H14" s="143"/>
      <c r="I14" s="144"/>
      <c r="J14" s="144"/>
      <c r="K14" s="144"/>
      <c r="L14" s="144"/>
      <c r="M14" s="144"/>
      <c r="N14" s="144"/>
      <c r="O14" s="144"/>
      <c r="P14" s="147"/>
      <c r="Q14" s="1206"/>
      <c r="R14" s="206" t="s">
        <v>1983</v>
      </c>
      <c r="S14" s="1498" t="s">
        <v>1996</v>
      </c>
      <c r="T14" s="1398">
        <v>44861</v>
      </c>
      <c r="U14" s="187"/>
    </row>
    <row r="15" spans="2:21" ht="74.400000000000006" customHeight="1" x14ac:dyDescent="0.25">
      <c r="B15" s="192"/>
      <c r="C15" s="175"/>
      <c r="D15" s="179"/>
      <c r="E15" s="179"/>
      <c r="F15" s="179"/>
      <c r="G15" s="179"/>
      <c r="H15" s="179"/>
      <c r="I15" s="179"/>
      <c r="J15" s="179"/>
      <c r="K15" s="179"/>
      <c r="L15" s="179"/>
      <c r="M15" s="179"/>
      <c r="N15" s="179"/>
      <c r="O15" s="180"/>
      <c r="P15" s="147"/>
      <c r="Q15" s="1206"/>
      <c r="R15" s="206" t="s">
        <v>1983</v>
      </c>
      <c r="S15" s="1498" t="s">
        <v>2004</v>
      </c>
      <c r="T15" s="1398">
        <v>44861</v>
      </c>
      <c r="U15" s="187"/>
    </row>
    <row r="16" spans="2:21" ht="28.95" customHeight="1" x14ac:dyDescent="0.25">
      <c r="B16" s="193"/>
      <c r="C16" s="194"/>
      <c r="D16" s="194"/>
      <c r="E16" s="194"/>
      <c r="F16" s="194"/>
      <c r="G16" s="194"/>
      <c r="H16" s="1684" t="s">
        <v>13</v>
      </c>
      <c r="I16" s="1684"/>
      <c r="J16" s="194"/>
      <c r="K16" s="194"/>
      <c r="L16" s="194"/>
      <c r="M16" s="194"/>
      <c r="N16" s="194"/>
      <c r="O16" s="195"/>
      <c r="P16" s="147"/>
      <c r="Q16" s="167"/>
      <c r="R16" s="206" t="s">
        <v>1983</v>
      </c>
      <c r="S16" s="1498" t="s">
        <v>1997</v>
      </c>
      <c r="T16" s="1398">
        <v>44861</v>
      </c>
      <c r="U16" s="187"/>
    </row>
    <row r="17" spans="2:21" ht="31.2" customHeight="1" thickBot="1" x14ac:dyDescent="0.3">
      <c r="B17" s="196"/>
      <c r="C17" s="181"/>
      <c r="D17" s="185"/>
      <c r="E17" s="185"/>
      <c r="F17" s="185"/>
      <c r="G17" s="185"/>
      <c r="H17" s="185"/>
      <c r="I17" s="185"/>
      <c r="J17" s="185"/>
      <c r="K17" s="185"/>
      <c r="L17" s="185"/>
      <c r="M17" s="185"/>
      <c r="N17" s="185"/>
      <c r="O17" s="186"/>
      <c r="P17" s="147"/>
      <c r="Q17" s="1207"/>
      <c r="R17" s="206" t="s">
        <v>1983</v>
      </c>
      <c r="S17" s="1498" t="s">
        <v>1999</v>
      </c>
      <c r="T17" s="1398">
        <v>44861</v>
      </c>
      <c r="U17" s="187"/>
    </row>
    <row r="18" spans="2:21" ht="28.2" thickBot="1" x14ac:dyDescent="0.3">
      <c r="B18" s="197"/>
      <c r="C18" s="198" t="s">
        <v>14</v>
      </c>
      <c r="D18" s="1696" t="s">
        <v>15</v>
      </c>
      <c r="E18" s="1696"/>
      <c r="F18" s="1696"/>
      <c r="G18" s="1697"/>
      <c r="H18" s="199"/>
      <c r="I18" s="185"/>
      <c r="J18" s="185"/>
      <c r="K18" s="185"/>
      <c r="L18" s="185"/>
      <c r="M18" s="185"/>
      <c r="N18" s="185"/>
      <c r="O18" s="186"/>
      <c r="P18" s="153"/>
      <c r="Q18" s="1207"/>
      <c r="R18" s="206" t="s">
        <v>1983</v>
      </c>
      <c r="S18" s="1498" t="s">
        <v>1998</v>
      </c>
      <c r="T18" s="1398">
        <v>44861</v>
      </c>
      <c r="U18" s="187"/>
    </row>
    <row r="19" spans="2:21" ht="38.4" customHeight="1" thickBot="1" x14ac:dyDescent="0.3">
      <c r="B19" s="197"/>
      <c r="C19" s="198" t="s">
        <v>16</v>
      </c>
      <c r="D19" s="1698" t="s">
        <v>2028</v>
      </c>
      <c r="E19" s="1699"/>
      <c r="F19" s="1699"/>
      <c r="G19" s="1700"/>
      <c r="H19" s="1704" t="s">
        <v>17</v>
      </c>
      <c r="I19" s="1701" t="s">
        <v>1565</v>
      </c>
      <c r="J19" s="1701"/>
      <c r="K19" s="1701"/>
      <c r="L19" s="1701"/>
      <c r="M19" s="1705" t="s">
        <v>18</v>
      </c>
      <c r="N19" s="1702">
        <v>45583</v>
      </c>
      <c r="O19" s="186"/>
      <c r="Q19" s="1207"/>
      <c r="R19" s="206" t="s">
        <v>1983</v>
      </c>
      <c r="S19" s="1498" t="s">
        <v>2000</v>
      </c>
      <c r="T19" s="1398">
        <v>44861</v>
      </c>
      <c r="U19" s="187"/>
    </row>
    <row r="20" spans="2:21" ht="28.2" thickBot="1" x14ac:dyDescent="0.3">
      <c r="B20" s="197"/>
      <c r="C20" s="198" t="s">
        <v>19</v>
      </c>
      <c r="D20" s="1696" t="s">
        <v>1565</v>
      </c>
      <c r="E20" s="1696"/>
      <c r="F20" s="1696"/>
      <c r="G20" s="1697"/>
      <c r="H20" s="1704"/>
      <c r="I20" s="1701"/>
      <c r="J20" s="1701"/>
      <c r="K20" s="1701"/>
      <c r="L20" s="1701"/>
      <c r="M20" s="1705"/>
      <c r="N20" s="1703"/>
      <c r="O20" s="186"/>
      <c r="Q20" s="196"/>
      <c r="R20" s="206" t="s">
        <v>1983</v>
      </c>
      <c r="S20" s="1498" t="s">
        <v>2001</v>
      </c>
      <c r="T20" s="1398">
        <v>44861</v>
      </c>
      <c r="U20" s="187"/>
    </row>
    <row r="21" spans="2:21" ht="15.6" customHeight="1" thickBot="1" x14ac:dyDescent="0.3">
      <c r="B21" s="196"/>
      <c r="C21" s="198" t="s">
        <v>20</v>
      </c>
      <c r="D21" s="1696">
        <v>8</v>
      </c>
      <c r="E21" s="1696"/>
      <c r="F21" s="1696"/>
      <c r="G21" s="1697"/>
      <c r="H21" s="1179"/>
      <c r="I21" s="185" t="s">
        <v>21</v>
      </c>
      <c r="J21" s="1179"/>
      <c r="K21" s="1179"/>
      <c r="L21" s="1179"/>
      <c r="M21" s="1179"/>
      <c r="N21" s="185"/>
      <c r="O21" s="186"/>
      <c r="Q21" s="196"/>
      <c r="R21" s="206" t="s">
        <v>1983</v>
      </c>
      <c r="S21" s="1498" t="s">
        <v>2003</v>
      </c>
      <c r="T21" s="1398">
        <v>44861</v>
      </c>
      <c r="U21" s="187"/>
    </row>
    <row r="22" spans="2:21" ht="27.6" x14ac:dyDescent="0.25">
      <c r="B22" s="196"/>
      <c r="C22" s="181"/>
      <c r="D22" s="1338"/>
      <c r="E22" s="1338"/>
      <c r="F22" s="1338"/>
      <c r="G22" s="1338"/>
      <c r="H22" s="181"/>
      <c r="I22" s="1179"/>
      <c r="J22" s="1179"/>
      <c r="K22" s="1179"/>
      <c r="L22" s="1179"/>
      <c r="M22" s="181"/>
      <c r="N22" s="181"/>
      <c r="O22" s="186"/>
      <c r="P22" s="154"/>
      <c r="Q22" s="196"/>
      <c r="R22" s="206" t="s">
        <v>2019</v>
      </c>
      <c r="S22" s="1498" t="s">
        <v>2022</v>
      </c>
      <c r="T22" s="1398">
        <v>44868</v>
      </c>
      <c r="U22" s="187"/>
    </row>
    <row r="23" spans="2:21" ht="15.6" customHeight="1" thickBot="1" x14ac:dyDescent="0.3">
      <c r="B23" s="168"/>
      <c r="C23" s="173"/>
      <c r="D23" s="200"/>
      <c r="E23" s="200"/>
      <c r="F23" s="200"/>
      <c r="G23" s="200"/>
      <c r="H23" s="173"/>
      <c r="I23" s="200"/>
      <c r="J23" s="200"/>
      <c r="K23" s="200"/>
      <c r="L23" s="200"/>
      <c r="M23" s="173"/>
      <c r="N23" s="173"/>
      <c r="O23" s="174"/>
      <c r="P23" s="154"/>
      <c r="Q23" s="196"/>
      <c r="R23" s="206" t="s">
        <v>2019</v>
      </c>
      <c r="S23" s="1498" t="s">
        <v>2021</v>
      </c>
      <c r="T23" s="1398">
        <v>44868</v>
      </c>
      <c r="U23" s="187"/>
    </row>
    <row r="24" spans="2:21" ht="15.6" customHeight="1" thickBot="1" x14ac:dyDescent="0.3">
      <c r="B24" s="147"/>
      <c r="C24" s="147"/>
      <c r="H24" s="147"/>
      <c r="M24" s="147"/>
      <c r="N24" s="147"/>
      <c r="O24" s="147"/>
      <c r="P24" s="154"/>
      <c r="Q24" s="196"/>
      <c r="R24" s="206" t="s">
        <v>2023</v>
      </c>
      <c r="S24" s="1498" t="s">
        <v>2024</v>
      </c>
      <c r="T24" s="1398">
        <v>44876</v>
      </c>
      <c r="U24" s="187"/>
    </row>
    <row r="25" spans="2:21" ht="15.6" customHeight="1" x14ac:dyDescent="0.25">
      <c r="B25" s="202"/>
      <c r="C25" s="175"/>
      <c r="D25" s="179"/>
      <c r="E25" s="180"/>
      <c r="F25" s="145"/>
      <c r="G25" s="192"/>
      <c r="H25" s="179"/>
      <c r="I25" s="179"/>
      <c r="J25" s="179"/>
      <c r="K25" s="179"/>
      <c r="L25" s="179"/>
      <c r="M25" s="179"/>
      <c r="N25" s="179"/>
      <c r="O25" s="180"/>
      <c r="P25" s="154"/>
      <c r="Q25" s="196"/>
      <c r="R25" s="206" t="s">
        <v>2023</v>
      </c>
      <c r="S25" s="1498" t="s">
        <v>2025</v>
      </c>
      <c r="T25" s="1398">
        <v>44876</v>
      </c>
      <c r="U25" s="187"/>
    </row>
    <row r="26" spans="2:21" ht="15.6" customHeight="1" x14ac:dyDescent="0.25">
      <c r="B26" s="193"/>
      <c r="C26" s="1684" t="s">
        <v>22</v>
      </c>
      <c r="D26" s="1684"/>
      <c r="E26" s="195"/>
      <c r="F26" s="146"/>
      <c r="G26" s="193"/>
      <c r="H26" s="1684" t="s">
        <v>23</v>
      </c>
      <c r="I26" s="1684"/>
      <c r="J26" s="1684"/>
      <c r="K26" s="1684"/>
      <c r="L26" s="1684"/>
      <c r="M26" s="1684"/>
      <c r="N26" s="1684"/>
      <c r="O26" s="195"/>
      <c r="P26" s="147"/>
      <c r="Q26" s="196"/>
      <c r="R26" s="206" t="s">
        <v>2026</v>
      </c>
      <c r="S26" s="1498" t="s">
        <v>2027</v>
      </c>
      <c r="T26" s="1398">
        <v>45169</v>
      </c>
      <c r="U26" s="187"/>
    </row>
    <row r="27" spans="2:21" ht="51.75" customHeight="1" x14ac:dyDescent="0.25">
      <c r="B27" s="197"/>
      <c r="C27" s="181"/>
      <c r="D27" s="185"/>
      <c r="E27" s="186"/>
      <c r="F27" s="145"/>
      <c r="G27" s="196"/>
      <c r="H27" s="185"/>
      <c r="I27" s="185"/>
      <c r="J27" s="185"/>
      <c r="K27" s="185"/>
      <c r="L27" s="185"/>
      <c r="M27" s="185"/>
      <c r="N27" s="185"/>
      <c r="O27" s="186"/>
      <c r="P27" s="147"/>
      <c r="Q27" s="196"/>
      <c r="R27" s="206" t="s">
        <v>2160</v>
      </c>
      <c r="S27" s="1498" t="s">
        <v>2161</v>
      </c>
      <c r="T27" s="1398">
        <v>45187</v>
      </c>
      <c r="U27" s="187"/>
    </row>
    <row r="28" spans="2:21" ht="23.4" customHeight="1" x14ac:dyDescent="0.25">
      <c r="B28" s="196"/>
      <c r="C28" s="1691" t="s">
        <v>24</v>
      </c>
      <c r="D28" s="1691"/>
      <c r="E28" s="186"/>
      <c r="F28" s="145"/>
      <c r="G28" s="196"/>
      <c r="H28" s="181" t="s">
        <v>25</v>
      </c>
      <c r="I28" s="181" t="s">
        <v>26</v>
      </c>
      <c r="J28" s="181"/>
      <c r="K28" s="181"/>
      <c r="L28" s="181"/>
      <c r="M28" s="185"/>
      <c r="N28" s="185"/>
      <c r="O28" s="186"/>
      <c r="P28" s="147"/>
      <c r="Q28" s="196"/>
      <c r="R28" s="206" t="s">
        <v>2162</v>
      </c>
      <c r="S28" s="1498" t="s">
        <v>2435</v>
      </c>
      <c r="T28" s="1398">
        <v>45583</v>
      </c>
      <c r="U28" s="187"/>
    </row>
    <row r="29" spans="2:21" ht="15.6" customHeight="1" x14ac:dyDescent="0.25">
      <c r="B29" s="197"/>
      <c r="C29" s="203"/>
      <c r="D29" s="204"/>
      <c r="E29" s="186"/>
      <c r="F29" s="145"/>
      <c r="G29" s="196"/>
      <c r="H29" s="201" t="s">
        <v>27</v>
      </c>
      <c r="I29" s="185" t="s">
        <v>28</v>
      </c>
      <c r="J29" s="185"/>
      <c r="K29" s="185"/>
      <c r="L29" s="185"/>
      <c r="M29" s="185"/>
      <c r="N29" s="185"/>
      <c r="O29" s="186"/>
      <c r="P29" s="147"/>
      <c r="Q29" s="196"/>
      <c r="R29" s="206"/>
      <c r="S29" s="1498"/>
      <c r="T29" s="206"/>
      <c r="U29" s="187"/>
    </row>
    <row r="30" spans="2:21" ht="15.6" customHeight="1" x14ac:dyDescent="0.25">
      <c r="B30" s="196"/>
      <c r="C30" s="1692" t="s">
        <v>29</v>
      </c>
      <c r="D30" s="1692"/>
      <c r="E30" s="186"/>
      <c r="F30" s="145"/>
      <c r="G30" s="196"/>
      <c r="H30" s="201" t="s">
        <v>30</v>
      </c>
      <c r="I30" s="185" t="s">
        <v>31</v>
      </c>
      <c r="J30" s="185"/>
      <c r="K30" s="185"/>
      <c r="L30" s="185"/>
      <c r="M30" s="185"/>
      <c r="N30" s="185"/>
      <c r="O30" s="186"/>
      <c r="P30" s="147"/>
      <c r="Q30" s="196"/>
      <c r="R30" s="206"/>
      <c r="S30" s="1498"/>
      <c r="T30" s="206"/>
      <c r="U30" s="187"/>
    </row>
    <row r="31" spans="2:21" ht="15.6" customHeight="1" x14ac:dyDescent="0.25">
      <c r="B31" s="196"/>
      <c r="C31" s="203"/>
      <c r="D31" s="204"/>
      <c r="E31" s="186"/>
      <c r="F31" s="145"/>
      <c r="G31" s="196"/>
      <c r="H31" s="181" t="s">
        <v>32</v>
      </c>
      <c r="I31" s="185" t="s">
        <v>33</v>
      </c>
      <c r="J31" s="185"/>
      <c r="K31" s="185"/>
      <c r="L31" s="185"/>
      <c r="M31" s="185"/>
      <c r="N31" s="185"/>
      <c r="O31" s="186"/>
      <c r="P31" s="147"/>
      <c r="Q31" s="196"/>
      <c r="R31" s="206"/>
      <c r="S31" s="1498"/>
      <c r="T31" s="206"/>
      <c r="U31" s="187"/>
    </row>
    <row r="32" spans="2:21" ht="15.6" customHeight="1" x14ac:dyDescent="0.25">
      <c r="B32" s="196"/>
      <c r="C32" s="1693" t="s">
        <v>34</v>
      </c>
      <c r="D32" s="1693"/>
      <c r="E32" s="186"/>
      <c r="F32" s="145"/>
      <c r="G32" s="196"/>
      <c r="H32" s="201" t="s">
        <v>35</v>
      </c>
      <c r="I32" s="185" t="s">
        <v>36</v>
      </c>
      <c r="J32" s="185"/>
      <c r="K32" s="185"/>
      <c r="L32" s="185"/>
      <c r="M32" s="185"/>
      <c r="N32" s="185"/>
      <c r="O32" s="186"/>
      <c r="P32" s="147"/>
      <c r="Q32" s="196"/>
      <c r="R32" s="206"/>
      <c r="S32" s="1498"/>
      <c r="T32" s="206"/>
      <c r="U32" s="187"/>
    </row>
    <row r="33" spans="2:21" ht="15.6" customHeight="1" x14ac:dyDescent="0.25">
      <c r="B33" s="196"/>
      <c r="C33" s="203"/>
      <c r="D33" s="204"/>
      <c r="E33" s="186"/>
      <c r="F33" s="145"/>
      <c r="G33" s="196"/>
      <c r="H33" s="201" t="s">
        <v>37</v>
      </c>
      <c r="I33" s="185" t="s">
        <v>38</v>
      </c>
      <c r="J33" s="185"/>
      <c r="K33" s="185"/>
      <c r="L33" s="185"/>
      <c r="M33" s="185"/>
      <c r="N33" s="185"/>
      <c r="O33" s="186"/>
      <c r="P33" s="147"/>
      <c r="Q33" s="196"/>
      <c r="R33" s="206"/>
      <c r="S33" s="1498"/>
      <c r="T33" s="206"/>
      <c r="U33" s="187"/>
    </row>
    <row r="34" spans="2:21" ht="15.6" customHeight="1" x14ac:dyDescent="0.25">
      <c r="B34" s="196"/>
      <c r="C34" s="1694" t="s">
        <v>39</v>
      </c>
      <c r="D34" s="1694"/>
      <c r="E34" s="186"/>
      <c r="F34" s="145"/>
      <c r="G34" s="196"/>
      <c r="H34" s="201" t="s">
        <v>40</v>
      </c>
      <c r="I34" s="185" t="s">
        <v>41</v>
      </c>
      <c r="J34" s="185"/>
      <c r="K34" s="185"/>
      <c r="L34" s="185"/>
      <c r="M34" s="185"/>
      <c r="N34" s="185"/>
      <c r="O34" s="186"/>
      <c r="P34" s="147"/>
      <c r="Q34" s="196"/>
      <c r="R34" s="206"/>
      <c r="S34" s="207"/>
      <c r="T34" s="206"/>
      <c r="U34" s="187"/>
    </row>
    <row r="35" spans="2:21" ht="15.6" customHeight="1" x14ac:dyDescent="0.25">
      <c r="B35" s="196"/>
      <c r="C35" s="203"/>
      <c r="D35" s="204"/>
      <c r="E35" s="186"/>
      <c r="F35" s="145"/>
      <c r="G35" s="196"/>
      <c r="H35" s="201" t="s">
        <v>42</v>
      </c>
      <c r="I35" s="185" t="s">
        <v>43</v>
      </c>
      <c r="J35" s="185"/>
      <c r="K35" s="185"/>
      <c r="L35" s="185"/>
      <c r="M35" s="185"/>
      <c r="N35" s="185"/>
      <c r="O35" s="186"/>
      <c r="P35" s="147"/>
      <c r="Q35" s="196"/>
      <c r="R35" s="206"/>
      <c r="S35" s="207"/>
      <c r="T35" s="206"/>
      <c r="U35" s="187"/>
    </row>
    <row r="36" spans="2:21" ht="15.6" customHeight="1" x14ac:dyDescent="0.25">
      <c r="B36" s="196"/>
      <c r="C36" s="1695" t="s">
        <v>44</v>
      </c>
      <c r="D36" s="1695"/>
      <c r="E36" s="186"/>
      <c r="F36" s="145"/>
      <c r="G36" s="196"/>
      <c r="H36" s="201" t="s">
        <v>45</v>
      </c>
      <c r="I36" s="185" t="s">
        <v>46</v>
      </c>
      <c r="J36" s="185"/>
      <c r="K36" s="185"/>
      <c r="L36" s="185"/>
      <c r="M36" s="185"/>
      <c r="N36" s="185"/>
      <c r="O36" s="186"/>
      <c r="P36" s="147"/>
      <c r="Q36" s="196"/>
      <c r="R36" s="206"/>
      <c r="S36" s="207"/>
      <c r="T36" s="206"/>
      <c r="U36" s="187"/>
    </row>
    <row r="37" spans="2:21" ht="15.6" customHeight="1" x14ac:dyDescent="0.25">
      <c r="B37" s="196"/>
      <c r="C37" s="203"/>
      <c r="D37" s="203"/>
      <c r="E37" s="186"/>
      <c r="F37" s="145"/>
      <c r="G37" s="196"/>
      <c r="H37" s="201" t="s">
        <v>47</v>
      </c>
      <c r="I37" s="185" t="s">
        <v>48</v>
      </c>
      <c r="J37" s="185"/>
      <c r="K37" s="185"/>
      <c r="L37" s="185"/>
      <c r="M37" s="185"/>
      <c r="N37" s="185"/>
      <c r="O37" s="186"/>
      <c r="P37" s="147"/>
      <c r="Q37" s="196"/>
      <c r="R37" s="206"/>
      <c r="S37" s="207"/>
      <c r="T37" s="206"/>
      <c r="U37" s="187"/>
    </row>
    <row r="38" spans="2:21" ht="14.4" thickBot="1" x14ac:dyDescent="0.3">
      <c r="B38" s="196"/>
      <c r="C38" s="1689" t="s">
        <v>49</v>
      </c>
      <c r="D38" s="1690"/>
      <c r="E38" s="186"/>
      <c r="F38" s="155"/>
      <c r="G38" s="168"/>
      <c r="H38" s="169"/>
      <c r="I38" s="173"/>
      <c r="J38" s="173"/>
      <c r="K38" s="173"/>
      <c r="L38" s="173"/>
      <c r="M38" s="173"/>
      <c r="N38" s="173"/>
      <c r="O38" s="174"/>
      <c r="P38" s="147"/>
      <c r="Q38" s="196"/>
      <c r="R38" s="206"/>
      <c r="S38" s="207"/>
      <c r="T38" s="206"/>
      <c r="U38" s="187"/>
    </row>
    <row r="39" spans="2:21" ht="15.6" customHeight="1" thickBot="1" x14ac:dyDescent="0.3">
      <c r="B39" s="168"/>
      <c r="C39" s="173"/>
      <c r="D39" s="173"/>
      <c r="E39" s="174"/>
      <c r="F39" s="155"/>
      <c r="G39" s="266"/>
      <c r="H39" s="147"/>
      <c r="I39" s="147"/>
      <c r="J39" s="147"/>
      <c r="K39" s="147"/>
      <c r="L39" s="147"/>
      <c r="M39" s="147"/>
      <c r="N39"/>
      <c r="O39" s="147"/>
      <c r="P39" s="147"/>
      <c r="Q39" s="167"/>
      <c r="R39" s="206"/>
      <c r="S39" s="207"/>
      <c r="T39" s="206"/>
      <c r="U39" s="187"/>
    </row>
    <row r="40" spans="2:21" ht="15.6" customHeight="1" thickBot="1" x14ac:dyDescent="0.3">
      <c r="B40" s="147"/>
      <c r="C40" s="147"/>
      <c r="D40" s="147"/>
      <c r="E40" s="147"/>
      <c r="F40" s="147"/>
      <c r="G40" s="147"/>
      <c r="H40" s="147"/>
      <c r="I40" s="147"/>
      <c r="J40" s="147"/>
      <c r="K40" s="147"/>
      <c r="L40" s="147"/>
      <c r="M40" s="147"/>
      <c r="N40" s="147"/>
      <c r="O40" s="147"/>
      <c r="P40" s="147"/>
      <c r="Q40" s="167"/>
      <c r="R40" s="206"/>
      <c r="S40" s="207"/>
      <c r="T40" s="1208"/>
      <c r="U40" s="187"/>
    </row>
    <row r="41" spans="2:21" ht="15.6" customHeight="1" thickBot="1" x14ac:dyDescent="0.3">
      <c r="B41" s="202"/>
      <c r="C41" s="175"/>
      <c r="D41" s="179"/>
      <c r="E41" s="180"/>
      <c r="F41" s="147"/>
      <c r="G41" s="147"/>
      <c r="H41" s="147"/>
      <c r="I41" s="147"/>
      <c r="J41" s="147"/>
      <c r="K41" s="147"/>
      <c r="L41" s="147"/>
      <c r="M41"/>
      <c r="N41" s="147"/>
      <c r="O41" s="147"/>
      <c r="P41" s="147"/>
      <c r="Q41" s="213"/>
      <c r="R41" s="200"/>
      <c r="S41" s="200"/>
      <c r="T41" s="200"/>
      <c r="U41" s="214"/>
    </row>
    <row r="42" spans="2:21" ht="15.6" customHeight="1" x14ac:dyDescent="0.25">
      <c r="B42" s="193"/>
      <c r="C42" s="1684" t="s">
        <v>50</v>
      </c>
      <c r="D42" s="1684"/>
      <c r="E42" s="195"/>
      <c r="F42" s="147"/>
      <c r="G42" s="147"/>
      <c r="H42" s="147"/>
      <c r="I42" s="147"/>
      <c r="J42" s="147"/>
      <c r="K42" s="147"/>
      <c r="L42" s="147"/>
      <c r="M42" s="147"/>
      <c r="N42" s="147"/>
      <c r="O42" s="147"/>
      <c r="P42" s="147"/>
    </row>
    <row r="43" spans="2:21" ht="15.6" customHeight="1" x14ac:dyDescent="0.25">
      <c r="B43" s="197"/>
      <c r="C43" s="181"/>
      <c r="D43" s="185"/>
      <c r="E43" s="186"/>
      <c r="F43" s="147"/>
      <c r="G43" s="147"/>
      <c r="H43" s="147"/>
      <c r="I43" s="147"/>
      <c r="J43" s="147"/>
      <c r="K43" s="147"/>
      <c r="L43" s="147"/>
      <c r="M43" s="147"/>
      <c r="N43" s="147"/>
      <c r="O43" s="147"/>
      <c r="P43" s="147"/>
    </row>
    <row r="44" spans="2:21" ht="15.6" customHeight="1" x14ac:dyDescent="0.25">
      <c r="B44" s="196"/>
      <c r="C44" s="1685" t="s">
        <v>51</v>
      </c>
      <c r="D44" s="1685"/>
      <c r="E44" s="186"/>
      <c r="F44" s="147"/>
      <c r="G44" s="147"/>
      <c r="H44" s="147"/>
      <c r="I44" s="147"/>
      <c r="J44" s="147"/>
      <c r="K44" s="147"/>
      <c r="L44" s="147"/>
      <c r="M44" s="147"/>
      <c r="N44" s="147"/>
      <c r="O44" s="147"/>
      <c r="P44" s="147"/>
    </row>
    <row r="45" spans="2:21" ht="15.6" customHeight="1" x14ac:dyDescent="0.25">
      <c r="B45" s="197"/>
      <c r="C45" s="203"/>
      <c r="D45" s="204"/>
      <c r="E45" s="186"/>
      <c r="F45" s="147"/>
      <c r="G45" s="147"/>
      <c r="H45" s="147"/>
      <c r="I45" s="147"/>
      <c r="J45" s="147"/>
      <c r="K45" s="147"/>
      <c r="L45" s="147"/>
      <c r="M45" s="147"/>
      <c r="N45" s="147"/>
      <c r="O45" s="147"/>
      <c r="P45" s="147"/>
    </row>
    <row r="46" spans="2:21" ht="15.6" customHeight="1" x14ac:dyDescent="0.25">
      <c r="B46" s="196"/>
      <c r="C46" s="1686" t="s">
        <v>52</v>
      </c>
      <c r="D46" s="1686"/>
      <c r="E46" s="186"/>
      <c r="F46" s="147"/>
      <c r="G46" s="147"/>
      <c r="H46" s="147"/>
      <c r="I46" s="147"/>
      <c r="J46" s="147"/>
      <c r="K46" s="147"/>
      <c r="L46" s="147"/>
      <c r="M46" s="147"/>
      <c r="N46" s="147"/>
      <c r="O46" s="147"/>
      <c r="P46" s="147"/>
    </row>
    <row r="47" spans="2:21" ht="15.6" customHeight="1" x14ac:dyDescent="0.25">
      <c r="B47" s="197"/>
      <c r="C47" s="203"/>
      <c r="D47" s="204"/>
      <c r="E47" s="186"/>
      <c r="F47" s="147"/>
      <c r="P47" s="147"/>
    </row>
    <row r="48" spans="2:21" ht="15.6" customHeight="1" x14ac:dyDescent="0.25">
      <c r="B48" s="196"/>
      <c r="C48" s="1683" t="s">
        <v>53</v>
      </c>
      <c r="D48" s="1683"/>
      <c r="E48" s="186"/>
      <c r="F48" s="147"/>
      <c r="G48" s="147"/>
      <c r="H48" s="147"/>
      <c r="I48" s="147"/>
      <c r="J48" s="147"/>
      <c r="K48" s="147"/>
      <c r="L48" s="147"/>
      <c r="M48" s="147"/>
      <c r="N48" s="147"/>
      <c r="O48" s="147"/>
      <c r="P48" s="147"/>
    </row>
    <row r="49" spans="2:16" ht="15.6" customHeight="1" x14ac:dyDescent="0.25">
      <c r="B49" s="197"/>
      <c r="C49" s="203"/>
      <c r="D49" s="204"/>
      <c r="E49" s="186"/>
      <c r="F49" s="147"/>
      <c r="P49" s="147"/>
    </row>
    <row r="50" spans="2:16" ht="15.6" customHeight="1" x14ac:dyDescent="0.25">
      <c r="B50" s="196"/>
      <c r="C50" s="1688" t="s">
        <v>54</v>
      </c>
      <c r="D50" s="1688"/>
      <c r="E50" s="186"/>
      <c r="F50" s="147"/>
      <c r="G50" s="147"/>
      <c r="H50" s="147"/>
      <c r="I50" s="147"/>
      <c r="J50" s="147"/>
      <c r="K50" s="147"/>
      <c r="L50" s="147"/>
      <c r="M50" s="147"/>
      <c r="N50" s="147"/>
      <c r="O50" s="147"/>
      <c r="P50" s="147"/>
    </row>
    <row r="51" spans="2:16" ht="15.6" customHeight="1" x14ac:dyDescent="0.25">
      <c r="B51" s="196"/>
      <c r="C51" s="203"/>
      <c r="D51" s="204"/>
      <c r="E51" s="186"/>
      <c r="F51" s="147"/>
      <c r="P51" s="147"/>
    </row>
    <row r="52" spans="2:16" ht="15.6" customHeight="1" x14ac:dyDescent="0.25">
      <c r="B52" s="196"/>
      <c r="C52" s="1687" t="s">
        <v>55</v>
      </c>
      <c r="D52" s="1687"/>
      <c r="E52" s="186"/>
    </row>
    <row r="53" spans="2:16" ht="15.6" customHeight="1" thickBot="1" x14ac:dyDescent="0.3">
      <c r="B53" s="168"/>
      <c r="C53" s="173"/>
      <c r="D53" s="173"/>
      <c r="E53" s="174"/>
    </row>
  </sheetData>
  <mergeCells count="30">
    <mergeCell ref="H16:I16"/>
    <mergeCell ref="I11:M11"/>
    <mergeCell ref="I12:M12"/>
    <mergeCell ref="C3:N5"/>
    <mergeCell ref="D11:G11"/>
    <mergeCell ref="D12:G12"/>
    <mergeCell ref="H9:I9"/>
    <mergeCell ref="I13:M13"/>
    <mergeCell ref="C26:D26"/>
    <mergeCell ref="H26:N26"/>
    <mergeCell ref="D18:G18"/>
    <mergeCell ref="D19:G19"/>
    <mergeCell ref="D20:G20"/>
    <mergeCell ref="D21:G21"/>
    <mergeCell ref="I19:L20"/>
    <mergeCell ref="N19:N20"/>
    <mergeCell ref="H19:H20"/>
    <mergeCell ref="M19:M20"/>
    <mergeCell ref="C38:D38"/>
    <mergeCell ref="C28:D28"/>
    <mergeCell ref="C30:D30"/>
    <mergeCell ref="C32:D32"/>
    <mergeCell ref="C34:D34"/>
    <mergeCell ref="C36:D36"/>
    <mergeCell ref="C48:D48"/>
    <mergeCell ref="C42:D42"/>
    <mergeCell ref="C44:D44"/>
    <mergeCell ref="C46:D46"/>
    <mergeCell ref="C52:D52"/>
    <mergeCell ref="C50:D50"/>
  </mergeCells>
  <hyperlinks>
    <hyperlink ref="H29" location="'1. Base Year Licences'!A1" display="1.Base Year" xr:uid="{00000000-0004-0000-0000-000000000000}"/>
    <hyperlink ref="H30" location="'2. WC Level Data'!A1" display="2.WC Level Data" xr:uid="{00000000-0004-0000-0000-000001000000}"/>
    <hyperlink ref="H32" location="'4. Options Appraisal Summary'!A1" display="4.Options Appraisal Summary" xr:uid="{00000000-0004-0000-0000-000002000000}"/>
    <hyperlink ref="H33" location="'TITLE PAGE'!A1" display="5. Options Benefit" xr:uid="{00000000-0004-0000-0000-000003000000}"/>
    <hyperlink ref="H36" location="'TITLE PAGE'!A1" display="7. Adaptive Programmes" xr:uid="{00000000-0004-0000-0000-000005000000}"/>
    <hyperlink ref="H37" location="'8. Business Plan Links '!A1" display="8. Business Plan Links" xr:uid="{00000000-0004-0000-0000-000006000000}"/>
    <hyperlink ref="I12" r:id="rId1" xr:uid="{46616996-5340-42A3-A806-9DC29628BBC4}"/>
    <hyperlink ref="I13" r:id="rId2" display="wrepp@cyfoethnaturiolcymru.gov.uk" xr:uid="{0A82E428-CEEE-4C58-A626-4B84B3FFDECE}"/>
    <hyperlink ref="H35" location="'6. Drought Plan Links'!A1" display="6. Drought Plan Links" xr:uid="{E6C1C2C3-7B80-457C-835E-98AD24D0E418}"/>
    <hyperlink ref="H34" location="'TITLE PAGE'!A1" display="5a-5c. Cost Profiles" xr:uid="{00000000-0004-0000-0000-000004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AA942"/>
  <sheetViews>
    <sheetView zoomScale="60" zoomScaleNormal="60" workbookViewId="0">
      <selection activeCell="O3" sqref="O3"/>
    </sheetView>
  </sheetViews>
  <sheetFormatPr defaultColWidth="8.81640625" defaultRowHeight="13.8" x14ac:dyDescent="0.25"/>
  <cols>
    <col min="1" max="1" width="2.1796875" style="263" customWidth="1"/>
    <col min="2" max="2" width="45.08984375" style="263" bestFit="1" customWidth="1"/>
    <col min="3" max="3" width="75.08984375" style="263" bestFit="1" customWidth="1"/>
    <col min="4" max="4" width="16.453125" style="263" bestFit="1" customWidth="1"/>
    <col min="5" max="5" width="56.08984375" style="263" bestFit="1" customWidth="1"/>
    <col min="6" max="6" width="14.81640625" style="263" bestFit="1" customWidth="1"/>
    <col min="7" max="7" width="10" style="263" bestFit="1" customWidth="1"/>
    <col min="8" max="8" width="10.36328125" style="263" bestFit="1" customWidth="1"/>
    <col min="9" max="9" width="10" style="263" bestFit="1" customWidth="1"/>
    <col min="10" max="17" width="10.36328125" style="263" bestFit="1" customWidth="1"/>
    <col min="18" max="27" width="16" style="263" bestFit="1" customWidth="1"/>
    <col min="28" max="16384" width="8.81640625" style="263"/>
  </cols>
  <sheetData>
    <row r="1" spans="2:27" ht="14.4" thickBot="1" x14ac:dyDescent="0.3"/>
    <row r="2" spans="2:27" ht="42" thickBot="1" x14ac:dyDescent="0.3">
      <c r="B2" s="434" t="s">
        <v>57</v>
      </c>
      <c r="C2" s="66" t="str">
        <f>'TITLE PAGE'!$D$18</f>
        <v>Portsmouth Water</v>
      </c>
      <c r="D2" s="432" t="s">
        <v>2</v>
      </c>
      <c r="E2" s="431" t="s">
        <v>2363</v>
      </c>
      <c r="G2" s="1209" t="s">
        <v>56</v>
      </c>
    </row>
    <row r="3" spans="2:27" ht="52.2" customHeight="1" thickBot="1" x14ac:dyDescent="0.3">
      <c r="B3" s="433" t="s">
        <v>110</v>
      </c>
      <c r="C3" s="1232" t="s">
        <v>975</v>
      </c>
      <c r="D3" s="1561" t="s">
        <v>1987</v>
      </c>
      <c r="E3" s="1448">
        <v>331.21700236685587</v>
      </c>
    </row>
    <row r="5" spans="2:27" ht="41.4" x14ac:dyDescent="0.25">
      <c r="B5" s="216" t="s">
        <v>976</v>
      </c>
      <c r="G5" s="1717" t="s">
        <v>977</v>
      </c>
      <c r="H5" s="1779"/>
      <c r="I5" s="1779"/>
      <c r="J5" s="1779"/>
      <c r="K5" s="1779"/>
      <c r="L5" s="1779"/>
      <c r="M5" s="1779"/>
      <c r="N5" s="1779"/>
      <c r="O5" s="1779"/>
      <c r="P5" s="1779"/>
      <c r="Q5" s="1718"/>
      <c r="R5" s="1717" t="s">
        <v>978</v>
      </c>
      <c r="S5" s="1779"/>
      <c r="T5" s="1779"/>
      <c r="U5" s="1779"/>
      <c r="V5" s="1779"/>
      <c r="W5" s="1779"/>
      <c r="X5" s="1779"/>
      <c r="Y5" s="1779"/>
      <c r="Z5" s="1779"/>
      <c r="AA5" s="1718"/>
    </row>
    <row r="6" spans="2:27" ht="42" thickBot="1" x14ac:dyDescent="0.3">
      <c r="B6" s="257" t="s">
        <v>979</v>
      </c>
      <c r="C6" s="258" t="s">
        <v>962</v>
      </c>
      <c r="D6" s="258" t="s">
        <v>963</v>
      </c>
      <c r="E6" s="258" t="s">
        <v>116</v>
      </c>
      <c r="F6" s="259" t="s">
        <v>117</v>
      </c>
      <c r="G6" s="257" t="s">
        <v>118</v>
      </c>
      <c r="H6" s="258" t="s">
        <v>119</v>
      </c>
      <c r="I6" s="258" t="s">
        <v>120</v>
      </c>
      <c r="J6" s="258" t="s">
        <v>121</v>
      </c>
      <c r="K6" s="258" t="s">
        <v>122</v>
      </c>
      <c r="L6" s="258" t="s">
        <v>123</v>
      </c>
      <c r="M6" s="258" t="s">
        <v>124</v>
      </c>
      <c r="N6" s="258" t="s">
        <v>125</v>
      </c>
      <c r="O6" s="258" t="s">
        <v>126</v>
      </c>
      <c r="P6" s="258" t="s">
        <v>127</v>
      </c>
      <c r="Q6" s="259" t="s">
        <v>128</v>
      </c>
      <c r="R6" s="262" t="s">
        <v>980</v>
      </c>
      <c r="S6" s="260" t="s">
        <v>981</v>
      </c>
      <c r="T6" s="260" t="s">
        <v>982</v>
      </c>
      <c r="U6" s="260" t="s">
        <v>983</v>
      </c>
      <c r="V6" s="260" t="s">
        <v>984</v>
      </c>
      <c r="W6" s="260" t="s">
        <v>985</v>
      </c>
      <c r="X6" s="260" t="s">
        <v>986</v>
      </c>
      <c r="Y6" s="260" t="s">
        <v>987</v>
      </c>
      <c r="Z6" s="260" t="s">
        <v>988</v>
      </c>
      <c r="AA6" s="261" t="s">
        <v>989</v>
      </c>
    </row>
    <row r="7" spans="2:27" x14ac:dyDescent="0.25">
      <c r="B7" s="256" t="s">
        <v>990</v>
      </c>
      <c r="C7" s="247" t="s">
        <v>965</v>
      </c>
      <c r="D7" s="248" t="s">
        <v>966</v>
      </c>
      <c r="E7" s="1569" t="s">
        <v>1986</v>
      </c>
      <c r="F7" s="312">
        <v>3</v>
      </c>
      <c r="G7" s="419">
        <v>0</v>
      </c>
      <c r="H7" s="420">
        <v>1.5929650530273047</v>
      </c>
      <c r="I7" s="420">
        <v>0</v>
      </c>
      <c r="J7" s="420">
        <v>0</v>
      </c>
      <c r="K7" s="420">
        <v>0</v>
      </c>
      <c r="L7" s="420">
        <v>0</v>
      </c>
      <c r="M7" s="313">
        <v>3.4044242433184908</v>
      </c>
      <c r="N7" s="313">
        <v>4.5975292784570847</v>
      </c>
      <c r="O7" s="313">
        <v>4.3238038717033556</v>
      </c>
      <c r="P7" s="313">
        <v>3.501040562866141</v>
      </c>
      <c r="Q7" s="313">
        <v>3.5547635310191552</v>
      </c>
      <c r="R7" s="313">
        <v>16.717005694510679</v>
      </c>
      <c r="S7" s="313">
        <v>18.70572527651888</v>
      </c>
      <c r="T7" s="313">
        <v>17.79178531054097</v>
      </c>
      <c r="U7" s="313">
        <v>17.536931615052385</v>
      </c>
      <c r="V7" s="313">
        <v>18.159149526560888</v>
      </c>
      <c r="W7" s="313">
        <v>18.317484627228303</v>
      </c>
      <c r="X7" s="313">
        <v>17.643378282942276</v>
      </c>
      <c r="Y7" s="313">
        <v>18.669139245523283</v>
      </c>
      <c r="Z7" s="313">
        <v>18.632552607148458</v>
      </c>
      <c r="AA7" s="316"/>
    </row>
    <row r="8" spans="2:27" x14ac:dyDescent="0.25">
      <c r="B8" s="250" t="s">
        <v>991</v>
      </c>
      <c r="C8" s="50" t="s">
        <v>968</v>
      </c>
      <c r="D8" s="57" t="s">
        <v>966</v>
      </c>
      <c r="E8" s="1569" t="s">
        <v>1986</v>
      </c>
      <c r="F8" s="301">
        <v>3</v>
      </c>
      <c r="G8" s="421">
        <v>0</v>
      </c>
      <c r="H8" s="422">
        <v>0</v>
      </c>
      <c r="I8" s="422">
        <v>0</v>
      </c>
      <c r="J8" s="422">
        <v>0</v>
      </c>
      <c r="K8" s="422">
        <v>0</v>
      </c>
      <c r="L8" s="422">
        <v>0</v>
      </c>
      <c r="M8" s="314">
        <v>0</v>
      </c>
      <c r="N8" s="314">
        <v>0</v>
      </c>
      <c r="O8" s="314">
        <v>0</v>
      </c>
      <c r="P8" s="314">
        <v>0</v>
      </c>
      <c r="Q8" s="314">
        <v>0</v>
      </c>
      <c r="R8" s="314">
        <v>0</v>
      </c>
      <c r="S8" s="314">
        <v>0</v>
      </c>
      <c r="T8" s="314">
        <v>0</v>
      </c>
      <c r="U8" s="314">
        <v>0</v>
      </c>
      <c r="V8" s="314">
        <v>0</v>
      </c>
      <c r="W8" s="314">
        <v>0</v>
      </c>
      <c r="X8" s="314">
        <v>0</v>
      </c>
      <c r="Y8" s="314">
        <v>0</v>
      </c>
      <c r="Z8" s="314">
        <v>0</v>
      </c>
      <c r="AA8" s="317"/>
    </row>
    <row r="9" spans="2:27" ht="14.4" thickBot="1" x14ac:dyDescent="0.3">
      <c r="B9" s="251" t="s">
        <v>992</v>
      </c>
      <c r="C9" s="51" t="s">
        <v>993</v>
      </c>
      <c r="D9" s="59" t="s">
        <v>966</v>
      </c>
      <c r="E9" s="1569" t="s">
        <v>1986</v>
      </c>
      <c r="F9" s="302">
        <v>3</v>
      </c>
      <c r="G9" s="315">
        <f t="shared" ref="G9:L9" si="0">SUM(G7:G8)</f>
        <v>0</v>
      </c>
      <c r="H9" s="315">
        <f t="shared" si="0"/>
        <v>1.5929650530273047</v>
      </c>
      <c r="I9" s="315">
        <f t="shared" si="0"/>
        <v>0</v>
      </c>
      <c r="J9" s="315">
        <f t="shared" si="0"/>
        <v>0</v>
      </c>
      <c r="K9" s="315">
        <f t="shared" si="0"/>
        <v>0</v>
      </c>
      <c r="L9" s="315">
        <f t="shared" si="0"/>
        <v>0</v>
      </c>
      <c r="M9" s="315">
        <f t="shared" ref="M9:AA9" si="1">SUM(M7:M8)</f>
        <v>3.4044242433184908</v>
      </c>
      <c r="N9" s="315">
        <f t="shared" si="1"/>
        <v>4.5975292784570847</v>
      </c>
      <c r="O9" s="315">
        <f t="shared" si="1"/>
        <v>4.3238038717033556</v>
      </c>
      <c r="P9" s="315">
        <f t="shared" si="1"/>
        <v>3.501040562866141</v>
      </c>
      <c r="Q9" s="315">
        <f t="shared" si="1"/>
        <v>3.5547635310191552</v>
      </c>
      <c r="R9" s="315">
        <f t="shared" si="1"/>
        <v>16.717005694510679</v>
      </c>
      <c r="S9" s="315">
        <f t="shared" si="1"/>
        <v>18.70572527651888</v>
      </c>
      <c r="T9" s="315">
        <f t="shared" si="1"/>
        <v>17.79178531054097</v>
      </c>
      <c r="U9" s="315">
        <f t="shared" si="1"/>
        <v>17.536931615052385</v>
      </c>
      <c r="V9" s="315">
        <f t="shared" si="1"/>
        <v>18.159149526560888</v>
      </c>
      <c r="W9" s="315">
        <f t="shared" si="1"/>
        <v>18.317484627228303</v>
      </c>
      <c r="X9" s="315">
        <f t="shared" si="1"/>
        <v>17.643378282942276</v>
      </c>
      <c r="Y9" s="315">
        <f t="shared" si="1"/>
        <v>18.669139245523283</v>
      </c>
      <c r="Z9" s="315">
        <f t="shared" si="1"/>
        <v>18.632552607148458</v>
      </c>
      <c r="AA9" s="318">
        <f t="shared" si="1"/>
        <v>0</v>
      </c>
    </row>
    <row r="10" spans="2:27" ht="14.4" thickBot="1" x14ac:dyDescent="0.3">
      <c r="B10" s="252"/>
      <c r="C10" s="253"/>
      <c r="D10" s="61"/>
      <c r="E10" s="254"/>
      <c r="F10" s="255"/>
      <c r="G10" s="264"/>
      <c r="H10" s="264"/>
      <c r="I10" s="264"/>
      <c r="J10" s="264"/>
      <c r="K10" s="264"/>
      <c r="L10" s="264"/>
      <c r="M10" s="264"/>
      <c r="N10" s="264"/>
      <c r="O10" s="264"/>
      <c r="P10" s="264"/>
      <c r="Q10" s="264"/>
      <c r="R10" s="264"/>
      <c r="S10" s="264"/>
      <c r="T10" s="264"/>
      <c r="U10" s="264"/>
      <c r="V10" s="264"/>
      <c r="W10" s="264"/>
      <c r="X10" s="264"/>
      <c r="Y10" s="264"/>
      <c r="Z10" s="264"/>
      <c r="AA10" s="264"/>
    </row>
    <row r="11" spans="2:27" ht="42" thickBot="1" x14ac:dyDescent="0.3">
      <c r="B11" s="216" t="s">
        <v>994</v>
      </c>
      <c r="G11" s="1717" t="s">
        <v>977</v>
      </c>
      <c r="H11" s="1779"/>
      <c r="I11" s="1779"/>
      <c r="J11" s="1779"/>
      <c r="K11" s="1779"/>
      <c r="L11" s="1779"/>
      <c r="M11" s="1779"/>
      <c r="N11" s="1779"/>
      <c r="O11" s="1779"/>
      <c r="P11" s="1779"/>
      <c r="Q11" s="1718"/>
      <c r="R11" s="1717" t="s">
        <v>978</v>
      </c>
      <c r="S11" s="1779"/>
      <c r="T11" s="1779"/>
      <c r="U11" s="1779"/>
      <c r="V11" s="1779"/>
      <c r="W11" s="1779"/>
      <c r="X11" s="1779"/>
      <c r="Y11" s="1779"/>
      <c r="Z11" s="1779"/>
      <c r="AA11" s="1718"/>
    </row>
    <row r="12" spans="2:27" ht="42" thickBot="1" x14ac:dyDescent="0.3">
      <c r="B12" s="257" t="s">
        <v>979</v>
      </c>
      <c r="C12" s="258" t="s">
        <v>962</v>
      </c>
      <c r="D12" s="258" t="s">
        <v>963</v>
      </c>
      <c r="E12" s="258" t="s">
        <v>116</v>
      </c>
      <c r="F12" s="259" t="s">
        <v>117</v>
      </c>
      <c r="G12" s="257" t="s">
        <v>118</v>
      </c>
      <c r="H12" s="258" t="s">
        <v>119</v>
      </c>
      <c r="I12" s="258" t="s">
        <v>120</v>
      </c>
      <c r="J12" s="258" t="s">
        <v>121</v>
      </c>
      <c r="K12" s="258" t="s">
        <v>122</v>
      </c>
      <c r="L12" s="258" t="s">
        <v>123</v>
      </c>
      <c r="M12" s="258" t="s">
        <v>124</v>
      </c>
      <c r="N12" s="258" t="s">
        <v>125</v>
      </c>
      <c r="O12" s="258" t="s">
        <v>126</v>
      </c>
      <c r="P12" s="258" t="s">
        <v>127</v>
      </c>
      <c r="Q12" s="259" t="s">
        <v>128</v>
      </c>
      <c r="R12" s="262" t="s">
        <v>980</v>
      </c>
      <c r="S12" s="260" t="s">
        <v>981</v>
      </c>
      <c r="T12" s="260" t="s">
        <v>982</v>
      </c>
      <c r="U12" s="260" t="s">
        <v>983</v>
      </c>
      <c r="V12" s="260" t="s">
        <v>984</v>
      </c>
      <c r="W12" s="260" t="s">
        <v>985</v>
      </c>
      <c r="X12" s="260" t="s">
        <v>986</v>
      </c>
      <c r="Y12" s="260" t="s">
        <v>987</v>
      </c>
      <c r="Z12" s="260" t="s">
        <v>988</v>
      </c>
      <c r="AA12" s="261" t="s">
        <v>989</v>
      </c>
    </row>
    <row r="13" spans="2:27" x14ac:dyDescent="0.25">
      <c r="B13" s="249" t="s">
        <v>995</v>
      </c>
      <c r="C13" s="50" t="s">
        <v>996</v>
      </c>
      <c r="D13" s="57" t="s">
        <v>810</v>
      </c>
      <c r="E13" s="1565" t="s">
        <v>1986</v>
      </c>
      <c r="F13" s="301">
        <v>3</v>
      </c>
      <c r="G13" s="421">
        <v>0</v>
      </c>
      <c r="H13" s="422">
        <v>0</v>
      </c>
      <c r="I13" s="422">
        <v>0</v>
      </c>
      <c r="J13" s="422">
        <v>0</v>
      </c>
      <c r="K13" s="422">
        <v>0</v>
      </c>
      <c r="L13" s="314">
        <v>0</v>
      </c>
      <c r="M13" s="314">
        <v>0</v>
      </c>
      <c r="N13" s="314">
        <v>0</v>
      </c>
      <c r="O13" s="314">
        <v>0</v>
      </c>
      <c r="P13" s="314">
        <v>0</v>
      </c>
      <c r="Q13" s="314">
        <v>0</v>
      </c>
      <c r="R13" s="314">
        <v>6.3811253359802924</v>
      </c>
      <c r="S13" s="314">
        <v>25.52450134392117</v>
      </c>
      <c r="T13" s="314">
        <v>0</v>
      </c>
      <c r="U13" s="314">
        <v>0</v>
      </c>
      <c r="V13" s="314">
        <v>0</v>
      </c>
      <c r="W13" s="314">
        <v>6.051501943444455</v>
      </c>
      <c r="X13" s="314">
        <v>0</v>
      </c>
      <c r="Y13" s="314">
        <v>0</v>
      </c>
      <c r="Z13" s="314">
        <v>4.45547088</v>
      </c>
      <c r="AA13" s="317"/>
    </row>
    <row r="14" spans="2:27" x14ac:dyDescent="0.25">
      <c r="B14" s="250" t="s">
        <v>997</v>
      </c>
      <c r="C14" s="50" t="s">
        <v>996</v>
      </c>
      <c r="D14" s="57" t="s">
        <v>807</v>
      </c>
      <c r="E14" s="1565" t="s">
        <v>1986</v>
      </c>
      <c r="F14" s="301">
        <v>3</v>
      </c>
      <c r="G14" s="421">
        <v>0</v>
      </c>
      <c r="H14" s="422">
        <v>0</v>
      </c>
      <c r="I14" s="422">
        <v>0</v>
      </c>
      <c r="J14" s="422">
        <v>0</v>
      </c>
      <c r="K14" s="422">
        <v>0</v>
      </c>
      <c r="L14" s="314">
        <v>0</v>
      </c>
      <c r="M14" s="314">
        <v>0</v>
      </c>
      <c r="N14" s="314">
        <v>0</v>
      </c>
      <c r="O14" s="314">
        <v>0</v>
      </c>
      <c r="P14" s="314">
        <v>0</v>
      </c>
      <c r="Q14" s="314">
        <v>0</v>
      </c>
      <c r="R14" s="314">
        <v>0</v>
      </c>
      <c r="S14" s="314">
        <v>0.2081615670309877</v>
      </c>
      <c r="T14" s="314">
        <v>1.3678496450470921</v>
      </c>
      <c r="U14" s="314">
        <v>1.787359398954637</v>
      </c>
      <c r="V14" s="314">
        <v>1.7940138926341496</v>
      </c>
      <c r="W14" s="314">
        <v>1.7940138926341496</v>
      </c>
      <c r="X14" s="314">
        <v>1.7940138926341496</v>
      </c>
      <c r="Y14" s="314">
        <v>1.7940138926341496</v>
      </c>
      <c r="Z14" s="314">
        <v>1.7940138926341496</v>
      </c>
      <c r="AA14" s="317"/>
    </row>
    <row r="15" spans="2:27" x14ac:dyDescent="0.25">
      <c r="B15" s="250" t="s">
        <v>998</v>
      </c>
      <c r="C15" s="50" t="s">
        <v>996</v>
      </c>
      <c r="D15" s="57" t="s">
        <v>966</v>
      </c>
      <c r="E15" s="1565" t="s">
        <v>1986</v>
      </c>
      <c r="F15" s="301">
        <v>3</v>
      </c>
      <c r="G15" s="319">
        <f t="shared" ref="G15:K15" si="2">SUM(G13:G14)</f>
        <v>0</v>
      </c>
      <c r="H15" s="319">
        <f t="shared" si="2"/>
        <v>0</v>
      </c>
      <c r="I15" s="319">
        <f t="shared" si="2"/>
        <v>0</v>
      </c>
      <c r="J15" s="319">
        <f t="shared" si="2"/>
        <v>0</v>
      </c>
      <c r="K15" s="319">
        <f t="shared" si="2"/>
        <v>0</v>
      </c>
      <c r="L15" s="319">
        <f t="shared" ref="L15:AA15" si="3">SUM(L13:L14)</f>
        <v>0</v>
      </c>
      <c r="M15" s="319">
        <f t="shared" si="3"/>
        <v>0</v>
      </c>
      <c r="N15" s="319">
        <f t="shared" si="3"/>
        <v>0</v>
      </c>
      <c r="O15" s="319">
        <f t="shared" si="3"/>
        <v>0</v>
      </c>
      <c r="P15" s="319">
        <f t="shared" si="3"/>
        <v>0</v>
      </c>
      <c r="Q15" s="319">
        <f t="shared" si="3"/>
        <v>0</v>
      </c>
      <c r="R15" s="319">
        <f t="shared" si="3"/>
        <v>6.3811253359802924</v>
      </c>
      <c r="S15" s="319">
        <f t="shared" si="3"/>
        <v>25.732662910952158</v>
      </c>
      <c r="T15" s="319">
        <f t="shared" si="3"/>
        <v>1.3678496450470921</v>
      </c>
      <c r="U15" s="319">
        <f t="shared" si="3"/>
        <v>1.787359398954637</v>
      </c>
      <c r="V15" s="319">
        <f t="shared" si="3"/>
        <v>1.7940138926341496</v>
      </c>
      <c r="W15" s="319">
        <f t="shared" si="3"/>
        <v>7.8455158360786044</v>
      </c>
      <c r="X15" s="319">
        <f t="shared" si="3"/>
        <v>1.7940138926341496</v>
      </c>
      <c r="Y15" s="319">
        <f t="shared" si="3"/>
        <v>1.7940138926341496</v>
      </c>
      <c r="Z15" s="319">
        <f t="shared" si="3"/>
        <v>6.2494847726341494</v>
      </c>
      <c r="AA15" s="320">
        <f t="shared" si="3"/>
        <v>0</v>
      </c>
    </row>
    <row r="16" spans="2:27" x14ac:dyDescent="0.25">
      <c r="B16" s="249" t="s">
        <v>999</v>
      </c>
      <c r="C16" s="50" t="s">
        <v>1000</v>
      </c>
      <c r="D16" s="57" t="s">
        <v>810</v>
      </c>
      <c r="E16" s="1565" t="s">
        <v>1986</v>
      </c>
      <c r="F16" s="301">
        <v>3</v>
      </c>
      <c r="G16" s="421">
        <v>0</v>
      </c>
      <c r="H16" s="422">
        <v>0</v>
      </c>
      <c r="I16" s="422">
        <v>0</v>
      </c>
      <c r="J16" s="422">
        <v>0</v>
      </c>
      <c r="K16" s="422">
        <v>0</v>
      </c>
      <c r="L16" s="314">
        <v>0</v>
      </c>
      <c r="M16" s="314">
        <v>0</v>
      </c>
      <c r="N16" s="314">
        <v>0</v>
      </c>
      <c r="O16" s="314">
        <v>0</v>
      </c>
      <c r="P16" s="314">
        <v>0</v>
      </c>
      <c r="Q16" s="314">
        <v>0</v>
      </c>
      <c r="R16" s="314">
        <v>0</v>
      </c>
      <c r="S16" s="314">
        <v>0</v>
      </c>
      <c r="T16" s="314">
        <v>0</v>
      </c>
      <c r="U16" s="314">
        <v>0</v>
      </c>
      <c r="V16" s="314">
        <v>0</v>
      </c>
      <c r="W16" s="314">
        <v>0</v>
      </c>
      <c r="X16" s="314">
        <v>0</v>
      </c>
      <c r="Y16" s="314">
        <v>0</v>
      </c>
      <c r="Z16" s="314">
        <v>0</v>
      </c>
      <c r="AA16" s="317"/>
    </row>
    <row r="17" spans="2:27" x14ac:dyDescent="0.25">
      <c r="B17" s="250" t="s">
        <v>1001</v>
      </c>
      <c r="C17" s="50" t="s">
        <v>1000</v>
      </c>
      <c r="D17" s="57" t="s">
        <v>807</v>
      </c>
      <c r="E17" s="1565" t="s">
        <v>1986</v>
      </c>
      <c r="F17" s="301">
        <v>3</v>
      </c>
      <c r="G17" s="421">
        <v>0</v>
      </c>
      <c r="H17" s="422">
        <v>0</v>
      </c>
      <c r="I17" s="422">
        <v>0</v>
      </c>
      <c r="J17" s="422">
        <v>0</v>
      </c>
      <c r="K17" s="422">
        <v>0</v>
      </c>
      <c r="L17" s="314">
        <v>0</v>
      </c>
      <c r="M17" s="314">
        <v>0</v>
      </c>
      <c r="N17" s="314">
        <v>0</v>
      </c>
      <c r="O17" s="314">
        <v>0</v>
      </c>
      <c r="P17" s="314">
        <v>0</v>
      </c>
      <c r="Q17" s="314">
        <v>0</v>
      </c>
      <c r="R17" s="314">
        <v>0</v>
      </c>
      <c r="S17" s="314">
        <v>0</v>
      </c>
      <c r="T17" s="314">
        <v>0</v>
      </c>
      <c r="U17" s="314">
        <v>0</v>
      </c>
      <c r="V17" s="314">
        <v>0</v>
      </c>
      <c r="W17" s="314">
        <v>0</v>
      </c>
      <c r="X17" s="314">
        <v>0</v>
      </c>
      <c r="Y17" s="314">
        <v>0</v>
      </c>
      <c r="Z17" s="314">
        <v>0</v>
      </c>
      <c r="AA17" s="317"/>
    </row>
    <row r="18" spans="2:27" x14ac:dyDescent="0.25">
      <c r="B18" s="250" t="s">
        <v>1002</v>
      </c>
      <c r="C18" s="50" t="s">
        <v>1000</v>
      </c>
      <c r="D18" s="57" t="s">
        <v>966</v>
      </c>
      <c r="E18" s="1565" t="s">
        <v>1986</v>
      </c>
      <c r="F18" s="301">
        <v>3</v>
      </c>
      <c r="G18" s="319">
        <f t="shared" ref="G18:K18" si="4">SUM(G16:G17)</f>
        <v>0</v>
      </c>
      <c r="H18" s="319">
        <f t="shared" si="4"/>
        <v>0</v>
      </c>
      <c r="I18" s="319">
        <f t="shared" si="4"/>
        <v>0</v>
      </c>
      <c r="J18" s="319">
        <f t="shared" si="4"/>
        <v>0</v>
      </c>
      <c r="K18" s="319">
        <f t="shared" si="4"/>
        <v>0</v>
      </c>
      <c r="L18" s="319">
        <f t="shared" ref="L18:AA18" si="5">SUM(L16:L17)</f>
        <v>0</v>
      </c>
      <c r="M18" s="319">
        <f t="shared" si="5"/>
        <v>0</v>
      </c>
      <c r="N18" s="319">
        <f t="shared" si="5"/>
        <v>0</v>
      </c>
      <c r="O18" s="319">
        <f t="shared" si="5"/>
        <v>0</v>
      </c>
      <c r="P18" s="319">
        <f t="shared" si="5"/>
        <v>0</v>
      </c>
      <c r="Q18" s="319">
        <f t="shared" si="5"/>
        <v>0</v>
      </c>
      <c r="R18" s="319">
        <f t="shared" si="5"/>
        <v>0</v>
      </c>
      <c r="S18" s="319">
        <f t="shared" si="5"/>
        <v>0</v>
      </c>
      <c r="T18" s="319">
        <f t="shared" si="5"/>
        <v>0</v>
      </c>
      <c r="U18" s="319">
        <f t="shared" si="5"/>
        <v>0</v>
      </c>
      <c r="V18" s="319">
        <f t="shared" si="5"/>
        <v>0</v>
      </c>
      <c r="W18" s="319">
        <f t="shared" si="5"/>
        <v>0</v>
      </c>
      <c r="X18" s="319">
        <f t="shared" si="5"/>
        <v>0</v>
      </c>
      <c r="Y18" s="319">
        <f t="shared" si="5"/>
        <v>0</v>
      </c>
      <c r="Z18" s="319">
        <f t="shared" si="5"/>
        <v>0</v>
      </c>
      <c r="AA18" s="320">
        <f t="shared" si="5"/>
        <v>0</v>
      </c>
    </row>
    <row r="19" spans="2:27" x14ac:dyDescent="0.25">
      <c r="B19" s="249" t="s">
        <v>1003</v>
      </c>
      <c r="C19" s="50" t="s">
        <v>1004</v>
      </c>
      <c r="D19" s="57" t="s">
        <v>810</v>
      </c>
      <c r="E19" s="1565" t="s">
        <v>1986</v>
      </c>
      <c r="F19" s="301">
        <v>3</v>
      </c>
      <c r="G19" s="421">
        <v>0</v>
      </c>
      <c r="H19" s="422">
        <v>0</v>
      </c>
      <c r="I19" s="422">
        <v>0</v>
      </c>
      <c r="J19" s="422">
        <v>0</v>
      </c>
      <c r="K19" s="422">
        <v>0</v>
      </c>
      <c r="L19" s="314">
        <v>0</v>
      </c>
      <c r="M19" s="314">
        <v>0.38557127186683682</v>
      </c>
      <c r="N19" s="314">
        <v>0.61858656715408622</v>
      </c>
      <c r="O19" s="314">
        <v>0.8750479469536413</v>
      </c>
      <c r="P19" s="314">
        <v>1.0539933915093873</v>
      </c>
      <c r="Q19" s="314">
        <v>1.2280626381158104</v>
      </c>
      <c r="R19" s="314">
        <v>3.7180754842810302</v>
      </c>
      <c r="S19" s="314">
        <v>0</v>
      </c>
      <c r="T19" s="314">
        <v>0</v>
      </c>
      <c r="U19" s="314">
        <v>0</v>
      </c>
      <c r="V19" s="314">
        <v>0</v>
      </c>
      <c r="W19" s="314">
        <v>0</v>
      </c>
      <c r="X19" s="314">
        <v>0</v>
      </c>
      <c r="Y19" s="314">
        <v>0</v>
      </c>
      <c r="Z19" s="314">
        <v>0</v>
      </c>
      <c r="AA19" s="317"/>
    </row>
    <row r="20" spans="2:27" x14ac:dyDescent="0.25">
      <c r="B20" s="250" t="s">
        <v>1005</v>
      </c>
      <c r="C20" s="50" t="s">
        <v>1004</v>
      </c>
      <c r="D20" s="57" t="s">
        <v>807</v>
      </c>
      <c r="E20" s="1565" t="s">
        <v>1986</v>
      </c>
      <c r="F20" s="301">
        <v>3</v>
      </c>
      <c r="G20" s="421">
        <v>0</v>
      </c>
      <c r="H20" s="422">
        <v>0</v>
      </c>
      <c r="I20" s="422">
        <v>0</v>
      </c>
      <c r="J20" s="422">
        <v>0</v>
      </c>
      <c r="K20" s="422">
        <v>0</v>
      </c>
      <c r="L20" s="314">
        <v>0</v>
      </c>
      <c r="M20" s="314">
        <v>0</v>
      </c>
      <c r="N20" s="314">
        <v>0</v>
      </c>
      <c r="O20" s="314">
        <v>0</v>
      </c>
      <c r="P20" s="314">
        <v>0</v>
      </c>
      <c r="Q20" s="314">
        <v>0</v>
      </c>
      <c r="R20" s="314">
        <v>0</v>
      </c>
      <c r="S20" s="314">
        <v>0</v>
      </c>
      <c r="T20" s="314">
        <v>0</v>
      </c>
      <c r="U20" s="314">
        <v>0</v>
      </c>
      <c r="V20" s="314">
        <v>0</v>
      </c>
      <c r="W20" s="314">
        <v>0</v>
      </c>
      <c r="X20" s="314">
        <v>0</v>
      </c>
      <c r="Y20" s="314">
        <v>0</v>
      </c>
      <c r="Z20" s="314">
        <v>0</v>
      </c>
      <c r="AA20" s="317"/>
    </row>
    <row r="21" spans="2:27" x14ac:dyDescent="0.25">
      <c r="B21" s="250" t="s">
        <v>1006</v>
      </c>
      <c r="C21" s="50" t="s">
        <v>1004</v>
      </c>
      <c r="D21" s="57" t="s">
        <v>966</v>
      </c>
      <c r="E21" s="1565" t="s">
        <v>1986</v>
      </c>
      <c r="F21" s="301">
        <v>3</v>
      </c>
      <c r="G21" s="319">
        <f t="shared" ref="G21:K21" si="6">SUM(G19:G20)</f>
        <v>0</v>
      </c>
      <c r="H21" s="319">
        <f t="shared" si="6"/>
        <v>0</v>
      </c>
      <c r="I21" s="319">
        <f t="shared" si="6"/>
        <v>0</v>
      </c>
      <c r="J21" s="319">
        <f t="shared" si="6"/>
        <v>0</v>
      </c>
      <c r="K21" s="319">
        <f t="shared" si="6"/>
        <v>0</v>
      </c>
      <c r="L21" s="319">
        <f t="shared" ref="L21:AA21" si="7">SUM(L19:L20)</f>
        <v>0</v>
      </c>
      <c r="M21" s="319">
        <f t="shared" si="7"/>
        <v>0.38557127186683682</v>
      </c>
      <c r="N21" s="319">
        <f t="shared" si="7"/>
        <v>0.61858656715408622</v>
      </c>
      <c r="O21" s="319">
        <f t="shared" si="7"/>
        <v>0.8750479469536413</v>
      </c>
      <c r="P21" s="319">
        <f t="shared" si="7"/>
        <v>1.0539933915093873</v>
      </c>
      <c r="Q21" s="319">
        <f t="shared" si="7"/>
        <v>1.2280626381158104</v>
      </c>
      <c r="R21" s="319">
        <f t="shared" si="7"/>
        <v>3.7180754842810302</v>
      </c>
      <c r="S21" s="319">
        <f t="shared" si="7"/>
        <v>0</v>
      </c>
      <c r="T21" s="319">
        <f t="shared" si="7"/>
        <v>0</v>
      </c>
      <c r="U21" s="319">
        <f t="shared" si="7"/>
        <v>0</v>
      </c>
      <c r="V21" s="319">
        <f t="shared" si="7"/>
        <v>0</v>
      </c>
      <c r="W21" s="319">
        <f t="shared" si="7"/>
        <v>0</v>
      </c>
      <c r="X21" s="319">
        <f t="shared" si="7"/>
        <v>0</v>
      </c>
      <c r="Y21" s="319">
        <f t="shared" si="7"/>
        <v>0</v>
      </c>
      <c r="Z21" s="319">
        <f t="shared" si="7"/>
        <v>0</v>
      </c>
      <c r="AA21" s="320">
        <f t="shared" si="7"/>
        <v>0</v>
      </c>
    </row>
    <row r="22" spans="2:27" x14ac:dyDescent="0.25">
      <c r="B22" s="249" t="s">
        <v>1007</v>
      </c>
      <c r="C22" s="50" t="s">
        <v>1008</v>
      </c>
      <c r="D22" s="57" t="s">
        <v>810</v>
      </c>
      <c r="E22" s="1565" t="s">
        <v>1986</v>
      </c>
      <c r="F22" s="301">
        <v>3</v>
      </c>
      <c r="G22" s="421">
        <v>0</v>
      </c>
      <c r="H22" s="422">
        <v>0</v>
      </c>
      <c r="I22" s="422">
        <v>0</v>
      </c>
      <c r="J22" s="422">
        <v>0</v>
      </c>
      <c r="K22" s="422">
        <v>0</v>
      </c>
      <c r="L22" s="314">
        <v>0</v>
      </c>
      <c r="M22" s="314">
        <v>0</v>
      </c>
      <c r="N22" s="314">
        <v>0</v>
      </c>
      <c r="O22" s="314">
        <v>0</v>
      </c>
      <c r="P22" s="314">
        <v>0</v>
      </c>
      <c r="Q22" s="314">
        <v>0</v>
      </c>
      <c r="R22" s="314">
        <v>0.69952644886190185</v>
      </c>
      <c r="S22" s="314">
        <v>0</v>
      </c>
      <c r="T22" s="314">
        <v>18.521128752505977</v>
      </c>
      <c r="U22" s="314">
        <v>26.026705205088</v>
      </c>
      <c r="V22" s="314">
        <v>0.28199541738971562</v>
      </c>
      <c r="W22" s="314">
        <v>0.14860800000000002</v>
      </c>
      <c r="X22" s="314">
        <v>2.0981798362339767</v>
      </c>
      <c r="Y22" s="314">
        <v>8.7860984016000003</v>
      </c>
      <c r="Z22" s="314">
        <v>4.1504954173897151</v>
      </c>
      <c r="AA22" s="317"/>
    </row>
    <row r="23" spans="2:27" x14ac:dyDescent="0.25">
      <c r="B23" s="250" t="s">
        <v>1009</v>
      </c>
      <c r="C23" s="50" t="s">
        <v>1008</v>
      </c>
      <c r="D23" s="57" t="s">
        <v>807</v>
      </c>
      <c r="E23" s="1565" t="s">
        <v>1986</v>
      </c>
      <c r="F23" s="301">
        <v>3</v>
      </c>
      <c r="G23" s="421">
        <v>0</v>
      </c>
      <c r="H23" s="422">
        <v>0</v>
      </c>
      <c r="I23" s="422">
        <v>0</v>
      </c>
      <c r="J23" s="422">
        <v>0</v>
      </c>
      <c r="K23" s="422">
        <v>0</v>
      </c>
      <c r="L23" s="314">
        <v>0</v>
      </c>
      <c r="M23" s="314">
        <v>0</v>
      </c>
      <c r="N23" s="314">
        <v>0</v>
      </c>
      <c r="O23" s="314">
        <v>0</v>
      </c>
      <c r="P23" s="314">
        <v>0</v>
      </c>
      <c r="Q23" s="314">
        <v>0</v>
      </c>
      <c r="R23" s="314">
        <v>3.3026615040518688E-2</v>
      </c>
      <c r="S23" s="314">
        <v>8.2566537601296675E-2</v>
      </c>
      <c r="T23" s="314">
        <v>8.2566537601296619E-2</v>
      </c>
      <c r="U23" s="314">
        <v>6.6051874100167769</v>
      </c>
      <c r="V23" s="314">
        <v>14.274512115600242</v>
      </c>
      <c r="W23" s="314">
        <v>15.543127900265723</v>
      </c>
      <c r="X23" s="314">
        <v>16.71280835560065</v>
      </c>
      <c r="Y23" s="314">
        <v>17.810961564377809</v>
      </c>
      <c r="Z23" s="314">
        <v>19.670514825307816</v>
      </c>
      <c r="AA23" s="317"/>
    </row>
    <row r="24" spans="2:27" x14ac:dyDescent="0.25">
      <c r="B24" s="250" t="s">
        <v>1010</v>
      </c>
      <c r="C24" s="50" t="s">
        <v>1008</v>
      </c>
      <c r="D24" s="57" t="s">
        <v>966</v>
      </c>
      <c r="E24" s="1565" t="s">
        <v>1986</v>
      </c>
      <c r="F24" s="301">
        <v>3</v>
      </c>
      <c r="G24" s="319">
        <f t="shared" ref="G24:K24" si="8">SUM(G22:G23)</f>
        <v>0</v>
      </c>
      <c r="H24" s="319">
        <f t="shared" si="8"/>
        <v>0</v>
      </c>
      <c r="I24" s="319">
        <f t="shared" si="8"/>
        <v>0</v>
      </c>
      <c r="J24" s="319">
        <f t="shared" si="8"/>
        <v>0</v>
      </c>
      <c r="K24" s="319">
        <f t="shared" si="8"/>
        <v>0</v>
      </c>
      <c r="L24" s="319">
        <f t="shared" ref="L24:AA24" si="9">SUM(L22:L23)</f>
        <v>0</v>
      </c>
      <c r="M24" s="319">
        <f t="shared" si="9"/>
        <v>0</v>
      </c>
      <c r="N24" s="319">
        <f t="shared" si="9"/>
        <v>0</v>
      </c>
      <c r="O24" s="319">
        <f t="shared" si="9"/>
        <v>0</v>
      </c>
      <c r="P24" s="319">
        <f t="shared" si="9"/>
        <v>0</v>
      </c>
      <c r="Q24" s="319">
        <f t="shared" si="9"/>
        <v>0</v>
      </c>
      <c r="R24" s="319">
        <f t="shared" si="9"/>
        <v>0.73255306390242059</v>
      </c>
      <c r="S24" s="319">
        <f t="shared" si="9"/>
        <v>8.2566537601296675E-2</v>
      </c>
      <c r="T24" s="319">
        <f t="shared" si="9"/>
        <v>18.603695290107272</v>
      </c>
      <c r="U24" s="319">
        <f t="shared" si="9"/>
        <v>32.631892615104775</v>
      </c>
      <c r="V24" s="319">
        <f t="shared" si="9"/>
        <v>14.556507532989958</v>
      </c>
      <c r="W24" s="319">
        <f t="shared" si="9"/>
        <v>15.691735900265723</v>
      </c>
      <c r="X24" s="319">
        <f t="shared" si="9"/>
        <v>18.810988191834628</v>
      </c>
      <c r="Y24" s="319">
        <f t="shared" si="9"/>
        <v>26.59705996597781</v>
      </c>
      <c r="Z24" s="319">
        <f t="shared" si="9"/>
        <v>23.821010242697533</v>
      </c>
      <c r="AA24" s="320">
        <f t="shared" si="9"/>
        <v>0</v>
      </c>
    </row>
    <row r="25" spans="2:27" x14ac:dyDescent="0.25">
      <c r="B25" s="249" t="s">
        <v>1011</v>
      </c>
      <c r="C25" s="50" t="s">
        <v>1012</v>
      </c>
      <c r="D25" s="57" t="s">
        <v>810</v>
      </c>
      <c r="E25" s="1565" t="s">
        <v>1986</v>
      </c>
      <c r="F25" s="301">
        <v>3</v>
      </c>
      <c r="G25" s="421">
        <v>0</v>
      </c>
      <c r="H25" s="422">
        <v>0</v>
      </c>
      <c r="I25" s="422">
        <v>0</v>
      </c>
      <c r="J25" s="422">
        <v>0</v>
      </c>
      <c r="K25" s="422">
        <v>0</v>
      </c>
      <c r="L25" s="314">
        <v>0</v>
      </c>
      <c r="M25" s="314">
        <v>0</v>
      </c>
      <c r="N25" s="314">
        <v>0</v>
      </c>
      <c r="O25" s="314">
        <v>0</v>
      </c>
      <c r="P25" s="314">
        <v>0</v>
      </c>
      <c r="Q25" s="314">
        <v>0</v>
      </c>
      <c r="R25" s="314">
        <v>0</v>
      </c>
      <c r="S25" s="314">
        <v>0</v>
      </c>
      <c r="T25" s="314">
        <v>0</v>
      </c>
      <c r="U25" s="314">
        <v>0</v>
      </c>
      <c r="V25" s="314">
        <v>0</v>
      </c>
      <c r="W25" s="314">
        <v>0</v>
      </c>
      <c r="X25" s="314">
        <v>0</v>
      </c>
      <c r="Y25" s="314">
        <v>0</v>
      </c>
      <c r="Z25" s="314">
        <v>0</v>
      </c>
      <c r="AA25" s="317"/>
    </row>
    <row r="26" spans="2:27" x14ac:dyDescent="0.25">
      <c r="B26" s="250" t="s">
        <v>1013</v>
      </c>
      <c r="C26" s="50" t="s">
        <v>1012</v>
      </c>
      <c r="D26" s="57" t="s">
        <v>807</v>
      </c>
      <c r="E26" s="1565" t="s">
        <v>1986</v>
      </c>
      <c r="F26" s="301">
        <v>3</v>
      </c>
      <c r="G26" s="421">
        <v>0</v>
      </c>
      <c r="H26" s="422">
        <v>0</v>
      </c>
      <c r="I26" s="422">
        <v>0</v>
      </c>
      <c r="J26" s="422">
        <v>0</v>
      </c>
      <c r="K26" s="422">
        <v>0</v>
      </c>
      <c r="L26" s="314">
        <v>0</v>
      </c>
      <c r="M26" s="314">
        <v>0</v>
      </c>
      <c r="N26" s="314">
        <v>0</v>
      </c>
      <c r="O26" s="314">
        <v>0</v>
      </c>
      <c r="P26" s="314">
        <v>0</v>
      </c>
      <c r="Q26" s="314">
        <v>0</v>
      </c>
      <c r="R26" s="314">
        <v>0</v>
      </c>
      <c r="S26" s="314">
        <v>0</v>
      </c>
      <c r="T26" s="314">
        <v>0</v>
      </c>
      <c r="U26" s="314">
        <v>0</v>
      </c>
      <c r="V26" s="314">
        <v>0</v>
      </c>
      <c r="W26" s="314">
        <v>0</v>
      </c>
      <c r="X26" s="314">
        <v>0</v>
      </c>
      <c r="Y26" s="314">
        <v>0</v>
      </c>
      <c r="Z26" s="314">
        <v>0</v>
      </c>
      <c r="AA26" s="317"/>
    </row>
    <row r="27" spans="2:27" x14ac:dyDescent="0.25">
      <c r="B27" s="250" t="s">
        <v>1014</v>
      </c>
      <c r="C27" s="50" t="s">
        <v>1012</v>
      </c>
      <c r="D27" s="57" t="s">
        <v>966</v>
      </c>
      <c r="E27" s="1565" t="s">
        <v>1986</v>
      </c>
      <c r="F27" s="301">
        <v>3</v>
      </c>
      <c r="G27" s="319">
        <f t="shared" ref="G27:K27" si="10">SUM(G25:G26)</f>
        <v>0</v>
      </c>
      <c r="H27" s="319">
        <f t="shared" si="10"/>
        <v>0</v>
      </c>
      <c r="I27" s="319">
        <f t="shared" si="10"/>
        <v>0</v>
      </c>
      <c r="J27" s="319">
        <f t="shared" si="10"/>
        <v>0</v>
      </c>
      <c r="K27" s="319">
        <f t="shared" si="10"/>
        <v>0</v>
      </c>
      <c r="L27" s="319">
        <f t="shared" ref="L27:AA27" si="11">SUM(L25:L26)</f>
        <v>0</v>
      </c>
      <c r="M27" s="319">
        <f t="shared" si="11"/>
        <v>0</v>
      </c>
      <c r="N27" s="319">
        <f t="shared" si="11"/>
        <v>0</v>
      </c>
      <c r="O27" s="319">
        <f t="shared" si="11"/>
        <v>0</v>
      </c>
      <c r="P27" s="319">
        <f t="shared" si="11"/>
        <v>0</v>
      </c>
      <c r="Q27" s="319">
        <f t="shared" si="11"/>
        <v>0</v>
      </c>
      <c r="R27" s="319">
        <f t="shared" si="11"/>
        <v>0</v>
      </c>
      <c r="S27" s="319">
        <f t="shared" si="11"/>
        <v>0</v>
      </c>
      <c r="T27" s="319">
        <f t="shared" si="11"/>
        <v>0</v>
      </c>
      <c r="U27" s="319">
        <f t="shared" si="11"/>
        <v>0</v>
      </c>
      <c r="V27" s="319">
        <f t="shared" si="11"/>
        <v>0</v>
      </c>
      <c r="W27" s="319">
        <f t="shared" si="11"/>
        <v>0</v>
      </c>
      <c r="X27" s="319">
        <f t="shared" si="11"/>
        <v>0</v>
      </c>
      <c r="Y27" s="319">
        <f t="shared" si="11"/>
        <v>0</v>
      </c>
      <c r="Z27" s="319">
        <f t="shared" si="11"/>
        <v>0</v>
      </c>
      <c r="AA27" s="320">
        <f t="shared" si="11"/>
        <v>0</v>
      </c>
    </row>
    <row r="28" spans="2:27" x14ac:dyDescent="0.25">
      <c r="B28" s="251" t="s">
        <v>1015</v>
      </c>
      <c r="C28" s="51" t="s">
        <v>1016</v>
      </c>
      <c r="D28" s="59" t="s">
        <v>966</v>
      </c>
      <c r="E28" s="1566" t="s">
        <v>1986</v>
      </c>
      <c r="F28" s="302">
        <v>3</v>
      </c>
      <c r="G28" s="315">
        <f t="shared" ref="G28:K28" si="12">SUM(G27,G24,G21,G18,G15)</f>
        <v>0</v>
      </c>
      <c r="H28" s="315">
        <f t="shared" si="12"/>
        <v>0</v>
      </c>
      <c r="I28" s="315">
        <f t="shared" si="12"/>
        <v>0</v>
      </c>
      <c r="J28" s="315">
        <f t="shared" si="12"/>
        <v>0</v>
      </c>
      <c r="K28" s="315">
        <f t="shared" si="12"/>
        <v>0</v>
      </c>
      <c r="L28" s="315">
        <f t="shared" ref="L28:AA28" si="13">SUM(L27,L24,L21,L18,L15)</f>
        <v>0</v>
      </c>
      <c r="M28" s="315">
        <f t="shared" si="13"/>
        <v>0.38557127186683682</v>
      </c>
      <c r="N28" s="315">
        <f t="shared" si="13"/>
        <v>0.61858656715408622</v>
      </c>
      <c r="O28" s="315">
        <f t="shared" si="13"/>
        <v>0.8750479469536413</v>
      </c>
      <c r="P28" s="315">
        <f t="shared" si="13"/>
        <v>1.0539933915093873</v>
      </c>
      <c r="Q28" s="315">
        <f t="shared" si="13"/>
        <v>1.2280626381158104</v>
      </c>
      <c r="R28" s="315">
        <f t="shared" si="13"/>
        <v>10.831753884163742</v>
      </c>
      <c r="S28" s="315">
        <f t="shared" si="13"/>
        <v>25.815229448553453</v>
      </c>
      <c r="T28" s="315">
        <f t="shared" si="13"/>
        <v>19.971544935154363</v>
      </c>
      <c r="U28" s="315">
        <f t="shared" si="13"/>
        <v>34.41925201405941</v>
      </c>
      <c r="V28" s="315">
        <f t="shared" si="13"/>
        <v>16.350521425624109</v>
      </c>
      <c r="W28" s="315">
        <f t="shared" si="13"/>
        <v>23.537251736344327</v>
      </c>
      <c r="X28" s="315">
        <f t="shared" si="13"/>
        <v>20.605002084468779</v>
      </c>
      <c r="Y28" s="315">
        <f t="shared" si="13"/>
        <v>28.391073858611961</v>
      </c>
      <c r="Z28" s="315">
        <f t="shared" si="13"/>
        <v>30.07049501533168</v>
      </c>
      <c r="AA28" s="318">
        <f t="shared" si="13"/>
        <v>0</v>
      </c>
    </row>
    <row r="29" spans="2:27" ht="14.4" thickBot="1" x14ac:dyDescent="0.3">
      <c r="B29" s="252"/>
      <c r="C29" s="253"/>
      <c r="D29" s="61"/>
      <c r="E29" s="254"/>
      <c r="F29" s="255"/>
      <c r="G29" s="264"/>
      <c r="H29" s="264"/>
      <c r="I29" s="264"/>
      <c r="J29" s="264"/>
      <c r="K29" s="264"/>
      <c r="L29" s="264"/>
      <c r="M29" s="264"/>
      <c r="N29" s="264"/>
      <c r="O29" s="264"/>
      <c r="P29" s="264"/>
      <c r="Q29" s="264"/>
      <c r="R29" s="264"/>
      <c r="S29" s="264"/>
      <c r="T29" s="264"/>
      <c r="U29" s="264"/>
      <c r="V29" s="264"/>
      <c r="W29" s="264"/>
      <c r="X29" s="264"/>
      <c r="Y29" s="264"/>
      <c r="Z29" s="264"/>
      <c r="AA29" s="264"/>
    </row>
    <row r="30" spans="2:27" ht="42" thickBot="1" x14ac:dyDescent="0.3">
      <c r="B30" s="216" t="s">
        <v>1017</v>
      </c>
      <c r="G30" s="1717" t="s">
        <v>977</v>
      </c>
      <c r="H30" s="1779"/>
      <c r="I30" s="1779"/>
      <c r="J30" s="1779"/>
      <c r="K30" s="1779"/>
      <c r="L30" s="1779"/>
      <c r="M30" s="1779"/>
      <c r="N30" s="1779"/>
      <c r="O30" s="1779"/>
      <c r="P30" s="1779"/>
      <c r="Q30" s="1718"/>
      <c r="R30" s="1717" t="s">
        <v>978</v>
      </c>
      <c r="S30" s="1779"/>
      <c r="T30" s="1779"/>
      <c r="U30" s="1779"/>
      <c r="V30" s="1779"/>
      <c r="W30" s="1779"/>
      <c r="X30" s="1779"/>
      <c r="Y30" s="1779"/>
      <c r="Z30" s="1779"/>
      <c r="AA30" s="1718"/>
    </row>
    <row r="31" spans="2:27" ht="42" thickBot="1" x14ac:dyDescent="0.3">
      <c r="B31" s="1151" t="s">
        <v>979</v>
      </c>
      <c r="C31" s="1152" t="s">
        <v>962</v>
      </c>
      <c r="D31" s="1152" t="s">
        <v>963</v>
      </c>
      <c r="E31" s="1152" t="s">
        <v>116</v>
      </c>
      <c r="F31" s="1153" t="s">
        <v>117</v>
      </c>
      <c r="G31" s="257" t="s">
        <v>118</v>
      </c>
      <c r="H31" s="258" t="s">
        <v>119</v>
      </c>
      <c r="I31" s="258" t="s">
        <v>120</v>
      </c>
      <c r="J31" s="258" t="s">
        <v>121</v>
      </c>
      <c r="K31" s="258" t="s">
        <v>122</v>
      </c>
      <c r="L31" s="258" t="s">
        <v>123</v>
      </c>
      <c r="M31" s="258" t="s">
        <v>124</v>
      </c>
      <c r="N31" s="258" t="s">
        <v>125</v>
      </c>
      <c r="O31" s="258" t="s">
        <v>126</v>
      </c>
      <c r="P31" s="258" t="s">
        <v>127</v>
      </c>
      <c r="Q31" s="259" t="s">
        <v>128</v>
      </c>
      <c r="R31" s="262" t="s">
        <v>980</v>
      </c>
      <c r="S31" s="260" t="s">
        <v>981</v>
      </c>
      <c r="T31" s="260" t="s">
        <v>982</v>
      </c>
      <c r="U31" s="260" t="s">
        <v>983</v>
      </c>
      <c r="V31" s="260" t="s">
        <v>984</v>
      </c>
      <c r="W31" s="260" t="s">
        <v>985</v>
      </c>
      <c r="X31" s="260" t="s">
        <v>986</v>
      </c>
      <c r="Y31" s="260" t="s">
        <v>987</v>
      </c>
      <c r="Z31" s="260" t="s">
        <v>988</v>
      </c>
      <c r="AA31" s="261" t="s">
        <v>989</v>
      </c>
    </row>
    <row r="32" spans="2:27" x14ac:dyDescent="0.25">
      <c r="B32" s="1146" t="s">
        <v>1018</v>
      </c>
      <c r="C32" s="1147" t="s">
        <v>1019</v>
      </c>
      <c r="D32" s="1148" t="s">
        <v>810</v>
      </c>
      <c r="E32" s="1567" t="s">
        <v>1986</v>
      </c>
      <c r="F32" s="1150">
        <v>3</v>
      </c>
      <c r="G32" s="1493">
        <v>0</v>
      </c>
      <c r="H32" s="1493">
        <v>0</v>
      </c>
      <c r="I32" s="1493">
        <v>0</v>
      </c>
      <c r="J32" s="1493">
        <v>0</v>
      </c>
      <c r="K32" s="1493">
        <v>0</v>
      </c>
      <c r="L32" s="1494">
        <v>0</v>
      </c>
      <c r="M32" s="1494">
        <v>0</v>
      </c>
      <c r="N32" s="1494">
        <v>0</v>
      </c>
      <c r="O32" s="1494">
        <v>0</v>
      </c>
      <c r="P32" s="1494">
        <v>0</v>
      </c>
      <c r="Q32" s="1494">
        <v>0</v>
      </c>
      <c r="R32" s="1494">
        <v>0</v>
      </c>
      <c r="S32" s="1494">
        <v>0</v>
      </c>
      <c r="T32" s="1494">
        <v>0</v>
      </c>
      <c r="U32" s="1494">
        <v>0</v>
      </c>
      <c r="V32" s="1494">
        <v>0</v>
      </c>
      <c r="W32" s="1494">
        <v>0</v>
      </c>
      <c r="X32" s="1494">
        <v>0</v>
      </c>
      <c r="Y32" s="1494">
        <v>0</v>
      </c>
      <c r="Z32" s="1494">
        <v>0</v>
      </c>
      <c r="AA32" s="1494"/>
    </row>
    <row r="33" spans="2:27" x14ac:dyDescent="0.25">
      <c r="B33" s="250" t="s">
        <v>1020</v>
      </c>
      <c r="C33" s="50" t="s">
        <v>1021</v>
      </c>
      <c r="D33" s="57" t="s">
        <v>810</v>
      </c>
      <c r="E33" s="1565" t="s">
        <v>1986</v>
      </c>
      <c r="F33" s="301">
        <v>3</v>
      </c>
      <c r="G33" s="1495">
        <v>0</v>
      </c>
      <c r="H33" s="1495">
        <v>0</v>
      </c>
      <c r="I33" s="1495">
        <v>0</v>
      </c>
      <c r="J33" s="1495">
        <v>0</v>
      </c>
      <c r="K33" s="1495">
        <v>0</v>
      </c>
      <c r="L33" s="1496">
        <v>0</v>
      </c>
      <c r="M33" s="1496">
        <v>0</v>
      </c>
      <c r="N33" s="1496">
        <v>0</v>
      </c>
      <c r="O33" s="1496">
        <v>0</v>
      </c>
      <c r="P33" s="1496">
        <v>0</v>
      </c>
      <c r="Q33" s="1496">
        <v>0</v>
      </c>
      <c r="R33" s="1496">
        <v>0</v>
      </c>
      <c r="S33" s="1496">
        <v>0</v>
      </c>
      <c r="T33" s="1496">
        <v>0</v>
      </c>
      <c r="U33" s="1496">
        <v>0</v>
      </c>
      <c r="V33" s="1496">
        <v>0</v>
      </c>
      <c r="W33" s="1496">
        <v>0</v>
      </c>
      <c r="X33" s="1496">
        <v>0</v>
      </c>
      <c r="Y33" s="1496">
        <v>0</v>
      </c>
      <c r="Z33" s="1496">
        <v>0</v>
      </c>
      <c r="AA33" s="1497"/>
    </row>
    <row r="34" spans="2:27" x14ac:dyDescent="0.25">
      <c r="B34" s="250" t="s">
        <v>1022</v>
      </c>
      <c r="C34" s="50" t="s">
        <v>1023</v>
      </c>
      <c r="D34" s="57" t="s">
        <v>810</v>
      </c>
      <c r="E34" s="1565" t="s">
        <v>1986</v>
      </c>
      <c r="F34" s="301">
        <v>3</v>
      </c>
      <c r="G34" s="1495">
        <v>0</v>
      </c>
      <c r="H34" s="1495">
        <v>0</v>
      </c>
      <c r="I34" s="1495">
        <v>0</v>
      </c>
      <c r="J34" s="1495">
        <v>0</v>
      </c>
      <c r="K34" s="1495">
        <v>0</v>
      </c>
      <c r="L34" s="1496">
        <v>0</v>
      </c>
      <c r="M34" s="1496">
        <v>0</v>
      </c>
      <c r="N34" s="1496">
        <v>0</v>
      </c>
      <c r="O34" s="1496">
        <v>0</v>
      </c>
      <c r="P34" s="1496">
        <v>0</v>
      </c>
      <c r="Q34" s="1496">
        <v>0</v>
      </c>
      <c r="R34" s="1496">
        <v>0</v>
      </c>
      <c r="S34" s="1496">
        <v>0</v>
      </c>
      <c r="T34" s="1496">
        <v>0</v>
      </c>
      <c r="U34" s="1496">
        <v>0</v>
      </c>
      <c r="V34" s="1496">
        <v>0</v>
      </c>
      <c r="W34" s="1496">
        <v>0</v>
      </c>
      <c r="X34" s="1496">
        <v>0</v>
      </c>
      <c r="Y34" s="1496">
        <v>0</v>
      </c>
      <c r="Z34" s="1496">
        <v>0</v>
      </c>
      <c r="AA34" s="1497"/>
    </row>
    <row r="35" spans="2:27" x14ac:dyDescent="0.25">
      <c r="B35" s="250" t="s">
        <v>1024</v>
      </c>
      <c r="C35" s="50" t="s">
        <v>1025</v>
      </c>
      <c r="D35" s="57" t="s">
        <v>810</v>
      </c>
      <c r="E35" s="1565" t="s">
        <v>1986</v>
      </c>
      <c r="F35" s="301">
        <v>3</v>
      </c>
      <c r="G35" s="1495">
        <v>0</v>
      </c>
      <c r="H35" s="1495">
        <v>0</v>
      </c>
      <c r="I35" s="1495">
        <v>0</v>
      </c>
      <c r="J35" s="1495">
        <v>0</v>
      </c>
      <c r="K35" s="1495">
        <v>0</v>
      </c>
      <c r="L35" s="1496">
        <v>0</v>
      </c>
      <c r="M35" s="1496">
        <v>0</v>
      </c>
      <c r="N35" s="1496">
        <v>0</v>
      </c>
      <c r="O35" s="1496">
        <v>0</v>
      </c>
      <c r="P35" s="1496">
        <v>0</v>
      </c>
      <c r="Q35" s="1496">
        <v>0</v>
      </c>
      <c r="R35" s="1496">
        <v>0</v>
      </c>
      <c r="S35" s="1496">
        <v>0</v>
      </c>
      <c r="T35" s="1496">
        <v>0</v>
      </c>
      <c r="U35" s="1496">
        <v>0</v>
      </c>
      <c r="V35" s="1496">
        <v>0</v>
      </c>
      <c r="W35" s="1496">
        <v>0</v>
      </c>
      <c r="X35" s="1496">
        <v>0</v>
      </c>
      <c r="Y35" s="1496">
        <v>0</v>
      </c>
      <c r="Z35" s="1496">
        <v>0</v>
      </c>
      <c r="AA35" s="1497"/>
    </row>
    <row r="36" spans="2:27" x14ac:dyDescent="0.25">
      <c r="B36" s="250" t="s">
        <v>1026</v>
      </c>
      <c r="C36" s="50" t="s">
        <v>1019</v>
      </c>
      <c r="D36" s="57" t="s">
        <v>807</v>
      </c>
      <c r="E36" s="1565" t="s">
        <v>1986</v>
      </c>
      <c r="F36" s="301">
        <v>3</v>
      </c>
      <c r="G36" s="1493">
        <v>0</v>
      </c>
      <c r="H36" s="1493">
        <v>0</v>
      </c>
      <c r="I36" s="1493">
        <v>0</v>
      </c>
      <c r="J36" s="1493">
        <v>0</v>
      </c>
      <c r="K36" s="1493">
        <v>0</v>
      </c>
      <c r="L36" s="1494">
        <v>0</v>
      </c>
      <c r="M36" s="1494">
        <v>0</v>
      </c>
      <c r="N36" s="1494">
        <v>0</v>
      </c>
      <c r="O36" s="1494">
        <v>0</v>
      </c>
      <c r="P36" s="1494">
        <v>0</v>
      </c>
      <c r="Q36" s="1494">
        <v>0</v>
      </c>
      <c r="R36" s="1494">
        <v>0</v>
      </c>
      <c r="S36" s="1494">
        <v>0</v>
      </c>
      <c r="T36" s="1494">
        <v>0</v>
      </c>
      <c r="U36" s="1494">
        <v>0</v>
      </c>
      <c r="V36" s="1494">
        <v>0</v>
      </c>
      <c r="W36" s="1494">
        <v>0</v>
      </c>
      <c r="X36" s="1494">
        <v>0</v>
      </c>
      <c r="Y36" s="1494">
        <v>0</v>
      </c>
      <c r="Z36" s="1494">
        <v>0</v>
      </c>
      <c r="AA36" s="1494"/>
    </row>
    <row r="37" spans="2:27" x14ac:dyDescent="0.25">
      <c r="B37" s="250" t="s">
        <v>1027</v>
      </c>
      <c r="C37" s="50" t="s">
        <v>1021</v>
      </c>
      <c r="D37" s="57" t="s">
        <v>807</v>
      </c>
      <c r="E37" s="1565" t="s">
        <v>1986</v>
      </c>
      <c r="F37" s="301">
        <v>3</v>
      </c>
      <c r="G37" s="1495">
        <v>0</v>
      </c>
      <c r="H37" s="1495">
        <v>0</v>
      </c>
      <c r="I37" s="1495">
        <v>0</v>
      </c>
      <c r="J37" s="1495">
        <v>0</v>
      </c>
      <c r="K37" s="1495">
        <v>0</v>
      </c>
      <c r="L37" s="1496">
        <v>0</v>
      </c>
      <c r="M37" s="1496">
        <v>0</v>
      </c>
      <c r="N37" s="1496">
        <v>0</v>
      </c>
      <c r="O37" s="1496">
        <v>0</v>
      </c>
      <c r="P37" s="1496">
        <v>0</v>
      </c>
      <c r="Q37" s="1496">
        <v>0</v>
      </c>
      <c r="R37" s="1496">
        <v>0</v>
      </c>
      <c r="S37" s="1496">
        <v>0</v>
      </c>
      <c r="T37" s="1496">
        <v>0</v>
      </c>
      <c r="U37" s="1496">
        <v>0</v>
      </c>
      <c r="V37" s="1496">
        <v>0</v>
      </c>
      <c r="W37" s="1496">
        <v>0</v>
      </c>
      <c r="X37" s="1496">
        <v>0</v>
      </c>
      <c r="Y37" s="1496">
        <v>0</v>
      </c>
      <c r="Z37" s="1496">
        <v>0</v>
      </c>
      <c r="AA37" s="1497"/>
    </row>
    <row r="38" spans="2:27" x14ac:dyDescent="0.25">
      <c r="B38" s="250" t="s">
        <v>1028</v>
      </c>
      <c r="C38" s="50" t="s">
        <v>1023</v>
      </c>
      <c r="D38" s="57" t="s">
        <v>807</v>
      </c>
      <c r="E38" s="1565" t="s">
        <v>1986</v>
      </c>
      <c r="F38" s="301">
        <v>3</v>
      </c>
      <c r="G38" s="1495">
        <v>0</v>
      </c>
      <c r="H38" s="1495">
        <v>0</v>
      </c>
      <c r="I38" s="1495">
        <v>0</v>
      </c>
      <c r="J38" s="1495">
        <v>0</v>
      </c>
      <c r="K38" s="1495">
        <v>0</v>
      </c>
      <c r="L38" s="1496">
        <v>0</v>
      </c>
      <c r="M38" s="1496">
        <v>0</v>
      </c>
      <c r="N38" s="1496">
        <v>0</v>
      </c>
      <c r="O38" s="1496">
        <v>0</v>
      </c>
      <c r="P38" s="1496">
        <v>0</v>
      </c>
      <c r="Q38" s="1496">
        <v>0</v>
      </c>
      <c r="R38" s="1496">
        <v>0</v>
      </c>
      <c r="S38" s="1496">
        <v>0</v>
      </c>
      <c r="T38" s="1496">
        <v>0</v>
      </c>
      <c r="U38" s="1496">
        <v>0</v>
      </c>
      <c r="V38" s="1496">
        <v>0</v>
      </c>
      <c r="W38" s="1496">
        <v>0</v>
      </c>
      <c r="X38" s="1496">
        <v>0</v>
      </c>
      <c r="Y38" s="1496">
        <v>0</v>
      </c>
      <c r="Z38" s="1496">
        <v>0</v>
      </c>
      <c r="AA38" s="1497"/>
    </row>
    <row r="39" spans="2:27" x14ac:dyDescent="0.25">
      <c r="B39" s="250" t="s">
        <v>1029</v>
      </c>
      <c r="C39" s="50" t="s">
        <v>1025</v>
      </c>
      <c r="D39" s="57" t="s">
        <v>807</v>
      </c>
      <c r="E39" s="1565" t="s">
        <v>1986</v>
      </c>
      <c r="F39" s="301">
        <v>3</v>
      </c>
      <c r="G39" s="1495">
        <v>0</v>
      </c>
      <c r="H39" s="1495">
        <v>0</v>
      </c>
      <c r="I39" s="1495">
        <v>0</v>
      </c>
      <c r="J39" s="1495">
        <v>0</v>
      </c>
      <c r="K39" s="1495">
        <v>0</v>
      </c>
      <c r="L39" s="1496">
        <v>0</v>
      </c>
      <c r="M39" s="1496">
        <v>0</v>
      </c>
      <c r="N39" s="1496">
        <v>0</v>
      </c>
      <c r="O39" s="1496">
        <v>0</v>
      </c>
      <c r="P39" s="1496">
        <v>0</v>
      </c>
      <c r="Q39" s="1496">
        <v>0</v>
      </c>
      <c r="R39" s="1496">
        <v>0</v>
      </c>
      <c r="S39" s="1496">
        <v>0</v>
      </c>
      <c r="T39" s="1496">
        <v>0</v>
      </c>
      <c r="U39" s="1496">
        <v>0</v>
      </c>
      <c r="V39" s="1496">
        <v>0</v>
      </c>
      <c r="W39" s="1496">
        <v>0</v>
      </c>
      <c r="X39" s="1496">
        <v>0</v>
      </c>
      <c r="Y39" s="1496">
        <v>0</v>
      </c>
      <c r="Z39" s="1496">
        <v>0</v>
      </c>
      <c r="AA39" s="1497"/>
    </row>
    <row r="40" spans="2:27" x14ac:dyDescent="0.25">
      <c r="B40" s="250" t="s">
        <v>1030</v>
      </c>
      <c r="C40" s="1568" t="s">
        <v>1019</v>
      </c>
      <c r="D40" s="57" t="s">
        <v>966</v>
      </c>
      <c r="E40" s="1565" t="s">
        <v>1986</v>
      </c>
      <c r="F40" s="301">
        <v>3</v>
      </c>
      <c r="G40" s="319">
        <f t="shared" ref="G40:K40" si="14">SUM(G32, G36)</f>
        <v>0</v>
      </c>
      <c r="H40" s="319">
        <f t="shared" si="14"/>
        <v>0</v>
      </c>
      <c r="I40" s="319">
        <f t="shared" si="14"/>
        <v>0</v>
      </c>
      <c r="J40" s="319">
        <f t="shared" si="14"/>
        <v>0</v>
      </c>
      <c r="K40" s="319">
        <f t="shared" si="14"/>
        <v>0</v>
      </c>
      <c r="L40" s="319">
        <f>SUM(L32, L36)</f>
        <v>0</v>
      </c>
      <c r="M40" s="319">
        <f t="shared" ref="M40:AA40" si="15">SUM(M32, M36)</f>
        <v>0</v>
      </c>
      <c r="N40" s="319">
        <f t="shared" si="15"/>
        <v>0</v>
      </c>
      <c r="O40" s="319">
        <f t="shared" si="15"/>
        <v>0</v>
      </c>
      <c r="P40" s="319">
        <f t="shared" si="15"/>
        <v>0</v>
      </c>
      <c r="Q40" s="319">
        <f t="shared" si="15"/>
        <v>0</v>
      </c>
      <c r="R40" s="319">
        <f t="shared" si="15"/>
        <v>0</v>
      </c>
      <c r="S40" s="319">
        <f t="shared" si="15"/>
        <v>0</v>
      </c>
      <c r="T40" s="319">
        <f t="shared" si="15"/>
        <v>0</v>
      </c>
      <c r="U40" s="319">
        <f t="shared" si="15"/>
        <v>0</v>
      </c>
      <c r="V40" s="319">
        <f t="shared" si="15"/>
        <v>0</v>
      </c>
      <c r="W40" s="319">
        <f t="shared" si="15"/>
        <v>0</v>
      </c>
      <c r="X40" s="319">
        <f t="shared" si="15"/>
        <v>0</v>
      </c>
      <c r="Y40" s="319">
        <f t="shared" si="15"/>
        <v>0</v>
      </c>
      <c r="Z40" s="319">
        <f t="shared" si="15"/>
        <v>0</v>
      </c>
      <c r="AA40" s="319">
        <f t="shared" si="15"/>
        <v>0</v>
      </c>
    </row>
    <row r="41" spans="2:27" x14ac:dyDescent="0.25">
      <c r="B41" s="250" t="s">
        <v>1031</v>
      </c>
      <c r="C41" s="1568" t="s">
        <v>1032</v>
      </c>
      <c r="D41" s="57" t="s">
        <v>810</v>
      </c>
      <c r="E41" s="1565" t="s">
        <v>1986</v>
      </c>
      <c r="F41" s="301">
        <v>3</v>
      </c>
      <c r="G41" s="1493">
        <v>0</v>
      </c>
      <c r="H41" s="1493">
        <v>0</v>
      </c>
      <c r="I41" s="1493">
        <v>0</v>
      </c>
      <c r="J41" s="1493">
        <v>0</v>
      </c>
      <c r="K41" s="1493">
        <v>0</v>
      </c>
      <c r="L41" s="1494">
        <v>0</v>
      </c>
      <c r="M41" s="1494">
        <v>13.009787416258915</v>
      </c>
      <c r="N41" s="1494">
        <v>3.9351494543552898</v>
      </c>
      <c r="O41" s="1494">
        <v>3.1859535976205682</v>
      </c>
      <c r="P41" s="1494">
        <v>4.2160874795501622</v>
      </c>
      <c r="Q41" s="1494">
        <v>4.8979103205521488</v>
      </c>
      <c r="R41" s="1494">
        <v>14.622485183839949</v>
      </c>
      <c r="S41" s="1494">
        <v>1.7915471181938074</v>
      </c>
      <c r="T41" s="1494">
        <v>1.9627215383285148</v>
      </c>
      <c r="U41" s="1494">
        <v>1.7528464842806448</v>
      </c>
      <c r="V41" s="1494">
        <v>1.8505052444840471</v>
      </c>
      <c r="W41" s="1494">
        <v>1.7370944030605033</v>
      </c>
      <c r="X41" s="1494">
        <v>1.748765325745725</v>
      </c>
      <c r="Y41" s="1494">
        <v>1.8417468405575419</v>
      </c>
      <c r="Z41" s="1494">
        <v>1.6689599256079255</v>
      </c>
      <c r="AA41" s="1494"/>
    </row>
    <row r="42" spans="2:27" x14ac:dyDescent="0.25">
      <c r="B42" s="250" t="s">
        <v>1033</v>
      </c>
      <c r="C42" s="1568" t="s">
        <v>1990</v>
      </c>
      <c r="D42" s="57" t="s">
        <v>810</v>
      </c>
      <c r="E42" s="1565" t="s">
        <v>1986</v>
      </c>
      <c r="F42" s="301">
        <v>3</v>
      </c>
      <c r="G42" s="1495">
        <v>0</v>
      </c>
      <c r="H42" s="1495">
        <v>0</v>
      </c>
      <c r="I42" s="1495">
        <v>0</v>
      </c>
      <c r="J42" s="1495">
        <v>0</v>
      </c>
      <c r="K42" s="1495">
        <v>0</v>
      </c>
      <c r="L42" s="1496">
        <v>0</v>
      </c>
      <c r="M42" s="1496">
        <v>0</v>
      </c>
      <c r="N42" s="1496">
        <v>0</v>
      </c>
      <c r="O42" s="1496">
        <v>0</v>
      </c>
      <c r="P42" s="1496">
        <v>0</v>
      </c>
      <c r="Q42" s="1496">
        <v>0</v>
      </c>
      <c r="R42" s="1496">
        <v>0</v>
      </c>
      <c r="S42" s="1496">
        <v>0</v>
      </c>
      <c r="T42" s="1496">
        <v>0</v>
      </c>
      <c r="U42" s="1496">
        <v>0</v>
      </c>
      <c r="V42" s="1496">
        <v>0</v>
      </c>
      <c r="W42" s="1496">
        <v>0</v>
      </c>
      <c r="X42" s="1496">
        <v>0</v>
      </c>
      <c r="Y42" s="1496">
        <v>0</v>
      </c>
      <c r="Z42" s="1496">
        <v>0</v>
      </c>
      <c r="AA42" s="1497"/>
    </row>
    <row r="43" spans="2:27" x14ac:dyDescent="0.25">
      <c r="B43" s="250" t="s">
        <v>1034</v>
      </c>
      <c r="C43" s="1568" t="s">
        <v>1991</v>
      </c>
      <c r="D43" s="57" t="s">
        <v>810</v>
      </c>
      <c r="E43" s="1565" t="s">
        <v>1986</v>
      </c>
      <c r="F43" s="301">
        <v>3</v>
      </c>
      <c r="G43" s="1495">
        <v>0</v>
      </c>
      <c r="H43" s="1495">
        <v>0</v>
      </c>
      <c r="I43" s="1495">
        <v>0</v>
      </c>
      <c r="J43" s="1495">
        <v>0</v>
      </c>
      <c r="K43" s="1495">
        <v>0</v>
      </c>
      <c r="L43" s="1496">
        <v>0</v>
      </c>
      <c r="M43" s="1496">
        <v>0</v>
      </c>
      <c r="N43" s="1496">
        <v>0</v>
      </c>
      <c r="O43" s="1496">
        <v>0</v>
      </c>
      <c r="P43" s="1496">
        <v>0</v>
      </c>
      <c r="Q43" s="1496">
        <v>0</v>
      </c>
      <c r="R43" s="1496">
        <v>0</v>
      </c>
      <c r="S43" s="1496">
        <v>0</v>
      </c>
      <c r="T43" s="1496">
        <v>0</v>
      </c>
      <c r="U43" s="1496">
        <v>0</v>
      </c>
      <c r="V43" s="1496">
        <v>0</v>
      </c>
      <c r="W43" s="1496">
        <v>0</v>
      </c>
      <c r="X43" s="1496">
        <v>0</v>
      </c>
      <c r="Y43" s="1496">
        <v>0</v>
      </c>
      <c r="Z43" s="1496">
        <v>0</v>
      </c>
      <c r="AA43" s="1497"/>
    </row>
    <row r="44" spans="2:27" x14ac:dyDescent="0.25">
      <c r="B44" s="250" t="s">
        <v>1035</v>
      </c>
      <c r="C44" s="1568" t="s">
        <v>1992</v>
      </c>
      <c r="D44" s="57" t="s">
        <v>810</v>
      </c>
      <c r="E44" s="1565" t="s">
        <v>1986</v>
      </c>
      <c r="F44" s="301">
        <v>3</v>
      </c>
      <c r="G44" s="1495">
        <v>0</v>
      </c>
      <c r="H44" s="1495">
        <v>0</v>
      </c>
      <c r="I44" s="1495">
        <v>0</v>
      </c>
      <c r="J44" s="1495">
        <v>0</v>
      </c>
      <c r="K44" s="1495">
        <v>0</v>
      </c>
      <c r="L44" s="1496">
        <v>0</v>
      </c>
      <c r="M44" s="1496">
        <v>13.009787416258915</v>
      </c>
      <c r="N44" s="1496">
        <v>3.9351494543552898</v>
      </c>
      <c r="O44" s="1496">
        <v>3.1859535976205682</v>
      </c>
      <c r="P44" s="1496">
        <v>4.2160874795501622</v>
      </c>
      <c r="Q44" s="1496">
        <v>4.8979103205521488</v>
      </c>
      <c r="R44" s="1496">
        <v>14.622485183839949</v>
      </c>
      <c r="S44" s="1496">
        <v>1.7915471181938074</v>
      </c>
      <c r="T44" s="1496">
        <v>1.9627215383285148</v>
      </c>
      <c r="U44" s="1496">
        <v>1.7528464842806448</v>
      </c>
      <c r="V44" s="1496">
        <v>1.8505052444840471</v>
      </c>
      <c r="W44" s="1496">
        <v>1.7370944030605033</v>
      </c>
      <c r="X44" s="1496">
        <v>1.748765325745725</v>
      </c>
      <c r="Y44" s="1496">
        <v>1.8417468405575419</v>
      </c>
      <c r="Z44" s="1496">
        <v>1.6689599256079255</v>
      </c>
      <c r="AA44" s="1497"/>
    </row>
    <row r="45" spans="2:27" x14ac:dyDescent="0.25">
      <c r="B45" s="250" t="s">
        <v>1036</v>
      </c>
      <c r="C45" s="1568" t="s">
        <v>1032</v>
      </c>
      <c r="D45" s="57" t="s">
        <v>807</v>
      </c>
      <c r="E45" s="1565" t="s">
        <v>1986</v>
      </c>
      <c r="F45" s="301">
        <v>3</v>
      </c>
      <c r="G45" s="1493">
        <v>0</v>
      </c>
      <c r="H45" s="1493">
        <v>0</v>
      </c>
      <c r="I45" s="1493">
        <v>0</v>
      </c>
      <c r="J45" s="1493">
        <v>0</v>
      </c>
      <c r="K45" s="1493">
        <v>0</v>
      </c>
      <c r="L45" s="1494">
        <v>0</v>
      </c>
      <c r="M45" s="1494">
        <v>1.5762801781669928</v>
      </c>
      <c r="N45" s="1494">
        <v>1.6088539872350189</v>
      </c>
      <c r="O45" s="1494">
        <v>1.5747413495502138</v>
      </c>
      <c r="P45" s="1494">
        <v>1.5747413495502138</v>
      </c>
      <c r="Q45" s="1494">
        <v>1.5747413495502138</v>
      </c>
      <c r="R45" s="1494">
        <v>7.8717901412768034</v>
      </c>
      <c r="S45" s="1494">
        <v>9.4165697014672229</v>
      </c>
      <c r="T45" s="1494">
        <v>9.1495431833865553</v>
      </c>
      <c r="U45" s="1494">
        <v>9.1495431833865553</v>
      </c>
      <c r="V45" s="1494">
        <v>9.1495431833865553</v>
      </c>
      <c r="W45" s="1494">
        <v>9.1495431833865553</v>
      </c>
      <c r="X45" s="1494">
        <v>9.1495431833865553</v>
      </c>
      <c r="Y45" s="1494">
        <v>9.1495431833865553</v>
      </c>
      <c r="Z45" s="1494">
        <v>9.1495431833865553</v>
      </c>
      <c r="AA45" s="1494"/>
    </row>
    <row r="46" spans="2:27" x14ac:dyDescent="0.25">
      <c r="B46" s="250" t="s">
        <v>1037</v>
      </c>
      <c r="C46" s="1568" t="s">
        <v>1990</v>
      </c>
      <c r="D46" s="57" t="s">
        <v>807</v>
      </c>
      <c r="E46" s="1565" t="s">
        <v>1986</v>
      </c>
      <c r="F46" s="301">
        <v>3</v>
      </c>
      <c r="G46" s="1495">
        <v>0</v>
      </c>
      <c r="H46" s="1495">
        <v>0</v>
      </c>
      <c r="I46" s="1495">
        <v>0</v>
      </c>
      <c r="J46" s="1495">
        <v>0</v>
      </c>
      <c r="K46" s="1495">
        <v>0</v>
      </c>
      <c r="L46" s="1496">
        <v>0</v>
      </c>
      <c r="M46" s="1496">
        <v>0</v>
      </c>
      <c r="N46" s="1496">
        <v>0</v>
      </c>
      <c r="O46" s="1496">
        <v>0</v>
      </c>
      <c r="P46" s="1496">
        <v>0</v>
      </c>
      <c r="Q46" s="1496">
        <v>0</v>
      </c>
      <c r="R46" s="1496">
        <v>0</v>
      </c>
      <c r="S46" s="1496">
        <v>0</v>
      </c>
      <c r="T46" s="1496">
        <v>0</v>
      </c>
      <c r="U46" s="1496">
        <v>0</v>
      </c>
      <c r="V46" s="1496">
        <v>0</v>
      </c>
      <c r="W46" s="1496">
        <v>0</v>
      </c>
      <c r="X46" s="1496">
        <v>0</v>
      </c>
      <c r="Y46" s="1496">
        <v>0</v>
      </c>
      <c r="Z46" s="1496">
        <v>0</v>
      </c>
      <c r="AA46" s="1497"/>
    </row>
    <row r="47" spans="2:27" x14ac:dyDescent="0.25">
      <c r="B47" s="250" t="s">
        <v>1038</v>
      </c>
      <c r="C47" s="1568" t="s">
        <v>1993</v>
      </c>
      <c r="D47" s="57" t="s">
        <v>807</v>
      </c>
      <c r="E47" s="1565" t="s">
        <v>1986</v>
      </c>
      <c r="F47" s="301">
        <v>3</v>
      </c>
      <c r="G47" s="1495">
        <v>0</v>
      </c>
      <c r="H47" s="1495">
        <v>0</v>
      </c>
      <c r="I47" s="1495">
        <v>0</v>
      </c>
      <c r="J47" s="1495">
        <v>0</v>
      </c>
      <c r="K47" s="1495">
        <v>0</v>
      </c>
      <c r="L47" s="1496">
        <v>0</v>
      </c>
      <c r="M47" s="1496">
        <v>0</v>
      </c>
      <c r="N47" s="1496">
        <v>0</v>
      </c>
      <c r="O47" s="1496">
        <v>0</v>
      </c>
      <c r="P47" s="1496">
        <v>0</v>
      </c>
      <c r="Q47" s="1496">
        <v>0</v>
      </c>
      <c r="R47" s="1496">
        <v>0</v>
      </c>
      <c r="S47" s="1496">
        <v>0</v>
      </c>
      <c r="T47" s="1496">
        <v>0</v>
      </c>
      <c r="U47" s="1496">
        <v>0</v>
      </c>
      <c r="V47" s="1496">
        <v>0</v>
      </c>
      <c r="W47" s="1496">
        <v>0</v>
      </c>
      <c r="X47" s="1496">
        <v>0</v>
      </c>
      <c r="Y47" s="1496">
        <v>0</v>
      </c>
      <c r="Z47" s="1496">
        <v>0</v>
      </c>
      <c r="AA47" s="1497"/>
    </row>
    <row r="48" spans="2:27" x14ac:dyDescent="0.25">
      <c r="B48" s="250" t="s">
        <v>1039</v>
      </c>
      <c r="C48" s="1568" t="s">
        <v>1992</v>
      </c>
      <c r="D48" s="57" t="s">
        <v>807</v>
      </c>
      <c r="E48" s="1565" t="s">
        <v>1986</v>
      </c>
      <c r="F48" s="301">
        <v>3</v>
      </c>
      <c r="G48" s="1495">
        <v>0</v>
      </c>
      <c r="H48" s="1495">
        <v>0</v>
      </c>
      <c r="I48" s="1495">
        <v>0</v>
      </c>
      <c r="J48" s="1495">
        <v>0</v>
      </c>
      <c r="K48" s="1495">
        <v>0</v>
      </c>
      <c r="L48" s="1496">
        <v>0</v>
      </c>
      <c r="M48" s="1496">
        <v>1.5762801781669928</v>
      </c>
      <c r="N48" s="1496">
        <v>1.6088539872350189</v>
      </c>
      <c r="O48" s="1496">
        <v>1.5747413495502138</v>
      </c>
      <c r="P48" s="1496">
        <v>1.5747413495502138</v>
      </c>
      <c r="Q48" s="1496">
        <v>1.5747413495502138</v>
      </c>
      <c r="R48" s="1496">
        <v>7.8717901412768034</v>
      </c>
      <c r="S48" s="1496">
        <v>9.4165697014672229</v>
      </c>
      <c r="T48" s="1496">
        <v>9.1495431833865553</v>
      </c>
      <c r="U48" s="1496">
        <v>9.1495431833865553</v>
      </c>
      <c r="V48" s="1496">
        <v>9.1495431833865553</v>
      </c>
      <c r="W48" s="1496">
        <v>9.1495431833865553</v>
      </c>
      <c r="X48" s="1496">
        <v>9.1495431833865553</v>
      </c>
      <c r="Y48" s="1496">
        <v>9.1495431833865553</v>
      </c>
      <c r="Z48" s="1496">
        <v>9.1495431833865553</v>
      </c>
      <c r="AA48" s="1497"/>
    </row>
    <row r="49" spans="2:27" x14ac:dyDescent="0.25">
      <c r="B49" s="250" t="s">
        <v>1040</v>
      </c>
      <c r="C49" s="1568" t="s">
        <v>1032</v>
      </c>
      <c r="D49" s="57" t="s">
        <v>966</v>
      </c>
      <c r="E49" s="1565" t="s">
        <v>1986</v>
      </c>
      <c r="F49" s="301">
        <v>3</v>
      </c>
      <c r="G49" s="319">
        <f t="shared" ref="G49:K49" si="16">SUM(G41,G45)</f>
        <v>0</v>
      </c>
      <c r="H49" s="319">
        <f t="shared" si="16"/>
        <v>0</v>
      </c>
      <c r="I49" s="319">
        <f t="shared" si="16"/>
        <v>0</v>
      </c>
      <c r="J49" s="319">
        <f t="shared" si="16"/>
        <v>0</v>
      </c>
      <c r="K49" s="319">
        <f t="shared" si="16"/>
        <v>0</v>
      </c>
      <c r="L49" s="319">
        <f>SUM(L41,L45)</f>
        <v>0</v>
      </c>
      <c r="M49" s="319">
        <f t="shared" ref="M49:Z49" si="17">SUM(M41,M45)</f>
        <v>14.586067594425908</v>
      </c>
      <c r="N49" s="319">
        <f t="shared" si="17"/>
        <v>5.5440034415903092</v>
      </c>
      <c r="O49" s="319">
        <f t="shared" si="17"/>
        <v>4.7606949471707818</v>
      </c>
      <c r="P49" s="319">
        <f t="shared" si="17"/>
        <v>5.7908288291003762</v>
      </c>
      <c r="Q49" s="319">
        <f t="shared" si="17"/>
        <v>6.4726516701023629</v>
      </c>
      <c r="R49" s="319">
        <f t="shared" si="17"/>
        <v>22.494275325116753</v>
      </c>
      <c r="S49" s="319">
        <f t="shared" si="17"/>
        <v>11.208116819661031</v>
      </c>
      <c r="T49" s="319">
        <f t="shared" si="17"/>
        <v>11.11226472171507</v>
      </c>
      <c r="U49" s="319">
        <f t="shared" si="17"/>
        <v>10.902389667667201</v>
      </c>
      <c r="V49" s="319">
        <f t="shared" si="17"/>
        <v>11.000048427870603</v>
      </c>
      <c r="W49" s="319">
        <f t="shared" si="17"/>
        <v>10.886637586447058</v>
      </c>
      <c r="X49" s="319">
        <f t="shared" si="17"/>
        <v>10.89830850913228</v>
      </c>
      <c r="Y49" s="319">
        <f t="shared" si="17"/>
        <v>10.991290023944098</v>
      </c>
      <c r="Z49" s="319">
        <f t="shared" si="17"/>
        <v>10.818503108994481</v>
      </c>
      <c r="AA49" s="319">
        <f>SUM(AA41,AA45)</f>
        <v>0</v>
      </c>
    </row>
    <row r="50" spans="2:27" x14ac:dyDescent="0.25">
      <c r="B50" s="250" t="s">
        <v>1041</v>
      </c>
      <c r="C50" s="1568" t="s">
        <v>1042</v>
      </c>
      <c r="D50" s="57" t="s">
        <v>810</v>
      </c>
      <c r="E50" s="1565" t="s">
        <v>1986</v>
      </c>
      <c r="F50" s="301">
        <v>3</v>
      </c>
      <c r="G50" s="1493">
        <v>0</v>
      </c>
      <c r="H50" s="1493">
        <v>0</v>
      </c>
      <c r="I50" s="1493">
        <v>0</v>
      </c>
      <c r="J50" s="1493">
        <v>0</v>
      </c>
      <c r="K50" s="1493">
        <v>0</v>
      </c>
      <c r="L50" s="1494">
        <v>0</v>
      </c>
      <c r="M50" s="1494">
        <v>0</v>
      </c>
      <c r="N50" s="1494">
        <v>0</v>
      </c>
      <c r="O50" s="1494">
        <v>0</v>
      </c>
      <c r="P50" s="1494">
        <v>0</v>
      </c>
      <c r="Q50" s="1494">
        <v>0</v>
      </c>
      <c r="R50" s="1494">
        <v>0</v>
      </c>
      <c r="S50" s="1494">
        <v>0</v>
      </c>
      <c r="T50" s="1494">
        <v>0</v>
      </c>
      <c r="U50" s="1494">
        <v>0</v>
      </c>
      <c r="V50" s="1494">
        <v>0</v>
      </c>
      <c r="W50" s="1494">
        <v>0</v>
      </c>
      <c r="X50" s="1494">
        <v>0</v>
      </c>
      <c r="Y50" s="1494">
        <v>0</v>
      </c>
      <c r="Z50" s="1494">
        <v>0</v>
      </c>
      <c r="AA50" s="1494"/>
    </row>
    <row r="51" spans="2:27" x14ac:dyDescent="0.25">
      <c r="B51" s="250" t="s">
        <v>1043</v>
      </c>
      <c r="C51" s="1568" t="s">
        <v>1044</v>
      </c>
      <c r="D51" s="57" t="s">
        <v>810</v>
      </c>
      <c r="E51" s="1565" t="s">
        <v>1986</v>
      </c>
      <c r="F51" s="301">
        <v>3</v>
      </c>
      <c r="G51" s="1495">
        <v>0</v>
      </c>
      <c r="H51" s="1495">
        <v>0</v>
      </c>
      <c r="I51" s="1495">
        <v>0</v>
      </c>
      <c r="J51" s="1495">
        <v>0</v>
      </c>
      <c r="K51" s="1495">
        <v>0</v>
      </c>
      <c r="L51" s="1496">
        <v>0</v>
      </c>
      <c r="M51" s="1496">
        <v>0</v>
      </c>
      <c r="N51" s="1496">
        <v>0</v>
      </c>
      <c r="O51" s="1496">
        <v>0</v>
      </c>
      <c r="P51" s="1496">
        <v>0</v>
      </c>
      <c r="Q51" s="1496">
        <v>0</v>
      </c>
      <c r="R51" s="1496">
        <v>0</v>
      </c>
      <c r="S51" s="1496">
        <v>0</v>
      </c>
      <c r="T51" s="1496">
        <v>0</v>
      </c>
      <c r="U51" s="1496">
        <v>0</v>
      </c>
      <c r="V51" s="1496">
        <v>0</v>
      </c>
      <c r="W51" s="1496">
        <v>0</v>
      </c>
      <c r="X51" s="1496">
        <v>0</v>
      </c>
      <c r="Y51" s="1496">
        <v>0</v>
      </c>
      <c r="Z51" s="1496">
        <v>0</v>
      </c>
      <c r="AA51" s="1497"/>
    </row>
    <row r="52" spans="2:27" x14ac:dyDescent="0.25">
      <c r="B52" s="250" t="s">
        <v>1045</v>
      </c>
      <c r="C52" s="50" t="s">
        <v>1046</v>
      </c>
      <c r="D52" s="57" t="s">
        <v>810</v>
      </c>
      <c r="E52" s="1565" t="s">
        <v>1986</v>
      </c>
      <c r="F52" s="301">
        <v>3</v>
      </c>
      <c r="G52" s="1495">
        <v>0</v>
      </c>
      <c r="H52" s="1495">
        <v>0</v>
      </c>
      <c r="I52" s="1495">
        <v>0</v>
      </c>
      <c r="J52" s="1495">
        <v>0</v>
      </c>
      <c r="K52" s="1495">
        <v>0</v>
      </c>
      <c r="L52" s="1496">
        <v>0</v>
      </c>
      <c r="M52" s="1496">
        <v>0</v>
      </c>
      <c r="N52" s="1496">
        <v>0</v>
      </c>
      <c r="O52" s="1496">
        <v>0</v>
      </c>
      <c r="P52" s="1496">
        <v>0</v>
      </c>
      <c r="Q52" s="1496">
        <v>0</v>
      </c>
      <c r="R52" s="1496">
        <v>0</v>
      </c>
      <c r="S52" s="1496">
        <v>0</v>
      </c>
      <c r="T52" s="1496">
        <v>0</v>
      </c>
      <c r="U52" s="1496">
        <v>0</v>
      </c>
      <c r="V52" s="1496">
        <v>0</v>
      </c>
      <c r="W52" s="1496">
        <v>0</v>
      </c>
      <c r="X52" s="1496">
        <v>0</v>
      </c>
      <c r="Y52" s="1496">
        <v>0</v>
      </c>
      <c r="Z52" s="1496">
        <v>0</v>
      </c>
      <c r="AA52" s="1497"/>
    </row>
    <row r="53" spans="2:27" x14ac:dyDescent="0.25">
      <c r="B53" s="250" t="s">
        <v>1047</v>
      </c>
      <c r="C53" s="50" t="s">
        <v>1048</v>
      </c>
      <c r="D53" s="57" t="s">
        <v>810</v>
      </c>
      <c r="E53" s="1565" t="s">
        <v>1986</v>
      </c>
      <c r="F53" s="301">
        <v>3</v>
      </c>
      <c r="G53" s="1495">
        <v>0</v>
      </c>
      <c r="H53" s="1495">
        <v>0</v>
      </c>
      <c r="I53" s="1495">
        <v>0</v>
      </c>
      <c r="J53" s="1495">
        <v>0</v>
      </c>
      <c r="K53" s="1495">
        <v>0</v>
      </c>
      <c r="L53" s="1496">
        <v>0</v>
      </c>
      <c r="M53" s="1496">
        <v>0</v>
      </c>
      <c r="N53" s="1496">
        <v>0</v>
      </c>
      <c r="O53" s="1496">
        <v>0</v>
      </c>
      <c r="P53" s="1496">
        <v>0</v>
      </c>
      <c r="Q53" s="1496">
        <v>0</v>
      </c>
      <c r="R53" s="1496">
        <v>0</v>
      </c>
      <c r="S53" s="1496">
        <v>0</v>
      </c>
      <c r="T53" s="1496">
        <v>0</v>
      </c>
      <c r="U53" s="1496">
        <v>0</v>
      </c>
      <c r="V53" s="1496">
        <v>0</v>
      </c>
      <c r="W53" s="1496">
        <v>0</v>
      </c>
      <c r="X53" s="1496">
        <v>0</v>
      </c>
      <c r="Y53" s="1496">
        <v>0</v>
      </c>
      <c r="Z53" s="1496">
        <v>0</v>
      </c>
      <c r="AA53" s="1497"/>
    </row>
    <row r="54" spans="2:27" x14ac:dyDescent="0.25">
      <c r="B54" s="250" t="s">
        <v>1049</v>
      </c>
      <c r="C54" s="50" t="s">
        <v>1042</v>
      </c>
      <c r="D54" s="57" t="s">
        <v>807</v>
      </c>
      <c r="E54" s="1565" t="s">
        <v>1986</v>
      </c>
      <c r="F54" s="301">
        <v>3</v>
      </c>
      <c r="G54" s="1493">
        <v>0</v>
      </c>
      <c r="H54" s="1493">
        <v>0</v>
      </c>
      <c r="I54" s="1493">
        <v>0</v>
      </c>
      <c r="J54" s="1493">
        <v>0</v>
      </c>
      <c r="K54" s="1493">
        <v>0</v>
      </c>
      <c r="L54" s="1494">
        <v>0</v>
      </c>
      <c r="M54" s="1494">
        <v>0</v>
      </c>
      <c r="N54" s="1494">
        <v>0</v>
      </c>
      <c r="O54" s="1494">
        <v>0</v>
      </c>
      <c r="P54" s="1494">
        <v>0</v>
      </c>
      <c r="Q54" s="1494">
        <v>0</v>
      </c>
      <c r="R54" s="1494">
        <v>0</v>
      </c>
      <c r="S54" s="1494">
        <v>0</v>
      </c>
      <c r="T54" s="1494">
        <v>0</v>
      </c>
      <c r="U54" s="1494">
        <v>0</v>
      </c>
      <c r="V54" s="1494">
        <v>0</v>
      </c>
      <c r="W54" s="1494">
        <v>0</v>
      </c>
      <c r="X54" s="1494">
        <v>0</v>
      </c>
      <c r="Y54" s="1494">
        <v>0</v>
      </c>
      <c r="Z54" s="1494">
        <v>0</v>
      </c>
      <c r="AA54" s="1494"/>
    </row>
    <row r="55" spans="2:27" x14ac:dyDescent="0.25">
      <c r="B55" s="250" t="s">
        <v>1050</v>
      </c>
      <c r="C55" s="50" t="s">
        <v>1044</v>
      </c>
      <c r="D55" s="57" t="s">
        <v>807</v>
      </c>
      <c r="E55" s="1565" t="s">
        <v>1986</v>
      </c>
      <c r="F55" s="301">
        <v>3</v>
      </c>
      <c r="G55" s="1495">
        <v>0</v>
      </c>
      <c r="H55" s="1495">
        <v>0</v>
      </c>
      <c r="I55" s="1495">
        <v>0</v>
      </c>
      <c r="J55" s="1495">
        <v>0</v>
      </c>
      <c r="K55" s="1495">
        <v>0</v>
      </c>
      <c r="L55" s="1496">
        <v>0</v>
      </c>
      <c r="M55" s="1496">
        <v>0</v>
      </c>
      <c r="N55" s="1496">
        <v>0</v>
      </c>
      <c r="O55" s="1496">
        <v>0</v>
      </c>
      <c r="P55" s="1496">
        <v>0</v>
      </c>
      <c r="Q55" s="1496">
        <v>0</v>
      </c>
      <c r="R55" s="1496">
        <v>0</v>
      </c>
      <c r="S55" s="1496">
        <v>0</v>
      </c>
      <c r="T55" s="1496">
        <v>0</v>
      </c>
      <c r="U55" s="1496">
        <v>0</v>
      </c>
      <c r="V55" s="1496">
        <v>0</v>
      </c>
      <c r="W55" s="1496">
        <v>0</v>
      </c>
      <c r="X55" s="1496">
        <v>0</v>
      </c>
      <c r="Y55" s="1496">
        <v>0</v>
      </c>
      <c r="Z55" s="1496">
        <v>0</v>
      </c>
      <c r="AA55" s="1497"/>
    </row>
    <row r="56" spans="2:27" x14ac:dyDescent="0.25">
      <c r="B56" s="250" t="s">
        <v>1051</v>
      </c>
      <c r="C56" s="50" t="s">
        <v>1046</v>
      </c>
      <c r="D56" s="57" t="s">
        <v>807</v>
      </c>
      <c r="E56" s="1565" t="s">
        <v>1986</v>
      </c>
      <c r="F56" s="301">
        <v>3</v>
      </c>
      <c r="G56" s="1495">
        <v>0</v>
      </c>
      <c r="H56" s="1495">
        <v>0</v>
      </c>
      <c r="I56" s="1495">
        <v>0</v>
      </c>
      <c r="J56" s="1495">
        <v>0</v>
      </c>
      <c r="K56" s="1495">
        <v>0</v>
      </c>
      <c r="L56" s="1496">
        <v>0</v>
      </c>
      <c r="M56" s="1496">
        <v>0</v>
      </c>
      <c r="N56" s="1496">
        <v>0</v>
      </c>
      <c r="O56" s="1496">
        <v>0</v>
      </c>
      <c r="P56" s="1496">
        <v>0</v>
      </c>
      <c r="Q56" s="1496">
        <v>0</v>
      </c>
      <c r="R56" s="1496">
        <v>0</v>
      </c>
      <c r="S56" s="1496">
        <v>0</v>
      </c>
      <c r="T56" s="1496">
        <v>0</v>
      </c>
      <c r="U56" s="1496">
        <v>0</v>
      </c>
      <c r="V56" s="1496">
        <v>0</v>
      </c>
      <c r="W56" s="1496">
        <v>0</v>
      </c>
      <c r="X56" s="1496">
        <v>0</v>
      </c>
      <c r="Y56" s="1496">
        <v>0</v>
      </c>
      <c r="Z56" s="1496">
        <v>0</v>
      </c>
      <c r="AA56" s="1497"/>
    </row>
    <row r="57" spans="2:27" x14ac:dyDescent="0.25">
      <c r="B57" s="250" t="s">
        <v>1052</v>
      </c>
      <c r="C57" s="50" t="s">
        <v>1048</v>
      </c>
      <c r="D57" s="57" t="s">
        <v>807</v>
      </c>
      <c r="E57" s="1565" t="s">
        <v>1986</v>
      </c>
      <c r="F57" s="301">
        <v>3</v>
      </c>
      <c r="G57" s="1495">
        <v>0</v>
      </c>
      <c r="H57" s="1495">
        <v>0</v>
      </c>
      <c r="I57" s="1495">
        <v>0</v>
      </c>
      <c r="J57" s="1495">
        <v>0</v>
      </c>
      <c r="K57" s="1495">
        <v>0</v>
      </c>
      <c r="L57" s="1496">
        <v>0</v>
      </c>
      <c r="M57" s="1496">
        <v>0</v>
      </c>
      <c r="N57" s="1496">
        <v>0</v>
      </c>
      <c r="O57" s="1496">
        <v>0</v>
      </c>
      <c r="P57" s="1496">
        <v>0</v>
      </c>
      <c r="Q57" s="1496">
        <v>0</v>
      </c>
      <c r="R57" s="1496">
        <v>0</v>
      </c>
      <c r="S57" s="1496">
        <v>0</v>
      </c>
      <c r="T57" s="1496">
        <v>0</v>
      </c>
      <c r="U57" s="1496">
        <v>0</v>
      </c>
      <c r="V57" s="1496">
        <v>0</v>
      </c>
      <c r="W57" s="1496">
        <v>0</v>
      </c>
      <c r="X57" s="1496">
        <v>0</v>
      </c>
      <c r="Y57" s="1496">
        <v>0</v>
      </c>
      <c r="Z57" s="1496">
        <v>0</v>
      </c>
      <c r="AA57" s="1497"/>
    </row>
    <row r="58" spans="2:27" x14ac:dyDescent="0.25">
      <c r="B58" s="250" t="s">
        <v>1053</v>
      </c>
      <c r="C58" s="50" t="s">
        <v>1044</v>
      </c>
      <c r="D58" s="57" t="s">
        <v>966</v>
      </c>
      <c r="E58" s="1565" t="s">
        <v>1986</v>
      </c>
      <c r="F58" s="301">
        <v>3</v>
      </c>
      <c r="G58" s="319">
        <f>SUM(G50,G54)</f>
        <v>0</v>
      </c>
      <c r="H58" s="319">
        <f t="shared" ref="H58:K58" si="18">SUM(H50,H54)</f>
        <v>0</v>
      </c>
      <c r="I58" s="319">
        <f t="shared" si="18"/>
        <v>0</v>
      </c>
      <c r="J58" s="319">
        <f t="shared" si="18"/>
        <v>0</v>
      </c>
      <c r="K58" s="319">
        <f t="shared" si="18"/>
        <v>0</v>
      </c>
      <c r="L58" s="319">
        <f>SUM(L50,L54)</f>
        <v>0</v>
      </c>
      <c r="M58" s="319">
        <f t="shared" ref="M58:Z58" si="19">SUM(M50,M54)</f>
        <v>0</v>
      </c>
      <c r="N58" s="319">
        <f t="shared" si="19"/>
        <v>0</v>
      </c>
      <c r="O58" s="319">
        <f t="shared" si="19"/>
        <v>0</v>
      </c>
      <c r="P58" s="319">
        <f t="shared" si="19"/>
        <v>0</v>
      </c>
      <c r="Q58" s="319">
        <f t="shared" si="19"/>
        <v>0</v>
      </c>
      <c r="R58" s="319">
        <f>SUM(R50,R54)</f>
        <v>0</v>
      </c>
      <c r="S58" s="319">
        <f t="shared" si="19"/>
        <v>0</v>
      </c>
      <c r="T58" s="319">
        <f t="shared" si="19"/>
        <v>0</v>
      </c>
      <c r="U58" s="319">
        <f t="shared" si="19"/>
        <v>0</v>
      </c>
      <c r="V58" s="319">
        <f t="shared" si="19"/>
        <v>0</v>
      </c>
      <c r="W58" s="319">
        <f t="shared" si="19"/>
        <v>0</v>
      </c>
      <c r="X58" s="319">
        <f>SUM(X50,X54)</f>
        <v>0</v>
      </c>
      <c r="Y58" s="319">
        <f t="shared" si="19"/>
        <v>0</v>
      </c>
      <c r="Z58" s="319">
        <f t="shared" si="19"/>
        <v>0</v>
      </c>
      <c r="AA58" s="319">
        <f>SUM(AA50,AA54)</f>
        <v>0</v>
      </c>
    </row>
    <row r="59" spans="2:27" x14ac:dyDescent="0.25">
      <c r="B59" s="250" t="s">
        <v>1054</v>
      </c>
      <c r="C59" s="50" t="s">
        <v>1055</v>
      </c>
      <c r="D59" s="57" t="s">
        <v>810</v>
      </c>
      <c r="E59" s="1565" t="s">
        <v>1986</v>
      </c>
      <c r="F59" s="301">
        <v>3</v>
      </c>
      <c r="G59" s="1495">
        <v>0</v>
      </c>
      <c r="H59" s="1495">
        <v>0</v>
      </c>
      <c r="I59" s="1495">
        <v>0</v>
      </c>
      <c r="J59" s="1495">
        <v>0</v>
      </c>
      <c r="K59" s="1495">
        <v>0</v>
      </c>
      <c r="L59" s="1496">
        <v>0</v>
      </c>
      <c r="M59" s="1496">
        <v>0</v>
      </c>
      <c r="N59" s="1496">
        <v>0</v>
      </c>
      <c r="O59" s="1496">
        <v>0</v>
      </c>
      <c r="P59" s="1496">
        <v>0</v>
      </c>
      <c r="Q59" s="1496">
        <v>0</v>
      </c>
      <c r="R59" s="1496">
        <v>0</v>
      </c>
      <c r="S59" s="1496">
        <v>0</v>
      </c>
      <c r="T59" s="1496">
        <v>0</v>
      </c>
      <c r="U59" s="1496">
        <v>0</v>
      </c>
      <c r="V59" s="1496">
        <v>0</v>
      </c>
      <c r="W59" s="1496">
        <v>0</v>
      </c>
      <c r="X59" s="1496">
        <v>0</v>
      </c>
      <c r="Y59" s="1496">
        <v>0</v>
      </c>
      <c r="Z59" s="1496">
        <v>0</v>
      </c>
      <c r="AA59" s="1497"/>
    </row>
    <row r="60" spans="2:27" x14ac:dyDescent="0.25">
      <c r="B60" s="250" t="s">
        <v>1056</v>
      </c>
      <c r="C60" s="50" t="s">
        <v>1057</v>
      </c>
      <c r="D60" s="57" t="s">
        <v>810</v>
      </c>
      <c r="E60" s="1565" t="s">
        <v>1986</v>
      </c>
      <c r="F60" s="301">
        <v>3</v>
      </c>
      <c r="G60" s="1495">
        <v>0</v>
      </c>
      <c r="H60" s="1495">
        <v>0</v>
      </c>
      <c r="I60" s="1495">
        <v>0</v>
      </c>
      <c r="J60" s="1495">
        <v>0</v>
      </c>
      <c r="K60" s="1495">
        <v>0</v>
      </c>
      <c r="L60" s="1496">
        <v>0</v>
      </c>
      <c r="M60" s="1496">
        <v>0.90904930332576084</v>
      </c>
      <c r="N60" s="1496">
        <v>4.9233612563923437</v>
      </c>
      <c r="O60" s="1496">
        <v>8.3971025544407496</v>
      </c>
      <c r="P60" s="1496">
        <v>11.505108434566994</v>
      </c>
      <c r="Q60" s="1496">
        <v>13.563487077341339</v>
      </c>
      <c r="R60" s="1496">
        <v>34.99908803896038</v>
      </c>
      <c r="S60" s="1496">
        <v>5.5598953246451739</v>
      </c>
      <c r="T60" s="1496">
        <v>22.056083835601591</v>
      </c>
      <c r="U60" s="1496">
        <v>1.6368529954045845</v>
      </c>
      <c r="V60" s="1496">
        <v>19.854650025101499</v>
      </c>
      <c r="W60" s="1496">
        <v>8.7138678269510876</v>
      </c>
      <c r="X60" s="1496">
        <v>10.072551300874178</v>
      </c>
      <c r="Y60" s="1496">
        <v>18.897542850475173</v>
      </c>
      <c r="Z60" s="1496">
        <v>2.247642707772449</v>
      </c>
      <c r="AA60" s="1497"/>
    </row>
    <row r="61" spans="2:27" x14ac:dyDescent="0.25">
      <c r="B61" s="250" t="s">
        <v>1058</v>
      </c>
      <c r="C61" s="50" t="s">
        <v>1059</v>
      </c>
      <c r="D61" s="57" t="s">
        <v>810</v>
      </c>
      <c r="E61" s="1565" t="s">
        <v>1986</v>
      </c>
      <c r="F61" s="301">
        <v>3</v>
      </c>
      <c r="G61" s="1495">
        <v>0</v>
      </c>
      <c r="H61" s="1495">
        <v>0</v>
      </c>
      <c r="I61" s="1495">
        <v>0</v>
      </c>
      <c r="J61" s="1495">
        <v>0</v>
      </c>
      <c r="K61" s="1495">
        <v>0</v>
      </c>
      <c r="L61" s="1496">
        <v>0</v>
      </c>
      <c r="M61" s="1496">
        <v>3.2933270563281895E-3</v>
      </c>
      <c r="N61" s="1496">
        <v>7.1118062648816843E-2</v>
      </c>
      <c r="O61" s="1496">
        <v>0.23146748675625559</v>
      </c>
      <c r="P61" s="1496">
        <v>0.46649532708692004</v>
      </c>
      <c r="Q61" s="1496">
        <v>0.7727747433254416</v>
      </c>
      <c r="R61" s="1496">
        <v>7.4798382336915408</v>
      </c>
      <c r="S61" s="1496">
        <v>0</v>
      </c>
      <c r="T61" s="1496">
        <v>0</v>
      </c>
      <c r="U61" s="1496">
        <v>0</v>
      </c>
      <c r="V61" s="1496">
        <v>0</v>
      </c>
      <c r="W61" s="1496">
        <v>0</v>
      </c>
      <c r="X61" s="1496">
        <v>0</v>
      </c>
      <c r="Y61" s="1496">
        <v>0</v>
      </c>
      <c r="Z61" s="1496">
        <v>0</v>
      </c>
      <c r="AA61" s="1497"/>
    </row>
    <row r="62" spans="2:27" x14ac:dyDescent="0.25">
      <c r="B62" s="250" t="s">
        <v>1060</v>
      </c>
      <c r="C62" s="50" t="s">
        <v>1055</v>
      </c>
      <c r="D62" s="57" t="s">
        <v>807</v>
      </c>
      <c r="E62" s="1565" t="s">
        <v>1986</v>
      </c>
      <c r="F62" s="301">
        <v>3</v>
      </c>
      <c r="G62" s="1495">
        <v>0</v>
      </c>
      <c r="H62" s="1495">
        <v>0</v>
      </c>
      <c r="I62" s="1495">
        <v>0</v>
      </c>
      <c r="J62" s="1495">
        <v>0</v>
      </c>
      <c r="K62" s="1495">
        <v>0</v>
      </c>
      <c r="L62" s="1496">
        <v>0</v>
      </c>
      <c r="M62" s="1496">
        <v>0</v>
      </c>
      <c r="N62" s="1496">
        <v>0</v>
      </c>
      <c r="O62" s="1496">
        <v>0</v>
      </c>
      <c r="P62" s="1496">
        <v>0</v>
      </c>
      <c r="Q62" s="1496">
        <v>0</v>
      </c>
      <c r="R62" s="1496">
        <v>0</v>
      </c>
      <c r="S62" s="1496">
        <v>0</v>
      </c>
      <c r="T62" s="1496">
        <v>0</v>
      </c>
      <c r="U62" s="1496">
        <v>0</v>
      </c>
      <c r="V62" s="1496">
        <v>0</v>
      </c>
      <c r="W62" s="1496">
        <v>0</v>
      </c>
      <c r="X62" s="1496">
        <v>0</v>
      </c>
      <c r="Y62" s="1496">
        <v>0</v>
      </c>
      <c r="Z62" s="1496">
        <v>0</v>
      </c>
      <c r="AA62" s="1497"/>
    </row>
    <row r="63" spans="2:27" x14ac:dyDescent="0.25">
      <c r="B63" s="250" t="s">
        <v>1061</v>
      </c>
      <c r="C63" s="50" t="s">
        <v>1057</v>
      </c>
      <c r="D63" s="57" t="s">
        <v>807</v>
      </c>
      <c r="E63" s="1565" t="s">
        <v>1986</v>
      </c>
      <c r="F63" s="301">
        <v>3</v>
      </c>
      <c r="G63" s="1495">
        <v>0</v>
      </c>
      <c r="H63" s="1495">
        <v>0</v>
      </c>
      <c r="I63" s="1495">
        <v>0</v>
      </c>
      <c r="J63" s="1495">
        <v>0</v>
      </c>
      <c r="K63" s="1495">
        <v>0</v>
      </c>
      <c r="L63" s="1496">
        <v>0</v>
      </c>
      <c r="M63" s="1496">
        <v>0</v>
      </c>
      <c r="N63" s="1496">
        <v>0</v>
      </c>
      <c r="O63" s="1496">
        <v>0</v>
      </c>
      <c r="P63" s="1496">
        <v>0</v>
      </c>
      <c r="Q63" s="1496">
        <v>0</v>
      </c>
      <c r="R63" s="1496">
        <v>0</v>
      </c>
      <c r="S63" s="1496">
        <v>0</v>
      </c>
      <c r="T63" s="1496">
        <v>0</v>
      </c>
      <c r="U63" s="1496">
        <v>0</v>
      </c>
      <c r="V63" s="1496">
        <v>0</v>
      </c>
      <c r="W63" s="1496">
        <v>0</v>
      </c>
      <c r="X63" s="1496">
        <v>0</v>
      </c>
      <c r="Y63" s="1496">
        <v>0</v>
      </c>
      <c r="Z63" s="1496">
        <v>0</v>
      </c>
      <c r="AA63" s="1497"/>
    </row>
    <row r="64" spans="2:27" x14ac:dyDescent="0.25">
      <c r="B64" s="250" t="s">
        <v>1062</v>
      </c>
      <c r="C64" s="50" t="s">
        <v>1059</v>
      </c>
      <c r="D64" s="57" t="s">
        <v>807</v>
      </c>
      <c r="E64" s="1565" t="s">
        <v>1986</v>
      </c>
      <c r="F64" s="301">
        <v>3</v>
      </c>
      <c r="G64" s="1495">
        <v>0</v>
      </c>
      <c r="H64" s="1495">
        <v>0</v>
      </c>
      <c r="I64" s="1495">
        <v>0</v>
      </c>
      <c r="J64" s="1495">
        <v>0</v>
      </c>
      <c r="K64" s="1495">
        <v>0</v>
      </c>
      <c r="L64" s="1496">
        <v>0</v>
      </c>
      <c r="M64" s="1496">
        <v>0</v>
      </c>
      <c r="N64" s="1496">
        <v>0</v>
      </c>
      <c r="O64" s="1496">
        <v>0</v>
      </c>
      <c r="P64" s="1496">
        <v>0</v>
      </c>
      <c r="Q64" s="1496">
        <v>0</v>
      </c>
      <c r="R64" s="1496">
        <v>0</v>
      </c>
      <c r="S64" s="1496">
        <v>8.7202315956566263</v>
      </c>
      <c r="T64" s="1496">
        <v>8.7202315956566263</v>
      </c>
      <c r="U64" s="1496">
        <v>8.7202315956566263</v>
      </c>
      <c r="V64" s="1496">
        <v>8.7202315956566263</v>
      </c>
      <c r="W64" s="1496">
        <v>8.7202315956566263</v>
      </c>
      <c r="X64" s="1496">
        <v>8.7202315956566263</v>
      </c>
      <c r="Y64" s="1496">
        <v>8.7202315956566263</v>
      </c>
      <c r="Z64" s="1496">
        <v>8.7202315956566263</v>
      </c>
      <c r="AA64" s="1497"/>
    </row>
    <row r="65" spans="2:27" x14ac:dyDescent="0.25">
      <c r="B65" s="250" t="s">
        <v>1063</v>
      </c>
      <c r="C65" s="50" t="s">
        <v>1055</v>
      </c>
      <c r="D65" s="57" t="s">
        <v>966</v>
      </c>
      <c r="E65" s="1565" t="s">
        <v>1986</v>
      </c>
      <c r="F65" s="301">
        <v>3</v>
      </c>
      <c r="G65" s="319">
        <f>SUM(G59,G62)</f>
        <v>0</v>
      </c>
      <c r="H65" s="319">
        <f t="shared" ref="H65:AA67" si="20">SUM(H59,H62)</f>
        <v>0</v>
      </c>
      <c r="I65" s="319">
        <f t="shared" si="20"/>
        <v>0</v>
      </c>
      <c r="J65" s="319">
        <f t="shared" si="20"/>
        <v>0</v>
      </c>
      <c r="K65" s="319">
        <f t="shared" si="20"/>
        <v>0</v>
      </c>
      <c r="L65" s="319">
        <f t="shared" si="20"/>
        <v>0</v>
      </c>
      <c r="M65" s="319">
        <f t="shared" si="20"/>
        <v>0</v>
      </c>
      <c r="N65" s="319">
        <f t="shared" si="20"/>
        <v>0</v>
      </c>
      <c r="O65" s="319">
        <f t="shared" si="20"/>
        <v>0</v>
      </c>
      <c r="P65" s="319">
        <f t="shared" si="20"/>
        <v>0</v>
      </c>
      <c r="Q65" s="319">
        <f t="shared" si="20"/>
        <v>0</v>
      </c>
      <c r="R65" s="319">
        <f t="shared" si="20"/>
        <v>0</v>
      </c>
      <c r="S65" s="319">
        <f t="shared" si="20"/>
        <v>0</v>
      </c>
      <c r="T65" s="319">
        <f t="shared" si="20"/>
        <v>0</v>
      </c>
      <c r="U65" s="319">
        <f t="shared" si="20"/>
        <v>0</v>
      </c>
      <c r="V65" s="319">
        <f t="shared" si="20"/>
        <v>0</v>
      </c>
      <c r="W65" s="319">
        <f t="shared" si="20"/>
        <v>0</v>
      </c>
      <c r="X65" s="319">
        <f t="shared" si="20"/>
        <v>0</v>
      </c>
      <c r="Y65" s="319">
        <f t="shared" si="20"/>
        <v>0</v>
      </c>
      <c r="Z65" s="319">
        <f t="shared" si="20"/>
        <v>0</v>
      </c>
      <c r="AA65" s="320">
        <f t="shared" si="20"/>
        <v>0</v>
      </c>
    </row>
    <row r="66" spans="2:27" x14ac:dyDescent="0.25">
      <c r="B66" s="250" t="s">
        <v>1064</v>
      </c>
      <c r="C66" s="50" t="s">
        <v>1057</v>
      </c>
      <c r="D66" s="57" t="s">
        <v>966</v>
      </c>
      <c r="E66" s="1565" t="s">
        <v>1986</v>
      </c>
      <c r="F66" s="301">
        <v>3</v>
      </c>
      <c r="G66" s="319">
        <f t="shared" ref="G66:V67" si="21">SUM(G60,G63)</f>
        <v>0</v>
      </c>
      <c r="H66" s="319">
        <f t="shared" si="21"/>
        <v>0</v>
      </c>
      <c r="I66" s="319">
        <f t="shared" si="21"/>
        <v>0</v>
      </c>
      <c r="J66" s="319">
        <f t="shared" si="21"/>
        <v>0</v>
      </c>
      <c r="K66" s="319">
        <f t="shared" si="21"/>
        <v>0</v>
      </c>
      <c r="L66" s="319">
        <f t="shared" si="21"/>
        <v>0</v>
      </c>
      <c r="M66" s="319">
        <f t="shared" si="21"/>
        <v>0.90904930332576084</v>
      </c>
      <c r="N66" s="319">
        <f t="shared" si="21"/>
        <v>4.9233612563923437</v>
      </c>
      <c r="O66" s="319">
        <f t="shared" si="21"/>
        <v>8.3971025544407496</v>
      </c>
      <c r="P66" s="319">
        <f t="shared" si="21"/>
        <v>11.505108434566994</v>
      </c>
      <c r="Q66" s="319">
        <f t="shared" si="21"/>
        <v>13.563487077341339</v>
      </c>
      <c r="R66" s="319">
        <f t="shared" si="21"/>
        <v>34.99908803896038</v>
      </c>
      <c r="S66" s="319">
        <f t="shared" si="21"/>
        <v>5.5598953246451739</v>
      </c>
      <c r="T66" s="319">
        <f t="shared" si="21"/>
        <v>22.056083835601591</v>
      </c>
      <c r="U66" s="319">
        <f t="shared" si="21"/>
        <v>1.6368529954045845</v>
      </c>
      <c r="V66" s="319">
        <f t="shared" si="21"/>
        <v>19.854650025101499</v>
      </c>
      <c r="W66" s="319">
        <f t="shared" si="20"/>
        <v>8.7138678269510876</v>
      </c>
      <c r="X66" s="319">
        <f t="shared" si="20"/>
        <v>10.072551300874178</v>
      </c>
      <c r="Y66" s="319">
        <f t="shared" si="20"/>
        <v>18.897542850475173</v>
      </c>
      <c r="Z66" s="319">
        <f t="shared" si="20"/>
        <v>2.247642707772449</v>
      </c>
      <c r="AA66" s="320">
        <f t="shared" si="20"/>
        <v>0</v>
      </c>
    </row>
    <row r="67" spans="2:27" x14ac:dyDescent="0.25">
      <c r="B67" s="250" t="s">
        <v>1065</v>
      </c>
      <c r="C67" s="50" t="s">
        <v>1059</v>
      </c>
      <c r="D67" s="57" t="s">
        <v>966</v>
      </c>
      <c r="E67" s="1565" t="s">
        <v>1986</v>
      </c>
      <c r="F67" s="301">
        <v>3</v>
      </c>
      <c r="G67" s="319">
        <f t="shared" si="21"/>
        <v>0</v>
      </c>
      <c r="H67" s="319">
        <f t="shared" si="20"/>
        <v>0</v>
      </c>
      <c r="I67" s="319">
        <f t="shared" si="20"/>
        <v>0</v>
      </c>
      <c r="J67" s="319">
        <f t="shared" si="20"/>
        <v>0</v>
      </c>
      <c r="K67" s="319">
        <f t="shared" si="20"/>
        <v>0</v>
      </c>
      <c r="L67" s="319">
        <f t="shared" si="20"/>
        <v>0</v>
      </c>
      <c r="M67" s="319">
        <f t="shared" si="20"/>
        <v>3.2933270563281895E-3</v>
      </c>
      <c r="N67" s="319">
        <f t="shared" si="20"/>
        <v>7.1118062648816843E-2</v>
      </c>
      <c r="O67" s="319">
        <f t="shared" si="20"/>
        <v>0.23146748675625559</v>
      </c>
      <c r="P67" s="319">
        <f t="shared" si="20"/>
        <v>0.46649532708692004</v>
      </c>
      <c r="Q67" s="319">
        <f t="shared" si="20"/>
        <v>0.7727747433254416</v>
      </c>
      <c r="R67" s="319">
        <f t="shared" si="20"/>
        <v>7.4798382336915408</v>
      </c>
      <c r="S67" s="319">
        <f t="shared" si="20"/>
        <v>8.7202315956566263</v>
      </c>
      <c r="T67" s="319">
        <f t="shared" si="20"/>
        <v>8.7202315956566263</v>
      </c>
      <c r="U67" s="319">
        <f t="shared" si="20"/>
        <v>8.7202315956566263</v>
      </c>
      <c r="V67" s="319">
        <f t="shared" si="20"/>
        <v>8.7202315956566263</v>
      </c>
      <c r="W67" s="319">
        <f t="shared" si="20"/>
        <v>8.7202315956566263</v>
      </c>
      <c r="X67" s="319">
        <f t="shared" si="20"/>
        <v>8.7202315956566263</v>
      </c>
      <c r="Y67" s="319">
        <f t="shared" si="20"/>
        <v>8.7202315956566263</v>
      </c>
      <c r="Z67" s="319">
        <f t="shared" si="20"/>
        <v>8.7202315956566263</v>
      </c>
      <c r="AA67" s="320">
        <f t="shared" si="20"/>
        <v>0</v>
      </c>
    </row>
    <row r="68" spans="2:27" x14ac:dyDescent="0.25">
      <c r="B68" s="250" t="s">
        <v>1066</v>
      </c>
      <c r="C68" s="50" t="s">
        <v>1067</v>
      </c>
      <c r="D68" s="57" t="s">
        <v>966</v>
      </c>
      <c r="E68" s="1565" t="s">
        <v>1986</v>
      </c>
      <c r="F68" s="301">
        <v>3</v>
      </c>
      <c r="G68" s="315">
        <f>SUM(G58,G49,G40,G65,G66,G67)</f>
        <v>0</v>
      </c>
      <c r="H68" s="315">
        <f t="shared" ref="H68:AA68" si="22">SUM(H58,H49,H40,H65,H66,H67)</f>
        <v>0</v>
      </c>
      <c r="I68" s="315">
        <f t="shared" si="22"/>
        <v>0</v>
      </c>
      <c r="J68" s="315">
        <f t="shared" si="22"/>
        <v>0</v>
      </c>
      <c r="K68" s="315">
        <f t="shared" si="22"/>
        <v>0</v>
      </c>
      <c r="L68" s="315">
        <f t="shared" si="22"/>
        <v>0</v>
      </c>
      <c r="M68" s="315">
        <f t="shared" si="22"/>
        <v>15.498410224807996</v>
      </c>
      <c r="N68" s="315">
        <f t="shared" si="22"/>
        <v>10.538482760631469</v>
      </c>
      <c r="O68" s="315">
        <f t="shared" si="22"/>
        <v>13.389264988367787</v>
      </c>
      <c r="P68" s="315">
        <f t="shared" si="22"/>
        <v>17.76243259075429</v>
      </c>
      <c r="Q68" s="315">
        <f t="shared" si="22"/>
        <v>20.808913490769143</v>
      </c>
      <c r="R68" s="315">
        <f t="shared" si="22"/>
        <v>64.973201597768679</v>
      </c>
      <c r="S68" s="315">
        <f t="shared" si="22"/>
        <v>25.488243739962833</v>
      </c>
      <c r="T68" s="315">
        <f t="shared" si="22"/>
        <v>41.88858015297329</v>
      </c>
      <c r="U68" s="315">
        <f t="shared" si="22"/>
        <v>21.25947425872841</v>
      </c>
      <c r="V68" s="315">
        <f t="shared" si="22"/>
        <v>39.57493004862873</v>
      </c>
      <c r="W68" s="315">
        <f t="shared" si="22"/>
        <v>28.320737009054774</v>
      </c>
      <c r="X68" s="315">
        <f t="shared" si="22"/>
        <v>29.691091405663087</v>
      </c>
      <c r="Y68" s="315">
        <f t="shared" si="22"/>
        <v>38.6090644700759</v>
      </c>
      <c r="Z68" s="315">
        <f t="shared" si="22"/>
        <v>21.786377412423555</v>
      </c>
      <c r="AA68" s="315">
        <f t="shared" si="22"/>
        <v>0</v>
      </c>
    </row>
    <row r="69" spans="2:27" ht="14.4" thickBot="1" x14ac:dyDescent="0.3">
      <c r="B69" s="252"/>
      <c r="C69" s="253"/>
      <c r="D69" s="61"/>
      <c r="E69" s="254"/>
      <c r="F69" s="255"/>
      <c r="G69" s="264"/>
      <c r="H69" s="264"/>
      <c r="I69" s="264"/>
      <c r="J69" s="264"/>
      <c r="K69" s="264"/>
      <c r="L69" s="264"/>
      <c r="M69" s="264"/>
      <c r="N69" s="264"/>
      <c r="O69" s="264"/>
      <c r="P69" s="264"/>
      <c r="Q69" s="264"/>
      <c r="R69" s="264"/>
      <c r="S69" s="264"/>
      <c r="T69" s="264"/>
      <c r="U69" s="264"/>
      <c r="V69" s="264"/>
      <c r="W69" s="264"/>
      <c r="X69" s="264"/>
      <c r="Y69" s="264"/>
      <c r="Z69" s="264"/>
      <c r="AA69" s="264"/>
    </row>
    <row r="70" spans="2:27" ht="42" thickBot="1" x14ac:dyDescent="0.3">
      <c r="B70" s="216" t="s">
        <v>1068</v>
      </c>
      <c r="G70" s="1717" t="s">
        <v>977</v>
      </c>
      <c r="H70" s="1779"/>
      <c r="I70" s="1779"/>
      <c r="J70" s="1779"/>
      <c r="K70" s="1779"/>
      <c r="L70" s="1779"/>
      <c r="M70" s="1779"/>
      <c r="N70" s="1779"/>
      <c r="O70" s="1779"/>
      <c r="P70" s="1779"/>
      <c r="Q70" s="1718"/>
      <c r="R70" s="1717" t="s">
        <v>978</v>
      </c>
      <c r="S70" s="1779"/>
      <c r="T70" s="1779"/>
      <c r="U70" s="1779"/>
      <c r="V70" s="1779"/>
      <c r="W70" s="1779"/>
      <c r="X70" s="1779"/>
      <c r="Y70" s="1779"/>
      <c r="Z70" s="1779"/>
      <c r="AA70" s="1718"/>
    </row>
    <row r="71" spans="2:27" ht="42" thickBot="1" x14ac:dyDescent="0.3">
      <c r="B71" s="257" t="s">
        <v>979</v>
      </c>
      <c r="C71" s="258" t="s">
        <v>962</v>
      </c>
      <c r="D71" s="258" t="s">
        <v>963</v>
      </c>
      <c r="E71" s="258" t="s">
        <v>116</v>
      </c>
      <c r="F71" s="259" t="s">
        <v>117</v>
      </c>
      <c r="G71" s="257" t="s">
        <v>118</v>
      </c>
      <c r="H71" s="258" t="s">
        <v>119</v>
      </c>
      <c r="I71" s="258" t="s">
        <v>120</v>
      </c>
      <c r="J71" s="258" t="s">
        <v>121</v>
      </c>
      <c r="K71" s="258" t="s">
        <v>122</v>
      </c>
      <c r="L71" s="258" t="s">
        <v>123</v>
      </c>
      <c r="M71" s="258" t="s">
        <v>124</v>
      </c>
      <c r="N71" s="258" t="s">
        <v>125</v>
      </c>
      <c r="O71" s="258" t="s">
        <v>126</v>
      </c>
      <c r="P71" s="258" t="s">
        <v>127</v>
      </c>
      <c r="Q71" s="259" t="s">
        <v>128</v>
      </c>
      <c r="R71" s="262" t="s">
        <v>980</v>
      </c>
      <c r="S71" s="260" t="s">
        <v>981</v>
      </c>
      <c r="T71" s="260" t="s">
        <v>982</v>
      </c>
      <c r="U71" s="260" t="s">
        <v>983</v>
      </c>
      <c r="V71" s="260" t="s">
        <v>984</v>
      </c>
      <c r="W71" s="260" t="s">
        <v>985</v>
      </c>
      <c r="X71" s="260" t="s">
        <v>986</v>
      </c>
      <c r="Y71" s="260" t="s">
        <v>987</v>
      </c>
      <c r="Z71" s="260" t="s">
        <v>988</v>
      </c>
      <c r="AA71" s="261" t="s">
        <v>989</v>
      </c>
    </row>
    <row r="72" spans="2:27" x14ac:dyDescent="0.25">
      <c r="B72" s="250" t="s">
        <v>1069</v>
      </c>
      <c r="C72" s="50" t="s">
        <v>1070</v>
      </c>
      <c r="D72" s="57" t="s">
        <v>810</v>
      </c>
      <c r="E72" s="1565" t="s">
        <v>1986</v>
      </c>
      <c r="F72" s="301">
        <v>3</v>
      </c>
      <c r="G72" s="1666">
        <f>SUM(G13,G16,G19,G22,G25,G32,G41,G50,G59,G60,G61)</f>
        <v>0</v>
      </c>
      <c r="H72" s="1666">
        <f t="shared" ref="H72:Z72" si="23">SUM(H13,H16,H19,H22,H25,H32,H41,H50,H59,H60,H61)</f>
        <v>0</v>
      </c>
      <c r="I72" s="1666">
        <f t="shared" si="23"/>
        <v>0</v>
      </c>
      <c r="J72" s="1666">
        <f t="shared" si="23"/>
        <v>0</v>
      </c>
      <c r="K72" s="1666">
        <f t="shared" si="23"/>
        <v>0</v>
      </c>
      <c r="L72" s="1666">
        <f t="shared" si="23"/>
        <v>0</v>
      </c>
      <c r="M72" s="1666">
        <f t="shared" si="23"/>
        <v>14.30770131850784</v>
      </c>
      <c r="N72" s="1666">
        <f t="shared" si="23"/>
        <v>9.5482153405505361</v>
      </c>
      <c r="O72" s="1666">
        <f t="shared" si="23"/>
        <v>12.689571585771215</v>
      </c>
      <c r="P72" s="1666">
        <f t="shared" si="23"/>
        <v>17.241684632713465</v>
      </c>
      <c r="Q72" s="1675">
        <f t="shared" si="23"/>
        <v>20.462234779334739</v>
      </c>
      <c r="R72" s="1666">
        <f t="shared" si="23"/>
        <v>67.900138725615093</v>
      </c>
      <c r="S72" s="1666">
        <f t="shared" si="23"/>
        <v>32.875943786760153</v>
      </c>
      <c r="T72" s="1666">
        <f t="shared" si="23"/>
        <v>42.53993412643608</v>
      </c>
      <c r="U72" s="1666">
        <f t="shared" si="23"/>
        <v>29.41640468477323</v>
      </c>
      <c r="V72" s="1666">
        <f t="shared" si="23"/>
        <v>21.987150686975262</v>
      </c>
      <c r="W72" s="1666">
        <f t="shared" si="23"/>
        <v>16.651072173456047</v>
      </c>
      <c r="X72" s="1666">
        <f t="shared" si="23"/>
        <v>13.919496462853878</v>
      </c>
      <c r="Y72" s="1666">
        <f t="shared" si="23"/>
        <v>29.525388092632717</v>
      </c>
      <c r="Z72" s="1666">
        <f t="shared" si="23"/>
        <v>12.52256893077009</v>
      </c>
      <c r="AA72" s="1668"/>
    </row>
    <row r="73" spans="2:27" x14ac:dyDescent="0.25">
      <c r="B73" s="250" t="s">
        <v>1071</v>
      </c>
      <c r="C73" s="50" t="s">
        <v>1070</v>
      </c>
      <c r="D73" s="57" t="s">
        <v>807</v>
      </c>
      <c r="E73" s="1565" t="s">
        <v>1986</v>
      </c>
      <c r="F73" s="301">
        <v>3</v>
      </c>
      <c r="G73" s="1666">
        <f>SUM(G14,G17,G20,G23,G26,G36,G45,G54,G62,G63,G64)</f>
        <v>0</v>
      </c>
      <c r="H73" s="1666">
        <f t="shared" ref="H73:Z73" si="24">SUM(H14,H17,H20,H23,H26,H36,H45,H54,H62,H63,H64)</f>
        <v>0</v>
      </c>
      <c r="I73" s="1666">
        <f t="shared" si="24"/>
        <v>0</v>
      </c>
      <c r="J73" s="1666">
        <f t="shared" si="24"/>
        <v>0</v>
      </c>
      <c r="K73" s="1666">
        <f t="shared" si="24"/>
        <v>0</v>
      </c>
      <c r="L73" s="1666">
        <f t="shared" si="24"/>
        <v>0</v>
      </c>
      <c r="M73" s="1666">
        <f>SUM(M14,M17,M20,M23,M26,M36,M45,M54,M62,M63,M64)</f>
        <v>1.5762801781669928</v>
      </c>
      <c r="N73" s="1666">
        <f t="shared" si="24"/>
        <v>1.6088539872350189</v>
      </c>
      <c r="O73" s="1666">
        <f t="shared" si="24"/>
        <v>1.5747413495502138</v>
      </c>
      <c r="P73" s="1666">
        <f t="shared" si="24"/>
        <v>1.5747413495502138</v>
      </c>
      <c r="Q73" s="1667">
        <f t="shared" si="24"/>
        <v>1.5747413495502138</v>
      </c>
      <c r="R73" s="1666">
        <f t="shared" si="24"/>
        <v>7.9048167563173219</v>
      </c>
      <c r="S73" s="1666">
        <f t="shared" si="24"/>
        <v>18.427529401756132</v>
      </c>
      <c r="T73" s="1666">
        <f t="shared" si="24"/>
        <v>19.320190961691573</v>
      </c>
      <c r="U73" s="1666">
        <f t="shared" si="24"/>
        <v>26.262321588014593</v>
      </c>
      <c r="V73" s="1666">
        <f t="shared" si="24"/>
        <v>33.938300787277576</v>
      </c>
      <c r="W73" s="1666">
        <f t="shared" si="24"/>
        <v>35.206916571943054</v>
      </c>
      <c r="X73" s="1666">
        <f t="shared" si="24"/>
        <v>36.376597027277981</v>
      </c>
      <c r="Y73" s="1666">
        <f t="shared" si="24"/>
        <v>37.474750236055144</v>
      </c>
      <c r="Z73" s="1666">
        <f t="shared" si="24"/>
        <v>39.33430349698515</v>
      </c>
      <c r="AA73" s="1668"/>
    </row>
    <row r="74" spans="2:27" ht="14.4" thickBot="1" x14ac:dyDescent="0.3">
      <c r="B74" s="251" t="s">
        <v>1072</v>
      </c>
      <c r="C74" s="51" t="s">
        <v>1070</v>
      </c>
      <c r="D74" s="59" t="s">
        <v>966</v>
      </c>
      <c r="E74" s="1566" t="s">
        <v>1986</v>
      </c>
      <c r="F74" s="302">
        <v>3</v>
      </c>
      <c r="G74" s="1655">
        <f t="shared" ref="G74:L74" si="25">SUM(G72:G73)</f>
        <v>0</v>
      </c>
      <c r="H74" s="1655">
        <f t="shared" si="25"/>
        <v>0</v>
      </c>
      <c r="I74" s="1655">
        <f t="shared" si="25"/>
        <v>0</v>
      </c>
      <c r="J74" s="1655">
        <f t="shared" si="25"/>
        <v>0</v>
      </c>
      <c r="K74" s="1655">
        <f t="shared" si="25"/>
        <v>0</v>
      </c>
      <c r="L74" s="1655">
        <f t="shared" si="25"/>
        <v>0</v>
      </c>
      <c r="M74" s="1655">
        <f t="shared" ref="M74:Z74" si="26">SUM(M72:M73)</f>
        <v>15.883981496674833</v>
      </c>
      <c r="N74" s="1655">
        <f t="shared" si="26"/>
        <v>11.157069327785555</v>
      </c>
      <c r="O74" s="1655">
        <f t="shared" si="26"/>
        <v>14.26431293532143</v>
      </c>
      <c r="P74" s="1655">
        <f t="shared" si="26"/>
        <v>18.816425982263677</v>
      </c>
      <c r="Q74" s="1656">
        <f t="shared" si="26"/>
        <v>22.036976128884952</v>
      </c>
      <c r="R74" s="1655">
        <f t="shared" si="26"/>
        <v>75.80495548193241</v>
      </c>
      <c r="S74" s="1655">
        <f t="shared" si="26"/>
        <v>51.303473188516286</v>
      </c>
      <c r="T74" s="1655">
        <f t="shared" si="26"/>
        <v>61.860125088127653</v>
      </c>
      <c r="U74" s="1655">
        <f t="shared" si="26"/>
        <v>55.678726272787827</v>
      </c>
      <c r="V74" s="1655">
        <f t="shared" si="26"/>
        <v>55.925451474252839</v>
      </c>
      <c r="W74" s="1655">
        <f t="shared" si="26"/>
        <v>51.857988745399098</v>
      </c>
      <c r="X74" s="1655">
        <f t="shared" si="26"/>
        <v>50.296093490131859</v>
      </c>
      <c r="Y74" s="1655">
        <f t="shared" si="26"/>
        <v>67.000138328687854</v>
      </c>
      <c r="Z74" s="1655">
        <f t="shared" si="26"/>
        <v>51.856872427755242</v>
      </c>
      <c r="AA74" s="1657"/>
    </row>
    <row r="75" spans="2:27" ht="14.4" thickBot="1" x14ac:dyDescent="0.3">
      <c r="B75" s="252"/>
      <c r="C75" s="253"/>
      <c r="D75" s="61"/>
      <c r="E75" s="254"/>
      <c r="F75" s="255"/>
      <c r="G75" s="264"/>
      <c r="H75" s="264"/>
      <c r="I75" s="264"/>
      <c r="J75" s="264"/>
      <c r="K75" s="264"/>
      <c r="L75" s="264"/>
      <c r="M75" s="264"/>
      <c r="N75" s="264"/>
      <c r="O75" s="264"/>
      <c r="P75" s="264"/>
      <c r="Q75" s="264"/>
      <c r="R75" s="264"/>
      <c r="S75" s="264"/>
      <c r="T75" s="264"/>
      <c r="U75" s="264"/>
      <c r="V75" s="264"/>
      <c r="W75" s="264"/>
      <c r="X75" s="264"/>
      <c r="Y75" s="264"/>
      <c r="Z75" s="264"/>
      <c r="AA75" s="264"/>
    </row>
    <row r="76" spans="2:27" ht="42" thickBot="1" x14ac:dyDescent="0.3">
      <c r="B76" s="216" t="s">
        <v>1073</v>
      </c>
      <c r="G76" s="1717" t="s">
        <v>977</v>
      </c>
      <c r="H76" s="1779"/>
      <c r="I76" s="1779"/>
      <c r="J76" s="1779"/>
      <c r="K76" s="1779"/>
      <c r="L76" s="1779"/>
      <c r="M76" s="1779"/>
      <c r="N76" s="1779"/>
      <c r="O76" s="1779"/>
      <c r="P76" s="1779"/>
      <c r="Q76" s="1718"/>
      <c r="R76" s="1717" t="s">
        <v>978</v>
      </c>
      <c r="S76" s="1779"/>
      <c r="T76" s="1779"/>
      <c r="U76" s="1779"/>
      <c r="V76" s="1779"/>
      <c r="W76" s="1779"/>
      <c r="X76" s="1779"/>
      <c r="Y76" s="1779"/>
      <c r="Z76" s="1779"/>
      <c r="AA76" s="1718"/>
    </row>
    <row r="77" spans="2:27" ht="42" thickBot="1" x14ac:dyDescent="0.3">
      <c r="B77" s="257" t="s">
        <v>979</v>
      </c>
      <c r="C77" s="258" t="s">
        <v>1074</v>
      </c>
      <c r="D77" s="258" t="s">
        <v>963</v>
      </c>
      <c r="E77" s="258" t="s">
        <v>116</v>
      </c>
      <c r="F77" s="259" t="s">
        <v>117</v>
      </c>
      <c r="G77" s="257" t="s">
        <v>118</v>
      </c>
      <c r="H77" s="258" t="s">
        <v>119</v>
      </c>
      <c r="I77" s="258" t="s">
        <v>120</v>
      </c>
      <c r="J77" s="258" t="s">
        <v>121</v>
      </c>
      <c r="K77" s="258" t="s">
        <v>122</v>
      </c>
      <c r="L77" s="258" t="s">
        <v>123</v>
      </c>
      <c r="M77" s="258" t="s">
        <v>124</v>
      </c>
      <c r="N77" s="258" t="s">
        <v>125</v>
      </c>
      <c r="O77" s="258" t="s">
        <v>126</v>
      </c>
      <c r="P77" s="258" t="s">
        <v>127</v>
      </c>
      <c r="Q77" s="259" t="s">
        <v>128</v>
      </c>
      <c r="R77" s="262" t="s">
        <v>980</v>
      </c>
      <c r="S77" s="260" t="s">
        <v>981</v>
      </c>
      <c r="T77" s="260" t="s">
        <v>982</v>
      </c>
      <c r="U77" s="260" t="s">
        <v>983</v>
      </c>
      <c r="V77" s="260" t="s">
        <v>984</v>
      </c>
      <c r="W77" s="260" t="s">
        <v>985</v>
      </c>
      <c r="X77" s="260" t="s">
        <v>986</v>
      </c>
      <c r="Y77" s="260" t="s">
        <v>987</v>
      </c>
      <c r="Z77" s="260" t="s">
        <v>988</v>
      </c>
      <c r="AA77" s="261" t="s">
        <v>989</v>
      </c>
    </row>
    <row r="78" spans="2:27" x14ac:dyDescent="0.25">
      <c r="B78" s="1146" t="s">
        <v>1075</v>
      </c>
      <c r="C78" s="1147" t="s">
        <v>1076</v>
      </c>
      <c r="D78" s="1148" t="s">
        <v>1077</v>
      </c>
      <c r="E78" s="1149" t="s">
        <v>145</v>
      </c>
      <c r="F78" s="1150">
        <v>2</v>
      </c>
      <c r="G78" s="425">
        <v>0</v>
      </c>
      <c r="H78" s="426">
        <v>0</v>
      </c>
      <c r="I78" s="426">
        <v>0</v>
      </c>
      <c r="J78" s="426">
        <v>0</v>
      </c>
      <c r="K78" s="426">
        <v>0</v>
      </c>
      <c r="L78" s="323">
        <v>0</v>
      </c>
      <c r="M78" s="323">
        <v>0</v>
      </c>
      <c r="N78" s="323">
        <v>0</v>
      </c>
      <c r="O78" s="323">
        <v>0</v>
      </c>
      <c r="P78" s="323">
        <v>0</v>
      </c>
      <c r="Q78" s="323">
        <v>0</v>
      </c>
      <c r="R78" s="323">
        <v>0</v>
      </c>
      <c r="S78" s="323">
        <v>45</v>
      </c>
      <c r="T78" s="323">
        <v>0</v>
      </c>
      <c r="U78" s="323">
        <v>10</v>
      </c>
      <c r="V78" s="323">
        <v>0</v>
      </c>
      <c r="W78" s="323">
        <v>50</v>
      </c>
      <c r="X78" s="323">
        <v>0</v>
      </c>
      <c r="Y78" s="323">
        <v>10</v>
      </c>
      <c r="Z78" s="323">
        <v>0</v>
      </c>
      <c r="AA78" s="324"/>
    </row>
    <row r="79" spans="2:27" x14ac:dyDescent="0.25">
      <c r="B79" s="250" t="s">
        <v>1078</v>
      </c>
      <c r="C79" s="50" t="s">
        <v>1079</v>
      </c>
      <c r="D79" s="57" t="s">
        <v>1077</v>
      </c>
      <c r="E79" s="58" t="s">
        <v>145</v>
      </c>
      <c r="F79" s="301">
        <v>2</v>
      </c>
      <c r="G79" s="425">
        <v>0</v>
      </c>
      <c r="H79" s="426">
        <v>0</v>
      </c>
      <c r="I79" s="426">
        <v>0</v>
      </c>
      <c r="J79" s="426">
        <v>0</v>
      </c>
      <c r="K79" s="426">
        <v>0</v>
      </c>
      <c r="L79" s="323">
        <v>0</v>
      </c>
      <c r="M79" s="323">
        <v>0.81540000000000012</v>
      </c>
      <c r="N79" s="323">
        <v>0.87519999999999998</v>
      </c>
      <c r="O79" s="323">
        <v>1.2262000000000002</v>
      </c>
      <c r="P79" s="323">
        <v>1.5013999999999994</v>
      </c>
      <c r="Q79" s="323">
        <v>1.7680999999999996</v>
      </c>
      <c r="R79" s="323">
        <v>9.6960999999999995</v>
      </c>
      <c r="S79" s="323">
        <v>9.5495999999999999</v>
      </c>
      <c r="T79" s="323">
        <v>6.1651000000000025</v>
      </c>
      <c r="U79" s="323">
        <v>4.4740000000000002</v>
      </c>
      <c r="V79" s="323">
        <v>0.40530000000000399</v>
      </c>
      <c r="W79" s="323">
        <v>0.31099999999999994</v>
      </c>
      <c r="X79" s="323">
        <v>0.31090000000000373</v>
      </c>
      <c r="Y79" s="323">
        <v>0.31289999999999907</v>
      </c>
      <c r="Z79" s="323">
        <v>0.32099999999999795</v>
      </c>
      <c r="AA79" s="324"/>
    </row>
    <row r="80" spans="2:27" x14ac:dyDescent="0.25">
      <c r="B80" s="250" t="s">
        <v>1080</v>
      </c>
      <c r="C80" s="50" t="s">
        <v>1004</v>
      </c>
      <c r="D80" s="57" t="s">
        <v>1077</v>
      </c>
      <c r="E80" s="58" t="s">
        <v>145</v>
      </c>
      <c r="F80" s="301">
        <v>2</v>
      </c>
      <c r="G80" s="425">
        <v>0</v>
      </c>
      <c r="H80" s="426">
        <v>0</v>
      </c>
      <c r="I80" s="426">
        <v>0</v>
      </c>
      <c r="J80" s="426">
        <v>0</v>
      </c>
      <c r="K80" s="426">
        <v>0</v>
      </c>
      <c r="L80" s="323">
        <v>0</v>
      </c>
      <c r="M80" s="323">
        <v>1.9954000000000001</v>
      </c>
      <c r="N80" s="323">
        <v>-0.39170000000000016</v>
      </c>
      <c r="O80" s="323">
        <v>0.35729999999999995</v>
      </c>
      <c r="P80" s="323">
        <v>1.0385999999999997</v>
      </c>
      <c r="Q80" s="323">
        <v>0.74600000000000088</v>
      </c>
      <c r="R80" s="323">
        <v>2.5628000000000002</v>
      </c>
      <c r="S80" s="323">
        <v>1.7163999999999984</v>
      </c>
      <c r="T80" s="323">
        <v>0.39300000000000068</v>
      </c>
      <c r="U80" s="323">
        <v>0.39300000000000068</v>
      </c>
      <c r="V80" s="323">
        <v>0.36800000000000033</v>
      </c>
      <c r="W80" s="323">
        <v>0.33999999999999986</v>
      </c>
      <c r="X80" s="323">
        <v>0.36999999999999922</v>
      </c>
      <c r="Y80" s="323">
        <v>0.35000000000000142</v>
      </c>
      <c r="Z80" s="323">
        <v>0.34999999999999787</v>
      </c>
      <c r="AA80" s="324"/>
    </row>
    <row r="81" spans="2:27" x14ac:dyDescent="0.25">
      <c r="B81" s="250" t="s">
        <v>1081</v>
      </c>
      <c r="C81" s="50" t="s">
        <v>1082</v>
      </c>
      <c r="D81" s="57" t="s">
        <v>1077</v>
      </c>
      <c r="E81" s="58" t="s">
        <v>145</v>
      </c>
      <c r="F81" s="301">
        <v>2</v>
      </c>
      <c r="G81" s="425">
        <v>0</v>
      </c>
      <c r="H81" s="426">
        <v>0</v>
      </c>
      <c r="I81" s="426">
        <v>0</v>
      </c>
      <c r="J81" s="426">
        <v>0</v>
      </c>
      <c r="K81" s="426">
        <v>0</v>
      </c>
      <c r="L81" s="323">
        <v>0</v>
      </c>
      <c r="M81" s="323">
        <v>0</v>
      </c>
      <c r="N81" s="323">
        <v>0</v>
      </c>
      <c r="O81" s="323">
        <v>0</v>
      </c>
      <c r="P81" s="323">
        <v>0</v>
      </c>
      <c r="Q81" s="323">
        <v>0</v>
      </c>
      <c r="R81" s="323">
        <v>4.0999999999999996</v>
      </c>
      <c r="S81" s="323">
        <v>0</v>
      </c>
      <c r="T81" s="323">
        <v>0</v>
      </c>
      <c r="U81" s="323">
        <v>20</v>
      </c>
      <c r="V81" s="323">
        <v>0</v>
      </c>
      <c r="W81" s="323">
        <v>0</v>
      </c>
      <c r="X81" s="323">
        <v>0</v>
      </c>
      <c r="Y81" s="323">
        <v>0</v>
      </c>
      <c r="Z81" s="323">
        <v>0</v>
      </c>
      <c r="AA81" s="324"/>
    </row>
    <row r="82" spans="2:27" x14ac:dyDescent="0.25">
      <c r="B82" s="250" t="s">
        <v>1083</v>
      </c>
      <c r="C82" s="50" t="s">
        <v>1084</v>
      </c>
      <c r="D82" s="57" t="s">
        <v>1077</v>
      </c>
      <c r="E82" s="58" t="s">
        <v>145</v>
      </c>
      <c r="F82" s="301">
        <v>2</v>
      </c>
      <c r="G82" s="1145">
        <f>SUM(G83:G89)</f>
        <v>0</v>
      </c>
      <c r="H82" s="1145">
        <f t="shared" ref="H82:K82" si="27">SUM(H83:H89)</f>
        <v>0</v>
      </c>
      <c r="I82" s="1145">
        <f t="shared" si="27"/>
        <v>0</v>
      </c>
      <c r="J82" s="1145">
        <f t="shared" si="27"/>
        <v>0</v>
      </c>
      <c r="K82" s="1145">
        <f t="shared" si="27"/>
        <v>0</v>
      </c>
      <c r="L82" s="1145">
        <f t="shared" ref="L82:AA82" si="28">SUM(L83:L89)</f>
        <v>0</v>
      </c>
      <c r="M82" s="1145">
        <f t="shared" si="28"/>
        <v>0.40529999999999999</v>
      </c>
      <c r="N82" s="1145">
        <f t="shared" si="28"/>
        <v>1.2735000000000001</v>
      </c>
      <c r="O82" s="1145">
        <f t="shared" si="28"/>
        <v>1.9855999999999996</v>
      </c>
      <c r="P82" s="1145">
        <f t="shared" si="28"/>
        <v>2.1010000000000009</v>
      </c>
      <c r="Q82" s="1145">
        <f t="shared" si="28"/>
        <v>2.7309000000000005</v>
      </c>
      <c r="R82" s="1145">
        <f t="shared" si="28"/>
        <v>8.6968999999999959</v>
      </c>
      <c r="S82" s="1145">
        <f t="shared" si="28"/>
        <v>0</v>
      </c>
      <c r="T82" s="1145">
        <f t="shared" si="28"/>
        <v>0</v>
      </c>
      <c r="U82" s="1145">
        <f t="shared" si="28"/>
        <v>0</v>
      </c>
      <c r="V82" s="1145">
        <f t="shared" si="28"/>
        <v>0</v>
      </c>
      <c r="W82" s="1145">
        <f t="shared" si="28"/>
        <v>0</v>
      </c>
      <c r="X82" s="1145">
        <f t="shared" si="28"/>
        <v>0</v>
      </c>
      <c r="Y82" s="1145">
        <f t="shared" si="28"/>
        <v>0</v>
      </c>
      <c r="Z82" s="1145">
        <f t="shared" si="28"/>
        <v>0</v>
      </c>
      <c r="AA82" s="1145">
        <f t="shared" si="28"/>
        <v>0</v>
      </c>
    </row>
    <row r="83" spans="2:27" x14ac:dyDescent="0.25">
      <c r="B83" s="250" t="s">
        <v>1085</v>
      </c>
      <c r="C83" s="50" t="s">
        <v>1086</v>
      </c>
      <c r="D83" s="57" t="s">
        <v>1077</v>
      </c>
      <c r="E83" s="58" t="s">
        <v>145</v>
      </c>
      <c r="F83" s="301">
        <v>2</v>
      </c>
      <c r="G83" s="425">
        <v>0</v>
      </c>
      <c r="H83" s="426">
        <v>0</v>
      </c>
      <c r="I83" s="426">
        <v>0</v>
      </c>
      <c r="J83" s="426">
        <v>0</v>
      </c>
      <c r="K83" s="426">
        <v>0</v>
      </c>
      <c r="L83" s="323">
        <v>0</v>
      </c>
      <c r="M83" s="323">
        <v>0</v>
      </c>
      <c r="N83" s="323">
        <v>0</v>
      </c>
      <c r="O83" s="323">
        <v>0</v>
      </c>
      <c r="P83" s="323">
        <v>0</v>
      </c>
      <c r="Q83" s="323">
        <v>0</v>
      </c>
      <c r="R83" s="323">
        <v>0</v>
      </c>
      <c r="S83" s="323">
        <v>0</v>
      </c>
      <c r="T83" s="323">
        <v>0</v>
      </c>
      <c r="U83" s="323">
        <v>0</v>
      </c>
      <c r="V83" s="323">
        <v>0</v>
      </c>
      <c r="W83" s="323">
        <v>0</v>
      </c>
      <c r="X83" s="323">
        <v>0</v>
      </c>
      <c r="Y83" s="323">
        <v>0</v>
      </c>
      <c r="Z83" s="323">
        <v>0</v>
      </c>
      <c r="AA83" s="324"/>
    </row>
    <row r="84" spans="2:27" x14ac:dyDescent="0.25">
      <c r="B84" s="250" t="s">
        <v>1087</v>
      </c>
      <c r="C84" s="50" t="s">
        <v>1088</v>
      </c>
      <c r="D84" s="57" t="s">
        <v>1077</v>
      </c>
      <c r="E84" s="58" t="s">
        <v>145</v>
      </c>
      <c r="F84" s="301">
        <v>2</v>
      </c>
      <c r="G84" s="425">
        <v>0</v>
      </c>
      <c r="H84" s="426">
        <v>0</v>
      </c>
      <c r="I84" s="426">
        <v>0</v>
      </c>
      <c r="J84" s="426">
        <v>0</v>
      </c>
      <c r="K84" s="426">
        <v>0</v>
      </c>
      <c r="L84" s="323">
        <v>0</v>
      </c>
      <c r="M84" s="323">
        <v>0</v>
      </c>
      <c r="N84" s="323">
        <v>0</v>
      </c>
      <c r="O84" s="323">
        <v>0</v>
      </c>
      <c r="P84" s="323">
        <v>0</v>
      </c>
      <c r="Q84" s="323">
        <v>0</v>
      </c>
      <c r="R84" s="323">
        <v>0</v>
      </c>
      <c r="S84" s="323">
        <v>0</v>
      </c>
      <c r="T84" s="323">
        <v>0</v>
      </c>
      <c r="U84" s="323">
        <v>0</v>
      </c>
      <c r="V84" s="323">
        <v>0</v>
      </c>
      <c r="W84" s="323">
        <v>0</v>
      </c>
      <c r="X84" s="323">
        <v>0</v>
      </c>
      <c r="Y84" s="323">
        <v>0</v>
      </c>
      <c r="Z84" s="323">
        <v>0</v>
      </c>
      <c r="AA84" s="324"/>
    </row>
    <row r="85" spans="2:27" x14ac:dyDescent="0.25">
      <c r="B85" s="250" t="s">
        <v>1089</v>
      </c>
      <c r="C85" s="50" t="s">
        <v>1090</v>
      </c>
      <c r="D85" s="57" t="s">
        <v>1077</v>
      </c>
      <c r="E85" s="58" t="s">
        <v>145</v>
      </c>
      <c r="F85" s="301">
        <v>2</v>
      </c>
      <c r="G85" s="425">
        <v>0</v>
      </c>
      <c r="H85" s="426">
        <v>0</v>
      </c>
      <c r="I85" s="426">
        <v>0</v>
      </c>
      <c r="J85" s="426">
        <v>0</v>
      </c>
      <c r="K85" s="426">
        <v>0</v>
      </c>
      <c r="L85" s="323">
        <v>0</v>
      </c>
      <c r="M85" s="323">
        <v>3.1299999999999994E-2</v>
      </c>
      <c r="N85" s="323">
        <v>0.12909999999999999</v>
      </c>
      <c r="O85" s="323">
        <v>0.80469999999999986</v>
      </c>
      <c r="P85" s="323">
        <v>1.3503000000000005</v>
      </c>
      <c r="Q85" s="323">
        <v>1.8792000000000009</v>
      </c>
      <c r="R85" s="323">
        <v>5.918299999999995</v>
      </c>
      <c r="S85" s="323">
        <v>0</v>
      </c>
      <c r="T85" s="323">
        <v>0</v>
      </c>
      <c r="U85" s="323">
        <v>0</v>
      </c>
      <c r="V85" s="323">
        <v>0</v>
      </c>
      <c r="W85" s="323">
        <v>0</v>
      </c>
      <c r="X85" s="323">
        <v>0</v>
      </c>
      <c r="Y85" s="323">
        <v>0</v>
      </c>
      <c r="Z85" s="323">
        <v>0</v>
      </c>
      <c r="AA85" s="324"/>
    </row>
    <row r="86" spans="2:27" x14ac:dyDescent="0.25">
      <c r="B86" s="250" t="s">
        <v>1091</v>
      </c>
      <c r="C86" s="50" t="s">
        <v>1092</v>
      </c>
      <c r="D86" s="57" t="s">
        <v>1077</v>
      </c>
      <c r="E86" s="58" t="s">
        <v>145</v>
      </c>
      <c r="F86" s="301">
        <v>2</v>
      </c>
      <c r="G86" s="425">
        <v>0</v>
      </c>
      <c r="H86" s="426">
        <v>0</v>
      </c>
      <c r="I86" s="426">
        <v>0</v>
      </c>
      <c r="J86" s="426">
        <v>0</v>
      </c>
      <c r="K86" s="426">
        <v>0</v>
      </c>
      <c r="L86" s="323">
        <v>0</v>
      </c>
      <c r="M86" s="323">
        <v>0</v>
      </c>
      <c r="N86" s="323">
        <v>0</v>
      </c>
      <c r="O86" s="323">
        <v>0</v>
      </c>
      <c r="P86" s="323">
        <v>0</v>
      </c>
      <c r="Q86" s="323">
        <v>0</v>
      </c>
      <c r="R86" s="323">
        <v>0</v>
      </c>
      <c r="S86" s="323">
        <v>0</v>
      </c>
      <c r="T86" s="323">
        <v>0</v>
      </c>
      <c r="U86" s="323">
        <v>0</v>
      </c>
      <c r="V86" s="323">
        <v>0</v>
      </c>
      <c r="W86" s="323">
        <v>0</v>
      </c>
      <c r="X86" s="323">
        <v>0</v>
      </c>
      <c r="Y86" s="323">
        <v>0</v>
      </c>
      <c r="Z86" s="323">
        <v>0</v>
      </c>
      <c r="AA86" s="324"/>
    </row>
    <row r="87" spans="2:27" x14ac:dyDescent="0.25">
      <c r="B87" s="250" t="s">
        <v>1093</v>
      </c>
      <c r="C87" s="50" t="s">
        <v>1094</v>
      </c>
      <c r="D87" s="57" t="s">
        <v>1077</v>
      </c>
      <c r="E87" s="58" t="s">
        <v>145</v>
      </c>
      <c r="F87" s="301">
        <v>2</v>
      </c>
      <c r="G87" s="425">
        <v>0</v>
      </c>
      <c r="H87" s="426">
        <v>0</v>
      </c>
      <c r="I87" s="426">
        <v>0</v>
      </c>
      <c r="J87" s="426">
        <v>0</v>
      </c>
      <c r="K87" s="426">
        <v>0</v>
      </c>
      <c r="L87" s="323">
        <v>0</v>
      </c>
      <c r="M87" s="323">
        <v>0</v>
      </c>
      <c r="N87" s="323">
        <v>2.23E-2</v>
      </c>
      <c r="O87" s="323">
        <v>0.16839999999999999</v>
      </c>
      <c r="P87" s="323">
        <v>0.28640000000000004</v>
      </c>
      <c r="Q87" s="323">
        <v>0.40060000000000001</v>
      </c>
      <c r="R87" s="323">
        <v>2.5255000000000001</v>
      </c>
      <c r="S87" s="323">
        <v>0</v>
      </c>
      <c r="T87" s="323">
        <v>0</v>
      </c>
      <c r="U87" s="323">
        <v>0</v>
      </c>
      <c r="V87" s="323">
        <v>0</v>
      </c>
      <c r="W87" s="323">
        <v>0</v>
      </c>
      <c r="X87" s="323">
        <v>0</v>
      </c>
      <c r="Y87" s="323">
        <v>0</v>
      </c>
      <c r="Z87" s="323">
        <v>0</v>
      </c>
      <c r="AA87" s="324"/>
    </row>
    <row r="88" spans="2:27" x14ac:dyDescent="0.25">
      <c r="B88" s="250" t="s">
        <v>1095</v>
      </c>
      <c r="C88" s="50" t="s">
        <v>1096</v>
      </c>
      <c r="D88" s="57" t="s">
        <v>1077</v>
      </c>
      <c r="E88" s="58" t="s">
        <v>145</v>
      </c>
      <c r="F88" s="301">
        <v>2</v>
      </c>
      <c r="G88" s="425">
        <v>0</v>
      </c>
      <c r="H88" s="426">
        <v>0</v>
      </c>
      <c r="I88" s="426">
        <v>0</v>
      </c>
      <c r="J88" s="426">
        <v>0</v>
      </c>
      <c r="K88" s="426">
        <v>0</v>
      </c>
      <c r="L88" s="323">
        <v>0</v>
      </c>
      <c r="M88" s="323">
        <v>0</v>
      </c>
      <c r="N88" s="323">
        <v>0</v>
      </c>
      <c r="O88" s="323">
        <v>0</v>
      </c>
      <c r="P88" s="323">
        <v>0</v>
      </c>
      <c r="Q88" s="323">
        <v>0</v>
      </c>
      <c r="R88" s="323">
        <v>0</v>
      </c>
      <c r="S88" s="323">
        <v>0</v>
      </c>
      <c r="T88" s="323">
        <v>0</v>
      </c>
      <c r="U88" s="323">
        <v>0</v>
      </c>
      <c r="V88" s="323">
        <v>0</v>
      </c>
      <c r="W88" s="323">
        <v>0</v>
      </c>
      <c r="X88" s="323">
        <v>0</v>
      </c>
      <c r="Y88" s="323">
        <v>0</v>
      </c>
      <c r="Z88" s="323">
        <v>0</v>
      </c>
      <c r="AA88" s="324"/>
    </row>
    <row r="89" spans="2:27" ht="28.2" thickBot="1" x14ac:dyDescent="0.3">
      <c r="B89" s="251" t="s">
        <v>1097</v>
      </c>
      <c r="C89" s="51" t="s">
        <v>1098</v>
      </c>
      <c r="D89" s="59" t="s">
        <v>1077</v>
      </c>
      <c r="E89" s="60" t="s">
        <v>145</v>
      </c>
      <c r="F89" s="302">
        <v>2</v>
      </c>
      <c r="G89" s="425">
        <v>0</v>
      </c>
      <c r="H89" s="426">
        <v>0</v>
      </c>
      <c r="I89" s="426">
        <v>0</v>
      </c>
      <c r="J89" s="426">
        <v>0</v>
      </c>
      <c r="K89" s="426">
        <v>0</v>
      </c>
      <c r="L89" s="323">
        <v>0</v>
      </c>
      <c r="M89" s="323">
        <v>0.374</v>
      </c>
      <c r="N89" s="323">
        <v>1.1221000000000001</v>
      </c>
      <c r="O89" s="323">
        <v>1.0124999999999997</v>
      </c>
      <c r="P89" s="323">
        <v>0.46430000000000016</v>
      </c>
      <c r="Q89" s="323">
        <v>0.45109999999999983</v>
      </c>
      <c r="R89" s="323">
        <v>0.25309999999999988</v>
      </c>
      <c r="S89" s="323">
        <v>0</v>
      </c>
      <c r="T89" s="323">
        <v>0</v>
      </c>
      <c r="U89" s="323">
        <v>0</v>
      </c>
      <c r="V89" s="323">
        <v>0</v>
      </c>
      <c r="W89" s="323">
        <v>0</v>
      </c>
      <c r="X89" s="323">
        <v>0</v>
      </c>
      <c r="Y89" s="323">
        <v>0</v>
      </c>
      <c r="Z89" s="323">
        <v>0</v>
      </c>
      <c r="AA89" s="324"/>
    </row>
    <row r="90" spans="2:27" ht="14.4" thickBot="1" x14ac:dyDescent="0.3">
      <c r="B90" s="252"/>
      <c r="C90" s="253"/>
      <c r="D90" s="61"/>
      <c r="E90" s="254"/>
      <c r="F90" s="255"/>
      <c r="G90" s="264"/>
      <c r="H90" s="264"/>
      <c r="I90" s="264"/>
      <c r="J90" s="264"/>
      <c r="K90" s="264"/>
      <c r="L90" s="264"/>
      <c r="M90" s="264"/>
      <c r="N90" s="264"/>
      <c r="O90" s="264"/>
      <c r="P90" s="264"/>
      <c r="Q90" s="264"/>
      <c r="R90" s="264"/>
      <c r="S90" s="264"/>
      <c r="T90" s="264"/>
      <c r="U90" s="264"/>
      <c r="V90" s="264"/>
      <c r="W90" s="264"/>
      <c r="X90" s="264"/>
      <c r="Y90" s="264"/>
      <c r="Z90" s="264"/>
      <c r="AA90" s="264"/>
    </row>
    <row r="91" spans="2:27" ht="42" thickBot="1" x14ac:dyDescent="0.3">
      <c r="B91" s="216" t="s">
        <v>1099</v>
      </c>
      <c r="G91" s="1717" t="s">
        <v>977</v>
      </c>
      <c r="H91" s="1779"/>
      <c r="I91" s="1779"/>
      <c r="J91" s="1779"/>
      <c r="K91" s="1779"/>
      <c r="L91" s="1779"/>
      <c r="M91" s="1779"/>
      <c r="N91" s="1779"/>
      <c r="O91" s="1779"/>
      <c r="P91" s="1779"/>
      <c r="Q91" s="1718"/>
      <c r="R91" s="1717" t="s">
        <v>978</v>
      </c>
      <c r="S91" s="1779"/>
      <c r="T91" s="1779"/>
      <c r="U91" s="1779"/>
      <c r="V91" s="1779"/>
      <c r="W91" s="1779"/>
      <c r="X91" s="1779"/>
      <c r="Y91" s="1779"/>
      <c r="Z91" s="1779"/>
      <c r="AA91" s="1718"/>
    </row>
    <row r="92" spans="2:27" ht="42" thickBot="1" x14ac:dyDescent="0.3">
      <c r="B92" s="257" t="s">
        <v>979</v>
      </c>
      <c r="C92" s="258" t="s">
        <v>962</v>
      </c>
      <c r="D92" s="258" t="s">
        <v>963</v>
      </c>
      <c r="E92" s="258" t="s">
        <v>116</v>
      </c>
      <c r="F92" s="259" t="s">
        <v>117</v>
      </c>
      <c r="G92" s="257" t="s">
        <v>118</v>
      </c>
      <c r="H92" s="258" t="s">
        <v>119</v>
      </c>
      <c r="I92" s="258" t="s">
        <v>120</v>
      </c>
      <c r="J92" s="258" t="s">
        <v>121</v>
      </c>
      <c r="K92" s="258" t="s">
        <v>122</v>
      </c>
      <c r="L92" s="258" t="s">
        <v>123</v>
      </c>
      <c r="M92" s="258" t="s">
        <v>124</v>
      </c>
      <c r="N92" s="258" t="s">
        <v>125</v>
      </c>
      <c r="O92" s="258" t="s">
        <v>126</v>
      </c>
      <c r="P92" s="258" t="s">
        <v>127</v>
      </c>
      <c r="Q92" s="259" t="s">
        <v>128</v>
      </c>
      <c r="R92" s="262" t="s">
        <v>980</v>
      </c>
      <c r="S92" s="260" t="s">
        <v>981</v>
      </c>
      <c r="T92" s="260" t="s">
        <v>982</v>
      </c>
      <c r="U92" s="260" t="s">
        <v>983</v>
      </c>
      <c r="V92" s="260" t="s">
        <v>984</v>
      </c>
      <c r="W92" s="260" t="s">
        <v>985</v>
      </c>
      <c r="X92" s="260" t="s">
        <v>986</v>
      </c>
      <c r="Y92" s="260" t="s">
        <v>987</v>
      </c>
      <c r="Z92" s="260" t="s">
        <v>988</v>
      </c>
      <c r="AA92" s="261" t="s">
        <v>989</v>
      </c>
    </row>
    <row r="93" spans="2:27" x14ac:dyDescent="0.25">
      <c r="B93" s="250" t="s">
        <v>1100</v>
      </c>
      <c r="C93" s="50" t="s">
        <v>1101</v>
      </c>
      <c r="D93" s="57" t="s">
        <v>966</v>
      </c>
      <c r="E93" s="1563" t="s">
        <v>1986</v>
      </c>
      <c r="F93" s="301">
        <v>3</v>
      </c>
      <c r="G93" s="423"/>
      <c r="H93" s="424"/>
      <c r="I93" s="424"/>
      <c r="J93" s="424"/>
      <c r="K93" s="424"/>
      <c r="L93" s="321"/>
      <c r="M93" s="321"/>
      <c r="N93" s="321"/>
      <c r="O93" s="321"/>
      <c r="P93" s="321"/>
      <c r="Q93" s="321"/>
      <c r="R93" s="321"/>
      <c r="S93" s="321"/>
      <c r="T93" s="321"/>
      <c r="U93" s="321"/>
      <c r="V93" s="321"/>
      <c r="W93" s="321"/>
      <c r="X93" s="321"/>
      <c r="Y93" s="321"/>
      <c r="Z93" s="321"/>
      <c r="AA93" s="322"/>
    </row>
    <row r="94" spans="2:27" ht="14.4" thickBot="1" x14ac:dyDescent="0.3">
      <c r="B94" s="251" t="s">
        <v>1102</v>
      </c>
      <c r="C94" s="51" t="s">
        <v>1103</v>
      </c>
      <c r="D94" s="59" t="s">
        <v>966</v>
      </c>
      <c r="E94" s="1564" t="s">
        <v>1986</v>
      </c>
      <c r="F94" s="302">
        <v>3</v>
      </c>
      <c r="G94" s="427">
        <v>0</v>
      </c>
      <c r="H94" s="428">
        <v>0</v>
      </c>
      <c r="I94" s="428">
        <v>0</v>
      </c>
      <c r="J94" s="428">
        <v>0</v>
      </c>
      <c r="K94" s="428">
        <v>0</v>
      </c>
      <c r="L94" s="325">
        <v>0</v>
      </c>
      <c r="M94" s="325">
        <v>0.38557127186683682</v>
      </c>
      <c r="N94" s="325">
        <v>0.61858656715408622</v>
      </c>
      <c r="O94" s="325">
        <v>0.8750479469536413</v>
      </c>
      <c r="P94" s="325">
        <v>1.0539933915093873</v>
      </c>
      <c r="Q94" s="325">
        <v>1.2280626381158104</v>
      </c>
      <c r="R94" s="325">
        <v>3.7180754842810302</v>
      </c>
      <c r="S94" s="325">
        <v>0</v>
      </c>
      <c r="T94" s="325">
        <v>0</v>
      </c>
      <c r="U94" s="325">
        <v>0</v>
      </c>
      <c r="V94" s="325">
        <v>0</v>
      </c>
      <c r="W94" s="325">
        <v>0</v>
      </c>
      <c r="X94" s="325">
        <v>0</v>
      </c>
      <c r="Y94" s="325">
        <v>0</v>
      </c>
      <c r="Z94" s="325">
        <v>0</v>
      </c>
      <c r="AA94" s="326"/>
    </row>
    <row r="95" spans="2:27" x14ac:dyDescent="0.25">
      <c r="B95" s="246"/>
      <c r="C95" s="265"/>
      <c r="D95" s="265"/>
      <c r="E95" s="265"/>
      <c r="F95" s="265"/>
    </row>
    <row r="96" spans="2:27" ht="14.4" thickBot="1" x14ac:dyDescent="0.3"/>
    <row r="97" spans="2:27" ht="42" thickBot="1" x14ac:dyDescent="0.3">
      <c r="B97" s="434" t="s">
        <v>57</v>
      </c>
      <c r="C97" s="66" t="str">
        <f>'TITLE PAGE'!$D$18</f>
        <v>Portsmouth Water</v>
      </c>
      <c r="D97" s="432" t="s">
        <v>2</v>
      </c>
      <c r="E97" s="431" t="s">
        <v>2392</v>
      </c>
      <c r="G97" s="1209" t="s">
        <v>56</v>
      </c>
    </row>
    <row r="98" spans="2:27" ht="49.95" customHeight="1" thickBot="1" x14ac:dyDescent="0.3">
      <c r="B98" s="433" t="s">
        <v>110</v>
      </c>
      <c r="C98" s="1232" t="s">
        <v>1104</v>
      </c>
      <c r="D98" s="1561" t="s">
        <v>1987</v>
      </c>
      <c r="E98" s="1448">
        <v>332.45016356350453</v>
      </c>
    </row>
    <row r="99" spans="2:27" ht="14.4" thickBot="1" x14ac:dyDescent="0.3"/>
    <row r="100" spans="2:27" ht="42" thickBot="1" x14ac:dyDescent="0.3">
      <c r="B100" s="216" t="s">
        <v>976</v>
      </c>
      <c r="G100" s="1717" t="s">
        <v>977</v>
      </c>
      <c r="H100" s="1779"/>
      <c r="I100" s="1779"/>
      <c r="J100" s="1779"/>
      <c r="K100" s="1779"/>
      <c r="L100" s="1779"/>
      <c r="M100" s="1779"/>
      <c r="N100" s="1779"/>
      <c r="O100" s="1779"/>
      <c r="P100" s="1779"/>
      <c r="Q100" s="1718"/>
      <c r="R100" s="1717" t="s">
        <v>978</v>
      </c>
      <c r="S100" s="1779"/>
      <c r="T100" s="1779"/>
      <c r="U100" s="1779"/>
      <c r="V100" s="1779"/>
      <c r="W100" s="1779"/>
      <c r="X100" s="1779"/>
      <c r="Y100" s="1779"/>
      <c r="Z100" s="1779"/>
      <c r="AA100" s="1718"/>
    </row>
    <row r="101" spans="2:27" ht="42" thickBot="1" x14ac:dyDescent="0.3">
      <c r="B101" s="257" t="s">
        <v>979</v>
      </c>
      <c r="C101" s="258" t="s">
        <v>962</v>
      </c>
      <c r="D101" s="258" t="s">
        <v>963</v>
      </c>
      <c r="E101" s="258" t="s">
        <v>116</v>
      </c>
      <c r="F101" s="259" t="s">
        <v>117</v>
      </c>
      <c r="G101" s="257" t="s">
        <v>118</v>
      </c>
      <c r="H101" s="258" t="s">
        <v>119</v>
      </c>
      <c r="I101" s="258" t="s">
        <v>120</v>
      </c>
      <c r="J101" s="258" t="s">
        <v>121</v>
      </c>
      <c r="K101" s="258" t="s">
        <v>122</v>
      </c>
      <c r="L101" s="258" t="s">
        <v>123</v>
      </c>
      <c r="M101" s="258" t="s">
        <v>124</v>
      </c>
      <c r="N101" s="258" t="s">
        <v>125</v>
      </c>
      <c r="O101" s="258" t="s">
        <v>126</v>
      </c>
      <c r="P101" s="258" t="s">
        <v>127</v>
      </c>
      <c r="Q101" s="259" t="s">
        <v>128</v>
      </c>
      <c r="R101" s="262" t="s">
        <v>980</v>
      </c>
      <c r="S101" s="260" t="s">
        <v>981</v>
      </c>
      <c r="T101" s="260" t="s">
        <v>982</v>
      </c>
      <c r="U101" s="260" t="s">
        <v>983</v>
      </c>
      <c r="V101" s="260" t="s">
        <v>984</v>
      </c>
      <c r="W101" s="260" t="s">
        <v>985</v>
      </c>
      <c r="X101" s="260" t="s">
        <v>986</v>
      </c>
      <c r="Y101" s="260" t="s">
        <v>987</v>
      </c>
      <c r="Z101" s="260" t="s">
        <v>988</v>
      </c>
      <c r="AA101" s="261" t="s">
        <v>989</v>
      </c>
    </row>
    <row r="102" spans="2:27" x14ac:dyDescent="0.25">
      <c r="B102" s="256" t="s">
        <v>990</v>
      </c>
      <c r="C102" s="247" t="s">
        <v>965</v>
      </c>
      <c r="D102" s="248" t="s">
        <v>966</v>
      </c>
      <c r="E102" s="1569" t="s">
        <v>1986</v>
      </c>
      <c r="F102" s="312">
        <v>3</v>
      </c>
      <c r="G102" s="419">
        <v>0</v>
      </c>
      <c r="H102" s="420">
        <v>1.5929650530273047</v>
      </c>
      <c r="I102" s="420">
        <v>0</v>
      </c>
      <c r="J102" s="420">
        <v>0</v>
      </c>
      <c r="K102" s="420">
        <v>0</v>
      </c>
      <c r="L102" s="420">
        <v>0</v>
      </c>
      <c r="M102" s="313">
        <v>3.4044242433184908</v>
      </c>
      <c r="N102" s="313">
        <v>4.5975292784570847</v>
      </c>
      <c r="O102" s="313">
        <v>4.3238038717033556</v>
      </c>
      <c r="P102" s="313">
        <v>3.501040562866141</v>
      </c>
      <c r="Q102" s="313">
        <v>3.5547635310191552</v>
      </c>
      <c r="R102" s="313">
        <v>16.717005694510679</v>
      </c>
      <c r="S102" s="313">
        <v>18.70572527651888</v>
      </c>
      <c r="T102" s="313">
        <v>17.79178531054097</v>
      </c>
      <c r="U102" s="313">
        <v>17.536931615052385</v>
      </c>
      <c r="V102" s="313">
        <v>18.159149526560888</v>
      </c>
      <c r="W102" s="313">
        <v>18.317484627228303</v>
      </c>
      <c r="X102" s="313">
        <v>17.643378282942276</v>
      </c>
      <c r="Y102" s="313">
        <v>18.669139245523283</v>
      </c>
      <c r="Z102" s="313">
        <v>18.632552607148458</v>
      </c>
      <c r="AA102" s="316"/>
    </row>
    <row r="103" spans="2:27" x14ac:dyDescent="0.25">
      <c r="B103" s="250" t="s">
        <v>991</v>
      </c>
      <c r="C103" s="50" t="s">
        <v>968</v>
      </c>
      <c r="D103" s="57" t="s">
        <v>966</v>
      </c>
      <c r="E103" s="1565" t="s">
        <v>1986</v>
      </c>
      <c r="F103" s="301">
        <v>3</v>
      </c>
      <c r="G103" s="421">
        <v>0</v>
      </c>
      <c r="H103" s="422">
        <v>0</v>
      </c>
      <c r="I103" s="422">
        <v>0</v>
      </c>
      <c r="J103" s="422">
        <v>0</v>
      </c>
      <c r="K103" s="422">
        <v>0</v>
      </c>
      <c r="L103" s="422">
        <v>0</v>
      </c>
      <c r="M103" s="314">
        <v>0</v>
      </c>
      <c r="N103" s="314">
        <v>0</v>
      </c>
      <c r="O103" s="314">
        <v>0</v>
      </c>
      <c r="P103" s="314">
        <v>0</v>
      </c>
      <c r="Q103" s="314">
        <v>0</v>
      </c>
      <c r="R103" s="314">
        <v>0</v>
      </c>
      <c r="S103" s="314">
        <v>0</v>
      </c>
      <c r="T103" s="314">
        <v>0</v>
      </c>
      <c r="U103" s="314">
        <v>0</v>
      </c>
      <c r="V103" s="314">
        <v>0</v>
      </c>
      <c r="W103" s="314">
        <v>0</v>
      </c>
      <c r="X103" s="314">
        <v>0</v>
      </c>
      <c r="Y103" s="314">
        <v>0</v>
      </c>
      <c r="Z103" s="314">
        <v>0</v>
      </c>
      <c r="AA103" s="317"/>
    </row>
    <row r="104" spans="2:27" ht="14.4" thickBot="1" x14ac:dyDescent="0.3">
      <c r="B104" s="251" t="s">
        <v>992</v>
      </c>
      <c r="C104" s="51" t="s">
        <v>993</v>
      </c>
      <c r="D104" s="59" t="s">
        <v>966</v>
      </c>
      <c r="E104" s="1566" t="s">
        <v>1986</v>
      </c>
      <c r="F104" s="302">
        <v>3</v>
      </c>
      <c r="G104" s="315">
        <f t="shared" ref="G104:L104" si="29">SUM(G102:G103)</f>
        <v>0</v>
      </c>
      <c r="H104" s="315">
        <f t="shared" si="29"/>
        <v>1.5929650530273047</v>
      </c>
      <c r="I104" s="315">
        <f t="shared" si="29"/>
        <v>0</v>
      </c>
      <c r="J104" s="315">
        <f t="shared" si="29"/>
        <v>0</v>
      </c>
      <c r="K104" s="315">
        <f t="shared" si="29"/>
        <v>0</v>
      </c>
      <c r="L104" s="315">
        <f t="shared" si="29"/>
        <v>0</v>
      </c>
      <c r="M104" s="315">
        <f t="shared" ref="M104:AA104" si="30">SUM(M102:M103)</f>
        <v>3.4044242433184908</v>
      </c>
      <c r="N104" s="315">
        <f t="shared" si="30"/>
        <v>4.5975292784570847</v>
      </c>
      <c r="O104" s="315">
        <f t="shared" si="30"/>
        <v>4.3238038717033556</v>
      </c>
      <c r="P104" s="315">
        <f t="shared" si="30"/>
        <v>3.501040562866141</v>
      </c>
      <c r="Q104" s="315">
        <f t="shared" si="30"/>
        <v>3.5547635310191552</v>
      </c>
      <c r="R104" s="315">
        <f t="shared" si="30"/>
        <v>16.717005694510679</v>
      </c>
      <c r="S104" s="315">
        <f t="shared" si="30"/>
        <v>18.70572527651888</v>
      </c>
      <c r="T104" s="315">
        <f t="shared" si="30"/>
        <v>17.79178531054097</v>
      </c>
      <c r="U104" s="315">
        <f t="shared" si="30"/>
        <v>17.536931615052385</v>
      </c>
      <c r="V104" s="315">
        <f t="shared" si="30"/>
        <v>18.159149526560888</v>
      </c>
      <c r="W104" s="315">
        <f t="shared" si="30"/>
        <v>18.317484627228303</v>
      </c>
      <c r="X104" s="315">
        <f t="shared" si="30"/>
        <v>17.643378282942276</v>
      </c>
      <c r="Y104" s="315">
        <f t="shared" si="30"/>
        <v>18.669139245523283</v>
      </c>
      <c r="Z104" s="315">
        <f t="shared" si="30"/>
        <v>18.632552607148458</v>
      </c>
      <c r="AA104" s="318">
        <f t="shared" si="30"/>
        <v>0</v>
      </c>
    </row>
    <row r="105" spans="2:27" ht="14.4" thickBot="1" x14ac:dyDescent="0.3">
      <c r="B105" s="252"/>
      <c r="C105" s="253"/>
      <c r="D105" s="61"/>
      <c r="E105" s="254"/>
      <c r="F105" s="255"/>
      <c r="G105" s="264"/>
      <c r="H105" s="264"/>
      <c r="I105" s="264"/>
      <c r="J105" s="264"/>
      <c r="K105" s="264"/>
      <c r="L105" s="264"/>
      <c r="M105" s="264"/>
      <c r="N105" s="264"/>
      <c r="O105" s="264"/>
      <c r="P105" s="264"/>
      <c r="Q105" s="264"/>
      <c r="R105" s="264"/>
      <c r="S105" s="264"/>
      <c r="T105" s="264"/>
      <c r="U105" s="264"/>
      <c r="V105" s="264"/>
      <c r="W105" s="264"/>
      <c r="X105" s="264"/>
      <c r="Y105" s="264"/>
      <c r="Z105" s="264"/>
      <c r="AA105" s="264"/>
    </row>
    <row r="106" spans="2:27" ht="42" thickBot="1" x14ac:dyDescent="0.3">
      <c r="B106" s="216" t="s">
        <v>994</v>
      </c>
      <c r="G106" s="1717" t="s">
        <v>977</v>
      </c>
      <c r="H106" s="1779"/>
      <c r="I106" s="1779"/>
      <c r="J106" s="1779"/>
      <c r="K106" s="1779"/>
      <c r="L106" s="1779"/>
      <c r="M106" s="1779"/>
      <c r="N106" s="1779"/>
      <c r="O106" s="1779"/>
      <c r="P106" s="1779"/>
      <c r="Q106" s="1718"/>
      <c r="R106" s="1717" t="s">
        <v>978</v>
      </c>
      <c r="S106" s="1779"/>
      <c r="T106" s="1779"/>
      <c r="U106" s="1779"/>
      <c r="V106" s="1779"/>
      <c r="W106" s="1779"/>
      <c r="X106" s="1779"/>
      <c r="Y106" s="1779"/>
      <c r="Z106" s="1779"/>
      <c r="AA106" s="1718"/>
    </row>
    <row r="107" spans="2:27" ht="42" thickBot="1" x14ac:dyDescent="0.3">
      <c r="B107" s="257" t="s">
        <v>979</v>
      </c>
      <c r="C107" s="258" t="s">
        <v>962</v>
      </c>
      <c r="D107" s="258" t="s">
        <v>963</v>
      </c>
      <c r="E107" s="258" t="s">
        <v>116</v>
      </c>
      <c r="F107" s="259" t="s">
        <v>117</v>
      </c>
      <c r="G107" s="257" t="s">
        <v>118</v>
      </c>
      <c r="H107" s="258" t="s">
        <v>119</v>
      </c>
      <c r="I107" s="258" t="s">
        <v>120</v>
      </c>
      <c r="J107" s="258" t="s">
        <v>121</v>
      </c>
      <c r="K107" s="258" t="s">
        <v>122</v>
      </c>
      <c r="L107" s="258" t="s">
        <v>123</v>
      </c>
      <c r="M107" s="258" t="s">
        <v>124</v>
      </c>
      <c r="N107" s="258" t="s">
        <v>125</v>
      </c>
      <c r="O107" s="258" t="s">
        <v>126</v>
      </c>
      <c r="P107" s="258" t="s">
        <v>127</v>
      </c>
      <c r="Q107" s="259" t="s">
        <v>128</v>
      </c>
      <c r="R107" s="262" t="s">
        <v>980</v>
      </c>
      <c r="S107" s="260" t="s">
        <v>981</v>
      </c>
      <c r="T107" s="260" t="s">
        <v>982</v>
      </c>
      <c r="U107" s="260" t="s">
        <v>983</v>
      </c>
      <c r="V107" s="260" t="s">
        <v>984</v>
      </c>
      <c r="W107" s="260" t="s">
        <v>985</v>
      </c>
      <c r="X107" s="260" t="s">
        <v>986</v>
      </c>
      <c r="Y107" s="260" t="s">
        <v>987</v>
      </c>
      <c r="Z107" s="260" t="s">
        <v>988</v>
      </c>
      <c r="AA107" s="261" t="s">
        <v>989</v>
      </c>
    </row>
    <row r="108" spans="2:27" x14ac:dyDescent="0.25">
      <c r="B108" s="249" t="s">
        <v>995</v>
      </c>
      <c r="C108" s="50" t="s">
        <v>996</v>
      </c>
      <c r="D108" s="57" t="s">
        <v>810</v>
      </c>
      <c r="E108" s="1565" t="s">
        <v>1986</v>
      </c>
      <c r="F108" s="301">
        <v>3</v>
      </c>
      <c r="G108" s="421">
        <v>0</v>
      </c>
      <c r="H108" s="422">
        <v>0</v>
      </c>
      <c r="I108" s="422">
        <v>0</v>
      </c>
      <c r="J108" s="422">
        <v>0</v>
      </c>
      <c r="K108" s="422">
        <v>0</v>
      </c>
      <c r="L108" s="314">
        <v>0</v>
      </c>
      <c r="M108" s="314">
        <v>0</v>
      </c>
      <c r="N108" s="314">
        <v>0</v>
      </c>
      <c r="O108" s="314">
        <v>0</v>
      </c>
      <c r="P108" s="314">
        <v>0</v>
      </c>
      <c r="Q108" s="314">
        <v>0</v>
      </c>
      <c r="R108" s="314">
        <v>6.3811253359802924</v>
      </c>
      <c r="S108" s="314">
        <v>25.52450134392117</v>
      </c>
      <c r="T108" s="314">
        <v>0</v>
      </c>
      <c r="U108" s="314">
        <v>0</v>
      </c>
      <c r="V108" s="314">
        <v>0</v>
      </c>
      <c r="W108" s="314">
        <v>6.051501943444455</v>
      </c>
      <c r="X108" s="314">
        <v>0</v>
      </c>
      <c r="Y108" s="314">
        <v>0</v>
      </c>
      <c r="Z108" s="314">
        <v>0</v>
      </c>
      <c r="AA108" s="317"/>
    </row>
    <row r="109" spans="2:27" x14ac:dyDescent="0.25">
      <c r="B109" s="250" t="s">
        <v>997</v>
      </c>
      <c r="C109" s="50" t="s">
        <v>996</v>
      </c>
      <c r="D109" s="57" t="s">
        <v>807</v>
      </c>
      <c r="E109" s="1565" t="s">
        <v>1986</v>
      </c>
      <c r="F109" s="301">
        <v>3</v>
      </c>
      <c r="G109" s="421">
        <v>0</v>
      </c>
      <c r="H109" s="422">
        <v>0</v>
      </c>
      <c r="I109" s="422">
        <v>0</v>
      </c>
      <c r="J109" s="422">
        <v>0</v>
      </c>
      <c r="K109" s="422">
        <v>0</v>
      </c>
      <c r="L109" s="314">
        <v>0</v>
      </c>
      <c r="M109" s="314">
        <v>0</v>
      </c>
      <c r="N109" s="314">
        <v>0</v>
      </c>
      <c r="O109" s="314">
        <v>0</v>
      </c>
      <c r="P109" s="314">
        <v>0</v>
      </c>
      <c r="Q109" s="314">
        <v>0</v>
      </c>
      <c r="R109" s="314">
        <v>0</v>
      </c>
      <c r="S109" s="314">
        <v>0.2081615670309877</v>
      </c>
      <c r="T109" s="314">
        <v>1.3438106397511924</v>
      </c>
      <c r="U109" s="314">
        <v>1.787359398954637</v>
      </c>
      <c r="V109" s="314">
        <v>1.7940138926341496</v>
      </c>
      <c r="W109" s="314">
        <v>1.7890635000283797</v>
      </c>
      <c r="X109" s="314">
        <v>1.6337008019678292</v>
      </c>
      <c r="Y109" s="314">
        <v>1.5678138505999595</v>
      </c>
      <c r="Z109" s="314">
        <v>1.6845150077833537</v>
      </c>
      <c r="AA109" s="317"/>
    </row>
    <row r="110" spans="2:27" x14ac:dyDescent="0.25">
      <c r="B110" s="250" t="s">
        <v>998</v>
      </c>
      <c r="C110" s="50" t="s">
        <v>996</v>
      </c>
      <c r="D110" s="57" t="s">
        <v>966</v>
      </c>
      <c r="E110" s="1565" t="s">
        <v>1986</v>
      </c>
      <c r="F110" s="301">
        <v>3</v>
      </c>
      <c r="G110" s="319">
        <f t="shared" ref="G110:AA110" si="31">SUM(G108:G109)</f>
        <v>0</v>
      </c>
      <c r="H110" s="319">
        <f t="shared" si="31"/>
        <v>0</v>
      </c>
      <c r="I110" s="319">
        <f t="shared" si="31"/>
        <v>0</v>
      </c>
      <c r="J110" s="319">
        <f t="shared" si="31"/>
        <v>0</v>
      </c>
      <c r="K110" s="319">
        <f t="shared" si="31"/>
        <v>0</v>
      </c>
      <c r="L110" s="319">
        <f t="shared" si="31"/>
        <v>0</v>
      </c>
      <c r="M110" s="319">
        <f t="shared" si="31"/>
        <v>0</v>
      </c>
      <c r="N110" s="319">
        <f t="shared" si="31"/>
        <v>0</v>
      </c>
      <c r="O110" s="319">
        <f t="shared" si="31"/>
        <v>0</v>
      </c>
      <c r="P110" s="319">
        <f t="shared" si="31"/>
        <v>0</v>
      </c>
      <c r="Q110" s="319">
        <f t="shared" si="31"/>
        <v>0</v>
      </c>
      <c r="R110" s="319">
        <f t="shared" si="31"/>
        <v>6.3811253359802924</v>
      </c>
      <c r="S110" s="319">
        <f t="shared" si="31"/>
        <v>25.732662910952158</v>
      </c>
      <c r="T110" s="319">
        <f t="shared" si="31"/>
        <v>1.3438106397511924</v>
      </c>
      <c r="U110" s="319">
        <f t="shared" si="31"/>
        <v>1.787359398954637</v>
      </c>
      <c r="V110" s="319">
        <f t="shared" si="31"/>
        <v>1.7940138926341496</v>
      </c>
      <c r="W110" s="319">
        <f t="shared" si="31"/>
        <v>7.8405654434728351</v>
      </c>
      <c r="X110" s="319">
        <f t="shared" si="31"/>
        <v>1.6337008019678292</v>
      </c>
      <c r="Y110" s="319">
        <f t="shared" si="31"/>
        <v>1.5678138505999595</v>
      </c>
      <c r="Z110" s="319">
        <f t="shared" si="31"/>
        <v>1.6845150077833537</v>
      </c>
      <c r="AA110" s="320">
        <f t="shared" si="31"/>
        <v>0</v>
      </c>
    </row>
    <row r="111" spans="2:27" x14ac:dyDescent="0.25">
      <c r="B111" s="249" t="s">
        <v>999</v>
      </c>
      <c r="C111" s="50" t="s">
        <v>1000</v>
      </c>
      <c r="D111" s="57" t="s">
        <v>810</v>
      </c>
      <c r="E111" s="1565" t="s">
        <v>1986</v>
      </c>
      <c r="F111" s="301">
        <v>3</v>
      </c>
      <c r="G111" s="421">
        <v>0</v>
      </c>
      <c r="H111" s="422">
        <v>0</v>
      </c>
      <c r="I111" s="422">
        <v>0</v>
      </c>
      <c r="J111" s="422">
        <v>0</v>
      </c>
      <c r="K111" s="422">
        <v>0</v>
      </c>
      <c r="L111" s="314">
        <v>0</v>
      </c>
      <c r="M111" s="314">
        <v>0</v>
      </c>
      <c r="N111" s="314">
        <v>0</v>
      </c>
      <c r="O111" s="314">
        <v>0</v>
      </c>
      <c r="P111" s="314">
        <v>0</v>
      </c>
      <c r="Q111" s="314">
        <v>0</v>
      </c>
      <c r="R111" s="314">
        <v>0</v>
      </c>
      <c r="S111" s="314">
        <v>0</v>
      </c>
      <c r="T111" s="314">
        <v>0</v>
      </c>
      <c r="U111" s="314">
        <v>0</v>
      </c>
      <c r="V111" s="314">
        <v>0</v>
      </c>
      <c r="W111" s="314">
        <v>0</v>
      </c>
      <c r="X111" s="314">
        <v>0</v>
      </c>
      <c r="Y111" s="314">
        <v>0</v>
      </c>
      <c r="Z111" s="314">
        <v>0</v>
      </c>
      <c r="AA111" s="317"/>
    </row>
    <row r="112" spans="2:27" x14ac:dyDescent="0.25">
      <c r="B112" s="250" t="s">
        <v>1001</v>
      </c>
      <c r="C112" s="50" t="s">
        <v>1000</v>
      </c>
      <c r="D112" s="57" t="s">
        <v>807</v>
      </c>
      <c r="E112" s="1565" t="s">
        <v>1986</v>
      </c>
      <c r="F112" s="301">
        <v>3</v>
      </c>
      <c r="G112" s="421">
        <v>0</v>
      </c>
      <c r="H112" s="422">
        <v>0</v>
      </c>
      <c r="I112" s="422">
        <v>0</v>
      </c>
      <c r="J112" s="422">
        <v>0</v>
      </c>
      <c r="K112" s="422">
        <v>0</v>
      </c>
      <c r="L112" s="314">
        <v>0</v>
      </c>
      <c r="M112" s="314">
        <v>0</v>
      </c>
      <c r="N112" s="314">
        <v>0</v>
      </c>
      <c r="O112" s="314">
        <v>0</v>
      </c>
      <c r="P112" s="314">
        <v>0</v>
      </c>
      <c r="Q112" s="314">
        <v>0</v>
      </c>
      <c r="R112" s="314">
        <v>0</v>
      </c>
      <c r="S112" s="314">
        <v>0</v>
      </c>
      <c r="T112" s="314">
        <v>0</v>
      </c>
      <c r="U112" s="314">
        <v>0</v>
      </c>
      <c r="V112" s="314">
        <v>0</v>
      </c>
      <c r="W112" s="314">
        <v>0</v>
      </c>
      <c r="X112" s="314">
        <v>0</v>
      </c>
      <c r="Y112" s="314">
        <v>0</v>
      </c>
      <c r="Z112" s="314">
        <v>0</v>
      </c>
      <c r="AA112" s="317"/>
    </row>
    <row r="113" spans="2:27" x14ac:dyDescent="0.25">
      <c r="B113" s="250" t="s">
        <v>1002</v>
      </c>
      <c r="C113" s="50" t="s">
        <v>1000</v>
      </c>
      <c r="D113" s="57" t="s">
        <v>966</v>
      </c>
      <c r="E113" s="1565" t="s">
        <v>1986</v>
      </c>
      <c r="F113" s="301">
        <v>3</v>
      </c>
      <c r="G113" s="319">
        <f t="shared" ref="G113:AA113" si="32">SUM(G111:G112)</f>
        <v>0</v>
      </c>
      <c r="H113" s="319">
        <f t="shared" si="32"/>
        <v>0</v>
      </c>
      <c r="I113" s="319">
        <f t="shared" si="32"/>
        <v>0</v>
      </c>
      <c r="J113" s="319">
        <f t="shared" si="32"/>
        <v>0</v>
      </c>
      <c r="K113" s="319">
        <f t="shared" si="32"/>
        <v>0</v>
      </c>
      <c r="L113" s="319">
        <f t="shared" si="32"/>
        <v>0</v>
      </c>
      <c r="M113" s="319">
        <f t="shared" si="32"/>
        <v>0</v>
      </c>
      <c r="N113" s="319">
        <f t="shared" si="32"/>
        <v>0</v>
      </c>
      <c r="O113" s="319">
        <f t="shared" si="32"/>
        <v>0</v>
      </c>
      <c r="P113" s="319">
        <f t="shared" si="32"/>
        <v>0</v>
      </c>
      <c r="Q113" s="319">
        <f t="shared" si="32"/>
        <v>0</v>
      </c>
      <c r="R113" s="319">
        <f t="shared" si="32"/>
        <v>0</v>
      </c>
      <c r="S113" s="319">
        <f t="shared" si="32"/>
        <v>0</v>
      </c>
      <c r="T113" s="319">
        <f t="shared" si="32"/>
        <v>0</v>
      </c>
      <c r="U113" s="319">
        <f t="shared" si="32"/>
        <v>0</v>
      </c>
      <c r="V113" s="319">
        <f t="shared" si="32"/>
        <v>0</v>
      </c>
      <c r="W113" s="319">
        <f t="shared" si="32"/>
        <v>0</v>
      </c>
      <c r="X113" s="319">
        <f t="shared" si="32"/>
        <v>0</v>
      </c>
      <c r="Y113" s="319">
        <f t="shared" si="32"/>
        <v>0</v>
      </c>
      <c r="Z113" s="319">
        <f t="shared" si="32"/>
        <v>0</v>
      </c>
      <c r="AA113" s="320">
        <f t="shared" si="32"/>
        <v>0</v>
      </c>
    </row>
    <row r="114" spans="2:27" x14ac:dyDescent="0.25">
      <c r="B114" s="249" t="s">
        <v>1003</v>
      </c>
      <c r="C114" s="50" t="s">
        <v>1004</v>
      </c>
      <c r="D114" s="57" t="s">
        <v>810</v>
      </c>
      <c r="E114" s="1565" t="s">
        <v>1986</v>
      </c>
      <c r="F114" s="301">
        <v>3</v>
      </c>
      <c r="G114" s="421">
        <v>0</v>
      </c>
      <c r="H114" s="422">
        <v>0</v>
      </c>
      <c r="I114" s="422">
        <v>0</v>
      </c>
      <c r="J114" s="422">
        <v>0</v>
      </c>
      <c r="K114" s="422">
        <v>0</v>
      </c>
      <c r="L114" s="314">
        <v>0</v>
      </c>
      <c r="M114" s="314">
        <v>0.38557127186683682</v>
      </c>
      <c r="N114" s="314">
        <v>0.61858656715408622</v>
      </c>
      <c r="O114" s="314">
        <v>0.8750479469536413</v>
      </c>
      <c r="P114" s="314">
        <v>1.0539933915093873</v>
      </c>
      <c r="Q114" s="314">
        <v>1.2280626381158104</v>
      </c>
      <c r="R114" s="314">
        <v>3.7180754842810302</v>
      </c>
      <c r="S114" s="314">
        <v>0</v>
      </c>
      <c r="T114" s="314">
        <v>0</v>
      </c>
      <c r="U114" s="314">
        <v>0</v>
      </c>
      <c r="V114" s="314">
        <v>0</v>
      </c>
      <c r="W114" s="314">
        <v>0</v>
      </c>
      <c r="X114" s="314">
        <v>0</v>
      </c>
      <c r="Y114" s="314">
        <v>0</v>
      </c>
      <c r="Z114" s="314">
        <v>0</v>
      </c>
      <c r="AA114" s="317"/>
    </row>
    <row r="115" spans="2:27" x14ac:dyDescent="0.25">
      <c r="B115" s="250" t="s">
        <v>1005</v>
      </c>
      <c r="C115" s="50" t="s">
        <v>1004</v>
      </c>
      <c r="D115" s="57" t="s">
        <v>807</v>
      </c>
      <c r="E115" s="1565" t="s">
        <v>1986</v>
      </c>
      <c r="F115" s="301">
        <v>3</v>
      </c>
      <c r="G115" s="421">
        <v>0</v>
      </c>
      <c r="H115" s="422">
        <v>0</v>
      </c>
      <c r="I115" s="422">
        <v>0</v>
      </c>
      <c r="J115" s="422">
        <v>0</v>
      </c>
      <c r="K115" s="422">
        <v>0</v>
      </c>
      <c r="L115" s="314">
        <v>0</v>
      </c>
      <c r="M115" s="314">
        <v>0</v>
      </c>
      <c r="N115" s="314">
        <v>0</v>
      </c>
      <c r="O115" s="314">
        <v>0</v>
      </c>
      <c r="P115" s="314">
        <v>0</v>
      </c>
      <c r="Q115" s="314">
        <v>0</v>
      </c>
      <c r="R115" s="314">
        <v>0</v>
      </c>
      <c r="S115" s="314">
        <v>0</v>
      </c>
      <c r="T115" s="314">
        <v>0</v>
      </c>
      <c r="U115" s="314">
        <v>0</v>
      </c>
      <c r="V115" s="314">
        <v>0</v>
      </c>
      <c r="W115" s="314">
        <v>0</v>
      </c>
      <c r="X115" s="314">
        <v>0</v>
      </c>
      <c r="Y115" s="314">
        <v>0</v>
      </c>
      <c r="Z115" s="314">
        <v>0</v>
      </c>
      <c r="AA115" s="317"/>
    </row>
    <row r="116" spans="2:27" x14ac:dyDescent="0.25">
      <c r="B116" s="250" t="s">
        <v>1006</v>
      </c>
      <c r="C116" s="50" t="s">
        <v>1004</v>
      </c>
      <c r="D116" s="57" t="s">
        <v>966</v>
      </c>
      <c r="E116" s="1565" t="s">
        <v>1986</v>
      </c>
      <c r="F116" s="301">
        <v>3</v>
      </c>
      <c r="G116" s="319">
        <f t="shared" ref="G116:AA116" si="33">SUM(G114:G115)</f>
        <v>0</v>
      </c>
      <c r="H116" s="319">
        <f t="shared" si="33"/>
        <v>0</v>
      </c>
      <c r="I116" s="319">
        <f t="shared" si="33"/>
        <v>0</v>
      </c>
      <c r="J116" s="319">
        <f t="shared" si="33"/>
        <v>0</v>
      </c>
      <c r="K116" s="319">
        <f t="shared" si="33"/>
        <v>0</v>
      </c>
      <c r="L116" s="319">
        <f t="shared" si="33"/>
        <v>0</v>
      </c>
      <c r="M116" s="319">
        <f t="shared" si="33"/>
        <v>0.38557127186683682</v>
      </c>
      <c r="N116" s="319">
        <f t="shared" si="33"/>
        <v>0.61858656715408622</v>
      </c>
      <c r="O116" s="319">
        <f t="shared" si="33"/>
        <v>0.8750479469536413</v>
      </c>
      <c r="P116" s="319">
        <f t="shared" si="33"/>
        <v>1.0539933915093873</v>
      </c>
      <c r="Q116" s="319">
        <f t="shared" si="33"/>
        <v>1.2280626381158104</v>
      </c>
      <c r="R116" s="319">
        <f t="shared" si="33"/>
        <v>3.7180754842810302</v>
      </c>
      <c r="S116" s="319">
        <f t="shared" si="33"/>
        <v>0</v>
      </c>
      <c r="T116" s="319">
        <f t="shared" si="33"/>
        <v>0</v>
      </c>
      <c r="U116" s="319">
        <f t="shared" si="33"/>
        <v>0</v>
      </c>
      <c r="V116" s="319">
        <f t="shared" si="33"/>
        <v>0</v>
      </c>
      <c r="W116" s="319">
        <f t="shared" si="33"/>
        <v>0</v>
      </c>
      <c r="X116" s="319">
        <f t="shared" si="33"/>
        <v>0</v>
      </c>
      <c r="Y116" s="319">
        <f t="shared" si="33"/>
        <v>0</v>
      </c>
      <c r="Z116" s="319">
        <f t="shared" si="33"/>
        <v>0</v>
      </c>
      <c r="AA116" s="320">
        <f t="shared" si="33"/>
        <v>0</v>
      </c>
    </row>
    <row r="117" spans="2:27" x14ac:dyDescent="0.25">
      <c r="B117" s="249" t="s">
        <v>1007</v>
      </c>
      <c r="C117" s="50" t="s">
        <v>1008</v>
      </c>
      <c r="D117" s="57" t="s">
        <v>810</v>
      </c>
      <c r="E117" s="1565" t="s">
        <v>1986</v>
      </c>
      <c r="F117" s="301">
        <v>3</v>
      </c>
      <c r="G117" s="421">
        <v>0</v>
      </c>
      <c r="H117" s="422">
        <v>0</v>
      </c>
      <c r="I117" s="422">
        <v>0</v>
      </c>
      <c r="J117" s="422">
        <v>0</v>
      </c>
      <c r="K117" s="422">
        <v>0</v>
      </c>
      <c r="L117" s="314">
        <v>0</v>
      </c>
      <c r="M117" s="314">
        <v>0</v>
      </c>
      <c r="N117" s="314">
        <v>0</v>
      </c>
      <c r="O117" s="314">
        <v>0</v>
      </c>
      <c r="P117" s="314">
        <v>0</v>
      </c>
      <c r="Q117" s="314">
        <v>0</v>
      </c>
      <c r="R117" s="314">
        <v>0.69952644886190185</v>
      </c>
      <c r="S117" s="314">
        <v>0</v>
      </c>
      <c r="T117" s="314">
        <v>18.521128752505977</v>
      </c>
      <c r="U117" s="314">
        <v>26.026705205088</v>
      </c>
      <c r="V117" s="314">
        <v>0.28199541738971562</v>
      </c>
      <c r="W117" s="314">
        <v>4.0849519200000008</v>
      </c>
      <c r="X117" s="314">
        <v>6.0345237562339769</v>
      </c>
      <c r="Y117" s="314">
        <v>0.9134105616</v>
      </c>
      <c r="Z117" s="314">
        <v>4.1504954173897151</v>
      </c>
      <c r="AA117" s="317"/>
    </row>
    <row r="118" spans="2:27" x14ac:dyDescent="0.25">
      <c r="B118" s="250" t="s">
        <v>1009</v>
      </c>
      <c r="C118" s="50" t="s">
        <v>1008</v>
      </c>
      <c r="D118" s="57" t="s">
        <v>807</v>
      </c>
      <c r="E118" s="1565" t="s">
        <v>1986</v>
      </c>
      <c r="F118" s="301">
        <v>3</v>
      </c>
      <c r="G118" s="421">
        <v>0</v>
      </c>
      <c r="H118" s="422">
        <v>0</v>
      </c>
      <c r="I118" s="422">
        <v>0</v>
      </c>
      <c r="J118" s="422">
        <v>0</v>
      </c>
      <c r="K118" s="422">
        <v>0</v>
      </c>
      <c r="L118" s="314">
        <v>0</v>
      </c>
      <c r="M118" s="314">
        <v>0</v>
      </c>
      <c r="N118" s="314">
        <v>0</v>
      </c>
      <c r="O118" s="314">
        <v>0</v>
      </c>
      <c r="P118" s="314">
        <v>0</v>
      </c>
      <c r="Q118" s="314">
        <v>0</v>
      </c>
      <c r="R118" s="314">
        <v>3.3026615040518702E-2</v>
      </c>
      <c r="S118" s="314">
        <v>8.2566537601296675E-2</v>
      </c>
      <c r="T118" s="314">
        <v>8.2566537601296605E-2</v>
      </c>
      <c r="U118" s="314">
        <v>6.6051874100168044</v>
      </c>
      <c r="V118" s="314">
        <v>14.274512115600222</v>
      </c>
      <c r="W118" s="314">
        <v>15.612131986543481</v>
      </c>
      <c r="X118" s="314">
        <v>19.247430782698707</v>
      </c>
      <c r="Y118" s="314">
        <v>21.563989709735104</v>
      </c>
      <c r="Z118" s="314">
        <v>21.196832250870504</v>
      </c>
      <c r="AA118" s="317"/>
    </row>
    <row r="119" spans="2:27" x14ac:dyDescent="0.25">
      <c r="B119" s="250" t="s">
        <v>1010</v>
      </c>
      <c r="C119" s="50" t="s">
        <v>1008</v>
      </c>
      <c r="D119" s="57" t="s">
        <v>966</v>
      </c>
      <c r="E119" s="1565" t="s">
        <v>1986</v>
      </c>
      <c r="F119" s="301">
        <v>3</v>
      </c>
      <c r="G119" s="319">
        <f t="shared" ref="G119:AA119" si="34">SUM(G117:G118)</f>
        <v>0</v>
      </c>
      <c r="H119" s="319">
        <f t="shared" si="34"/>
        <v>0</v>
      </c>
      <c r="I119" s="319">
        <f t="shared" si="34"/>
        <v>0</v>
      </c>
      <c r="J119" s="319">
        <f t="shared" si="34"/>
        <v>0</v>
      </c>
      <c r="K119" s="319">
        <f t="shared" si="34"/>
        <v>0</v>
      </c>
      <c r="L119" s="319">
        <f t="shared" si="34"/>
        <v>0</v>
      </c>
      <c r="M119" s="319">
        <f t="shared" si="34"/>
        <v>0</v>
      </c>
      <c r="N119" s="319">
        <f t="shared" si="34"/>
        <v>0</v>
      </c>
      <c r="O119" s="319">
        <f t="shared" si="34"/>
        <v>0</v>
      </c>
      <c r="P119" s="319">
        <f t="shared" si="34"/>
        <v>0</v>
      </c>
      <c r="Q119" s="319">
        <f t="shared" si="34"/>
        <v>0</v>
      </c>
      <c r="R119" s="319">
        <f t="shared" si="34"/>
        <v>0.73255306390242059</v>
      </c>
      <c r="S119" s="319">
        <f t="shared" si="34"/>
        <v>8.2566537601296675E-2</v>
      </c>
      <c r="T119" s="319">
        <f t="shared" si="34"/>
        <v>18.603695290107272</v>
      </c>
      <c r="U119" s="319">
        <f t="shared" si="34"/>
        <v>32.631892615104803</v>
      </c>
      <c r="V119" s="319">
        <f t="shared" si="34"/>
        <v>14.556507532989938</v>
      </c>
      <c r="W119" s="319">
        <f t="shared" si="34"/>
        <v>19.697083906543483</v>
      </c>
      <c r="X119" s="319">
        <f t="shared" si="34"/>
        <v>25.281954538932684</v>
      </c>
      <c r="Y119" s="319">
        <f t="shared" si="34"/>
        <v>22.477400271335103</v>
      </c>
      <c r="Z119" s="319">
        <f t="shared" si="34"/>
        <v>25.34732766826022</v>
      </c>
      <c r="AA119" s="320">
        <f t="shared" si="34"/>
        <v>0</v>
      </c>
    </row>
    <row r="120" spans="2:27" x14ac:dyDescent="0.25">
      <c r="B120" s="249" t="s">
        <v>1011</v>
      </c>
      <c r="C120" s="50" t="s">
        <v>1012</v>
      </c>
      <c r="D120" s="57" t="s">
        <v>810</v>
      </c>
      <c r="E120" s="1565" t="s">
        <v>1986</v>
      </c>
      <c r="F120" s="301">
        <v>3</v>
      </c>
      <c r="G120" s="421">
        <v>0</v>
      </c>
      <c r="H120" s="422">
        <v>0</v>
      </c>
      <c r="I120" s="422">
        <v>0</v>
      </c>
      <c r="J120" s="422">
        <v>0</v>
      </c>
      <c r="K120" s="422">
        <v>0</v>
      </c>
      <c r="L120" s="314">
        <v>0</v>
      </c>
      <c r="M120" s="314">
        <v>0</v>
      </c>
      <c r="N120" s="314">
        <v>0</v>
      </c>
      <c r="O120" s="314">
        <v>0</v>
      </c>
      <c r="P120" s="314">
        <v>0</v>
      </c>
      <c r="Q120" s="314">
        <v>0</v>
      </c>
      <c r="R120" s="314">
        <v>0</v>
      </c>
      <c r="S120" s="314">
        <v>0</v>
      </c>
      <c r="T120" s="314">
        <v>0</v>
      </c>
      <c r="U120" s="314">
        <v>0</v>
      </c>
      <c r="V120" s="314">
        <v>0</v>
      </c>
      <c r="W120" s="314">
        <v>0</v>
      </c>
      <c r="X120" s="314">
        <v>0</v>
      </c>
      <c r="Y120" s="314">
        <v>0</v>
      </c>
      <c r="Z120" s="314">
        <v>0</v>
      </c>
      <c r="AA120" s="317"/>
    </row>
    <row r="121" spans="2:27" x14ac:dyDescent="0.25">
      <c r="B121" s="250" t="s">
        <v>1013</v>
      </c>
      <c r="C121" s="50" t="s">
        <v>1012</v>
      </c>
      <c r="D121" s="57" t="s">
        <v>807</v>
      </c>
      <c r="E121" s="1565" t="s">
        <v>1986</v>
      </c>
      <c r="F121" s="301">
        <v>3</v>
      </c>
      <c r="G121" s="421">
        <v>0</v>
      </c>
      <c r="H121" s="422">
        <v>0</v>
      </c>
      <c r="I121" s="422">
        <v>0</v>
      </c>
      <c r="J121" s="422">
        <v>0</v>
      </c>
      <c r="K121" s="422">
        <v>0</v>
      </c>
      <c r="L121" s="314">
        <v>0</v>
      </c>
      <c r="M121" s="314">
        <v>0</v>
      </c>
      <c r="N121" s="314">
        <v>0</v>
      </c>
      <c r="O121" s="314">
        <v>0</v>
      </c>
      <c r="P121" s="314">
        <v>0</v>
      </c>
      <c r="Q121" s="314">
        <v>0</v>
      </c>
      <c r="R121" s="314">
        <v>0</v>
      </c>
      <c r="S121" s="314">
        <v>0</v>
      </c>
      <c r="T121" s="314">
        <v>0</v>
      </c>
      <c r="U121" s="314">
        <v>0</v>
      </c>
      <c r="V121" s="314">
        <v>0</v>
      </c>
      <c r="W121" s="314">
        <v>0</v>
      </c>
      <c r="X121" s="314">
        <v>0</v>
      </c>
      <c r="Y121" s="314">
        <v>0</v>
      </c>
      <c r="Z121" s="314">
        <v>0</v>
      </c>
      <c r="AA121" s="317"/>
    </row>
    <row r="122" spans="2:27" x14ac:dyDescent="0.25">
      <c r="B122" s="250" t="s">
        <v>1014</v>
      </c>
      <c r="C122" s="50" t="s">
        <v>1012</v>
      </c>
      <c r="D122" s="57" t="s">
        <v>966</v>
      </c>
      <c r="E122" s="1565" t="s">
        <v>1986</v>
      </c>
      <c r="F122" s="301">
        <v>3</v>
      </c>
      <c r="G122" s="319">
        <f t="shared" ref="G122:AA122" si="35">SUM(G120:G121)</f>
        <v>0</v>
      </c>
      <c r="H122" s="319">
        <f t="shared" si="35"/>
        <v>0</v>
      </c>
      <c r="I122" s="319">
        <f t="shared" si="35"/>
        <v>0</v>
      </c>
      <c r="J122" s="319">
        <f t="shared" si="35"/>
        <v>0</v>
      </c>
      <c r="K122" s="319">
        <f t="shared" si="35"/>
        <v>0</v>
      </c>
      <c r="L122" s="319">
        <f t="shared" si="35"/>
        <v>0</v>
      </c>
      <c r="M122" s="319">
        <f t="shared" si="35"/>
        <v>0</v>
      </c>
      <c r="N122" s="319">
        <f t="shared" si="35"/>
        <v>0</v>
      </c>
      <c r="O122" s="319">
        <f t="shared" si="35"/>
        <v>0</v>
      </c>
      <c r="P122" s="319">
        <f t="shared" si="35"/>
        <v>0</v>
      </c>
      <c r="Q122" s="319">
        <f t="shared" si="35"/>
        <v>0</v>
      </c>
      <c r="R122" s="319">
        <f t="shared" si="35"/>
        <v>0</v>
      </c>
      <c r="S122" s="319">
        <f t="shared" si="35"/>
        <v>0</v>
      </c>
      <c r="T122" s="319">
        <f t="shared" si="35"/>
        <v>0</v>
      </c>
      <c r="U122" s="319">
        <f t="shared" si="35"/>
        <v>0</v>
      </c>
      <c r="V122" s="319">
        <f t="shared" si="35"/>
        <v>0</v>
      </c>
      <c r="W122" s="319">
        <f t="shared" si="35"/>
        <v>0</v>
      </c>
      <c r="X122" s="319">
        <f t="shared" si="35"/>
        <v>0</v>
      </c>
      <c r="Y122" s="319">
        <f t="shared" si="35"/>
        <v>0</v>
      </c>
      <c r="Z122" s="319">
        <f t="shared" si="35"/>
        <v>0</v>
      </c>
      <c r="AA122" s="320">
        <f t="shared" si="35"/>
        <v>0</v>
      </c>
    </row>
    <row r="123" spans="2:27" ht="14.4" thickBot="1" x14ac:dyDescent="0.3">
      <c r="B123" s="251" t="s">
        <v>1015</v>
      </c>
      <c r="C123" s="51" t="s">
        <v>1016</v>
      </c>
      <c r="D123" s="59" t="s">
        <v>966</v>
      </c>
      <c r="E123" s="1566" t="s">
        <v>1986</v>
      </c>
      <c r="F123" s="302">
        <v>3</v>
      </c>
      <c r="G123" s="315">
        <f t="shared" ref="G123:AA123" si="36">SUM(G122,G119,G116,G113,G110)</f>
        <v>0</v>
      </c>
      <c r="H123" s="315">
        <f t="shared" si="36"/>
        <v>0</v>
      </c>
      <c r="I123" s="315">
        <f t="shared" si="36"/>
        <v>0</v>
      </c>
      <c r="J123" s="315">
        <f t="shared" si="36"/>
        <v>0</v>
      </c>
      <c r="K123" s="315">
        <f t="shared" si="36"/>
        <v>0</v>
      </c>
      <c r="L123" s="315">
        <f t="shared" si="36"/>
        <v>0</v>
      </c>
      <c r="M123" s="315">
        <f t="shared" si="36"/>
        <v>0.38557127186683682</v>
      </c>
      <c r="N123" s="315">
        <f t="shared" si="36"/>
        <v>0.61858656715408622</v>
      </c>
      <c r="O123" s="315">
        <f t="shared" si="36"/>
        <v>0.8750479469536413</v>
      </c>
      <c r="P123" s="315">
        <f t="shared" si="36"/>
        <v>1.0539933915093873</v>
      </c>
      <c r="Q123" s="315">
        <f t="shared" si="36"/>
        <v>1.2280626381158104</v>
      </c>
      <c r="R123" s="315">
        <f t="shared" si="36"/>
        <v>10.831753884163742</v>
      </c>
      <c r="S123" s="315">
        <f t="shared" si="36"/>
        <v>25.815229448553453</v>
      </c>
      <c r="T123" s="315">
        <f t="shared" si="36"/>
        <v>19.947505929858465</v>
      </c>
      <c r="U123" s="315">
        <f t="shared" si="36"/>
        <v>34.419252014059438</v>
      </c>
      <c r="V123" s="315">
        <f t="shared" si="36"/>
        <v>16.350521425624088</v>
      </c>
      <c r="W123" s="315">
        <f t="shared" si="36"/>
        <v>27.537649350016316</v>
      </c>
      <c r="X123" s="315">
        <f t="shared" si="36"/>
        <v>26.915655340900514</v>
      </c>
      <c r="Y123" s="315">
        <f t="shared" si="36"/>
        <v>24.045214121935061</v>
      </c>
      <c r="Z123" s="315">
        <f t="shared" si="36"/>
        <v>27.031842676043574</v>
      </c>
      <c r="AA123" s="318">
        <f t="shared" si="36"/>
        <v>0</v>
      </c>
    </row>
    <row r="124" spans="2:27" ht="14.4" thickBot="1" x14ac:dyDescent="0.3">
      <c r="B124" s="252"/>
      <c r="C124" s="253"/>
      <c r="D124" s="61"/>
      <c r="E124" s="254"/>
      <c r="F124" s="255"/>
      <c r="G124" s="264"/>
      <c r="H124" s="264"/>
      <c r="I124" s="264"/>
      <c r="J124" s="264"/>
      <c r="K124" s="264"/>
      <c r="L124" s="264"/>
      <c r="M124" s="264"/>
      <c r="N124" s="264"/>
      <c r="O124" s="264"/>
      <c r="P124" s="264"/>
      <c r="Q124" s="264"/>
      <c r="R124" s="264"/>
      <c r="S124" s="264"/>
      <c r="T124" s="264"/>
      <c r="U124" s="264"/>
      <c r="V124" s="264"/>
      <c r="W124" s="264"/>
      <c r="X124" s="264"/>
      <c r="Y124" s="264"/>
      <c r="Z124" s="264"/>
      <c r="AA124" s="264"/>
    </row>
    <row r="125" spans="2:27" ht="42" thickBot="1" x14ac:dyDescent="0.3">
      <c r="B125" s="216" t="s">
        <v>1105</v>
      </c>
      <c r="G125" s="1717" t="s">
        <v>977</v>
      </c>
      <c r="H125" s="1779"/>
      <c r="I125" s="1779"/>
      <c r="J125" s="1779"/>
      <c r="K125" s="1779"/>
      <c r="L125" s="1779"/>
      <c r="M125" s="1779"/>
      <c r="N125" s="1779"/>
      <c r="O125" s="1779"/>
      <c r="P125" s="1779"/>
      <c r="Q125" s="1718"/>
      <c r="R125" s="1717" t="s">
        <v>978</v>
      </c>
      <c r="S125" s="1779"/>
      <c r="T125" s="1779"/>
      <c r="U125" s="1779"/>
      <c r="V125" s="1779"/>
      <c r="W125" s="1779"/>
      <c r="X125" s="1779"/>
      <c r="Y125" s="1779"/>
      <c r="Z125" s="1779"/>
      <c r="AA125" s="1718"/>
    </row>
    <row r="126" spans="2:27" ht="42" thickBot="1" x14ac:dyDescent="0.3">
      <c r="B126" s="1151" t="s">
        <v>979</v>
      </c>
      <c r="C126" s="1152" t="s">
        <v>962</v>
      </c>
      <c r="D126" s="1152" t="s">
        <v>963</v>
      </c>
      <c r="E126" s="1152" t="s">
        <v>116</v>
      </c>
      <c r="F126" s="1153" t="s">
        <v>117</v>
      </c>
      <c r="G126" s="257" t="s">
        <v>118</v>
      </c>
      <c r="H126" s="258" t="s">
        <v>119</v>
      </c>
      <c r="I126" s="258" t="s">
        <v>120</v>
      </c>
      <c r="J126" s="258" t="s">
        <v>121</v>
      </c>
      <c r="K126" s="258" t="s">
        <v>122</v>
      </c>
      <c r="L126" s="258" t="s">
        <v>123</v>
      </c>
      <c r="M126" s="258" t="s">
        <v>124</v>
      </c>
      <c r="N126" s="258" t="s">
        <v>125</v>
      </c>
      <c r="O126" s="258" t="s">
        <v>126</v>
      </c>
      <c r="P126" s="258" t="s">
        <v>127</v>
      </c>
      <c r="Q126" s="259" t="s">
        <v>128</v>
      </c>
      <c r="R126" s="262" t="s">
        <v>980</v>
      </c>
      <c r="S126" s="260" t="s">
        <v>981</v>
      </c>
      <c r="T126" s="260" t="s">
        <v>982</v>
      </c>
      <c r="U126" s="260" t="s">
        <v>983</v>
      </c>
      <c r="V126" s="260" t="s">
        <v>984</v>
      </c>
      <c r="W126" s="260" t="s">
        <v>985</v>
      </c>
      <c r="X126" s="260" t="s">
        <v>986</v>
      </c>
      <c r="Y126" s="260" t="s">
        <v>987</v>
      </c>
      <c r="Z126" s="260" t="s">
        <v>988</v>
      </c>
      <c r="AA126" s="261" t="s">
        <v>989</v>
      </c>
    </row>
    <row r="127" spans="2:27" x14ac:dyDescent="0.25">
      <c r="B127" s="1146" t="s">
        <v>1018</v>
      </c>
      <c r="C127" s="1147" t="s">
        <v>1019</v>
      </c>
      <c r="D127" s="1148" t="s">
        <v>810</v>
      </c>
      <c r="E127" s="1567" t="s">
        <v>1986</v>
      </c>
      <c r="F127" s="1150">
        <v>3</v>
      </c>
      <c r="G127" s="1493">
        <v>0</v>
      </c>
      <c r="H127" s="1493">
        <v>0</v>
      </c>
      <c r="I127" s="1493">
        <v>0</v>
      </c>
      <c r="J127" s="1493">
        <v>0</v>
      </c>
      <c r="K127" s="1493">
        <v>0</v>
      </c>
      <c r="L127" s="1494">
        <v>0</v>
      </c>
      <c r="M127" s="1494">
        <v>0</v>
      </c>
      <c r="N127" s="1494">
        <v>0</v>
      </c>
      <c r="O127" s="1494">
        <v>0</v>
      </c>
      <c r="P127" s="1494">
        <v>0</v>
      </c>
      <c r="Q127" s="1494">
        <v>0</v>
      </c>
      <c r="R127" s="1494">
        <v>0</v>
      </c>
      <c r="S127" s="1494">
        <v>0</v>
      </c>
      <c r="T127" s="1494">
        <v>0</v>
      </c>
      <c r="U127" s="1494">
        <v>0</v>
      </c>
      <c r="V127" s="1494">
        <v>0</v>
      </c>
      <c r="W127" s="1494">
        <v>0</v>
      </c>
      <c r="X127" s="1494">
        <v>0</v>
      </c>
      <c r="Y127" s="1494">
        <v>0</v>
      </c>
      <c r="Z127" s="1494">
        <v>0</v>
      </c>
      <c r="AA127" s="1494"/>
    </row>
    <row r="128" spans="2:27" x14ac:dyDescent="0.25">
      <c r="B128" s="250" t="s">
        <v>1020</v>
      </c>
      <c r="C128" s="50" t="s">
        <v>1021</v>
      </c>
      <c r="D128" s="57" t="s">
        <v>810</v>
      </c>
      <c r="E128" s="1565" t="s">
        <v>1986</v>
      </c>
      <c r="F128" s="301">
        <v>3</v>
      </c>
      <c r="G128" s="1495">
        <v>0</v>
      </c>
      <c r="H128" s="1495">
        <v>0</v>
      </c>
      <c r="I128" s="1495">
        <v>0</v>
      </c>
      <c r="J128" s="1495">
        <v>0</v>
      </c>
      <c r="K128" s="1495">
        <v>0</v>
      </c>
      <c r="L128" s="1496">
        <v>0</v>
      </c>
      <c r="M128" s="1496">
        <v>0</v>
      </c>
      <c r="N128" s="1496">
        <v>0</v>
      </c>
      <c r="O128" s="1496">
        <v>0</v>
      </c>
      <c r="P128" s="1496">
        <v>0</v>
      </c>
      <c r="Q128" s="1496">
        <v>0</v>
      </c>
      <c r="R128" s="1496">
        <v>0</v>
      </c>
      <c r="S128" s="1496">
        <v>0</v>
      </c>
      <c r="T128" s="1496">
        <v>0</v>
      </c>
      <c r="U128" s="1496">
        <v>0</v>
      </c>
      <c r="V128" s="1496">
        <v>0</v>
      </c>
      <c r="W128" s="1496">
        <v>0</v>
      </c>
      <c r="X128" s="1496">
        <v>0</v>
      </c>
      <c r="Y128" s="1496">
        <v>0</v>
      </c>
      <c r="Z128" s="1496">
        <v>0</v>
      </c>
      <c r="AA128" s="1497"/>
    </row>
    <row r="129" spans="2:27" x14ac:dyDescent="0.25">
      <c r="B129" s="250" t="s">
        <v>1022</v>
      </c>
      <c r="C129" s="50" t="s">
        <v>1023</v>
      </c>
      <c r="D129" s="57" t="s">
        <v>810</v>
      </c>
      <c r="E129" s="1565" t="s">
        <v>1986</v>
      </c>
      <c r="F129" s="301">
        <v>3</v>
      </c>
      <c r="G129" s="1495">
        <v>0</v>
      </c>
      <c r="H129" s="1495">
        <v>0</v>
      </c>
      <c r="I129" s="1495">
        <v>0</v>
      </c>
      <c r="J129" s="1495">
        <v>0</v>
      </c>
      <c r="K129" s="1495">
        <v>0</v>
      </c>
      <c r="L129" s="1496">
        <v>0</v>
      </c>
      <c r="M129" s="1496">
        <v>0</v>
      </c>
      <c r="N129" s="1496">
        <v>0</v>
      </c>
      <c r="O129" s="1496">
        <v>0</v>
      </c>
      <c r="P129" s="1496">
        <v>0</v>
      </c>
      <c r="Q129" s="1496">
        <v>0</v>
      </c>
      <c r="R129" s="1496">
        <v>0</v>
      </c>
      <c r="S129" s="1496">
        <v>0</v>
      </c>
      <c r="T129" s="1496">
        <v>0</v>
      </c>
      <c r="U129" s="1496">
        <v>0</v>
      </c>
      <c r="V129" s="1496">
        <v>0</v>
      </c>
      <c r="W129" s="1496">
        <v>0</v>
      </c>
      <c r="X129" s="1496">
        <v>0</v>
      </c>
      <c r="Y129" s="1496">
        <v>0</v>
      </c>
      <c r="Z129" s="1496">
        <v>0</v>
      </c>
      <c r="AA129" s="1497"/>
    </row>
    <row r="130" spans="2:27" x14ac:dyDescent="0.25">
      <c r="B130" s="250" t="s">
        <v>1024</v>
      </c>
      <c r="C130" s="50" t="s">
        <v>1025</v>
      </c>
      <c r="D130" s="57" t="s">
        <v>810</v>
      </c>
      <c r="E130" s="1565" t="s">
        <v>1986</v>
      </c>
      <c r="F130" s="301">
        <v>3</v>
      </c>
      <c r="G130" s="1495">
        <v>0</v>
      </c>
      <c r="H130" s="1495">
        <v>0</v>
      </c>
      <c r="I130" s="1495">
        <v>0</v>
      </c>
      <c r="J130" s="1495">
        <v>0</v>
      </c>
      <c r="K130" s="1495">
        <v>0</v>
      </c>
      <c r="L130" s="1496">
        <v>0</v>
      </c>
      <c r="M130" s="1496">
        <v>0</v>
      </c>
      <c r="N130" s="1496">
        <v>0</v>
      </c>
      <c r="O130" s="1496">
        <v>0</v>
      </c>
      <c r="P130" s="1496">
        <v>0</v>
      </c>
      <c r="Q130" s="1496">
        <v>0</v>
      </c>
      <c r="R130" s="1496">
        <v>0</v>
      </c>
      <c r="S130" s="1496">
        <v>0</v>
      </c>
      <c r="T130" s="1496">
        <v>0</v>
      </c>
      <c r="U130" s="1496">
        <v>0</v>
      </c>
      <c r="V130" s="1496">
        <v>0</v>
      </c>
      <c r="W130" s="1496">
        <v>0</v>
      </c>
      <c r="X130" s="1496">
        <v>0</v>
      </c>
      <c r="Y130" s="1496">
        <v>0</v>
      </c>
      <c r="Z130" s="1496">
        <v>0</v>
      </c>
      <c r="AA130" s="1497"/>
    </row>
    <row r="131" spans="2:27" x14ac:dyDescent="0.25">
      <c r="B131" s="250" t="s">
        <v>1026</v>
      </c>
      <c r="C131" s="50" t="s">
        <v>1019</v>
      </c>
      <c r="D131" s="57" t="s">
        <v>807</v>
      </c>
      <c r="E131" s="1565" t="s">
        <v>1986</v>
      </c>
      <c r="F131" s="301">
        <v>3</v>
      </c>
      <c r="G131" s="1493">
        <v>0</v>
      </c>
      <c r="H131" s="1493">
        <v>0</v>
      </c>
      <c r="I131" s="1493">
        <v>0</v>
      </c>
      <c r="J131" s="1493">
        <v>0</v>
      </c>
      <c r="K131" s="1493">
        <v>0</v>
      </c>
      <c r="L131" s="1494">
        <v>0</v>
      </c>
      <c r="M131" s="1494">
        <v>0</v>
      </c>
      <c r="N131" s="1494">
        <v>0</v>
      </c>
      <c r="O131" s="1494">
        <v>0</v>
      </c>
      <c r="P131" s="1494">
        <v>0</v>
      </c>
      <c r="Q131" s="1494">
        <v>0</v>
      </c>
      <c r="R131" s="1494">
        <v>0</v>
      </c>
      <c r="S131" s="1494">
        <v>0</v>
      </c>
      <c r="T131" s="1494">
        <v>0</v>
      </c>
      <c r="U131" s="1494">
        <v>0</v>
      </c>
      <c r="V131" s="1494">
        <v>0</v>
      </c>
      <c r="W131" s="1494">
        <v>0</v>
      </c>
      <c r="X131" s="1494">
        <v>0</v>
      </c>
      <c r="Y131" s="1494">
        <v>0</v>
      </c>
      <c r="Z131" s="1494">
        <v>0</v>
      </c>
      <c r="AA131" s="1494"/>
    </row>
    <row r="132" spans="2:27" x14ac:dyDescent="0.25">
      <c r="B132" s="250" t="s">
        <v>1027</v>
      </c>
      <c r="C132" s="50" t="s">
        <v>1021</v>
      </c>
      <c r="D132" s="57" t="s">
        <v>807</v>
      </c>
      <c r="E132" s="1565" t="s">
        <v>1986</v>
      </c>
      <c r="F132" s="301">
        <v>3</v>
      </c>
      <c r="G132" s="1495">
        <v>0</v>
      </c>
      <c r="H132" s="1495">
        <v>0</v>
      </c>
      <c r="I132" s="1495">
        <v>0</v>
      </c>
      <c r="J132" s="1495">
        <v>0</v>
      </c>
      <c r="K132" s="1495">
        <v>0</v>
      </c>
      <c r="L132" s="1496">
        <v>0</v>
      </c>
      <c r="M132" s="1496">
        <v>0</v>
      </c>
      <c r="N132" s="1496">
        <v>0</v>
      </c>
      <c r="O132" s="1496">
        <v>0</v>
      </c>
      <c r="P132" s="1496">
        <v>0</v>
      </c>
      <c r="Q132" s="1496">
        <v>0</v>
      </c>
      <c r="R132" s="1496">
        <v>0</v>
      </c>
      <c r="S132" s="1496">
        <v>0</v>
      </c>
      <c r="T132" s="1496">
        <v>0</v>
      </c>
      <c r="U132" s="1496">
        <v>0</v>
      </c>
      <c r="V132" s="1496">
        <v>0</v>
      </c>
      <c r="W132" s="1496">
        <v>0</v>
      </c>
      <c r="X132" s="1496">
        <v>0</v>
      </c>
      <c r="Y132" s="1496">
        <v>0</v>
      </c>
      <c r="Z132" s="1496">
        <v>0</v>
      </c>
      <c r="AA132" s="1497"/>
    </row>
    <row r="133" spans="2:27" x14ac:dyDescent="0.25">
      <c r="B133" s="250" t="s">
        <v>1028</v>
      </c>
      <c r="C133" s="50" t="s">
        <v>1023</v>
      </c>
      <c r="D133" s="57" t="s">
        <v>807</v>
      </c>
      <c r="E133" s="1565" t="s">
        <v>1986</v>
      </c>
      <c r="F133" s="301">
        <v>3</v>
      </c>
      <c r="G133" s="1495">
        <v>0</v>
      </c>
      <c r="H133" s="1495">
        <v>0</v>
      </c>
      <c r="I133" s="1495">
        <v>0</v>
      </c>
      <c r="J133" s="1495">
        <v>0</v>
      </c>
      <c r="K133" s="1495">
        <v>0</v>
      </c>
      <c r="L133" s="1496">
        <v>0</v>
      </c>
      <c r="M133" s="1496">
        <v>0</v>
      </c>
      <c r="N133" s="1496">
        <v>0</v>
      </c>
      <c r="O133" s="1496">
        <v>0</v>
      </c>
      <c r="P133" s="1496">
        <v>0</v>
      </c>
      <c r="Q133" s="1496">
        <v>0</v>
      </c>
      <c r="R133" s="1496">
        <v>0</v>
      </c>
      <c r="S133" s="1496">
        <v>0</v>
      </c>
      <c r="T133" s="1496">
        <v>0</v>
      </c>
      <c r="U133" s="1496">
        <v>0</v>
      </c>
      <c r="V133" s="1496">
        <v>0</v>
      </c>
      <c r="W133" s="1496">
        <v>0</v>
      </c>
      <c r="X133" s="1496">
        <v>0</v>
      </c>
      <c r="Y133" s="1496">
        <v>0</v>
      </c>
      <c r="Z133" s="1496">
        <v>0</v>
      </c>
      <c r="AA133" s="1497"/>
    </row>
    <row r="134" spans="2:27" x14ac:dyDescent="0.25">
      <c r="B134" s="250" t="s">
        <v>1029</v>
      </c>
      <c r="C134" s="1568" t="s">
        <v>1025</v>
      </c>
      <c r="D134" s="57" t="s">
        <v>807</v>
      </c>
      <c r="E134" s="1565" t="s">
        <v>1986</v>
      </c>
      <c r="F134" s="301">
        <v>3</v>
      </c>
      <c r="G134" s="1495">
        <v>0</v>
      </c>
      <c r="H134" s="1495">
        <v>0</v>
      </c>
      <c r="I134" s="1495">
        <v>0</v>
      </c>
      <c r="J134" s="1495">
        <v>0</v>
      </c>
      <c r="K134" s="1495">
        <v>0</v>
      </c>
      <c r="L134" s="1496">
        <v>0</v>
      </c>
      <c r="M134" s="1496">
        <v>0</v>
      </c>
      <c r="N134" s="1496">
        <v>0</v>
      </c>
      <c r="O134" s="1496">
        <v>0</v>
      </c>
      <c r="P134" s="1496">
        <v>0</v>
      </c>
      <c r="Q134" s="1496">
        <v>0</v>
      </c>
      <c r="R134" s="1496">
        <v>0</v>
      </c>
      <c r="S134" s="1496">
        <v>0</v>
      </c>
      <c r="T134" s="1496">
        <v>0</v>
      </c>
      <c r="U134" s="1496">
        <v>0</v>
      </c>
      <c r="V134" s="1496">
        <v>0</v>
      </c>
      <c r="W134" s="1496">
        <v>0</v>
      </c>
      <c r="X134" s="1496">
        <v>0</v>
      </c>
      <c r="Y134" s="1496">
        <v>0</v>
      </c>
      <c r="Z134" s="1496">
        <v>0</v>
      </c>
      <c r="AA134" s="1497"/>
    </row>
    <row r="135" spans="2:27" x14ac:dyDescent="0.25">
      <c r="B135" s="250" t="s">
        <v>1030</v>
      </c>
      <c r="C135" s="1568" t="s">
        <v>1019</v>
      </c>
      <c r="D135" s="57" t="s">
        <v>966</v>
      </c>
      <c r="E135" s="1565" t="s">
        <v>1986</v>
      </c>
      <c r="F135" s="301">
        <v>3</v>
      </c>
      <c r="G135" s="319">
        <f t="shared" ref="G135:K135" si="37">SUM(G127, G131)</f>
        <v>0</v>
      </c>
      <c r="H135" s="319">
        <f t="shared" si="37"/>
        <v>0</v>
      </c>
      <c r="I135" s="319">
        <f t="shared" si="37"/>
        <v>0</v>
      </c>
      <c r="J135" s="319">
        <f t="shared" si="37"/>
        <v>0</v>
      </c>
      <c r="K135" s="319">
        <f t="shared" si="37"/>
        <v>0</v>
      </c>
      <c r="L135" s="319">
        <f>SUM(L127, L131)</f>
        <v>0</v>
      </c>
      <c r="M135" s="319">
        <f t="shared" ref="M135:AA135" si="38">SUM(M127, M131)</f>
        <v>0</v>
      </c>
      <c r="N135" s="319">
        <f t="shared" si="38"/>
        <v>0</v>
      </c>
      <c r="O135" s="319">
        <f t="shared" si="38"/>
        <v>0</v>
      </c>
      <c r="P135" s="319">
        <f t="shared" si="38"/>
        <v>0</v>
      </c>
      <c r="Q135" s="319">
        <f t="shared" si="38"/>
        <v>0</v>
      </c>
      <c r="R135" s="319">
        <f t="shared" si="38"/>
        <v>0</v>
      </c>
      <c r="S135" s="319">
        <f t="shared" si="38"/>
        <v>0</v>
      </c>
      <c r="T135" s="319">
        <f t="shared" si="38"/>
        <v>0</v>
      </c>
      <c r="U135" s="319">
        <f t="shared" si="38"/>
        <v>0</v>
      </c>
      <c r="V135" s="319">
        <f t="shared" si="38"/>
        <v>0</v>
      </c>
      <c r="W135" s="319">
        <f t="shared" si="38"/>
        <v>0</v>
      </c>
      <c r="X135" s="319">
        <f t="shared" si="38"/>
        <v>0</v>
      </c>
      <c r="Y135" s="319">
        <f t="shared" si="38"/>
        <v>0</v>
      </c>
      <c r="Z135" s="319">
        <f t="shared" si="38"/>
        <v>0</v>
      </c>
      <c r="AA135" s="319">
        <f t="shared" si="38"/>
        <v>0</v>
      </c>
    </row>
    <row r="136" spans="2:27" x14ac:dyDescent="0.25">
      <c r="B136" s="250" t="s">
        <v>1031</v>
      </c>
      <c r="C136" s="1568" t="s">
        <v>1032</v>
      </c>
      <c r="D136" s="57" t="s">
        <v>810</v>
      </c>
      <c r="E136" s="1565" t="s">
        <v>1986</v>
      </c>
      <c r="F136" s="301">
        <v>3</v>
      </c>
      <c r="G136" s="1493">
        <v>0</v>
      </c>
      <c r="H136" s="1493">
        <v>0</v>
      </c>
      <c r="I136" s="1493">
        <v>0</v>
      </c>
      <c r="J136" s="1493">
        <v>0</v>
      </c>
      <c r="K136" s="1493">
        <v>0</v>
      </c>
      <c r="L136" s="1494">
        <v>0</v>
      </c>
      <c r="M136" s="1494">
        <v>13.009787416258915</v>
      </c>
      <c r="N136" s="1494">
        <v>3.9351494543552898</v>
      </c>
      <c r="O136" s="1494">
        <v>3.1859535976205682</v>
      </c>
      <c r="P136" s="1494">
        <v>4.2160874795501622</v>
      </c>
      <c r="Q136" s="1494">
        <v>4.8979103205521488</v>
      </c>
      <c r="R136" s="1494">
        <v>14.622485183839949</v>
      </c>
      <c r="S136" s="1494">
        <v>1.7915471181938074</v>
      </c>
      <c r="T136" s="1494">
        <v>1.9627215383285148</v>
      </c>
      <c r="U136" s="1494">
        <v>1.7528464842806448</v>
      </c>
      <c r="V136" s="1494">
        <v>1.8505052444840471</v>
      </c>
      <c r="W136" s="1494">
        <v>1.7370944030605033</v>
      </c>
      <c r="X136" s="1494">
        <v>1.748765325745725</v>
      </c>
      <c r="Y136" s="1494">
        <v>1.8417468405575419</v>
      </c>
      <c r="Z136" s="1494">
        <v>1.6689599256079255</v>
      </c>
      <c r="AA136" s="1494"/>
    </row>
    <row r="137" spans="2:27" x14ac:dyDescent="0.25">
      <c r="B137" s="250" t="s">
        <v>1033</v>
      </c>
      <c r="C137" s="1568" t="s">
        <v>1990</v>
      </c>
      <c r="D137" s="57" t="s">
        <v>810</v>
      </c>
      <c r="E137" s="1565" t="s">
        <v>1986</v>
      </c>
      <c r="F137" s="301">
        <v>3</v>
      </c>
      <c r="G137" s="1495">
        <v>0</v>
      </c>
      <c r="H137" s="1495">
        <v>0</v>
      </c>
      <c r="I137" s="1495">
        <v>0</v>
      </c>
      <c r="J137" s="1495">
        <v>0</v>
      </c>
      <c r="K137" s="1495">
        <v>0</v>
      </c>
      <c r="L137" s="1496">
        <v>0</v>
      </c>
      <c r="M137" s="1496">
        <v>0</v>
      </c>
      <c r="N137" s="1496">
        <v>0</v>
      </c>
      <c r="O137" s="1496">
        <v>0</v>
      </c>
      <c r="P137" s="1496">
        <v>0</v>
      </c>
      <c r="Q137" s="1496">
        <v>0</v>
      </c>
      <c r="R137" s="1496">
        <v>0</v>
      </c>
      <c r="S137" s="1496">
        <v>0</v>
      </c>
      <c r="T137" s="1496">
        <v>0</v>
      </c>
      <c r="U137" s="1496">
        <v>0</v>
      </c>
      <c r="V137" s="1496">
        <v>0</v>
      </c>
      <c r="W137" s="1496">
        <v>0</v>
      </c>
      <c r="X137" s="1496">
        <v>0</v>
      </c>
      <c r="Y137" s="1496">
        <v>0</v>
      </c>
      <c r="Z137" s="1496">
        <v>0</v>
      </c>
      <c r="AA137" s="1497"/>
    </row>
    <row r="138" spans="2:27" x14ac:dyDescent="0.25">
      <c r="B138" s="250" t="s">
        <v>1034</v>
      </c>
      <c r="C138" s="1568" t="s">
        <v>1991</v>
      </c>
      <c r="D138" s="57" t="s">
        <v>810</v>
      </c>
      <c r="E138" s="1565" t="s">
        <v>1986</v>
      </c>
      <c r="F138" s="301">
        <v>3</v>
      </c>
      <c r="G138" s="1495">
        <v>0</v>
      </c>
      <c r="H138" s="1495">
        <v>0</v>
      </c>
      <c r="I138" s="1495">
        <v>0</v>
      </c>
      <c r="J138" s="1495">
        <v>0</v>
      </c>
      <c r="K138" s="1495">
        <v>0</v>
      </c>
      <c r="L138" s="1496">
        <v>0</v>
      </c>
      <c r="M138" s="1496">
        <v>0</v>
      </c>
      <c r="N138" s="1496">
        <v>0</v>
      </c>
      <c r="O138" s="1496">
        <v>0</v>
      </c>
      <c r="P138" s="1496">
        <v>0</v>
      </c>
      <c r="Q138" s="1496">
        <v>0</v>
      </c>
      <c r="R138" s="1496">
        <v>0</v>
      </c>
      <c r="S138" s="1496">
        <v>0</v>
      </c>
      <c r="T138" s="1496">
        <v>0</v>
      </c>
      <c r="U138" s="1496">
        <v>0</v>
      </c>
      <c r="V138" s="1496">
        <v>0</v>
      </c>
      <c r="W138" s="1496">
        <v>0</v>
      </c>
      <c r="X138" s="1496">
        <v>0</v>
      </c>
      <c r="Y138" s="1496">
        <v>0</v>
      </c>
      <c r="Z138" s="1496">
        <v>0</v>
      </c>
      <c r="AA138" s="1497"/>
    </row>
    <row r="139" spans="2:27" x14ac:dyDescent="0.25">
      <c r="B139" s="250" t="s">
        <v>1035</v>
      </c>
      <c r="C139" s="1568" t="s">
        <v>1992</v>
      </c>
      <c r="D139" s="57" t="s">
        <v>810</v>
      </c>
      <c r="E139" s="1565" t="s">
        <v>1986</v>
      </c>
      <c r="F139" s="301">
        <v>3</v>
      </c>
      <c r="G139" s="1495">
        <v>0</v>
      </c>
      <c r="H139" s="1495">
        <v>0</v>
      </c>
      <c r="I139" s="1495">
        <v>0</v>
      </c>
      <c r="J139" s="1495">
        <v>0</v>
      </c>
      <c r="K139" s="1495">
        <v>0</v>
      </c>
      <c r="L139" s="1496">
        <v>0</v>
      </c>
      <c r="M139" s="1496">
        <v>13.009787416258915</v>
      </c>
      <c r="N139" s="1496">
        <v>3.9351494543552898</v>
      </c>
      <c r="O139" s="1496">
        <v>3.1859535976205682</v>
      </c>
      <c r="P139" s="1496">
        <v>4.2160874795501622</v>
      </c>
      <c r="Q139" s="1496">
        <v>4.8979103205521488</v>
      </c>
      <c r="R139" s="1496">
        <v>14.622485183839949</v>
      </c>
      <c r="S139" s="1496">
        <v>1.7915471181938074</v>
      </c>
      <c r="T139" s="1496">
        <v>1.9627215383285148</v>
      </c>
      <c r="U139" s="1496">
        <v>1.7528464842806448</v>
      </c>
      <c r="V139" s="1496">
        <v>1.8505052444840471</v>
      </c>
      <c r="W139" s="1496">
        <v>1.7370944030605033</v>
      </c>
      <c r="X139" s="1496">
        <v>1.748765325745725</v>
      </c>
      <c r="Y139" s="1496">
        <v>1.8417468405575419</v>
      </c>
      <c r="Z139" s="1496">
        <v>1.6689599256079255</v>
      </c>
      <c r="AA139" s="1497"/>
    </row>
    <row r="140" spans="2:27" x14ac:dyDescent="0.25">
      <c r="B140" s="250" t="s">
        <v>1036</v>
      </c>
      <c r="C140" s="1568" t="s">
        <v>1032</v>
      </c>
      <c r="D140" s="57" t="s">
        <v>807</v>
      </c>
      <c r="E140" s="1565" t="s">
        <v>1986</v>
      </c>
      <c r="F140" s="301">
        <v>3</v>
      </c>
      <c r="G140" s="1493">
        <v>0</v>
      </c>
      <c r="H140" s="1493">
        <v>0</v>
      </c>
      <c r="I140" s="1493">
        <v>0</v>
      </c>
      <c r="J140" s="1493">
        <v>0</v>
      </c>
      <c r="K140" s="1493">
        <v>0</v>
      </c>
      <c r="L140" s="1494">
        <v>0</v>
      </c>
      <c r="M140" s="1494">
        <v>1.5762801781669928</v>
      </c>
      <c r="N140" s="1494">
        <v>1.6088539872350189</v>
      </c>
      <c r="O140" s="1494">
        <v>1.5747413495502138</v>
      </c>
      <c r="P140" s="1494">
        <v>1.5747413495502138</v>
      </c>
      <c r="Q140" s="1494">
        <v>1.5747413495502138</v>
      </c>
      <c r="R140" s="1494">
        <v>7.8717901412768034</v>
      </c>
      <c r="S140" s="1494">
        <v>9.4165697014672229</v>
      </c>
      <c r="T140" s="1494">
        <v>9.1495431833865553</v>
      </c>
      <c r="U140" s="1494">
        <v>9.1495431833865553</v>
      </c>
      <c r="V140" s="1494">
        <v>9.1495431833865553</v>
      </c>
      <c r="W140" s="1494">
        <v>9.1495431833865553</v>
      </c>
      <c r="X140" s="1494">
        <v>9.1495431833865553</v>
      </c>
      <c r="Y140" s="1494">
        <v>9.1495431833865553</v>
      </c>
      <c r="Z140" s="1494">
        <v>9.1495431833865553</v>
      </c>
      <c r="AA140" s="1494"/>
    </row>
    <row r="141" spans="2:27" x14ac:dyDescent="0.25">
      <c r="B141" s="250" t="s">
        <v>1037</v>
      </c>
      <c r="C141" s="1568" t="s">
        <v>1990</v>
      </c>
      <c r="D141" s="57" t="s">
        <v>807</v>
      </c>
      <c r="E141" s="1565" t="s">
        <v>1986</v>
      </c>
      <c r="F141" s="301">
        <v>3</v>
      </c>
      <c r="G141" s="1495">
        <v>0</v>
      </c>
      <c r="H141" s="1495">
        <v>0</v>
      </c>
      <c r="I141" s="1495">
        <v>0</v>
      </c>
      <c r="J141" s="1495">
        <v>0</v>
      </c>
      <c r="K141" s="1495">
        <v>0</v>
      </c>
      <c r="L141" s="1496">
        <v>0</v>
      </c>
      <c r="M141" s="1496">
        <v>0</v>
      </c>
      <c r="N141" s="1496">
        <v>0</v>
      </c>
      <c r="O141" s="1496">
        <v>0</v>
      </c>
      <c r="P141" s="1496">
        <v>0</v>
      </c>
      <c r="Q141" s="1496">
        <v>0</v>
      </c>
      <c r="R141" s="1496">
        <v>0</v>
      </c>
      <c r="S141" s="1496">
        <v>0</v>
      </c>
      <c r="T141" s="1496">
        <v>0</v>
      </c>
      <c r="U141" s="1496">
        <v>0</v>
      </c>
      <c r="V141" s="1496">
        <v>0</v>
      </c>
      <c r="W141" s="1496">
        <v>0</v>
      </c>
      <c r="X141" s="1496">
        <v>0</v>
      </c>
      <c r="Y141" s="1496">
        <v>0</v>
      </c>
      <c r="Z141" s="1496">
        <v>0</v>
      </c>
      <c r="AA141" s="1497"/>
    </row>
    <row r="142" spans="2:27" x14ac:dyDescent="0.25">
      <c r="B142" s="250" t="s">
        <v>1038</v>
      </c>
      <c r="C142" s="1568" t="s">
        <v>1993</v>
      </c>
      <c r="D142" s="57" t="s">
        <v>807</v>
      </c>
      <c r="E142" s="1565" t="s">
        <v>1986</v>
      </c>
      <c r="F142" s="301">
        <v>3</v>
      </c>
      <c r="G142" s="1495">
        <v>0</v>
      </c>
      <c r="H142" s="1495">
        <v>0</v>
      </c>
      <c r="I142" s="1495">
        <v>0</v>
      </c>
      <c r="J142" s="1495">
        <v>0</v>
      </c>
      <c r="K142" s="1495">
        <v>0</v>
      </c>
      <c r="L142" s="1496">
        <v>0</v>
      </c>
      <c r="M142" s="1496">
        <v>0</v>
      </c>
      <c r="N142" s="1496">
        <v>0</v>
      </c>
      <c r="O142" s="1496">
        <v>0</v>
      </c>
      <c r="P142" s="1496">
        <v>0</v>
      </c>
      <c r="Q142" s="1496">
        <v>0</v>
      </c>
      <c r="R142" s="1496">
        <v>0</v>
      </c>
      <c r="S142" s="1496">
        <v>0</v>
      </c>
      <c r="T142" s="1496">
        <v>0</v>
      </c>
      <c r="U142" s="1496">
        <v>0</v>
      </c>
      <c r="V142" s="1496">
        <v>0</v>
      </c>
      <c r="W142" s="1496">
        <v>0</v>
      </c>
      <c r="X142" s="1496">
        <v>0</v>
      </c>
      <c r="Y142" s="1496">
        <v>0</v>
      </c>
      <c r="Z142" s="1496">
        <v>0</v>
      </c>
      <c r="AA142" s="1497"/>
    </row>
    <row r="143" spans="2:27" x14ac:dyDescent="0.25">
      <c r="B143" s="250" t="s">
        <v>1039</v>
      </c>
      <c r="C143" s="1568" t="s">
        <v>1992</v>
      </c>
      <c r="D143" s="57" t="s">
        <v>807</v>
      </c>
      <c r="E143" s="1565" t="s">
        <v>1986</v>
      </c>
      <c r="F143" s="301">
        <v>3</v>
      </c>
      <c r="G143" s="1495">
        <v>0</v>
      </c>
      <c r="H143" s="1495">
        <v>0</v>
      </c>
      <c r="I143" s="1495">
        <v>0</v>
      </c>
      <c r="J143" s="1495">
        <v>0</v>
      </c>
      <c r="K143" s="1495">
        <v>0</v>
      </c>
      <c r="L143" s="1496">
        <v>0</v>
      </c>
      <c r="M143" s="1496">
        <v>1.5762801781669928</v>
      </c>
      <c r="N143" s="1496">
        <v>1.6088539872350189</v>
      </c>
      <c r="O143" s="1496">
        <v>1.5747413495502138</v>
      </c>
      <c r="P143" s="1496">
        <v>1.5747413495502138</v>
      </c>
      <c r="Q143" s="1496">
        <v>1.5747413495502138</v>
      </c>
      <c r="R143" s="1496">
        <v>7.8717901412768034</v>
      </c>
      <c r="S143" s="1496">
        <v>9.4165697014672229</v>
      </c>
      <c r="T143" s="1496">
        <v>9.1495431833865553</v>
      </c>
      <c r="U143" s="1496">
        <v>9.1495431833865553</v>
      </c>
      <c r="V143" s="1496">
        <v>9.1495431833865553</v>
      </c>
      <c r="W143" s="1496">
        <v>9.1495431833865553</v>
      </c>
      <c r="X143" s="1496">
        <v>9.1495431833865553</v>
      </c>
      <c r="Y143" s="1496">
        <v>9.1495431833865553</v>
      </c>
      <c r="Z143" s="1496">
        <v>9.1495431833865553</v>
      </c>
      <c r="AA143" s="1497"/>
    </row>
    <row r="144" spans="2:27" x14ac:dyDescent="0.25">
      <c r="B144" s="250" t="s">
        <v>1040</v>
      </c>
      <c r="C144" s="1568" t="s">
        <v>1032</v>
      </c>
      <c r="D144" s="57" t="s">
        <v>966</v>
      </c>
      <c r="E144" s="1565" t="s">
        <v>1986</v>
      </c>
      <c r="F144" s="301">
        <v>3</v>
      </c>
      <c r="G144" s="319">
        <f t="shared" ref="G144:K144" si="39">SUM(G136,G140)</f>
        <v>0</v>
      </c>
      <c r="H144" s="319">
        <f t="shared" si="39"/>
        <v>0</v>
      </c>
      <c r="I144" s="319">
        <f t="shared" si="39"/>
        <v>0</v>
      </c>
      <c r="J144" s="319">
        <f t="shared" si="39"/>
        <v>0</v>
      </c>
      <c r="K144" s="319">
        <f t="shared" si="39"/>
        <v>0</v>
      </c>
      <c r="L144" s="319">
        <f>SUM(L136,L140)</f>
        <v>0</v>
      </c>
      <c r="M144" s="319">
        <f t="shared" ref="M144:Z144" si="40">SUM(M136,M140)</f>
        <v>14.586067594425908</v>
      </c>
      <c r="N144" s="319">
        <f t="shared" si="40"/>
        <v>5.5440034415903092</v>
      </c>
      <c r="O144" s="319">
        <f t="shared" si="40"/>
        <v>4.7606949471707818</v>
      </c>
      <c r="P144" s="319">
        <f t="shared" si="40"/>
        <v>5.7908288291003762</v>
      </c>
      <c r="Q144" s="319">
        <f t="shared" si="40"/>
        <v>6.4726516701023629</v>
      </c>
      <c r="R144" s="319">
        <f t="shared" si="40"/>
        <v>22.494275325116753</v>
      </c>
      <c r="S144" s="319">
        <f t="shared" si="40"/>
        <v>11.208116819661031</v>
      </c>
      <c r="T144" s="319">
        <f t="shared" si="40"/>
        <v>11.11226472171507</v>
      </c>
      <c r="U144" s="319">
        <f t="shared" si="40"/>
        <v>10.902389667667201</v>
      </c>
      <c r="V144" s="319">
        <f t="shared" si="40"/>
        <v>11.000048427870603</v>
      </c>
      <c r="W144" s="319">
        <f t="shared" si="40"/>
        <v>10.886637586447058</v>
      </c>
      <c r="X144" s="319">
        <f t="shared" si="40"/>
        <v>10.89830850913228</v>
      </c>
      <c r="Y144" s="319">
        <f t="shared" si="40"/>
        <v>10.991290023944098</v>
      </c>
      <c r="Z144" s="319">
        <f t="shared" si="40"/>
        <v>10.818503108994481</v>
      </c>
      <c r="AA144" s="319">
        <f>SUM(AA136,AA140)</f>
        <v>0</v>
      </c>
    </row>
    <row r="145" spans="2:27" x14ac:dyDescent="0.25">
      <c r="B145" s="250" t="s">
        <v>1041</v>
      </c>
      <c r="C145" s="1568" t="s">
        <v>1042</v>
      </c>
      <c r="D145" s="57" t="s">
        <v>810</v>
      </c>
      <c r="E145" s="1565" t="s">
        <v>1986</v>
      </c>
      <c r="F145" s="301">
        <v>3</v>
      </c>
      <c r="G145" s="1493">
        <v>0</v>
      </c>
      <c r="H145" s="1493">
        <v>0</v>
      </c>
      <c r="I145" s="1493">
        <v>0</v>
      </c>
      <c r="J145" s="1493">
        <v>0</v>
      </c>
      <c r="K145" s="1493">
        <v>0</v>
      </c>
      <c r="L145" s="1494">
        <v>0</v>
      </c>
      <c r="M145" s="1494">
        <v>0</v>
      </c>
      <c r="N145" s="1494">
        <v>0</v>
      </c>
      <c r="O145" s="1494">
        <v>0</v>
      </c>
      <c r="P145" s="1494">
        <v>0</v>
      </c>
      <c r="Q145" s="1494">
        <v>0</v>
      </c>
      <c r="R145" s="1494">
        <v>0</v>
      </c>
      <c r="S145" s="1494">
        <v>0</v>
      </c>
      <c r="T145" s="1494">
        <v>0</v>
      </c>
      <c r="U145" s="1494">
        <v>0</v>
      </c>
      <c r="V145" s="1494">
        <v>0</v>
      </c>
      <c r="W145" s="1494">
        <v>0</v>
      </c>
      <c r="X145" s="1494">
        <v>0</v>
      </c>
      <c r="Y145" s="1494">
        <v>0</v>
      </c>
      <c r="Z145" s="1494">
        <v>0</v>
      </c>
      <c r="AA145" s="1494"/>
    </row>
    <row r="146" spans="2:27" x14ac:dyDescent="0.25">
      <c r="B146" s="250" t="s">
        <v>1043</v>
      </c>
      <c r="C146" s="1568" t="s">
        <v>1044</v>
      </c>
      <c r="D146" s="57" t="s">
        <v>810</v>
      </c>
      <c r="E146" s="1565" t="s">
        <v>1986</v>
      </c>
      <c r="F146" s="301">
        <v>3</v>
      </c>
      <c r="G146" s="1495">
        <v>0</v>
      </c>
      <c r="H146" s="1495">
        <v>0</v>
      </c>
      <c r="I146" s="1495">
        <v>0</v>
      </c>
      <c r="J146" s="1495">
        <v>0</v>
      </c>
      <c r="K146" s="1495">
        <v>0</v>
      </c>
      <c r="L146" s="1496">
        <v>0</v>
      </c>
      <c r="M146" s="1496">
        <v>0</v>
      </c>
      <c r="N146" s="1496">
        <v>0</v>
      </c>
      <c r="O146" s="1496">
        <v>0</v>
      </c>
      <c r="P146" s="1496">
        <v>0</v>
      </c>
      <c r="Q146" s="1496">
        <v>0</v>
      </c>
      <c r="R146" s="1496">
        <v>0</v>
      </c>
      <c r="S146" s="1496">
        <v>0</v>
      </c>
      <c r="T146" s="1496">
        <v>0</v>
      </c>
      <c r="U146" s="1496">
        <v>0</v>
      </c>
      <c r="V146" s="1496">
        <v>0</v>
      </c>
      <c r="W146" s="1496">
        <v>0</v>
      </c>
      <c r="X146" s="1496">
        <v>0</v>
      </c>
      <c r="Y146" s="1496">
        <v>0</v>
      </c>
      <c r="Z146" s="1496">
        <v>0</v>
      </c>
      <c r="AA146" s="1497"/>
    </row>
    <row r="147" spans="2:27" x14ac:dyDescent="0.25">
      <c r="B147" s="250" t="s">
        <v>1045</v>
      </c>
      <c r="C147" s="1568" t="s">
        <v>1046</v>
      </c>
      <c r="D147" s="57" t="s">
        <v>810</v>
      </c>
      <c r="E147" s="1565" t="s">
        <v>1986</v>
      </c>
      <c r="F147" s="301">
        <v>3</v>
      </c>
      <c r="G147" s="1495">
        <v>0</v>
      </c>
      <c r="H147" s="1495">
        <v>0</v>
      </c>
      <c r="I147" s="1495">
        <v>0</v>
      </c>
      <c r="J147" s="1495">
        <v>0</v>
      </c>
      <c r="K147" s="1495">
        <v>0</v>
      </c>
      <c r="L147" s="1496">
        <v>0</v>
      </c>
      <c r="M147" s="1496">
        <v>0</v>
      </c>
      <c r="N147" s="1496">
        <v>0</v>
      </c>
      <c r="O147" s="1496">
        <v>0</v>
      </c>
      <c r="P147" s="1496">
        <v>0</v>
      </c>
      <c r="Q147" s="1496">
        <v>0</v>
      </c>
      <c r="R147" s="1496">
        <v>0</v>
      </c>
      <c r="S147" s="1496">
        <v>0</v>
      </c>
      <c r="T147" s="1496">
        <v>0</v>
      </c>
      <c r="U147" s="1496">
        <v>0</v>
      </c>
      <c r="V147" s="1496">
        <v>0</v>
      </c>
      <c r="W147" s="1496">
        <v>0</v>
      </c>
      <c r="X147" s="1496">
        <v>0</v>
      </c>
      <c r="Y147" s="1496">
        <v>0</v>
      </c>
      <c r="Z147" s="1496">
        <v>0</v>
      </c>
      <c r="AA147" s="1497"/>
    </row>
    <row r="148" spans="2:27" x14ac:dyDescent="0.25">
      <c r="B148" s="250" t="s">
        <v>1047</v>
      </c>
      <c r="C148" s="1568" t="s">
        <v>1048</v>
      </c>
      <c r="D148" s="57" t="s">
        <v>810</v>
      </c>
      <c r="E148" s="1565" t="s">
        <v>1986</v>
      </c>
      <c r="F148" s="301">
        <v>3</v>
      </c>
      <c r="G148" s="1495">
        <v>0</v>
      </c>
      <c r="H148" s="1495">
        <v>0</v>
      </c>
      <c r="I148" s="1495">
        <v>0</v>
      </c>
      <c r="J148" s="1495">
        <v>0</v>
      </c>
      <c r="K148" s="1495">
        <v>0</v>
      </c>
      <c r="L148" s="1496">
        <v>0</v>
      </c>
      <c r="M148" s="1496">
        <v>0</v>
      </c>
      <c r="N148" s="1496">
        <v>0</v>
      </c>
      <c r="O148" s="1496">
        <v>0</v>
      </c>
      <c r="P148" s="1496">
        <v>0</v>
      </c>
      <c r="Q148" s="1496">
        <v>0</v>
      </c>
      <c r="R148" s="1496">
        <v>0</v>
      </c>
      <c r="S148" s="1496">
        <v>0</v>
      </c>
      <c r="T148" s="1496">
        <v>0</v>
      </c>
      <c r="U148" s="1496">
        <v>0</v>
      </c>
      <c r="V148" s="1496">
        <v>0</v>
      </c>
      <c r="W148" s="1496">
        <v>0</v>
      </c>
      <c r="X148" s="1496">
        <v>0</v>
      </c>
      <c r="Y148" s="1496">
        <v>0</v>
      </c>
      <c r="Z148" s="1496">
        <v>0</v>
      </c>
      <c r="AA148" s="1497"/>
    </row>
    <row r="149" spans="2:27" x14ac:dyDescent="0.25">
      <c r="B149" s="250" t="s">
        <v>1049</v>
      </c>
      <c r="C149" s="50" t="s">
        <v>1042</v>
      </c>
      <c r="D149" s="57" t="s">
        <v>807</v>
      </c>
      <c r="E149" s="1565" t="s">
        <v>1986</v>
      </c>
      <c r="F149" s="301">
        <v>3</v>
      </c>
      <c r="G149" s="1493">
        <v>0</v>
      </c>
      <c r="H149" s="1493">
        <v>0</v>
      </c>
      <c r="I149" s="1493">
        <v>0</v>
      </c>
      <c r="J149" s="1493">
        <v>0</v>
      </c>
      <c r="K149" s="1493">
        <v>0</v>
      </c>
      <c r="L149" s="1494">
        <v>0</v>
      </c>
      <c r="M149" s="1494">
        <v>0</v>
      </c>
      <c r="N149" s="1494">
        <v>0</v>
      </c>
      <c r="O149" s="1494">
        <v>0</v>
      </c>
      <c r="P149" s="1494">
        <v>0</v>
      </c>
      <c r="Q149" s="1494">
        <v>0</v>
      </c>
      <c r="R149" s="1494">
        <v>0</v>
      </c>
      <c r="S149" s="1494">
        <v>0</v>
      </c>
      <c r="T149" s="1494">
        <v>0</v>
      </c>
      <c r="U149" s="1494">
        <v>0</v>
      </c>
      <c r="V149" s="1494">
        <v>0</v>
      </c>
      <c r="W149" s="1494">
        <v>0</v>
      </c>
      <c r="X149" s="1494">
        <v>0</v>
      </c>
      <c r="Y149" s="1494">
        <v>0</v>
      </c>
      <c r="Z149" s="1494">
        <v>0</v>
      </c>
      <c r="AA149" s="1494"/>
    </row>
    <row r="150" spans="2:27" x14ac:dyDescent="0.25">
      <c r="B150" s="250" t="s">
        <v>1050</v>
      </c>
      <c r="C150" s="50" t="s">
        <v>1044</v>
      </c>
      <c r="D150" s="57" t="s">
        <v>807</v>
      </c>
      <c r="E150" s="1565" t="s">
        <v>1986</v>
      </c>
      <c r="F150" s="301">
        <v>3</v>
      </c>
      <c r="G150" s="1495">
        <v>0</v>
      </c>
      <c r="H150" s="1495">
        <v>0</v>
      </c>
      <c r="I150" s="1495">
        <v>0</v>
      </c>
      <c r="J150" s="1495">
        <v>0</v>
      </c>
      <c r="K150" s="1495">
        <v>0</v>
      </c>
      <c r="L150" s="1496">
        <v>0</v>
      </c>
      <c r="M150" s="1496">
        <v>0</v>
      </c>
      <c r="N150" s="1496">
        <v>0</v>
      </c>
      <c r="O150" s="1496">
        <v>0</v>
      </c>
      <c r="P150" s="1496">
        <v>0</v>
      </c>
      <c r="Q150" s="1496">
        <v>0</v>
      </c>
      <c r="R150" s="1496">
        <v>0</v>
      </c>
      <c r="S150" s="1496">
        <v>0</v>
      </c>
      <c r="T150" s="1496">
        <v>0</v>
      </c>
      <c r="U150" s="1496">
        <v>0</v>
      </c>
      <c r="V150" s="1496">
        <v>0</v>
      </c>
      <c r="W150" s="1496">
        <v>0</v>
      </c>
      <c r="X150" s="1496">
        <v>0</v>
      </c>
      <c r="Y150" s="1496">
        <v>0</v>
      </c>
      <c r="Z150" s="1496">
        <v>0</v>
      </c>
      <c r="AA150" s="1497"/>
    </row>
    <row r="151" spans="2:27" x14ac:dyDescent="0.25">
      <c r="B151" s="250" t="s">
        <v>1051</v>
      </c>
      <c r="C151" s="50" t="s">
        <v>1046</v>
      </c>
      <c r="D151" s="57" t="s">
        <v>807</v>
      </c>
      <c r="E151" s="1565" t="s">
        <v>1986</v>
      </c>
      <c r="F151" s="301">
        <v>3</v>
      </c>
      <c r="G151" s="1495">
        <v>0</v>
      </c>
      <c r="H151" s="1495">
        <v>0</v>
      </c>
      <c r="I151" s="1495">
        <v>0</v>
      </c>
      <c r="J151" s="1495">
        <v>0</v>
      </c>
      <c r="K151" s="1495">
        <v>0</v>
      </c>
      <c r="L151" s="1496">
        <v>0</v>
      </c>
      <c r="M151" s="1496">
        <v>0</v>
      </c>
      <c r="N151" s="1496">
        <v>0</v>
      </c>
      <c r="O151" s="1496">
        <v>0</v>
      </c>
      <c r="P151" s="1496">
        <v>0</v>
      </c>
      <c r="Q151" s="1496">
        <v>0</v>
      </c>
      <c r="R151" s="1496">
        <v>0</v>
      </c>
      <c r="S151" s="1496">
        <v>0</v>
      </c>
      <c r="T151" s="1496">
        <v>0</v>
      </c>
      <c r="U151" s="1496">
        <v>0</v>
      </c>
      <c r="V151" s="1496">
        <v>0</v>
      </c>
      <c r="W151" s="1496">
        <v>0</v>
      </c>
      <c r="X151" s="1496">
        <v>0</v>
      </c>
      <c r="Y151" s="1496">
        <v>0</v>
      </c>
      <c r="Z151" s="1496">
        <v>0</v>
      </c>
      <c r="AA151" s="1497"/>
    </row>
    <row r="152" spans="2:27" x14ac:dyDescent="0.25">
      <c r="B152" s="250" t="s">
        <v>1052</v>
      </c>
      <c r="C152" s="50" t="s">
        <v>1048</v>
      </c>
      <c r="D152" s="57" t="s">
        <v>807</v>
      </c>
      <c r="E152" s="1565" t="s">
        <v>1986</v>
      </c>
      <c r="F152" s="301">
        <v>3</v>
      </c>
      <c r="G152" s="1495">
        <v>0</v>
      </c>
      <c r="H152" s="1495">
        <v>0</v>
      </c>
      <c r="I152" s="1495">
        <v>0</v>
      </c>
      <c r="J152" s="1495">
        <v>0</v>
      </c>
      <c r="K152" s="1495">
        <v>0</v>
      </c>
      <c r="L152" s="1496">
        <v>0</v>
      </c>
      <c r="M152" s="1496">
        <v>0</v>
      </c>
      <c r="N152" s="1496">
        <v>0</v>
      </c>
      <c r="O152" s="1496">
        <v>0</v>
      </c>
      <c r="P152" s="1496">
        <v>0</v>
      </c>
      <c r="Q152" s="1496">
        <v>0</v>
      </c>
      <c r="R152" s="1496">
        <v>0</v>
      </c>
      <c r="S152" s="1496">
        <v>0</v>
      </c>
      <c r="T152" s="1496">
        <v>0</v>
      </c>
      <c r="U152" s="1496">
        <v>0</v>
      </c>
      <c r="V152" s="1496">
        <v>0</v>
      </c>
      <c r="W152" s="1496">
        <v>0</v>
      </c>
      <c r="X152" s="1496">
        <v>0</v>
      </c>
      <c r="Y152" s="1496">
        <v>0</v>
      </c>
      <c r="Z152" s="1496">
        <v>0</v>
      </c>
      <c r="AA152" s="1497"/>
    </row>
    <row r="153" spans="2:27" x14ac:dyDescent="0.25">
      <c r="B153" s="250" t="s">
        <v>1053</v>
      </c>
      <c r="C153" s="50" t="s">
        <v>1044</v>
      </c>
      <c r="D153" s="57" t="s">
        <v>966</v>
      </c>
      <c r="E153" s="1565" t="s">
        <v>1986</v>
      </c>
      <c r="F153" s="301">
        <v>3</v>
      </c>
      <c r="G153" s="319">
        <f t="shared" ref="G153:K153" si="41">SUM(G145,G149)</f>
        <v>0</v>
      </c>
      <c r="H153" s="319">
        <f t="shared" si="41"/>
        <v>0</v>
      </c>
      <c r="I153" s="319">
        <f t="shared" si="41"/>
        <v>0</v>
      </c>
      <c r="J153" s="319">
        <f t="shared" si="41"/>
        <v>0</v>
      </c>
      <c r="K153" s="319">
        <f t="shared" si="41"/>
        <v>0</v>
      </c>
      <c r="L153" s="319">
        <f>SUM(L145,L149)</f>
        <v>0</v>
      </c>
      <c r="M153" s="319">
        <f t="shared" ref="M153:AA153" si="42">SUM(M145,M149)</f>
        <v>0</v>
      </c>
      <c r="N153" s="319">
        <f t="shared" si="42"/>
        <v>0</v>
      </c>
      <c r="O153" s="319">
        <f t="shared" si="42"/>
        <v>0</v>
      </c>
      <c r="P153" s="319">
        <f t="shared" si="42"/>
        <v>0</v>
      </c>
      <c r="Q153" s="319">
        <f t="shared" si="42"/>
        <v>0</v>
      </c>
      <c r="R153" s="319">
        <f t="shared" si="42"/>
        <v>0</v>
      </c>
      <c r="S153" s="319">
        <f t="shared" si="42"/>
        <v>0</v>
      </c>
      <c r="T153" s="319">
        <f t="shared" si="42"/>
        <v>0</v>
      </c>
      <c r="U153" s="319">
        <f t="shared" si="42"/>
        <v>0</v>
      </c>
      <c r="V153" s="319">
        <f t="shared" si="42"/>
        <v>0</v>
      </c>
      <c r="W153" s="319">
        <f t="shared" si="42"/>
        <v>0</v>
      </c>
      <c r="X153" s="319">
        <f t="shared" si="42"/>
        <v>0</v>
      </c>
      <c r="Y153" s="319">
        <f t="shared" si="42"/>
        <v>0</v>
      </c>
      <c r="Z153" s="319">
        <f t="shared" si="42"/>
        <v>0</v>
      </c>
      <c r="AA153" s="319">
        <f t="shared" si="42"/>
        <v>0</v>
      </c>
    </row>
    <row r="154" spans="2:27" x14ac:dyDescent="0.25">
      <c r="B154" s="250" t="s">
        <v>1054</v>
      </c>
      <c r="C154" s="50" t="s">
        <v>1055</v>
      </c>
      <c r="D154" s="57" t="s">
        <v>810</v>
      </c>
      <c r="E154" s="1565" t="s">
        <v>1986</v>
      </c>
      <c r="F154" s="301">
        <v>3</v>
      </c>
      <c r="G154" s="1495">
        <v>0</v>
      </c>
      <c r="H154" s="1495">
        <v>0</v>
      </c>
      <c r="I154" s="1495">
        <v>0</v>
      </c>
      <c r="J154" s="1495">
        <v>0</v>
      </c>
      <c r="K154" s="1495">
        <v>0</v>
      </c>
      <c r="L154" s="1496">
        <v>0</v>
      </c>
      <c r="M154" s="1496">
        <v>0</v>
      </c>
      <c r="N154" s="1496">
        <v>0</v>
      </c>
      <c r="O154" s="1496">
        <v>0</v>
      </c>
      <c r="P154" s="1496">
        <v>0</v>
      </c>
      <c r="Q154" s="1496">
        <v>0</v>
      </c>
      <c r="R154" s="1496">
        <v>0</v>
      </c>
      <c r="S154" s="1496">
        <v>0</v>
      </c>
      <c r="T154" s="1496">
        <v>0</v>
      </c>
      <c r="U154" s="1496">
        <v>0</v>
      </c>
      <c r="V154" s="1496">
        <v>0</v>
      </c>
      <c r="W154" s="1496">
        <v>0</v>
      </c>
      <c r="X154" s="1496">
        <v>0</v>
      </c>
      <c r="Y154" s="1496">
        <v>0</v>
      </c>
      <c r="Z154" s="1496">
        <v>0</v>
      </c>
      <c r="AA154" s="1497"/>
    </row>
    <row r="155" spans="2:27" x14ac:dyDescent="0.25">
      <c r="B155" s="250" t="s">
        <v>1056</v>
      </c>
      <c r="C155" s="50" t="s">
        <v>1057</v>
      </c>
      <c r="D155" s="57" t="s">
        <v>810</v>
      </c>
      <c r="E155" s="1565" t="s">
        <v>1986</v>
      </c>
      <c r="F155" s="301">
        <v>3</v>
      </c>
      <c r="G155" s="1495">
        <v>0</v>
      </c>
      <c r="H155" s="1495">
        <v>0</v>
      </c>
      <c r="I155" s="1495">
        <v>0</v>
      </c>
      <c r="J155" s="1495">
        <v>0</v>
      </c>
      <c r="K155" s="1495">
        <v>0</v>
      </c>
      <c r="L155" s="1496">
        <v>0</v>
      </c>
      <c r="M155" s="1496">
        <v>0.90904930332576084</v>
      </c>
      <c r="N155" s="1496">
        <v>4.9233612563923437</v>
      </c>
      <c r="O155" s="1496">
        <v>8.3971025544407496</v>
      </c>
      <c r="P155" s="1496">
        <v>11.505108434566994</v>
      </c>
      <c r="Q155" s="1496">
        <v>13.563487077341339</v>
      </c>
      <c r="R155" s="1496">
        <v>34.99908803896038</v>
      </c>
      <c r="S155" s="1496">
        <v>5.5598953246451739</v>
      </c>
      <c r="T155" s="1496">
        <v>22.056083835601591</v>
      </c>
      <c r="U155" s="1496">
        <v>1.6368529954045845</v>
      </c>
      <c r="V155" s="1496">
        <v>19.854650025101499</v>
      </c>
      <c r="W155" s="1496">
        <v>8.7138678269510876</v>
      </c>
      <c r="X155" s="1496">
        <v>10.072551300874178</v>
      </c>
      <c r="Y155" s="1496">
        <v>18.897542850475173</v>
      </c>
      <c r="Z155" s="1496">
        <v>2.247642707772449</v>
      </c>
      <c r="AA155" s="1497"/>
    </row>
    <row r="156" spans="2:27" x14ac:dyDescent="0.25">
      <c r="B156" s="250" t="s">
        <v>1058</v>
      </c>
      <c r="C156" s="50" t="s">
        <v>1059</v>
      </c>
      <c r="D156" s="57" t="s">
        <v>810</v>
      </c>
      <c r="E156" s="1565" t="s">
        <v>1986</v>
      </c>
      <c r="F156" s="301">
        <v>3</v>
      </c>
      <c r="G156" s="1495">
        <v>0</v>
      </c>
      <c r="H156" s="1495">
        <v>0</v>
      </c>
      <c r="I156" s="1495">
        <v>0</v>
      </c>
      <c r="J156" s="1495">
        <v>0</v>
      </c>
      <c r="K156" s="1495">
        <v>0</v>
      </c>
      <c r="L156" s="1496">
        <v>0</v>
      </c>
      <c r="M156" s="1496">
        <v>3.2933270563281895E-3</v>
      </c>
      <c r="N156" s="1496">
        <v>7.1118062648816843E-2</v>
      </c>
      <c r="O156" s="1496">
        <v>0.23146748675625559</v>
      </c>
      <c r="P156" s="1496">
        <v>0.46649532708692004</v>
      </c>
      <c r="Q156" s="1496">
        <v>0.7727747433254416</v>
      </c>
      <c r="R156" s="1496">
        <v>7.4798382336915408</v>
      </c>
      <c r="S156" s="1496">
        <v>0</v>
      </c>
      <c r="T156" s="1496">
        <v>0</v>
      </c>
      <c r="U156" s="1496">
        <v>0</v>
      </c>
      <c r="V156" s="1496">
        <v>0</v>
      </c>
      <c r="W156" s="1496">
        <v>0</v>
      </c>
      <c r="X156" s="1496">
        <v>0</v>
      </c>
      <c r="Y156" s="1496">
        <v>0</v>
      </c>
      <c r="Z156" s="1496">
        <v>0</v>
      </c>
      <c r="AA156" s="1497"/>
    </row>
    <row r="157" spans="2:27" x14ac:dyDescent="0.25">
      <c r="B157" s="250" t="s">
        <v>1060</v>
      </c>
      <c r="C157" s="50" t="s">
        <v>1055</v>
      </c>
      <c r="D157" s="57" t="s">
        <v>807</v>
      </c>
      <c r="E157" s="1565" t="s">
        <v>1986</v>
      </c>
      <c r="F157" s="301">
        <v>3</v>
      </c>
      <c r="G157" s="1495">
        <v>0</v>
      </c>
      <c r="H157" s="1495">
        <v>0</v>
      </c>
      <c r="I157" s="1495">
        <v>0</v>
      </c>
      <c r="J157" s="1495">
        <v>0</v>
      </c>
      <c r="K157" s="1495">
        <v>0</v>
      </c>
      <c r="L157" s="1496">
        <v>0</v>
      </c>
      <c r="M157" s="1496">
        <v>0</v>
      </c>
      <c r="N157" s="1496">
        <v>0</v>
      </c>
      <c r="O157" s="1496">
        <v>0</v>
      </c>
      <c r="P157" s="1496">
        <v>0</v>
      </c>
      <c r="Q157" s="1496">
        <v>0</v>
      </c>
      <c r="R157" s="1496">
        <v>0</v>
      </c>
      <c r="S157" s="1496">
        <v>0</v>
      </c>
      <c r="T157" s="1496">
        <v>0</v>
      </c>
      <c r="U157" s="1496">
        <v>0</v>
      </c>
      <c r="V157" s="1496">
        <v>0</v>
      </c>
      <c r="W157" s="1496">
        <v>0</v>
      </c>
      <c r="X157" s="1496">
        <v>0</v>
      </c>
      <c r="Y157" s="1496">
        <v>0</v>
      </c>
      <c r="Z157" s="1496">
        <v>0</v>
      </c>
      <c r="AA157" s="1497"/>
    </row>
    <row r="158" spans="2:27" x14ac:dyDescent="0.25">
      <c r="B158" s="250" t="s">
        <v>1061</v>
      </c>
      <c r="C158" s="50" t="s">
        <v>1057</v>
      </c>
      <c r="D158" s="57" t="s">
        <v>807</v>
      </c>
      <c r="E158" s="1565" t="s">
        <v>1986</v>
      </c>
      <c r="F158" s="301">
        <v>3</v>
      </c>
      <c r="G158" s="1495">
        <v>0</v>
      </c>
      <c r="H158" s="1495">
        <v>0</v>
      </c>
      <c r="I158" s="1495">
        <v>0</v>
      </c>
      <c r="J158" s="1495">
        <v>0</v>
      </c>
      <c r="K158" s="1495">
        <v>0</v>
      </c>
      <c r="L158" s="1496">
        <v>0</v>
      </c>
      <c r="M158" s="1496">
        <v>0</v>
      </c>
      <c r="N158" s="1496">
        <v>0</v>
      </c>
      <c r="O158" s="1496">
        <v>0</v>
      </c>
      <c r="P158" s="1496">
        <v>0</v>
      </c>
      <c r="Q158" s="1496">
        <v>0</v>
      </c>
      <c r="R158" s="1496">
        <v>0</v>
      </c>
      <c r="S158" s="1496">
        <v>0</v>
      </c>
      <c r="T158" s="1496">
        <v>0</v>
      </c>
      <c r="U158" s="1496">
        <v>0</v>
      </c>
      <c r="V158" s="1496">
        <v>0</v>
      </c>
      <c r="W158" s="1496">
        <v>0</v>
      </c>
      <c r="X158" s="1496">
        <v>0</v>
      </c>
      <c r="Y158" s="1496">
        <v>0</v>
      </c>
      <c r="Z158" s="1496">
        <v>0</v>
      </c>
      <c r="AA158" s="1497"/>
    </row>
    <row r="159" spans="2:27" x14ac:dyDescent="0.25">
      <c r="B159" s="250" t="s">
        <v>1062</v>
      </c>
      <c r="C159" s="50" t="s">
        <v>1059</v>
      </c>
      <c r="D159" s="57" t="s">
        <v>807</v>
      </c>
      <c r="E159" s="1565" t="s">
        <v>1986</v>
      </c>
      <c r="F159" s="301">
        <v>3</v>
      </c>
      <c r="G159" s="1495">
        <v>0</v>
      </c>
      <c r="H159" s="1495">
        <v>0</v>
      </c>
      <c r="I159" s="1495">
        <v>0</v>
      </c>
      <c r="J159" s="1495">
        <v>0</v>
      </c>
      <c r="K159" s="1495">
        <v>0</v>
      </c>
      <c r="L159" s="1496">
        <v>0</v>
      </c>
      <c r="M159" s="1496">
        <v>0</v>
      </c>
      <c r="N159" s="1496">
        <v>0</v>
      </c>
      <c r="O159" s="1496">
        <v>0</v>
      </c>
      <c r="P159" s="1496">
        <v>0</v>
      </c>
      <c r="Q159" s="1496">
        <v>0</v>
      </c>
      <c r="R159" s="1496">
        <v>0</v>
      </c>
      <c r="S159" s="1496">
        <v>8.7202315956566263</v>
      </c>
      <c r="T159" s="1496">
        <v>8.7202315956566263</v>
      </c>
      <c r="U159" s="1496">
        <v>8.7202315956566263</v>
      </c>
      <c r="V159" s="1496">
        <v>8.7202315956566263</v>
      </c>
      <c r="W159" s="1496">
        <v>8.7202315956566263</v>
      </c>
      <c r="X159" s="1496">
        <v>8.7202315956566263</v>
      </c>
      <c r="Y159" s="1496">
        <v>8.7202315956566263</v>
      </c>
      <c r="Z159" s="1496">
        <v>8.7202315956566263</v>
      </c>
      <c r="AA159" s="1497"/>
    </row>
    <row r="160" spans="2:27" x14ac:dyDescent="0.25">
      <c r="B160" s="250" t="s">
        <v>1063</v>
      </c>
      <c r="C160" s="50" t="s">
        <v>1055</v>
      </c>
      <c r="D160" s="57" t="s">
        <v>966</v>
      </c>
      <c r="E160" s="1565" t="s">
        <v>1986</v>
      </c>
      <c r="F160" s="301">
        <v>3</v>
      </c>
      <c r="G160" s="319">
        <f>SUM(G154,G157)</f>
        <v>0</v>
      </c>
      <c r="H160" s="319">
        <f t="shared" ref="H160:AA160" si="43">SUM(H154,H157)</f>
        <v>0</v>
      </c>
      <c r="I160" s="319">
        <f t="shared" si="43"/>
        <v>0</v>
      </c>
      <c r="J160" s="319">
        <f t="shared" si="43"/>
        <v>0</v>
      </c>
      <c r="K160" s="319">
        <f t="shared" si="43"/>
        <v>0</v>
      </c>
      <c r="L160" s="319">
        <f t="shared" si="43"/>
        <v>0</v>
      </c>
      <c r="M160" s="319">
        <f t="shared" si="43"/>
        <v>0</v>
      </c>
      <c r="N160" s="319">
        <f t="shared" si="43"/>
        <v>0</v>
      </c>
      <c r="O160" s="319">
        <f t="shared" si="43"/>
        <v>0</v>
      </c>
      <c r="P160" s="319">
        <f t="shared" si="43"/>
        <v>0</v>
      </c>
      <c r="Q160" s="319">
        <f t="shared" si="43"/>
        <v>0</v>
      </c>
      <c r="R160" s="319">
        <f t="shared" si="43"/>
        <v>0</v>
      </c>
      <c r="S160" s="319">
        <f t="shared" si="43"/>
        <v>0</v>
      </c>
      <c r="T160" s="319">
        <f t="shared" si="43"/>
        <v>0</v>
      </c>
      <c r="U160" s="319">
        <f t="shared" si="43"/>
        <v>0</v>
      </c>
      <c r="V160" s="319">
        <f t="shared" si="43"/>
        <v>0</v>
      </c>
      <c r="W160" s="319">
        <f t="shared" si="43"/>
        <v>0</v>
      </c>
      <c r="X160" s="319">
        <f t="shared" si="43"/>
        <v>0</v>
      </c>
      <c r="Y160" s="319">
        <f t="shared" si="43"/>
        <v>0</v>
      </c>
      <c r="Z160" s="319">
        <f t="shared" si="43"/>
        <v>0</v>
      </c>
      <c r="AA160" s="320">
        <f t="shared" si="43"/>
        <v>0</v>
      </c>
    </row>
    <row r="161" spans="2:27" x14ac:dyDescent="0.25">
      <c r="B161" s="250" t="s">
        <v>1064</v>
      </c>
      <c r="C161" s="50" t="s">
        <v>1057</v>
      </c>
      <c r="D161" s="57" t="s">
        <v>966</v>
      </c>
      <c r="E161" s="1565" t="s">
        <v>1986</v>
      </c>
      <c r="F161" s="301">
        <v>3</v>
      </c>
      <c r="G161" s="319">
        <f t="shared" ref="G161:AA161" si="44">SUM(G155,G158)</f>
        <v>0</v>
      </c>
      <c r="H161" s="319">
        <f t="shared" si="44"/>
        <v>0</v>
      </c>
      <c r="I161" s="319">
        <f t="shared" si="44"/>
        <v>0</v>
      </c>
      <c r="J161" s="319">
        <f t="shared" si="44"/>
        <v>0</v>
      </c>
      <c r="K161" s="319">
        <f t="shared" si="44"/>
        <v>0</v>
      </c>
      <c r="L161" s="319">
        <f t="shared" si="44"/>
        <v>0</v>
      </c>
      <c r="M161" s="319">
        <f t="shared" si="44"/>
        <v>0.90904930332576084</v>
      </c>
      <c r="N161" s="319">
        <f t="shared" si="44"/>
        <v>4.9233612563923437</v>
      </c>
      <c r="O161" s="319">
        <f t="shared" si="44"/>
        <v>8.3971025544407496</v>
      </c>
      <c r="P161" s="319">
        <f t="shared" si="44"/>
        <v>11.505108434566994</v>
      </c>
      <c r="Q161" s="319">
        <f t="shared" si="44"/>
        <v>13.563487077341339</v>
      </c>
      <c r="R161" s="319">
        <f t="shared" si="44"/>
        <v>34.99908803896038</v>
      </c>
      <c r="S161" s="319">
        <f t="shared" si="44"/>
        <v>5.5598953246451739</v>
      </c>
      <c r="T161" s="319">
        <f t="shared" si="44"/>
        <v>22.056083835601591</v>
      </c>
      <c r="U161" s="319">
        <f t="shared" si="44"/>
        <v>1.6368529954045845</v>
      </c>
      <c r="V161" s="319">
        <f t="shared" si="44"/>
        <v>19.854650025101499</v>
      </c>
      <c r="W161" s="319">
        <f t="shared" si="44"/>
        <v>8.7138678269510876</v>
      </c>
      <c r="X161" s="319">
        <f t="shared" si="44"/>
        <v>10.072551300874178</v>
      </c>
      <c r="Y161" s="319">
        <f t="shared" si="44"/>
        <v>18.897542850475173</v>
      </c>
      <c r="Z161" s="319">
        <f t="shared" si="44"/>
        <v>2.247642707772449</v>
      </c>
      <c r="AA161" s="320">
        <f t="shared" si="44"/>
        <v>0</v>
      </c>
    </row>
    <row r="162" spans="2:27" x14ac:dyDescent="0.25">
      <c r="B162" s="250" t="s">
        <v>1065</v>
      </c>
      <c r="C162" s="50" t="s">
        <v>1059</v>
      </c>
      <c r="D162" s="57" t="s">
        <v>966</v>
      </c>
      <c r="E162" s="1565" t="s">
        <v>1986</v>
      </c>
      <c r="F162" s="301">
        <v>3</v>
      </c>
      <c r="G162" s="319">
        <f t="shared" ref="G162:AA162" si="45">SUM(G156,G159)</f>
        <v>0</v>
      </c>
      <c r="H162" s="319">
        <f t="shared" si="45"/>
        <v>0</v>
      </c>
      <c r="I162" s="319">
        <f t="shared" si="45"/>
        <v>0</v>
      </c>
      <c r="J162" s="319">
        <f t="shared" si="45"/>
        <v>0</v>
      </c>
      <c r="K162" s="319">
        <f t="shared" si="45"/>
        <v>0</v>
      </c>
      <c r="L162" s="319">
        <f t="shared" si="45"/>
        <v>0</v>
      </c>
      <c r="M162" s="319">
        <f t="shared" si="45"/>
        <v>3.2933270563281895E-3</v>
      </c>
      <c r="N162" s="319">
        <f t="shared" si="45"/>
        <v>7.1118062648816843E-2</v>
      </c>
      <c r="O162" s="319">
        <f t="shared" si="45"/>
        <v>0.23146748675625559</v>
      </c>
      <c r="P162" s="319">
        <f t="shared" si="45"/>
        <v>0.46649532708692004</v>
      </c>
      <c r="Q162" s="319">
        <f t="shared" si="45"/>
        <v>0.7727747433254416</v>
      </c>
      <c r="R162" s="319">
        <f t="shared" si="45"/>
        <v>7.4798382336915408</v>
      </c>
      <c r="S162" s="319">
        <f t="shared" si="45"/>
        <v>8.7202315956566263</v>
      </c>
      <c r="T162" s="319">
        <f t="shared" si="45"/>
        <v>8.7202315956566263</v>
      </c>
      <c r="U162" s="319">
        <f t="shared" si="45"/>
        <v>8.7202315956566263</v>
      </c>
      <c r="V162" s="319">
        <f t="shared" si="45"/>
        <v>8.7202315956566263</v>
      </c>
      <c r="W162" s="319">
        <f t="shared" si="45"/>
        <v>8.7202315956566263</v>
      </c>
      <c r="X162" s="319">
        <f t="shared" si="45"/>
        <v>8.7202315956566263</v>
      </c>
      <c r="Y162" s="319">
        <f t="shared" si="45"/>
        <v>8.7202315956566263</v>
      </c>
      <c r="Z162" s="319">
        <f t="shared" si="45"/>
        <v>8.7202315956566263</v>
      </c>
      <c r="AA162" s="320">
        <f t="shared" si="45"/>
        <v>0</v>
      </c>
    </row>
    <row r="163" spans="2:27" x14ac:dyDescent="0.25">
      <c r="B163" s="250" t="s">
        <v>1066</v>
      </c>
      <c r="C163" s="50" t="s">
        <v>1067</v>
      </c>
      <c r="D163" s="57" t="s">
        <v>966</v>
      </c>
      <c r="E163" s="1565" t="s">
        <v>1986</v>
      </c>
      <c r="F163" s="301">
        <v>3</v>
      </c>
      <c r="G163" s="315">
        <f>SUM(G153,G144,G135,G160,G161,G162)</f>
        <v>0</v>
      </c>
      <c r="H163" s="315">
        <f t="shared" ref="H163:AA163" si="46">SUM(H153,H144,H135,H160,H161,H162)</f>
        <v>0</v>
      </c>
      <c r="I163" s="315">
        <f t="shared" si="46"/>
        <v>0</v>
      </c>
      <c r="J163" s="315">
        <f t="shared" si="46"/>
        <v>0</v>
      </c>
      <c r="K163" s="315">
        <f t="shared" si="46"/>
        <v>0</v>
      </c>
      <c r="L163" s="315">
        <f t="shared" si="46"/>
        <v>0</v>
      </c>
      <c r="M163" s="315">
        <f t="shared" si="46"/>
        <v>15.498410224807996</v>
      </c>
      <c r="N163" s="315">
        <f t="shared" si="46"/>
        <v>10.538482760631469</v>
      </c>
      <c r="O163" s="315">
        <f t="shared" si="46"/>
        <v>13.389264988367787</v>
      </c>
      <c r="P163" s="315">
        <f t="shared" si="46"/>
        <v>17.76243259075429</v>
      </c>
      <c r="Q163" s="315">
        <f t="shared" si="46"/>
        <v>20.808913490769143</v>
      </c>
      <c r="R163" s="315">
        <f t="shared" si="46"/>
        <v>64.973201597768679</v>
      </c>
      <c r="S163" s="315">
        <f t="shared" si="46"/>
        <v>25.488243739962833</v>
      </c>
      <c r="T163" s="315">
        <f t="shared" si="46"/>
        <v>41.88858015297329</v>
      </c>
      <c r="U163" s="315">
        <f t="shared" si="46"/>
        <v>21.25947425872841</v>
      </c>
      <c r="V163" s="315">
        <f t="shared" si="46"/>
        <v>39.57493004862873</v>
      </c>
      <c r="W163" s="315">
        <f t="shared" si="46"/>
        <v>28.320737009054774</v>
      </c>
      <c r="X163" s="315">
        <f t="shared" si="46"/>
        <v>29.691091405663087</v>
      </c>
      <c r="Y163" s="315">
        <f t="shared" si="46"/>
        <v>38.6090644700759</v>
      </c>
      <c r="Z163" s="315">
        <f t="shared" si="46"/>
        <v>21.786377412423555</v>
      </c>
      <c r="AA163" s="315">
        <f t="shared" si="46"/>
        <v>0</v>
      </c>
    </row>
    <row r="164" spans="2:27" ht="14.4" thickBot="1" x14ac:dyDescent="0.3">
      <c r="B164" s="252"/>
      <c r="C164" s="253"/>
      <c r="D164" s="61"/>
      <c r="E164" s="254"/>
      <c r="F164" s="255"/>
      <c r="G164" s="264"/>
      <c r="H164" s="264"/>
      <c r="I164" s="264"/>
      <c r="J164" s="264"/>
      <c r="K164" s="264"/>
      <c r="L164" s="264"/>
      <c r="M164" s="264"/>
      <c r="N164" s="264"/>
      <c r="O164" s="264"/>
      <c r="P164" s="264"/>
      <c r="Q164" s="264"/>
      <c r="R164" s="264"/>
      <c r="S164" s="264"/>
      <c r="T164" s="264"/>
      <c r="U164" s="264"/>
      <c r="V164" s="264"/>
      <c r="W164" s="264"/>
      <c r="X164" s="264"/>
      <c r="Y164" s="264"/>
      <c r="Z164" s="264"/>
      <c r="AA164" s="264"/>
    </row>
    <row r="165" spans="2:27" ht="42" thickBot="1" x14ac:dyDescent="0.3">
      <c r="B165" s="216" t="s">
        <v>1068</v>
      </c>
      <c r="G165" s="1717" t="s">
        <v>977</v>
      </c>
      <c r="H165" s="1779"/>
      <c r="I165" s="1779"/>
      <c r="J165" s="1779"/>
      <c r="K165" s="1779"/>
      <c r="L165" s="1779"/>
      <c r="M165" s="1779"/>
      <c r="N165" s="1779"/>
      <c r="O165" s="1779"/>
      <c r="P165" s="1779"/>
      <c r="Q165" s="1718"/>
      <c r="R165" s="1717" t="s">
        <v>978</v>
      </c>
      <c r="S165" s="1779"/>
      <c r="T165" s="1779"/>
      <c r="U165" s="1779"/>
      <c r="V165" s="1779"/>
      <c r="W165" s="1779"/>
      <c r="X165" s="1779"/>
      <c r="Y165" s="1779"/>
      <c r="Z165" s="1779"/>
      <c r="AA165" s="1718"/>
    </row>
    <row r="166" spans="2:27" ht="42" thickBot="1" x14ac:dyDescent="0.3">
      <c r="B166" s="257" t="s">
        <v>979</v>
      </c>
      <c r="C166" s="258" t="s">
        <v>962</v>
      </c>
      <c r="D166" s="258" t="s">
        <v>963</v>
      </c>
      <c r="E166" s="258" t="s">
        <v>116</v>
      </c>
      <c r="F166" s="259" t="s">
        <v>117</v>
      </c>
      <c r="G166" s="257" t="s">
        <v>118</v>
      </c>
      <c r="H166" s="258" t="s">
        <v>119</v>
      </c>
      <c r="I166" s="258" t="s">
        <v>120</v>
      </c>
      <c r="J166" s="258" t="s">
        <v>121</v>
      </c>
      <c r="K166" s="258" t="s">
        <v>122</v>
      </c>
      <c r="L166" s="258" t="s">
        <v>123</v>
      </c>
      <c r="M166" s="258" t="s">
        <v>124</v>
      </c>
      <c r="N166" s="258" t="s">
        <v>125</v>
      </c>
      <c r="O166" s="258" t="s">
        <v>126</v>
      </c>
      <c r="P166" s="258" t="s">
        <v>127</v>
      </c>
      <c r="Q166" s="259" t="s">
        <v>128</v>
      </c>
      <c r="R166" s="262" t="s">
        <v>980</v>
      </c>
      <c r="S166" s="260" t="s">
        <v>981</v>
      </c>
      <c r="T166" s="260" t="s">
        <v>982</v>
      </c>
      <c r="U166" s="260" t="s">
        <v>983</v>
      </c>
      <c r="V166" s="260" t="s">
        <v>984</v>
      </c>
      <c r="W166" s="260" t="s">
        <v>985</v>
      </c>
      <c r="X166" s="260" t="s">
        <v>986</v>
      </c>
      <c r="Y166" s="260" t="s">
        <v>987</v>
      </c>
      <c r="Z166" s="260" t="s">
        <v>988</v>
      </c>
      <c r="AA166" s="261" t="s">
        <v>989</v>
      </c>
    </row>
    <row r="167" spans="2:27" x14ac:dyDescent="0.25">
      <c r="B167" s="250" t="s">
        <v>1069</v>
      </c>
      <c r="C167" s="50" t="s">
        <v>1070</v>
      </c>
      <c r="D167" s="57" t="s">
        <v>810</v>
      </c>
      <c r="E167" s="1565" t="s">
        <v>1986</v>
      </c>
      <c r="F167" s="301">
        <v>3</v>
      </c>
      <c r="G167" s="1666">
        <f>SUM(G108,G111,G114,G117,G120,G127,G136,G145,G154,G155,G156)</f>
        <v>0</v>
      </c>
      <c r="H167" s="1666">
        <f t="shared" ref="H167:Z167" si="47">SUM(H108,H111,H114,H117,H120,H127,H136,H145,H154,H155,H156)</f>
        <v>0</v>
      </c>
      <c r="I167" s="1666">
        <f t="shared" si="47"/>
        <v>0</v>
      </c>
      <c r="J167" s="1666">
        <f t="shared" si="47"/>
        <v>0</v>
      </c>
      <c r="K167" s="1666">
        <f t="shared" si="47"/>
        <v>0</v>
      </c>
      <c r="L167" s="1666">
        <f t="shared" si="47"/>
        <v>0</v>
      </c>
      <c r="M167" s="1666">
        <f t="shared" si="47"/>
        <v>14.30770131850784</v>
      </c>
      <c r="N167" s="1666">
        <f t="shared" si="47"/>
        <v>9.5482153405505361</v>
      </c>
      <c r="O167" s="1666">
        <f t="shared" si="47"/>
        <v>12.689571585771215</v>
      </c>
      <c r="P167" s="1666">
        <f t="shared" si="47"/>
        <v>17.241684632713465</v>
      </c>
      <c r="Q167" s="1675">
        <f t="shared" si="47"/>
        <v>20.462234779334739</v>
      </c>
      <c r="R167" s="1666">
        <f t="shared" si="47"/>
        <v>67.900138725615093</v>
      </c>
      <c r="S167" s="1666">
        <f t="shared" si="47"/>
        <v>32.875943786760153</v>
      </c>
      <c r="T167" s="1666">
        <f t="shared" si="47"/>
        <v>42.53993412643608</v>
      </c>
      <c r="U167" s="1666">
        <f t="shared" si="47"/>
        <v>29.41640468477323</v>
      </c>
      <c r="V167" s="1666">
        <f t="shared" si="47"/>
        <v>21.987150686975262</v>
      </c>
      <c r="W167" s="1666">
        <f t="shared" si="47"/>
        <v>20.587416093456046</v>
      </c>
      <c r="X167" s="1666">
        <f t="shared" si="47"/>
        <v>17.855840382853881</v>
      </c>
      <c r="Y167" s="1666">
        <f t="shared" si="47"/>
        <v>21.652700252632716</v>
      </c>
      <c r="Z167" s="1666">
        <f t="shared" si="47"/>
        <v>8.06709805077009</v>
      </c>
      <c r="AA167" s="1668"/>
    </row>
    <row r="168" spans="2:27" x14ac:dyDescent="0.25">
      <c r="B168" s="250" t="s">
        <v>1071</v>
      </c>
      <c r="C168" s="50" t="s">
        <v>1070</v>
      </c>
      <c r="D168" s="57" t="s">
        <v>807</v>
      </c>
      <c r="E168" s="1565" t="s">
        <v>1986</v>
      </c>
      <c r="F168" s="301">
        <v>3</v>
      </c>
      <c r="G168" s="1666">
        <f>SUM(G109,G112,G115,G118,G121,G131,G140,G149,G157,G158,G159)</f>
        <v>0</v>
      </c>
      <c r="H168" s="1666">
        <f t="shared" ref="H168:Z168" si="48">SUM(H109,H112,H115,H118,H121,H131,H140,H149,H157,H158,H159)</f>
        <v>0</v>
      </c>
      <c r="I168" s="1666">
        <f t="shared" si="48"/>
        <v>0</v>
      </c>
      <c r="J168" s="1666">
        <f t="shared" si="48"/>
        <v>0</v>
      </c>
      <c r="K168" s="1666">
        <f t="shared" si="48"/>
        <v>0</v>
      </c>
      <c r="L168" s="1666">
        <f t="shared" si="48"/>
        <v>0</v>
      </c>
      <c r="M168" s="1666">
        <f t="shared" si="48"/>
        <v>1.5762801781669928</v>
      </c>
      <c r="N168" s="1666">
        <f t="shared" si="48"/>
        <v>1.6088539872350189</v>
      </c>
      <c r="O168" s="1666">
        <f t="shared" si="48"/>
        <v>1.5747413495502138</v>
      </c>
      <c r="P168" s="1666">
        <f t="shared" si="48"/>
        <v>1.5747413495502138</v>
      </c>
      <c r="Q168" s="1667">
        <f t="shared" si="48"/>
        <v>1.5747413495502138</v>
      </c>
      <c r="R168" s="1666">
        <f t="shared" si="48"/>
        <v>7.9048167563173219</v>
      </c>
      <c r="S168" s="1666">
        <f t="shared" si="48"/>
        <v>18.427529401756132</v>
      </c>
      <c r="T168" s="1666">
        <f t="shared" si="48"/>
        <v>19.296151956395668</v>
      </c>
      <c r="U168" s="1666">
        <f t="shared" si="48"/>
        <v>26.262321588014622</v>
      </c>
      <c r="V168" s="1666">
        <f t="shared" si="48"/>
        <v>33.938300787277555</v>
      </c>
      <c r="W168" s="1666">
        <f t="shared" si="48"/>
        <v>35.270970265615041</v>
      </c>
      <c r="X168" s="1666">
        <f t="shared" si="48"/>
        <v>38.750906363709717</v>
      </c>
      <c r="Y168" s="1666">
        <f t="shared" si="48"/>
        <v>41.001578339378248</v>
      </c>
      <c r="Z168" s="1666">
        <f t="shared" si="48"/>
        <v>40.751122037697044</v>
      </c>
      <c r="AA168" s="1668"/>
    </row>
    <row r="169" spans="2:27" ht="14.4" thickBot="1" x14ac:dyDescent="0.3">
      <c r="B169" s="251" t="s">
        <v>1072</v>
      </c>
      <c r="C169" s="51" t="s">
        <v>1070</v>
      </c>
      <c r="D169" s="59" t="s">
        <v>966</v>
      </c>
      <c r="E169" s="1566" t="s">
        <v>1986</v>
      </c>
      <c r="F169" s="302">
        <v>3</v>
      </c>
      <c r="G169" s="1655">
        <f t="shared" ref="G169:L169" si="49">SUM(G167:G168)</f>
        <v>0</v>
      </c>
      <c r="H169" s="1655">
        <f t="shared" si="49"/>
        <v>0</v>
      </c>
      <c r="I169" s="1655">
        <f t="shared" si="49"/>
        <v>0</v>
      </c>
      <c r="J169" s="1655">
        <f t="shared" si="49"/>
        <v>0</v>
      </c>
      <c r="K169" s="1655">
        <f t="shared" si="49"/>
        <v>0</v>
      </c>
      <c r="L169" s="1655">
        <f t="shared" si="49"/>
        <v>0</v>
      </c>
      <c r="M169" s="1655">
        <f t="shared" ref="M169:Z169" si="50">SUM(M167:M168)</f>
        <v>15.883981496674833</v>
      </c>
      <c r="N169" s="1655">
        <f t="shared" si="50"/>
        <v>11.157069327785555</v>
      </c>
      <c r="O169" s="1655">
        <f t="shared" si="50"/>
        <v>14.26431293532143</v>
      </c>
      <c r="P169" s="1655">
        <f t="shared" si="50"/>
        <v>18.816425982263677</v>
      </c>
      <c r="Q169" s="1656">
        <f t="shared" si="50"/>
        <v>22.036976128884952</v>
      </c>
      <c r="R169" s="1655">
        <f t="shared" si="50"/>
        <v>75.80495548193241</v>
      </c>
      <c r="S169" s="1655">
        <f t="shared" si="50"/>
        <v>51.303473188516286</v>
      </c>
      <c r="T169" s="1655">
        <f t="shared" si="50"/>
        <v>61.836086082831748</v>
      </c>
      <c r="U169" s="1655">
        <f t="shared" si="50"/>
        <v>55.678726272787856</v>
      </c>
      <c r="V169" s="1655">
        <f t="shared" si="50"/>
        <v>55.925451474252817</v>
      </c>
      <c r="W169" s="1655">
        <f t="shared" si="50"/>
        <v>55.858386359071091</v>
      </c>
      <c r="X169" s="1655">
        <f t="shared" si="50"/>
        <v>56.606746746563601</v>
      </c>
      <c r="Y169" s="1655">
        <f t="shared" si="50"/>
        <v>62.654278592010968</v>
      </c>
      <c r="Z169" s="1655">
        <f t="shared" si="50"/>
        <v>48.818220088467136</v>
      </c>
      <c r="AA169" s="1657"/>
    </row>
    <row r="170" spans="2:27" ht="14.4" thickBot="1" x14ac:dyDescent="0.3">
      <c r="B170" s="252"/>
      <c r="C170" s="253"/>
      <c r="D170" s="61"/>
      <c r="E170" s="254"/>
      <c r="F170" s="255"/>
      <c r="G170" s="264"/>
      <c r="H170" s="264"/>
      <c r="I170" s="264"/>
      <c r="J170" s="264"/>
      <c r="K170" s="264"/>
      <c r="L170" s="264"/>
      <c r="M170" s="264"/>
      <c r="N170" s="264"/>
      <c r="O170" s="264"/>
      <c r="P170" s="264"/>
      <c r="Q170" s="264"/>
      <c r="R170" s="264"/>
      <c r="S170" s="264"/>
      <c r="T170" s="264"/>
      <c r="U170" s="264"/>
      <c r="V170" s="264"/>
      <c r="W170" s="264"/>
      <c r="X170" s="264"/>
      <c r="Y170" s="264"/>
      <c r="Z170" s="264"/>
      <c r="AA170" s="264"/>
    </row>
    <row r="171" spans="2:27" ht="42" thickBot="1" x14ac:dyDescent="0.3">
      <c r="B171" s="216" t="s">
        <v>1073</v>
      </c>
      <c r="G171" s="1717" t="s">
        <v>977</v>
      </c>
      <c r="H171" s="1779"/>
      <c r="I171" s="1779"/>
      <c r="J171" s="1779"/>
      <c r="K171" s="1779"/>
      <c r="L171" s="1779"/>
      <c r="M171" s="1779"/>
      <c r="N171" s="1779"/>
      <c r="O171" s="1779"/>
      <c r="P171" s="1779"/>
      <c r="Q171" s="1718"/>
      <c r="R171" s="1717" t="s">
        <v>978</v>
      </c>
      <c r="S171" s="1779"/>
      <c r="T171" s="1779"/>
      <c r="U171" s="1779"/>
      <c r="V171" s="1779"/>
      <c r="W171" s="1779"/>
      <c r="X171" s="1779"/>
      <c r="Y171" s="1779"/>
      <c r="Z171" s="1779"/>
      <c r="AA171" s="1718"/>
    </row>
    <row r="172" spans="2:27" ht="42" thickBot="1" x14ac:dyDescent="0.3">
      <c r="B172" s="257" t="s">
        <v>979</v>
      </c>
      <c r="C172" s="258" t="s">
        <v>1074</v>
      </c>
      <c r="D172" s="258" t="s">
        <v>963</v>
      </c>
      <c r="E172" s="258" t="s">
        <v>116</v>
      </c>
      <c r="F172" s="259" t="s">
        <v>117</v>
      </c>
      <c r="G172" s="257" t="s">
        <v>118</v>
      </c>
      <c r="H172" s="258" t="s">
        <v>119</v>
      </c>
      <c r="I172" s="258" t="s">
        <v>120</v>
      </c>
      <c r="J172" s="258" t="s">
        <v>121</v>
      </c>
      <c r="K172" s="258" t="s">
        <v>122</v>
      </c>
      <c r="L172" s="258" t="s">
        <v>123</v>
      </c>
      <c r="M172" s="258" t="s">
        <v>124</v>
      </c>
      <c r="N172" s="258" t="s">
        <v>125</v>
      </c>
      <c r="O172" s="258" t="s">
        <v>126</v>
      </c>
      <c r="P172" s="258" t="s">
        <v>127</v>
      </c>
      <c r="Q172" s="259" t="s">
        <v>128</v>
      </c>
      <c r="R172" s="262" t="s">
        <v>980</v>
      </c>
      <c r="S172" s="260" t="s">
        <v>981</v>
      </c>
      <c r="T172" s="260" t="s">
        <v>982</v>
      </c>
      <c r="U172" s="260" t="s">
        <v>983</v>
      </c>
      <c r="V172" s="260" t="s">
        <v>984</v>
      </c>
      <c r="W172" s="260" t="s">
        <v>985</v>
      </c>
      <c r="X172" s="260" t="s">
        <v>986</v>
      </c>
      <c r="Y172" s="260" t="s">
        <v>987</v>
      </c>
      <c r="Z172" s="260" t="s">
        <v>988</v>
      </c>
      <c r="AA172" s="261" t="s">
        <v>989</v>
      </c>
    </row>
    <row r="173" spans="2:27" x14ac:dyDescent="0.25">
      <c r="B173" s="1146" t="s">
        <v>1075</v>
      </c>
      <c r="C173" s="1147" t="s">
        <v>1076</v>
      </c>
      <c r="D173" s="1148" t="s">
        <v>1077</v>
      </c>
      <c r="E173" s="1149" t="s">
        <v>145</v>
      </c>
      <c r="F173" s="1150">
        <v>2</v>
      </c>
      <c r="G173" s="425">
        <v>0</v>
      </c>
      <c r="H173" s="426">
        <v>0</v>
      </c>
      <c r="I173" s="426">
        <v>0</v>
      </c>
      <c r="J173" s="426">
        <v>0</v>
      </c>
      <c r="K173" s="426">
        <v>0</v>
      </c>
      <c r="L173" s="323">
        <v>0</v>
      </c>
      <c r="M173" s="323">
        <v>0</v>
      </c>
      <c r="N173" s="323">
        <v>0</v>
      </c>
      <c r="O173" s="323">
        <v>0</v>
      </c>
      <c r="P173" s="323">
        <v>0</v>
      </c>
      <c r="Q173" s="323">
        <v>0</v>
      </c>
      <c r="R173" s="323">
        <v>0</v>
      </c>
      <c r="S173" s="323">
        <v>45</v>
      </c>
      <c r="T173" s="323">
        <v>0</v>
      </c>
      <c r="U173" s="323">
        <v>10</v>
      </c>
      <c r="V173" s="323">
        <v>50</v>
      </c>
      <c r="W173" s="323">
        <v>0</v>
      </c>
      <c r="X173" s="323">
        <v>10</v>
      </c>
      <c r="Y173" s="323">
        <v>0</v>
      </c>
      <c r="Z173" s="323">
        <v>0</v>
      </c>
      <c r="AA173" s="324"/>
    </row>
    <row r="174" spans="2:27" x14ac:dyDescent="0.25">
      <c r="B174" s="250" t="s">
        <v>1078</v>
      </c>
      <c r="C174" s="50" t="s">
        <v>1079</v>
      </c>
      <c r="D174" s="57" t="s">
        <v>1077</v>
      </c>
      <c r="E174" s="58" t="s">
        <v>145</v>
      </c>
      <c r="F174" s="301">
        <v>2</v>
      </c>
      <c r="G174" s="425">
        <v>0</v>
      </c>
      <c r="H174" s="426">
        <v>0</v>
      </c>
      <c r="I174" s="426">
        <v>0</v>
      </c>
      <c r="J174" s="426">
        <v>0</v>
      </c>
      <c r="K174" s="426">
        <v>0</v>
      </c>
      <c r="L174" s="323">
        <v>0</v>
      </c>
      <c r="M174" s="323">
        <v>0.81540000000000012</v>
      </c>
      <c r="N174" s="323">
        <v>0.87519999999999998</v>
      </c>
      <c r="O174" s="323">
        <v>1.2262000000000002</v>
      </c>
      <c r="P174" s="323">
        <v>1.5013999999999994</v>
      </c>
      <c r="Q174" s="323">
        <v>1.7680999999999996</v>
      </c>
      <c r="R174" s="323">
        <v>9.6960999999999995</v>
      </c>
      <c r="S174" s="323">
        <v>9.5495999999999999</v>
      </c>
      <c r="T174" s="323">
        <v>6.1651000000000025</v>
      </c>
      <c r="U174" s="323">
        <v>4.4740000000000002</v>
      </c>
      <c r="V174" s="323">
        <v>0.40530000000000399</v>
      </c>
      <c r="W174" s="323">
        <v>0.31099999999999994</v>
      </c>
      <c r="X174" s="323">
        <v>0.31090000000000373</v>
      </c>
      <c r="Y174" s="323">
        <v>0.31289999999999907</v>
      </c>
      <c r="Z174" s="323">
        <v>0.32099999999999795</v>
      </c>
      <c r="AA174" s="324"/>
    </row>
    <row r="175" spans="2:27" x14ac:dyDescent="0.25">
      <c r="B175" s="250" t="s">
        <v>1080</v>
      </c>
      <c r="C175" s="50" t="s">
        <v>1004</v>
      </c>
      <c r="D175" s="57" t="s">
        <v>1077</v>
      </c>
      <c r="E175" s="58" t="s">
        <v>145</v>
      </c>
      <c r="F175" s="301">
        <v>2</v>
      </c>
      <c r="G175" s="425">
        <v>0</v>
      </c>
      <c r="H175" s="426">
        <v>0</v>
      </c>
      <c r="I175" s="426">
        <v>0</v>
      </c>
      <c r="J175" s="426">
        <v>0</v>
      </c>
      <c r="K175" s="426">
        <v>0</v>
      </c>
      <c r="L175" s="323">
        <v>0</v>
      </c>
      <c r="M175" s="323">
        <v>1.9954000000000001</v>
      </c>
      <c r="N175" s="323">
        <v>-0.39170000000000016</v>
      </c>
      <c r="O175" s="323">
        <v>0.35729999999999995</v>
      </c>
      <c r="P175" s="323">
        <v>1.0385999999999997</v>
      </c>
      <c r="Q175" s="323">
        <v>0.74600000000000088</v>
      </c>
      <c r="R175" s="323">
        <v>2.5628000000000002</v>
      </c>
      <c r="S175" s="323">
        <v>1.7163999999999984</v>
      </c>
      <c r="T175" s="323">
        <v>0.39300000000000068</v>
      </c>
      <c r="U175" s="323">
        <v>0.39300000000000068</v>
      </c>
      <c r="V175" s="323">
        <v>0.36800000000000033</v>
      </c>
      <c r="W175" s="323">
        <v>0.33999999999999986</v>
      </c>
      <c r="X175" s="323">
        <v>0.36999999999999922</v>
      </c>
      <c r="Y175" s="323">
        <v>0.35000000000000142</v>
      </c>
      <c r="Z175" s="323">
        <v>0.34999999999999787</v>
      </c>
      <c r="AA175" s="324"/>
    </row>
    <row r="176" spans="2:27" x14ac:dyDescent="0.25">
      <c r="B176" s="250" t="s">
        <v>1081</v>
      </c>
      <c r="C176" s="50" t="s">
        <v>1082</v>
      </c>
      <c r="D176" s="57" t="s">
        <v>1077</v>
      </c>
      <c r="E176" s="58" t="s">
        <v>145</v>
      </c>
      <c r="F176" s="301">
        <v>2</v>
      </c>
      <c r="G176" s="425">
        <v>0</v>
      </c>
      <c r="H176" s="426">
        <v>0</v>
      </c>
      <c r="I176" s="426">
        <v>0</v>
      </c>
      <c r="J176" s="426">
        <v>0</v>
      </c>
      <c r="K176" s="426">
        <v>0</v>
      </c>
      <c r="L176" s="323">
        <v>0</v>
      </c>
      <c r="M176" s="323">
        <v>0</v>
      </c>
      <c r="N176" s="323">
        <v>0</v>
      </c>
      <c r="O176" s="323">
        <v>0</v>
      </c>
      <c r="P176" s="323">
        <v>0</v>
      </c>
      <c r="Q176" s="323">
        <v>0</v>
      </c>
      <c r="R176" s="323">
        <v>4.0999999999999996</v>
      </c>
      <c r="S176" s="323">
        <v>0</v>
      </c>
      <c r="T176" s="323">
        <v>0</v>
      </c>
      <c r="U176" s="323">
        <v>20</v>
      </c>
      <c r="V176" s="323">
        <v>0</v>
      </c>
      <c r="W176" s="323">
        <v>0</v>
      </c>
      <c r="X176" s="323">
        <v>0</v>
      </c>
      <c r="Y176" s="323">
        <v>0</v>
      </c>
      <c r="Z176" s="323">
        <v>0</v>
      </c>
      <c r="AA176" s="324"/>
    </row>
    <row r="177" spans="2:27" x14ac:dyDescent="0.25">
      <c r="B177" s="250" t="s">
        <v>1083</v>
      </c>
      <c r="C177" s="50" t="s">
        <v>1084</v>
      </c>
      <c r="D177" s="57" t="s">
        <v>1077</v>
      </c>
      <c r="E177" s="58" t="s">
        <v>145</v>
      </c>
      <c r="F177" s="301">
        <v>2</v>
      </c>
      <c r="G177" s="1145">
        <f>SUM(G178:G184)</f>
        <v>0</v>
      </c>
      <c r="H177" s="1145">
        <f t="shared" ref="H177:AA177" si="51">SUM(H178:H184)</f>
        <v>0</v>
      </c>
      <c r="I177" s="1145">
        <f t="shared" si="51"/>
        <v>0</v>
      </c>
      <c r="J177" s="1145">
        <f t="shared" si="51"/>
        <v>0</v>
      </c>
      <c r="K177" s="1145">
        <f t="shared" si="51"/>
        <v>0</v>
      </c>
      <c r="L177" s="1145">
        <f t="shared" si="51"/>
        <v>0</v>
      </c>
      <c r="M177" s="1145">
        <f t="shared" si="51"/>
        <v>0.40529999999999999</v>
      </c>
      <c r="N177" s="1145">
        <f t="shared" si="51"/>
        <v>1.2735000000000001</v>
      </c>
      <c r="O177" s="1145">
        <f t="shared" si="51"/>
        <v>1.9855999999999996</v>
      </c>
      <c r="P177" s="1145">
        <f t="shared" si="51"/>
        <v>2.1010000000000009</v>
      </c>
      <c r="Q177" s="1145">
        <f t="shared" si="51"/>
        <v>2.7309000000000005</v>
      </c>
      <c r="R177" s="1145">
        <f t="shared" si="51"/>
        <v>8.6968999999999959</v>
      </c>
      <c r="S177" s="1145">
        <f t="shared" si="51"/>
        <v>0</v>
      </c>
      <c r="T177" s="1145">
        <f t="shared" si="51"/>
        <v>0</v>
      </c>
      <c r="U177" s="1145">
        <f t="shared" si="51"/>
        <v>0</v>
      </c>
      <c r="V177" s="1145">
        <f t="shared" si="51"/>
        <v>0</v>
      </c>
      <c r="W177" s="1145">
        <f t="shared" si="51"/>
        <v>0</v>
      </c>
      <c r="X177" s="1145">
        <f t="shared" si="51"/>
        <v>0</v>
      </c>
      <c r="Y177" s="1145">
        <f>SUM(Y178:Y184)</f>
        <v>0</v>
      </c>
      <c r="Z177" s="1145">
        <f t="shared" si="51"/>
        <v>0</v>
      </c>
      <c r="AA177" s="1145">
        <f t="shared" si="51"/>
        <v>0</v>
      </c>
    </row>
    <row r="178" spans="2:27" x14ac:dyDescent="0.25">
      <c r="B178" s="250" t="s">
        <v>1085</v>
      </c>
      <c r="C178" s="50" t="s">
        <v>1086</v>
      </c>
      <c r="D178" s="57" t="s">
        <v>1077</v>
      </c>
      <c r="E178" s="58" t="s">
        <v>145</v>
      </c>
      <c r="F178" s="301">
        <v>2</v>
      </c>
      <c r="G178" s="425">
        <v>0</v>
      </c>
      <c r="H178" s="426">
        <v>0</v>
      </c>
      <c r="I178" s="426">
        <v>0</v>
      </c>
      <c r="J178" s="426">
        <v>0</v>
      </c>
      <c r="K178" s="426">
        <v>0</v>
      </c>
      <c r="L178" s="323">
        <v>0</v>
      </c>
      <c r="M178" s="323">
        <v>0</v>
      </c>
      <c r="N178" s="323">
        <v>0</v>
      </c>
      <c r="O178" s="323">
        <v>0</v>
      </c>
      <c r="P178" s="323">
        <v>0</v>
      </c>
      <c r="Q178" s="323">
        <v>0</v>
      </c>
      <c r="R178" s="323">
        <v>0</v>
      </c>
      <c r="S178" s="323">
        <v>0</v>
      </c>
      <c r="T178" s="323">
        <v>0</v>
      </c>
      <c r="U178" s="323">
        <v>0</v>
      </c>
      <c r="V178" s="323">
        <v>0</v>
      </c>
      <c r="W178" s="323">
        <v>0</v>
      </c>
      <c r="X178" s="323">
        <v>0</v>
      </c>
      <c r="Y178" s="323">
        <v>0</v>
      </c>
      <c r="Z178" s="323">
        <v>0</v>
      </c>
      <c r="AA178" s="324"/>
    </row>
    <row r="179" spans="2:27" x14ac:dyDescent="0.25">
      <c r="B179" s="250" t="s">
        <v>1087</v>
      </c>
      <c r="C179" s="50" t="s">
        <v>1088</v>
      </c>
      <c r="D179" s="57" t="s">
        <v>1077</v>
      </c>
      <c r="E179" s="58" t="s">
        <v>145</v>
      </c>
      <c r="F179" s="301">
        <v>2</v>
      </c>
      <c r="G179" s="425">
        <v>0</v>
      </c>
      <c r="H179" s="426">
        <v>0</v>
      </c>
      <c r="I179" s="426">
        <v>0</v>
      </c>
      <c r="J179" s="426">
        <v>0</v>
      </c>
      <c r="K179" s="426">
        <v>0</v>
      </c>
      <c r="L179" s="323">
        <v>0</v>
      </c>
      <c r="M179" s="323">
        <v>0</v>
      </c>
      <c r="N179" s="323">
        <v>0</v>
      </c>
      <c r="O179" s="323">
        <v>0</v>
      </c>
      <c r="P179" s="323">
        <v>0</v>
      </c>
      <c r="Q179" s="323">
        <v>0</v>
      </c>
      <c r="R179" s="323">
        <v>0</v>
      </c>
      <c r="S179" s="323">
        <v>0</v>
      </c>
      <c r="T179" s="323">
        <v>0</v>
      </c>
      <c r="U179" s="323">
        <v>0</v>
      </c>
      <c r="V179" s="323">
        <v>0</v>
      </c>
      <c r="W179" s="323">
        <v>0</v>
      </c>
      <c r="X179" s="323">
        <v>0</v>
      </c>
      <c r="Y179" s="323">
        <v>0</v>
      </c>
      <c r="Z179" s="323">
        <v>0</v>
      </c>
      <c r="AA179" s="324"/>
    </row>
    <row r="180" spans="2:27" x14ac:dyDescent="0.25">
      <c r="B180" s="250" t="s">
        <v>1089</v>
      </c>
      <c r="C180" s="50" t="s">
        <v>1090</v>
      </c>
      <c r="D180" s="57" t="s">
        <v>1077</v>
      </c>
      <c r="E180" s="58" t="s">
        <v>145</v>
      </c>
      <c r="F180" s="301">
        <v>2</v>
      </c>
      <c r="G180" s="425">
        <v>0</v>
      </c>
      <c r="H180" s="426">
        <v>0</v>
      </c>
      <c r="I180" s="426">
        <v>0</v>
      </c>
      <c r="J180" s="426">
        <v>0</v>
      </c>
      <c r="K180" s="426">
        <v>0</v>
      </c>
      <c r="L180" s="323">
        <v>0</v>
      </c>
      <c r="M180" s="323">
        <v>3.1299999999999994E-2</v>
      </c>
      <c r="N180" s="323">
        <v>0.12909999999999999</v>
      </c>
      <c r="O180" s="323">
        <v>0.80469999999999986</v>
      </c>
      <c r="P180" s="323">
        <v>1.3503000000000005</v>
      </c>
      <c r="Q180" s="323">
        <v>1.8792000000000009</v>
      </c>
      <c r="R180" s="323">
        <v>5.918299999999995</v>
      </c>
      <c r="S180" s="323">
        <v>0</v>
      </c>
      <c r="T180" s="323">
        <v>0</v>
      </c>
      <c r="U180" s="323">
        <v>0</v>
      </c>
      <c r="V180" s="323">
        <v>0</v>
      </c>
      <c r="W180" s="323">
        <v>0</v>
      </c>
      <c r="X180" s="323">
        <v>0</v>
      </c>
      <c r="Y180" s="323">
        <v>0</v>
      </c>
      <c r="Z180" s="323">
        <v>0</v>
      </c>
      <c r="AA180" s="324"/>
    </row>
    <row r="181" spans="2:27" x14ac:dyDescent="0.25">
      <c r="B181" s="250" t="s">
        <v>1091</v>
      </c>
      <c r="C181" s="50" t="s">
        <v>1092</v>
      </c>
      <c r="D181" s="57" t="s">
        <v>1077</v>
      </c>
      <c r="E181" s="58" t="s">
        <v>145</v>
      </c>
      <c r="F181" s="301">
        <v>2</v>
      </c>
      <c r="G181" s="425">
        <v>0</v>
      </c>
      <c r="H181" s="426">
        <v>0</v>
      </c>
      <c r="I181" s="426">
        <v>0</v>
      </c>
      <c r="J181" s="426">
        <v>0</v>
      </c>
      <c r="K181" s="426">
        <v>0</v>
      </c>
      <c r="L181" s="323">
        <v>0</v>
      </c>
      <c r="M181" s="323">
        <v>0</v>
      </c>
      <c r="N181" s="323">
        <v>0</v>
      </c>
      <c r="O181" s="323">
        <v>0</v>
      </c>
      <c r="P181" s="323">
        <v>0</v>
      </c>
      <c r="Q181" s="323">
        <v>0</v>
      </c>
      <c r="R181" s="323">
        <v>0</v>
      </c>
      <c r="S181" s="323">
        <v>0</v>
      </c>
      <c r="T181" s="323">
        <v>0</v>
      </c>
      <c r="U181" s="323">
        <v>0</v>
      </c>
      <c r="V181" s="323">
        <v>0</v>
      </c>
      <c r="W181" s="323">
        <v>0</v>
      </c>
      <c r="X181" s="323">
        <v>0</v>
      </c>
      <c r="Y181" s="323">
        <v>0</v>
      </c>
      <c r="Z181" s="323">
        <v>0</v>
      </c>
      <c r="AA181" s="324"/>
    </row>
    <row r="182" spans="2:27" x14ac:dyDescent="0.25">
      <c r="B182" s="250" t="s">
        <v>1093</v>
      </c>
      <c r="C182" s="50" t="s">
        <v>1094</v>
      </c>
      <c r="D182" s="57" t="s">
        <v>1077</v>
      </c>
      <c r="E182" s="58" t="s">
        <v>145</v>
      </c>
      <c r="F182" s="301">
        <v>2</v>
      </c>
      <c r="G182" s="425">
        <v>0</v>
      </c>
      <c r="H182" s="426">
        <v>0</v>
      </c>
      <c r="I182" s="426">
        <v>0</v>
      </c>
      <c r="J182" s="426">
        <v>0</v>
      </c>
      <c r="K182" s="426">
        <v>0</v>
      </c>
      <c r="L182" s="323">
        <v>0</v>
      </c>
      <c r="M182" s="323">
        <v>0</v>
      </c>
      <c r="N182" s="323">
        <v>2.23E-2</v>
      </c>
      <c r="O182" s="323">
        <v>0.16839999999999999</v>
      </c>
      <c r="P182" s="323">
        <v>0.28640000000000004</v>
      </c>
      <c r="Q182" s="323">
        <v>0.40060000000000001</v>
      </c>
      <c r="R182" s="323">
        <v>2.5255000000000001</v>
      </c>
      <c r="S182" s="323">
        <v>0</v>
      </c>
      <c r="T182" s="323">
        <v>0</v>
      </c>
      <c r="U182" s="323">
        <v>0</v>
      </c>
      <c r="V182" s="323">
        <v>0</v>
      </c>
      <c r="W182" s="323">
        <v>0</v>
      </c>
      <c r="X182" s="323">
        <v>0</v>
      </c>
      <c r="Y182" s="323">
        <v>0</v>
      </c>
      <c r="Z182" s="323">
        <v>0</v>
      </c>
      <c r="AA182" s="324"/>
    </row>
    <row r="183" spans="2:27" x14ac:dyDescent="0.25">
      <c r="B183" s="250" t="s">
        <v>1095</v>
      </c>
      <c r="C183" s="50" t="s">
        <v>1096</v>
      </c>
      <c r="D183" s="57" t="s">
        <v>1077</v>
      </c>
      <c r="E183" s="58" t="s">
        <v>145</v>
      </c>
      <c r="F183" s="301">
        <v>2</v>
      </c>
      <c r="G183" s="425">
        <v>0</v>
      </c>
      <c r="H183" s="426">
        <v>0</v>
      </c>
      <c r="I183" s="426">
        <v>0</v>
      </c>
      <c r="J183" s="426">
        <v>0</v>
      </c>
      <c r="K183" s="426">
        <v>0</v>
      </c>
      <c r="L183" s="323">
        <v>0</v>
      </c>
      <c r="M183" s="323">
        <v>0</v>
      </c>
      <c r="N183" s="323">
        <v>0</v>
      </c>
      <c r="O183" s="323">
        <v>0</v>
      </c>
      <c r="P183" s="323">
        <v>0</v>
      </c>
      <c r="Q183" s="323">
        <v>0</v>
      </c>
      <c r="R183" s="323">
        <v>0</v>
      </c>
      <c r="S183" s="323">
        <v>0</v>
      </c>
      <c r="T183" s="323">
        <v>0</v>
      </c>
      <c r="U183" s="323">
        <v>0</v>
      </c>
      <c r="V183" s="323">
        <v>0</v>
      </c>
      <c r="W183" s="323">
        <v>0</v>
      </c>
      <c r="X183" s="323">
        <v>0</v>
      </c>
      <c r="Y183" s="323">
        <v>0</v>
      </c>
      <c r="Z183" s="323">
        <v>0</v>
      </c>
      <c r="AA183" s="324"/>
    </row>
    <row r="184" spans="2:27" ht="28.2" thickBot="1" x14ac:dyDescent="0.3">
      <c r="B184" s="251" t="s">
        <v>1097</v>
      </c>
      <c r="C184" s="51" t="s">
        <v>1098</v>
      </c>
      <c r="D184" s="59" t="s">
        <v>1077</v>
      </c>
      <c r="E184" s="60" t="s">
        <v>145</v>
      </c>
      <c r="F184" s="302">
        <v>2</v>
      </c>
      <c r="G184" s="425">
        <v>0</v>
      </c>
      <c r="H184" s="426">
        <v>0</v>
      </c>
      <c r="I184" s="426">
        <v>0</v>
      </c>
      <c r="J184" s="426">
        <v>0</v>
      </c>
      <c r="K184" s="426">
        <v>0</v>
      </c>
      <c r="L184" s="323">
        <v>0</v>
      </c>
      <c r="M184" s="323">
        <v>0.374</v>
      </c>
      <c r="N184" s="323">
        <v>1.1221000000000001</v>
      </c>
      <c r="O184" s="323">
        <v>1.0124999999999997</v>
      </c>
      <c r="P184" s="323">
        <v>0.46430000000000016</v>
      </c>
      <c r="Q184" s="323">
        <v>0.45109999999999983</v>
      </c>
      <c r="R184" s="323">
        <v>0.25309999999999988</v>
      </c>
      <c r="S184" s="323">
        <v>0</v>
      </c>
      <c r="T184" s="323">
        <v>0</v>
      </c>
      <c r="U184" s="323">
        <v>0</v>
      </c>
      <c r="V184" s="323">
        <v>0</v>
      </c>
      <c r="W184" s="323">
        <v>0</v>
      </c>
      <c r="X184" s="323">
        <v>0</v>
      </c>
      <c r="Y184" s="323">
        <v>0</v>
      </c>
      <c r="Z184" s="323">
        <v>0</v>
      </c>
      <c r="AA184" s="324"/>
    </row>
    <row r="185" spans="2:27" ht="14.4" thickBot="1" x14ac:dyDescent="0.3">
      <c r="B185" s="252"/>
      <c r="C185" s="253"/>
      <c r="D185" s="61"/>
      <c r="E185" s="254"/>
      <c r="F185" s="255"/>
      <c r="G185" s="264"/>
      <c r="H185" s="264"/>
      <c r="I185" s="264"/>
      <c r="J185" s="264"/>
      <c r="K185" s="264"/>
      <c r="L185" s="264"/>
      <c r="M185" s="264"/>
      <c r="N185" s="264"/>
      <c r="O185" s="264"/>
      <c r="P185" s="264"/>
      <c r="Q185" s="264"/>
      <c r="R185" s="264"/>
      <c r="S185" s="264"/>
      <c r="T185" s="264"/>
      <c r="U185" s="264"/>
      <c r="V185" s="264"/>
      <c r="W185" s="264"/>
      <c r="X185" s="264"/>
      <c r="Y185" s="264"/>
      <c r="Z185" s="264"/>
      <c r="AA185" s="264"/>
    </row>
    <row r="186" spans="2:27" ht="42" thickBot="1" x14ac:dyDescent="0.3">
      <c r="B186" s="216" t="s">
        <v>1099</v>
      </c>
      <c r="G186" s="1717" t="s">
        <v>977</v>
      </c>
      <c r="H186" s="1779"/>
      <c r="I186" s="1779"/>
      <c r="J186" s="1779"/>
      <c r="K186" s="1779"/>
      <c r="L186" s="1779"/>
      <c r="M186" s="1779"/>
      <c r="N186" s="1779"/>
      <c r="O186" s="1779"/>
      <c r="P186" s="1779"/>
      <c r="Q186" s="1718"/>
      <c r="R186" s="1717" t="s">
        <v>978</v>
      </c>
      <c r="S186" s="1779"/>
      <c r="T186" s="1779"/>
      <c r="U186" s="1779"/>
      <c r="V186" s="1779"/>
      <c r="W186" s="1779"/>
      <c r="X186" s="1779"/>
      <c r="Y186" s="1779"/>
      <c r="Z186" s="1779"/>
      <c r="AA186" s="1718"/>
    </row>
    <row r="187" spans="2:27" ht="42" thickBot="1" x14ac:dyDescent="0.3">
      <c r="B187" s="257" t="s">
        <v>979</v>
      </c>
      <c r="C187" s="258" t="s">
        <v>962</v>
      </c>
      <c r="D187" s="258" t="s">
        <v>963</v>
      </c>
      <c r="E187" s="258" t="s">
        <v>116</v>
      </c>
      <c r="F187" s="259" t="s">
        <v>117</v>
      </c>
      <c r="G187" s="257" t="s">
        <v>118</v>
      </c>
      <c r="H187" s="258" t="s">
        <v>119</v>
      </c>
      <c r="I187" s="258" t="s">
        <v>120</v>
      </c>
      <c r="J187" s="258" t="s">
        <v>121</v>
      </c>
      <c r="K187" s="258" t="s">
        <v>122</v>
      </c>
      <c r="L187" s="258" t="s">
        <v>123</v>
      </c>
      <c r="M187" s="258" t="s">
        <v>124</v>
      </c>
      <c r="N187" s="258" t="s">
        <v>125</v>
      </c>
      <c r="O187" s="258" t="s">
        <v>126</v>
      </c>
      <c r="P187" s="258" t="s">
        <v>127</v>
      </c>
      <c r="Q187" s="259" t="s">
        <v>128</v>
      </c>
      <c r="R187" s="262" t="s">
        <v>980</v>
      </c>
      <c r="S187" s="260" t="s">
        <v>981</v>
      </c>
      <c r="T187" s="260" t="s">
        <v>982</v>
      </c>
      <c r="U187" s="260" t="s">
        <v>983</v>
      </c>
      <c r="V187" s="260" t="s">
        <v>984</v>
      </c>
      <c r="W187" s="260" t="s">
        <v>985</v>
      </c>
      <c r="X187" s="260" t="s">
        <v>986</v>
      </c>
      <c r="Y187" s="260" t="s">
        <v>987</v>
      </c>
      <c r="Z187" s="260" t="s">
        <v>988</v>
      </c>
      <c r="AA187" s="261" t="s">
        <v>989</v>
      </c>
    </row>
    <row r="188" spans="2:27" x14ac:dyDescent="0.25">
      <c r="B188" s="250" t="s">
        <v>1100</v>
      </c>
      <c r="C188" s="50" t="s">
        <v>1101</v>
      </c>
      <c r="D188" s="57" t="s">
        <v>966</v>
      </c>
      <c r="E188" s="1565" t="s">
        <v>1986</v>
      </c>
      <c r="F188" s="301">
        <v>3</v>
      </c>
      <c r="G188" s="423"/>
      <c r="H188" s="424"/>
      <c r="I188" s="424"/>
      <c r="J188" s="424"/>
      <c r="K188" s="424"/>
      <c r="L188" s="321"/>
      <c r="M188" s="321"/>
      <c r="N188" s="321"/>
      <c r="O188" s="321"/>
      <c r="P188" s="321"/>
      <c r="Q188" s="321"/>
      <c r="R188" s="321"/>
      <c r="S188" s="321"/>
      <c r="T188" s="321"/>
      <c r="U188" s="321"/>
      <c r="V188" s="321"/>
      <c r="W188" s="321"/>
      <c r="X188" s="321"/>
      <c r="Y188" s="321"/>
      <c r="Z188" s="321"/>
      <c r="AA188" s="322"/>
    </row>
    <row r="189" spans="2:27" ht="14.4" thickBot="1" x14ac:dyDescent="0.3">
      <c r="B189" s="251" t="s">
        <v>1102</v>
      </c>
      <c r="C189" s="51" t="s">
        <v>1103</v>
      </c>
      <c r="D189" s="59" t="s">
        <v>966</v>
      </c>
      <c r="E189" s="1566" t="s">
        <v>1986</v>
      </c>
      <c r="F189" s="302">
        <v>3</v>
      </c>
      <c r="G189" s="427">
        <v>0</v>
      </c>
      <c r="H189" s="428">
        <v>0</v>
      </c>
      <c r="I189" s="428">
        <v>0</v>
      </c>
      <c r="J189" s="428">
        <v>0</v>
      </c>
      <c r="K189" s="428">
        <v>0</v>
      </c>
      <c r="L189" s="325">
        <v>0</v>
      </c>
      <c r="M189" s="325">
        <v>0.38557127186683682</v>
      </c>
      <c r="N189" s="325">
        <v>0.61858656715408622</v>
      </c>
      <c r="O189" s="325">
        <v>0.8750479469536413</v>
      </c>
      <c r="P189" s="325">
        <v>1.0539933915093873</v>
      </c>
      <c r="Q189" s="325">
        <v>1.2280626381158104</v>
      </c>
      <c r="R189" s="325">
        <v>3.7180754842810302</v>
      </c>
      <c r="S189" s="325">
        <v>0</v>
      </c>
      <c r="T189" s="325">
        <v>0</v>
      </c>
      <c r="U189" s="325">
        <v>0</v>
      </c>
      <c r="V189" s="325">
        <v>0</v>
      </c>
      <c r="W189" s="325">
        <v>0</v>
      </c>
      <c r="X189" s="325">
        <v>0</v>
      </c>
      <c r="Y189" s="325">
        <v>0</v>
      </c>
      <c r="Z189" s="325">
        <v>0</v>
      </c>
      <c r="AA189" s="326"/>
    </row>
    <row r="190" spans="2:27" x14ac:dyDescent="0.25">
      <c r="B190" s="246"/>
      <c r="C190" s="265"/>
      <c r="D190" s="265"/>
      <c r="E190" s="265"/>
      <c r="F190" s="265"/>
    </row>
    <row r="191" spans="2:27" ht="14.4" thickBot="1" x14ac:dyDescent="0.3"/>
    <row r="192" spans="2:27" ht="42" thickBot="1" x14ac:dyDescent="0.3">
      <c r="B192" s="434" t="s">
        <v>57</v>
      </c>
      <c r="C192" s="66" t="str">
        <f>'TITLE PAGE'!$D$18</f>
        <v>Portsmouth Water</v>
      </c>
      <c r="D192" s="432" t="s">
        <v>2</v>
      </c>
      <c r="E192" s="431" t="s">
        <v>2385</v>
      </c>
      <c r="G192" s="1209" t="s">
        <v>56</v>
      </c>
    </row>
    <row r="193" spans="2:27" ht="60" customHeight="1" thickBot="1" x14ac:dyDescent="0.3">
      <c r="B193" s="433" t="s">
        <v>110</v>
      </c>
      <c r="C193" s="1232" t="s">
        <v>1106</v>
      </c>
      <c r="D193" s="432" t="s">
        <v>1987</v>
      </c>
      <c r="E193" s="1562">
        <v>284.08562190050492</v>
      </c>
    </row>
    <row r="194" spans="2:27" ht="14.4" thickBot="1" x14ac:dyDescent="0.3"/>
    <row r="195" spans="2:27" ht="42" thickBot="1" x14ac:dyDescent="0.3">
      <c r="B195" s="216" t="s">
        <v>976</v>
      </c>
      <c r="G195" s="1717" t="s">
        <v>977</v>
      </c>
      <c r="H195" s="1779"/>
      <c r="I195" s="1779"/>
      <c r="J195" s="1779"/>
      <c r="K195" s="1779"/>
      <c r="L195" s="1779"/>
      <c r="M195" s="1779"/>
      <c r="N195" s="1779"/>
      <c r="O195" s="1779"/>
      <c r="P195" s="1779"/>
      <c r="Q195" s="1718"/>
      <c r="R195" s="1717" t="s">
        <v>978</v>
      </c>
      <c r="S195" s="1779"/>
      <c r="T195" s="1779"/>
      <c r="U195" s="1779"/>
      <c r="V195" s="1779"/>
      <c r="W195" s="1779"/>
      <c r="X195" s="1779"/>
      <c r="Y195" s="1779"/>
      <c r="Z195" s="1779"/>
      <c r="AA195" s="1718"/>
    </row>
    <row r="196" spans="2:27" ht="42" thickBot="1" x14ac:dyDescent="0.3">
      <c r="B196" s="257" t="s">
        <v>979</v>
      </c>
      <c r="C196" s="258" t="s">
        <v>962</v>
      </c>
      <c r="D196" s="258" t="s">
        <v>963</v>
      </c>
      <c r="E196" s="258" t="s">
        <v>116</v>
      </c>
      <c r="F196" s="259" t="s">
        <v>117</v>
      </c>
      <c r="G196" s="257" t="s">
        <v>118</v>
      </c>
      <c r="H196" s="258" t="s">
        <v>119</v>
      </c>
      <c r="I196" s="258" t="s">
        <v>120</v>
      </c>
      <c r="J196" s="258" t="s">
        <v>121</v>
      </c>
      <c r="K196" s="258" t="s">
        <v>122</v>
      </c>
      <c r="L196" s="258" t="s">
        <v>123</v>
      </c>
      <c r="M196" s="258" t="s">
        <v>124</v>
      </c>
      <c r="N196" s="258" t="s">
        <v>125</v>
      </c>
      <c r="O196" s="258" t="s">
        <v>126</v>
      </c>
      <c r="P196" s="258" t="s">
        <v>127</v>
      </c>
      <c r="Q196" s="259" t="s">
        <v>128</v>
      </c>
      <c r="R196" s="262" t="s">
        <v>980</v>
      </c>
      <c r="S196" s="260" t="s">
        <v>981</v>
      </c>
      <c r="T196" s="260" t="s">
        <v>982</v>
      </c>
      <c r="U196" s="260" t="s">
        <v>983</v>
      </c>
      <c r="V196" s="260" t="s">
        <v>984</v>
      </c>
      <c r="W196" s="260" t="s">
        <v>985</v>
      </c>
      <c r="X196" s="260" t="s">
        <v>986</v>
      </c>
      <c r="Y196" s="260" t="s">
        <v>987</v>
      </c>
      <c r="Z196" s="260" t="s">
        <v>988</v>
      </c>
      <c r="AA196" s="261" t="s">
        <v>989</v>
      </c>
    </row>
    <row r="197" spans="2:27" x14ac:dyDescent="0.25">
      <c r="B197" s="256" t="s">
        <v>990</v>
      </c>
      <c r="C197" s="247" t="s">
        <v>965</v>
      </c>
      <c r="D197" s="248" t="s">
        <v>966</v>
      </c>
      <c r="E197" s="1569" t="s">
        <v>1986</v>
      </c>
      <c r="F197" s="312">
        <v>3</v>
      </c>
      <c r="G197" s="419">
        <v>0</v>
      </c>
      <c r="H197" s="420">
        <v>1.5929650530273047</v>
      </c>
      <c r="I197" s="420">
        <v>0</v>
      </c>
      <c r="J197" s="420">
        <v>0</v>
      </c>
      <c r="K197" s="420">
        <v>0</v>
      </c>
      <c r="L197" s="420">
        <v>0</v>
      </c>
      <c r="M197" s="313">
        <v>3.4044242433184908</v>
      </c>
      <c r="N197" s="313">
        <v>4.5975292784570847</v>
      </c>
      <c r="O197" s="313">
        <v>4.3238038717033556</v>
      </c>
      <c r="P197" s="313">
        <v>3.501040562866141</v>
      </c>
      <c r="Q197" s="313">
        <v>3.5547635310191552</v>
      </c>
      <c r="R197" s="313">
        <v>16.717005694510679</v>
      </c>
      <c r="S197" s="313">
        <v>18.705640465737343</v>
      </c>
      <c r="T197" s="313">
        <v>17.79178531054097</v>
      </c>
      <c r="U197" s="313">
        <v>17.536931615052385</v>
      </c>
      <c r="V197" s="313">
        <v>18.159149526560888</v>
      </c>
      <c r="W197" s="313">
        <v>18.317484627228303</v>
      </c>
      <c r="X197" s="313">
        <v>17.643378282942276</v>
      </c>
      <c r="Y197" s="313">
        <v>18.669139245523283</v>
      </c>
      <c r="Z197" s="313">
        <v>18.632552607148458</v>
      </c>
      <c r="AA197" s="316"/>
    </row>
    <row r="198" spans="2:27" x14ac:dyDescent="0.25">
      <c r="B198" s="250" t="s">
        <v>991</v>
      </c>
      <c r="C198" s="50" t="s">
        <v>968</v>
      </c>
      <c r="D198" s="57" t="s">
        <v>966</v>
      </c>
      <c r="E198" s="1565" t="s">
        <v>1986</v>
      </c>
      <c r="F198" s="301">
        <v>3</v>
      </c>
      <c r="G198" s="421">
        <v>0</v>
      </c>
      <c r="H198" s="422">
        <v>0</v>
      </c>
      <c r="I198" s="422">
        <v>0</v>
      </c>
      <c r="J198" s="422">
        <v>0</v>
      </c>
      <c r="K198" s="422">
        <v>0</v>
      </c>
      <c r="L198" s="422">
        <v>0</v>
      </c>
      <c r="M198" s="314">
        <v>0</v>
      </c>
      <c r="N198" s="314">
        <v>0</v>
      </c>
      <c r="O198" s="314">
        <v>0</v>
      </c>
      <c r="P198" s="314">
        <v>0</v>
      </c>
      <c r="Q198" s="314">
        <v>0</v>
      </c>
      <c r="R198" s="314">
        <v>0</v>
      </c>
      <c r="S198" s="314">
        <v>0</v>
      </c>
      <c r="T198" s="314">
        <v>0</v>
      </c>
      <c r="U198" s="314">
        <v>0</v>
      </c>
      <c r="V198" s="314">
        <v>0</v>
      </c>
      <c r="W198" s="314">
        <v>0</v>
      </c>
      <c r="X198" s="314">
        <v>0</v>
      </c>
      <c r="Y198" s="314">
        <v>0</v>
      </c>
      <c r="Z198" s="314">
        <v>0</v>
      </c>
      <c r="AA198" s="317"/>
    </row>
    <row r="199" spans="2:27" ht="14.4" thickBot="1" x14ac:dyDescent="0.3">
      <c r="B199" s="251" t="s">
        <v>992</v>
      </c>
      <c r="C199" s="51" t="s">
        <v>993</v>
      </c>
      <c r="D199" s="59" t="s">
        <v>966</v>
      </c>
      <c r="E199" s="1566" t="s">
        <v>1986</v>
      </c>
      <c r="F199" s="302">
        <v>3</v>
      </c>
      <c r="G199" s="315">
        <f t="shared" ref="G199:L199" si="52">SUM(G197:G198)</f>
        <v>0</v>
      </c>
      <c r="H199" s="315">
        <f t="shared" si="52"/>
        <v>1.5929650530273047</v>
      </c>
      <c r="I199" s="315">
        <f t="shared" si="52"/>
        <v>0</v>
      </c>
      <c r="J199" s="315">
        <f t="shared" si="52"/>
        <v>0</v>
      </c>
      <c r="K199" s="315">
        <f t="shared" si="52"/>
        <v>0</v>
      </c>
      <c r="L199" s="315">
        <f t="shared" si="52"/>
        <v>0</v>
      </c>
      <c r="M199" s="315">
        <f t="shared" ref="M199:AA199" si="53">SUM(M197:M198)</f>
        <v>3.4044242433184908</v>
      </c>
      <c r="N199" s="315">
        <f t="shared" si="53"/>
        <v>4.5975292784570847</v>
      </c>
      <c r="O199" s="315">
        <f t="shared" si="53"/>
        <v>4.3238038717033556</v>
      </c>
      <c r="P199" s="315">
        <f t="shared" si="53"/>
        <v>3.501040562866141</v>
      </c>
      <c r="Q199" s="315">
        <f t="shared" si="53"/>
        <v>3.5547635310191552</v>
      </c>
      <c r="R199" s="315">
        <f t="shared" si="53"/>
        <v>16.717005694510679</v>
      </c>
      <c r="S199" s="315">
        <f t="shared" si="53"/>
        <v>18.705640465737343</v>
      </c>
      <c r="T199" s="315">
        <f t="shared" si="53"/>
        <v>17.79178531054097</v>
      </c>
      <c r="U199" s="315">
        <f t="shared" si="53"/>
        <v>17.536931615052385</v>
      </c>
      <c r="V199" s="315">
        <f t="shared" si="53"/>
        <v>18.159149526560888</v>
      </c>
      <c r="W199" s="315">
        <f t="shared" si="53"/>
        <v>18.317484627228303</v>
      </c>
      <c r="X199" s="315">
        <f t="shared" si="53"/>
        <v>17.643378282942276</v>
      </c>
      <c r="Y199" s="315">
        <f t="shared" si="53"/>
        <v>18.669139245523283</v>
      </c>
      <c r="Z199" s="315">
        <f t="shared" si="53"/>
        <v>18.632552607148458</v>
      </c>
      <c r="AA199" s="318">
        <f t="shared" si="53"/>
        <v>0</v>
      </c>
    </row>
    <row r="200" spans="2:27" ht="14.4" thickBot="1" x14ac:dyDescent="0.3">
      <c r="B200" s="252"/>
      <c r="C200" s="253"/>
      <c r="D200" s="61"/>
      <c r="E200" s="254"/>
      <c r="F200" s="255"/>
      <c r="G200" s="264"/>
      <c r="H200" s="264"/>
      <c r="I200" s="264"/>
      <c r="J200" s="264"/>
      <c r="K200" s="264"/>
      <c r="L200" s="264"/>
      <c r="M200" s="264"/>
      <c r="N200" s="264"/>
      <c r="O200" s="264"/>
      <c r="P200" s="264"/>
      <c r="Q200" s="264"/>
      <c r="R200" s="264"/>
      <c r="S200" s="264"/>
      <c r="T200" s="264"/>
      <c r="U200" s="264"/>
      <c r="V200" s="264"/>
      <c r="W200" s="264"/>
      <c r="X200" s="264"/>
      <c r="Y200" s="264"/>
      <c r="Z200" s="264"/>
      <c r="AA200" s="264"/>
    </row>
    <row r="201" spans="2:27" ht="42" thickBot="1" x14ac:dyDescent="0.3">
      <c r="B201" s="216" t="s">
        <v>994</v>
      </c>
      <c r="G201" s="1717" t="s">
        <v>977</v>
      </c>
      <c r="H201" s="1779"/>
      <c r="I201" s="1779"/>
      <c r="J201" s="1779"/>
      <c r="K201" s="1779"/>
      <c r="L201" s="1779"/>
      <c r="M201" s="1779"/>
      <c r="N201" s="1779"/>
      <c r="O201" s="1779"/>
      <c r="P201" s="1779"/>
      <c r="Q201" s="1718"/>
      <c r="R201" s="1717" t="s">
        <v>978</v>
      </c>
      <c r="S201" s="1779"/>
      <c r="T201" s="1779"/>
      <c r="U201" s="1779"/>
      <c r="V201" s="1779"/>
      <c r="W201" s="1779"/>
      <c r="X201" s="1779"/>
      <c r="Y201" s="1779"/>
      <c r="Z201" s="1779"/>
      <c r="AA201" s="1718"/>
    </row>
    <row r="202" spans="2:27" ht="42" thickBot="1" x14ac:dyDescent="0.3">
      <c r="B202" s="257" t="s">
        <v>979</v>
      </c>
      <c r="C202" s="258" t="s">
        <v>962</v>
      </c>
      <c r="D202" s="258" t="s">
        <v>963</v>
      </c>
      <c r="E202" s="258" t="s">
        <v>116</v>
      </c>
      <c r="F202" s="259" t="s">
        <v>117</v>
      </c>
      <c r="G202" s="257" t="s">
        <v>118</v>
      </c>
      <c r="H202" s="258" t="s">
        <v>119</v>
      </c>
      <c r="I202" s="258" t="s">
        <v>120</v>
      </c>
      <c r="J202" s="258" t="s">
        <v>121</v>
      </c>
      <c r="K202" s="258" t="s">
        <v>122</v>
      </c>
      <c r="L202" s="258" t="s">
        <v>123</v>
      </c>
      <c r="M202" s="258" t="s">
        <v>124</v>
      </c>
      <c r="N202" s="258" t="s">
        <v>125</v>
      </c>
      <c r="O202" s="258" t="s">
        <v>126</v>
      </c>
      <c r="P202" s="258" t="s">
        <v>127</v>
      </c>
      <c r="Q202" s="259" t="s">
        <v>128</v>
      </c>
      <c r="R202" s="262" t="s">
        <v>980</v>
      </c>
      <c r="S202" s="260" t="s">
        <v>981</v>
      </c>
      <c r="T202" s="260" t="s">
        <v>982</v>
      </c>
      <c r="U202" s="260" t="s">
        <v>983</v>
      </c>
      <c r="V202" s="260" t="s">
        <v>984</v>
      </c>
      <c r="W202" s="260" t="s">
        <v>985</v>
      </c>
      <c r="X202" s="260" t="s">
        <v>986</v>
      </c>
      <c r="Y202" s="260" t="s">
        <v>987</v>
      </c>
      <c r="Z202" s="260" t="s">
        <v>988</v>
      </c>
      <c r="AA202" s="261" t="s">
        <v>989</v>
      </c>
    </row>
    <row r="203" spans="2:27" x14ac:dyDescent="0.25">
      <c r="B203" s="249" t="s">
        <v>995</v>
      </c>
      <c r="C203" s="50" t="s">
        <v>996</v>
      </c>
      <c r="D203" s="57" t="s">
        <v>810</v>
      </c>
      <c r="E203" s="1565" t="s">
        <v>1986</v>
      </c>
      <c r="F203" s="301">
        <v>3</v>
      </c>
      <c r="G203" s="421">
        <v>0</v>
      </c>
      <c r="H203" s="422">
        <v>0</v>
      </c>
      <c r="I203" s="422">
        <v>0</v>
      </c>
      <c r="J203" s="422">
        <v>0</v>
      </c>
      <c r="K203" s="422">
        <v>0</v>
      </c>
      <c r="L203" s="314">
        <v>0</v>
      </c>
      <c r="M203" s="314">
        <v>0</v>
      </c>
      <c r="N203" s="314">
        <v>0</v>
      </c>
      <c r="O203" s="314">
        <v>0</v>
      </c>
      <c r="P203" s="314">
        <v>0</v>
      </c>
      <c r="Q203" s="314">
        <v>0</v>
      </c>
      <c r="R203" s="314">
        <v>0</v>
      </c>
      <c r="S203" s="314">
        <v>0</v>
      </c>
      <c r="T203" s="314">
        <v>0</v>
      </c>
      <c r="U203" s="314">
        <v>0</v>
      </c>
      <c r="V203" s="314">
        <v>0</v>
      </c>
      <c r="W203" s="314">
        <v>19.143376007940876</v>
      </c>
      <c r="X203" s="314">
        <v>12.762250671960585</v>
      </c>
      <c r="Y203" s="314">
        <v>0</v>
      </c>
      <c r="Z203" s="314">
        <v>0</v>
      </c>
      <c r="AA203" s="317"/>
    </row>
    <row r="204" spans="2:27" x14ac:dyDescent="0.25">
      <c r="B204" s="250" t="s">
        <v>997</v>
      </c>
      <c r="C204" s="50" t="s">
        <v>996</v>
      </c>
      <c r="D204" s="57" t="s">
        <v>807</v>
      </c>
      <c r="E204" s="1565" t="s">
        <v>1986</v>
      </c>
      <c r="F204" s="301">
        <v>3</v>
      </c>
      <c r="G204" s="421">
        <v>0</v>
      </c>
      <c r="H204" s="422">
        <v>0</v>
      </c>
      <c r="I204" s="422">
        <v>0</v>
      </c>
      <c r="J204" s="422">
        <v>0</v>
      </c>
      <c r="K204" s="422">
        <v>0</v>
      </c>
      <c r="L204" s="314">
        <v>0</v>
      </c>
      <c r="M204" s="314">
        <v>0</v>
      </c>
      <c r="N204" s="314">
        <v>0</v>
      </c>
      <c r="O204" s="314">
        <v>0</v>
      </c>
      <c r="P204" s="314">
        <v>0</v>
      </c>
      <c r="Q204" s="314">
        <v>0</v>
      </c>
      <c r="R204" s="314">
        <v>0</v>
      </c>
      <c r="S204" s="314">
        <v>0</v>
      </c>
      <c r="T204" s="314">
        <v>0</v>
      </c>
      <c r="U204" s="314">
        <v>0</v>
      </c>
      <c r="V204" s="314">
        <v>0</v>
      </c>
      <c r="W204" s="314">
        <v>0</v>
      </c>
      <c r="X204" s="314">
        <v>0.38586494644943814</v>
      </c>
      <c r="Y204" s="314">
        <v>0.66785449106144268</v>
      </c>
      <c r="Z204" s="314">
        <v>0.66446383960975575</v>
      </c>
      <c r="AA204" s="317"/>
    </row>
    <row r="205" spans="2:27" x14ac:dyDescent="0.25">
      <c r="B205" s="250" t="s">
        <v>998</v>
      </c>
      <c r="C205" s="50" t="s">
        <v>996</v>
      </c>
      <c r="D205" s="57" t="s">
        <v>966</v>
      </c>
      <c r="E205" s="1565" t="s">
        <v>1986</v>
      </c>
      <c r="F205" s="301">
        <v>3</v>
      </c>
      <c r="G205" s="319">
        <f t="shared" ref="G205:AA205" si="54">SUM(G203:G204)</f>
        <v>0</v>
      </c>
      <c r="H205" s="319">
        <f t="shared" si="54"/>
        <v>0</v>
      </c>
      <c r="I205" s="319">
        <f t="shared" si="54"/>
        <v>0</v>
      </c>
      <c r="J205" s="319">
        <f t="shared" si="54"/>
        <v>0</v>
      </c>
      <c r="K205" s="319">
        <f t="shared" si="54"/>
        <v>0</v>
      </c>
      <c r="L205" s="319">
        <f t="shared" si="54"/>
        <v>0</v>
      </c>
      <c r="M205" s="319">
        <f t="shared" si="54"/>
        <v>0</v>
      </c>
      <c r="N205" s="319">
        <f t="shared" si="54"/>
        <v>0</v>
      </c>
      <c r="O205" s="319">
        <f t="shared" si="54"/>
        <v>0</v>
      </c>
      <c r="P205" s="319">
        <f t="shared" si="54"/>
        <v>0</v>
      </c>
      <c r="Q205" s="319">
        <f t="shared" si="54"/>
        <v>0</v>
      </c>
      <c r="R205" s="319">
        <f t="shared" si="54"/>
        <v>0</v>
      </c>
      <c r="S205" s="319">
        <f t="shared" si="54"/>
        <v>0</v>
      </c>
      <c r="T205" s="319">
        <f t="shared" si="54"/>
        <v>0</v>
      </c>
      <c r="U205" s="319">
        <f t="shared" si="54"/>
        <v>0</v>
      </c>
      <c r="V205" s="319">
        <f t="shared" si="54"/>
        <v>0</v>
      </c>
      <c r="W205" s="319">
        <f t="shared" si="54"/>
        <v>19.143376007940876</v>
      </c>
      <c r="X205" s="319">
        <f t="shared" si="54"/>
        <v>13.148115618410023</v>
      </c>
      <c r="Y205" s="319">
        <f t="shared" si="54"/>
        <v>0.66785449106144268</v>
      </c>
      <c r="Z205" s="319">
        <f t="shared" si="54"/>
        <v>0.66446383960975575</v>
      </c>
      <c r="AA205" s="320">
        <f t="shared" si="54"/>
        <v>0</v>
      </c>
    </row>
    <row r="206" spans="2:27" x14ac:dyDescent="0.25">
      <c r="B206" s="249" t="s">
        <v>999</v>
      </c>
      <c r="C206" s="50" t="s">
        <v>1000</v>
      </c>
      <c r="D206" s="57" t="s">
        <v>810</v>
      </c>
      <c r="E206" s="1565" t="s">
        <v>1986</v>
      </c>
      <c r="F206" s="301">
        <v>3</v>
      </c>
      <c r="G206" s="421">
        <v>0</v>
      </c>
      <c r="H206" s="422">
        <v>0</v>
      </c>
      <c r="I206" s="422">
        <v>0</v>
      </c>
      <c r="J206" s="422">
        <v>0</v>
      </c>
      <c r="K206" s="422">
        <v>0</v>
      </c>
      <c r="L206" s="314">
        <v>0</v>
      </c>
      <c r="M206" s="314">
        <v>0</v>
      </c>
      <c r="N206" s="314">
        <v>0</v>
      </c>
      <c r="O206" s="314">
        <v>0</v>
      </c>
      <c r="P206" s="314">
        <v>0</v>
      </c>
      <c r="Q206" s="314">
        <v>0</v>
      </c>
      <c r="R206" s="314">
        <v>0</v>
      </c>
      <c r="S206" s="314">
        <v>0</v>
      </c>
      <c r="T206" s="314">
        <v>0</v>
      </c>
      <c r="U206" s="314">
        <v>0</v>
      </c>
      <c r="V206" s="314">
        <v>0</v>
      </c>
      <c r="W206" s="314">
        <v>0</v>
      </c>
      <c r="X206" s="314">
        <v>0</v>
      </c>
      <c r="Y206" s="314">
        <v>0</v>
      </c>
      <c r="Z206" s="314">
        <v>0</v>
      </c>
      <c r="AA206" s="317"/>
    </row>
    <row r="207" spans="2:27" x14ac:dyDescent="0.25">
      <c r="B207" s="250" t="s">
        <v>1001</v>
      </c>
      <c r="C207" s="50" t="s">
        <v>1000</v>
      </c>
      <c r="D207" s="57" t="s">
        <v>807</v>
      </c>
      <c r="E207" s="1565" t="s">
        <v>1986</v>
      </c>
      <c r="F207" s="301">
        <v>3</v>
      </c>
      <c r="G207" s="421">
        <v>0</v>
      </c>
      <c r="H207" s="422">
        <v>0</v>
      </c>
      <c r="I207" s="422">
        <v>0</v>
      </c>
      <c r="J207" s="422">
        <v>0</v>
      </c>
      <c r="K207" s="422">
        <v>0</v>
      </c>
      <c r="L207" s="314">
        <v>0</v>
      </c>
      <c r="M207" s="314">
        <v>0</v>
      </c>
      <c r="N207" s="314">
        <v>0</v>
      </c>
      <c r="O207" s="314">
        <v>0</v>
      </c>
      <c r="P207" s="314">
        <v>0</v>
      </c>
      <c r="Q207" s="314">
        <v>0</v>
      </c>
      <c r="R207" s="314">
        <v>0</v>
      </c>
      <c r="S207" s="314">
        <v>0</v>
      </c>
      <c r="T207" s="314">
        <v>0</v>
      </c>
      <c r="U207" s="314">
        <v>0</v>
      </c>
      <c r="V207" s="314">
        <v>0</v>
      </c>
      <c r="W207" s="314">
        <v>0</v>
      </c>
      <c r="X207" s="314">
        <v>0</v>
      </c>
      <c r="Y207" s="314">
        <v>0</v>
      </c>
      <c r="Z207" s="314">
        <v>0</v>
      </c>
      <c r="AA207" s="317"/>
    </row>
    <row r="208" spans="2:27" x14ac:dyDescent="0.25">
      <c r="B208" s="250" t="s">
        <v>1002</v>
      </c>
      <c r="C208" s="50" t="s">
        <v>1000</v>
      </c>
      <c r="D208" s="57" t="s">
        <v>966</v>
      </c>
      <c r="E208" s="1565" t="s">
        <v>1986</v>
      </c>
      <c r="F208" s="301">
        <v>3</v>
      </c>
      <c r="G208" s="319">
        <f t="shared" ref="G208:AA208" si="55">SUM(G206:G207)</f>
        <v>0</v>
      </c>
      <c r="H208" s="319">
        <f t="shared" si="55"/>
        <v>0</v>
      </c>
      <c r="I208" s="319">
        <f t="shared" si="55"/>
        <v>0</v>
      </c>
      <c r="J208" s="319">
        <f t="shared" si="55"/>
        <v>0</v>
      </c>
      <c r="K208" s="319">
        <f t="shared" si="55"/>
        <v>0</v>
      </c>
      <c r="L208" s="319">
        <f t="shared" si="55"/>
        <v>0</v>
      </c>
      <c r="M208" s="319">
        <f t="shared" si="55"/>
        <v>0</v>
      </c>
      <c r="N208" s="319">
        <f t="shared" si="55"/>
        <v>0</v>
      </c>
      <c r="O208" s="319">
        <f t="shared" si="55"/>
        <v>0</v>
      </c>
      <c r="P208" s="319">
        <f t="shared" si="55"/>
        <v>0</v>
      </c>
      <c r="Q208" s="319">
        <f t="shared" si="55"/>
        <v>0</v>
      </c>
      <c r="R208" s="319">
        <f t="shared" si="55"/>
        <v>0</v>
      </c>
      <c r="S208" s="319">
        <f t="shared" si="55"/>
        <v>0</v>
      </c>
      <c r="T208" s="319">
        <f t="shared" si="55"/>
        <v>0</v>
      </c>
      <c r="U208" s="319">
        <f t="shared" si="55"/>
        <v>0</v>
      </c>
      <c r="V208" s="319">
        <f t="shared" si="55"/>
        <v>0</v>
      </c>
      <c r="W208" s="319">
        <f t="shared" si="55"/>
        <v>0</v>
      </c>
      <c r="X208" s="319">
        <f t="shared" si="55"/>
        <v>0</v>
      </c>
      <c r="Y208" s="319">
        <f t="shared" si="55"/>
        <v>0</v>
      </c>
      <c r="Z208" s="319">
        <f t="shared" si="55"/>
        <v>0</v>
      </c>
      <c r="AA208" s="320">
        <f t="shared" si="55"/>
        <v>0</v>
      </c>
    </row>
    <row r="209" spans="2:27" x14ac:dyDescent="0.25">
      <c r="B209" s="249" t="s">
        <v>1003</v>
      </c>
      <c r="C209" s="50" t="s">
        <v>1004</v>
      </c>
      <c r="D209" s="57" t="s">
        <v>810</v>
      </c>
      <c r="E209" s="1565" t="s">
        <v>1986</v>
      </c>
      <c r="F209" s="301">
        <v>3</v>
      </c>
      <c r="G209" s="421">
        <v>0</v>
      </c>
      <c r="H209" s="422">
        <v>0</v>
      </c>
      <c r="I209" s="422">
        <v>0</v>
      </c>
      <c r="J209" s="422">
        <v>0</v>
      </c>
      <c r="K209" s="422">
        <v>0</v>
      </c>
      <c r="L209" s="314">
        <v>0</v>
      </c>
      <c r="M209" s="314">
        <v>0.38557127186683682</v>
      </c>
      <c r="N209" s="314">
        <v>0.61858656715408622</v>
      </c>
      <c r="O209" s="314">
        <v>0.8750479469536413</v>
      </c>
      <c r="P209" s="314">
        <v>1.0539933915093873</v>
      </c>
      <c r="Q209" s="314">
        <v>1.2280626381158104</v>
      </c>
      <c r="R209" s="314">
        <v>3.7180754842810302</v>
      </c>
      <c r="S209" s="314">
        <v>0</v>
      </c>
      <c r="T209" s="314">
        <v>0</v>
      </c>
      <c r="U209" s="314">
        <v>0</v>
      </c>
      <c r="V209" s="314">
        <v>0</v>
      </c>
      <c r="W209" s="314">
        <v>0</v>
      </c>
      <c r="X209" s="314">
        <v>0</v>
      </c>
      <c r="Y209" s="314">
        <v>0</v>
      </c>
      <c r="Z209" s="314">
        <v>0</v>
      </c>
      <c r="AA209" s="317"/>
    </row>
    <row r="210" spans="2:27" x14ac:dyDescent="0.25">
      <c r="B210" s="250" t="s">
        <v>1005</v>
      </c>
      <c r="C210" s="50" t="s">
        <v>1004</v>
      </c>
      <c r="D210" s="57" t="s">
        <v>807</v>
      </c>
      <c r="E210" s="1565" t="s">
        <v>1986</v>
      </c>
      <c r="F210" s="301">
        <v>3</v>
      </c>
      <c r="G210" s="421">
        <v>0</v>
      </c>
      <c r="H210" s="422">
        <v>0</v>
      </c>
      <c r="I210" s="422">
        <v>0</v>
      </c>
      <c r="J210" s="422">
        <v>0</v>
      </c>
      <c r="K210" s="422">
        <v>0</v>
      </c>
      <c r="L210" s="314">
        <v>0</v>
      </c>
      <c r="M210" s="314">
        <v>0</v>
      </c>
      <c r="N210" s="314">
        <v>0</v>
      </c>
      <c r="O210" s="314">
        <v>0</v>
      </c>
      <c r="P210" s="314">
        <v>0</v>
      </c>
      <c r="Q210" s="314">
        <v>0</v>
      </c>
      <c r="R210" s="314">
        <v>0</v>
      </c>
      <c r="S210" s="314">
        <v>0</v>
      </c>
      <c r="T210" s="314">
        <v>0</v>
      </c>
      <c r="U210" s="314">
        <v>0</v>
      </c>
      <c r="V210" s="314">
        <v>0</v>
      </c>
      <c r="W210" s="314">
        <v>0</v>
      </c>
      <c r="X210" s="314">
        <v>0</v>
      </c>
      <c r="Y210" s="314">
        <v>0</v>
      </c>
      <c r="Z210" s="314">
        <v>0</v>
      </c>
      <c r="AA210" s="317"/>
    </row>
    <row r="211" spans="2:27" x14ac:dyDescent="0.25">
      <c r="B211" s="250" t="s">
        <v>1006</v>
      </c>
      <c r="C211" s="50" t="s">
        <v>1004</v>
      </c>
      <c r="D211" s="57" t="s">
        <v>966</v>
      </c>
      <c r="E211" s="1565" t="s">
        <v>1986</v>
      </c>
      <c r="F211" s="301">
        <v>3</v>
      </c>
      <c r="G211" s="319">
        <f t="shared" ref="G211:AA211" si="56">SUM(G209:G210)</f>
        <v>0</v>
      </c>
      <c r="H211" s="319">
        <f t="shared" si="56"/>
        <v>0</v>
      </c>
      <c r="I211" s="319">
        <f t="shared" si="56"/>
        <v>0</v>
      </c>
      <c r="J211" s="319">
        <f t="shared" si="56"/>
        <v>0</v>
      </c>
      <c r="K211" s="319">
        <f t="shared" si="56"/>
        <v>0</v>
      </c>
      <c r="L211" s="319">
        <f t="shared" si="56"/>
        <v>0</v>
      </c>
      <c r="M211" s="319">
        <f t="shared" si="56"/>
        <v>0.38557127186683682</v>
      </c>
      <c r="N211" s="319">
        <f t="shared" si="56"/>
        <v>0.61858656715408622</v>
      </c>
      <c r="O211" s="319">
        <f t="shared" si="56"/>
        <v>0.8750479469536413</v>
      </c>
      <c r="P211" s="319">
        <f t="shared" si="56"/>
        <v>1.0539933915093873</v>
      </c>
      <c r="Q211" s="319">
        <f t="shared" si="56"/>
        <v>1.2280626381158104</v>
      </c>
      <c r="R211" s="319">
        <f t="shared" si="56"/>
        <v>3.7180754842810302</v>
      </c>
      <c r="S211" s="319">
        <f t="shared" si="56"/>
        <v>0</v>
      </c>
      <c r="T211" s="319">
        <f t="shared" si="56"/>
        <v>0</v>
      </c>
      <c r="U211" s="319">
        <f t="shared" si="56"/>
        <v>0</v>
      </c>
      <c r="V211" s="319">
        <f t="shared" si="56"/>
        <v>0</v>
      </c>
      <c r="W211" s="319">
        <f t="shared" si="56"/>
        <v>0</v>
      </c>
      <c r="X211" s="319">
        <f t="shared" si="56"/>
        <v>0</v>
      </c>
      <c r="Y211" s="319">
        <f t="shared" si="56"/>
        <v>0</v>
      </c>
      <c r="Z211" s="319">
        <f t="shared" si="56"/>
        <v>0</v>
      </c>
      <c r="AA211" s="320">
        <f t="shared" si="56"/>
        <v>0</v>
      </c>
    </row>
    <row r="212" spans="2:27" x14ac:dyDescent="0.25">
      <c r="B212" s="249" t="s">
        <v>1007</v>
      </c>
      <c r="C212" s="50" t="s">
        <v>1008</v>
      </c>
      <c r="D212" s="57" t="s">
        <v>810</v>
      </c>
      <c r="E212" s="1565" t="s">
        <v>1986</v>
      </c>
      <c r="F212" s="301">
        <v>3</v>
      </c>
      <c r="G212" s="421">
        <v>0</v>
      </c>
      <c r="H212" s="422">
        <v>0</v>
      </c>
      <c r="I212" s="422">
        <v>0</v>
      </c>
      <c r="J212" s="422">
        <v>0</v>
      </c>
      <c r="K212" s="422">
        <v>0</v>
      </c>
      <c r="L212" s="314">
        <v>0</v>
      </c>
      <c r="M212" s="314">
        <v>0</v>
      </c>
      <c r="N212" s="314">
        <v>0</v>
      </c>
      <c r="O212" s="314">
        <v>0</v>
      </c>
      <c r="P212" s="314">
        <v>0</v>
      </c>
      <c r="Q212" s="314">
        <v>0</v>
      </c>
      <c r="R212" s="314">
        <v>3.2151442888619015</v>
      </c>
      <c r="S212" s="314">
        <v>10.06247136</v>
      </c>
      <c r="T212" s="314">
        <v>0.13000787623397669</v>
      </c>
      <c r="U212" s="314">
        <v>0</v>
      </c>
      <c r="V212" s="314">
        <v>0.28199541738971562</v>
      </c>
      <c r="W212" s="314">
        <v>0</v>
      </c>
      <c r="X212" s="314">
        <v>2.0599078762339769</v>
      </c>
      <c r="Y212" s="314">
        <v>0</v>
      </c>
      <c r="Z212" s="314">
        <v>0.28199541738971562</v>
      </c>
      <c r="AA212" s="317"/>
    </row>
    <row r="213" spans="2:27" x14ac:dyDescent="0.25">
      <c r="B213" s="250" t="s">
        <v>1009</v>
      </c>
      <c r="C213" s="50" t="s">
        <v>1008</v>
      </c>
      <c r="D213" s="57" t="s">
        <v>807</v>
      </c>
      <c r="E213" s="1565" t="s">
        <v>1986</v>
      </c>
      <c r="F213" s="301">
        <v>3</v>
      </c>
      <c r="G213" s="421">
        <v>0</v>
      </c>
      <c r="H213" s="422">
        <v>0</v>
      </c>
      <c r="I213" s="422">
        <v>0</v>
      </c>
      <c r="J213" s="422">
        <v>0</v>
      </c>
      <c r="K213" s="422">
        <v>0</v>
      </c>
      <c r="L213" s="314">
        <v>0</v>
      </c>
      <c r="M213" s="314">
        <v>0</v>
      </c>
      <c r="N213" s="314">
        <v>0</v>
      </c>
      <c r="O213" s="314">
        <v>0</v>
      </c>
      <c r="P213" s="314">
        <v>0</v>
      </c>
      <c r="Q213" s="314">
        <v>0</v>
      </c>
      <c r="R213" s="314">
        <v>3.3026615040518674E-2</v>
      </c>
      <c r="S213" s="314">
        <v>0.1824283857635059</v>
      </c>
      <c r="T213" s="314">
        <v>1.2217190366223556</v>
      </c>
      <c r="U213" s="314">
        <v>1.9706097417930182</v>
      </c>
      <c r="V213" s="314">
        <v>2.4436047752444714</v>
      </c>
      <c r="W213" s="314">
        <v>4.7724493694393972</v>
      </c>
      <c r="X213" s="314">
        <v>2.9562940392859196</v>
      </c>
      <c r="Y213" s="314">
        <v>0.83256653760129629</v>
      </c>
      <c r="Z213" s="314">
        <v>0.83256653760129662</v>
      </c>
      <c r="AA213" s="317"/>
    </row>
    <row r="214" spans="2:27" x14ac:dyDescent="0.25">
      <c r="B214" s="250" t="s">
        <v>1010</v>
      </c>
      <c r="C214" s="50" t="s">
        <v>1008</v>
      </c>
      <c r="D214" s="57" t="s">
        <v>966</v>
      </c>
      <c r="E214" s="1565" t="s">
        <v>1986</v>
      </c>
      <c r="F214" s="301">
        <v>3</v>
      </c>
      <c r="G214" s="319">
        <f t="shared" ref="G214:AA214" si="57">SUM(G212:G213)</f>
        <v>0</v>
      </c>
      <c r="H214" s="319">
        <f t="shared" si="57"/>
        <v>0</v>
      </c>
      <c r="I214" s="319">
        <f t="shared" si="57"/>
        <v>0</v>
      </c>
      <c r="J214" s="319">
        <f t="shared" si="57"/>
        <v>0</v>
      </c>
      <c r="K214" s="319">
        <f t="shared" si="57"/>
        <v>0</v>
      </c>
      <c r="L214" s="319">
        <f t="shared" si="57"/>
        <v>0</v>
      </c>
      <c r="M214" s="319">
        <f t="shared" si="57"/>
        <v>0</v>
      </c>
      <c r="N214" s="319">
        <f t="shared" si="57"/>
        <v>0</v>
      </c>
      <c r="O214" s="319">
        <f t="shared" si="57"/>
        <v>0</v>
      </c>
      <c r="P214" s="319">
        <f t="shared" si="57"/>
        <v>0</v>
      </c>
      <c r="Q214" s="319">
        <f t="shared" si="57"/>
        <v>0</v>
      </c>
      <c r="R214" s="319">
        <f t="shared" si="57"/>
        <v>3.24817090390242</v>
      </c>
      <c r="S214" s="319">
        <f t="shared" si="57"/>
        <v>10.244899745763506</v>
      </c>
      <c r="T214" s="319">
        <f t="shared" si="57"/>
        <v>1.3517269128563323</v>
      </c>
      <c r="U214" s="319">
        <f t="shared" si="57"/>
        <v>1.9706097417930182</v>
      </c>
      <c r="V214" s="319">
        <f t="shared" si="57"/>
        <v>2.7256001926341868</v>
      </c>
      <c r="W214" s="319">
        <f t="shared" si="57"/>
        <v>4.7724493694393972</v>
      </c>
      <c r="X214" s="319">
        <f t="shared" si="57"/>
        <v>5.0162019155198969</v>
      </c>
      <c r="Y214" s="319">
        <f t="shared" si="57"/>
        <v>0.83256653760129629</v>
      </c>
      <c r="Z214" s="319">
        <f t="shared" si="57"/>
        <v>1.1145619549910122</v>
      </c>
      <c r="AA214" s="320">
        <f t="shared" si="57"/>
        <v>0</v>
      </c>
    </row>
    <row r="215" spans="2:27" x14ac:dyDescent="0.25">
      <c r="B215" s="249" t="s">
        <v>1011</v>
      </c>
      <c r="C215" s="50" t="s">
        <v>1012</v>
      </c>
      <c r="D215" s="57" t="s">
        <v>810</v>
      </c>
      <c r="E215" s="1565" t="s">
        <v>1986</v>
      </c>
      <c r="F215" s="301">
        <v>3</v>
      </c>
      <c r="G215" s="421">
        <v>0</v>
      </c>
      <c r="H215" s="422">
        <v>0</v>
      </c>
      <c r="I215" s="422">
        <v>0</v>
      </c>
      <c r="J215" s="422">
        <v>0</v>
      </c>
      <c r="K215" s="422">
        <v>0</v>
      </c>
      <c r="L215" s="314">
        <v>0</v>
      </c>
      <c r="M215" s="314">
        <v>0</v>
      </c>
      <c r="N215" s="314">
        <v>0</v>
      </c>
      <c r="O215" s="314">
        <v>0</v>
      </c>
      <c r="P215" s="314">
        <v>0</v>
      </c>
      <c r="Q215" s="314">
        <v>0</v>
      </c>
      <c r="R215" s="314">
        <v>0</v>
      </c>
      <c r="S215" s="314">
        <v>0</v>
      </c>
      <c r="T215" s="314">
        <v>0</v>
      </c>
      <c r="U215" s="314">
        <v>0</v>
      </c>
      <c r="V215" s="314">
        <v>0</v>
      </c>
      <c r="W215" s="314">
        <v>0</v>
      </c>
      <c r="X215" s="314">
        <v>0</v>
      </c>
      <c r="Y215" s="314">
        <v>0</v>
      </c>
      <c r="Z215" s="314">
        <v>0</v>
      </c>
      <c r="AA215" s="317"/>
    </row>
    <row r="216" spans="2:27" x14ac:dyDescent="0.25">
      <c r="B216" s="250" t="s">
        <v>1013</v>
      </c>
      <c r="C216" s="50" t="s">
        <v>1012</v>
      </c>
      <c r="D216" s="57" t="s">
        <v>807</v>
      </c>
      <c r="E216" s="1565" t="s">
        <v>1986</v>
      </c>
      <c r="F216" s="301">
        <v>3</v>
      </c>
      <c r="G216" s="421">
        <v>0</v>
      </c>
      <c r="H216" s="422">
        <v>0</v>
      </c>
      <c r="I216" s="422">
        <v>0</v>
      </c>
      <c r="J216" s="422">
        <v>0</v>
      </c>
      <c r="K216" s="422">
        <v>0</v>
      </c>
      <c r="L216" s="314">
        <v>0</v>
      </c>
      <c r="M216" s="314">
        <v>0</v>
      </c>
      <c r="N216" s="314">
        <v>0</v>
      </c>
      <c r="O216" s="314">
        <v>0</v>
      </c>
      <c r="P216" s="314">
        <v>0</v>
      </c>
      <c r="Q216" s="314">
        <v>0</v>
      </c>
      <c r="R216" s="314">
        <v>0</v>
      </c>
      <c r="S216" s="314">
        <v>0</v>
      </c>
      <c r="T216" s="314">
        <v>0</v>
      </c>
      <c r="U216" s="314">
        <v>0</v>
      </c>
      <c r="V216" s="314">
        <v>0</v>
      </c>
      <c r="W216" s="314">
        <v>0</v>
      </c>
      <c r="X216" s="314">
        <v>0</v>
      </c>
      <c r="Y216" s="314">
        <v>0</v>
      </c>
      <c r="Z216" s="314">
        <v>0</v>
      </c>
      <c r="AA216" s="317"/>
    </row>
    <row r="217" spans="2:27" x14ac:dyDescent="0.25">
      <c r="B217" s="250" t="s">
        <v>1014</v>
      </c>
      <c r="C217" s="50" t="s">
        <v>1012</v>
      </c>
      <c r="D217" s="57" t="s">
        <v>966</v>
      </c>
      <c r="E217" s="1565" t="s">
        <v>1986</v>
      </c>
      <c r="F217" s="301">
        <v>3</v>
      </c>
      <c r="G217" s="319">
        <f t="shared" ref="G217:AA217" si="58">SUM(G215:G216)</f>
        <v>0</v>
      </c>
      <c r="H217" s="319">
        <f t="shared" si="58"/>
        <v>0</v>
      </c>
      <c r="I217" s="319">
        <f t="shared" si="58"/>
        <v>0</v>
      </c>
      <c r="J217" s="319">
        <f t="shared" si="58"/>
        <v>0</v>
      </c>
      <c r="K217" s="319">
        <f t="shared" si="58"/>
        <v>0</v>
      </c>
      <c r="L217" s="319">
        <f t="shared" si="58"/>
        <v>0</v>
      </c>
      <c r="M217" s="319">
        <f t="shared" si="58"/>
        <v>0</v>
      </c>
      <c r="N217" s="319">
        <f t="shared" si="58"/>
        <v>0</v>
      </c>
      <c r="O217" s="319">
        <f t="shared" si="58"/>
        <v>0</v>
      </c>
      <c r="P217" s="319">
        <f t="shared" si="58"/>
        <v>0</v>
      </c>
      <c r="Q217" s="319">
        <f t="shared" si="58"/>
        <v>0</v>
      </c>
      <c r="R217" s="319">
        <f t="shared" si="58"/>
        <v>0</v>
      </c>
      <c r="S217" s="319">
        <f t="shared" si="58"/>
        <v>0</v>
      </c>
      <c r="T217" s="319">
        <f t="shared" si="58"/>
        <v>0</v>
      </c>
      <c r="U217" s="319">
        <f t="shared" si="58"/>
        <v>0</v>
      </c>
      <c r="V217" s="319">
        <f t="shared" si="58"/>
        <v>0</v>
      </c>
      <c r="W217" s="319">
        <f t="shared" si="58"/>
        <v>0</v>
      </c>
      <c r="X217" s="319">
        <f t="shared" si="58"/>
        <v>0</v>
      </c>
      <c r="Y217" s="319">
        <f t="shared" si="58"/>
        <v>0</v>
      </c>
      <c r="Z217" s="319">
        <f t="shared" si="58"/>
        <v>0</v>
      </c>
      <c r="AA217" s="320">
        <f t="shared" si="58"/>
        <v>0</v>
      </c>
    </row>
    <row r="218" spans="2:27" ht="14.4" thickBot="1" x14ac:dyDescent="0.3">
      <c r="B218" s="251" t="s">
        <v>1015</v>
      </c>
      <c r="C218" s="51" t="s">
        <v>1016</v>
      </c>
      <c r="D218" s="59" t="s">
        <v>966</v>
      </c>
      <c r="E218" s="1566" t="s">
        <v>1986</v>
      </c>
      <c r="F218" s="302">
        <v>3</v>
      </c>
      <c r="G218" s="315">
        <f t="shared" ref="G218:AA218" si="59">SUM(G217,G214,G211,G208,G205)</f>
        <v>0</v>
      </c>
      <c r="H218" s="315">
        <f t="shared" si="59"/>
        <v>0</v>
      </c>
      <c r="I218" s="315">
        <f t="shared" si="59"/>
        <v>0</v>
      </c>
      <c r="J218" s="315">
        <f t="shared" si="59"/>
        <v>0</v>
      </c>
      <c r="K218" s="315">
        <f t="shared" si="59"/>
        <v>0</v>
      </c>
      <c r="L218" s="315">
        <f t="shared" si="59"/>
        <v>0</v>
      </c>
      <c r="M218" s="315">
        <f t="shared" si="59"/>
        <v>0.38557127186683682</v>
      </c>
      <c r="N218" s="315">
        <f t="shared" si="59"/>
        <v>0.61858656715408622</v>
      </c>
      <c r="O218" s="315">
        <f t="shared" si="59"/>
        <v>0.8750479469536413</v>
      </c>
      <c r="P218" s="315">
        <f t="shared" si="59"/>
        <v>1.0539933915093873</v>
      </c>
      <c r="Q218" s="315">
        <f t="shared" si="59"/>
        <v>1.2280626381158104</v>
      </c>
      <c r="R218" s="315">
        <f t="shared" si="59"/>
        <v>6.9662463881834498</v>
      </c>
      <c r="S218" s="315">
        <f t="shared" si="59"/>
        <v>10.244899745763506</v>
      </c>
      <c r="T218" s="315">
        <f t="shared" si="59"/>
        <v>1.3517269128563323</v>
      </c>
      <c r="U218" s="315">
        <f t="shared" si="59"/>
        <v>1.9706097417930182</v>
      </c>
      <c r="V218" s="315">
        <f t="shared" si="59"/>
        <v>2.7256001926341868</v>
      </c>
      <c r="W218" s="315">
        <f t="shared" si="59"/>
        <v>23.915825377380273</v>
      </c>
      <c r="X218" s="315">
        <f t="shared" si="59"/>
        <v>18.164317533929918</v>
      </c>
      <c r="Y218" s="315">
        <f t="shared" si="59"/>
        <v>1.5004210286627391</v>
      </c>
      <c r="Z218" s="315">
        <f t="shared" si="59"/>
        <v>1.7790257946007679</v>
      </c>
      <c r="AA218" s="318">
        <f t="shared" si="59"/>
        <v>0</v>
      </c>
    </row>
    <row r="219" spans="2:27" ht="14.4" thickBot="1" x14ac:dyDescent="0.3">
      <c r="B219" s="252"/>
      <c r="C219" s="253"/>
      <c r="D219" s="61"/>
      <c r="E219" s="254"/>
      <c r="F219" s="255"/>
      <c r="G219" s="264"/>
      <c r="H219" s="264"/>
      <c r="I219" s="264"/>
      <c r="J219" s="264"/>
      <c r="K219" s="264"/>
      <c r="L219" s="264"/>
      <c r="M219" s="264"/>
      <c r="N219" s="264"/>
      <c r="O219" s="264"/>
      <c r="P219" s="264"/>
      <c r="Q219" s="264"/>
      <c r="R219" s="264"/>
      <c r="S219" s="264"/>
      <c r="T219" s="264"/>
      <c r="U219" s="264"/>
      <c r="V219" s="264"/>
      <c r="W219" s="264"/>
      <c r="X219" s="264"/>
      <c r="Y219" s="264"/>
      <c r="Z219" s="264"/>
      <c r="AA219" s="264"/>
    </row>
    <row r="220" spans="2:27" ht="42" thickBot="1" x14ac:dyDescent="0.3">
      <c r="B220" s="216" t="s">
        <v>1017</v>
      </c>
      <c r="G220" s="1717" t="s">
        <v>977</v>
      </c>
      <c r="H220" s="1779"/>
      <c r="I220" s="1779"/>
      <c r="J220" s="1779"/>
      <c r="K220" s="1779"/>
      <c r="L220" s="1779"/>
      <c r="M220" s="1779"/>
      <c r="N220" s="1779"/>
      <c r="O220" s="1779"/>
      <c r="P220" s="1779"/>
      <c r="Q220" s="1718"/>
      <c r="R220" s="1717" t="s">
        <v>978</v>
      </c>
      <c r="S220" s="1779"/>
      <c r="T220" s="1779"/>
      <c r="U220" s="1779"/>
      <c r="V220" s="1779"/>
      <c r="W220" s="1779"/>
      <c r="X220" s="1779"/>
      <c r="Y220" s="1779"/>
      <c r="Z220" s="1779"/>
      <c r="AA220" s="1718"/>
    </row>
    <row r="221" spans="2:27" ht="42" thickBot="1" x14ac:dyDescent="0.3">
      <c r="B221" s="1151" t="s">
        <v>979</v>
      </c>
      <c r="C221" s="1152" t="s">
        <v>962</v>
      </c>
      <c r="D221" s="1152" t="s">
        <v>963</v>
      </c>
      <c r="E221" s="1152" t="s">
        <v>116</v>
      </c>
      <c r="F221" s="1153" t="s">
        <v>117</v>
      </c>
      <c r="G221" s="257" t="s">
        <v>118</v>
      </c>
      <c r="H221" s="258" t="s">
        <v>119</v>
      </c>
      <c r="I221" s="258" t="s">
        <v>120</v>
      </c>
      <c r="J221" s="258" t="s">
        <v>121</v>
      </c>
      <c r="K221" s="258" t="s">
        <v>122</v>
      </c>
      <c r="L221" s="258" t="s">
        <v>123</v>
      </c>
      <c r="M221" s="258" t="s">
        <v>124</v>
      </c>
      <c r="N221" s="258" t="s">
        <v>125</v>
      </c>
      <c r="O221" s="258" t="s">
        <v>126</v>
      </c>
      <c r="P221" s="258" t="s">
        <v>127</v>
      </c>
      <c r="Q221" s="259" t="s">
        <v>128</v>
      </c>
      <c r="R221" s="262" t="s">
        <v>980</v>
      </c>
      <c r="S221" s="260" t="s">
        <v>981</v>
      </c>
      <c r="T221" s="260" t="s">
        <v>982</v>
      </c>
      <c r="U221" s="260" t="s">
        <v>983</v>
      </c>
      <c r="V221" s="260" t="s">
        <v>984</v>
      </c>
      <c r="W221" s="260" t="s">
        <v>985</v>
      </c>
      <c r="X221" s="260" t="s">
        <v>986</v>
      </c>
      <c r="Y221" s="260" t="s">
        <v>987</v>
      </c>
      <c r="Z221" s="260" t="s">
        <v>988</v>
      </c>
      <c r="AA221" s="261" t="s">
        <v>989</v>
      </c>
    </row>
    <row r="222" spans="2:27" x14ac:dyDescent="0.25">
      <c r="B222" s="1146" t="s">
        <v>1018</v>
      </c>
      <c r="C222" s="1147" t="s">
        <v>1019</v>
      </c>
      <c r="D222" s="1148" t="s">
        <v>810</v>
      </c>
      <c r="E222" s="1567" t="s">
        <v>1986</v>
      </c>
      <c r="F222" s="1150">
        <v>3</v>
      </c>
      <c r="G222" s="1493">
        <v>0</v>
      </c>
      <c r="H222" s="1493">
        <v>0</v>
      </c>
      <c r="I222" s="1493">
        <v>0</v>
      </c>
      <c r="J222" s="1493">
        <v>0</v>
      </c>
      <c r="K222" s="1493">
        <v>0</v>
      </c>
      <c r="L222" s="1494">
        <v>0</v>
      </c>
      <c r="M222" s="1494">
        <v>0</v>
      </c>
      <c r="N222" s="1494">
        <v>0</v>
      </c>
      <c r="O222" s="1494">
        <v>0</v>
      </c>
      <c r="P222" s="1494">
        <v>0</v>
      </c>
      <c r="Q222" s="1494">
        <v>0</v>
      </c>
      <c r="R222" s="1494">
        <v>0</v>
      </c>
      <c r="S222" s="1494">
        <v>0</v>
      </c>
      <c r="T222" s="1494">
        <v>0</v>
      </c>
      <c r="U222" s="1494">
        <v>0</v>
      </c>
      <c r="V222" s="1494">
        <v>0</v>
      </c>
      <c r="W222" s="1494">
        <v>0</v>
      </c>
      <c r="X222" s="1494">
        <v>0</v>
      </c>
      <c r="Y222" s="1494">
        <v>0</v>
      </c>
      <c r="Z222" s="1494">
        <v>0</v>
      </c>
      <c r="AA222" s="1494"/>
    </row>
    <row r="223" spans="2:27" x14ac:dyDescent="0.25">
      <c r="B223" s="250" t="s">
        <v>1020</v>
      </c>
      <c r="C223" s="50" t="s">
        <v>1021</v>
      </c>
      <c r="D223" s="57" t="s">
        <v>810</v>
      </c>
      <c r="E223" s="1565" t="s">
        <v>1986</v>
      </c>
      <c r="F223" s="301">
        <v>3</v>
      </c>
      <c r="G223" s="1495">
        <v>0</v>
      </c>
      <c r="H223" s="1495">
        <v>0</v>
      </c>
      <c r="I223" s="1495">
        <v>0</v>
      </c>
      <c r="J223" s="1495">
        <v>0</v>
      </c>
      <c r="K223" s="1495">
        <v>0</v>
      </c>
      <c r="L223" s="1496">
        <v>0</v>
      </c>
      <c r="M223" s="1496">
        <v>0</v>
      </c>
      <c r="N223" s="1496">
        <v>0</v>
      </c>
      <c r="O223" s="1496">
        <v>0</v>
      </c>
      <c r="P223" s="1496">
        <v>0</v>
      </c>
      <c r="Q223" s="1496">
        <v>0</v>
      </c>
      <c r="R223" s="1496">
        <v>0</v>
      </c>
      <c r="S223" s="1496">
        <v>0</v>
      </c>
      <c r="T223" s="1496">
        <v>0</v>
      </c>
      <c r="U223" s="1496">
        <v>0</v>
      </c>
      <c r="V223" s="1496">
        <v>0</v>
      </c>
      <c r="W223" s="1496">
        <v>0</v>
      </c>
      <c r="X223" s="1496">
        <v>0</v>
      </c>
      <c r="Y223" s="1496">
        <v>0</v>
      </c>
      <c r="Z223" s="1496">
        <v>0</v>
      </c>
      <c r="AA223" s="1497"/>
    </row>
    <row r="224" spans="2:27" x14ac:dyDescent="0.25">
      <c r="B224" s="250" t="s">
        <v>1022</v>
      </c>
      <c r="C224" s="50" t="s">
        <v>1023</v>
      </c>
      <c r="D224" s="57" t="s">
        <v>810</v>
      </c>
      <c r="E224" s="1565" t="s">
        <v>1986</v>
      </c>
      <c r="F224" s="301">
        <v>3</v>
      </c>
      <c r="G224" s="1495">
        <v>0</v>
      </c>
      <c r="H224" s="1495">
        <v>0</v>
      </c>
      <c r="I224" s="1495">
        <v>0</v>
      </c>
      <c r="J224" s="1495">
        <v>0</v>
      </c>
      <c r="K224" s="1495">
        <v>0</v>
      </c>
      <c r="L224" s="1496">
        <v>0</v>
      </c>
      <c r="M224" s="1496">
        <v>0</v>
      </c>
      <c r="N224" s="1496">
        <v>0</v>
      </c>
      <c r="O224" s="1496">
        <v>0</v>
      </c>
      <c r="P224" s="1496">
        <v>0</v>
      </c>
      <c r="Q224" s="1496">
        <v>0</v>
      </c>
      <c r="R224" s="1496">
        <v>0</v>
      </c>
      <c r="S224" s="1496">
        <v>0</v>
      </c>
      <c r="T224" s="1496">
        <v>0</v>
      </c>
      <c r="U224" s="1496">
        <v>0</v>
      </c>
      <c r="V224" s="1496">
        <v>0</v>
      </c>
      <c r="W224" s="1496">
        <v>0</v>
      </c>
      <c r="X224" s="1496">
        <v>0</v>
      </c>
      <c r="Y224" s="1496">
        <v>0</v>
      </c>
      <c r="Z224" s="1496">
        <v>0</v>
      </c>
      <c r="AA224" s="1497"/>
    </row>
    <row r="225" spans="2:27" x14ac:dyDescent="0.25">
      <c r="B225" s="250" t="s">
        <v>1024</v>
      </c>
      <c r="C225" s="50" t="s">
        <v>1025</v>
      </c>
      <c r="D225" s="57" t="s">
        <v>810</v>
      </c>
      <c r="E225" s="1565" t="s">
        <v>1986</v>
      </c>
      <c r="F225" s="301">
        <v>3</v>
      </c>
      <c r="G225" s="1495">
        <v>0</v>
      </c>
      <c r="H225" s="1495">
        <v>0</v>
      </c>
      <c r="I225" s="1495">
        <v>0</v>
      </c>
      <c r="J225" s="1495">
        <v>0</v>
      </c>
      <c r="K225" s="1495">
        <v>0</v>
      </c>
      <c r="L225" s="1496">
        <v>0</v>
      </c>
      <c r="M225" s="1496">
        <v>0</v>
      </c>
      <c r="N225" s="1496">
        <v>0</v>
      </c>
      <c r="O225" s="1496">
        <v>0</v>
      </c>
      <c r="P225" s="1496">
        <v>0</v>
      </c>
      <c r="Q225" s="1496">
        <v>0</v>
      </c>
      <c r="R225" s="1496">
        <v>0</v>
      </c>
      <c r="S225" s="1496">
        <v>0</v>
      </c>
      <c r="T225" s="1496">
        <v>0</v>
      </c>
      <c r="U225" s="1496">
        <v>0</v>
      </c>
      <c r="V225" s="1496">
        <v>0</v>
      </c>
      <c r="W225" s="1496">
        <v>0</v>
      </c>
      <c r="X225" s="1496">
        <v>0</v>
      </c>
      <c r="Y225" s="1496">
        <v>0</v>
      </c>
      <c r="Z225" s="1496">
        <v>0</v>
      </c>
      <c r="AA225" s="1497"/>
    </row>
    <row r="226" spans="2:27" x14ac:dyDescent="0.25">
      <c r="B226" s="250" t="s">
        <v>1026</v>
      </c>
      <c r="C226" s="50" t="s">
        <v>1019</v>
      </c>
      <c r="D226" s="57" t="s">
        <v>807</v>
      </c>
      <c r="E226" s="1565" t="s">
        <v>1986</v>
      </c>
      <c r="F226" s="301">
        <v>3</v>
      </c>
      <c r="G226" s="1493">
        <v>0</v>
      </c>
      <c r="H226" s="1493">
        <v>0</v>
      </c>
      <c r="I226" s="1493">
        <v>0</v>
      </c>
      <c r="J226" s="1493">
        <v>0</v>
      </c>
      <c r="K226" s="1493">
        <v>0</v>
      </c>
      <c r="L226" s="1494">
        <v>0</v>
      </c>
      <c r="M226" s="1494">
        <v>0</v>
      </c>
      <c r="N226" s="1494">
        <v>0</v>
      </c>
      <c r="O226" s="1494">
        <v>0</v>
      </c>
      <c r="P226" s="1494">
        <v>0</v>
      </c>
      <c r="Q226" s="1494">
        <v>0</v>
      </c>
      <c r="R226" s="1494">
        <v>0</v>
      </c>
      <c r="S226" s="1494">
        <v>0</v>
      </c>
      <c r="T226" s="1494">
        <v>0</v>
      </c>
      <c r="U226" s="1494">
        <v>0</v>
      </c>
      <c r="V226" s="1494">
        <v>0</v>
      </c>
      <c r="W226" s="1494">
        <v>0</v>
      </c>
      <c r="X226" s="1494">
        <v>0</v>
      </c>
      <c r="Y226" s="1494">
        <v>0</v>
      </c>
      <c r="Z226" s="1494">
        <v>0</v>
      </c>
      <c r="AA226" s="1494"/>
    </row>
    <row r="227" spans="2:27" x14ac:dyDescent="0.25">
      <c r="B227" s="250" t="s">
        <v>1027</v>
      </c>
      <c r="C227" s="1568" t="s">
        <v>1021</v>
      </c>
      <c r="D227" s="57" t="s">
        <v>807</v>
      </c>
      <c r="E227" s="1565" t="s">
        <v>1986</v>
      </c>
      <c r="F227" s="301">
        <v>3</v>
      </c>
      <c r="G227" s="1495">
        <v>0</v>
      </c>
      <c r="H227" s="1495">
        <v>0</v>
      </c>
      <c r="I227" s="1495">
        <v>0</v>
      </c>
      <c r="J227" s="1495">
        <v>0</v>
      </c>
      <c r="K227" s="1495">
        <v>0</v>
      </c>
      <c r="L227" s="1496">
        <v>0</v>
      </c>
      <c r="M227" s="1496">
        <v>0</v>
      </c>
      <c r="N227" s="1496">
        <v>0</v>
      </c>
      <c r="O227" s="1496">
        <v>0</v>
      </c>
      <c r="P227" s="1496">
        <v>0</v>
      </c>
      <c r="Q227" s="1496">
        <v>0</v>
      </c>
      <c r="R227" s="1496">
        <v>0</v>
      </c>
      <c r="S227" s="1496">
        <v>0</v>
      </c>
      <c r="T227" s="1496">
        <v>0</v>
      </c>
      <c r="U227" s="1496">
        <v>0</v>
      </c>
      <c r="V227" s="1496">
        <v>0</v>
      </c>
      <c r="W227" s="1496">
        <v>0</v>
      </c>
      <c r="X227" s="1496">
        <v>0</v>
      </c>
      <c r="Y227" s="1496">
        <v>0</v>
      </c>
      <c r="Z227" s="1496">
        <v>0</v>
      </c>
      <c r="AA227" s="1497"/>
    </row>
    <row r="228" spans="2:27" x14ac:dyDescent="0.25">
      <c r="B228" s="250" t="s">
        <v>1028</v>
      </c>
      <c r="C228" s="1568" t="s">
        <v>1023</v>
      </c>
      <c r="D228" s="57" t="s">
        <v>807</v>
      </c>
      <c r="E228" s="1565" t="s">
        <v>1986</v>
      </c>
      <c r="F228" s="301">
        <v>3</v>
      </c>
      <c r="G228" s="1495">
        <v>0</v>
      </c>
      <c r="H228" s="1495">
        <v>0</v>
      </c>
      <c r="I228" s="1495">
        <v>0</v>
      </c>
      <c r="J228" s="1495">
        <v>0</v>
      </c>
      <c r="K228" s="1495">
        <v>0</v>
      </c>
      <c r="L228" s="1496">
        <v>0</v>
      </c>
      <c r="M228" s="1496">
        <v>0</v>
      </c>
      <c r="N228" s="1496">
        <v>0</v>
      </c>
      <c r="O228" s="1496">
        <v>0</v>
      </c>
      <c r="P228" s="1496">
        <v>0</v>
      </c>
      <c r="Q228" s="1496">
        <v>0</v>
      </c>
      <c r="R228" s="1496">
        <v>0</v>
      </c>
      <c r="S228" s="1496">
        <v>0</v>
      </c>
      <c r="T228" s="1496">
        <v>0</v>
      </c>
      <c r="U228" s="1496">
        <v>0</v>
      </c>
      <c r="V228" s="1496">
        <v>0</v>
      </c>
      <c r="W228" s="1496">
        <v>0</v>
      </c>
      <c r="X228" s="1496">
        <v>0</v>
      </c>
      <c r="Y228" s="1496">
        <v>0</v>
      </c>
      <c r="Z228" s="1496">
        <v>0</v>
      </c>
      <c r="AA228" s="1497"/>
    </row>
    <row r="229" spans="2:27" x14ac:dyDescent="0.25">
      <c r="B229" s="250" t="s">
        <v>1029</v>
      </c>
      <c r="C229" s="1568" t="s">
        <v>1025</v>
      </c>
      <c r="D229" s="57" t="s">
        <v>807</v>
      </c>
      <c r="E229" s="1565" t="s">
        <v>1986</v>
      </c>
      <c r="F229" s="301">
        <v>3</v>
      </c>
      <c r="G229" s="1495">
        <v>0</v>
      </c>
      <c r="H229" s="1495">
        <v>0</v>
      </c>
      <c r="I229" s="1495">
        <v>0</v>
      </c>
      <c r="J229" s="1495">
        <v>0</v>
      </c>
      <c r="K229" s="1495">
        <v>0</v>
      </c>
      <c r="L229" s="1496">
        <v>0</v>
      </c>
      <c r="M229" s="1496">
        <v>0</v>
      </c>
      <c r="N229" s="1496">
        <v>0</v>
      </c>
      <c r="O229" s="1496">
        <v>0</v>
      </c>
      <c r="P229" s="1496">
        <v>0</v>
      </c>
      <c r="Q229" s="1496">
        <v>0</v>
      </c>
      <c r="R229" s="1496">
        <v>0</v>
      </c>
      <c r="S229" s="1496">
        <v>0</v>
      </c>
      <c r="T229" s="1496">
        <v>0</v>
      </c>
      <c r="U229" s="1496">
        <v>0</v>
      </c>
      <c r="V229" s="1496">
        <v>0</v>
      </c>
      <c r="W229" s="1496">
        <v>0</v>
      </c>
      <c r="X229" s="1496">
        <v>0</v>
      </c>
      <c r="Y229" s="1496">
        <v>0</v>
      </c>
      <c r="Z229" s="1496">
        <v>0</v>
      </c>
      <c r="AA229" s="1497"/>
    </row>
    <row r="230" spans="2:27" x14ac:dyDescent="0.25">
      <c r="B230" s="250" t="s">
        <v>1030</v>
      </c>
      <c r="C230" s="1568" t="s">
        <v>1019</v>
      </c>
      <c r="D230" s="57" t="s">
        <v>966</v>
      </c>
      <c r="E230" s="1565" t="s">
        <v>1986</v>
      </c>
      <c r="F230" s="301">
        <v>3</v>
      </c>
      <c r="G230" s="319">
        <f t="shared" ref="G230:K230" si="60">SUM(G222, G226)</f>
        <v>0</v>
      </c>
      <c r="H230" s="319">
        <f t="shared" si="60"/>
        <v>0</v>
      </c>
      <c r="I230" s="319">
        <f t="shared" si="60"/>
        <v>0</v>
      </c>
      <c r="J230" s="319">
        <f t="shared" si="60"/>
        <v>0</v>
      </c>
      <c r="K230" s="319">
        <f t="shared" si="60"/>
        <v>0</v>
      </c>
      <c r="L230" s="319">
        <f>SUM(L222, L226)</f>
        <v>0</v>
      </c>
      <c r="M230" s="319">
        <f t="shared" ref="M230:AA230" si="61">SUM(M222, M226)</f>
        <v>0</v>
      </c>
      <c r="N230" s="319">
        <f t="shared" si="61"/>
        <v>0</v>
      </c>
      <c r="O230" s="319">
        <f t="shared" si="61"/>
        <v>0</v>
      </c>
      <c r="P230" s="319">
        <f t="shared" si="61"/>
        <v>0</v>
      </c>
      <c r="Q230" s="319">
        <f t="shared" si="61"/>
        <v>0</v>
      </c>
      <c r="R230" s="319">
        <f t="shared" si="61"/>
        <v>0</v>
      </c>
      <c r="S230" s="319">
        <f t="shared" si="61"/>
        <v>0</v>
      </c>
      <c r="T230" s="319">
        <f t="shared" si="61"/>
        <v>0</v>
      </c>
      <c r="U230" s="319">
        <f t="shared" si="61"/>
        <v>0</v>
      </c>
      <c r="V230" s="319">
        <f t="shared" si="61"/>
        <v>0</v>
      </c>
      <c r="W230" s="319">
        <f t="shared" si="61"/>
        <v>0</v>
      </c>
      <c r="X230" s="319">
        <f t="shared" si="61"/>
        <v>0</v>
      </c>
      <c r="Y230" s="319">
        <f t="shared" si="61"/>
        <v>0</v>
      </c>
      <c r="Z230" s="319">
        <f t="shared" si="61"/>
        <v>0</v>
      </c>
      <c r="AA230" s="319">
        <f t="shared" si="61"/>
        <v>0</v>
      </c>
    </row>
    <row r="231" spans="2:27" x14ac:dyDescent="0.25">
      <c r="B231" s="250" t="s">
        <v>1031</v>
      </c>
      <c r="C231" s="1568" t="s">
        <v>1032</v>
      </c>
      <c r="D231" s="57" t="s">
        <v>810</v>
      </c>
      <c r="E231" s="1565" t="s">
        <v>1986</v>
      </c>
      <c r="F231" s="301">
        <v>3</v>
      </c>
      <c r="G231" s="1493">
        <v>0</v>
      </c>
      <c r="H231" s="1493">
        <v>0</v>
      </c>
      <c r="I231" s="1493">
        <v>0</v>
      </c>
      <c r="J231" s="1493">
        <v>0</v>
      </c>
      <c r="K231" s="1493">
        <v>0</v>
      </c>
      <c r="L231" s="1494">
        <v>0</v>
      </c>
      <c r="M231" s="1494">
        <v>13.009787416258915</v>
      </c>
      <c r="N231" s="1494">
        <v>3.9351494543552898</v>
      </c>
      <c r="O231" s="1494">
        <v>3.1859535976205682</v>
      </c>
      <c r="P231" s="1494">
        <v>4.2160874795501622</v>
      </c>
      <c r="Q231" s="1494">
        <v>4.8979103205521488</v>
      </c>
      <c r="R231" s="1494">
        <v>14.622485183839949</v>
      </c>
      <c r="S231" s="1494">
        <v>1.7915471181938074</v>
      </c>
      <c r="T231" s="1494">
        <v>1.9627215383285148</v>
      </c>
      <c r="U231" s="1494">
        <v>1.7528464842806448</v>
      </c>
      <c r="V231" s="1494">
        <v>1.8505052444840471</v>
      </c>
      <c r="W231" s="1494">
        <v>1.7370944030605033</v>
      </c>
      <c r="X231" s="1494">
        <v>1.748765325745725</v>
      </c>
      <c r="Y231" s="1494">
        <v>1.8417468405575419</v>
      </c>
      <c r="Z231" s="1494">
        <v>1.6689599256079255</v>
      </c>
      <c r="AA231" s="1494"/>
    </row>
    <row r="232" spans="2:27" x14ac:dyDescent="0.25">
      <c r="B232" s="250" t="s">
        <v>1033</v>
      </c>
      <c r="C232" s="1568" t="s">
        <v>1990</v>
      </c>
      <c r="D232" s="57" t="s">
        <v>810</v>
      </c>
      <c r="E232" s="1565" t="s">
        <v>1986</v>
      </c>
      <c r="F232" s="301">
        <v>3</v>
      </c>
      <c r="G232" s="1495">
        <v>0</v>
      </c>
      <c r="H232" s="1495">
        <v>0</v>
      </c>
      <c r="I232" s="1495">
        <v>0</v>
      </c>
      <c r="J232" s="1495">
        <v>0</v>
      </c>
      <c r="K232" s="1495">
        <v>0</v>
      </c>
      <c r="L232" s="1496">
        <v>0</v>
      </c>
      <c r="M232" s="1496">
        <v>0</v>
      </c>
      <c r="N232" s="1496">
        <v>0</v>
      </c>
      <c r="O232" s="1496">
        <v>0</v>
      </c>
      <c r="P232" s="1496">
        <v>0</v>
      </c>
      <c r="Q232" s="1496">
        <v>0</v>
      </c>
      <c r="R232" s="1496">
        <v>0</v>
      </c>
      <c r="S232" s="1496">
        <v>0</v>
      </c>
      <c r="T232" s="1496">
        <v>0</v>
      </c>
      <c r="U232" s="1496">
        <v>0</v>
      </c>
      <c r="V232" s="1496">
        <v>0</v>
      </c>
      <c r="W232" s="1496">
        <v>0</v>
      </c>
      <c r="X232" s="1496">
        <v>0</v>
      </c>
      <c r="Y232" s="1496">
        <v>0</v>
      </c>
      <c r="Z232" s="1496">
        <v>0</v>
      </c>
      <c r="AA232" s="1497"/>
    </row>
    <row r="233" spans="2:27" x14ac:dyDescent="0.25">
      <c r="B233" s="250" t="s">
        <v>1034</v>
      </c>
      <c r="C233" s="1568" t="s">
        <v>1991</v>
      </c>
      <c r="D233" s="57" t="s">
        <v>810</v>
      </c>
      <c r="E233" s="1565" t="s">
        <v>1986</v>
      </c>
      <c r="F233" s="301">
        <v>3</v>
      </c>
      <c r="G233" s="1495">
        <v>0</v>
      </c>
      <c r="H233" s="1495">
        <v>0</v>
      </c>
      <c r="I233" s="1495">
        <v>0</v>
      </c>
      <c r="J233" s="1495">
        <v>0</v>
      </c>
      <c r="K233" s="1495">
        <v>0</v>
      </c>
      <c r="L233" s="1496">
        <v>0</v>
      </c>
      <c r="M233" s="1496">
        <v>0</v>
      </c>
      <c r="N233" s="1496">
        <v>0</v>
      </c>
      <c r="O233" s="1496">
        <v>0</v>
      </c>
      <c r="P233" s="1496">
        <v>0</v>
      </c>
      <c r="Q233" s="1496">
        <v>0</v>
      </c>
      <c r="R233" s="1496">
        <v>0</v>
      </c>
      <c r="S233" s="1496">
        <v>0</v>
      </c>
      <c r="T233" s="1496">
        <v>0</v>
      </c>
      <c r="U233" s="1496">
        <v>0</v>
      </c>
      <c r="V233" s="1496">
        <v>0</v>
      </c>
      <c r="W233" s="1496">
        <v>0</v>
      </c>
      <c r="X233" s="1496">
        <v>0</v>
      </c>
      <c r="Y233" s="1496">
        <v>0</v>
      </c>
      <c r="Z233" s="1496">
        <v>0</v>
      </c>
      <c r="AA233" s="1497"/>
    </row>
    <row r="234" spans="2:27" x14ac:dyDescent="0.25">
      <c r="B234" s="250" t="s">
        <v>1035</v>
      </c>
      <c r="C234" s="1568" t="s">
        <v>1992</v>
      </c>
      <c r="D234" s="57" t="s">
        <v>810</v>
      </c>
      <c r="E234" s="1565" t="s">
        <v>1986</v>
      </c>
      <c r="F234" s="301">
        <v>3</v>
      </c>
      <c r="G234" s="1495">
        <v>0</v>
      </c>
      <c r="H234" s="1495">
        <v>0</v>
      </c>
      <c r="I234" s="1495">
        <v>0</v>
      </c>
      <c r="J234" s="1495">
        <v>0</v>
      </c>
      <c r="K234" s="1495">
        <v>0</v>
      </c>
      <c r="L234" s="1496">
        <v>0</v>
      </c>
      <c r="M234" s="1496">
        <v>13.009787416258915</v>
      </c>
      <c r="N234" s="1496">
        <v>3.9351494543552898</v>
      </c>
      <c r="O234" s="1496">
        <v>3.1859535976205682</v>
      </c>
      <c r="P234" s="1496">
        <v>4.2160874795501622</v>
      </c>
      <c r="Q234" s="1496">
        <v>4.8979103205521488</v>
      </c>
      <c r="R234" s="1496">
        <v>14.622485183839949</v>
      </c>
      <c r="S234" s="1496">
        <v>1.7915471181938074</v>
      </c>
      <c r="T234" s="1496">
        <v>1.9627215383285148</v>
      </c>
      <c r="U234" s="1496">
        <v>1.7528464842806448</v>
      </c>
      <c r="V234" s="1496">
        <v>1.8505052444840471</v>
      </c>
      <c r="W234" s="1496">
        <v>1.7370944030605033</v>
      </c>
      <c r="X234" s="1496">
        <v>1.748765325745725</v>
      </c>
      <c r="Y234" s="1496">
        <v>1.8417468405575419</v>
      </c>
      <c r="Z234" s="1496">
        <v>1.6689599256079255</v>
      </c>
      <c r="AA234" s="1497"/>
    </row>
    <row r="235" spans="2:27" x14ac:dyDescent="0.25">
      <c r="B235" s="250" t="s">
        <v>1036</v>
      </c>
      <c r="C235" s="1568" t="s">
        <v>1032</v>
      </c>
      <c r="D235" s="57" t="s">
        <v>807</v>
      </c>
      <c r="E235" s="1565" t="s">
        <v>1986</v>
      </c>
      <c r="F235" s="301">
        <v>3</v>
      </c>
      <c r="G235" s="1493">
        <v>0</v>
      </c>
      <c r="H235" s="1493">
        <v>0</v>
      </c>
      <c r="I235" s="1493">
        <v>0</v>
      </c>
      <c r="J235" s="1493">
        <v>0</v>
      </c>
      <c r="K235" s="1493">
        <v>0</v>
      </c>
      <c r="L235" s="1494">
        <v>0</v>
      </c>
      <c r="M235" s="1494">
        <v>1.5762801781669928</v>
      </c>
      <c r="N235" s="1494">
        <v>1.6088539872350189</v>
      </c>
      <c r="O235" s="1494">
        <v>1.5747413495502138</v>
      </c>
      <c r="P235" s="1494">
        <v>1.5747413495502138</v>
      </c>
      <c r="Q235" s="1494">
        <v>1.5747413495502138</v>
      </c>
      <c r="R235" s="1494">
        <v>7.8717901412768034</v>
      </c>
      <c r="S235" s="1494">
        <v>9.4165697014672229</v>
      </c>
      <c r="T235" s="1494">
        <v>9.1495431833865553</v>
      </c>
      <c r="U235" s="1494">
        <v>9.1495431833865553</v>
      </c>
      <c r="V235" s="1494">
        <v>9.1495431833865553</v>
      </c>
      <c r="W235" s="1494">
        <v>9.1495431833865553</v>
      </c>
      <c r="X235" s="1494">
        <v>9.1495431833865553</v>
      </c>
      <c r="Y235" s="1494">
        <v>9.1495431833865553</v>
      </c>
      <c r="Z235" s="1494">
        <v>9.1495431833865553</v>
      </c>
      <c r="AA235" s="1494"/>
    </row>
    <row r="236" spans="2:27" x14ac:dyDescent="0.25">
      <c r="B236" s="250" t="s">
        <v>1037</v>
      </c>
      <c r="C236" s="1568" t="s">
        <v>1990</v>
      </c>
      <c r="D236" s="57" t="s">
        <v>807</v>
      </c>
      <c r="E236" s="1565" t="s">
        <v>1986</v>
      </c>
      <c r="F236" s="301">
        <v>3</v>
      </c>
      <c r="G236" s="1495">
        <v>0</v>
      </c>
      <c r="H236" s="1495">
        <v>0</v>
      </c>
      <c r="I236" s="1495">
        <v>0</v>
      </c>
      <c r="J236" s="1495">
        <v>0</v>
      </c>
      <c r="K236" s="1495">
        <v>0</v>
      </c>
      <c r="L236" s="1496">
        <v>0</v>
      </c>
      <c r="M236" s="1496">
        <v>0</v>
      </c>
      <c r="N236" s="1496">
        <v>0</v>
      </c>
      <c r="O236" s="1496">
        <v>0</v>
      </c>
      <c r="P236" s="1496">
        <v>0</v>
      </c>
      <c r="Q236" s="1496">
        <v>0</v>
      </c>
      <c r="R236" s="1496">
        <v>0</v>
      </c>
      <c r="S236" s="1496">
        <v>0</v>
      </c>
      <c r="T236" s="1496">
        <v>0</v>
      </c>
      <c r="U236" s="1496">
        <v>0</v>
      </c>
      <c r="V236" s="1496">
        <v>0</v>
      </c>
      <c r="W236" s="1496">
        <v>0</v>
      </c>
      <c r="X236" s="1496">
        <v>0</v>
      </c>
      <c r="Y236" s="1496">
        <v>0</v>
      </c>
      <c r="Z236" s="1496">
        <v>0</v>
      </c>
      <c r="AA236" s="1497"/>
    </row>
    <row r="237" spans="2:27" x14ac:dyDescent="0.25">
      <c r="B237" s="250" t="s">
        <v>1038</v>
      </c>
      <c r="C237" s="1568" t="s">
        <v>1993</v>
      </c>
      <c r="D237" s="57" t="s">
        <v>807</v>
      </c>
      <c r="E237" s="1565" t="s">
        <v>1986</v>
      </c>
      <c r="F237" s="301">
        <v>3</v>
      </c>
      <c r="G237" s="1495">
        <v>0</v>
      </c>
      <c r="H237" s="1495">
        <v>0</v>
      </c>
      <c r="I237" s="1495">
        <v>0</v>
      </c>
      <c r="J237" s="1495">
        <v>0</v>
      </c>
      <c r="K237" s="1495">
        <v>0</v>
      </c>
      <c r="L237" s="1496">
        <v>0</v>
      </c>
      <c r="M237" s="1496">
        <v>0</v>
      </c>
      <c r="N237" s="1496">
        <v>0</v>
      </c>
      <c r="O237" s="1496">
        <v>0</v>
      </c>
      <c r="P237" s="1496">
        <v>0</v>
      </c>
      <c r="Q237" s="1496">
        <v>0</v>
      </c>
      <c r="R237" s="1496">
        <v>0</v>
      </c>
      <c r="S237" s="1496">
        <v>0</v>
      </c>
      <c r="T237" s="1496">
        <v>0</v>
      </c>
      <c r="U237" s="1496">
        <v>0</v>
      </c>
      <c r="V237" s="1496">
        <v>0</v>
      </c>
      <c r="W237" s="1496">
        <v>0</v>
      </c>
      <c r="X237" s="1496">
        <v>0</v>
      </c>
      <c r="Y237" s="1496">
        <v>0</v>
      </c>
      <c r="Z237" s="1496">
        <v>0</v>
      </c>
      <c r="AA237" s="1497"/>
    </row>
    <row r="238" spans="2:27" x14ac:dyDescent="0.25">
      <c r="B238" s="250" t="s">
        <v>1039</v>
      </c>
      <c r="C238" s="1568" t="s">
        <v>1992</v>
      </c>
      <c r="D238" s="57" t="s">
        <v>807</v>
      </c>
      <c r="E238" s="1565" t="s">
        <v>1986</v>
      </c>
      <c r="F238" s="301">
        <v>3</v>
      </c>
      <c r="G238" s="1495">
        <v>0</v>
      </c>
      <c r="H238" s="1495">
        <v>0</v>
      </c>
      <c r="I238" s="1495">
        <v>0</v>
      </c>
      <c r="J238" s="1495">
        <v>0</v>
      </c>
      <c r="K238" s="1495">
        <v>0</v>
      </c>
      <c r="L238" s="1496">
        <v>0</v>
      </c>
      <c r="M238" s="1496">
        <v>1.5762801781669928</v>
      </c>
      <c r="N238" s="1496">
        <v>1.6088539872350189</v>
      </c>
      <c r="O238" s="1496">
        <v>1.5747413495502138</v>
      </c>
      <c r="P238" s="1496">
        <v>1.5747413495502138</v>
      </c>
      <c r="Q238" s="1496">
        <v>1.5747413495502138</v>
      </c>
      <c r="R238" s="1496">
        <v>7.8717901412768034</v>
      </c>
      <c r="S238" s="1496">
        <v>9.4165697014672229</v>
      </c>
      <c r="T238" s="1496">
        <v>9.1495431833865553</v>
      </c>
      <c r="U238" s="1496">
        <v>9.1495431833865553</v>
      </c>
      <c r="V238" s="1496">
        <v>9.1495431833865553</v>
      </c>
      <c r="W238" s="1496">
        <v>9.1495431833865553</v>
      </c>
      <c r="X238" s="1496">
        <v>9.1495431833865553</v>
      </c>
      <c r="Y238" s="1496">
        <v>9.1495431833865553</v>
      </c>
      <c r="Z238" s="1496">
        <v>9.1495431833865553</v>
      </c>
      <c r="AA238" s="1497"/>
    </row>
    <row r="239" spans="2:27" x14ac:dyDescent="0.25">
      <c r="B239" s="250" t="s">
        <v>1040</v>
      </c>
      <c r="C239" s="1568" t="s">
        <v>1032</v>
      </c>
      <c r="D239" s="57" t="s">
        <v>966</v>
      </c>
      <c r="E239" s="1565" t="s">
        <v>1986</v>
      </c>
      <c r="F239" s="301">
        <v>3</v>
      </c>
      <c r="G239" s="319">
        <f t="shared" ref="G239:K239" si="62">SUM(G231,G235)</f>
        <v>0</v>
      </c>
      <c r="H239" s="319">
        <f t="shared" si="62"/>
        <v>0</v>
      </c>
      <c r="I239" s="319">
        <f t="shared" si="62"/>
        <v>0</v>
      </c>
      <c r="J239" s="319">
        <f t="shared" si="62"/>
        <v>0</v>
      </c>
      <c r="K239" s="319">
        <f t="shared" si="62"/>
        <v>0</v>
      </c>
      <c r="L239" s="319">
        <f>SUM(L231,L235)</f>
        <v>0</v>
      </c>
      <c r="M239" s="319">
        <f t="shared" ref="M239:Z239" si="63">SUM(M231,M235)</f>
        <v>14.586067594425908</v>
      </c>
      <c r="N239" s="319">
        <f t="shared" si="63"/>
        <v>5.5440034415903092</v>
      </c>
      <c r="O239" s="319">
        <f t="shared" si="63"/>
        <v>4.7606949471707818</v>
      </c>
      <c r="P239" s="319">
        <f t="shared" si="63"/>
        <v>5.7908288291003762</v>
      </c>
      <c r="Q239" s="319">
        <f t="shared" si="63"/>
        <v>6.4726516701023629</v>
      </c>
      <c r="R239" s="319">
        <f t="shared" si="63"/>
        <v>22.494275325116753</v>
      </c>
      <c r="S239" s="319">
        <f t="shared" si="63"/>
        <v>11.208116819661031</v>
      </c>
      <c r="T239" s="319">
        <f t="shared" si="63"/>
        <v>11.11226472171507</v>
      </c>
      <c r="U239" s="319">
        <f t="shared" si="63"/>
        <v>10.902389667667201</v>
      </c>
      <c r="V239" s="319">
        <f t="shared" si="63"/>
        <v>11.000048427870603</v>
      </c>
      <c r="W239" s="319">
        <f t="shared" si="63"/>
        <v>10.886637586447058</v>
      </c>
      <c r="X239" s="319">
        <f t="shared" si="63"/>
        <v>10.89830850913228</v>
      </c>
      <c r="Y239" s="319">
        <f t="shared" si="63"/>
        <v>10.991290023944098</v>
      </c>
      <c r="Z239" s="319">
        <f t="shared" si="63"/>
        <v>10.818503108994481</v>
      </c>
      <c r="AA239" s="319">
        <f>SUM(AA231,AA235)</f>
        <v>0</v>
      </c>
    </row>
    <row r="240" spans="2:27" x14ac:dyDescent="0.25">
      <c r="B240" s="250" t="s">
        <v>1041</v>
      </c>
      <c r="C240" s="1568" t="s">
        <v>1042</v>
      </c>
      <c r="D240" s="57" t="s">
        <v>810</v>
      </c>
      <c r="E240" s="1565" t="s">
        <v>1986</v>
      </c>
      <c r="F240" s="301">
        <v>3</v>
      </c>
      <c r="G240" s="1493">
        <v>0</v>
      </c>
      <c r="H240" s="1493">
        <v>0</v>
      </c>
      <c r="I240" s="1493">
        <v>0</v>
      </c>
      <c r="J240" s="1493">
        <v>0</v>
      </c>
      <c r="K240" s="1493">
        <v>0</v>
      </c>
      <c r="L240" s="1494">
        <v>0</v>
      </c>
      <c r="M240" s="1494">
        <v>0</v>
      </c>
      <c r="N240" s="1494">
        <v>0</v>
      </c>
      <c r="O240" s="1494">
        <v>0</v>
      </c>
      <c r="P240" s="1494">
        <v>0</v>
      </c>
      <c r="Q240" s="1494">
        <v>0</v>
      </c>
      <c r="R240" s="1494">
        <v>0</v>
      </c>
      <c r="S240" s="1494">
        <v>0</v>
      </c>
      <c r="T240" s="1494">
        <v>0</v>
      </c>
      <c r="U240" s="1494">
        <v>0</v>
      </c>
      <c r="V240" s="1494">
        <v>0</v>
      </c>
      <c r="W240" s="1494">
        <v>0</v>
      </c>
      <c r="X240" s="1494">
        <v>0</v>
      </c>
      <c r="Y240" s="1494">
        <v>0</v>
      </c>
      <c r="Z240" s="1494">
        <v>0</v>
      </c>
      <c r="AA240" s="1494"/>
    </row>
    <row r="241" spans="2:27" x14ac:dyDescent="0.25">
      <c r="B241" s="250" t="s">
        <v>1043</v>
      </c>
      <c r="C241" s="1568" t="s">
        <v>1044</v>
      </c>
      <c r="D241" s="57" t="s">
        <v>810</v>
      </c>
      <c r="E241" s="1565" t="s">
        <v>1986</v>
      </c>
      <c r="F241" s="301">
        <v>3</v>
      </c>
      <c r="G241" s="1495">
        <v>0</v>
      </c>
      <c r="H241" s="1495">
        <v>0</v>
      </c>
      <c r="I241" s="1495">
        <v>0</v>
      </c>
      <c r="J241" s="1495">
        <v>0</v>
      </c>
      <c r="K241" s="1495">
        <v>0</v>
      </c>
      <c r="L241" s="1496">
        <v>0</v>
      </c>
      <c r="M241" s="1496">
        <v>0</v>
      </c>
      <c r="N241" s="1496">
        <v>0</v>
      </c>
      <c r="O241" s="1496">
        <v>0</v>
      </c>
      <c r="P241" s="1496">
        <v>0</v>
      </c>
      <c r="Q241" s="1496">
        <v>0</v>
      </c>
      <c r="R241" s="1496">
        <v>0</v>
      </c>
      <c r="S241" s="1496">
        <v>0</v>
      </c>
      <c r="T241" s="1496">
        <v>0</v>
      </c>
      <c r="U241" s="1496">
        <v>0</v>
      </c>
      <c r="V241" s="1496">
        <v>0</v>
      </c>
      <c r="W241" s="1496">
        <v>0</v>
      </c>
      <c r="X241" s="1496">
        <v>0</v>
      </c>
      <c r="Y241" s="1496">
        <v>0</v>
      </c>
      <c r="Z241" s="1496">
        <v>0</v>
      </c>
      <c r="AA241" s="1497"/>
    </row>
    <row r="242" spans="2:27" x14ac:dyDescent="0.25">
      <c r="B242" s="250" t="s">
        <v>1045</v>
      </c>
      <c r="C242" s="50" t="s">
        <v>1046</v>
      </c>
      <c r="D242" s="57" t="s">
        <v>810</v>
      </c>
      <c r="E242" s="1565" t="s">
        <v>1986</v>
      </c>
      <c r="F242" s="301">
        <v>3</v>
      </c>
      <c r="G242" s="1495">
        <v>0</v>
      </c>
      <c r="H242" s="1495">
        <v>0</v>
      </c>
      <c r="I242" s="1495">
        <v>0</v>
      </c>
      <c r="J242" s="1495">
        <v>0</v>
      </c>
      <c r="K242" s="1495">
        <v>0</v>
      </c>
      <c r="L242" s="1496">
        <v>0</v>
      </c>
      <c r="M242" s="1496">
        <v>0</v>
      </c>
      <c r="N242" s="1496">
        <v>0</v>
      </c>
      <c r="O242" s="1496">
        <v>0</v>
      </c>
      <c r="P242" s="1496">
        <v>0</v>
      </c>
      <c r="Q242" s="1496">
        <v>0</v>
      </c>
      <c r="R242" s="1496">
        <v>0</v>
      </c>
      <c r="S242" s="1496">
        <v>0</v>
      </c>
      <c r="T242" s="1496">
        <v>0</v>
      </c>
      <c r="U242" s="1496">
        <v>0</v>
      </c>
      <c r="V242" s="1496">
        <v>0</v>
      </c>
      <c r="W242" s="1496">
        <v>0</v>
      </c>
      <c r="X242" s="1496">
        <v>0</v>
      </c>
      <c r="Y242" s="1496">
        <v>0</v>
      </c>
      <c r="Z242" s="1496">
        <v>0</v>
      </c>
      <c r="AA242" s="1497"/>
    </row>
    <row r="243" spans="2:27" x14ac:dyDescent="0.25">
      <c r="B243" s="250" t="s">
        <v>1047</v>
      </c>
      <c r="C243" s="50" t="s">
        <v>1048</v>
      </c>
      <c r="D243" s="57" t="s">
        <v>810</v>
      </c>
      <c r="E243" s="1565" t="s">
        <v>1986</v>
      </c>
      <c r="F243" s="301">
        <v>3</v>
      </c>
      <c r="G243" s="1495">
        <v>0</v>
      </c>
      <c r="H243" s="1495">
        <v>0</v>
      </c>
      <c r="I243" s="1495">
        <v>0</v>
      </c>
      <c r="J243" s="1495">
        <v>0</v>
      </c>
      <c r="K243" s="1495">
        <v>0</v>
      </c>
      <c r="L243" s="1496">
        <v>0</v>
      </c>
      <c r="M243" s="1496">
        <v>0</v>
      </c>
      <c r="N243" s="1496">
        <v>0</v>
      </c>
      <c r="O243" s="1496">
        <v>0</v>
      </c>
      <c r="P243" s="1496">
        <v>0</v>
      </c>
      <c r="Q243" s="1496">
        <v>0</v>
      </c>
      <c r="R243" s="1496">
        <v>0</v>
      </c>
      <c r="S243" s="1496">
        <v>0</v>
      </c>
      <c r="T243" s="1496">
        <v>0</v>
      </c>
      <c r="U243" s="1496">
        <v>0</v>
      </c>
      <c r="V243" s="1496">
        <v>0</v>
      </c>
      <c r="W243" s="1496">
        <v>0</v>
      </c>
      <c r="X243" s="1496">
        <v>0</v>
      </c>
      <c r="Y243" s="1496">
        <v>0</v>
      </c>
      <c r="Z243" s="1496">
        <v>0</v>
      </c>
      <c r="AA243" s="1497"/>
    </row>
    <row r="244" spans="2:27" x14ac:dyDescent="0.25">
      <c r="B244" s="250" t="s">
        <v>1049</v>
      </c>
      <c r="C244" s="50" t="s">
        <v>1042</v>
      </c>
      <c r="D244" s="57" t="s">
        <v>807</v>
      </c>
      <c r="E244" s="1565" t="s">
        <v>1986</v>
      </c>
      <c r="F244" s="301">
        <v>3</v>
      </c>
      <c r="G244" s="1493">
        <v>0</v>
      </c>
      <c r="H244" s="1493">
        <v>0</v>
      </c>
      <c r="I244" s="1493">
        <v>0</v>
      </c>
      <c r="J244" s="1493">
        <v>0</v>
      </c>
      <c r="K244" s="1493">
        <v>0</v>
      </c>
      <c r="L244" s="1494">
        <v>0</v>
      </c>
      <c r="M244" s="1494">
        <v>0</v>
      </c>
      <c r="N244" s="1494">
        <v>0</v>
      </c>
      <c r="O244" s="1494">
        <v>0</v>
      </c>
      <c r="P244" s="1494">
        <v>0</v>
      </c>
      <c r="Q244" s="1494">
        <v>0</v>
      </c>
      <c r="R244" s="1494">
        <v>0</v>
      </c>
      <c r="S244" s="1494">
        <v>0</v>
      </c>
      <c r="T244" s="1494">
        <v>0</v>
      </c>
      <c r="U244" s="1494">
        <v>0</v>
      </c>
      <c r="V244" s="1494">
        <v>0</v>
      </c>
      <c r="W244" s="1494">
        <v>0</v>
      </c>
      <c r="X244" s="1494">
        <v>0</v>
      </c>
      <c r="Y244" s="1494">
        <v>0</v>
      </c>
      <c r="Z244" s="1494">
        <v>0</v>
      </c>
      <c r="AA244" s="1494"/>
    </row>
    <row r="245" spans="2:27" x14ac:dyDescent="0.25">
      <c r="B245" s="250" t="s">
        <v>1050</v>
      </c>
      <c r="C245" s="50" t="s">
        <v>1044</v>
      </c>
      <c r="D245" s="57" t="s">
        <v>807</v>
      </c>
      <c r="E245" s="1565" t="s">
        <v>1986</v>
      </c>
      <c r="F245" s="301">
        <v>3</v>
      </c>
      <c r="G245" s="1495">
        <v>0</v>
      </c>
      <c r="H245" s="1495">
        <v>0</v>
      </c>
      <c r="I245" s="1495">
        <v>0</v>
      </c>
      <c r="J245" s="1495">
        <v>0</v>
      </c>
      <c r="K245" s="1495">
        <v>0</v>
      </c>
      <c r="L245" s="1496">
        <v>0</v>
      </c>
      <c r="M245" s="1496">
        <v>0</v>
      </c>
      <c r="N245" s="1496">
        <v>0</v>
      </c>
      <c r="O245" s="1496">
        <v>0</v>
      </c>
      <c r="P245" s="1496">
        <v>0</v>
      </c>
      <c r="Q245" s="1496">
        <v>0</v>
      </c>
      <c r="R245" s="1496">
        <v>0</v>
      </c>
      <c r="S245" s="1496">
        <v>0</v>
      </c>
      <c r="T245" s="1496">
        <v>0</v>
      </c>
      <c r="U245" s="1496">
        <v>0</v>
      </c>
      <c r="V245" s="1496">
        <v>0</v>
      </c>
      <c r="W245" s="1496">
        <v>0</v>
      </c>
      <c r="X245" s="1496">
        <v>0</v>
      </c>
      <c r="Y245" s="1496">
        <v>0</v>
      </c>
      <c r="Z245" s="1496">
        <v>0</v>
      </c>
      <c r="AA245" s="1497"/>
    </row>
    <row r="246" spans="2:27" x14ac:dyDescent="0.25">
      <c r="B246" s="250" t="s">
        <v>1051</v>
      </c>
      <c r="C246" s="50" t="s">
        <v>1046</v>
      </c>
      <c r="D246" s="57" t="s">
        <v>807</v>
      </c>
      <c r="E246" s="1565" t="s">
        <v>1986</v>
      </c>
      <c r="F246" s="301">
        <v>3</v>
      </c>
      <c r="G246" s="1495">
        <v>0</v>
      </c>
      <c r="H246" s="1495">
        <v>0</v>
      </c>
      <c r="I246" s="1495">
        <v>0</v>
      </c>
      <c r="J246" s="1495">
        <v>0</v>
      </c>
      <c r="K246" s="1495">
        <v>0</v>
      </c>
      <c r="L246" s="1496">
        <v>0</v>
      </c>
      <c r="M246" s="1496">
        <v>0</v>
      </c>
      <c r="N246" s="1496">
        <v>0</v>
      </c>
      <c r="O246" s="1496">
        <v>0</v>
      </c>
      <c r="P246" s="1496">
        <v>0</v>
      </c>
      <c r="Q246" s="1496">
        <v>0</v>
      </c>
      <c r="R246" s="1496">
        <v>0</v>
      </c>
      <c r="S246" s="1496">
        <v>0</v>
      </c>
      <c r="T246" s="1496">
        <v>0</v>
      </c>
      <c r="U246" s="1496">
        <v>0</v>
      </c>
      <c r="V246" s="1496">
        <v>0</v>
      </c>
      <c r="W246" s="1496">
        <v>0</v>
      </c>
      <c r="X246" s="1496">
        <v>0</v>
      </c>
      <c r="Y246" s="1496">
        <v>0</v>
      </c>
      <c r="Z246" s="1496">
        <v>0</v>
      </c>
      <c r="AA246" s="1497"/>
    </row>
    <row r="247" spans="2:27" x14ac:dyDescent="0.25">
      <c r="B247" s="250" t="s">
        <v>1052</v>
      </c>
      <c r="C247" s="50" t="s">
        <v>1048</v>
      </c>
      <c r="D247" s="57" t="s">
        <v>807</v>
      </c>
      <c r="E247" s="1565" t="s">
        <v>1986</v>
      </c>
      <c r="F247" s="301">
        <v>3</v>
      </c>
      <c r="G247" s="1495">
        <v>0</v>
      </c>
      <c r="H247" s="1495">
        <v>0</v>
      </c>
      <c r="I247" s="1495">
        <v>0</v>
      </c>
      <c r="J247" s="1495">
        <v>0</v>
      </c>
      <c r="K247" s="1495">
        <v>0</v>
      </c>
      <c r="L247" s="1496">
        <v>0</v>
      </c>
      <c r="M247" s="1496">
        <v>0</v>
      </c>
      <c r="N247" s="1496">
        <v>0</v>
      </c>
      <c r="O247" s="1496">
        <v>0</v>
      </c>
      <c r="P247" s="1496">
        <v>0</v>
      </c>
      <c r="Q247" s="1496">
        <v>0</v>
      </c>
      <c r="R247" s="1496">
        <v>0</v>
      </c>
      <c r="S247" s="1496">
        <v>0</v>
      </c>
      <c r="T247" s="1496">
        <v>0</v>
      </c>
      <c r="U247" s="1496">
        <v>0</v>
      </c>
      <c r="V247" s="1496">
        <v>0</v>
      </c>
      <c r="W247" s="1496">
        <v>0</v>
      </c>
      <c r="X247" s="1496">
        <v>0</v>
      </c>
      <c r="Y247" s="1496">
        <v>0</v>
      </c>
      <c r="Z247" s="1496">
        <v>0</v>
      </c>
      <c r="AA247" s="1497"/>
    </row>
    <row r="248" spans="2:27" x14ac:dyDescent="0.25">
      <c r="B248" s="250" t="s">
        <v>1053</v>
      </c>
      <c r="C248" s="50" t="s">
        <v>1044</v>
      </c>
      <c r="D248" s="57" t="s">
        <v>966</v>
      </c>
      <c r="E248" s="1565" t="s">
        <v>1986</v>
      </c>
      <c r="F248" s="301">
        <v>3</v>
      </c>
      <c r="G248" s="319">
        <f t="shared" ref="G248:K248" si="64">SUM(G240,G244)</f>
        <v>0</v>
      </c>
      <c r="H248" s="319">
        <f t="shared" si="64"/>
        <v>0</v>
      </c>
      <c r="I248" s="319">
        <f t="shared" si="64"/>
        <v>0</v>
      </c>
      <c r="J248" s="319">
        <f t="shared" si="64"/>
        <v>0</v>
      </c>
      <c r="K248" s="319">
        <f t="shared" si="64"/>
        <v>0</v>
      </c>
      <c r="L248" s="319">
        <f>SUM(L240,L244)</f>
        <v>0</v>
      </c>
      <c r="M248" s="319">
        <f t="shared" ref="M248:AA248" si="65">SUM(M240,M244)</f>
        <v>0</v>
      </c>
      <c r="N248" s="319">
        <f t="shared" si="65"/>
        <v>0</v>
      </c>
      <c r="O248" s="319">
        <f t="shared" si="65"/>
        <v>0</v>
      </c>
      <c r="P248" s="319">
        <f t="shared" si="65"/>
        <v>0</v>
      </c>
      <c r="Q248" s="319">
        <f>SUM(Q240,Q244)</f>
        <v>0</v>
      </c>
      <c r="R248" s="319">
        <f t="shared" si="65"/>
        <v>0</v>
      </c>
      <c r="S248" s="319">
        <f t="shared" si="65"/>
        <v>0</v>
      </c>
      <c r="T248" s="319">
        <f t="shared" si="65"/>
        <v>0</v>
      </c>
      <c r="U248" s="319">
        <f t="shared" si="65"/>
        <v>0</v>
      </c>
      <c r="V248" s="319">
        <f t="shared" si="65"/>
        <v>0</v>
      </c>
      <c r="W248" s="319">
        <f t="shared" si="65"/>
        <v>0</v>
      </c>
      <c r="X248" s="319">
        <f t="shared" si="65"/>
        <v>0</v>
      </c>
      <c r="Y248" s="319">
        <f t="shared" si="65"/>
        <v>0</v>
      </c>
      <c r="Z248" s="319">
        <f t="shared" si="65"/>
        <v>0</v>
      </c>
      <c r="AA248" s="319">
        <f t="shared" si="65"/>
        <v>0</v>
      </c>
    </row>
    <row r="249" spans="2:27" x14ac:dyDescent="0.25">
      <c r="B249" s="250" t="s">
        <v>1054</v>
      </c>
      <c r="C249" s="50" t="s">
        <v>1055</v>
      </c>
      <c r="D249" s="57" t="s">
        <v>810</v>
      </c>
      <c r="E249" s="1565" t="s">
        <v>1986</v>
      </c>
      <c r="F249" s="301">
        <v>3</v>
      </c>
      <c r="G249" s="1495">
        <v>0</v>
      </c>
      <c r="H249" s="1495">
        <v>0</v>
      </c>
      <c r="I249" s="1495">
        <v>0</v>
      </c>
      <c r="J249" s="1495">
        <v>0</v>
      </c>
      <c r="K249" s="1495">
        <v>0</v>
      </c>
      <c r="L249" s="1496">
        <v>0</v>
      </c>
      <c r="M249" s="1496">
        <v>0</v>
      </c>
      <c r="N249" s="1496">
        <v>0</v>
      </c>
      <c r="O249" s="1496">
        <v>0</v>
      </c>
      <c r="P249" s="1496">
        <v>0</v>
      </c>
      <c r="Q249" s="1496">
        <v>0</v>
      </c>
      <c r="R249" s="1496">
        <v>0</v>
      </c>
      <c r="S249" s="1496">
        <v>0</v>
      </c>
      <c r="T249" s="1496">
        <v>0</v>
      </c>
      <c r="U249" s="1496">
        <v>0</v>
      </c>
      <c r="V249" s="1496">
        <v>0</v>
      </c>
      <c r="W249" s="1496">
        <v>0</v>
      </c>
      <c r="X249" s="1496">
        <v>0</v>
      </c>
      <c r="Y249" s="1496">
        <v>0</v>
      </c>
      <c r="Z249" s="1496">
        <v>0</v>
      </c>
      <c r="AA249" s="1497"/>
    </row>
    <row r="250" spans="2:27" x14ac:dyDescent="0.25">
      <c r="B250" s="250" t="s">
        <v>1056</v>
      </c>
      <c r="C250" s="50" t="s">
        <v>1057</v>
      </c>
      <c r="D250" s="57" t="s">
        <v>810</v>
      </c>
      <c r="E250" s="1565" t="s">
        <v>1986</v>
      </c>
      <c r="F250" s="301">
        <v>3</v>
      </c>
      <c r="G250" s="1495">
        <v>0</v>
      </c>
      <c r="H250" s="1495">
        <v>0</v>
      </c>
      <c r="I250" s="1495">
        <v>0</v>
      </c>
      <c r="J250" s="1495">
        <v>0</v>
      </c>
      <c r="K250" s="1495">
        <v>0</v>
      </c>
      <c r="L250" s="1496">
        <v>0</v>
      </c>
      <c r="M250" s="1496">
        <v>0.90904930332576084</v>
      </c>
      <c r="N250" s="1496">
        <v>4.9233612563923437</v>
      </c>
      <c r="O250" s="1496">
        <v>8.3971025544407496</v>
      </c>
      <c r="P250" s="1496">
        <v>11.505108434566994</v>
      </c>
      <c r="Q250" s="1496">
        <v>13.563487077341339</v>
      </c>
      <c r="R250" s="1496">
        <v>34.99908803896038</v>
      </c>
      <c r="S250" s="1496">
        <v>5.5598953246451739</v>
      </c>
      <c r="T250" s="1496">
        <v>22.056083835601591</v>
      </c>
      <c r="U250" s="1496">
        <v>1.6368529954045845</v>
      </c>
      <c r="V250" s="1496">
        <v>19.854650025101499</v>
      </c>
      <c r="W250" s="1496">
        <v>8.7138678269510876</v>
      </c>
      <c r="X250" s="1496">
        <v>10.072551300874178</v>
      </c>
      <c r="Y250" s="1496">
        <v>18.897542850475173</v>
      </c>
      <c r="Z250" s="1496">
        <v>2.247642707772449</v>
      </c>
      <c r="AA250" s="1497"/>
    </row>
    <row r="251" spans="2:27" x14ac:dyDescent="0.25">
      <c r="B251" s="250" t="s">
        <v>1058</v>
      </c>
      <c r="C251" s="50" t="s">
        <v>1059</v>
      </c>
      <c r="D251" s="57" t="s">
        <v>810</v>
      </c>
      <c r="E251" s="1565" t="s">
        <v>1986</v>
      </c>
      <c r="F251" s="301">
        <v>3</v>
      </c>
      <c r="G251" s="1495">
        <v>0</v>
      </c>
      <c r="H251" s="1495">
        <v>0</v>
      </c>
      <c r="I251" s="1495">
        <v>0</v>
      </c>
      <c r="J251" s="1495">
        <v>0</v>
      </c>
      <c r="K251" s="1495">
        <v>0</v>
      </c>
      <c r="L251" s="1496">
        <v>0</v>
      </c>
      <c r="M251" s="1496">
        <v>3.2933270563281895E-3</v>
      </c>
      <c r="N251" s="1496">
        <v>7.1118062648816843E-2</v>
      </c>
      <c r="O251" s="1496">
        <v>0.23146748675625559</v>
      </c>
      <c r="P251" s="1496">
        <v>0.46649532708692004</v>
      </c>
      <c r="Q251" s="1496">
        <v>0.7727747433254416</v>
      </c>
      <c r="R251" s="1496">
        <v>7.4798382336915408</v>
      </c>
      <c r="S251" s="1496">
        <v>0</v>
      </c>
      <c r="T251" s="1496">
        <v>0</v>
      </c>
      <c r="U251" s="1496">
        <v>0</v>
      </c>
      <c r="V251" s="1496">
        <v>0</v>
      </c>
      <c r="W251" s="1496">
        <v>0</v>
      </c>
      <c r="X251" s="1496">
        <v>0</v>
      </c>
      <c r="Y251" s="1496">
        <v>0</v>
      </c>
      <c r="Z251" s="1496">
        <v>0</v>
      </c>
      <c r="AA251" s="1497"/>
    </row>
    <row r="252" spans="2:27" x14ac:dyDescent="0.25">
      <c r="B252" s="250" t="s">
        <v>1060</v>
      </c>
      <c r="C252" s="50" t="s">
        <v>1055</v>
      </c>
      <c r="D252" s="57" t="s">
        <v>807</v>
      </c>
      <c r="E252" s="1565" t="s">
        <v>1986</v>
      </c>
      <c r="F252" s="301">
        <v>3</v>
      </c>
      <c r="G252" s="1495">
        <v>0</v>
      </c>
      <c r="H252" s="1495">
        <v>0</v>
      </c>
      <c r="I252" s="1495">
        <v>0</v>
      </c>
      <c r="J252" s="1495">
        <v>0</v>
      </c>
      <c r="K252" s="1495">
        <v>0</v>
      </c>
      <c r="L252" s="1496">
        <v>0</v>
      </c>
      <c r="M252" s="1496">
        <v>0</v>
      </c>
      <c r="N252" s="1496">
        <v>0</v>
      </c>
      <c r="O252" s="1496">
        <v>0</v>
      </c>
      <c r="P252" s="1496">
        <v>0</v>
      </c>
      <c r="Q252" s="1496">
        <v>0</v>
      </c>
      <c r="R252" s="1496">
        <v>0</v>
      </c>
      <c r="S252" s="1496">
        <v>0</v>
      </c>
      <c r="T252" s="1496">
        <v>0</v>
      </c>
      <c r="U252" s="1496">
        <v>0</v>
      </c>
      <c r="V252" s="1496">
        <v>0</v>
      </c>
      <c r="W252" s="1496">
        <v>0</v>
      </c>
      <c r="X252" s="1496">
        <v>0</v>
      </c>
      <c r="Y252" s="1496">
        <v>0</v>
      </c>
      <c r="Z252" s="1496">
        <v>0</v>
      </c>
      <c r="AA252" s="1497"/>
    </row>
    <row r="253" spans="2:27" x14ac:dyDescent="0.25">
      <c r="B253" s="250" t="s">
        <v>1061</v>
      </c>
      <c r="C253" s="50" t="s">
        <v>1057</v>
      </c>
      <c r="D253" s="57" t="s">
        <v>807</v>
      </c>
      <c r="E253" s="1565" t="s">
        <v>1986</v>
      </c>
      <c r="F253" s="301">
        <v>3</v>
      </c>
      <c r="G253" s="1495">
        <v>0</v>
      </c>
      <c r="H253" s="1495">
        <v>0</v>
      </c>
      <c r="I253" s="1495">
        <v>0</v>
      </c>
      <c r="J253" s="1495">
        <v>0</v>
      </c>
      <c r="K253" s="1495">
        <v>0</v>
      </c>
      <c r="L253" s="1496">
        <v>0</v>
      </c>
      <c r="M253" s="1496">
        <v>0</v>
      </c>
      <c r="N253" s="1496">
        <v>0</v>
      </c>
      <c r="O253" s="1496">
        <v>0</v>
      </c>
      <c r="P253" s="1496">
        <v>0</v>
      </c>
      <c r="Q253" s="1496">
        <v>0</v>
      </c>
      <c r="R253" s="1496">
        <v>0</v>
      </c>
      <c r="S253" s="1496">
        <v>0</v>
      </c>
      <c r="T253" s="1496">
        <v>0</v>
      </c>
      <c r="U253" s="1496">
        <v>0</v>
      </c>
      <c r="V253" s="1496">
        <v>0</v>
      </c>
      <c r="W253" s="1496">
        <v>0</v>
      </c>
      <c r="X253" s="1496">
        <v>0</v>
      </c>
      <c r="Y253" s="1496">
        <v>0</v>
      </c>
      <c r="Z253" s="1496">
        <v>0</v>
      </c>
      <c r="AA253" s="1497"/>
    </row>
    <row r="254" spans="2:27" x14ac:dyDescent="0.25">
      <c r="B254" s="250" t="s">
        <v>1062</v>
      </c>
      <c r="C254" s="50" t="s">
        <v>1059</v>
      </c>
      <c r="D254" s="57" t="s">
        <v>807</v>
      </c>
      <c r="E254" s="1565" t="s">
        <v>1986</v>
      </c>
      <c r="F254" s="301">
        <v>3</v>
      </c>
      <c r="G254" s="1495">
        <v>0</v>
      </c>
      <c r="H254" s="1495">
        <v>0</v>
      </c>
      <c r="I254" s="1495">
        <v>0</v>
      </c>
      <c r="J254" s="1495">
        <v>0</v>
      </c>
      <c r="K254" s="1495">
        <v>0</v>
      </c>
      <c r="L254" s="1496">
        <v>0</v>
      </c>
      <c r="M254" s="1496">
        <v>0</v>
      </c>
      <c r="N254" s="1496">
        <v>0</v>
      </c>
      <c r="O254" s="1496">
        <v>0</v>
      </c>
      <c r="P254" s="1496">
        <v>0</v>
      </c>
      <c r="Q254" s="1496">
        <v>0</v>
      </c>
      <c r="R254" s="1496">
        <v>0</v>
      </c>
      <c r="S254" s="1496">
        <v>8.7202315956566263</v>
      </c>
      <c r="T254" s="1496">
        <v>8.7202315956566263</v>
      </c>
      <c r="U254" s="1496">
        <v>8.7202315956566263</v>
      </c>
      <c r="V254" s="1496">
        <v>8.7202315956566263</v>
      </c>
      <c r="W254" s="1496">
        <v>8.7202315956566263</v>
      </c>
      <c r="X254" s="1496">
        <v>8.7202315956566263</v>
      </c>
      <c r="Y254" s="1496">
        <v>8.7202315956566263</v>
      </c>
      <c r="Z254" s="1496">
        <v>8.7202315956566263</v>
      </c>
      <c r="AA254" s="1497"/>
    </row>
    <row r="255" spans="2:27" x14ac:dyDescent="0.25">
      <c r="B255" s="250" t="s">
        <v>1063</v>
      </c>
      <c r="C255" s="50" t="s">
        <v>1055</v>
      </c>
      <c r="D255" s="57" t="s">
        <v>966</v>
      </c>
      <c r="E255" s="1565" t="s">
        <v>1986</v>
      </c>
      <c r="F255" s="301">
        <v>3</v>
      </c>
      <c r="G255" s="319">
        <f>SUM(G249,G252)</f>
        <v>0</v>
      </c>
      <c r="H255" s="319">
        <f t="shared" ref="H255:AA255" si="66">SUM(H249,H252)</f>
        <v>0</v>
      </c>
      <c r="I255" s="319">
        <f t="shared" si="66"/>
        <v>0</v>
      </c>
      <c r="J255" s="319">
        <f t="shared" si="66"/>
        <v>0</v>
      </c>
      <c r="K255" s="319">
        <f t="shared" si="66"/>
        <v>0</v>
      </c>
      <c r="L255" s="319">
        <f t="shared" si="66"/>
        <v>0</v>
      </c>
      <c r="M255" s="319">
        <f t="shared" si="66"/>
        <v>0</v>
      </c>
      <c r="N255" s="319">
        <f t="shared" si="66"/>
        <v>0</v>
      </c>
      <c r="O255" s="319">
        <f t="shared" si="66"/>
        <v>0</v>
      </c>
      <c r="P255" s="319">
        <f t="shared" si="66"/>
        <v>0</v>
      </c>
      <c r="Q255" s="319">
        <f t="shared" si="66"/>
        <v>0</v>
      </c>
      <c r="R255" s="319">
        <f t="shared" si="66"/>
        <v>0</v>
      </c>
      <c r="S255" s="319">
        <f t="shared" si="66"/>
        <v>0</v>
      </c>
      <c r="T255" s="319">
        <f t="shared" si="66"/>
        <v>0</v>
      </c>
      <c r="U255" s="319">
        <f t="shared" si="66"/>
        <v>0</v>
      </c>
      <c r="V255" s="319">
        <f t="shared" si="66"/>
        <v>0</v>
      </c>
      <c r="W255" s="319">
        <f t="shared" si="66"/>
        <v>0</v>
      </c>
      <c r="X255" s="319">
        <f t="shared" si="66"/>
        <v>0</v>
      </c>
      <c r="Y255" s="319">
        <f t="shared" si="66"/>
        <v>0</v>
      </c>
      <c r="Z255" s="319">
        <f t="shared" si="66"/>
        <v>0</v>
      </c>
      <c r="AA255" s="320">
        <f t="shared" si="66"/>
        <v>0</v>
      </c>
    </row>
    <row r="256" spans="2:27" x14ac:dyDescent="0.25">
      <c r="B256" s="250" t="s">
        <v>1064</v>
      </c>
      <c r="C256" s="50" t="s">
        <v>1057</v>
      </c>
      <c r="D256" s="57" t="s">
        <v>966</v>
      </c>
      <c r="E256" s="1565" t="s">
        <v>1986</v>
      </c>
      <c r="F256" s="301">
        <v>3</v>
      </c>
      <c r="G256" s="319">
        <f t="shared" ref="G256:AA256" si="67">SUM(G250,G253)</f>
        <v>0</v>
      </c>
      <c r="H256" s="319">
        <f t="shared" si="67"/>
        <v>0</v>
      </c>
      <c r="I256" s="319">
        <f t="shared" si="67"/>
        <v>0</v>
      </c>
      <c r="J256" s="319">
        <f t="shared" si="67"/>
        <v>0</v>
      </c>
      <c r="K256" s="319">
        <f t="shared" si="67"/>
        <v>0</v>
      </c>
      <c r="L256" s="319">
        <f t="shared" si="67"/>
        <v>0</v>
      </c>
      <c r="M256" s="319">
        <f t="shared" si="67"/>
        <v>0.90904930332576084</v>
      </c>
      <c r="N256" s="319">
        <f t="shared" si="67"/>
        <v>4.9233612563923437</v>
      </c>
      <c r="O256" s="319">
        <f t="shared" si="67"/>
        <v>8.3971025544407496</v>
      </c>
      <c r="P256" s="319">
        <f t="shared" si="67"/>
        <v>11.505108434566994</v>
      </c>
      <c r="Q256" s="319">
        <f t="shared" si="67"/>
        <v>13.563487077341339</v>
      </c>
      <c r="R256" s="319">
        <f t="shared" si="67"/>
        <v>34.99908803896038</v>
      </c>
      <c r="S256" s="319">
        <f t="shared" si="67"/>
        <v>5.5598953246451739</v>
      </c>
      <c r="T256" s="319">
        <f t="shared" si="67"/>
        <v>22.056083835601591</v>
      </c>
      <c r="U256" s="319">
        <f t="shared" si="67"/>
        <v>1.6368529954045845</v>
      </c>
      <c r="V256" s="319">
        <f t="shared" si="67"/>
        <v>19.854650025101499</v>
      </c>
      <c r="W256" s="319">
        <f t="shared" si="67"/>
        <v>8.7138678269510876</v>
      </c>
      <c r="X256" s="319">
        <f t="shared" si="67"/>
        <v>10.072551300874178</v>
      </c>
      <c r="Y256" s="319">
        <f t="shared" si="67"/>
        <v>18.897542850475173</v>
      </c>
      <c r="Z256" s="319">
        <f t="shared" si="67"/>
        <v>2.247642707772449</v>
      </c>
      <c r="AA256" s="320">
        <f t="shared" si="67"/>
        <v>0</v>
      </c>
    </row>
    <row r="257" spans="2:27" x14ac:dyDescent="0.25">
      <c r="B257" s="250" t="s">
        <v>1065</v>
      </c>
      <c r="C257" s="50" t="s">
        <v>1059</v>
      </c>
      <c r="D257" s="57" t="s">
        <v>966</v>
      </c>
      <c r="E257" s="1565" t="s">
        <v>1986</v>
      </c>
      <c r="F257" s="301">
        <v>3</v>
      </c>
      <c r="G257" s="319">
        <f t="shared" ref="G257:AA257" si="68">SUM(G251,G254)</f>
        <v>0</v>
      </c>
      <c r="H257" s="319">
        <f t="shared" si="68"/>
        <v>0</v>
      </c>
      <c r="I257" s="319">
        <f t="shared" si="68"/>
        <v>0</v>
      </c>
      <c r="J257" s="319">
        <f t="shared" si="68"/>
        <v>0</v>
      </c>
      <c r="K257" s="319">
        <f t="shared" si="68"/>
        <v>0</v>
      </c>
      <c r="L257" s="319">
        <f t="shared" si="68"/>
        <v>0</v>
      </c>
      <c r="M257" s="319">
        <f t="shared" si="68"/>
        <v>3.2933270563281895E-3</v>
      </c>
      <c r="N257" s="319">
        <f t="shared" si="68"/>
        <v>7.1118062648816843E-2</v>
      </c>
      <c r="O257" s="319">
        <f t="shared" si="68"/>
        <v>0.23146748675625559</v>
      </c>
      <c r="P257" s="319">
        <f t="shared" si="68"/>
        <v>0.46649532708692004</v>
      </c>
      <c r="Q257" s="319">
        <f t="shared" si="68"/>
        <v>0.7727747433254416</v>
      </c>
      <c r="R257" s="319">
        <f t="shared" si="68"/>
        <v>7.4798382336915408</v>
      </c>
      <c r="S257" s="319">
        <f t="shared" si="68"/>
        <v>8.7202315956566263</v>
      </c>
      <c r="T257" s="319">
        <f t="shared" si="68"/>
        <v>8.7202315956566263</v>
      </c>
      <c r="U257" s="319">
        <f t="shared" si="68"/>
        <v>8.7202315956566263</v>
      </c>
      <c r="V257" s="319">
        <f t="shared" si="68"/>
        <v>8.7202315956566263</v>
      </c>
      <c r="W257" s="319">
        <f t="shared" si="68"/>
        <v>8.7202315956566263</v>
      </c>
      <c r="X257" s="319">
        <f t="shared" si="68"/>
        <v>8.7202315956566263</v>
      </c>
      <c r="Y257" s="319">
        <f t="shared" si="68"/>
        <v>8.7202315956566263</v>
      </c>
      <c r="Z257" s="319">
        <f t="shared" si="68"/>
        <v>8.7202315956566263</v>
      </c>
      <c r="AA257" s="320">
        <f t="shared" si="68"/>
        <v>0</v>
      </c>
    </row>
    <row r="258" spans="2:27" x14ac:dyDescent="0.25">
      <c r="B258" s="250" t="s">
        <v>1066</v>
      </c>
      <c r="C258" s="50" t="s">
        <v>1067</v>
      </c>
      <c r="D258" s="57" t="s">
        <v>966</v>
      </c>
      <c r="E258" s="1565" t="s">
        <v>1986</v>
      </c>
      <c r="F258" s="301">
        <v>3</v>
      </c>
      <c r="G258" s="315">
        <f>SUM(G248,G239,G230,G255,G256,G257)</f>
        <v>0</v>
      </c>
      <c r="H258" s="315">
        <f t="shared" ref="H258:AA258" si="69">SUM(H248,H239,H230,H255,H256,H257)</f>
        <v>0</v>
      </c>
      <c r="I258" s="315">
        <f t="shared" si="69"/>
        <v>0</v>
      </c>
      <c r="J258" s="315">
        <f t="shared" si="69"/>
        <v>0</v>
      </c>
      <c r="K258" s="315">
        <f t="shared" si="69"/>
        <v>0</v>
      </c>
      <c r="L258" s="315">
        <f t="shared" si="69"/>
        <v>0</v>
      </c>
      <c r="M258" s="315">
        <f t="shared" si="69"/>
        <v>15.498410224807996</v>
      </c>
      <c r="N258" s="315">
        <f t="shared" si="69"/>
        <v>10.538482760631469</v>
      </c>
      <c r="O258" s="315">
        <f t="shared" si="69"/>
        <v>13.389264988367787</v>
      </c>
      <c r="P258" s="315">
        <f t="shared" si="69"/>
        <v>17.76243259075429</v>
      </c>
      <c r="Q258" s="315">
        <f t="shared" si="69"/>
        <v>20.808913490769143</v>
      </c>
      <c r="R258" s="315">
        <f t="shared" si="69"/>
        <v>64.973201597768679</v>
      </c>
      <c r="S258" s="315">
        <f t="shared" si="69"/>
        <v>25.488243739962833</v>
      </c>
      <c r="T258" s="315">
        <f t="shared" si="69"/>
        <v>41.88858015297329</v>
      </c>
      <c r="U258" s="315">
        <f t="shared" si="69"/>
        <v>21.25947425872841</v>
      </c>
      <c r="V258" s="315">
        <f t="shared" si="69"/>
        <v>39.57493004862873</v>
      </c>
      <c r="W258" s="315">
        <f t="shared" si="69"/>
        <v>28.320737009054774</v>
      </c>
      <c r="X258" s="315">
        <f t="shared" si="69"/>
        <v>29.691091405663087</v>
      </c>
      <c r="Y258" s="315">
        <f t="shared" si="69"/>
        <v>38.6090644700759</v>
      </c>
      <c r="Z258" s="315">
        <f t="shared" si="69"/>
        <v>21.786377412423555</v>
      </c>
      <c r="AA258" s="315">
        <f t="shared" si="69"/>
        <v>0</v>
      </c>
    </row>
    <row r="259" spans="2:27" ht="14.4" thickBot="1" x14ac:dyDescent="0.3">
      <c r="B259" s="252"/>
      <c r="C259" s="253"/>
      <c r="D259" s="61"/>
      <c r="E259" s="254"/>
      <c r="F259" s="255"/>
      <c r="G259" s="264"/>
      <c r="H259" s="264"/>
      <c r="I259" s="264"/>
      <c r="J259" s="264"/>
      <c r="K259" s="264"/>
      <c r="L259" s="264"/>
      <c r="M259" s="264"/>
      <c r="N259" s="264"/>
      <c r="O259" s="264"/>
      <c r="P259" s="264"/>
      <c r="Q259" s="264"/>
      <c r="R259" s="264"/>
      <c r="S259" s="264"/>
      <c r="T259" s="264"/>
      <c r="U259" s="264"/>
      <c r="V259" s="264"/>
      <c r="W259" s="264"/>
      <c r="X259" s="264"/>
      <c r="Y259" s="264"/>
      <c r="Z259" s="264"/>
      <c r="AA259" s="264"/>
    </row>
    <row r="260" spans="2:27" ht="42" thickBot="1" x14ac:dyDescent="0.3">
      <c r="B260" s="216" t="s">
        <v>1068</v>
      </c>
      <c r="G260" s="1717" t="s">
        <v>977</v>
      </c>
      <c r="H260" s="1779"/>
      <c r="I260" s="1779"/>
      <c r="J260" s="1779"/>
      <c r="K260" s="1779"/>
      <c r="L260" s="1779"/>
      <c r="M260" s="1779"/>
      <c r="N260" s="1779"/>
      <c r="O260" s="1779"/>
      <c r="P260" s="1779"/>
      <c r="Q260" s="1718"/>
      <c r="R260" s="1717" t="s">
        <v>978</v>
      </c>
      <c r="S260" s="1779"/>
      <c r="T260" s="1779"/>
      <c r="U260" s="1779"/>
      <c r="V260" s="1779"/>
      <c r="W260" s="1779"/>
      <c r="X260" s="1779"/>
      <c r="Y260" s="1779"/>
      <c r="Z260" s="1779"/>
      <c r="AA260" s="1718"/>
    </row>
    <row r="261" spans="2:27" ht="42" thickBot="1" x14ac:dyDescent="0.3">
      <c r="B261" s="257" t="s">
        <v>979</v>
      </c>
      <c r="C261" s="258" t="s">
        <v>962</v>
      </c>
      <c r="D261" s="258" t="s">
        <v>963</v>
      </c>
      <c r="E261" s="258" t="s">
        <v>116</v>
      </c>
      <c r="F261" s="259" t="s">
        <v>117</v>
      </c>
      <c r="G261" s="257" t="s">
        <v>118</v>
      </c>
      <c r="H261" s="258" t="s">
        <v>119</v>
      </c>
      <c r="I261" s="258" t="s">
        <v>120</v>
      </c>
      <c r="J261" s="258" t="s">
        <v>121</v>
      </c>
      <c r="K261" s="258" t="s">
        <v>122</v>
      </c>
      <c r="L261" s="258" t="s">
        <v>123</v>
      </c>
      <c r="M261" s="258" t="s">
        <v>124</v>
      </c>
      <c r="N261" s="258" t="s">
        <v>125</v>
      </c>
      <c r="O261" s="258" t="s">
        <v>126</v>
      </c>
      <c r="P261" s="258" t="s">
        <v>127</v>
      </c>
      <c r="Q261" s="259" t="s">
        <v>128</v>
      </c>
      <c r="R261" s="262" t="s">
        <v>980</v>
      </c>
      <c r="S261" s="260" t="s">
        <v>981</v>
      </c>
      <c r="T261" s="260" t="s">
        <v>982</v>
      </c>
      <c r="U261" s="260" t="s">
        <v>983</v>
      </c>
      <c r="V261" s="260" t="s">
        <v>984</v>
      </c>
      <c r="W261" s="260" t="s">
        <v>985</v>
      </c>
      <c r="X261" s="260" t="s">
        <v>986</v>
      </c>
      <c r="Y261" s="260" t="s">
        <v>987</v>
      </c>
      <c r="Z261" s="260" t="s">
        <v>988</v>
      </c>
      <c r="AA261" s="261" t="s">
        <v>989</v>
      </c>
    </row>
    <row r="262" spans="2:27" x14ac:dyDescent="0.25">
      <c r="B262" s="250" t="s">
        <v>1069</v>
      </c>
      <c r="C262" s="50" t="s">
        <v>1070</v>
      </c>
      <c r="D262" s="57" t="s">
        <v>810</v>
      </c>
      <c r="E262" s="1565" t="s">
        <v>1986</v>
      </c>
      <c r="F262" s="301">
        <v>3</v>
      </c>
      <c r="G262" s="1666">
        <f>SUM(G203,G206,G209,G212,G215,G222,G231,G240,G249,G250,G251)</f>
        <v>0</v>
      </c>
      <c r="H262" s="1666">
        <f t="shared" ref="H262:Z262" si="70">SUM(H203,H206,H209,H212,H215,H222,H231,H240,H249,H250,H251)</f>
        <v>0</v>
      </c>
      <c r="I262" s="1666">
        <f t="shared" si="70"/>
        <v>0</v>
      </c>
      <c r="J262" s="1666">
        <f t="shared" si="70"/>
        <v>0</v>
      </c>
      <c r="K262" s="1666">
        <f t="shared" si="70"/>
        <v>0</v>
      </c>
      <c r="L262" s="1666">
        <f t="shared" si="70"/>
        <v>0</v>
      </c>
      <c r="M262" s="1666">
        <f t="shared" si="70"/>
        <v>14.30770131850784</v>
      </c>
      <c r="N262" s="1666">
        <f t="shared" si="70"/>
        <v>9.5482153405505361</v>
      </c>
      <c r="O262" s="1666">
        <f t="shared" si="70"/>
        <v>12.689571585771215</v>
      </c>
      <c r="P262" s="1666">
        <f t="shared" si="70"/>
        <v>17.241684632713465</v>
      </c>
      <c r="Q262" s="1675">
        <f t="shared" si="70"/>
        <v>20.462234779334739</v>
      </c>
      <c r="R262" s="1666">
        <f t="shared" si="70"/>
        <v>64.034631229634797</v>
      </c>
      <c r="S262" s="1666">
        <f t="shared" si="70"/>
        <v>17.413913802838984</v>
      </c>
      <c r="T262" s="1666">
        <f t="shared" si="70"/>
        <v>24.148813250164082</v>
      </c>
      <c r="U262" s="1666">
        <f t="shared" si="70"/>
        <v>3.3896994796852296</v>
      </c>
      <c r="V262" s="1666">
        <f t="shared" si="70"/>
        <v>21.987150686975262</v>
      </c>
      <c r="W262" s="1666">
        <f t="shared" si="70"/>
        <v>29.594338237952467</v>
      </c>
      <c r="X262" s="1666">
        <f t="shared" si="70"/>
        <v>26.643475174814466</v>
      </c>
      <c r="Y262" s="1666">
        <f t="shared" si="70"/>
        <v>20.739289691032713</v>
      </c>
      <c r="Z262" s="1666">
        <f t="shared" si="70"/>
        <v>4.19859805077009</v>
      </c>
      <c r="AA262" s="1668"/>
    </row>
    <row r="263" spans="2:27" x14ac:dyDescent="0.25">
      <c r="B263" s="250" t="s">
        <v>1071</v>
      </c>
      <c r="C263" s="50" t="s">
        <v>1070</v>
      </c>
      <c r="D263" s="57" t="s">
        <v>807</v>
      </c>
      <c r="E263" s="1565" t="s">
        <v>1986</v>
      </c>
      <c r="F263" s="301">
        <v>3</v>
      </c>
      <c r="G263" s="1666">
        <f>SUM(G204,G207,G210,G213,G216,G226,G235,G244,G252,G253,G254)</f>
        <v>0</v>
      </c>
      <c r="H263" s="1666">
        <f t="shared" ref="H263:Z263" si="71">SUM(H204,H207,H210,H213,H216,H226,H235,H244,H252,H253,H254)</f>
        <v>0</v>
      </c>
      <c r="I263" s="1666">
        <f t="shared" si="71"/>
        <v>0</v>
      </c>
      <c r="J263" s="1666">
        <f t="shared" si="71"/>
        <v>0</v>
      </c>
      <c r="K263" s="1666">
        <f t="shared" si="71"/>
        <v>0</v>
      </c>
      <c r="L263" s="1666">
        <f t="shared" si="71"/>
        <v>0</v>
      </c>
      <c r="M263" s="1666">
        <f t="shared" si="71"/>
        <v>1.5762801781669928</v>
      </c>
      <c r="N263" s="1666">
        <f t="shared" si="71"/>
        <v>1.6088539872350189</v>
      </c>
      <c r="O263" s="1666">
        <f t="shared" si="71"/>
        <v>1.5747413495502138</v>
      </c>
      <c r="P263" s="1666">
        <f t="shared" si="71"/>
        <v>1.5747413495502138</v>
      </c>
      <c r="Q263" s="1667">
        <f t="shared" si="71"/>
        <v>1.5747413495502138</v>
      </c>
      <c r="R263" s="1666">
        <f t="shared" si="71"/>
        <v>7.9048167563173219</v>
      </c>
      <c r="S263" s="1666">
        <f t="shared" si="71"/>
        <v>18.319229682887354</v>
      </c>
      <c r="T263" s="1666">
        <f t="shared" si="71"/>
        <v>19.091493815665537</v>
      </c>
      <c r="U263" s="1666">
        <f t="shared" si="71"/>
        <v>19.840384520836199</v>
      </c>
      <c r="V263" s="1666">
        <f t="shared" si="71"/>
        <v>20.313379554287653</v>
      </c>
      <c r="W263" s="1666">
        <f t="shared" si="71"/>
        <v>22.642224148482576</v>
      </c>
      <c r="X263" s="1666">
        <f t="shared" si="71"/>
        <v>21.211933764778539</v>
      </c>
      <c r="Y263" s="1666">
        <f t="shared" si="71"/>
        <v>19.370195807705919</v>
      </c>
      <c r="Z263" s="1666">
        <f t="shared" si="71"/>
        <v>19.366805156254234</v>
      </c>
      <c r="AA263" s="1668"/>
    </row>
    <row r="264" spans="2:27" ht="14.4" thickBot="1" x14ac:dyDescent="0.3">
      <c r="B264" s="251" t="s">
        <v>1072</v>
      </c>
      <c r="C264" s="51" t="s">
        <v>1070</v>
      </c>
      <c r="D264" s="59" t="s">
        <v>966</v>
      </c>
      <c r="E264" s="1566" t="s">
        <v>1986</v>
      </c>
      <c r="F264" s="302">
        <v>3</v>
      </c>
      <c r="G264" s="1655">
        <f t="shared" ref="G264:L264" si="72">SUM(G262:G263)</f>
        <v>0</v>
      </c>
      <c r="H264" s="1655">
        <f t="shared" si="72"/>
        <v>0</v>
      </c>
      <c r="I264" s="1655">
        <f t="shared" si="72"/>
        <v>0</v>
      </c>
      <c r="J264" s="1655">
        <f t="shared" si="72"/>
        <v>0</v>
      </c>
      <c r="K264" s="1655">
        <f t="shared" si="72"/>
        <v>0</v>
      </c>
      <c r="L264" s="1655">
        <f t="shared" si="72"/>
        <v>0</v>
      </c>
      <c r="M264" s="1655">
        <f t="shared" ref="M264:Z264" si="73">SUM(M262:M263)</f>
        <v>15.883981496674833</v>
      </c>
      <c r="N264" s="1655">
        <f t="shared" si="73"/>
        <v>11.157069327785555</v>
      </c>
      <c r="O264" s="1655">
        <f t="shared" si="73"/>
        <v>14.26431293532143</v>
      </c>
      <c r="P264" s="1655">
        <f t="shared" si="73"/>
        <v>18.816425982263677</v>
      </c>
      <c r="Q264" s="1656">
        <f t="shared" si="73"/>
        <v>22.036976128884952</v>
      </c>
      <c r="R264" s="1655">
        <f t="shared" si="73"/>
        <v>71.939447985952114</v>
      </c>
      <c r="S264" s="1655">
        <f t="shared" si="73"/>
        <v>35.733143485726337</v>
      </c>
      <c r="T264" s="1655">
        <f t="shared" si="73"/>
        <v>43.240307065829619</v>
      </c>
      <c r="U264" s="1655">
        <f t="shared" si="73"/>
        <v>23.23008400052143</v>
      </c>
      <c r="V264" s="1655">
        <f t="shared" si="73"/>
        <v>42.300530241262919</v>
      </c>
      <c r="W264" s="1655">
        <f t="shared" si="73"/>
        <v>52.23656238643504</v>
      </c>
      <c r="X264" s="1655">
        <f t="shared" si="73"/>
        <v>47.855408939593005</v>
      </c>
      <c r="Y264" s="1655">
        <f t="shared" si="73"/>
        <v>40.109485498738636</v>
      </c>
      <c r="Z264" s="1655">
        <f t="shared" si="73"/>
        <v>23.565403207024325</v>
      </c>
      <c r="AA264" s="1657"/>
    </row>
    <row r="265" spans="2:27" ht="14.4" thickBot="1" x14ac:dyDescent="0.3">
      <c r="B265" s="252"/>
      <c r="C265" s="253"/>
      <c r="D265" s="61"/>
      <c r="E265" s="254"/>
      <c r="F265" s="255"/>
      <c r="G265" s="264"/>
      <c r="H265" s="264"/>
      <c r="I265" s="264"/>
      <c r="J265" s="264"/>
      <c r="K265" s="264"/>
      <c r="L265" s="264"/>
      <c r="M265" s="264"/>
      <c r="N265" s="264"/>
      <c r="O265" s="264"/>
      <c r="P265" s="264"/>
      <c r="Q265" s="264"/>
      <c r="R265" s="264"/>
      <c r="S265" s="264"/>
      <c r="T265" s="264"/>
      <c r="U265" s="264"/>
      <c r="V265" s="264"/>
      <c r="W265" s="264"/>
      <c r="X265" s="264"/>
      <c r="Y265" s="264"/>
      <c r="Z265" s="264"/>
      <c r="AA265" s="264"/>
    </row>
    <row r="266" spans="2:27" ht="42" thickBot="1" x14ac:dyDescent="0.3">
      <c r="B266" s="216" t="s">
        <v>1073</v>
      </c>
      <c r="G266" s="1717" t="s">
        <v>977</v>
      </c>
      <c r="H266" s="1779"/>
      <c r="I266" s="1779"/>
      <c r="J266" s="1779"/>
      <c r="K266" s="1779"/>
      <c r="L266" s="1779"/>
      <c r="M266" s="1779"/>
      <c r="N266" s="1779"/>
      <c r="O266" s="1779"/>
      <c r="P266" s="1779"/>
      <c r="Q266" s="1718"/>
      <c r="R266" s="1717" t="s">
        <v>978</v>
      </c>
      <c r="S266" s="1779"/>
      <c r="T266" s="1779"/>
      <c r="U266" s="1779"/>
      <c r="V266" s="1779"/>
      <c r="W266" s="1779"/>
      <c r="X266" s="1779"/>
      <c r="Y266" s="1779"/>
      <c r="Z266" s="1779"/>
      <c r="AA266" s="1718"/>
    </row>
    <row r="267" spans="2:27" ht="42" thickBot="1" x14ac:dyDescent="0.3">
      <c r="B267" s="257" t="s">
        <v>979</v>
      </c>
      <c r="C267" s="258" t="s">
        <v>1074</v>
      </c>
      <c r="D267" s="258" t="s">
        <v>963</v>
      </c>
      <c r="E267" s="258" t="s">
        <v>116</v>
      </c>
      <c r="F267" s="259" t="s">
        <v>117</v>
      </c>
      <c r="G267" s="257" t="s">
        <v>118</v>
      </c>
      <c r="H267" s="258" t="s">
        <v>119</v>
      </c>
      <c r="I267" s="258" t="s">
        <v>120</v>
      </c>
      <c r="J267" s="258" t="s">
        <v>121</v>
      </c>
      <c r="K267" s="258" t="s">
        <v>122</v>
      </c>
      <c r="L267" s="258" t="s">
        <v>123</v>
      </c>
      <c r="M267" s="258" t="s">
        <v>124</v>
      </c>
      <c r="N267" s="258" t="s">
        <v>125</v>
      </c>
      <c r="O267" s="258" t="s">
        <v>126</v>
      </c>
      <c r="P267" s="258" t="s">
        <v>127</v>
      </c>
      <c r="Q267" s="259" t="s">
        <v>128</v>
      </c>
      <c r="R267" s="262" t="s">
        <v>980</v>
      </c>
      <c r="S267" s="260" t="s">
        <v>981</v>
      </c>
      <c r="T267" s="260" t="s">
        <v>982</v>
      </c>
      <c r="U267" s="260" t="s">
        <v>983</v>
      </c>
      <c r="V267" s="260" t="s">
        <v>984</v>
      </c>
      <c r="W267" s="260" t="s">
        <v>985</v>
      </c>
      <c r="X267" s="260" t="s">
        <v>986</v>
      </c>
      <c r="Y267" s="260" t="s">
        <v>987</v>
      </c>
      <c r="Z267" s="260" t="s">
        <v>988</v>
      </c>
      <c r="AA267" s="261" t="s">
        <v>989</v>
      </c>
    </row>
    <row r="268" spans="2:27" x14ac:dyDescent="0.25">
      <c r="B268" s="1146" t="s">
        <v>1075</v>
      </c>
      <c r="C268" s="1147" t="s">
        <v>1076</v>
      </c>
      <c r="D268" s="1148" t="s">
        <v>1077</v>
      </c>
      <c r="E268" s="1149" t="s">
        <v>145</v>
      </c>
      <c r="F268" s="1150">
        <v>2</v>
      </c>
      <c r="G268" s="425">
        <v>0</v>
      </c>
      <c r="H268" s="426">
        <v>0</v>
      </c>
      <c r="I268" s="426">
        <v>0</v>
      </c>
      <c r="J268" s="426">
        <v>0</v>
      </c>
      <c r="K268" s="426">
        <v>0</v>
      </c>
      <c r="L268" s="323">
        <v>0</v>
      </c>
      <c r="M268" s="323">
        <v>0</v>
      </c>
      <c r="N268" s="323">
        <v>0</v>
      </c>
      <c r="O268" s="323">
        <v>0</v>
      </c>
      <c r="P268" s="323">
        <v>0</v>
      </c>
      <c r="Q268" s="323">
        <v>0</v>
      </c>
      <c r="R268" s="323">
        <v>0</v>
      </c>
      <c r="S268" s="323">
        <v>0</v>
      </c>
      <c r="T268" s="323">
        <v>0</v>
      </c>
      <c r="U268" s="323">
        <v>0</v>
      </c>
      <c r="V268" s="323">
        <v>0</v>
      </c>
      <c r="W268" s="323">
        <v>20</v>
      </c>
      <c r="X268" s="323">
        <v>45</v>
      </c>
      <c r="Y268" s="323">
        <v>0</v>
      </c>
      <c r="Z268" s="323">
        <v>0</v>
      </c>
      <c r="AA268" s="324"/>
    </row>
    <row r="269" spans="2:27" x14ac:dyDescent="0.25">
      <c r="B269" s="250" t="s">
        <v>1078</v>
      </c>
      <c r="C269" s="50" t="s">
        <v>1079</v>
      </c>
      <c r="D269" s="57" t="s">
        <v>1077</v>
      </c>
      <c r="E269" s="58" t="s">
        <v>145</v>
      </c>
      <c r="F269" s="301">
        <v>2</v>
      </c>
      <c r="G269" s="425">
        <v>0</v>
      </c>
      <c r="H269" s="426">
        <v>0</v>
      </c>
      <c r="I269" s="426">
        <v>0</v>
      </c>
      <c r="J269" s="426">
        <v>0</v>
      </c>
      <c r="K269" s="426">
        <v>0</v>
      </c>
      <c r="L269" s="323">
        <v>0</v>
      </c>
      <c r="M269" s="323">
        <v>0.81540000000000012</v>
      </c>
      <c r="N269" s="323">
        <v>0.87519999999999998</v>
      </c>
      <c r="O269" s="323">
        <v>1.2262000000000002</v>
      </c>
      <c r="P269" s="323">
        <v>1.5013999999999994</v>
      </c>
      <c r="Q269" s="323">
        <v>1.7680999999999996</v>
      </c>
      <c r="R269" s="323">
        <v>9.6960999999999995</v>
      </c>
      <c r="S269" s="323">
        <v>9.5495999999999999</v>
      </c>
      <c r="T269" s="323">
        <v>6.1651000000000025</v>
      </c>
      <c r="U269" s="323">
        <v>4.4740000000000002</v>
      </c>
      <c r="V269" s="323">
        <v>0.40530000000000399</v>
      </c>
      <c r="W269" s="323">
        <v>0.31099999999999994</v>
      </c>
      <c r="X269" s="323">
        <v>0.31090000000000373</v>
      </c>
      <c r="Y269" s="323">
        <v>0.31289999999999907</v>
      </c>
      <c r="Z269" s="323">
        <v>0.32099999999999795</v>
      </c>
      <c r="AA269" s="324"/>
    </row>
    <row r="270" spans="2:27" x14ac:dyDescent="0.25">
      <c r="B270" s="250" t="s">
        <v>1080</v>
      </c>
      <c r="C270" s="50" t="s">
        <v>1004</v>
      </c>
      <c r="D270" s="57" t="s">
        <v>1077</v>
      </c>
      <c r="E270" s="58" t="s">
        <v>145</v>
      </c>
      <c r="F270" s="301">
        <v>2</v>
      </c>
      <c r="G270" s="425">
        <v>0</v>
      </c>
      <c r="H270" s="426">
        <v>0</v>
      </c>
      <c r="I270" s="426">
        <v>0</v>
      </c>
      <c r="J270" s="426">
        <v>0</v>
      </c>
      <c r="K270" s="426">
        <v>0</v>
      </c>
      <c r="L270" s="323">
        <v>0</v>
      </c>
      <c r="M270" s="323">
        <v>1.9954000000000001</v>
      </c>
      <c r="N270" s="323">
        <v>-0.39170000000000016</v>
      </c>
      <c r="O270" s="323">
        <v>0.35729999999999995</v>
      </c>
      <c r="P270" s="323">
        <v>1.0385999999999997</v>
      </c>
      <c r="Q270" s="323">
        <v>0.74600000000000088</v>
      </c>
      <c r="R270" s="323">
        <v>2.5628000000000002</v>
      </c>
      <c r="S270" s="323">
        <v>1.7163999999999984</v>
      </c>
      <c r="T270" s="323">
        <v>0.39300000000000068</v>
      </c>
      <c r="U270" s="323">
        <v>0.39300000000000068</v>
      </c>
      <c r="V270" s="323">
        <v>0.36800000000000033</v>
      </c>
      <c r="W270" s="323">
        <v>0.33999999999999986</v>
      </c>
      <c r="X270" s="323">
        <v>0.36999999999999922</v>
      </c>
      <c r="Y270" s="323">
        <v>0.35000000000000142</v>
      </c>
      <c r="Z270" s="323">
        <v>0.34999999999999787</v>
      </c>
      <c r="AA270" s="324"/>
    </row>
    <row r="271" spans="2:27" x14ac:dyDescent="0.25">
      <c r="B271" s="250" t="s">
        <v>1081</v>
      </c>
      <c r="C271" s="50" t="s">
        <v>1082</v>
      </c>
      <c r="D271" s="57" t="s">
        <v>1077</v>
      </c>
      <c r="E271" s="58" t="s">
        <v>145</v>
      </c>
      <c r="F271" s="301">
        <v>2</v>
      </c>
      <c r="G271" s="425">
        <v>0</v>
      </c>
      <c r="H271" s="426">
        <v>0</v>
      </c>
      <c r="I271" s="426">
        <v>0</v>
      </c>
      <c r="J271" s="426">
        <v>0</v>
      </c>
      <c r="K271" s="426">
        <v>0</v>
      </c>
      <c r="L271" s="323">
        <v>0</v>
      </c>
      <c r="M271" s="323">
        <v>0</v>
      </c>
      <c r="N271" s="323">
        <v>0</v>
      </c>
      <c r="O271" s="323">
        <v>0</v>
      </c>
      <c r="P271" s="323">
        <v>0</v>
      </c>
      <c r="Q271" s="323">
        <v>0</v>
      </c>
      <c r="R271" s="323">
        <v>4.0999999999999996</v>
      </c>
      <c r="S271" s="323">
        <v>0</v>
      </c>
      <c r="T271" s="323">
        <v>10</v>
      </c>
      <c r="U271" s="323">
        <v>0</v>
      </c>
      <c r="V271" s="323">
        <v>0</v>
      </c>
      <c r="W271" s="323">
        <v>0</v>
      </c>
      <c r="X271" s="323">
        <v>0</v>
      </c>
      <c r="Y271" s="323">
        <v>0</v>
      </c>
      <c r="Z271" s="323">
        <v>0</v>
      </c>
      <c r="AA271" s="324"/>
    </row>
    <row r="272" spans="2:27" x14ac:dyDescent="0.25">
      <c r="B272" s="250" t="s">
        <v>1083</v>
      </c>
      <c r="C272" s="50" t="s">
        <v>1084</v>
      </c>
      <c r="D272" s="57" t="s">
        <v>1077</v>
      </c>
      <c r="E272" s="58" t="s">
        <v>145</v>
      </c>
      <c r="F272" s="301">
        <v>2</v>
      </c>
      <c r="G272" s="1145">
        <f>SUM(G273:G279)</f>
        <v>0</v>
      </c>
      <c r="H272" s="1145">
        <f t="shared" ref="H272:AA272" si="74">SUM(H273:H279)</f>
        <v>0</v>
      </c>
      <c r="I272" s="1145">
        <f t="shared" si="74"/>
        <v>0</v>
      </c>
      <c r="J272" s="1145">
        <f t="shared" si="74"/>
        <v>0</v>
      </c>
      <c r="K272" s="1145">
        <f t="shared" si="74"/>
        <v>0</v>
      </c>
      <c r="L272" s="1145">
        <f t="shared" si="74"/>
        <v>0</v>
      </c>
      <c r="M272" s="1145">
        <f t="shared" si="74"/>
        <v>0.40529999999999999</v>
      </c>
      <c r="N272" s="1145">
        <f t="shared" si="74"/>
        <v>1.2735000000000001</v>
      </c>
      <c r="O272" s="1145">
        <f t="shared" si="74"/>
        <v>1.9855999999999996</v>
      </c>
      <c r="P272" s="1145">
        <f t="shared" si="74"/>
        <v>2.1010000000000009</v>
      </c>
      <c r="Q272" s="1145">
        <f t="shared" si="74"/>
        <v>2.7309000000000005</v>
      </c>
      <c r="R272" s="1145">
        <f t="shared" si="74"/>
        <v>8.6968999999999959</v>
      </c>
      <c r="S272" s="1145">
        <f t="shared" si="74"/>
        <v>0</v>
      </c>
      <c r="T272" s="1145">
        <f t="shared" si="74"/>
        <v>0</v>
      </c>
      <c r="U272" s="1145">
        <f t="shared" si="74"/>
        <v>0</v>
      </c>
      <c r="V272" s="1145">
        <f t="shared" si="74"/>
        <v>0</v>
      </c>
      <c r="W272" s="1145">
        <f t="shared" si="74"/>
        <v>0</v>
      </c>
      <c r="X272" s="1145">
        <f t="shared" si="74"/>
        <v>0</v>
      </c>
      <c r="Y272" s="1145">
        <f t="shared" si="74"/>
        <v>0</v>
      </c>
      <c r="Z272" s="1145">
        <f t="shared" si="74"/>
        <v>0</v>
      </c>
      <c r="AA272" s="1145">
        <f t="shared" si="74"/>
        <v>0</v>
      </c>
    </row>
    <row r="273" spans="2:27" x14ac:dyDescent="0.25">
      <c r="B273" s="250" t="s">
        <v>1085</v>
      </c>
      <c r="C273" s="50" t="s">
        <v>1086</v>
      </c>
      <c r="D273" s="57" t="s">
        <v>1077</v>
      </c>
      <c r="E273" s="58" t="s">
        <v>145</v>
      </c>
      <c r="F273" s="301">
        <v>2</v>
      </c>
      <c r="G273" s="425">
        <v>0</v>
      </c>
      <c r="H273" s="426">
        <v>0</v>
      </c>
      <c r="I273" s="426">
        <v>0</v>
      </c>
      <c r="J273" s="426">
        <v>0</v>
      </c>
      <c r="K273" s="426">
        <v>0</v>
      </c>
      <c r="L273" s="323">
        <v>0</v>
      </c>
      <c r="M273" s="323">
        <v>0</v>
      </c>
      <c r="N273" s="323">
        <v>0</v>
      </c>
      <c r="O273" s="323">
        <v>0</v>
      </c>
      <c r="P273" s="323">
        <v>0</v>
      </c>
      <c r="Q273" s="323">
        <v>0</v>
      </c>
      <c r="R273" s="323">
        <v>0</v>
      </c>
      <c r="S273" s="323">
        <v>0</v>
      </c>
      <c r="T273" s="323">
        <v>0</v>
      </c>
      <c r="U273" s="323">
        <v>0</v>
      </c>
      <c r="V273" s="323">
        <v>0</v>
      </c>
      <c r="W273" s="323">
        <v>0</v>
      </c>
      <c r="X273" s="323">
        <v>0</v>
      </c>
      <c r="Y273" s="323">
        <v>0</v>
      </c>
      <c r="Z273" s="323">
        <v>0</v>
      </c>
      <c r="AA273" s="324"/>
    </row>
    <row r="274" spans="2:27" x14ac:dyDescent="0.25">
      <c r="B274" s="250" t="s">
        <v>1087</v>
      </c>
      <c r="C274" s="50" t="s">
        <v>1088</v>
      </c>
      <c r="D274" s="57" t="s">
        <v>1077</v>
      </c>
      <c r="E274" s="58" t="s">
        <v>145</v>
      </c>
      <c r="F274" s="301">
        <v>2</v>
      </c>
      <c r="G274" s="425">
        <v>0</v>
      </c>
      <c r="H274" s="426">
        <v>0</v>
      </c>
      <c r="I274" s="426">
        <v>0</v>
      </c>
      <c r="J274" s="426">
        <v>0</v>
      </c>
      <c r="K274" s="426">
        <v>0</v>
      </c>
      <c r="L274" s="323">
        <v>0</v>
      </c>
      <c r="M274" s="323">
        <v>0</v>
      </c>
      <c r="N274" s="323">
        <v>0</v>
      </c>
      <c r="O274" s="323">
        <v>0</v>
      </c>
      <c r="P274" s="323">
        <v>0</v>
      </c>
      <c r="Q274" s="323">
        <v>0</v>
      </c>
      <c r="R274" s="323">
        <v>0</v>
      </c>
      <c r="S274" s="323">
        <v>0</v>
      </c>
      <c r="T274" s="323">
        <v>0</v>
      </c>
      <c r="U274" s="323">
        <v>0</v>
      </c>
      <c r="V274" s="323">
        <v>0</v>
      </c>
      <c r="W274" s="323">
        <v>0</v>
      </c>
      <c r="X274" s="323">
        <v>0</v>
      </c>
      <c r="Y274" s="323">
        <v>0</v>
      </c>
      <c r="Z274" s="323">
        <v>0</v>
      </c>
      <c r="AA274" s="324"/>
    </row>
    <row r="275" spans="2:27" x14ac:dyDescent="0.25">
      <c r="B275" s="250" t="s">
        <v>1089</v>
      </c>
      <c r="C275" s="50" t="s">
        <v>1090</v>
      </c>
      <c r="D275" s="57" t="s">
        <v>1077</v>
      </c>
      <c r="E275" s="58" t="s">
        <v>145</v>
      </c>
      <c r="F275" s="301">
        <v>2</v>
      </c>
      <c r="G275" s="425">
        <v>0</v>
      </c>
      <c r="H275" s="426">
        <v>0</v>
      </c>
      <c r="I275" s="426">
        <v>0</v>
      </c>
      <c r="J275" s="426">
        <v>0</v>
      </c>
      <c r="K275" s="426">
        <v>0</v>
      </c>
      <c r="L275" s="323">
        <v>0</v>
      </c>
      <c r="M275" s="323">
        <v>3.1299999999999994E-2</v>
      </c>
      <c r="N275" s="323">
        <v>0.12909999999999999</v>
      </c>
      <c r="O275" s="323">
        <v>0.80469999999999986</v>
      </c>
      <c r="P275" s="323">
        <v>1.3503000000000005</v>
      </c>
      <c r="Q275" s="323">
        <v>1.8792000000000009</v>
      </c>
      <c r="R275" s="323">
        <v>5.918299999999995</v>
      </c>
      <c r="S275" s="323">
        <v>0</v>
      </c>
      <c r="T275" s="323">
        <v>0</v>
      </c>
      <c r="U275" s="323">
        <v>0</v>
      </c>
      <c r="V275" s="323">
        <v>0</v>
      </c>
      <c r="W275" s="323">
        <v>0</v>
      </c>
      <c r="X275" s="323">
        <v>0</v>
      </c>
      <c r="Y275" s="323">
        <v>0</v>
      </c>
      <c r="Z275" s="323">
        <v>0</v>
      </c>
      <c r="AA275" s="324"/>
    </row>
    <row r="276" spans="2:27" x14ac:dyDescent="0.25">
      <c r="B276" s="250" t="s">
        <v>1091</v>
      </c>
      <c r="C276" s="50" t="s">
        <v>1092</v>
      </c>
      <c r="D276" s="57" t="s">
        <v>1077</v>
      </c>
      <c r="E276" s="58" t="s">
        <v>145</v>
      </c>
      <c r="F276" s="301">
        <v>2</v>
      </c>
      <c r="G276" s="425">
        <v>0</v>
      </c>
      <c r="H276" s="426">
        <v>0</v>
      </c>
      <c r="I276" s="426">
        <v>0</v>
      </c>
      <c r="J276" s="426">
        <v>0</v>
      </c>
      <c r="K276" s="426">
        <v>0</v>
      </c>
      <c r="L276" s="323">
        <v>0</v>
      </c>
      <c r="M276" s="323">
        <v>0</v>
      </c>
      <c r="N276" s="323">
        <v>0</v>
      </c>
      <c r="O276" s="323">
        <v>0</v>
      </c>
      <c r="P276" s="323">
        <v>0</v>
      </c>
      <c r="Q276" s="323">
        <v>0</v>
      </c>
      <c r="R276" s="323">
        <v>0</v>
      </c>
      <c r="S276" s="323">
        <v>0</v>
      </c>
      <c r="T276" s="323">
        <v>0</v>
      </c>
      <c r="U276" s="323">
        <v>0</v>
      </c>
      <c r="V276" s="323">
        <v>0</v>
      </c>
      <c r="W276" s="323">
        <v>0</v>
      </c>
      <c r="X276" s="323">
        <v>0</v>
      </c>
      <c r="Y276" s="323">
        <v>0</v>
      </c>
      <c r="Z276" s="323">
        <v>0</v>
      </c>
      <c r="AA276" s="324"/>
    </row>
    <row r="277" spans="2:27" x14ac:dyDescent="0.25">
      <c r="B277" s="250" t="s">
        <v>1093</v>
      </c>
      <c r="C277" s="50" t="s">
        <v>1094</v>
      </c>
      <c r="D277" s="57" t="s">
        <v>1077</v>
      </c>
      <c r="E277" s="58" t="s">
        <v>145</v>
      </c>
      <c r="F277" s="301">
        <v>2</v>
      </c>
      <c r="G277" s="425">
        <v>0</v>
      </c>
      <c r="H277" s="426">
        <v>0</v>
      </c>
      <c r="I277" s="426">
        <v>0</v>
      </c>
      <c r="J277" s="426">
        <v>0</v>
      </c>
      <c r="K277" s="426">
        <v>0</v>
      </c>
      <c r="L277" s="323">
        <v>0</v>
      </c>
      <c r="M277" s="323">
        <v>0</v>
      </c>
      <c r="N277" s="323">
        <v>2.23E-2</v>
      </c>
      <c r="O277" s="323">
        <v>0.16839999999999999</v>
      </c>
      <c r="P277" s="323">
        <v>0.28640000000000004</v>
      </c>
      <c r="Q277" s="323">
        <v>0.40060000000000001</v>
      </c>
      <c r="R277" s="323">
        <v>2.5255000000000001</v>
      </c>
      <c r="S277" s="323">
        <v>0</v>
      </c>
      <c r="T277" s="323">
        <v>0</v>
      </c>
      <c r="U277" s="323">
        <v>0</v>
      </c>
      <c r="V277" s="323">
        <v>0</v>
      </c>
      <c r="W277" s="323">
        <v>0</v>
      </c>
      <c r="X277" s="323">
        <v>0</v>
      </c>
      <c r="Y277" s="323">
        <v>0</v>
      </c>
      <c r="Z277" s="323">
        <v>0</v>
      </c>
      <c r="AA277" s="324"/>
    </row>
    <row r="278" spans="2:27" x14ac:dyDescent="0.25">
      <c r="B278" s="250" t="s">
        <v>1095</v>
      </c>
      <c r="C278" s="50" t="s">
        <v>1096</v>
      </c>
      <c r="D278" s="57" t="s">
        <v>1077</v>
      </c>
      <c r="E278" s="58" t="s">
        <v>145</v>
      </c>
      <c r="F278" s="301">
        <v>2</v>
      </c>
      <c r="G278" s="425">
        <v>0</v>
      </c>
      <c r="H278" s="426">
        <v>0</v>
      </c>
      <c r="I278" s="426">
        <v>0</v>
      </c>
      <c r="J278" s="426">
        <v>0</v>
      </c>
      <c r="K278" s="426">
        <v>0</v>
      </c>
      <c r="L278" s="323">
        <v>0</v>
      </c>
      <c r="M278" s="323">
        <v>0</v>
      </c>
      <c r="N278" s="323">
        <v>0</v>
      </c>
      <c r="O278" s="323">
        <v>0</v>
      </c>
      <c r="P278" s="323">
        <v>0</v>
      </c>
      <c r="Q278" s="323">
        <v>0</v>
      </c>
      <c r="R278" s="323">
        <v>0</v>
      </c>
      <c r="S278" s="323">
        <v>0</v>
      </c>
      <c r="T278" s="323">
        <v>0</v>
      </c>
      <c r="U278" s="323">
        <v>0</v>
      </c>
      <c r="V278" s="323">
        <v>0</v>
      </c>
      <c r="W278" s="323">
        <v>0</v>
      </c>
      <c r="X278" s="323">
        <v>0</v>
      </c>
      <c r="Y278" s="323">
        <v>0</v>
      </c>
      <c r="Z278" s="323">
        <v>0</v>
      </c>
      <c r="AA278" s="324"/>
    </row>
    <row r="279" spans="2:27" ht="28.2" thickBot="1" x14ac:dyDescent="0.3">
      <c r="B279" s="251" t="s">
        <v>1097</v>
      </c>
      <c r="C279" s="51" t="s">
        <v>1098</v>
      </c>
      <c r="D279" s="59" t="s">
        <v>1077</v>
      </c>
      <c r="E279" s="60" t="s">
        <v>145</v>
      </c>
      <c r="F279" s="302">
        <v>2</v>
      </c>
      <c r="G279" s="425">
        <v>0</v>
      </c>
      <c r="H279" s="426">
        <v>0</v>
      </c>
      <c r="I279" s="426">
        <v>0</v>
      </c>
      <c r="J279" s="426">
        <v>0</v>
      </c>
      <c r="K279" s="426">
        <v>0</v>
      </c>
      <c r="L279" s="323">
        <v>0</v>
      </c>
      <c r="M279" s="323">
        <v>0.374</v>
      </c>
      <c r="N279" s="323">
        <v>1.1221000000000001</v>
      </c>
      <c r="O279" s="323">
        <v>1.0124999999999997</v>
      </c>
      <c r="P279" s="323">
        <v>0.46430000000000016</v>
      </c>
      <c r="Q279" s="323">
        <v>0.45109999999999983</v>
      </c>
      <c r="R279" s="323">
        <v>0.25309999999999988</v>
      </c>
      <c r="S279" s="323">
        <v>0</v>
      </c>
      <c r="T279" s="323">
        <v>0</v>
      </c>
      <c r="U279" s="323">
        <v>0</v>
      </c>
      <c r="V279" s="323">
        <v>0</v>
      </c>
      <c r="W279" s="323">
        <v>0</v>
      </c>
      <c r="X279" s="323">
        <v>0</v>
      </c>
      <c r="Y279" s="323">
        <v>0</v>
      </c>
      <c r="Z279" s="323">
        <v>0</v>
      </c>
      <c r="AA279" s="324"/>
    </row>
    <row r="280" spans="2:27" ht="14.4" thickBot="1" x14ac:dyDescent="0.3">
      <c r="B280" s="252"/>
      <c r="C280" s="253"/>
      <c r="D280" s="61"/>
      <c r="E280" s="254"/>
      <c r="F280" s="255"/>
      <c r="G280" s="264"/>
      <c r="H280" s="264"/>
      <c r="I280" s="264"/>
      <c r="J280" s="264"/>
      <c r="K280" s="264"/>
      <c r="L280" s="264"/>
      <c r="M280" s="264"/>
      <c r="N280" s="264"/>
      <c r="O280" s="264"/>
      <c r="P280" s="264"/>
      <c r="Q280" s="264"/>
      <c r="R280" s="264"/>
      <c r="S280" s="264"/>
      <c r="T280" s="264"/>
      <c r="U280" s="264"/>
      <c r="V280" s="264"/>
      <c r="W280" s="264"/>
      <c r="X280" s="264"/>
      <c r="Y280" s="264"/>
      <c r="Z280" s="264"/>
      <c r="AA280" s="264"/>
    </row>
    <row r="281" spans="2:27" ht="42" thickBot="1" x14ac:dyDescent="0.3">
      <c r="B281" s="216" t="s">
        <v>1099</v>
      </c>
      <c r="G281" s="1717" t="s">
        <v>977</v>
      </c>
      <c r="H281" s="1779"/>
      <c r="I281" s="1779"/>
      <c r="J281" s="1779"/>
      <c r="K281" s="1779"/>
      <c r="L281" s="1779"/>
      <c r="M281" s="1779"/>
      <c r="N281" s="1779"/>
      <c r="O281" s="1779"/>
      <c r="P281" s="1779"/>
      <c r="Q281" s="1718"/>
      <c r="R281" s="1717" t="s">
        <v>978</v>
      </c>
      <c r="S281" s="1779"/>
      <c r="T281" s="1779"/>
      <c r="U281" s="1779"/>
      <c r="V281" s="1779"/>
      <c r="W281" s="1779"/>
      <c r="X281" s="1779"/>
      <c r="Y281" s="1779"/>
      <c r="Z281" s="1779"/>
      <c r="AA281" s="1718"/>
    </row>
    <row r="282" spans="2:27" ht="42" thickBot="1" x14ac:dyDescent="0.3">
      <c r="B282" s="257" t="s">
        <v>979</v>
      </c>
      <c r="C282" s="258" t="s">
        <v>962</v>
      </c>
      <c r="D282" s="258" t="s">
        <v>963</v>
      </c>
      <c r="E282" s="258" t="s">
        <v>116</v>
      </c>
      <c r="F282" s="259" t="s">
        <v>117</v>
      </c>
      <c r="G282" s="257" t="s">
        <v>118</v>
      </c>
      <c r="H282" s="258" t="s">
        <v>119</v>
      </c>
      <c r="I282" s="258" t="s">
        <v>120</v>
      </c>
      <c r="J282" s="258" t="s">
        <v>121</v>
      </c>
      <c r="K282" s="258" t="s">
        <v>122</v>
      </c>
      <c r="L282" s="258" t="s">
        <v>123</v>
      </c>
      <c r="M282" s="258" t="s">
        <v>124</v>
      </c>
      <c r="N282" s="258" t="s">
        <v>125</v>
      </c>
      <c r="O282" s="258" t="s">
        <v>126</v>
      </c>
      <c r="P282" s="258" t="s">
        <v>127</v>
      </c>
      <c r="Q282" s="259" t="s">
        <v>128</v>
      </c>
      <c r="R282" s="262" t="s">
        <v>980</v>
      </c>
      <c r="S282" s="260" t="s">
        <v>981</v>
      </c>
      <c r="T282" s="260" t="s">
        <v>982</v>
      </c>
      <c r="U282" s="260" t="s">
        <v>983</v>
      </c>
      <c r="V282" s="260" t="s">
        <v>984</v>
      </c>
      <c r="W282" s="260" t="s">
        <v>985</v>
      </c>
      <c r="X282" s="260" t="s">
        <v>986</v>
      </c>
      <c r="Y282" s="260" t="s">
        <v>987</v>
      </c>
      <c r="Z282" s="260" t="s">
        <v>988</v>
      </c>
      <c r="AA282" s="261" t="s">
        <v>989</v>
      </c>
    </row>
    <row r="283" spans="2:27" x14ac:dyDescent="0.25">
      <c r="B283" s="250" t="s">
        <v>1100</v>
      </c>
      <c r="C283" s="50" t="s">
        <v>1101</v>
      </c>
      <c r="D283" s="57" t="s">
        <v>966</v>
      </c>
      <c r="E283" s="1628" t="s">
        <v>1986</v>
      </c>
      <c r="F283" s="301">
        <v>3</v>
      </c>
      <c r="G283" s="1629"/>
      <c r="H283" s="1630"/>
      <c r="I283" s="1630"/>
      <c r="J283" s="1630"/>
      <c r="K283" s="1630"/>
      <c r="L283" s="1630"/>
      <c r="M283" s="1631"/>
      <c r="N283" s="1631"/>
      <c r="O283" s="1631"/>
      <c r="P283" s="1631"/>
      <c r="Q283" s="1632"/>
      <c r="R283" s="1633"/>
      <c r="S283" s="1631"/>
      <c r="T283" s="1631"/>
      <c r="U283" s="1631"/>
      <c r="V283" s="1631"/>
      <c r="W283" s="1631"/>
      <c r="X283" s="1631"/>
      <c r="Y283" s="1631"/>
      <c r="Z283" s="1631"/>
      <c r="AA283" s="322"/>
    </row>
    <row r="284" spans="2:27" ht="14.4" thickBot="1" x14ac:dyDescent="0.3">
      <c r="B284" s="251" t="s">
        <v>1102</v>
      </c>
      <c r="C284" s="51" t="s">
        <v>1103</v>
      </c>
      <c r="D284" s="59" t="s">
        <v>966</v>
      </c>
      <c r="E284" s="1634" t="s">
        <v>1986</v>
      </c>
      <c r="F284" s="302">
        <v>3</v>
      </c>
      <c r="G284" s="1635">
        <v>0</v>
      </c>
      <c r="H284" s="1636">
        <v>0</v>
      </c>
      <c r="I284" s="1636">
        <v>0</v>
      </c>
      <c r="J284" s="1636">
        <v>0</v>
      </c>
      <c r="K284" s="1636">
        <v>0</v>
      </c>
      <c r="L284" s="1636">
        <v>0</v>
      </c>
      <c r="M284" s="1637">
        <v>0.38557127186683682</v>
      </c>
      <c r="N284" s="1637">
        <v>0.61858656715408622</v>
      </c>
      <c r="O284" s="1637">
        <v>0.8750479469536413</v>
      </c>
      <c r="P284" s="1637">
        <v>1.0539933915093873</v>
      </c>
      <c r="Q284" s="1638">
        <v>1.2280626381158104</v>
      </c>
      <c r="R284" s="1639">
        <v>3.7180754842810302</v>
      </c>
      <c r="S284" s="1637">
        <v>0</v>
      </c>
      <c r="T284" s="1637">
        <v>0</v>
      </c>
      <c r="U284" s="1637">
        <v>0</v>
      </c>
      <c r="V284" s="1637">
        <v>0</v>
      </c>
      <c r="W284" s="1637">
        <v>0</v>
      </c>
      <c r="X284" s="1637">
        <v>0</v>
      </c>
      <c r="Y284" s="1637">
        <v>0</v>
      </c>
      <c r="Z284" s="1637">
        <v>0</v>
      </c>
      <c r="AA284" s="326"/>
    </row>
    <row r="285" spans="2:27" ht="14.4" thickBot="1" x14ac:dyDescent="0.3"/>
    <row r="286" spans="2:27" ht="42" thickBot="1" x14ac:dyDescent="0.3">
      <c r="B286" s="434" t="s">
        <v>57</v>
      </c>
      <c r="C286" s="66" t="s">
        <v>15</v>
      </c>
      <c r="D286" s="432" t="s">
        <v>2</v>
      </c>
      <c r="E286" s="1640" t="s">
        <v>2379</v>
      </c>
      <c r="G286" s="1209" t="s">
        <v>56</v>
      </c>
    </row>
    <row r="287" spans="2:27" ht="28.2" thickBot="1" x14ac:dyDescent="0.3">
      <c r="B287" s="433" t="s">
        <v>110</v>
      </c>
      <c r="C287" s="1641" t="s">
        <v>1934</v>
      </c>
      <c r="D287" s="1642" t="s">
        <v>1987</v>
      </c>
      <c r="E287" s="1640">
        <v>333.29780999652297</v>
      </c>
    </row>
    <row r="288" spans="2:27" ht="14.4" thickBot="1" x14ac:dyDescent="0.3"/>
    <row r="289" spans="2:27" ht="42" thickBot="1" x14ac:dyDescent="0.3">
      <c r="B289" s="216" t="s">
        <v>976</v>
      </c>
      <c r="G289" s="1717" t="s">
        <v>977</v>
      </c>
      <c r="H289" s="1779"/>
      <c r="I289" s="1779"/>
      <c r="J289" s="1779"/>
      <c r="K289" s="1779"/>
      <c r="L289" s="1779"/>
      <c r="M289" s="1779"/>
      <c r="N289" s="1779"/>
      <c r="O289" s="1779"/>
      <c r="P289" s="1779"/>
      <c r="Q289" s="1718"/>
      <c r="R289" s="1717" t="s">
        <v>978</v>
      </c>
      <c r="S289" s="1779"/>
      <c r="T289" s="1779"/>
      <c r="U289" s="1779"/>
      <c r="V289" s="1779"/>
      <c r="W289" s="1779"/>
      <c r="X289" s="1779"/>
      <c r="Y289" s="1779"/>
      <c r="Z289" s="1779"/>
      <c r="AA289" s="1718"/>
    </row>
    <row r="290" spans="2:27" ht="42" thickBot="1" x14ac:dyDescent="0.3">
      <c r="B290" s="257" t="s">
        <v>979</v>
      </c>
      <c r="C290" s="258" t="s">
        <v>962</v>
      </c>
      <c r="D290" s="258" t="s">
        <v>963</v>
      </c>
      <c r="E290" s="258" t="s">
        <v>116</v>
      </c>
      <c r="F290" s="259" t="s">
        <v>117</v>
      </c>
      <c r="G290" s="257" t="s">
        <v>118</v>
      </c>
      <c r="H290" s="258" t="s">
        <v>119</v>
      </c>
      <c r="I290" s="258" t="s">
        <v>120</v>
      </c>
      <c r="J290" s="258" t="s">
        <v>121</v>
      </c>
      <c r="K290" s="258" t="s">
        <v>122</v>
      </c>
      <c r="L290" s="258" t="s">
        <v>123</v>
      </c>
      <c r="M290" s="258" t="s">
        <v>124</v>
      </c>
      <c r="N290" s="258" t="s">
        <v>125</v>
      </c>
      <c r="O290" s="258" t="s">
        <v>126</v>
      </c>
      <c r="P290" s="258" t="s">
        <v>127</v>
      </c>
      <c r="Q290" s="259" t="s">
        <v>128</v>
      </c>
      <c r="R290" s="262" t="s">
        <v>980</v>
      </c>
      <c r="S290" s="260" t="s">
        <v>981</v>
      </c>
      <c r="T290" s="260" t="s">
        <v>982</v>
      </c>
      <c r="U290" s="260" t="s">
        <v>983</v>
      </c>
      <c r="V290" s="260" t="s">
        <v>984</v>
      </c>
      <c r="W290" s="260" t="s">
        <v>985</v>
      </c>
      <c r="X290" s="260" t="s">
        <v>986</v>
      </c>
      <c r="Y290" s="260" t="s">
        <v>987</v>
      </c>
      <c r="Z290" s="260" t="s">
        <v>988</v>
      </c>
      <c r="AA290" s="261" t="s">
        <v>989</v>
      </c>
    </row>
    <row r="291" spans="2:27" x14ac:dyDescent="0.25">
      <c r="B291" s="256" t="s">
        <v>990</v>
      </c>
      <c r="C291" s="247" t="s">
        <v>965</v>
      </c>
      <c r="D291" s="248" t="s">
        <v>966</v>
      </c>
      <c r="E291" s="1643" t="s">
        <v>1986</v>
      </c>
      <c r="F291" s="312">
        <v>3</v>
      </c>
      <c r="G291" s="1644">
        <v>0</v>
      </c>
      <c r="H291" s="1645">
        <v>1.5929650530273047</v>
      </c>
      <c r="I291" s="1645">
        <v>0</v>
      </c>
      <c r="J291" s="1645">
        <v>0</v>
      </c>
      <c r="K291" s="1645">
        <v>0</v>
      </c>
      <c r="L291" s="1645">
        <v>0</v>
      </c>
      <c r="M291" s="1646">
        <v>3.4044242433184908</v>
      </c>
      <c r="N291" s="1646">
        <v>4.5975292784570847</v>
      </c>
      <c r="O291" s="1646">
        <v>4.3238038717033556</v>
      </c>
      <c r="P291" s="1646">
        <v>3.501040562866141</v>
      </c>
      <c r="Q291" s="1647">
        <v>3.5547635310191552</v>
      </c>
      <c r="R291" s="1648">
        <v>16.717005694510679</v>
      </c>
      <c r="S291" s="1646">
        <v>18.70572527651888</v>
      </c>
      <c r="T291" s="1646">
        <v>17.79178531054097</v>
      </c>
      <c r="U291" s="1646">
        <v>17.536931615052385</v>
      </c>
      <c r="V291" s="1646">
        <v>18.159149526560888</v>
      </c>
      <c r="W291" s="1646">
        <v>18.317484627228303</v>
      </c>
      <c r="X291" s="1646">
        <v>17.643378282942276</v>
      </c>
      <c r="Y291" s="1646">
        <v>18.669139245523283</v>
      </c>
      <c r="Z291" s="1646">
        <v>18.632552607148458</v>
      </c>
      <c r="AA291" s="1649">
        <f t="shared" ref="AA291:AA293" si="75">SUM(AA289:AA290)</f>
        <v>0</v>
      </c>
    </row>
    <row r="292" spans="2:27" x14ac:dyDescent="0.25">
      <c r="B292" s="250" t="s">
        <v>991</v>
      </c>
      <c r="C292" s="50" t="s">
        <v>968</v>
      </c>
      <c r="D292" s="57" t="s">
        <v>966</v>
      </c>
      <c r="E292" s="1643" t="s">
        <v>1986</v>
      </c>
      <c r="F292" s="301">
        <v>3</v>
      </c>
      <c r="G292" s="1650">
        <v>0</v>
      </c>
      <c r="H292" s="1651">
        <v>0</v>
      </c>
      <c r="I292" s="1651">
        <v>0</v>
      </c>
      <c r="J292" s="1651">
        <v>0</v>
      </c>
      <c r="K292" s="1651">
        <v>0</v>
      </c>
      <c r="L292" s="1651">
        <v>0</v>
      </c>
      <c r="M292" s="1652">
        <v>0</v>
      </c>
      <c r="N292" s="1652">
        <v>0</v>
      </c>
      <c r="O292" s="1652">
        <v>0</v>
      </c>
      <c r="P292" s="1652">
        <v>0</v>
      </c>
      <c r="Q292" s="1653">
        <v>0</v>
      </c>
      <c r="R292" s="1654">
        <v>0</v>
      </c>
      <c r="S292" s="1652">
        <v>0</v>
      </c>
      <c r="T292" s="1652">
        <v>0</v>
      </c>
      <c r="U292" s="1652">
        <v>0</v>
      </c>
      <c r="V292" s="1652">
        <v>0</v>
      </c>
      <c r="W292" s="1652">
        <v>0</v>
      </c>
      <c r="X292" s="1652">
        <v>0</v>
      </c>
      <c r="Y292" s="1652">
        <v>0</v>
      </c>
      <c r="Z292" s="1652">
        <v>0</v>
      </c>
      <c r="AA292" s="1649">
        <f t="shared" si="75"/>
        <v>0</v>
      </c>
    </row>
    <row r="293" spans="2:27" ht="14.4" thickBot="1" x14ac:dyDescent="0.3">
      <c r="B293" s="251" t="s">
        <v>992</v>
      </c>
      <c r="C293" s="51" t="s">
        <v>993</v>
      </c>
      <c r="D293" s="59" t="s">
        <v>966</v>
      </c>
      <c r="E293" s="1643" t="s">
        <v>1986</v>
      </c>
      <c r="F293" s="302">
        <v>3</v>
      </c>
      <c r="G293" s="315">
        <f t="shared" ref="G293:Z293" si="76">SUM(G291:G292)</f>
        <v>0</v>
      </c>
      <c r="H293" s="315">
        <f t="shared" si="76"/>
        <v>1.5929650530273047</v>
      </c>
      <c r="I293" s="315">
        <f t="shared" si="76"/>
        <v>0</v>
      </c>
      <c r="J293" s="315">
        <f t="shared" si="76"/>
        <v>0</v>
      </c>
      <c r="K293" s="315">
        <f t="shared" si="76"/>
        <v>0</v>
      </c>
      <c r="L293" s="315">
        <f t="shared" si="76"/>
        <v>0</v>
      </c>
      <c r="M293" s="315">
        <f t="shared" si="76"/>
        <v>3.4044242433184908</v>
      </c>
      <c r="N293" s="315">
        <f t="shared" si="76"/>
        <v>4.5975292784570847</v>
      </c>
      <c r="O293" s="315">
        <f t="shared" si="76"/>
        <v>4.3238038717033556</v>
      </c>
      <c r="P293" s="315">
        <f t="shared" si="76"/>
        <v>3.501040562866141</v>
      </c>
      <c r="Q293" s="315">
        <f t="shared" si="76"/>
        <v>3.5547635310191552</v>
      </c>
      <c r="R293" s="315">
        <f t="shared" si="76"/>
        <v>16.717005694510679</v>
      </c>
      <c r="S293" s="315">
        <f t="shared" si="76"/>
        <v>18.70572527651888</v>
      </c>
      <c r="T293" s="315">
        <f t="shared" si="76"/>
        <v>17.79178531054097</v>
      </c>
      <c r="U293" s="315">
        <f t="shared" si="76"/>
        <v>17.536931615052385</v>
      </c>
      <c r="V293" s="315">
        <f t="shared" si="76"/>
        <v>18.159149526560888</v>
      </c>
      <c r="W293" s="315">
        <f t="shared" si="76"/>
        <v>18.317484627228303</v>
      </c>
      <c r="X293" s="315">
        <f t="shared" si="76"/>
        <v>17.643378282942276</v>
      </c>
      <c r="Y293" s="315">
        <f t="shared" si="76"/>
        <v>18.669139245523283</v>
      </c>
      <c r="Z293" s="315">
        <f t="shared" si="76"/>
        <v>18.632552607148458</v>
      </c>
      <c r="AA293" s="318">
        <f t="shared" si="75"/>
        <v>0</v>
      </c>
    </row>
    <row r="294" spans="2:27" ht="14.4" thickBot="1" x14ac:dyDescent="0.3">
      <c r="B294" s="252"/>
      <c r="C294" s="253"/>
      <c r="D294" s="61"/>
      <c r="E294" s="254"/>
      <c r="F294" s="255"/>
      <c r="G294" s="264"/>
      <c r="H294" s="264"/>
      <c r="I294" s="264"/>
      <c r="J294" s="264"/>
      <c r="K294" s="264"/>
      <c r="L294" s="264"/>
      <c r="M294" s="264"/>
      <c r="N294" s="264"/>
      <c r="O294" s="264"/>
      <c r="P294" s="264"/>
      <c r="Q294" s="264"/>
      <c r="R294" s="264"/>
      <c r="S294" s="264"/>
      <c r="T294" s="264"/>
      <c r="U294" s="264"/>
      <c r="V294" s="264"/>
      <c r="W294" s="264"/>
      <c r="X294" s="264"/>
      <c r="Y294" s="264"/>
      <c r="Z294" s="264"/>
      <c r="AA294" s="264"/>
    </row>
    <row r="295" spans="2:27" ht="42" thickBot="1" x14ac:dyDescent="0.3">
      <c r="B295" s="216" t="s">
        <v>994</v>
      </c>
      <c r="C295" s="1658"/>
      <c r="G295" s="1717" t="s">
        <v>977</v>
      </c>
      <c r="H295" s="1779"/>
      <c r="I295" s="1779"/>
      <c r="J295" s="1779"/>
      <c r="K295" s="1779"/>
      <c r="L295" s="1779"/>
      <c r="M295" s="1779"/>
      <c r="N295" s="1779"/>
      <c r="O295" s="1779"/>
      <c r="P295" s="1779"/>
      <c r="Q295" s="1718"/>
      <c r="R295" s="1717" t="s">
        <v>978</v>
      </c>
      <c r="S295" s="1779"/>
      <c r="T295" s="1779"/>
      <c r="U295" s="1779"/>
      <c r="V295" s="1779"/>
      <c r="W295" s="1779"/>
      <c r="X295" s="1779"/>
      <c r="Y295" s="1779"/>
      <c r="Z295" s="1779"/>
      <c r="AA295" s="1718"/>
    </row>
    <row r="296" spans="2:27" ht="42" thickBot="1" x14ac:dyDescent="0.3">
      <c r="B296" s="257" t="s">
        <v>979</v>
      </c>
      <c r="C296" s="258" t="s">
        <v>962</v>
      </c>
      <c r="D296" s="258" t="s">
        <v>963</v>
      </c>
      <c r="E296" s="258" t="s">
        <v>116</v>
      </c>
      <c r="F296" s="259" t="s">
        <v>117</v>
      </c>
      <c r="G296" s="257" t="s">
        <v>118</v>
      </c>
      <c r="H296" s="258" t="s">
        <v>119</v>
      </c>
      <c r="I296" s="258" t="s">
        <v>120</v>
      </c>
      <c r="J296" s="258" t="s">
        <v>121</v>
      </c>
      <c r="K296" s="258" t="s">
        <v>122</v>
      </c>
      <c r="L296" s="258" t="s">
        <v>123</v>
      </c>
      <c r="M296" s="258" t="s">
        <v>124</v>
      </c>
      <c r="N296" s="258" t="s">
        <v>125</v>
      </c>
      <c r="O296" s="258" t="s">
        <v>126</v>
      </c>
      <c r="P296" s="258" t="s">
        <v>127</v>
      </c>
      <c r="Q296" s="259" t="s">
        <v>128</v>
      </c>
      <c r="R296" s="262" t="s">
        <v>980</v>
      </c>
      <c r="S296" s="260" t="s">
        <v>981</v>
      </c>
      <c r="T296" s="260" t="s">
        <v>982</v>
      </c>
      <c r="U296" s="260" t="s">
        <v>983</v>
      </c>
      <c r="V296" s="260" t="s">
        <v>984</v>
      </c>
      <c r="W296" s="260" t="s">
        <v>985</v>
      </c>
      <c r="X296" s="260" t="s">
        <v>986</v>
      </c>
      <c r="Y296" s="260" t="s">
        <v>987</v>
      </c>
      <c r="Z296" s="260" t="s">
        <v>988</v>
      </c>
      <c r="AA296" s="261" t="s">
        <v>989</v>
      </c>
    </row>
    <row r="297" spans="2:27" x14ac:dyDescent="0.25">
      <c r="B297" s="249" t="s">
        <v>995</v>
      </c>
      <c r="C297" s="50" t="s">
        <v>996</v>
      </c>
      <c r="D297" s="57" t="s">
        <v>810</v>
      </c>
      <c r="E297" s="1628" t="s">
        <v>1986</v>
      </c>
      <c r="F297" s="301">
        <v>3</v>
      </c>
      <c r="G297" s="1650">
        <v>0</v>
      </c>
      <c r="H297" s="1659">
        <v>0</v>
      </c>
      <c r="I297" s="1660">
        <v>0</v>
      </c>
      <c r="J297" s="1660">
        <v>0</v>
      </c>
      <c r="K297" s="1660">
        <v>0</v>
      </c>
      <c r="L297" s="1660">
        <v>0</v>
      </c>
      <c r="M297" s="1661">
        <v>0</v>
      </c>
      <c r="N297" s="1661">
        <v>0</v>
      </c>
      <c r="O297" s="1661">
        <v>0</v>
      </c>
      <c r="P297" s="1661">
        <v>0</v>
      </c>
      <c r="Q297" s="1662">
        <v>0</v>
      </c>
      <c r="R297" s="1663">
        <v>6.3811253359802924</v>
      </c>
      <c r="S297" s="1661">
        <v>25.52450134392117</v>
      </c>
      <c r="T297" s="1661">
        <v>0</v>
      </c>
      <c r="U297" s="1661">
        <v>0</v>
      </c>
      <c r="V297" s="1661">
        <v>0</v>
      </c>
      <c r="W297" s="1661">
        <v>6.051501943444455</v>
      </c>
      <c r="X297" s="1661">
        <v>0</v>
      </c>
      <c r="Y297" s="1661">
        <v>0</v>
      </c>
      <c r="Z297" s="1661">
        <v>4.45547088</v>
      </c>
      <c r="AA297" s="1664">
        <f t="shared" ref="AA297:AA310" si="77">SUM(AA295:AA296)</f>
        <v>0</v>
      </c>
    </row>
    <row r="298" spans="2:27" x14ac:dyDescent="0.25">
      <c r="B298" s="250" t="s">
        <v>997</v>
      </c>
      <c r="C298" s="50" t="s">
        <v>996</v>
      </c>
      <c r="D298" s="57" t="s">
        <v>807</v>
      </c>
      <c r="E298" s="1628" t="s">
        <v>1986</v>
      </c>
      <c r="F298" s="301">
        <v>3</v>
      </c>
      <c r="G298" s="1650">
        <v>0</v>
      </c>
      <c r="H298" s="1659">
        <v>0</v>
      </c>
      <c r="I298" s="1660">
        <v>0</v>
      </c>
      <c r="J298" s="1660">
        <v>0</v>
      </c>
      <c r="K298" s="1660">
        <v>0</v>
      </c>
      <c r="L298" s="1660">
        <v>0</v>
      </c>
      <c r="M298" s="1661">
        <v>0</v>
      </c>
      <c r="N298" s="1661">
        <v>0</v>
      </c>
      <c r="O298" s="1661">
        <v>0</v>
      </c>
      <c r="P298" s="1661">
        <v>0</v>
      </c>
      <c r="Q298" s="1665">
        <v>0</v>
      </c>
      <c r="R298" s="1663">
        <v>0</v>
      </c>
      <c r="S298" s="1661">
        <v>0.20369646578709824</v>
      </c>
      <c r="T298" s="1661">
        <v>1.3003377084249828</v>
      </c>
      <c r="U298" s="1661">
        <v>1.7879972705609066</v>
      </c>
      <c r="V298" s="1661">
        <v>1.7940138926341496</v>
      </c>
      <c r="W298" s="1661">
        <v>1.7940138926341496</v>
      </c>
      <c r="X298" s="1661">
        <v>1.7940138926341496</v>
      </c>
      <c r="Y298" s="1661">
        <v>1.7935602227861787</v>
      </c>
      <c r="Z298" s="1661">
        <v>1.7940138926341496</v>
      </c>
      <c r="AA298" s="1664">
        <f t="shared" si="77"/>
        <v>0</v>
      </c>
    </row>
    <row r="299" spans="2:27" x14ac:dyDescent="0.25">
      <c r="B299" s="250" t="s">
        <v>998</v>
      </c>
      <c r="C299" s="50" t="s">
        <v>996</v>
      </c>
      <c r="D299" s="57" t="s">
        <v>966</v>
      </c>
      <c r="E299" s="1628" t="s">
        <v>1986</v>
      </c>
      <c r="F299" s="301">
        <v>3</v>
      </c>
      <c r="G299" s="319">
        <f t="shared" ref="G299:Z299" si="78">SUM(G297:G298)</f>
        <v>0</v>
      </c>
      <c r="H299" s="319">
        <f t="shared" si="78"/>
        <v>0</v>
      </c>
      <c r="I299" s="319">
        <f t="shared" si="78"/>
        <v>0</v>
      </c>
      <c r="J299" s="319">
        <f t="shared" si="78"/>
        <v>0</v>
      </c>
      <c r="K299" s="319">
        <f t="shared" si="78"/>
        <v>0</v>
      </c>
      <c r="L299" s="319">
        <f t="shared" si="78"/>
        <v>0</v>
      </c>
      <c r="M299" s="319">
        <f t="shared" si="78"/>
        <v>0</v>
      </c>
      <c r="N299" s="319">
        <f t="shared" si="78"/>
        <v>0</v>
      </c>
      <c r="O299" s="319">
        <f t="shared" si="78"/>
        <v>0</v>
      </c>
      <c r="P299" s="319">
        <f t="shared" si="78"/>
        <v>0</v>
      </c>
      <c r="Q299" s="319">
        <f t="shared" si="78"/>
        <v>0</v>
      </c>
      <c r="R299" s="319">
        <f t="shared" si="78"/>
        <v>6.3811253359802924</v>
      </c>
      <c r="S299" s="319">
        <f t="shared" si="78"/>
        <v>25.728197809708266</v>
      </c>
      <c r="T299" s="319">
        <f t="shared" si="78"/>
        <v>1.3003377084249828</v>
      </c>
      <c r="U299" s="319">
        <f t="shared" si="78"/>
        <v>1.7879972705609066</v>
      </c>
      <c r="V299" s="319">
        <f t="shared" si="78"/>
        <v>1.7940138926341496</v>
      </c>
      <c r="W299" s="319">
        <f t="shared" si="78"/>
        <v>7.8455158360786044</v>
      </c>
      <c r="X299" s="319">
        <f t="shared" si="78"/>
        <v>1.7940138926341496</v>
      </c>
      <c r="Y299" s="319">
        <f t="shared" si="78"/>
        <v>1.7935602227861787</v>
      </c>
      <c r="Z299" s="319">
        <f t="shared" si="78"/>
        <v>6.2494847726341494</v>
      </c>
      <c r="AA299" s="320">
        <f t="shared" si="77"/>
        <v>0</v>
      </c>
    </row>
    <row r="300" spans="2:27" x14ac:dyDescent="0.25">
      <c r="B300" s="249" t="s">
        <v>999</v>
      </c>
      <c r="C300" s="50" t="s">
        <v>1000</v>
      </c>
      <c r="D300" s="57" t="s">
        <v>810</v>
      </c>
      <c r="E300" s="1628" t="s">
        <v>1986</v>
      </c>
      <c r="F300" s="301">
        <v>3</v>
      </c>
      <c r="G300" s="1650">
        <v>0</v>
      </c>
      <c r="H300" s="1659">
        <v>0</v>
      </c>
      <c r="I300" s="1660">
        <v>0</v>
      </c>
      <c r="J300" s="1660">
        <v>0</v>
      </c>
      <c r="K300" s="1660">
        <v>0</v>
      </c>
      <c r="L300" s="1660">
        <v>0</v>
      </c>
      <c r="M300" s="1661">
        <v>0</v>
      </c>
      <c r="N300" s="1661">
        <v>0</v>
      </c>
      <c r="O300" s="1661">
        <v>0</v>
      </c>
      <c r="P300" s="1661">
        <v>0</v>
      </c>
      <c r="Q300" s="1665">
        <v>0</v>
      </c>
      <c r="R300" s="1663">
        <v>0</v>
      </c>
      <c r="S300" s="1661">
        <v>0</v>
      </c>
      <c r="T300" s="1661">
        <v>0</v>
      </c>
      <c r="U300" s="1661">
        <v>0</v>
      </c>
      <c r="V300" s="1661">
        <v>0</v>
      </c>
      <c r="W300" s="1661">
        <v>0</v>
      </c>
      <c r="X300" s="1661">
        <v>0</v>
      </c>
      <c r="Y300" s="1661">
        <v>0</v>
      </c>
      <c r="Z300" s="1661">
        <v>0</v>
      </c>
      <c r="AA300" s="1664">
        <f t="shared" si="77"/>
        <v>0</v>
      </c>
    </row>
    <row r="301" spans="2:27" x14ac:dyDescent="0.25">
      <c r="B301" s="250" t="s">
        <v>1001</v>
      </c>
      <c r="C301" s="50" t="s">
        <v>1000</v>
      </c>
      <c r="D301" s="57" t="s">
        <v>807</v>
      </c>
      <c r="E301" s="1628" t="s">
        <v>1986</v>
      </c>
      <c r="F301" s="301">
        <v>3</v>
      </c>
      <c r="G301" s="1650">
        <v>0</v>
      </c>
      <c r="H301" s="1659">
        <v>0</v>
      </c>
      <c r="I301" s="1660">
        <v>0</v>
      </c>
      <c r="J301" s="1660">
        <v>0</v>
      </c>
      <c r="K301" s="1660">
        <v>0</v>
      </c>
      <c r="L301" s="1660">
        <v>0</v>
      </c>
      <c r="M301" s="1661">
        <v>0</v>
      </c>
      <c r="N301" s="1661">
        <v>0</v>
      </c>
      <c r="O301" s="1661">
        <v>0</v>
      </c>
      <c r="P301" s="1661">
        <v>0</v>
      </c>
      <c r="Q301" s="1665">
        <v>0</v>
      </c>
      <c r="R301" s="1663">
        <v>0</v>
      </c>
      <c r="S301" s="1661">
        <v>0</v>
      </c>
      <c r="T301" s="1661">
        <v>0</v>
      </c>
      <c r="U301" s="1661">
        <v>0</v>
      </c>
      <c r="V301" s="1661">
        <v>0</v>
      </c>
      <c r="W301" s="1661">
        <v>0</v>
      </c>
      <c r="X301" s="1661">
        <v>0</v>
      </c>
      <c r="Y301" s="1661">
        <v>0</v>
      </c>
      <c r="Z301" s="1661">
        <v>0</v>
      </c>
      <c r="AA301" s="1664">
        <f t="shared" si="77"/>
        <v>0</v>
      </c>
    </row>
    <row r="302" spans="2:27" x14ac:dyDescent="0.25">
      <c r="B302" s="250" t="s">
        <v>1002</v>
      </c>
      <c r="C302" s="50" t="s">
        <v>1000</v>
      </c>
      <c r="D302" s="57" t="s">
        <v>966</v>
      </c>
      <c r="E302" s="1628" t="s">
        <v>1986</v>
      </c>
      <c r="F302" s="301">
        <v>3</v>
      </c>
      <c r="G302" s="319">
        <f t="shared" ref="G302:AA302" si="79">SUM(G300:G301)</f>
        <v>0</v>
      </c>
      <c r="H302" s="319">
        <f t="shared" si="79"/>
        <v>0</v>
      </c>
      <c r="I302" s="319">
        <f t="shared" si="79"/>
        <v>0</v>
      </c>
      <c r="J302" s="319">
        <f t="shared" si="79"/>
        <v>0</v>
      </c>
      <c r="K302" s="319">
        <f t="shared" si="79"/>
        <v>0</v>
      </c>
      <c r="L302" s="319">
        <f t="shared" si="79"/>
        <v>0</v>
      </c>
      <c r="M302" s="319">
        <f t="shared" si="79"/>
        <v>0</v>
      </c>
      <c r="N302" s="319">
        <f t="shared" si="79"/>
        <v>0</v>
      </c>
      <c r="O302" s="319">
        <f t="shared" si="79"/>
        <v>0</v>
      </c>
      <c r="P302" s="319">
        <f t="shared" si="79"/>
        <v>0</v>
      </c>
      <c r="Q302" s="319">
        <f t="shared" si="79"/>
        <v>0</v>
      </c>
      <c r="R302" s="319">
        <f t="shared" si="79"/>
        <v>0</v>
      </c>
      <c r="S302" s="319">
        <f t="shared" si="79"/>
        <v>0</v>
      </c>
      <c r="T302" s="319">
        <f t="shared" si="79"/>
        <v>0</v>
      </c>
      <c r="U302" s="319">
        <f t="shared" si="79"/>
        <v>0</v>
      </c>
      <c r="V302" s="319">
        <f t="shared" si="79"/>
        <v>0</v>
      </c>
      <c r="W302" s="319">
        <f t="shared" si="79"/>
        <v>0</v>
      </c>
      <c r="X302" s="319">
        <f t="shared" si="79"/>
        <v>0</v>
      </c>
      <c r="Y302" s="319">
        <f t="shared" si="79"/>
        <v>0</v>
      </c>
      <c r="Z302" s="319">
        <f t="shared" si="79"/>
        <v>0</v>
      </c>
      <c r="AA302" s="320">
        <f t="shared" si="79"/>
        <v>0</v>
      </c>
    </row>
    <row r="303" spans="2:27" x14ac:dyDescent="0.25">
      <c r="B303" s="249" t="s">
        <v>1003</v>
      </c>
      <c r="C303" s="50" t="s">
        <v>1004</v>
      </c>
      <c r="D303" s="57" t="s">
        <v>810</v>
      </c>
      <c r="E303" s="1628" t="s">
        <v>1986</v>
      </c>
      <c r="F303" s="301">
        <v>3</v>
      </c>
      <c r="G303" s="1650">
        <v>0</v>
      </c>
      <c r="H303" s="1659">
        <v>0</v>
      </c>
      <c r="I303" s="1660">
        <v>0</v>
      </c>
      <c r="J303" s="1660">
        <v>0</v>
      </c>
      <c r="K303" s="1660">
        <v>0</v>
      </c>
      <c r="L303" s="1660">
        <v>0</v>
      </c>
      <c r="M303" s="1661">
        <v>0.38557127186683682</v>
      </c>
      <c r="N303" s="1661">
        <v>0.61858656715408622</v>
      </c>
      <c r="O303" s="1661">
        <v>0.8750479469536413</v>
      </c>
      <c r="P303" s="1661">
        <v>1.0539933915093873</v>
      </c>
      <c r="Q303" s="1665">
        <v>1.2280626381158104</v>
      </c>
      <c r="R303" s="1663">
        <v>3.7180754842810302</v>
      </c>
      <c r="S303" s="1661">
        <v>0</v>
      </c>
      <c r="T303" s="1661">
        <v>0</v>
      </c>
      <c r="U303" s="1661">
        <v>0</v>
      </c>
      <c r="V303" s="1661">
        <v>0</v>
      </c>
      <c r="W303" s="1661">
        <v>0</v>
      </c>
      <c r="X303" s="1661">
        <v>0</v>
      </c>
      <c r="Y303" s="1661">
        <v>0</v>
      </c>
      <c r="Z303" s="1661">
        <v>0</v>
      </c>
      <c r="AA303" s="1664">
        <f t="shared" si="77"/>
        <v>0</v>
      </c>
    </row>
    <row r="304" spans="2:27" x14ac:dyDescent="0.25">
      <c r="B304" s="250" t="s">
        <v>1005</v>
      </c>
      <c r="C304" s="50" t="s">
        <v>1004</v>
      </c>
      <c r="D304" s="57" t="s">
        <v>807</v>
      </c>
      <c r="E304" s="1628" t="s">
        <v>1986</v>
      </c>
      <c r="F304" s="301">
        <v>3</v>
      </c>
      <c r="G304" s="1650">
        <v>0</v>
      </c>
      <c r="H304" s="1659">
        <v>0</v>
      </c>
      <c r="I304" s="1660">
        <v>0</v>
      </c>
      <c r="J304" s="1660">
        <v>0</v>
      </c>
      <c r="K304" s="1660">
        <v>0</v>
      </c>
      <c r="L304" s="1660">
        <v>0</v>
      </c>
      <c r="M304" s="1661">
        <v>0</v>
      </c>
      <c r="N304" s="1661">
        <v>0</v>
      </c>
      <c r="O304" s="1661">
        <v>0</v>
      </c>
      <c r="P304" s="1661">
        <v>0</v>
      </c>
      <c r="Q304" s="1665">
        <v>0</v>
      </c>
      <c r="R304" s="1663">
        <v>0</v>
      </c>
      <c r="S304" s="1661">
        <v>0</v>
      </c>
      <c r="T304" s="1661">
        <v>0</v>
      </c>
      <c r="U304" s="1661">
        <v>0</v>
      </c>
      <c r="V304" s="1661">
        <v>0</v>
      </c>
      <c r="W304" s="1661">
        <v>0</v>
      </c>
      <c r="X304" s="1661">
        <v>0</v>
      </c>
      <c r="Y304" s="1661">
        <v>0</v>
      </c>
      <c r="Z304" s="1661">
        <v>0</v>
      </c>
      <c r="AA304" s="1664">
        <f t="shared" si="77"/>
        <v>0</v>
      </c>
    </row>
    <row r="305" spans="2:27" x14ac:dyDescent="0.25">
      <c r="B305" s="250" t="s">
        <v>1006</v>
      </c>
      <c r="C305" s="50" t="s">
        <v>1004</v>
      </c>
      <c r="D305" s="57" t="s">
        <v>966</v>
      </c>
      <c r="E305" s="1628" t="s">
        <v>1986</v>
      </c>
      <c r="F305" s="301">
        <v>3</v>
      </c>
      <c r="G305" s="319">
        <f t="shared" ref="G305:AA305" si="80">SUM(G303:G304)</f>
        <v>0</v>
      </c>
      <c r="H305" s="319">
        <f t="shared" si="80"/>
        <v>0</v>
      </c>
      <c r="I305" s="319">
        <f t="shared" si="80"/>
        <v>0</v>
      </c>
      <c r="J305" s="319">
        <f t="shared" si="80"/>
        <v>0</v>
      </c>
      <c r="K305" s="319">
        <f t="shared" si="80"/>
        <v>0</v>
      </c>
      <c r="L305" s="319">
        <f t="shared" si="80"/>
        <v>0</v>
      </c>
      <c r="M305" s="319">
        <f t="shared" si="80"/>
        <v>0.38557127186683682</v>
      </c>
      <c r="N305" s="319">
        <f t="shared" si="80"/>
        <v>0.61858656715408622</v>
      </c>
      <c r="O305" s="319">
        <f t="shared" si="80"/>
        <v>0.8750479469536413</v>
      </c>
      <c r="P305" s="319">
        <f t="shared" si="80"/>
        <v>1.0539933915093873</v>
      </c>
      <c r="Q305" s="319">
        <f t="shared" si="80"/>
        <v>1.2280626381158104</v>
      </c>
      <c r="R305" s="319">
        <f t="shared" si="80"/>
        <v>3.7180754842810302</v>
      </c>
      <c r="S305" s="319">
        <f t="shared" si="80"/>
        <v>0</v>
      </c>
      <c r="T305" s="319">
        <f t="shared" si="80"/>
        <v>0</v>
      </c>
      <c r="U305" s="319">
        <f t="shared" si="80"/>
        <v>0</v>
      </c>
      <c r="V305" s="319">
        <f t="shared" si="80"/>
        <v>0</v>
      </c>
      <c r="W305" s="319">
        <f t="shared" si="80"/>
        <v>0</v>
      </c>
      <c r="X305" s="319">
        <f t="shared" si="80"/>
        <v>0</v>
      </c>
      <c r="Y305" s="319">
        <f t="shared" si="80"/>
        <v>0</v>
      </c>
      <c r="Z305" s="319">
        <f t="shared" si="80"/>
        <v>0</v>
      </c>
      <c r="AA305" s="320">
        <f t="shared" si="80"/>
        <v>0</v>
      </c>
    </row>
    <row r="306" spans="2:27" x14ac:dyDescent="0.25">
      <c r="B306" s="249" t="s">
        <v>1007</v>
      </c>
      <c r="C306" s="50" t="s">
        <v>1008</v>
      </c>
      <c r="D306" s="57" t="s">
        <v>810</v>
      </c>
      <c r="E306" s="1628" t="s">
        <v>1986</v>
      </c>
      <c r="F306" s="301">
        <v>3</v>
      </c>
      <c r="G306" s="1650">
        <v>0</v>
      </c>
      <c r="H306" s="1659">
        <v>0</v>
      </c>
      <c r="I306" s="1660">
        <v>0</v>
      </c>
      <c r="J306" s="1660">
        <v>0</v>
      </c>
      <c r="K306" s="1660">
        <v>0</v>
      </c>
      <c r="L306" s="1660">
        <v>0</v>
      </c>
      <c r="M306" s="1661">
        <v>0</v>
      </c>
      <c r="N306" s="1661">
        <v>0</v>
      </c>
      <c r="O306" s="1661">
        <v>0</v>
      </c>
      <c r="P306" s="1661">
        <v>0</v>
      </c>
      <c r="Q306" s="1665">
        <v>0</v>
      </c>
      <c r="R306" s="1663">
        <v>0.69952644886190185</v>
      </c>
      <c r="S306" s="1661">
        <v>0</v>
      </c>
      <c r="T306" s="1661">
        <v>18.521128752505977</v>
      </c>
      <c r="U306" s="1661">
        <v>26.026705205088</v>
      </c>
      <c r="V306" s="1661">
        <v>0.28199541738971562</v>
      </c>
      <c r="W306" s="1661">
        <v>2.1167799600000001</v>
      </c>
      <c r="X306" s="1661">
        <v>8.0026957162339762</v>
      </c>
      <c r="Y306" s="1661">
        <v>0.9134105616</v>
      </c>
      <c r="Z306" s="1661">
        <v>4.1504954173897151</v>
      </c>
      <c r="AA306" s="1664">
        <f t="shared" si="77"/>
        <v>0</v>
      </c>
    </row>
    <row r="307" spans="2:27" x14ac:dyDescent="0.25">
      <c r="B307" s="250" t="s">
        <v>1009</v>
      </c>
      <c r="C307" s="50" t="s">
        <v>1008</v>
      </c>
      <c r="D307" s="57" t="s">
        <v>807</v>
      </c>
      <c r="E307" s="1628" t="s">
        <v>1986</v>
      </c>
      <c r="F307" s="301">
        <v>3</v>
      </c>
      <c r="G307" s="1650">
        <v>0</v>
      </c>
      <c r="H307" s="1659">
        <v>0</v>
      </c>
      <c r="I307" s="1660">
        <v>0</v>
      </c>
      <c r="J307" s="1660">
        <v>0</v>
      </c>
      <c r="K307" s="1660">
        <v>0</v>
      </c>
      <c r="L307" s="1660">
        <v>0</v>
      </c>
      <c r="M307" s="1661">
        <v>0</v>
      </c>
      <c r="N307" s="1661">
        <v>0</v>
      </c>
      <c r="O307" s="1661">
        <v>0</v>
      </c>
      <c r="P307" s="1661">
        <v>0</v>
      </c>
      <c r="Q307" s="1665">
        <v>0</v>
      </c>
      <c r="R307" s="1663">
        <v>3.3026615040518688E-2</v>
      </c>
      <c r="S307" s="1661">
        <v>8.2566537601296675E-2</v>
      </c>
      <c r="T307" s="1661">
        <v>8.2566537601296605E-2</v>
      </c>
      <c r="U307" s="1661">
        <v>6.6810192181427492</v>
      </c>
      <c r="V307" s="1661">
        <v>14.582375627340245</v>
      </c>
      <c r="W307" s="1661">
        <v>16.39447609518572</v>
      </c>
      <c r="X307" s="1661">
        <v>18.292095272920651</v>
      </c>
      <c r="Y307" s="1661">
        <v>20.448962213412162</v>
      </c>
      <c r="Z307" s="1661">
        <v>22.321253004007811</v>
      </c>
      <c r="AA307" s="1664">
        <f t="shared" si="77"/>
        <v>0</v>
      </c>
    </row>
    <row r="308" spans="2:27" x14ac:dyDescent="0.25">
      <c r="B308" s="250" t="s">
        <v>1010</v>
      </c>
      <c r="C308" s="50" t="s">
        <v>1008</v>
      </c>
      <c r="D308" s="57" t="s">
        <v>966</v>
      </c>
      <c r="E308" s="1628" t="s">
        <v>1986</v>
      </c>
      <c r="F308" s="301">
        <v>3</v>
      </c>
      <c r="G308" s="319">
        <f t="shared" ref="G308:AA308" si="81">SUM(G306:G307)</f>
        <v>0</v>
      </c>
      <c r="H308" s="319">
        <f t="shared" si="81"/>
        <v>0</v>
      </c>
      <c r="I308" s="319">
        <f t="shared" si="81"/>
        <v>0</v>
      </c>
      <c r="J308" s="319">
        <f t="shared" si="81"/>
        <v>0</v>
      </c>
      <c r="K308" s="319">
        <f t="shared" si="81"/>
        <v>0</v>
      </c>
      <c r="L308" s="319">
        <f t="shared" si="81"/>
        <v>0</v>
      </c>
      <c r="M308" s="319">
        <f t="shared" si="81"/>
        <v>0</v>
      </c>
      <c r="N308" s="319">
        <f t="shared" si="81"/>
        <v>0</v>
      </c>
      <c r="O308" s="319">
        <f t="shared" si="81"/>
        <v>0</v>
      </c>
      <c r="P308" s="319">
        <f t="shared" si="81"/>
        <v>0</v>
      </c>
      <c r="Q308" s="319">
        <f t="shared" si="81"/>
        <v>0</v>
      </c>
      <c r="R308" s="319">
        <f t="shared" si="81"/>
        <v>0.73255306390242059</v>
      </c>
      <c r="S308" s="319">
        <f t="shared" si="81"/>
        <v>8.2566537601296675E-2</v>
      </c>
      <c r="T308" s="319">
        <f t="shared" si="81"/>
        <v>18.603695290107272</v>
      </c>
      <c r="U308" s="319">
        <f t="shared" si="81"/>
        <v>32.707724423230751</v>
      </c>
      <c r="V308" s="319">
        <f t="shared" si="81"/>
        <v>14.86437104472996</v>
      </c>
      <c r="W308" s="319">
        <f t="shared" si="81"/>
        <v>18.511256055185719</v>
      </c>
      <c r="X308" s="319">
        <f t="shared" si="81"/>
        <v>26.294790989154627</v>
      </c>
      <c r="Y308" s="319">
        <f t="shared" si="81"/>
        <v>21.362372775012162</v>
      </c>
      <c r="Z308" s="319">
        <f t="shared" si="81"/>
        <v>26.471748421397528</v>
      </c>
      <c r="AA308" s="320">
        <f t="shared" si="81"/>
        <v>0</v>
      </c>
    </row>
    <row r="309" spans="2:27" x14ac:dyDescent="0.25">
      <c r="B309" s="249" t="s">
        <v>1011</v>
      </c>
      <c r="C309" s="50" t="s">
        <v>1012</v>
      </c>
      <c r="D309" s="57" t="s">
        <v>810</v>
      </c>
      <c r="E309" s="1628" t="s">
        <v>1986</v>
      </c>
      <c r="F309" s="301">
        <v>3</v>
      </c>
      <c r="G309" s="1650">
        <v>0</v>
      </c>
      <c r="H309" s="1659">
        <v>0</v>
      </c>
      <c r="I309" s="1660">
        <v>0</v>
      </c>
      <c r="J309" s="1660">
        <v>0</v>
      </c>
      <c r="K309" s="1660">
        <v>0</v>
      </c>
      <c r="L309" s="1660">
        <v>0</v>
      </c>
      <c r="M309" s="1661">
        <v>0</v>
      </c>
      <c r="N309" s="1661">
        <v>0</v>
      </c>
      <c r="O309" s="1661">
        <v>0</v>
      </c>
      <c r="P309" s="1661">
        <v>0</v>
      </c>
      <c r="Q309" s="1665">
        <v>0</v>
      </c>
      <c r="R309" s="1663">
        <v>0</v>
      </c>
      <c r="S309" s="1661">
        <v>0</v>
      </c>
      <c r="T309" s="1661">
        <v>0</v>
      </c>
      <c r="U309" s="1661">
        <v>0</v>
      </c>
      <c r="V309" s="1661">
        <v>0</v>
      </c>
      <c r="W309" s="1661">
        <v>0</v>
      </c>
      <c r="X309" s="1661">
        <v>0</v>
      </c>
      <c r="Y309" s="1661">
        <v>0</v>
      </c>
      <c r="Z309" s="1661">
        <v>0</v>
      </c>
      <c r="AA309" s="1664">
        <f t="shared" si="77"/>
        <v>0</v>
      </c>
    </row>
    <row r="310" spans="2:27" x14ac:dyDescent="0.25">
      <c r="B310" s="250" t="s">
        <v>1013</v>
      </c>
      <c r="C310" s="50" t="s">
        <v>1012</v>
      </c>
      <c r="D310" s="57" t="s">
        <v>807</v>
      </c>
      <c r="E310" s="1628" t="s">
        <v>1986</v>
      </c>
      <c r="F310" s="301">
        <v>3</v>
      </c>
      <c r="G310" s="1650">
        <v>0</v>
      </c>
      <c r="H310" s="1659">
        <v>0</v>
      </c>
      <c r="I310" s="1660">
        <v>0</v>
      </c>
      <c r="J310" s="1660">
        <v>0</v>
      </c>
      <c r="K310" s="1660">
        <v>0</v>
      </c>
      <c r="L310" s="1660">
        <v>0</v>
      </c>
      <c r="M310" s="1661">
        <v>0</v>
      </c>
      <c r="N310" s="1661">
        <v>0</v>
      </c>
      <c r="O310" s="1661">
        <v>0</v>
      </c>
      <c r="P310" s="1661">
        <v>0</v>
      </c>
      <c r="Q310" s="1665">
        <v>0</v>
      </c>
      <c r="R310" s="1663">
        <v>0</v>
      </c>
      <c r="S310" s="1661">
        <v>0</v>
      </c>
      <c r="T310" s="1661">
        <v>0</v>
      </c>
      <c r="U310" s="1661">
        <v>0</v>
      </c>
      <c r="V310" s="1661">
        <v>0</v>
      </c>
      <c r="W310" s="1661">
        <v>0</v>
      </c>
      <c r="X310" s="1661">
        <v>0</v>
      </c>
      <c r="Y310" s="1661">
        <v>0</v>
      </c>
      <c r="Z310" s="1661">
        <v>0</v>
      </c>
      <c r="AA310" s="1664">
        <f t="shared" si="77"/>
        <v>0</v>
      </c>
    </row>
    <row r="311" spans="2:27" x14ac:dyDescent="0.25">
      <c r="B311" s="250" t="s">
        <v>1014</v>
      </c>
      <c r="C311" s="50" t="s">
        <v>1012</v>
      </c>
      <c r="D311" s="57" t="s">
        <v>966</v>
      </c>
      <c r="E311" s="1628" t="s">
        <v>1986</v>
      </c>
      <c r="F311" s="301">
        <v>3</v>
      </c>
      <c r="G311" s="319">
        <f t="shared" ref="G311:AA311" si="82">SUM(G309:G310)</f>
        <v>0</v>
      </c>
      <c r="H311" s="319">
        <f t="shared" si="82"/>
        <v>0</v>
      </c>
      <c r="I311" s="319">
        <f t="shared" si="82"/>
        <v>0</v>
      </c>
      <c r="J311" s="319">
        <f t="shared" si="82"/>
        <v>0</v>
      </c>
      <c r="K311" s="319">
        <f t="shared" si="82"/>
        <v>0</v>
      </c>
      <c r="L311" s="319">
        <f t="shared" si="82"/>
        <v>0</v>
      </c>
      <c r="M311" s="319">
        <f t="shared" si="82"/>
        <v>0</v>
      </c>
      <c r="N311" s="319">
        <f t="shared" si="82"/>
        <v>0</v>
      </c>
      <c r="O311" s="319">
        <f t="shared" si="82"/>
        <v>0</v>
      </c>
      <c r="P311" s="319">
        <f t="shared" si="82"/>
        <v>0</v>
      </c>
      <c r="Q311" s="319">
        <f t="shared" si="82"/>
        <v>0</v>
      </c>
      <c r="R311" s="319">
        <f t="shared" si="82"/>
        <v>0</v>
      </c>
      <c r="S311" s="319">
        <f t="shared" si="82"/>
        <v>0</v>
      </c>
      <c r="T311" s="319">
        <f t="shared" si="82"/>
        <v>0</v>
      </c>
      <c r="U311" s="319">
        <f t="shared" si="82"/>
        <v>0</v>
      </c>
      <c r="V311" s="319">
        <f t="shared" si="82"/>
        <v>0</v>
      </c>
      <c r="W311" s="319">
        <f t="shared" si="82"/>
        <v>0</v>
      </c>
      <c r="X311" s="319">
        <f t="shared" si="82"/>
        <v>0</v>
      </c>
      <c r="Y311" s="319">
        <f t="shared" si="82"/>
        <v>0</v>
      </c>
      <c r="Z311" s="319">
        <f t="shared" si="82"/>
        <v>0</v>
      </c>
      <c r="AA311" s="320">
        <f t="shared" si="82"/>
        <v>0</v>
      </c>
    </row>
    <row r="312" spans="2:27" ht="14.4" thickBot="1" x14ac:dyDescent="0.3">
      <c r="B312" s="251" t="s">
        <v>1015</v>
      </c>
      <c r="C312" s="51" t="s">
        <v>1016</v>
      </c>
      <c r="D312" s="59" t="s">
        <v>966</v>
      </c>
      <c r="E312" s="1634" t="s">
        <v>1986</v>
      </c>
      <c r="F312" s="302">
        <v>3</v>
      </c>
      <c r="G312" s="315">
        <f t="shared" ref="G312:AA312" si="83">SUM(G311,G308,G305,G302,G299)</f>
        <v>0</v>
      </c>
      <c r="H312" s="315">
        <f t="shared" si="83"/>
        <v>0</v>
      </c>
      <c r="I312" s="315">
        <f t="shared" si="83"/>
        <v>0</v>
      </c>
      <c r="J312" s="315">
        <f t="shared" si="83"/>
        <v>0</v>
      </c>
      <c r="K312" s="315">
        <f t="shared" si="83"/>
        <v>0</v>
      </c>
      <c r="L312" s="315">
        <f t="shared" si="83"/>
        <v>0</v>
      </c>
      <c r="M312" s="315">
        <f t="shared" si="83"/>
        <v>0.38557127186683682</v>
      </c>
      <c r="N312" s="315">
        <f t="shared" si="83"/>
        <v>0.61858656715408622</v>
      </c>
      <c r="O312" s="315">
        <f t="shared" si="83"/>
        <v>0.8750479469536413</v>
      </c>
      <c r="P312" s="315">
        <f t="shared" si="83"/>
        <v>1.0539933915093873</v>
      </c>
      <c r="Q312" s="315">
        <f t="shared" si="83"/>
        <v>1.2280626381158104</v>
      </c>
      <c r="R312" s="315">
        <f t="shared" si="83"/>
        <v>10.831753884163742</v>
      </c>
      <c r="S312" s="315">
        <f t="shared" si="83"/>
        <v>25.810764347309561</v>
      </c>
      <c r="T312" s="315">
        <f t="shared" si="83"/>
        <v>19.904032998532255</v>
      </c>
      <c r="U312" s="315">
        <f t="shared" si="83"/>
        <v>34.495721693791658</v>
      </c>
      <c r="V312" s="315">
        <f t="shared" si="83"/>
        <v>16.658384937364112</v>
      </c>
      <c r="W312" s="315">
        <f t="shared" si="83"/>
        <v>26.356771891264323</v>
      </c>
      <c r="X312" s="315">
        <f t="shared" si="83"/>
        <v>28.088804881788779</v>
      </c>
      <c r="Y312" s="315">
        <f t="shared" si="83"/>
        <v>23.155932997798342</v>
      </c>
      <c r="Z312" s="315">
        <f t="shared" si="83"/>
        <v>32.721233194031676</v>
      </c>
      <c r="AA312" s="318">
        <f t="shared" si="83"/>
        <v>0</v>
      </c>
    </row>
    <row r="313" spans="2:27" ht="14.4" thickBot="1" x14ac:dyDescent="0.3">
      <c r="B313" s="252"/>
      <c r="C313" s="253"/>
      <c r="D313" s="61"/>
      <c r="E313" s="254"/>
      <c r="F313" s="255"/>
      <c r="G313" s="264"/>
      <c r="H313" s="264"/>
      <c r="I313" s="264"/>
      <c r="J313" s="264"/>
      <c r="K313" s="264"/>
      <c r="L313" s="264"/>
      <c r="M313" s="264"/>
      <c r="N313" s="264"/>
      <c r="O313" s="264"/>
      <c r="P313" s="264"/>
      <c r="Q313" s="264"/>
      <c r="R313" s="264"/>
      <c r="S313" s="264"/>
      <c r="T313" s="264"/>
      <c r="U313" s="264"/>
      <c r="V313" s="264"/>
      <c r="W313" s="264"/>
      <c r="X313" s="264"/>
      <c r="Y313" s="264"/>
      <c r="Z313" s="264"/>
      <c r="AA313" s="264"/>
    </row>
    <row r="314" spans="2:27" ht="42" thickBot="1" x14ac:dyDescent="0.3">
      <c r="B314" s="216" t="s">
        <v>1017</v>
      </c>
      <c r="G314" s="1717" t="s">
        <v>977</v>
      </c>
      <c r="H314" s="1779"/>
      <c r="I314" s="1779"/>
      <c r="J314" s="1779"/>
      <c r="K314" s="1779"/>
      <c r="L314" s="1779"/>
      <c r="M314" s="1779"/>
      <c r="N314" s="1779"/>
      <c r="O314" s="1779"/>
      <c r="P314" s="1779"/>
      <c r="Q314" s="1718"/>
      <c r="R314" s="1717" t="s">
        <v>978</v>
      </c>
      <c r="S314" s="1779"/>
      <c r="T314" s="1779"/>
      <c r="U314" s="1779"/>
      <c r="V314" s="1779"/>
      <c r="W314" s="1779"/>
      <c r="X314" s="1779"/>
      <c r="Y314" s="1779"/>
      <c r="Z314" s="1779"/>
      <c r="AA314" s="1718"/>
    </row>
    <row r="315" spans="2:27" ht="42" thickBot="1" x14ac:dyDescent="0.3">
      <c r="B315" s="1151" t="s">
        <v>979</v>
      </c>
      <c r="C315" s="1152" t="s">
        <v>962</v>
      </c>
      <c r="D315" s="1152" t="s">
        <v>963</v>
      </c>
      <c r="E315" s="1152" t="s">
        <v>116</v>
      </c>
      <c r="F315" s="1153" t="s">
        <v>117</v>
      </c>
      <c r="G315" s="257" t="s">
        <v>118</v>
      </c>
      <c r="H315" s="258" t="s">
        <v>119</v>
      </c>
      <c r="I315" s="258" t="s">
        <v>120</v>
      </c>
      <c r="J315" s="258" t="s">
        <v>121</v>
      </c>
      <c r="K315" s="258" t="s">
        <v>122</v>
      </c>
      <c r="L315" s="258" t="s">
        <v>123</v>
      </c>
      <c r="M315" s="258" t="s">
        <v>124</v>
      </c>
      <c r="N315" s="258" t="s">
        <v>125</v>
      </c>
      <c r="O315" s="258" t="s">
        <v>126</v>
      </c>
      <c r="P315" s="258" t="s">
        <v>127</v>
      </c>
      <c r="Q315" s="259" t="s">
        <v>128</v>
      </c>
      <c r="R315" s="262" t="s">
        <v>980</v>
      </c>
      <c r="S315" s="260" t="s">
        <v>981</v>
      </c>
      <c r="T315" s="260" t="s">
        <v>982</v>
      </c>
      <c r="U315" s="260" t="s">
        <v>983</v>
      </c>
      <c r="V315" s="260" t="s">
        <v>984</v>
      </c>
      <c r="W315" s="260" t="s">
        <v>985</v>
      </c>
      <c r="X315" s="260" t="s">
        <v>986</v>
      </c>
      <c r="Y315" s="260" t="s">
        <v>987</v>
      </c>
      <c r="Z315" s="260" t="s">
        <v>988</v>
      </c>
      <c r="AA315" s="261" t="s">
        <v>989</v>
      </c>
    </row>
    <row r="316" spans="2:27" x14ac:dyDescent="0.25">
      <c r="B316" s="1146" t="s">
        <v>1018</v>
      </c>
      <c r="C316" s="1147" t="s">
        <v>1019</v>
      </c>
      <c r="D316" s="1148" t="s">
        <v>810</v>
      </c>
      <c r="E316" s="1669" t="s">
        <v>1986</v>
      </c>
      <c r="F316" s="1150">
        <v>3</v>
      </c>
      <c r="G316" s="1670">
        <v>0</v>
      </c>
      <c r="H316" s="1671">
        <v>0</v>
      </c>
      <c r="I316" s="1671">
        <v>0</v>
      </c>
      <c r="J316" s="1671">
        <v>0</v>
      </c>
      <c r="K316" s="1671">
        <v>0</v>
      </c>
      <c r="L316" s="1671">
        <v>0</v>
      </c>
      <c r="M316" s="1648">
        <v>0</v>
      </c>
      <c r="N316" s="1648">
        <v>0</v>
      </c>
      <c r="O316" s="1648">
        <v>0</v>
      </c>
      <c r="P316" s="1648">
        <v>0</v>
      </c>
      <c r="Q316" s="1647">
        <v>0</v>
      </c>
      <c r="R316" s="1648">
        <v>0</v>
      </c>
      <c r="S316" s="1648">
        <v>0</v>
      </c>
      <c r="T316" s="1648">
        <v>0</v>
      </c>
      <c r="U316" s="1648">
        <v>0</v>
      </c>
      <c r="V316" s="1648">
        <v>0</v>
      </c>
      <c r="W316" s="1648">
        <v>0</v>
      </c>
      <c r="X316" s="1648">
        <v>0</v>
      </c>
      <c r="Y316" s="1648">
        <v>0</v>
      </c>
      <c r="Z316" s="1648">
        <v>0</v>
      </c>
      <c r="AA316" s="1672">
        <f t="shared" ref="AA316:AA348" si="84">SUM(AA308,AA312)</f>
        <v>0</v>
      </c>
    </row>
    <row r="317" spans="2:27" x14ac:dyDescent="0.25">
      <c r="B317" s="250" t="s">
        <v>1020</v>
      </c>
      <c r="C317" s="50" t="s">
        <v>1021</v>
      </c>
      <c r="D317" s="57" t="s">
        <v>810</v>
      </c>
      <c r="E317" s="1628" t="s">
        <v>1986</v>
      </c>
      <c r="F317" s="301">
        <v>3</v>
      </c>
      <c r="G317" s="1650">
        <v>0</v>
      </c>
      <c r="H317" s="1671">
        <v>0</v>
      </c>
      <c r="I317" s="1671">
        <v>0</v>
      </c>
      <c r="J317" s="1671">
        <v>0</v>
      </c>
      <c r="K317" s="1671">
        <v>0</v>
      </c>
      <c r="L317" s="1671">
        <v>0</v>
      </c>
      <c r="M317" s="1648">
        <v>0</v>
      </c>
      <c r="N317" s="1648">
        <v>0</v>
      </c>
      <c r="O317" s="1648">
        <v>0</v>
      </c>
      <c r="P317" s="1648">
        <v>0</v>
      </c>
      <c r="Q317" s="1673">
        <v>0</v>
      </c>
      <c r="R317" s="1648">
        <v>0</v>
      </c>
      <c r="S317" s="1648">
        <v>0</v>
      </c>
      <c r="T317" s="1648">
        <v>0</v>
      </c>
      <c r="U317" s="1648">
        <v>0</v>
      </c>
      <c r="V317" s="1648">
        <v>0</v>
      </c>
      <c r="W317" s="1648">
        <v>0</v>
      </c>
      <c r="X317" s="1648">
        <v>0</v>
      </c>
      <c r="Y317" s="1648">
        <v>0</v>
      </c>
      <c r="Z317" s="1648">
        <v>0</v>
      </c>
      <c r="AA317" s="1672">
        <f t="shared" si="84"/>
        <v>0</v>
      </c>
    </row>
    <row r="318" spans="2:27" x14ac:dyDescent="0.25">
      <c r="B318" s="250" t="s">
        <v>1022</v>
      </c>
      <c r="C318" s="50" t="s">
        <v>1023</v>
      </c>
      <c r="D318" s="57" t="s">
        <v>810</v>
      </c>
      <c r="E318" s="1628" t="s">
        <v>1986</v>
      </c>
      <c r="F318" s="301">
        <v>3</v>
      </c>
      <c r="G318" s="1650">
        <v>0</v>
      </c>
      <c r="H318" s="1671">
        <v>0</v>
      </c>
      <c r="I318" s="1671">
        <v>0</v>
      </c>
      <c r="J318" s="1671">
        <v>0</v>
      </c>
      <c r="K318" s="1671">
        <v>0</v>
      </c>
      <c r="L318" s="1671">
        <v>0</v>
      </c>
      <c r="M318" s="1648">
        <v>0</v>
      </c>
      <c r="N318" s="1648">
        <v>0</v>
      </c>
      <c r="O318" s="1648">
        <v>0</v>
      </c>
      <c r="P318" s="1648">
        <v>0</v>
      </c>
      <c r="Q318" s="1673">
        <v>0</v>
      </c>
      <c r="R318" s="1648">
        <v>0</v>
      </c>
      <c r="S318" s="1648">
        <v>0</v>
      </c>
      <c r="T318" s="1648">
        <v>0</v>
      </c>
      <c r="U318" s="1648">
        <v>0</v>
      </c>
      <c r="V318" s="1648">
        <v>0</v>
      </c>
      <c r="W318" s="1648">
        <v>0</v>
      </c>
      <c r="X318" s="1648">
        <v>0</v>
      </c>
      <c r="Y318" s="1648">
        <v>0</v>
      </c>
      <c r="Z318" s="1648">
        <v>0</v>
      </c>
      <c r="AA318" s="1672">
        <f t="shared" si="84"/>
        <v>0</v>
      </c>
    </row>
    <row r="319" spans="2:27" x14ac:dyDescent="0.25">
      <c r="B319" s="250" t="s">
        <v>1024</v>
      </c>
      <c r="C319" s="50" t="s">
        <v>1025</v>
      </c>
      <c r="D319" s="57" t="s">
        <v>810</v>
      </c>
      <c r="E319" s="1628" t="s">
        <v>1986</v>
      </c>
      <c r="F319" s="301">
        <v>3</v>
      </c>
      <c r="G319" s="1650">
        <v>0</v>
      </c>
      <c r="H319" s="1671">
        <v>0</v>
      </c>
      <c r="I319" s="1671">
        <v>0</v>
      </c>
      <c r="J319" s="1671">
        <v>0</v>
      </c>
      <c r="K319" s="1671">
        <v>0</v>
      </c>
      <c r="L319" s="1671">
        <v>0</v>
      </c>
      <c r="M319" s="1648">
        <v>0</v>
      </c>
      <c r="N319" s="1648">
        <v>0</v>
      </c>
      <c r="O319" s="1648">
        <v>0</v>
      </c>
      <c r="P319" s="1648">
        <v>0</v>
      </c>
      <c r="Q319" s="1673">
        <v>0</v>
      </c>
      <c r="R319" s="1648">
        <v>0</v>
      </c>
      <c r="S319" s="1648">
        <v>0</v>
      </c>
      <c r="T319" s="1648">
        <v>0</v>
      </c>
      <c r="U319" s="1648">
        <v>0</v>
      </c>
      <c r="V319" s="1648">
        <v>0</v>
      </c>
      <c r="W319" s="1648">
        <v>0</v>
      </c>
      <c r="X319" s="1648">
        <v>0</v>
      </c>
      <c r="Y319" s="1648">
        <v>0</v>
      </c>
      <c r="Z319" s="1648">
        <v>0</v>
      </c>
      <c r="AA319" s="1672">
        <f t="shared" si="84"/>
        <v>0</v>
      </c>
    </row>
    <row r="320" spans="2:27" x14ac:dyDescent="0.25">
      <c r="B320" s="250" t="s">
        <v>1026</v>
      </c>
      <c r="C320" s="50" t="s">
        <v>1019</v>
      </c>
      <c r="D320" s="57" t="s">
        <v>807</v>
      </c>
      <c r="E320" s="1628" t="s">
        <v>1986</v>
      </c>
      <c r="F320" s="301">
        <v>3</v>
      </c>
      <c r="G320" s="1670">
        <v>0</v>
      </c>
      <c r="H320" s="1671">
        <v>0</v>
      </c>
      <c r="I320" s="1671">
        <v>0</v>
      </c>
      <c r="J320" s="1671">
        <v>0</v>
      </c>
      <c r="K320" s="1671">
        <v>0</v>
      </c>
      <c r="L320" s="1671">
        <v>0</v>
      </c>
      <c r="M320" s="1648">
        <v>0</v>
      </c>
      <c r="N320" s="1648">
        <v>0</v>
      </c>
      <c r="O320" s="1648">
        <v>0</v>
      </c>
      <c r="P320" s="1648">
        <v>0</v>
      </c>
      <c r="Q320" s="1673">
        <v>0</v>
      </c>
      <c r="R320" s="1648">
        <v>0</v>
      </c>
      <c r="S320" s="1648">
        <v>0</v>
      </c>
      <c r="T320" s="1648">
        <v>0</v>
      </c>
      <c r="U320" s="1648">
        <v>0</v>
      </c>
      <c r="V320" s="1648">
        <v>0</v>
      </c>
      <c r="W320" s="1648">
        <v>0</v>
      </c>
      <c r="X320" s="1648">
        <v>0</v>
      </c>
      <c r="Y320" s="1648">
        <v>0</v>
      </c>
      <c r="Z320" s="1648">
        <v>0</v>
      </c>
      <c r="AA320" s="1672">
        <f t="shared" si="84"/>
        <v>0</v>
      </c>
    </row>
    <row r="321" spans="2:27" x14ac:dyDescent="0.25">
      <c r="B321" s="250" t="s">
        <v>1027</v>
      </c>
      <c r="C321" s="50" t="s">
        <v>1021</v>
      </c>
      <c r="D321" s="57" t="s">
        <v>807</v>
      </c>
      <c r="E321" s="1628" t="s">
        <v>1986</v>
      </c>
      <c r="F321" s="301">
        <v>3</v>
      </c>
      <c r="G321" s="1650">
        <v>0</v>
      </c>
      <c r="H321" s="1671">
        <v>0</v>
      </c>
      <c r="I321" s="1671">
        <v>0</v>
      </c>
      <c r="J321" s="1671">
        <v>0</v>
      </c>
      <c r="K321" s="1671">
        <v>0</v>
      </c>
      <c r="L321" s="1671">
        <v>0</v>
      </c>
      <c r="M321" s="1648">
        <v>0</v>
      </c>
      <c r="N321" s="1648">
        <v>0</v>
      </c>
      <c r="O321" s="1648">
        <v>0</v>
      </c>
      <c r="P321" s="1648">
        <v>0</v>
      </c>
      <c r="Q321" s="1673">
        <v>0</v>
      </c>
      <c r="R321" s="1648">
        <v>0</v>
      </c>
      <c r="S321" s="1648">
        <v>0</v>
      </c>
      <c r="T321" s="1648">
        <v>0</v>
      </c>
      <c r="U321" s="1648">
        <v>0</v>
      </c>
      <c r="V321" s="1648">
        <v>0</v>
      </c>
      <c r="W321" s="1648">
        <v>0</v>
      </c>
      <c r="X321" s="1648">
        <v>0</v>
      </c>
      <c r="Y321" s="1648">
        <v>0</v>
      </c>
      <c r="Z321" s="1648">
        <v>0</v>
      </c>
      <c r="AA321" s="1672">
        <f t="shared" si="84"/>
        <v>0</v>
      </c>
    </row>
    <row r="322" spans="2:27" x14ac:dyDescent="0.25">
      <c r="B322" s="250" t="s">
        <v>1028</v>
      </c>
      <c r="C322" s="50" t="s">
        <v>1023</v>
      </c>
      <c r="D322" s="57" t="s">
        <v>807</v>
      </c>
      <c r="E322" s="1628" t="s">
        <v>1986</v>
      </c>
      <c r="F322" s="301">
        <v>3</v>
      </c>
      <c r="G322" s="1650">
        <v>0</v>
      </c>
      <c r="H322" s="1671">
        <v>0</v>
      </c>
      <c r="I322" s="1671">
        <v>0</v>
      </c>
      <c r="J322" s="1671">
        <v>0</v>
      </c>
      <c r="K322" s="1671">
        <v>0</v>
      </c>
      <c r="L322" s="1671">
        <v>0</v>
      </c>
      <c r="M322" s="1648">
        <v>0</v>
      </c>
      <c r="N322" s="1648">
        <v>0</v>
      </c>
      <c r="O322" s="1648">
        <v>0</v>
      </c>
      <c r="P322" s="1648">
        <v>0</v>
      </c>
      <c r="Q322" s="1673">
        <v>0</v>
      </c>
      <c r="R322" s="1648">
        <v>0</v>
      </c>
      <c r="S322" s="1648">
        <v>0</v>
      </c>
      <c r="T322" s="1648">
        <v>0</v>
      </c>
      <c r="U322" s="1648">
        <v>0</v>
      </c>
      <c r="V322" s="1648">
        <v>0</v>
      </c>
      <c r="W322" s="1648">
        <v>0</v>
      </c>
      <c r="X322" s="1648">
        <v>0</v>
      </c>
      <c r="Y322" s="1648">
        <v>0</v>
      </c>
      <c r="Z322" s="1648">
        <v>0</v>
      </c>
      <c r="AA322" s="1672">
        <f t="shared" si="84"/>
        <v>0</v>
      </c>
    </row>
    <row r="323" spans="2:27" x14ac:dyDescent="0.25">
      <c r="B323" s="250" t="s">
        <v>1029</v>
      </c>
      <c r="C323" s="50" t="s">
        <v>1025</v>
      </c>
      <c r="D323" s="57" t="s">
        <v>807</v>
      </c>
      <c r="E323" s="1628" t="s">
        <v>1986</v>
      </c>
      <c r="F323" s="301">
        <v>3</v>
      </c>
      <c r="G323" s="1650">
        <v>0</v>
      </c>
      <c r="H323" s="1671">
        <v>0</v>
      </c>
      <c r="I323" s="1671">
        <v>0</v>
      </c>
      <c r="J323" s="1671">
        <v>0</v>
      </c>
      <c r="K323" s="1671">
        <v>0</v>
      </c>
      <c r="L323" s="1671">
        <v>0</v>
      </c>
      <c r="M323" s="1648">
        <v>0</v>
      </c>
      <c r="N323" s="1648">
        <v>0</v>
      </c>
      <c r="O323" s="1648">
        <v>0</v>
      </c>
      <c r="P323" s="1648">
        <v>0</v>
      </c>
      <c r="Q323" s="1673">
        <v>0</v>
      </c>
      <c r="R323" s="1648">
        <v>0</v>
      </c>
      <c r="S323" s="1648">
        <v>0</v>
      </c>
      <c r="T323" s="1648">
        <v>0</v>
      </c>
      <c r="U323" s="1648">
        <v>0</v>
      </c>
      <c r="V323" s="1648">
        <v>0</v>
      </c>
      <c r="W323" s="1648">
        <v>0</v>
      </c>
      <c r="X323" s="1648">
        <v>0</v>
      </c>
      <c r="Y323" s="1648">
        <v>0</v>
      </c>
      <c r="Z323" s="1648">
        <v>0</v>
      </c>
      <c r="AA323" s="1672">
        <f t="shared" si="84"/>
        <v>0</v>
      </c>
    </row>
    <row r="324" spans="2:27" x14ac:dyDescent="0.25">
      <c r="B324" s="250" t="s">
        <v>1030</v>
      </c>
      <c r="C324" s="50" t="s">
        <v>1019</v>
      </c>
      <c r="D324" s="57" t="s">
        <v>966</v>
      </c>
      <c r="E324" s="1628" t="s">
        <v>1986</v>
      </c>
      <c r="F324" s="301">
        <v>3</v>
      </c>
      <c r="G324" s="319">
        <f t="shared" ref="G324:K324" si="85">SUM(G316, G320)</f>
        <v>0</v>
      </c>
      <c r="H324" s="319">
        <f t="shared" si="85"/>
        <v>0</v>
      </c>
      <c r="I324" s="319">
        <f t="shared" si="85"/>
        <v>0</v>
      </c>
      <c r="J324" s="319">
        <f t="shared" si="85"/>
        <v>0</v>
      </c>
      <c r="K324" s="319">
        <f t="shared" si="85"/>
        <v>0</v>
      </c>
      <c r="L324" s="319">
        <f>SUM(L316, L320)</f>
        <v>0</v>
      </c>
      <c r="M324" s="319">
        <f t="shared" ref="M324:Z324" si="86">SUM(M316, M320)</f>
        <v>0</v>
      </c>
      <c r="N324" s="319">
        <f t="shared" si="86"/>
        <v>0</v>
      </c>
      <c r="O324" s="319">
        <f t="shared" si="86"/>
        <v>0</v>
      </c>
      <c r="P324" s="319">
        <f t="shared" si="86"/>
        <v>0</v>
      </c>
      <c r="Q324" s="319">
        <f t="shared" si="86"/>
        <v>0</v>
      </c>
      <c r="R324" s="319">
        <f t="shared" si="86"/>
        <v>0</v>
      </c>
      <c r="S324" s="319">
        <f t="shared" si="86"/>
        <v>0</v>
      </c>
      <c r="T324" s="319">
        <f t="shared" si="86"/>
        <v>0</v>
      </c>
      <c r="U324" s="319">
        <f t="shared" si="86"/>
        <v>0</v>
      </c>
      <c r="V324" s="319">
        <f t="shared" si="86"/>
        <v>0</v>
      </c>
      <c r="W324" s="319">
        <f t="shared" si="86"/>
        <v>0</v>
      </c>
      <c r="X324" s="319">
        <f t="shared" si="86"/>
        <v>0</v>
      </c>
      <c r="Y324" s="319">
        <f t="shared" si="86"/>
        <v>0</v>
      </c>
      <c r="Z324" s="319">
        <f t="shared" si="86"/>
        <v>0</v>
      </c>
      <c r="AA324" s="319">
        <f t="shared" si="84"/>
        <v>0</v>
      </c>
    </row>
    <row r="325" spans="2:27" x14ac:dyDescent="0.25">
      <c r="B325" s="250" t="s">
        <v>1031</v>
      </c>
      <c r="C325" s="50" t="s">
        <v>1032</v>
      </c>
      <c r="D325" s="57" t="s">
        <v>810</v>
      </c>
      <c r="E325" s="1628" t="s">
        <v>1986</v>
      </c>
      <c r="F325" s="301">
        <v>3</v>
      </c>
      <c r="G325" s="1670">
        <v>0</v>
      </c>
      <c r="H325" s="1671">
        <v>0</v>
      </c>
      <c r="I325" s="1671">
        <v>0</v>
      </c>
      <c r="J325" s="1671">
        <v>0</v>
      </c>
      <c r="K325" s="1671">
        <v>0</v>
      </c>
      <c r="L325" s="1671">
        <v>0</v>
      </c>
      <c r="M325" s="1648">
        <v>13.009787416258915</v>
      </c>
      <c r="N325" s="1648">
        <v>3.9351494543552898</v>
      </c>
      <c r="O325" s="1648">
        <v>3.1859535976205682</v>
      </c>
      <c r="P325" s="1648">
        <v>4.2160874795501622</v>
      </c>
      <c r="Q325" s="1673">
        <v>4.8979103205521488</v>
      </c>
      <c r="R325" s="1648">
        <v>14.622485183839949</v>
      </c>
      <c r="S325" s="1648">
        <v>1.7915471181938074</v>
      </c>
      <c r="T325" s="1648">
        <v>1.9627215383285148</v>
      </c>
      <c r="U325" s="1648">
        <v>1.7528464842806448</v>
      </c>
      <c r="V325" s="1648">
        <v>1.8505052444840471</v>
      </c>
      <c r="W325" s="1648">
        <v>1.7370944030605033</v>
      </c>
      <c r="X325" s="1648">
        <v>1.748765325745725</v>
      </c>
      <c r="Y325" s="1648">
        <v>1.8417468405575419</v>
      </c>
      <c r="Z325" s="1648">
        <v>1.6689599256079255</v>
      </c>
      <c r="AA325" s="1672">
        <f t="shared" si="84"/>
        <v>0</v>
      </c>
    </row>
    <row r="326" spans="2:27" x14ac:dyDescent="0.25">
      <c r="B326" s="250" t="s">
        <v>1033</v>
      </c>
      <c r="C326" s="50" t="s">
        <v>1990</v>
      </c>
      <c r="D326" s="57" t="s">
        <v>810</v>
      </c>
      <c r="E326" s="1628" t="s">
        <v>1986</v>
      </c>
      <c r="F326" s="301">
        <v>3</v>
      </c>
      <c r="G326" s="1650">
        <v>0</v>
      </c>
      <c r="H326" s="1671">
        <v>0</v>
      </c>
      <c r="I326" s="1671">
        <v>0</v>
      </c>
      <c r="J326" s="1671">
        <v>0</v>
      </c>
      <c r="K326" s="1671">
        <v>0</v>
      </c>
      <c r="L326" s="1671">
        <v>0</v>
      </c>
      <c r="M326" s="1648">
        <v>0</v>
      </c>
      <c r="N326" s="1648">
        <v>0</v>
      </c>
      <c r="O326" s="1648">
        <v>0</v>
      </c>
      <c r="P326" s="1648">
        <v>0</v>
      </c>
      <c r="Q326" s="1673">
        <v>0</v>
      </c>
      <c r="R326" s="1648">
        <v>0</v>
      </c>
      <c r="S326" s="1648">
        <v>0</v>
      </c>
      <c r="T326" s="1648">
        <v>0</v>
      </c>
      <c r="U326" s="1648">
        <v>0</v>
      </c>
      <c r="V326" s="1648">
        <v>0</v>
      </c>
      <c r="W326" s="1648">
        <v>0</v>
      </c>
      <c r="X326" s="1648">
        <v>0</v>
      </c>
      <c r="Y326" s="1648">
        <v>0</v>
      </c>
      <c r="Z326" s="1648">
        <v>0</v>
      </c>
      <c r="AA326" s="1672">
        <f t="shared" si="84"/>
        <v>0</v>
      </c>
    </row>
    <row r="327" spans="2:27" x14ac:dyDescent="0.25">
      <c r="B327" s="250" t="s">
        <v>1034</v>
      </c>
      <c r="C327" s="50" t="s">
        <v>1991</v>
      </c>
      <c r="D327" s="57" t="s">
        <v>810</v>
      </c>
      <c r="E327" s="1628" t="s">
        <v>1986</v>
      </c>
      <c r="F327" s="301">
        <v>3</v>
      </c>
      <c r="G327" s="1650">
        <v>0</v>
      </c>
      <c r="H327" s="1671">
        <v>0</v>
      </c>
      <c r="I327" s="1671">
        <v>0</v>
      </c>
      <c r="J327" s="1671">
        <v>0</v>
      </c>
      <c r="K327" s="1671">
        <v>0</v>
      </c>
      <c r="L327" s="1671">
        <v>0</v>
      </c>
      <c r="M327" s="1648">
        <v>0</v>
      </c>
      <c r="N327" s="1648">
        <v>0</v>
      </c>
      <c r="O327" s="1648">
        <v>0</v>
      </c>
      <c r="P327" s="1648">
        <v>0</v>
      </c>
      <c r="Q327" s="1673">
        <v>0</v>
      </c>
      <c r="R327" s="1648">
        <v>0</v>
      </c>
      <c r="S327" s="1648">
        <v>0</v>
      </c>
      <c r="T327" s="1648">
        <v>0</v>
      </c>
      <c r="U327" s="1648">
        <v>0</v>
      </c>
      <c r="V327" s="1648">
        <v>0</v>
      </c>
      <c r="W327" s="1648">
        <v>0</v>
      </c>
      <c r="X327" s="1648">
        <v>0</v>
      </c>
      <c r="Y327" s="1648">
        <v>0</v>
      </c>
      <c r="Z327" s="1648">
        <v>0</v>
      </c>
      <c r="AA327" s="1672">
        <f t="shared" si="84"/>
        <v>0</v>
      </c>
    </row>
    <row r="328" spans="2:27" x14ac:dyDescent="0.25">
      <c r="B328" s="250" t="s">
        <v>1035</v>
      </c>
      <c r="C328" s="50" t="s">
        <v>1992</v>
      </c>
      <c r="D328" s="57" t="s">
        <v>810</v>
      </c>
      <c r="E328" s="1628" t="s">
        <v>1986</v>
      </c>
      <c r="F328" s="301">
        <v>3</v>
      </c>
      <c r="G328" s="1650">
        <v>0</v>
      </c>
      <c r="H328" s="1671">
        <v>0</v>
      </c>
      <c r="I328" s="1645">
        <v>0</v>
      </c>
      <c r="J328" s="1645">
        <v>0</v>
      </c>
      <c r="K328" s="1645">
        <v>0</v>
      </c>
      <c r="L328" s="1645">
        <v>0</v>
      </c>
      <c r="M328" s="1646">
        <v>13.009787416258915</v>
      </c>
      <c r="N328" s="1646">
        <v>3.9351494543552898</v>
      </c>
      <c r="O328" s="1646">
        <v>3.1859535976205682</v>
      </c>
      <c r="P328" s="1646">
        <v>4.2160874795501622</v>
      </c>
      <c r="Q328" s="1673">
        <v>4.8979103205521488</v>
      </c>
      <c r="R328" s="1648">
        <v>14.622485183839949</v>
      </c>
      <c r="S328" s="1646">
        <v>1.7915471181938074</v>
      </c>
      <c r="T328" s="1646">
        <v>1.9627215383285148</v>
      </c>
      <c r="U328" s="1646">
        <v>1.7528464842806448</v>
      </c>
      <c r="V328" s="1646">
        <v>1.8505052444840471</v>
      </c>
      <c r="W328" s="1646">
        <v>1.7370944030605033</v>
      </c>
      <c r="X328" s="1646">
        <v>1.748765325745725</v>
      </c>
      <c r="Y328" s="1646">
        <v>1.8417468405575419</v>
      </c>
      <c r="Z328" s="1646">
        <v>1.6689599256079255</v>
      </c>
      <c r="AA328" s="1674">
        <f t="shared" si="84"/>
        <v>0</v>
      </c>
    </row>
    <row r="329" spans="2:27" x14ac:dyDescent="0.25">
      <c r="B329" s="250" t="s">
        <v>1036</v>
      </c>
      <c r="C329" s="50" t="s">
        <v>1032</v>
      </c>
      <c r="D329" s="57" t="s">
        <v>807</v>
      </c>
      <c r="E329" s="1628" t="s">
        <v>1986</v>
      </c>
      <c r="F329" s="301">
        <v>3</v>
      </c>
      <c r="G329" s="1670">
        <v>0</v>
      </c>
      <c r="H329" s="1671">
        <v>0</v>
      </c>
      <c r="I329" s="1671">
        <v>0</v>
      </c>
      <c r="J329" s="1671">
        <v>0</v>
      </c>
      <c r="K329" s="1671">
        <v>0</v>
      </c>
      <c r="L329" s="1671">
        <v>0</v>
      </c>
      <c r="M329" s="1648">
        <v>1.5762801781669928</v>
      </c>
      <c r="N329" s="1648">
        <v>1.6088539872350189</v>
      </c>
      <c r="O329" s="1648">
        <v>1.5747413495502138</v>
      </c>
      <c r="P329" s="1648">
        <v>1.5747413495502138</v>
      </c>
      <c r="Q329" s="1673">
        <v>1.5747413495502138</v>
      </c>
      <c r="R329" s="1648">
        <v>7.8717901412768034</v>
      </c>
      <c r="S329" s="1648">
        <v>9.4165697014672229</v>
      </c>
      <c r="T329" s="1648">
        <v>9.1495431833865553</v>
      </c>
      <c r="U329" s="1648">
        <v>9.1495431833865553</v>
      </c>
      <c r="V329" s="1648">
        <v>9.1495431833865553</v>
      </c>
      <c r="W329" s="1648">
        <v>9.1495431833865553</v>
      </c>
      <c r="X329" s="1648">
        <v>9.1495431833865553</v>
      </c>
      <c r="Y329" s="1648">
        <v>9.1495431833865553</v>
      </c>
      <c r="Z329" s="1648">
        <v>9.1495431833865553</v>
      </c>
      <c r="AA329" s="1672">
        <f t="shared" si="84"/>
        <v>0</v>
      </c>
    </row>
    <row r="330" spans="2:27" x14ac:dyDescent="0.25">
      <c r="B330" s="250" t="s">
        <v>1037</v>
      </c>
      <c r="C330" s="50" t="s">
        <v>1990</v>
      </c>
      <c r="D330" s="57" t="s">
        <v>807</v>
      </c>
      <c r="E330" s="1628" t="s">
        <v>1986</v>
      </c>
      <c r="F330" s="301">
        <v>3</v>
      </c>
      <c r="G330" s="1650">
        <v>0</v>
      </c>
      <c r="H330" s="1671">
        <v>0</v>
      </c>
      <c r="I330" s="1671">
        <v>0</v>
      </c>
      <c r="J330" s="1671">
        <v>0</v>
      </c>
      <c r="K330" s="1671">
        <v>0</v>
      </c>
      <c r="L330" s="1671">
        <v>0</v>
      </c>
      <c r="M330" s="1648">
        <v>0</v>
      </c>
      <c r="N330" s="1648">
        <v>0</v>
      </c>
      <c r="O330" s="1648">
        <v>0</v>
      </c>
      <c r="P330" s="1648">
        <v>0</v>
      </c>
      <c r="Q330" s="1673">
        <v>0</v>
      </c>
      <c r="R330" s="1648">
        <v>0</v>
      </c>
      <c r="S330" s="1648">
        <v>0</v>
      </c>
      <c r="T330" s="1648">
        <v>0</v>
      </c>
      <c r="U330" s="1648">
        <v>0</v>
      </c>
      <c r="V330" s="1648">
        <v>0</v>
      </c>
      <c r="W330" s="1648">
        <v>0</v>
      </c>
      <c r="X330" s="1648">
        <v>0</v>
      </c>
      <c r="Y330" s="1648">
        <v>0</v>
      </c>
      <c r="Z330" s="1648">
        <v>0</v>
      </c>
      <c r="AA330" s="1672">
        <f t="shared" si="84"/>
        <v>0</v>
      </c>
    </row>
    <row r="331" spans="2:27" x14ac:dyDescent="0.25">
      <c r="B331" s="250" t="s">
        <v>1038</v>
      </c>
      <c r="C331" s="50" t="s">
        <v>1993</v>
      </c>
      <c r="D331" s="57" t="s">
        <v>807</v>
      </c>
      <c r="E331" s="1628" t="s">
        <v>1986</v>
      </c>
      <c r="F331" s="301">
        <v>3</v>
      </c>
      <c r="G331" s="1650">
        <v>0</v>
      </c>
      <c r="H331" s="1671">
        <v>0</v>
      </c>
      <c r="I331" s="1671">
        <v>0</v>
      </c>
      <c r="J331" s="1671">
        <v>0</v>
      </c>
      <c r="K331" s="1671">
        <v>0</v>
      </c>
      <c r="L331" s="1671">
        <v>0</v>
      </c>
      <c r="M331" s="1648">
        <v>0</v>
      </c>
      <c r="N331" s="1648">
        <v>0</v>
      </c>
      <c r="O331" s="1648">
        <v>0</v>
      </c>
      <c r="P331" s="1648">
        <v>0</v>
      </c>
      <c r="Q331" s="1673">
        <v>0</v>
      </c>
      <c r="R331" s="1648">
        <v>0</v>
      </c>
      <c r="S331" s="1648">
        <v>0</v>
      </c>
      <c r="T331" s="1648">
        <v>0</v>
      </c>
      <c r="U331" s="1648">
        <v>0</v>
      </c>
      <c r="V331" s="1648">
        <v>0</v>
      </c>
      <c r="W331" s="1648">
        <v>0</v>
      </c>
      <c r="X331" s="1648">
        <v>0</v>
      </c>
      <c r="Y331" s="1648">
        <v>0</v>
      </c>
      <c r="Z331" s="1648">
        <v>0</v>
      </c>
      <c r="AA331" s="1672">
        <f t="shared" si="84"/>
        <v>0</v>
      </c>
    </row>
    <row r="332" spans="2:27" x14ac:dyDescent="0.25">
      <c r="B332" s="250" t="s">
        <v>1039</v>
      </c>
      <c r="C332" s="50" t="s">
        <v>1992</v>
      </c>
      <c r="D332" s="57" t="s">
        <v>807</v>
      </c>
      <c r="E332" s="1628" t="s">
        <v>1986</v>
      </c>
      <c r="F332" s="301">
        <v>3</v>
      </c>
      <c r="G332" s="1650">
        <v>0</v>
      </c>
      <c r="H332" s="1671">
        <v>0</v>
      </c>
      <c r="I332" s="1645">
        <v>0</v>
      </c>
      <c r="J332" s="1645">
        <v>0</v>
      </c>
      <c r="K332" s="1645">
        <v>0</v>
      </c>
      <c r="L332" s="1645">
        <v>0</v>
      </c>
      <c r="M332" s="1646">
        <v>1.5762801781669928</v>
      </c>
      <c r="N332" s="1646">
        <v>1.6088539872350189</v>
      </c>
      <c r="O332" s="1646">
        <v>1.5747413495502138</v>
      </c>
      <c r="P332" s="1646">
        <v>1.5747413495502138</v>
      </c>
      <c r="Q332" s="1673">
        <v>1.5747413495502138</v>
      </c>
      <c r="R332" s="1648">
        <v>7.8717901412768034</v>
      </c>
      <c r="S332" s="1646">
        <v>9.4165697014672229</v>
      </c>
      <c r="T332" s="1646">
        <v>9.1495431833865553</v>
      </c>
      <c r="U332" s="1646">
        <v>9.1495431833865553</v>
      </c>
      <c r="V332" s="1646">
        <v>9.1495431833865553</v>
      </c>
      <c r="W332" s="1646">
        <v>9.1495431833865553</v>
      </c>
      <c r="X332" s="1646">
        <v>9.1495431833865553</v>
      </c>
      <c r="Y332" s="1646">
        <v>9.1495431833865553</v>
      </c>
      <c r="Z332" s="1646">
        <v>9.1495431833865553</v>
      </c>
      <c r="AA332" s="1674">
        <f t="shared" si="84"/>
        <v>0</v>
      </c>
    </row>
    <row r="333" spans="2:27" x14ac:dyDescent="0.25">
      <c r="B333" s="250" t="s">
        <v>1040</v>
      </c>
      <c r="C333" s="50" t="s">
        <v>1032</v>
      </c>
      <c r="D333" s="57" t="s">
        <v>966</v>
      </c>
      <c r="E333" s="1628" t="s">
        <v>1986</v>
      </c>
      <c r="F333" s="301">
        <v>3</v>
      </c>
      <c r="G333" s="319">
        <f t="shared" ref="G333:K333" si="87">SUM(G325,G329)</f>
        <v>0</v>
      </c>
      <c r="H333" s="319">
        <f t="shared" si="87"/>
        <v>0</v>
      </c>
      <c r="I333" s="319">
        <f t="shared" si="87"/>
        <v>0</v>
      </c>
      <c r="J333" s="319">
        <f t="shared" si="87"/>
        <v>0</v>
      </c>
      <c r="K333" s="319">
        <f t="shared" si="87"/>
        <v>0</v>
      </c>
      <c r="L333" s="319">
        <f>SUM(L325,L329)</f>
        <v>0</v>
      </c>
      <c r="M333" s="319">
        <f t="shared" ref="M333:Z333" si="88">SUM(M325,M329)</f>
        <v>14.586067594425908</v>
      </c>
      <c r="N333" s="319">
        <f t="shared" si="88"/>
        <v>5.5440034415903092</v>
      </c>
      <c r="O333" s="319">
        <f t="shared" si="88"/>
        <v>4.7606949471707818</v>
      </c>
      <c r="P333" s="319">
        <f t="shared" si="88"/>
        <v>5.7908288291003762</v>
      </c>
      <c r="Q333" s="319">
        <f t="shared" si="88"/>
        <v>6.4726516701023629</v>
      </c>
      <c r="R333" s="319">
        <f t="shared" si="88"/>
        <v>22.494275325116753</v>
      </c>
      <c r="S333" s="319">
        <f t="shared" si="88"/>
        <v>11.208116819661031</v>
      </c>
      <c r="T333" s="319">
        <f t="shared" si="88"/>
        <v>11.11226472171507</v>
      </c>
      <c r="U333" s="319">
        <f t="shared" si="88"/>
        <v>10.902389667667201</v>
      </c>
      <c r="V333" s="319">
        <f t="shared" si="88"/>
        <v>11.000048427870603</v>
      </c>
      <c r="W333" s="319">
        <f t="shared" si="88"/>
        <v>10.886637586447058</v>
      </c>
      <c r="X333" s="319">
        <f t="shared" si="88"/>
        <v>10.89830850913228</v>
      </c>
      <c r="Y333" s="319">
        <f t="shared" si="88"/>
        <v>10.991290023944098</v>
      </c>
      <c r="Z333" s="319">
        <f t="shared" si="88"/>
        <v>10.818503108994481</v>
      </c>
      <c r="AA333" s="319">
        <f t="shared" si="84"/>
        <v>0</v>
      </c>
    </row>
    <row r="334" spans="2:27" x14ac:dyDescent="0.25">
      <c r="B334" s="250" t="s">
        <v>1041</v>
      </c>
      <c r="C334" s="50" t="s">
        <v>1042</v>
      </c>
      <c r="D334" s="57" t="s">
        <v>810</v>
      </c>
      <c r="E334" s="1628" t="s">
        <v>1986</v>
      </c>
      <c r="F334" s="301">
        <v>3</v>
      </c>
      <c r="G334" s="1670">
        <v>0</v>
      </c>
      <c r="H334" s="1671">
        <v>0</v>
      </c>
      <c r="I334" s="1671">
        <v>0</v>
      </c>
      <c r="J334" s="1671">
        <v>0</v>
      </c>
      <c r="K334" s="1671">
        <v>0</v>
      </c>
      <c r="L334" s="1671">
        <v>0</v>
      </c>
      <c r="M334" s="1648">
        <v>0</v>
      </c>
      <c r="N334" s="1648">
        <v>0</v>
      </c>
      <c r="O334" s="1648">
        <v>0</v>
      </c>
      <c r="P334" s="1648">
        <v>0</v>
      </c>
      <c r="Q334" s="1673">
        <v>0</v>
      </c>
      <c r="R334" s="1648">
        <v>0</v>
      </c>
      <c r="S334" s="1648">
        <v>0</v>
      </c>
      <c r="T334" s="1648">
        <v>0</v>
      </c>
      <c r="U334" s="1648">
        <v>0</v>
      </c>
      <c r="V334" s="1648">
        <v>0</v>
      </c>
      <c r="W334" s="1648">
        <v>0</v>
      </c>
      <c r="X334" s="1648">
        <v>0</v>
      </c>
      <c r="Y334" s="1648">
        <v>0</v>
      </c>
      <c r="Z334" s="1648">
        <v>0</v>
      </c>
      <c r="AA334" s="1672">
        <f t="shared" si="84"/>
        <v>0</v>
      </c>
    </row>
    <row r="335" spans="2:27" x14ac:dyDescent="0.25">
      <c r="B335" s="250" t="s">
        <v>1043</v>
      </c>
      <c r="C335" s="50" t="s">
        <v>1044</v>
      </c>
      <c r="D335" s="57" t="s">
        <v>810</v>
      </c>
      <c r="E335" s="1628" t="s">
        <v>1986</v>
      </c>
      <c r="F335" s="301">
        <v>3</v>
      </c>
      <c r="G335" s="1650">
        <v>0</v>
      </c>
      <c r="H335" s="1671">
        <v>0</v>
      </c>
      <c r="I335" s="1671">
        <v>0</v>
      </c>
      <c r="J335" s="1671">
        <v>0</v>
      </c>
      <c r="K335" s="1671">
        <v>0</v>
      </c>
      <c r="L335" s="1671">
        <v>0</v>
      </c>
      <c r="M335" s="1648">
        <v>0</v>
      </c>
      <c r="N335" s="1648">
        <v>0</v>
      </c>
      <c r="O335" s="1648">
        <v>0</v>
      </c>
      <c r="P335" s="1648">
        <v>0</v>
      </c>
      <c r="Q335" s="1673">
        <v>0</v>
      </c>
      <c r="R335" s="1648">
        <v>0</v>
      </c>
      <c r="S335" s="1648">
        <v>0</v>
      </c>
      <c r="T335" s="1648">
        <v>0</v>
      </c>
      <c r="U335" s="1648">
        <v>0</v>
      </c>
      <c r="V335" s="1648">
        <v>0</v>
      </c>
      <c r="W335" s="1648">
        <v>0</v>
      </c>
      <c r="X335" s="1648">
        <v>0</v>
      </c>
      <c r="Y335" s="1648">
        <v>0</v>
      </c>
      <c r="Z335" s="1648">
        <v>0</v>
      </c>
      <c r="AA335" s="1672">
        <f t="shared" si="84"/>
        <v>0</v>
      </c>
    </row>
    <row r="336" spans="2:27" x14ac:dyDescent="0.25">
      <c r="B336" s="250" t="s">
        <v>1045</v>
      </c>
      <c r="C336" s="50" t="s">
        <v>1046</v>
      </c>
      <c r="D336" s="57" t="s">
        <v>810</v>
      </c>
      <c r="E336" s="1628" t="s">
        <v>1986</v>
      </c>
      <c r="F336" s="301">
        <v>3</v>
      </c>
      <c r="G336" s="1650">
        <v>0</v>
      </c>
      <c r="H336" s="1671">
        <v>0</v>
      </c>
      <c r="I336" s="1671">
        <v>0</v>
      </c>
      <c r="J336" s="1671">
        <v>0</v>
      </c>
      <c r="K336" s="1671">
        <v>0</v>
      </c>
      <c r="L336" s="1671">
        <v>0</v>
      </c>
      <c r="M336" s="1648">
        <v>0</v>
      </c>
      <c r="N336" s="1648">
        <v>0</v>
      </c>
      <c r="O336" s="1648">
        <v>0</v>
      </c>
      <c r="P336" s="1648">
        <v>0</v>
      </c>
      <c r="Q336" s="1673">
        <v>0</v>
      </c>
      <c r="R336" s="1648">
        <v>0</v>
      </c>
      <c r="S336" s="1648">
        <v>0</v>
      </c>
      <c r="T336" s="1648">
        <v>0</v>
      </c>
      <c r="U336" s="1648">
        <v>0</v>
      </c>
      <c r="V336" s="1648">
        <v>0</v>
      </c>
      <c r="W336" s="1648">
        <v>0</v>
      </c>
      <c r="X336" s="1648">
        <v>0</v>
      </c>
      <c r="Y336" s="1648">
        <v>0</v>
      </c>
      <c r="Z336" s="1648">
        <v>0</v>
      </c>
      <c r="AA336" s="1672">
        <f t="shared" si="84"/>
        <v>0</v>
      </c>
    </row>
    <row r="337" spans="2:27" x14ac:dyDescent="0.25">
      <c r="B337" s="250" t="s">
        <v>1047</v>
      </c>
      <c r="C337" s="50" t="s">
        <v>1048</v>
      </c>
      <c r="D337" s="57" t="s">
        <v>810</v>
      </c>
      <c r="E337" s="1628" t="s">
        <v>1986</v>
      </c>
      <c r="F337" s="301">
        <v>3</v>
      </c>
      <c r="G337" s="1650">
        <v>0</v>
      </c>
      <c r="H337" s="1671">
        <v>0</v>
      </c>
      <c r="I337" s="1645">
        <v>0</v>
      </c>
      <c r="J337" s="1645">
        <v>0</v>
      </c>
      <c r="K337" s="1645">
        <v>0</v>
      </c>
      <c r="L337" s="1645">
        <v>0</v>
      </c>
      <c r="M337" s="1646">
        <v>0</v>
      </c>
      <c r="N337" s="1646">
        <v>0</v>
      </c>
      <c r="O337" s="1646">
        <v>0</v>
      </c>
      <c r="P337" s="1646">
        <v>0</v>
      </c>
      <c r="Q337" s="1673">
        <v>0</v>
      </c>
      <c r="R337" s="1648">
        <v>0</v>
      </c>
      <c r="S337" s="1646">
        <v>0</v>
      </c>
      <c r="T337" s="1646">
        <v>0</v>
      </c>
      <c r="U337" s="1646">
        <v>0</v>
      </c>
      <c r="V337" s="1646">
        <v>0</v>
      </c>
      <c r="W337" s="1646">
        <v>0</v>
      </c>
      <c r="X337" s="1646">
        <v>0</v>
      </c>
      <c r="Y337" s="1646">
        <v>0</v>
      </c>
      <c r="Z337" s="1646">
        <v>0</v>
      </c>
      <c r="AA337" s="1674">
        <f t="shared" si="84"/>
        <v>0</v>
      </c>
    </row>
    <row r="338" spans="2:27" x14ac:dyDescent="0.25">
      <c r="B338" s="250" t="s">
        <v>1049</v>
      </c>
      <c r="C338" s="50" t="s">
        <v>1042</v>
      </c>
      <c r="D338" s="57" t="s">
        <v>807</v>
      </c>
      <c r="E338" s="1628" t="s">
        <v>1986</v>
      </c>
      <c r="F338" s="301">
        <v>3</v>
      </c>
      <c r="G338" s="1670">
        <v>0</v>
      </c>
      <c r="H338" s="1671">
        <v>0</v>
      </c>
      <c r="I338" s="1671">
        <v>0</v>
      </c>
      <c r="J338" s="1671">
        <v>0</v>
      </c>
      <c r="K338" s="1671">
        <v>0</v>
      </c>
      <c r="L338" s="1671">
        <v>0</v>
      </c>
      <c r="M338" s="1648">
        <v>0</v>
      </c>
      <c r="N338" s="1648">
        <v>0</v>
      </c>
      <c r="O338" s="1648">
        <v>0</v>
      </c>
      <c r="P338" s="1648">
        <v>0</v>
      </c>
      <c r="Q338" s="1673">
        <v>0</v>
      </c>
      <c r="R338" s="1648">
        <v>0</v>
      </c>
      <c r="S338" s="1648">
        <v>0</v>
      </c>
      <c r="T338" s="1648">
        <v>0</v>
      </c>
      <c r="U338" s="1648">
        <v>0</v>
      </c>
      <c r="V338" s="1648">
        <v>0</v>
      </c>
      <c r="W338" s="1648">
        <v>0</v>
      </c>
      <c r="X338" s="1648">
        <v>0</v>
      </c>
      <c r="Y338" s="1648">
        <v>0</v>
      </c>
      <c r="Z338" s="1648">
        <v>0</v>
      </c>
      <c r="AA338" s="1672">
        <f t="shared" si="84"/>
        <v>0</v>
      </c>
    </row>
    <row r="339" spans="2:27" x14ac:dyDescent="0.25">
      <c r="B339" s="250" t="s">
        <v>1050</v>
      </c>
      <c r="C339" s="50" t="s">
        <v>1044</v>
      </c>
      <c r="D339" s="57" t="s">
        <v>807</v>
      </c>
      <c r="E339" s="1628" t="s">
        <v>1986</v>
      </c>
      <c r="F339" s="301">
        <v>3</v>
      </c>
      <c r="G339" s="1650">
        <v>0</v>
      </c>
      <c r="H339" s="1671">
        <v>0</v>
      </c>
      <c r="I339" s="1671">
        <v>0</v>
      </c>
      <c r="J339" s="1671">
        <v>0</v>
      </c>
      <c r="K339" s="1671">
        <v>0</v>
      </c>
      <c r="L339" s="1671">
        <v>0</v>
      </c>
      <c r="M339" s="1648">
        <v>0</v>
      </c>
      <c r="N339" s="1648">
        <v>0</v>
      </c>
      <c r="O339" s="1648">
        <v>0</v>
      </c>
      <c r="P339" s="1648">
        <v>0</v>
      </c>
      <c r="Q339" s="1673">
        <v>0</v>
      </c>
      <c r="R339" s="1648">
        <v>0</v>
      </c>
      <c r="S339" s="1648">
        <v>0</v>
      </c>
      <c r="T339" s="1648">
        <v>0</v>
      </c>
      <c r="U339" s="1648">
        <v>0</v>
      </c>
      <c r="V339" s="1648">
        <v>0</v>
      </c>
      <c r="W339" s="1648">
        <v>0</v>
      </c>
      <c r="X339" s="1648">
        <v>0</v>
      </c>
      <c r="Y339" s="1648">
        <v>0</v>
      </c>
      <c r="Z339" s="1648">
        <v>0</v>
      </c>
      <c r="AA339" s="1672">
        <f t="shared" si="84"/>
        <v>0</v>
      </c>
    </row>
    <row r="340" spans="2:27" x14ac:dyDescent="0.25">
      <c r="B340" s="250" t="s">
        <v>1051</v>
      </c>
      <c r="C340" s="50" t="s">
        <v>1046</v>
      </c>
      <c r="D340" s="57" t="s">
        <v>807</v>
      </c>
      <c r="E340" s="1628" t="s">
        <v>1986</v>
      </c>
      <c r="F340" s="301">
        <v>3</v>
      </c>
      <c r="G340" s="1650">
        <v>0</v>
      </c>
      <c r="H340" s="1671">
        <v>0</v>
      </c>
      <c r="I340" s="1671">
        <v>0</v>
      </c>
      <c r="J340" s="1671">
        <v>0</v>
      </c>
      <c r="K340" s="1671">
        <v>0</v>
      </c>
      <c r="L340" s="1671">
        <v>0</v>
      </c>
      <c r="M340" s="1648">
        <v>0</v>
      </c>
      <c r="N340" s="1648">
        <v>0</v>
      </c>
      <c r="O340" s="1648">
        <v>0</v>
      </c>
      <c r="P340" s="1648">
        <v>0</v>
      </c>
      <c r="Q340" s="1673">
        <v>0</v>
      </c>
      <c r="R340" s="1648">
        <v>0</v>
      </c>
      <c r="S340" s="1648">
        <v>0</v>
      </c>
      <c r="T340" s="1648">
        <v>0</v>
      </c>
      <c r="U340" s="1648">
        <v>0</v>
      </c>
      <c r="V340" s="1648">
        <v>0</v>
      </c>
      <c r="W340" s="1648">
        <v>0</v>
      </c>
      <c r="X340" s="1648">
        <v>0</v>
      </c>
      <c r="Y340" s="1648">
        <v>0</v>
      </c>
      <c r="Z340" s="1648">
        <v>0</v>
      </c>
      <c r="AA340" s="1672">
        <f t="shared" si="84"/>
        <v>0</v>
      </c>
    </row>
    <row r="341" spans="2:27" x14ac:dyDescent="0.25">
      <c r="B341" s="250" t="s">
        <v>1052</v>
      </c>
      <c r="C341" s="50" t="s">
        <v>1048</v>
      </c>
      <c r="D341" s="57" t="s">
        <v>807</v>
      </c>
      <c r="E341" s="1628" t="s">
        <v>1986</v>
      </c>
      <c r="F341" s="301">
        <v>3</v>
      </c>
      <c r="G341" s="1650">
        <v>0</v>
      </c>
      <c r="H341" s="1671">
        <v>0</v>
      </c>
      <c r="I341" s="1645">
        <v>0</v>
      </c>
      <c r="J341" s="1645">
        <v>0</v>
      </c>
      <c r="K341" s="1645">
        <v>0</v>
      </c>
      <c r="L341" s="1645">
        <v>0</v>
      </c>
      <c r="M341" s="1646">
        <v>0</v>
      </c>
      <c r="N341" s="1646">
        <v>0</v>
      </c>
      <c r="O341" s="1646">
        <v>0</v>
      </c>
      <c r="P341" s="1646">
        <v>0</v>
      </c>
      <c r="Q341" s="1673">
        <v>0</v>
      </c>
      <c r="R341" s="1648">
        <v>0</v>
      </c>
      <c r="S341" s="1646">
        <v>0</v>
      </c>
      <c r="T341" s="1646">
        <v>0</v>
      </c>
      <c r="U341" s="1646">
        <v>0</v>
      </c>
      <c r="V341" s="1646">
        <v>0</v>
      </c>
      <c r="W341" s="1646">
        <v>0</v>
      </c>
      <c r="X341" s="1646">
        <v>0</v>
      </c>
      <c r="Y341" s="1646">
        <v>0</v>
      </c>
      <c r="Z341" s="1646">
        <v>0</v>
      </c>
      <c r="AA341" s="1674">
        <f t="shared" si="84"/>
        <v>0</v>
      </c>
    </row>
    <row r="342" spans="2:27" x14ac:dyDescent="0.25">
      <c r="B342" s="250" t="s">
        <v>1053</v>
      </c>
      <c r="C342" s="50" t="s">
        <v>1044</v>
      </c>
      <c r="D342" s="57" t="s">
        <v>966</v>
      </c>
      <c r="E342" s="1628" t="s">
        <v>1986</v>
      </c>
      <c r="F342" s="301">
        <v>3</v>
      </c>
      <c r="G342" s="319">
        <f t="shared" ref="G342:K342" si="89">SUM(G334,G338)</f>
        <v>0</v>
      </c>
      <c r="H342" s="319">
        <f t="shared" si="89"/>
        <v>0</v>
      </c>
      <c r="I342" s="319">
        <f t="shared" si="89"/>
        <v>0</v>
      </c>
      <c r="J342" s="319">
        <f t="shared" si="89"/>
        <v>0</v>
      </c>
      <c r="K342" s="319">
        <f t="shared" si="89"/>
        <v>0</v>
      </c>
      <c r="L342" s="319">
        <f>SUM(L334,L338)</f>
        <v>0</v>
      </c>
      <c r="M342" s="319">
        <f t="shared" ref="M342:AA342" si="90">SUM(M334,M338)</f>
        <v>0</v>
      </c>
      <c r="N342" s="319">
        <f t="shared" si="90"/>
        <v>0</v>
      </c>
      <c r="O342" s="319">
        <f t="shared" si="90"/>
        <v>0</v>
      </c>
      <c r="P342" s="319">
        <f t="shared" si="90"/>
        <v>0</v>
      </c>
      <c r="Q342" s="319">
        <f>SUM(Q334,Q338)</f>
        <v>0</v>
      </c>
      <c r="R342" s="319">
        <f t="shared" si="90"/>
        <v>0</v>
      </c>
      <c r="S342" s="319">
        <f t="shared" si="90"/>
        <v>0</v>
      </c>
      <c r="T342" s="319">
        <f t="shared" si="90"/>
        <v>0</v>
      </c>
      <c r="U342" s="319">
        <f t="shared" si="90"/>
        <v>0</v>
      </c>
      <c r="V342" s="319">
        <f t="shared" si="90"/>
        <v>0</v>
      </c>
      <c r="W342" s="319">
        <f t="shared" si="90"/>
        <v>0</v>
      </c>
      <c r="X342" s="319">
        <f t="shared" si="90"/>
        <v>0</v>
      </c>
      <c r="Y342" s="319">
        <f t="shared" si="90"/>
        <v>0</v>
      </c>
      <c r="Z342" s="319">
        <f t="shared" si="90"/>
        <v>0</v>
      </c>
      <c r="AA342" s="319">
        <f t="shared" si="90"/>
        <v>0</v>
      </c>
    </row>
    <row r="343" spans="2:27" x14ac:dyDescent="0.25">
      <c r="B343" s="250" t="s">
        <v>1054</v>
      </c>
      <c r="C343" s="50" t="s">
        <v>1055</v>
      </c>
      <c r="D343" s="57" t="s">
        <v>810</v>
      </c>
      <c r="E343" s="1628" t="s">
        <v>1986</v>
      </c>
      <c r="F343" s="301">
        <v>3</v>
      </c>
      <c r="G343" s="1650">
        <v>0</v>
      </c>
      <c r="H343" s="1671">
        <v>0</v>
      </c>
      <c r="I343" s="1671">
        <v>0</v>
      </c>
      <c r="J343" s="1671">
        <v>0</v>
      </c>
      <c r="K343" s="1671">
        <v>0</v>
      </c>
      <c r="L343" s="1671">
        <v>0</v>
      </c>
      <c r="M343" s="1648">
        <v>0</v>
      </c>
      <c r="N343" s="1648">
        <v>0</v>
      </c>
      <c r="O343" s="1648">
        <v>0</v>
      </c>
      <c r="P343" s="1648">
        <v>0</v>
      </c>
      <c r="Q343" s="1673">
        <v>0</v>
      </c>
      <c r="R343" s="1648">
        <v>0</v>
      </c>
      <c r="S343" s="1648">
        <v>0</v>
      </c>
      <c r="T343" s="1648">
        <v>0</v>
      </c>
      <c r="U343" s="1648">
        <v>0</v>
      </c>
      <c r="V343" s="1648">
        <v>0</v>
      </c>
      <c r="W343" s="1648">
        <v>0</v>
      </c>
      <c r="X343" s="1648">
        <v>0</v>
      </c>
      <c r="Y343" s="1648">
        <v>0</v>
      </c>
      <c r="Z343" s="1648">
        <v>0</v>
      </c>
      <c r="AA343" s="1672">
        <f t="shared" si="84"/>
        <v>0</v>
      </c>
    </row>
    <row r="344" spans="2:27" x14ac:dyDescent="0.25">
      <c r="B344" s="250" t="s">
        <v>1056</v>
      </c>
      <c r="C344" s="50" t="s">
        <v>1057</v>
      </c>
      <c r="D344" s="57" t="s">
        <v>810</v>
      </c>
      <c r="E344" s="1628" t="s">
        <v>1986</v>
      </c>
      <c r="F344" s="301">
        <v>3</v>
      </c>
      <c r="G344" s="1650">
        <v>0</v>
      </c>
      <c r="H344" s="1671">
        <v>0</v>
      </c>
      <c r="I344" s="1645">
        <v>0</v>
      </c>
      <c r="J344" s="1645">
        <v>0</v>
      </c>
      <c r="K344" s="1645">
        <v>0</v>
      </c>
      <c r="L344" s="1645">
        <v>0</v>
      </c>
      <c r="M344" s="1646">
        <v>0.90904930332576084</v>
      </c>
      <c r="N344" s="1646">
        <v>4.9233612563923437</v>
      </c>
      <c r="O344" s="1646">
        <v>8.3971025544407496</v>
      </c>
      <c r="P344" s="1646">
        <v>11.505108434566994</v>
      </c>
      <c r="Q344" s="1673">
        <v>13.563487077341339</v>
      </c>
      <c r="R344" s="1648">
        <v>34.99908803896038</v>
      </c>
      <c r="S344" s="1646">
        <v>5.5598953246451739</v>
      </c>
      <c r="T344" s="1646">
        <v>22.056083835601591</v>
      </c>
      <c r="U344" s="1646">
        <v>1.6368529954045845</v>
      </c>
      <c r="V344" s="1646">
        <v>19.854650025101499</v>
      </c>
      <c r="W344" s="1646">
        <v>8.7138678269510876</v>
      </c>
      <c r="X344" s="1646">
        <v>10.072551300874178</v>
      </c>
      <c r="Y344" s="1646">
        <v>18.897542850475173</v>
      </c>
      <c r="Z344" s="1646">
        <v>2.247642707772449</v>
      </c>
      <c r="AA344" s="1674">
        <f t="shared" si="84"/>
        <v>0</v>
      </c>
    </row>
    <row r="345" spans="2:27" x14ac:dyDescent="0.25">
      <c r="B345" s="250" t="s">
        <v>1058</v>
      </c>
      <c r="C345" s="50" t="s">
        <v>1059</v>
      </c>
      <c r="D345" s="57" t="s">
        <v>810</v>
      </c>
      <c r="E345" s="1628" t="s">
        <v>1986</v>
      </c>
      <c r="F345" s="301">
        <v>3</v>
      </c>
      <c r="G345" s="1650">
        <v>0</v>
      </c>
      <c r="H345" s="1671">
        <v>0</v>
      </c>
      <c r="I345" s="1645">
        <v>0</v>
      </c>
      <c r="J345" s="1645">
        <v>0</v>
      </c>
      <c r="K345" s="1645">
        <v>0</v>
      </c>
      <c r="L345" s="1645">
        <v>0</v>
      </c>
      <c r="M345" s="1646">
        <v>3.2933270563281895E-3</v>
      </c>
      <c r="N345" s="1646">
        <v>7.1118062648816843E-2</v>
      </c>
      <c r="O345" s="1646">
        <v>0.23146748675625559</v>
      </c>
      <c r="P345" s="1646">
        <v>0.46649532708692004</v>
      </c>
      <c r="Q345" s="1673">
        <v>0.7727747433254416</v>
      </c>
      <c r="R345" s="1648">
        <v>7.4798382336915408</v>
      </c>
      <c r="S345" s="1646">
        <v>0</v>
      </c>
      <c r="T345" s="1646">
        <v>0</v>
      </c>
      <c r="U345" s="1646">
        <v>0</v>
      </c>
      <c r="V345" s="1646">
        <v>0</v>
      </c>
      <c r="W345" s="1646">
        <v>0</v>
      </c>
      <c r="X345" s="1646">
        <v>0</v>
      </c>
      <c r="Y345" s="1646">
        <v>0</v>
      </c>
      <c r="Z345" s="1646">
        <v>0</v>
      </c>
      <c r="AA345" s="1674">
        <f t="shared" si="84"/>
        <v>0</v>
      </c>
    </row>
    <row r="346" spans="2:27" x14ac:dyDescent="0.25">
      <c r="B346" s="250" t="s">
        <v>1060</v>
      </c>
      <c r="C346" s="50" t="s">
        <v>1055</v>
      </c>
      <c r="D346" s="57" t="s">
        <v>807</v>
      </c>
      <c r="E346" s="1628" t="s">
        <v>1986</v>
      </c>
      <c r="F346" s="301">
        <v>3</v>
      </c>
      <c r="G346" s="1650">
        <v>0</v>
      </c>
      <c r="H346" s="1671">
        <v>0</v>
      </c>
      <c r="I346" s="1671">
        <v>0</v>
      </c>
      <c r="J346" s="1671">
        <v>0</v>
      </c>
      <c r="K346" s="1671">
        <v>0</v>
      </c>
      <c r="L346" s="1671">
        <v>0</v>
      </c>
      <c r="M346" s="1648">
        <v>0</v>
      </c>
      <c r="N346" s="1648">
        <v>0</v>
      </c>
      <c r="O346" s="1648">
        <v>0</v>
      </c>
      <c r="P346" s="1648">
        <v>0</v>
      </c>
      <c r="Q346" s="1673">
        <v>0</v>
      </c>
      <c r="R346" s="1648">
        <v>0</v>
      </c>
      <c r="S346" s="1648">
        <v>0</v>
      </c>
      <c r="T346" s="1648">
        <v>0</v>
      </c>
      <c r="U346" s="1648">
        <v>0</v>
      </c>
      <c r="V346" s="1648">
        <v>0</v>
      </c>
      <c r="W346" s="1648">
        <v>0</v>
      </c>
      <c r="X346" s="1648">
        <v>0</v>
      </c>
      <c r="Y346" s="1648">
        <v>0</v>
      </c>
      <c r="Z346" s="1648">
        <v>0</v>
      </c>
      <c r="AA346" s="1672">
        <f t="shared" si="84"/>
        <v>0</v>
      </c>
    </row>
    <row r="347" spans="2:27" x14ac:dyDescent="0.25">
      <c r="B347" s="250" t="s">
        <v>1061</v>
      </c>
      <c r="C347" s="50" t="s">
        <v>1057</v>
      </c>
      <c r="D347" s="57" t="s">
        <v>807</v>
      </c>
      <c r="E347" s="1628" t="s">
        <v>1986</v>
      </c>
      <c r="F347" s="301">
        <v>3</v>
      </c>
      <c r="G347" s="1650">
        <v>0</v>
      </c>
      <c r="H347" s="1671">
        <v>0</v>
      </c>
      <c r="I347" s="1645">
        <v>0</v>
      </c>
      <c r="J347" s="1645">
        <v>0</v>
      </c>
      <c r="K347" s="1645">
        <v>0</v>
      </c>
      <c r="L347" s="1645">
        <v>0</v>
      </c>
      <c r="M347" s="1646">
        <v>0</v>
      </c>
      <c r="N347" s="1646">
        <v>0</v>
      </c>
      <c r="O347" s="1646">
        <v>0</v>
      </c>
      <c r="P347" s="1646">
        <v>0</v>
      </c>
      <c r="Q347" s="1673">
        <v>0</v>
      </c>
      <c r="R347" s="1648">
        <v>0</v>
      </c>
      <c r="S347" s="1646">
        <v>0</v>
      </c>
      <c r="T347" s="1646">
        <v>0</v>
      </c>
      <c r="U347" s="1646">
        <v>0</v>
      </c>
      <c r="V347" s="1646">
        <v>0</v>
      </c>
      <c r="W347" s="1646">
        <v>0</v>
      </c>
      <c r="X347" s="1646">
        <v>0</v>
      </c>
      <c r="Y347" s="1646">
        <v>0</v>
      </c>
      <c r="Z347" s="1646">
        <v>0</v>
      </c>
      <c r="AA347" s="1674">
        <f t="shared" si="84"/>
        <v>0</v>
      </c>
    </row>
    <row r="348" spans="2:27" x14ac:dyDescent="0.25">
      <c r="B348" s="250" t="s">
        <v>1062</v>
      </c>
      <c r="C348" s="50" t="s">
        <v>1059</v>
      </c>
      <c r="D348" s="57" t="s">
        <v>807</v>
      </c>
      <c r="E348" s="1628" t="s">
        <v>1986</v>
      </c>
      <c r="F348" s="301">
        <v>3</v>
      </c>
      <c r="G348" s="1650">
        <v>0</v>
      </c>
      <c r="H348" s="1671">
        <v>0</v>
      </c>
      <c r="I348" s="1645">
        <v>0</v>
      </c>
      <c r="J348" s="1645">
        <v>0</v>
      </c>
      <c r="K348" s="1645">
        <v>0</v>
      </c>
      <c r="L348" s="1645">
        <v>0</v>
      </c>
      <c r="M348" s="1646">
        <v>0</v>
      </c>
      <c r="N348" s="1646">
        <v>0</v>
      </c>
      <c r="O348" s="1646">
        <v>0</v>
      </c>
      <c r="P348" s="1646">
        <v>0</v>
      </c>
      <c r="Q348" s="1673">
        <v>0</v>
      </c>
      <c r="R348" s="1648">
        <v>0</v>
      </c>
      <c r="S348" s="1646">
        <v>8.7202315956566263</v>
      </c>
      <c r="T348" s="1646">
        <v>8.7202315956566263</v>
      </c>
      <c r="U348" s="1646">
        <v>8.7202315956566263</v>
      </c>
      <c r="V348" s="1646">
        <v>8.7202315956566263</v>
      </c>
      <c r="W348" s="1646">
        <v>8.7202315956566263</v>
      </c>
      <c r="X348" s="1646">
        <v>8.7202315956566263</v>
      </c>
      <c r="Y348" s="1646">
        <v>8.7202315956566263</v>
      </c>
      <c r="Z348" s="1646">
        <v>8.7202315956566263</v>
      </c>
      <c r="AA348" s="1674">
        <f t="shared" si="84"/>
        <v>0</v>
      </c>
    </row>
    <row r="349" spans="2:27" x14ac:dyDescent="0.25">
      <c r="B349" s="250" t="s">
        <v>1063</v>
      </c>
      <c r="C349" s="50" t="s">
        <v>1055</v>
      </c>
      <c r="D349" s="57" t="s">
        <v>966</v>
      </c>
      <c r="E349" s="1628" t="s">
        <v>1986</v>
      </c>
      <c r="F349" s="301">
        <v>3</v>
      </c>
      <c r="G349" s="319">
        <f>SUM(G343,G346)</f>
        <v>0</v>
      </c>
      <c r="H349" s="319">
        <f t="shared" ref="H349:AA349" si="91">SUM(H343,H346)</f>
        <v>0</v>
      </c>
      <c r="I349" s="319">
        <f t="shared" si="91"/>
        <v>0</v>
      </c>
      <c r="J349" s="319">
        <f t="shared" si="91"/>
        <v>0</v>
      </c>
      <c r="K349" s="319">
        <f t="shared" si="91"/>
        <v>0</v>
      </c>
      <c r="L349" s="319">
        <f t="shared" si="91"/>
        <v>0</v>
      </c>
      <c r="M349" s="319">
        <f t="shared" si="91"/>
        <v>0</v>
      </c>
      <c r="N349" s="319">
        <f t="shared" si="91"/>
        <v>0</v>
      </c>
      <c r="O349" s="319">
        <f t="shared" si="91"/>
        <v>0</v>
      </c>
      <c r="P349" s="319">
        <f t="shared" si="91"/>
        <v>0</v>
      </c>
      <c r="Q349" s="319">
        <f t="shared" si="91"/>
        <v>0</v>
      </c>
      <c r="R349" s="319">
        <f t="shared" si="91"/>
        <v>0</v>
      </c>
      <c r="S349" s="319">
        <f t="shared" si="91"/>
        <v>0</v>
      </c>
      <c r="T349" s="319">
        <f t="shared" si="91"/>
        <v>0</v>
      </c>
      <c r="U349" s="319">
        <f t="shared" si="91"/>
        <v>0</v>
      </c>
      <c r="V349" s="319">
        <f t="shared" si="91"/>
        <v>0</v>
      </c>
      <c r="W349" s="319">
        <f t="shared" si="91"/>
        <v>0</v>
      </c>
      <c r="X349" s="319">
        <f t="shared" si="91"/>
        <v>0</v>
      </c>
      <c r="Y349" s="319">
        <f t="shared" si="91"/>
        <v>0</v>
      </c>
      <c r="Z349" s="319">
        <f t="shared" si="91"/>
        <v>0</v>
      </c>
      <c r="AA349" s="320">
        <f t="shared" si="91"/>
        <v>0</v>
      </c>
    </row>
    <row r="350" spans="2:27" x14ac:dyDescent="0.25">
      <c r="B350" s="250" t="s">
        <v>1064</v>
      </c>
      <c r="C350" s="50" t="s">
        <v>1057</v>
      </c>
      <c r="D350" s="57" t="s">
        <v>966</v>
      </c>
      <c r="E350" s="1628" t="s">
        <v>1986</v>
      </c>
      <c r="F350" s="301">
        <v>3</v>
      </c>
      <c r="G350" s="319">
        <f t="shared" ref="G350:AA350" si="92">SUM(G344,G347)</f>
        <v>0</v>
      </c>
      <c r="H350" s="319">
        <f t="shared" si="92"/>
        <v>0</v>
      </c>
      <c r="I350" s="319">
        <f t="shared" si="92"/>
        <v>0</v>
      </c>
      <c r="J350" s="319">
        <f t="shared" si="92"/>
        <v>0</v>
      </c>
      <c r="K350" s="319">
        <f t="shared" si="92"/>
        <v>0</v>
      </c>
      <c r="L350" s="319">
        <f t="shared" si="92"/>
        <v>0</v>
      </c>
      <c r="M350" s="319">
        <f t="shared" si="92"/>
        <v>0.90904930332576084</v>
      </c>
      <c r="N350" s="319">
        <f t="shared" si="92"/>
        <v>4.9233612563923437</v>
      </c>
      <c r="O350" s="319">
        <f t="shared" si="92"/>
        <v>8.3971025544407496</v>
      </c>
      <c r="P350" s="319">
        <f t="shared" si="92"/>
        <v>11.505108434566994</v>
      </c>
      <c r="Q350" s="319">
        <f t="shared" si="92"/>
        <v>13.563487077341339</v>
      </c>
      <c r="R350" s="319">
        <f t="shared" si="92"/>
        <v>34.99908803896038</v>
      </c>
      <c r="S350" s="319">
        <f t="shared" si="92"/>
        <v>5.5598953246451739</v>
      </c>
      <c r="T350" s="319">
        <f t="shared" si="92"/>
        <v>22.056083835601591</v>
      </c>
      <c r="U350" s="319">
        <f t="shared" si="92"/>
        <v>1.6368529954045845</v>
      </c>
      <c r="V350" s="319">
        <f t="shared" si="92"/>
        <v>19.854650025101499</v>
      </c>
      <c r="W350" s="319">
        <f t="shared" si="92"/>
        <v>8.7138678269510876</v>
      </c>
      <c r="X350" s="319">
        <f t="shared" si="92"/>
        <v>10.072551300874178</v>
      </c>
      <c r="Y350" s="319">
        <f t="shared" si="92"/>
        <v>18.897542850475173</v>
      </c>
      <c r="Z350" s="319">
        <f t="shared" si="92"/>
        <v>2.247642707772449</v>
      </c>
      <c r="AA350" s="320">
        <f t="shared" si="92"/>
        <v>0</v>
      </c>
    </row>
    <row r="351" spans="2:27" x14ac:dyDescent="0.25">
      <c r="B351" s="250" t="s">
        <v>1065</v>
      </c>
      <c r="C351" s="50" t="s">
        <v>1059</v>
      </c>
      <c r="D351" s="57" t="s">
        <v>966</v>
      </c>
      <c r="E351" s="1628" t="s">
        <v>1986</v>
      </c>
      <c r="F351" s="301">
        <v>3</v>
      </c>
      <c r="G351" s="319">
        <f t="shared" ref="G351:AA351" si="93">SUM(G345,G348)</f>
        <v>0</v>
      </c>
      <c r="H351" s="319">
        <f t="shared" si="93"/>
        <v>0</v>
      </c>
      <c r="I351" s="319">
        <f t="shared" si="93"/>
        <v>0</v>
      </c>
      <c r="J351" s="319">
        <f t="shared" si="93"/>
        <v>0</v>
      </c>
      <c r="K351" s="319">
        <f t="shared" si="93"/>
        <v>0</v>
      </c>
      <c r="L351" s="319">
        <f t="shared" si="93"/>
        <v>0</v>
      </c>
      <c r="M351" s="319">
        <f t="shared" si="93"/>
        <v>3.2933270563281895E-3</v>
      </c>
      <c r="N351" s="319">
        <f t="shared" si="93"/>
        <v>7.1118062648816843E-2</v>
      </c>
      <c r="O351" s="319">
        <f t="shared" si="93"/>
        <v>0.23146748675625559</v>
      </c>
      <c r="P351" s="319">
        <f t="shared" si="93"/>
        <v>0.46649532708692004</v>
      </c>
      <c r="Q351" s="319">
        <f t="shared" si="93"/>
        <v>0.7727747433254416</v>
      </c>
      <c r="R351" s="319">
        <f t="shared" si="93"/>
        <v>7.4798382336915408</v>
      </c>
      <c r="S351" s="319">
        <f t="shared" si="93"/>
        <v>8.7202315956566263</v>
      </c>
      <c r="T351" s="319">
        <f t="shared" si="93"/>
        <v>8.7202315956566263</v>
      </c>
      <c r="U351" s="319">
        <f t="shared" si="93"/>
        <v>8.7202315956566263</v>
      </c>
      <c r="V351" s="319">
        <f t="shared" si="93"/>
        <v>8.7202315956566263</v>
      </c>
      <c r="W351" s="319">
        <f t="shared" si="93"/>
        <v>8.7202315956566263</v>
      </c>
      <c r="X351" s="319">
        <f t="shared" si="93"/>
        <v>8.7202315956566263</v>
      </c>
      <c r="Y351" s="319">
        <f t="shared" si="93"/>
        <v>8.7202315956566263</v>
      </c>
      <c r="Z351" s="319">
        <f t="shared" si="93"/>
        <v>8.7202315956566263</v>
      </c>
      <c r="AA351" s="320">
        <f t="shared" si="93"/>
        <v>0</v>
      </c>
    </row>
    <row r="352" spans="2:27" x14ac:dyDescent="0.25">
      <c r="B352" s="250" t="s">
        <v>1066</v>
      </c>
      <c r="C352" s="50" t="s">
        <v>1067</v>
      </c>
      <c r="D352" s="57" t="s">
        <v>966</v>
      </c>
      <c r="E352" s="1628" t="s">
        <v>1986</v>
      </c>
      <c r="F352" s="301">
        <v>3</v>
      </c>
      <c r="G352" s="315">
        <f>SUM(G342,G333,G324,G349,G350,G351)</f>
        <v>0</v>
      </c>
      <c r="H352" s="315">
        <f t="shared" ref="H352:AA352" si="94">SUM(H342,H333,H324,H349,H350,H351)</f>
        <v>0</v>
      </c>
      <c r="I352" s="315">
        <f t="shared" si="94"/>
        <v>0</v>
      </c>
      <c r="J352" s="315">
        <f t="shared" si="94"/>
        <v>0</v>
      </c>
      <c r="K352" s="315">
        <f t="shared" si="94"/>
        <v>0</v>
      </c>
      <c r="L352" s="315">
        <f t="shared" si="94"/>
        <v>0</v>
      </c>
      <c r="M352" s="315">
        <f t="shared" si="94"/>
        <v>15.498410224807996</v>
      </c>
      <c r="N352" s="315">
        <f t="shared" si="94"/>
        <v>10.538482760631469</v>
      </c>
      <c r="O352" s="315">
        <f t="shared" si="94"/>
        <v>13.389264988367787</v>
      </c>
      <c r="P352" s="315">
        <f t="shared" si="94"/>
        <v>17.76243259075429</v>
      </c>
      <c r="Q352" s="315">
        <f t="shared" si="94"/>
        <v>20.808913490769143</v>
      </c>
      <c r="R352" s="315">
        <f t="shared" si="94"/>
        <v>64.973201597768679</v>
      </c>
      <c r="S352" s="315">
        <f t="shared" si="94"/>
        <v>25.488243739962833</v>
      </c>
      <c r="T352" s="315">
        <f t="shared" si="94"/>
        <v>41.88858015297329</v>
      </c>
      <c r="U352" s="315">
        <f t="shared" si="94"/>
        <v>21.25947425872841</v>
      </c>
      <c r="V352" s="315">
        <f t="shared" si="94"/>
        <v>39.57493004862873</v>
      </c>
      <c r="W352" s="315">
        <f t="shared" si="94"/>
        <v>28.320737009054774</v>
      </c>
      <c r="X352" s="315">
        <f t="shared" si="94"/>
        <v>29.691091405663087</v>
      </c>
      <c r="Y352" s="315">
        <f t="shared" si="94"/>
        <v>38.6090644700759</v>
      </c>
      <c r="Z352" s="315">
        <f t="shared" si="94"/>
        <v>21.786377412423555</v>
      </c>
      <c r="AA352" s="315">
        <f t="shared" si="94"/>
        <v>0</v>
      </c>
    </row>
    <row r="353" spans="2:27" ht="14.4" thickBot="1" x14ac:dyDescent="0.3">
      <c r="B353" s="252"/>
      <c r="C353" s="253"/>
      <c r="D353" s="61"/>
      <c r="E353" s="254"/>
      <c r="F353" s="255"/>
      <c r="G353" s="264"/>
      <c r="H353" s="264"/>
      <c r="I353" s="264"/>
      <c r="J353" s="264"/>
      <c r="K353" s="264"/>
      <c r="L353" s="264"/>
      <c r="M353" s="264"/>
      <c r="N353" s="264"/>
      <c r="O353" s="264"/>
      <c r="P353" s="264"/>
      <c r="Q353" s="264"/>
      <c r="R353" s="264"/>
      <c r="S353" s="264"/>
      <c r="T353" s="264"/>
      <c r="U353" s="264"/>
      <c r="V353" s="264"/>
      <c r="W353" s="264"/>
      <c r="X353" s="264"/>
      <c r="Y353" s="264"/>
      <c r="Z353" s="264"/>
      <c r="AA353" s="264"/>
    </row>
    <row r="354" spans="2:27" ht="42" thickBot="1" x14ac:dyDescent="0.3">
      <c r="B354" s="216" t="s">
        <v>1068</v>
      </c>
      <c r="G354" s="1717" t="s">
        <v>977</v>
      </c>
      <c r="H354" s="1779"/>
      <c r="I354" s="1779"/>
      <c r="J354" s="1779"/>
      <c r="K354" s="1779"/>
      <c r="L354" s="1779"/>
      <c r="M354" s="1779"/>
      <c r="N354" s="1779"/>
      <c r="O354" s="1779"/>
      <c r="P354" s="1779"/>
      <c r="Q354" s="1718"/>
      <c r="R354" s="1717" t="s">
        <v>978</v>
      </c>
      <c r="S354" s="1779"/>
      <c r="T354" s="1779"/>
      <c r="U354" s="1779"/>
      <c r="V354" s="1779"/>
      <c r="W354" s="1779"/>
      <c r="X354" s="1779"/>
      <c r="Y354" s="1779"/>
      <c r="Z354" s="1779"/>
      <c r="AA354" s="1718"/>
    </row>
    <row r="355" spans="2:27" ht="42" thickBot="1" x14ac:dyDescent="0.3">
      <c r="B355" s="257" t="s">
        <v>979</v>
      </c>
      <c r="C355" s="258" t="s">
        <v>962</v>
      </c>
      <c r="D355" s="258" t="s">
        <v>963</v>
      </c>
      <c r="E355" s="258" t="s">
        <v>116</v>
      </c>
      <c r="F355" s="259" t="s">
        <v>117</v>
      </c>
      <c r="G355" s="257" t="s">
        <v>118</v>
      </c>
      <c r="H355" s="258" t="s">
        <v>119</v>
      </c>
      <c r="I355" s="258" t="s">
        <v>120</v>
      </c>
      <c r="J355" s="258" t="s">
        <v>121</v>
      </c>
      <c r="K355" s="258" t="s">
        <v>122</v>
      </c>
      <c r="L355" s="258" t="s">
        <v>123</v>
      </c>
      <c r="M355" s="258" t="s">
        <v>124</v>
      </c>
      <c r="N355" s="258" t="s">
        <v>125</v>
      </c>
      <c r="O355" s="258" t="s">
        <v>126</v>
      </c>
      <c r="P355" s="258" t="s">
        <v>127</v>
      </c>
      <c r="Q355" s="259" t="s">
        <v>128</v>
      </c>
      <c r="R355" s="262" t="s">
        <v>980</v>
      </c>
      <c r="S355" s="260" t="s">
        <v>981</v>
      </c>
      <c r="T355" s="260" t="s">
        <v>982</v>
      </c>
      <c r="U355" s="260" t="s">
        <v>983</v>
      </c>
      <c r="V355" s="260" t="s">
        <v>984</v>
      </c>
      <c r="W355" s="260" t="s">
        <v>985</v>
      </c>
      <c r="X355" s="260" t="s">
        <v>986</v>
      </c>
      <c r="Y355" s="260" t="s">
        <v>987</v>
      </c>
      <c r="Z355" s="260" t="s">
        <v>988</v>
      </c>
      <c r="AA355" s="261" t="s">
        <v>989</v>
      </c>
    </row>
    <row r="356" spans="2:27" x14ac:dyDescent="0.25">
      <c r="B356" s="250" t="s">
        <v>1069</v>
      </c>
      <c r="C356" s="50" t="s">
        <v>1070</v>
      </c>
      <c r="D356" s="57" t="s">
        <v>810</v>
      </c>
      <c r="E356" s="1628" t="s">
        <v>1986</v>
      </c>
      <c r="F356" s="301">
        <v>3</v>
      </c>
      <c r="G356" s="1666">
        <f>SUM(G297,G300,G303,G306,G309,G316,G325,G334,G343,G344,G345)</f>
        <v>0</v>
      </c>
      <c r="H356" s="1666">
        <f t="shared" ref="H356:Z356" si="95">SUM(H297,H300,H303,H306,H309,H316,H325,H334,H343,H344,H345)</f>
        <v>0</v>
      </c>
      <c r="I356" s="1666">
        <f t="shared" si="95"/>
        <v>0</v>
      </c>
      <c r="J356" s="1666">
        <f t="shared" si="95"/>
        <v>0</v>
      </c>
      <c r="K356" s="1666">
        <f t="shared" si="95"/>
        <v>0</v>
      </c>
      <c r="L356" s="1666">
        <f t="shared" si="95"/>
        <v>0</v>
      </c>
      <c r="M356" s="1666">
        <f t="shared" si="95"/>
        <v>14.30770131850784</v>
      </c>
      <c r="N356" s="1666">
        <f t="shared" si="95"/>
        <v>9.5482153405505361</v>
      </c>
      <c r="O356" s="1666">
        <f t="shared" si="95"/>
        <v>12.689571585771215</v>
      </c>
      <c r="P356" s="1666">
        <f t="shared" si="95"/>
        <v>17.241684632713465</v>
      </c>
      <c r="Q356" s="1675">
        <f t="shared" si="95"/>
        <v>20.462234779334739</v>
      </c>
      <c r="R356" s="1666">
        <f t="shared" si="95"/>
        <v>67.900138725615093</v>
      </c>
      <c r="S356" s="1666">
        <f t="shared" si="95"/>
        <v>32.875943786760153</v>
      </c>
      <c r="T356" s="1666">
        <f t="shared" si="95"/>
        <v>42.53993412643608</v>
      </c>
      <c r="U356" s="1666">
        <f t="shared" si="95"/>
        <v>29.41640468477323</v>
      </c>
      <c r="V356" s="1666">
        <f t="shared" si="95"/>
        <v>21.987150686975262</v>
      </c>
      <c r="W356" s="1666">
        <f t="shared" si="95"/>
        <v>18.619244133456046</v>
      </c>
      <c r="X356" s="1666">
        <f t="shared" si="95"/>
        <v>19.824012342853877</v>
      </c>
      <c r="Y356" s="1666">
        <f t="shared" si="95"/>
        <v>21.652700252632716</v>
      </c>
      <c r="Z356" s="1666">
        <f t="shared" si="95"/>
        <v>12.52256893077009</v>
      </c>
      <c r="AA356" s="1668"/>
    </row>
    <row r="357" spans="2:27" x14ac:dyDescent="0.25">
      <c r="B357" s="250" t="s">
        <v>1071</v>
      </c>
      <c r="C357" s="50" t="s">
        <v>1070</v>
      </c>
      <c r="D357" s="57" t="s">
        <v>807</v>
      </c>
      <c r="E357" s="1628" t="s">
        <v>1986</v>
      </c>
      <c r="F357" s="301">
        <v>3</v>
      </c>
      <c r="G357" s="1666">
        <f>SUM(G298,G301,G304,G307,G310,G320,G329,G338,G346,G347,G348)</f>
        <v>0</v>
      </c>
      <c r="H357" s="1666">
        <f t="shared" ref="H357:Z357" si="96">SUM(H298,H301,H304,H307,H310,H320,H329,H338,H346,H347,H348)</f>
        <v>0</v>
      </c>
      <c r="I357" s="1666">
        <f t="shared" si="96"/>
        <v>0</v>
      </c>
      <c r="J357" s="1666">
        <f t="shared" si="96"/>
        <v>0</v>
      </c>
      <c r="K357" s="1666">
        <f t="shared" si="96"/>
        <v>0</v>
      </c>
      <c r="L357" s="1666">
        <f t="shared" si="96"/>
        <v>0</v>
      </c>
      <c r="M357" s="1666">
        <f t="shared" si="96"/>
        <v>1.5762801781669928</v>
      </c>
      <c r="N357" s="1666">
        <f t="shared" si="96"/>
        <v>1.6088539872350189</v>
      </c>
      <c r="O357" s="1666">
        <f t="shared" si="96"/>
        <v>1.5747413495502138</v>
      </c>
      <c r="P357" s="1666">
        <f t="shared" si="96"/>
        <v>1.5747413495502138</v>
      </c>
      <c r="Q357" s="1667">
        <f t="shared" si="96"/>
        <v>1.5747413495502138</v>
      </c>
      <c r="R357" s="1666">
        <f t="shared" si="96"/>
        <v>7.9048167563173219</v>
      </c>
      <c r="S357" s="1666">
        <f t="shared" si="96"/>
        <v>18.423064300512245</v>
      </c>
      <c r="T357" s="1666">
        <f t="shared" si="96"/>
        <v>19.252679025069462</v>
      </c>
      <c r="U357" s="1666">
        <f t="shared" si="96"/>
        <v>26.338791267746835</v>
      </c>
      <c r="V357" s="1666">
        <f t="shared" si="96"/>
        <v>34.246164299017579</v>
      </c>
      <c r="W357" s="1666">
        <f t="shared" si="96"/>
        <v>36.058264766863054</v>
      </c>
      <c r="X357" s="1666">
        <f t="shared" si="96"/>
        <v>37.955883944597986</v>
      </c>
      <c r="Y357" s="1666">
        <f t="shared" si="96"/>
        <v>40.112297215241526</v>
      </c>
      <c r="Z357" s="1666">
        <f t="shared" si="96"/>
        <v>41.985041675685146</v>
      </c>
      <c r="AA357" s="1668"/>
    </row>
    <row r="358" spans="2:27" ht="14.4" thickBot="1" x14ac:dyDescent="0.3">
      <c r="B358" s="251" t="s">
        <v>1072</v>
      </c>
      <c r="C358" s="51" t="s">
        <v>1070</v>
      </c>
      <c r="D358" s="59" t="s">
        <v>966</v>
      </c>
      <c r="E358" s="1634" t="s">
        <v>1986</v>
      </c>
      <c r="F358" s="302">
        <v>3</v>
      </c>
      <c r="G358" s="1655">
        <f t="shared" ref="G358:L358" si="97">SUM(G356:G357)</f>
        <v>0</v>
      </c>
      <c r="H358" s="1655">
        <f t="shared" si="97"/>
        <v>0</v>
      </c>
      <c r="I358" s="1655">
        <f t="shared" si="97"/>
        <v>0</v>
      </c>
      <c r="J358" s="1655">
        <f t="shared" si="97"/>
        <v>0</v>
      </c>
      <c r="K358" s="1655">
        <f t="shared" si="97"/>
        <v>0</v>
      </c>
      <c r="L358" s="1655">
        <f t="shared" si="97"/>
        <v>0</v>
      </c>
      <c r="M358" s="1655">
        <f t="shared" ref="M358:Z358" si="98">SUM(M356:M357)</f>
        <v>15.883981496674833</v>
      </c>
      <c r="N358" s="1655">
        <f t="shared" si="98"/>
        <v>11.157069327785555</v>
      </c>
      <c r="O358" s="1655">
        <f t="shared" si="98"/>
        <v>14.26431293532143</v>
      </c>
      <c r="P358" s="1655">
        <f t="shared" si="98"/>
        <v>18.816425982263677</v>
      </c>
      <c r="Q358" s="1656">
        <f t="shared" si="98"/>
        <v>22.036976128884952</v>
      </c>
      <c r="R358" s="1655">
        <f t="shared" si="98"/>
        <v>75.80495548193241</v>
      </c>
      <c r="S358" s="1655">
        <f t="shared" si="98"/>
        <v>51.299008087272398</v>
      </c>
      <c r="T358" s="1655">
        <f t="shared" si="98"/>
        <v>61.792613151505542</v>
      </c>
      <c r="U358" s="1655">
        <f t="shared" si="98"/>
        <v>55.755195952520069</v>
      </c>
      <c r="V358" s="1655">
        <f t="shared" si="98"/>
        <v>56.233314985992841</v>
      </c>
      <c r="W358" s="1655">
        <f t="shared" si="98"/>
        <v>54.677508900319097</v>
      </c>
      <c r="X358" s="1655">
        <f t="shared" si="98"/>
        <v>57.779896287451862</v>
      </c>
      <c r="Y358" s="1655">
        <f t="shared" si="98"/>
        <v>61.764997467874238</v>
      </c>
      <c r="Z358" s="1655">
        <f t="shared" si="98"/>
        <v>54.507610606455238</v>
      </c>
      <c r="AA358" s="1657"/>
    </row>
    <row r="359" spans="2:27" ht="14.4" thickBot="1" x14ac:dyDescent="0.3">
      <c r="B359" s="252"/>
      <c r="C359" s="253"/>
      <c r="D359" s="61"/>
      <c r="E359" s="254"/>
      <c r="F359" s="255"/>
      <c r="G359" s="264"/>
      <c r="H359" s="264"/>
      <c r="I359" s="264"/>
      <c r="J359" s="264"/>
      <c r="K359" s="264"/>
      <c r="L359" s="264"/>
      <c r="M359" s="264"/>
      <c r="N359" s="264"/>
      <c r="O359" s="264"/>
      <c r="P359" s="264"/>
      <c r="Q359" s="264"/>
      <c r="R359" s="264"/>
      <c r="S359" s="264"/>
      <c r="T359" s="264"/>
      <c r="U359" s="264"/>
      <c r="V359" s="264"/>
      <c r="W359" s="264"/>
      <c r="X359" s="264"/>
      <c r="Y359" s="264"/>
      <c r="Z359" s="264"/>
      <c r="AA359" s="264"/>
    </row>
    <row r="360" spans="2:27" ht="42" thickBot="1" x14ac:dyDescent="0.3">
      <c r="B360" s="216" t="s">
        <v>1073</v>
      </c>
      <c r="G360" s="1717" t="s">
        <v>977</v>
      </c>
      <c r="H360" s="1779"/>
      <c r="I360" s="1779"/>
      <c r="J360" s="1779"/>
      <c r="K360" s="1779"/>
      <c r="L360" s="1779"/>
      <c r="M360" s="1779"/>
      <c r="N360" s="1779"/>
      <c r="O360" s="1779"/>
      <c r="P360" s="1779"/>
      <c r="Q360" s="1718"/>
      <c r="R360" s="1717" t="s">
        <v>978</v>
      </c>
      <c r="S360" s="1779"/>
      <c r="T360" s="1779"/>
      <c r="U360" s="1779"/>
      <c r="V360" s="1779"/>
      <c r="W360" s="1779"/>
      <c r="X360" s="1779"/>
      <c r="Y360" s="1779"/>
      <c r="Z360" s="1779"/>
      <c r="AA360" s="1718"/>
    </row>
    <row r="361" spans="2:27" ht="42" thickBot="1" x14ac:dyDescent="0.3">
      <c r="B361" s="257" t="s">
        <v>979</v>
      </c>
      <c r="C361" s="258" t="s">
        <v>1074</v>
      </c>
      <c r="D361" s="258" t="s">
        <v>963</v>
      </c>
      <c r="E361" s="258" t="s">
        <v>116</v>
      </c>
      <c r="F361" s="259" t="s">
        <v>117</v>
      </c>
      <c r="G361" s="257" t="s">
        <v>118</v>
      </c>
      <c r="H361" s="258" t="s">
        <v>119</v>
      </c>
      <c r="I361" s="258" t="s">
        <v>120</v>
      </c>
      <c r="J361" s="258" t="s">
        <v>121</v>
      </c>
      <c r="K361" s="258" t="s">
        <v>122</v>
      </c>
      <c r="L361" s="258" t="s">
        <v>123</v>
      </c>
      <c r="M361" s="258" t="s">
        <v>124</v>
      </c>
      <c r="N361" s="258" t="s">
        <v>125</v>
      </c>
      <c r="O361" s="258" t="s">
        <v>126</v>
      </c>
      <c r="P361" s="258" t="s">
        <v>127</v>
      </c>
      <c r="Q361" s="259" t="s">
        <v>128</v>
      </c>
      <c r="R361" s="262" t="s">
        <v>980</v>
      </c>
      <c r="S361" s="260" t="s">
        <v>981</v>
      </c>
      <c r="T361" s="260" t="s">
        <v>982</v>
      </c>
      <c r="U361" s="260" t="s">
        <v>983</v>
      </c>
      <c r="V361" s="260" t="s">
        <v>984</v>
      </c>
      <c r="W361" s="260" t="s">
        <v>985</v>
      </c>
      <c r="X361" s="260" t="s">
        <v>986</v>
      </c>
      <c r="Y361" s="260" t="s">
        <v>987</v>
      </c>
      <c r="Z361" s="260" t="s">
        <v>988</v>
      </c>
      <c r="AA361" s="261" t="s">
        <v>989</v>
      </c>
    </row>
    <row r="362" spans="2:27" x14ac:dyDescent="0.25">
      <c r="B362" s="1146" t="s">
        <v>1075</v>
      </c>
      <c r="C362" s="1147" t="s">
        <v>996</v>
      </c>
      <c r="D362" s="1148" t="s">
        <v>1077</v>
      </c>
      <c r="E362" s="1149" t="s">
        <v>145</v>
      </c>
      <c r="F362" s="1150">
        <v>2</v>
      </c>
      <c r="G362" s="1670">
        <v>0</v>
      </c>
      <c r="H362" s="1630">
        <v>0</v>
      </c>
      <c r="I362" s="1630">
        <v>0</v>
      </c>
      <c r="J362" s="1630">
        <v>0</v>
      </c>
      <c r="K362" s="1630">
        <v>0</v>
      </c>
      <c r="L362" s="1630">
        <v>0</v>
      </c>
      <c r="M362" s="1631">
        <v>0</v>
      </c>
      <c r="N362" s="1631">
        <v>0</v>
      </c>
      <c r="O362" s="1631">
        <v>0</v>
      </c>
      <c r="P362" s="1631">
        <v>0</v>
      </c>
      <c r="Q362" s="1632">
        <v>0</v>
      </c>
      <c r="R362" s="1633">
        <v>0</v>
      </c>
      <c r="S362" s="1631">
        <v>45</v>
      </c>
      <c r="T362" s="1631">
        <v>0</v>
      </c>
      <c r="U362" s="1631">
        <v>10</v>
      </c>
      <c r="V362" s="1631">
        <v>0</v>
      </c>
      <c r="W362" s="1631">
        <v>50</v>
      </c>
      <c r="X362" s="1631">
        <v>10</v>
      </c>
      <c r="Y362" s="1631">
        <v>0</v>
      </c>
      <c r="Z362" s="1631">
        <v>0</v>
      </c>
      <c r="AA362" s="1676">
        <f t="shared" ref="AA362:AA373" si="99">SUM(AA363:AA369)</f>
        <v>0</v>
      </c>
    </row>
    <row r="363" spans="2:27" x14ac:dyDescent="0.25">
      <c r="B363" s="250" t="s">
        <v>1078</v>
      </c>
      <c r="C363" s="50" t="s">
        <v>1079</v>
      </c>
      <c r="D363" s="57" t="s">
        <v>1077</v>
      </c>
      <c r="E363" s="58" t="s">
        <v>145</v>
      </c>
      <c r="F363" s="301">
        <v>2</v>
      </c>
      <c r="G363" s="1670">
        <v>0</v>
      </c>
      <c r="H363" s="1630">
        <v>0</v>
      </c>
      <c r="I363" s="1630">
        <v>0</v>
      </c>
      <c r="J363" s="1630">
        <v>0</v>
      </c>
      <c r="K363" s="1630">
        <v>0</v>
      </c>
      <c r="L363" s="1630">
        <v>0</v>
      </c>
      <c r="M363" s="1631">
        <v>0.81540000000000012</v>
      </c>
      <c r="N363" s="1631">
        <v>0.87519999999999998</v>
      </c>
      <c r="O363" s="1631">
        <v>1.2262000000000002</v>
      </c>
      <c r="P363" s="1631">
        <v>1.5013999999999994</v>
      </c>
      <c r="Q363" s="1677">
        <v>1.7680999999999996</v>
      </c>
      <c r="R363" s="1633">
        <v>9.6960999999999995</v>
      </c>
      <c r="S363" s="1631">
        <v>9.5495999999999999</v>
      </c>
      <c r="T363" s="1631">
        <v>6.1651000000000025</v>
      </c>
      <c r="U363" s="1631">
        <v>4.4740000000000002</v>
      </c>
      <c r="V363" s="1631">
        <v>0.40530000000000399</v>
      </c>
      <c r="W363" s="1631">
        <v>0.31099999999999994</v>
      </c>
      <c r="X363" s="1631">
        <v>0.31090000000000373</v>
      </c>
      <c r="Y363" s="1631">
        <v>0.31289999999999907</v>
      </c>
      <c r="Z363" s="1631">
        <v>0.32099999999999795</v>
      </c>
      <c r="AA363" s="1676">
        <f t="shared" si="99"/>
        <v>0</v>
      </c>
    </row>
    <row r="364" spans="2:27" x14ac:dyDescent="0.25">
      <c r="B364" s="250" t="s">
        <v>1080</v>
      </c>
      <c r="C364" s="50" t="s">
        <v>1004</v>
      </c>
      <c r="D364" s="57" t="s">
        <v>1077</v>
      </c>
      <c r="E364" s="58" t="s">
        <v>145</v>
      </c>
      <c r="F364" s="301">
        <v>2</v>
      </c>
      <c r="G364" s="1670">
        <v>0</v>
      </c>
      <c r="H364" s="1630">
        <v>0</v>
      </c>
      <c r="I364" s="1630">
        <v>0</v>
      </c>
      <c r="J364" s="1630">
        <v>0</v>
      </c>
      <c r="K364" s="1630">
        <v>0</v>
      </c>
      <c r="L364" s="1630">
        <v>0</v>
      </c>
      <c r="M364" s="1631">
        <v>1.9954000000000001</v>
      </c>
      <c r="N364" s="1631">
        <v>-0.39170000000000016</v>
      </c>
      <c r="O364" s="1631">
        <v>0.35729999999999995</v>
      </c>
      <c r="P364" s="1631">
        <v>1.0385999999999997</v>
      </c>
      <c r="Q364" s="1677">
        <v>0.74600000000000088</v>
      </c>
      <c r="R364" s="1633">
        <v>2.5628000000000002</v>
      </c>
      <c r="S364" s="1631">
        <v>1.7163999999999984</v>
      </c>
      <c r="T364" s="1631">
        <v>0.39300000000000068</v>
      </c>
      <c r="U364" s="1631">
        <v>0.39300000000000068</v>
      </c>
      <c r="V364" s="1631">
        <v>0.36800000000000033</v>
      </c>
      <c r="W364" s="1631">
        <v>0.33999999999999986</v>
      </c>
      <c r="X364" s="1631">
        <v>0.36999999999999922</v>
      </c>
      <c r="Y364" s="1631">
        <v>0.35000000000000142</v>
      </c>
      <c r="Z364" s="1631">
        <v>0.34999999999999787</v>
      </c>
      <c r="AA364" s="1676">
        <f t="shared" si="99"/>
        <v>0</v>
      </c>
    </row>
    <row r="365" spans="2:27" x14ac:dyDescent="0.25">
      <c r="B365" s="250" t="s">
        <v>1081</v>
      </c>
      <c r="C365" s="50" t="s">
        <v>1082</v>
      </c>
      <c r="D365" s="57" t="s">
        <v>1077</v>
      </c>
      <c r="E365" s="58" t="s">
        <v>145</v>
      </c>
      <c r="F365" s="301">
        <v>2</v>
      </c>
      <c r="G365" s="1670">
        <v>0</v>
      </c>
      <c r="H365" s="1630">
        <v>0</v>
      </c>
      <c r="I365" s="1630">
        <v>0</v>
      </c>
      <c r="J365" s="1630">
        <v>0</v>
      </c>
      <c r="K365" s="1630">
        <v>0</v>
      </c>
      <c r="L365" s="1630">
        <v>0</v>
      </c>
      <c r="M365" s="1631">
        <v>0</v>
      </c>
      <c r="N365" s="1631">
        <v>0</v>
      </c>
      <c r="O365" s="1631">
        <v>0</v>
      </c>
      <c r="P365" s="1631">
        <v>0</v>
      </c>
      <c r="Q365" s="1677">
        <v>0</v>
      </c>
      <c r="R365" s="1633">
        <v>4.0999999999999996</v>
      </c>
      <c r="S365" s="1631">
        <v>0</v>
      </c>
      <c r="T365" s="1631">
        <v>0</v>
      </c>
      <c r="U365" s="1631">
        <v>20</v>
      </c>
      <c r="V365" s="1631">
        <v>0</v>
      </c>
      <c r="W365" s="1631">
        <v>0</v>
      </c>
      <c r="X365" s="1631">
        <v>0</v>
      </c>
      <c r="Y365" s="1631">
        <v>0</v>
      </c>
      <c r="Z365" s="1631">
        <v>0</v>
      </c>
      <c r="AA365" s="1676">
        <f t="shared" si="99"/>
        <v>0</v>
      </c>
    </row>
    <row r="366" spans="2:27" x14ac:dyDescent="0.25">
      <c r="B366" s="250" t="s">
        <v>1083</v>
      </c>
      <c r="C366" s="50" t="s">
        <v>1084</v>
      </c>
      <c r="D366" s="57" t="s">
        <v>1077</v>
      </c>
      <c r="E366" s="58" t="s">
        <v>145</v>
      </c>
      <c r="F366" s="301">
        <v>2</v>
      </c>
      <c r="G366" s="1145">
        <f>SUM(G367:G373)</f>
        <v>0</v>
      </c>
      <c r="H366" s="1145">
        <f t="shared" ref="H366:Z366" si="100">SUM(H367:H373)</f>
        <v>0</v>
      </c>
      <c r="I366" s="1145">
        <f t="shared" si="100"/>
        <v>0</v>
      </c>
      <c r="J366" s="1145">
        <f t="shared" si="100"/>
        <v>0</v>
      </c>
      <c r="K366" s="1145">
        <f t="shared" si="100"/>
        <v>0</v>
      </c>
      <c r="L366" s="1145">
        <f t="shared" si="100"/>
        <v>0</v>
      </c>
      <c r="M366" s="1145">
        <f t="shared" si="100"/>
        <v>0.40529999999999999</v>
      </c>
      <c r="N366" s="1145">
        <f t="shared" si="100"/>
        <v>1.2735000000000001</v>
      </c>
      <c r="O366" s="1145">
        <f t="shared" si="100"/>
        <v>1.9855999999999996</v>
      </c>
      <c r="P366" s="1145">
        <f t="shared" si="100"/>
        <v>2.1010000000000009</v>
      </c>
      <c r="Q366" s="1145">
        <f t="shared" si="100"/>
        <v>2.7309000000000005</v>
      </c>
      <c r="R366" s="1145">
        <f t="shared" si="100"/>
        <v>8.6968999999999959</v>
      </c>
      <c r="S366" s="1145">
        <f t="shared" si="100"/>
        <v>0</v>
      </c>
      <c r="T366" s="1145">
        <f t="shared" si="100"/>
        <v>0</v>
      </c>
      <c r="U366" s="1145">
        <f t="shared" si="100"/>
        <v>0</v>
      </c>
      <c r="V366" s="1145">
        <f t="shared" si="100"/>
        <v>0</v>
      </c>
      <c r="W366" s="1145">
        <f t="shared" si="100"/>
        <v>0</v>
      </c>
      <c r="X366" s="1145">
        <f t="shared" si="100"/>
        <v>0</v>
      </c>
      <c r="Y366" s="1145">
        <f t="shared" si="100"/>
        <v>0</v>
      </c>
      <c r="Z366" s="1145">
        <f t="shared" si="100"/>
        <v>0</v>
      </c>
      <c r="AA366" s="1145">
        <f t="shared" si="99"/>
        <v>0</v>
      </c>
    </row>
    <row r="367" spans="2:27" x14ac:dyDescent="0.25">
      <c r="B367" s="250" t="s">
        <v>1085</v>
      </c>
      <c r="C367" s="50" t="s">
        <v>1086</v>
      </c>
      <c r="D367" s="57" t="s">
        <v>1077</v>
      </c>
      <c r="E367" s="58" t="s">
        <v>145</v>
      </c>
      <c r="F367" s="301">
        <v>2</v>
      </c>
      <c r="G367" s="1670">
        <v>0</v>
      </c>
      <c r="H367" s="1678">
        <v>0</v>
      </c>
      <c r="I367" s="1678">
        <v>0</v>
      </c>
      <c r="J367" s="1678">
        <v>0</v>
      </c>
      <c r="K367" s="1678">
        <v>0</v>
      </c>
      <c r="L367" s="1678">
        <v>0</v>
      </c>
      <c r="M367" s="1679">
        <v>0</v>
      </c>
      <c r="N367" s="1679">
        <v>0</v>
      </c>
      <c r="O367" s="1679">
        <v>0</v>
      </c>
      <c r="P367" s="1679">
        <v>0</v>
      </c>
      <c r="Q367" s="1680">
        <v>0</v>
      </c>
      <c r="R367" s="1681">
        <v>0</v>
      </c>
      <c r="S367" s="1679">
        <v>0</v>
      </c>
      <c r="T367" s="1679">
        <v>0</v>
      </c>
      <c r="U367" s="1679">
        <v>0</v>
      </c>
      <c r="V367" s="1679">
        <v>0</v>
      </c>
      <c r="W367" s="1679">
        <v>0</v>
      </c>
      <c r="X367" s="1679">
        <v>0</v>
      </c>
      <c r="Y367" s="1679">
        <v>0</v>
      </c>
      <c r="Z367" s="1679">
        <v>0</v>
      </c>
      <c r="AA367" s="1682">
        <f t="shared" si="99"/>
        <v>0</v>
      </c>
    </row>
    <row r="368" spans="2:27" x14ac:dyDescent="0.25">
      <c r="B368" s="250" t="s">
        <v>1087</v>
      </c>
      <c r="C368" s="50" t="s">
        <v>1088</v>
      </c>
      <c r="D368" s="57" t="s">
        <v>1077</v>
      </c>
      <c r="E368" s="58" t="s">
        <v>145</v>
      </c>
      <c r="F368" s="301">
        <v>2</v>
      </c>
      <c r="G368" s="1670">
        <v>0</v>
      </c>
      <c r="H368" s="1678">
        <v>0</v>
      </c>
      <c r="I368" s="1678">
        <v>0</v>
      </c>
      <c r="J368" s="1678">
        <v>0</v>
      </c>
      <c r="K368" s="1678">
        <v>0</v>
      </c>
      <c r="L368" s="1678">
        <v>0</v>
      </c>
      <c r="M368" s="1679">
        <v>0</v>
      </c>
      <c r="N368" s="1679">
        <v>0</v>
      </c>
      <c r="O368" s="1679">
        <v>0</v>
      </c>
      <c r="P368" s="1679">
        <v>0</v>
      </c>
      <c r="Q368" s="1680">
        <v>0</v>
      </c>
      <c r="R368" s="1681">
        <v>0</v>
      </c>
      <c r="S368" s="1679">
        <v>0</v>
      </c>
      <c r="T368" s="1679">
        <v>0</v>
      </c>
      <c r="U368" s="1679">
        <v>0</v>
      </c>
      <c r="V368" s="1679">
        <v>0</v>
      </c>
      <c r="W368" s="1679">
        <v>0</v>
      </c>
      <c r="X368" s="1679">
        <v>0</v>
      </c>
      <c r="Y368" s="1679">
        <v>0</v>
      </c>
      <c r="Z368" s="1679">
        <v>0</v>
      </c>
      <c r="AA368" s="1682">
        <f t="shared" si="99"/>
        <v>0</v>
      </c>
    </row>
    <row r="369" spans="2:27" x14ac:dyDescent="0.25">
      <c r="B369" s="250" t="s">
        <v>1089</v>
      </c>
      <c r="C369" s="50" t="s">
        <v>1090</v>
      </c>
      <c r="D369" s="57" t="s">
        <v>1077</v>
      </c>
      <c r="E369" s="58" t="s">
        <v>145</v>
      </c>
      <c r="F369" s="301">
        <v>2</v>
      </c>
      <c r="G369" s="1670">
        <v>0</v>
      </c>
      <c r="H369" s="1678">
        <v>0</v>
      </c>
      <c r="I369" s="1678">
        <v>0</v>
      </c>
      <c r="J369" s="1678">
        <v>0</v>
      </c>
      <c r="K369" s="1678">
        <v>0</v>
      </c>
      <c r="L369" s="1678">
        <v>0</v>
      </c>
      <c r="M369" s="1679">
        <v>3.1299999999999994E-2</v>
      </c>
      <c r="N369" s="1679">
        <v>0.12909999999999999</v>
      </c>
      <c r="O369" s="1679">
        <v>0.80469999999999986</v>
      </c>
      <c r="P369" s="1679">
        <v>1.3503000000000005</v>
      </c>
      <c r="Q369" s="1680">
        <v>1.8792000000000009</v>
      </c>
      <c r="R369" s="1681">
        <v>5.918299999999995</v>
      </c>
      <c r="S369" s="1679">
        <v>0</v>
      </c>
      <c r="T369" s="1679">
        <v>0</v>
      </c>
      <c r="U369" s="1679">
        <v>0</v>
      </c>
      <c r="V369" s="1679">
        <v>0</v>
      </c>
      <c r="W369" s="1679">
        <v>0</v>
      </c>
      <c r="X369" s="1679">
        <v>0</v>
      </c>
      <c r="Y369" s="1679">
        <v>0</v>
      </c>
      <c r="Z369" s="1679">
        <v>0</v>
      </c>
      <c r="AA369" s="1682">
        <f t="shared" si="99"/>
        <v>0</v>
      </c>
    </row>
    <row r="370" spans="2:27" x14ac:dyDescent="0.25">
      <c r="B370" s="250" t="s">
        <v>1091</v>
      </c>
      <c r="C370" s="50" t="s">
        <v>1092</v>
      </c>
      <c r="D370" s="57" t="s">
        <v>1077</v>
      </c>
      <c r="E370" s="58" t="s">
        <v>145</v>
      </c>
      <c r="F370" s="301">
        <v>2</v>
      </c>
      <c r="G370" s="1670">
        <v>0</v>
      </c>
      <c r="H370" s="1678">
        <v>0</v>
      </c>
      <c r="I370" s="1678">
        <v>0</v>
      </c>
      <c r="J370" s="1678">
        <v>0</v>
      </c>
      <c r="K370" s="1678">
        <v>0</v>
      </c>
      <c r="L370" s="1678">
        <v>0</v>
      </c>
      <c r="M370" s="1679">
        <v>0</v>
      </c>
      <c r="N370" s="1679">
        <v>0</v>
      </c>
      <c r="O370" s="1679">
        <v>0</v>
      </c>
      <c r="P370" s="1679">
        <v>0</v>
      </c>
      <c r="Q370" s="1680">
        <v>0</v>
      </c>
      <c r="R370" s="1681">
        <v>0</v>
      </c>
      <c r="S370" s="1679">
        <v>0</v>
      </c>
      <c r="T370" s="1679">
        <v>0</v>
      </c>
      <c r="U370" s="1679">
        <v>0</v>
      </c>
      <c r="V370" s="1679">
        <v>0</v>
      </c>
      <c r="W370" s="1679">
        <v>0</v>
      </c>
      <c r="X370" s="1679">
        <v>0</v>
      </c>
      <c r="Y370" s="1679">
        <v>0</v>
      </c>
      <c r="Z370" s="1679">
        <v>0</v>
      </c>
      <c r="AA370" s="1682">
        <f t="shared" si="99"/>
        <v>0</v>
      </c>
    </row>
    <row r="371" spans="2:27" x14ac:dyDescent="0.25">
      <c r="B371" s="250" t="s">
        <v>1093</v>
      </c>
      <c r="C371" s="50" t="s">
        <v>1094</v>
      </c>
      <c r="D371" s="57" t="s">
        <v>1077</v>
      </c>
      <c r="E371" s="58" t="s">
        <v>145</v>
      </c>
      <c r="F371" s="301">
        <v>2</v>
      </c>
      <c r="G371" s="1670">
        <v>0</v>
      </c>
      <c r="H371" s="1678">
        <v>0</v>
      </c>
      <c r="I371" s="1678">
        <v>0</v>
      </c>
      <c r="J371" s="1678">
        <v>0</v>
      </c>
      <c r="K371" s="1678">
        <v>0</v>
      </c>
      <c r="L371" s="1678">
        <v>0</v>
      </c>
      <c r="M371" s="1679">
        <v>0</v>
      </c>
      <c r="N371" s="1679">
        <v>2.23E-2</v>
      </c>
      <c r="O371" s="1679">
        <v>0.16839999999999999</v>
      </c>
      <c r="P371" s="1679">
        <v>0.28640000000000004</v>
      </c>
      <c r="Q371" s="1680">
        <v>0.40060000000000001</v>
      </c>
      <c r="R371" s="1681">
        <v>2.5255000000000001</v>
      </c>
      <c r="S371" s="1679">
        <v>0</v>
      </c>
      <c r="T371" s="1679">
        <v>0</v>
      </c>
      <c r="U371" s="1679">
        <v>0</v>
      </c>
      <c r="V371" s="1679">
        <v>0</v>
      </c>
      <c r="W371" s="1679">
        <v>0</v>
      </c>
      <c r="X371" s="1679">
        <v>0</v>
      </c>
      <c r="Y371" s="1679">
        <v>0</v>
      </c>
      <c r="Z371" s="1679">
        <v>0</v>
      </c>
      <c r="AA371" s="1682">
        <f t="shared" si="99"/>
        <v>0</v>
      </c>
    </row>
    <row r="372" spans="2:27" x14ac:dyDescent="0.25">
      <c r="B372" s="250" t="s">
        <v>1095</v>
      </c>
      <c r="C372" s="50" t="s">
        <v>1096</v>
      </c>
      <c r="D372" s="57" t="s">
        <v>1077</v>
      </c>
      <c r="E372" s="58" t="s">
        <v>145</v>
      </c>
      <c r="F372" s="301">
        <v>2</v>
      </c>
      <c r="G372" s="1670">
        <v>0</v>
      </c>
      <c r="H372" s="1678">
        <v>0</v>
      </c>
      <c r="I372" s="1678">
        <v>0</v>
      </c>
      <c r="J372" s="1678">
        <v>0</v>
      </c>
      <c r="K372" s="1678">
        <v>0</v>
      </c>
      <c r="L372" s="1678">
        <v>0</v>
      </c>
      <c r="M372" s="1679">
        <v>0</v>
      </c>
      <c r="N372" s="1679">
        <v>0</v>
      </c>
      <c r="O372" s="1679">
        <v>0</v>
      </c>
      <c r="P372" s="1679">
        <v>0</v>
      </c>
      <c r="Q372" s="1680">
        <v>0</v>
      </c>
      <c r="R372" s="1681">
        <v>0</v>
      </c>
      <c r="S372" s="1679">
        <v>0</v>
      </c>
      <c r="T372" s="1679">
        <v>0</v>
      </c>
      <c r="U372" s="1679">
        <v>0</v>
      </c>
      <c r="V372" s="1679">
        <v>0</v>
      </c>
      <c r="W372" s="1679">
        <v>0</v>
      </c>
      <c r="X372" s="1679">
        <v>0</v>
      </c>
      <c r="Y372" s="1679">
        <v>0</v>
      </c>
      <c r="Z372" s="1679">
        <v>0</v>
      </c>
      <c r="AA372" s="1682">
        <f t="shared" si="99"/>
        <v>0</v>
      </c>
    </row>
    <row r="373" spans="2:27" ht="28.2" thickBot="1" x14ac:dyDescent="0.3">
      <c r="B373" s="251" t="s">
        <v>1097</v>
      </c>
      <c r="C373" s="51" t="s">
        <v>1098</v>
      </c>
      <c r="D373" s="59" t="s">
        <v>1077</v>
      </c>
      <c r="E373" s="60" t="s">
        <v>145</v>
      </c>
      <c r="F373" s="302">
        <v>2</v>
      </c>
      <c r="G373" s="1670">
        <v>0</v>
      </c>
      <c r="H373" s="1678">
        <v>0</v>
      </c>
      <c r="I373" s="1678">
        <v>0</v>
      </c>
      <c r="J373" s="1678">
        <v>0</v>
      </c>
      <c r="K373" s="1678">
        <v>0</v>
      </c>
      <c r="L373" s="1678">
        <v>0</v>
      </c>
      <c r="M373" s="1679">
        <v>0.374</v>
      </c>
      <c r="N373" s="1679">
        <v>1.1221000000000001</v>
      </c>
      <c r="O373" s="1679">
        <v>1.0124999999999997</v>
      </c>
      <c r="P373" s="1679">
        <v>0.46430000000000016</v>
      </c>
      <c r="Q373" s="1680">
        <v>0.45109999999999983</v>
      </c>
      <c r="R373" s="1681">
        <v>0.25309999999999988</v>
      </c>
      <c r="S373" s="1679">
        <v>0</v>
      </c>
      <c r="T373" s="1679">
        <v>0</v>
      </c>
      <c r="U373" s="1679">
        <v>0</v>
      </c>
      <c r="V373" s="1679">
        <v>0</v>
      </c>
      <c r="W373" s="1679">
        <v>0</v>
      </c>
      <c r="X373" s="1679">
        <v>0</v>
      </c>
      <c r="Y373" s="1679">
        <v>0</v>
      </c>
      <c r="Z373" s="1679">
        <v>0</v>
      </c>
      <c r="AA373" s="1682">
        <f t="shared" si="99"/>
        <v>0</v>
      </c>
    </row>
    <row r="374" spans="2:27" ht="14.4" thickBot="1" x14ac:dyDescent="0.3">
      <c r="B374" s="252"/>
      <c r="C374" s="253"/>
      <c r="D374" s="61"/>
      <c r="E374" s="254"/>
      <c r="F374" s="255"/>
      <c r="G374" s="264"/>
      <c r="H374" s="264"/>
      <c r="I374" s="264"/>
      <c r="J374" s="264"/>
      <c r="K374" s="264"/>
      <c r="L374" s="264"/>
      <c r="M374" s="264"/>
      <c r="N374" s="264"/>
      <c r="O374" s="264"/>
      <c r="P374" s="264"/>
      <c r="Q374" s="264"/>
      <c r="R374" s="264"/>
      <c r="S374" s="264"/>
      <c r="T374" s="264"/>
      <c r="U374" s="264"/>
      <c r="V374" s="264"/>
      <c r="W374" s="264"/>
      <c r="X374" s="264"/>
      <c r="Y374" s="264"/>
      <c r="Z374" s="264"/>
      <c r="AA374" s="264"/>
    </row>
    <row r="375" spans="2:27" ht="42" thickBot="1" x14ac:dyDescent="0.3">
      <c r="B375" s="216" t="s">
        <v>1099</v>
      </c>
      <c r="G375" s="1717" t="s">
        <v>977</v>
      </c>
      <c r="H375" s="1779"/>
      <c r="I375" s="1779"/>
      <c r="J375" s="1779"/>
      <c r="K375" s="1779"/>
      <c r="L375" s="1779"/>
      <c r="M375" s="1779"/>
      <c r="N375" s="1779"/>
      <c r="O375" s="1779"/>
      <c r="P375" s="1779"/>
      <c r="Q375" s="1718"/>
      <c r="R375" s="1717" t="s">
        <v>978</v>
      </c>
      <c r="S375" s="1779"/>
      <c r="T375" s="1779"/>
      <c r="U375" s="1779"/>
      <c r="V375" s="1779"/>
      <c r="W375" s="1779"/>
      <c r="X375" s="1779"/>
      <c r="Y375" s="1779"/>
      <c r="Z375" s="1779"/>
      <c r="AA375" s="1718"/>
    </row>
    <row r="376" spans="2:27" ht="42" thickBot="1" x14ac:dyDescent="0.3">
      <c r="B376" s="257" t="s">
        <v>979</v>
      </c>
      <c r="C376" s="258" t="s">
        <v>962</v>
      </c>
      <c r="D376" s="258" t="s">
        <v>963</v>
      </c>
      <c r="E376" s="258" t="s">
        <v>116</v>
      </c>
      <c r="F376" s="259" t="s">
        <v>117</v>
      </c>
      <c r="G376" s="257" t="s">
        <v>118</v>
      </c>
      <c r="H376" s="258" t="s">
        <v>119</v>
      </c>
      <c r="I376" s="258" t="s">
        <v>120</v>
      </c>
      <c r="J376" s="258" t="s">
        <v>121</v>
      </c>
      <c r="K376" s="258" t="s">
        <v>122</v>
      </c>
      <c r="L376" s="258" t="s">
        <v>123</v>
      </c>
      <c r="M376" s="258" t="s">
        <v>124</v>
      </c>
      <c r="N376" s="258" t="s">
        <v>125</v>
      </c>
      <c r="O376" s="258" t="s">
        <v>126</v>
      </c>
      <c r="P376" s="258" t="s">
        <v>127</v>
      </c>
      <c r="Q376" s="259" t="s">
        <v>128</v>
      </c>
      <c r="R376" s="262" t="s">
        <v>980</v>
      </c>
      <c r="S376" s="260" t="s">
        <v>981</v>
      </c>
      <c r="T376" s="260" t="s">
        <v>982</v>
      </c>
      <c r="U376" s="260" t="s">
        <v>983</v>
      </c>
      <c r="V376" s="260" t="s">
        <v>984</v>
      </c>
      <c r="W376" s="260" t="s">
        <v>985</v>
      </c>
      <c r="X376" s="260" t="s">
        <v>986</v>
      </c>
      <c r="Y376" s="260" t="s">
        <v>987</v>
      </c>
      <c r="Z376" s="260" t="s">
        <v>988</v>
      </c>
      <c r="AA376" s="261" t="s">
        <v>989</v>
      </c>
    </row>
    <row r="377" spans="2:27" x14ac:dyDescent="0.25">
      <c r="B377" s="250" t="s">
        <v>1100</v>
      </c>
      <c r="C377" s="50" t="s">
        <v>1101</v>
      </c>
      <c r="D377" s="57" t="s">
        <v>966</v>
      </c>
      <c r="E377" s="1628" t="s">
        <v>1986</v>
      </c>
      <c r="F377" s="301">
        <v>3</v>
      </c>
      <c r="G377" s="1629"/>
      <c r="H377" s="1630"/>
      <c r="I377" s="1630"/>
      <c r="J377" s="1630"/>
      <c r="K377" s="1630"/>
      <c r="L377" s="1630"/>
      <c r="M377" s="1631"/>
      <c r="N377" s="1631"/>
      <c r="O377" s="1631"/>
      <c r="P377" s="1631"/>
      <c r="Q377" s="1632"/>
      <c r="R377" s="1633"/>
      <c r="S377" s="1631"/>
      <c r="T377" s="1631"/>
      <c r="U377" s="1631"/>
      <c r="V377" s="1631"/>
      <c r="W377" s="1631"/>
      <c r="X377" s="1631"/>
      <c r="Y377" s="1631"/>
      <c r="Z377" s="1631"/>
      <c r="AA377" s="322"/>
    </row>
    <row r="378" spans="2:27" ht="14.4" thickBot="1" x14ac:dyDescent="0.3">
      <c r="B378" s="251" t="s">
        <v>1102</v>
      </c>
      <c r="C378" s="51" t="s">
        <v>1103</v>
      </c>
      <c r="D378" s="59" t="s">
        <v>966</v>
      </c>
      <c r="E378" s="1634" t="s">
        <v>1986</v>
      </c>
      <c r="F378" s="302">
        <v>3</v>
      </c>
      <c r="G378" s="1635">
        <v>0</v>
      </c>
      <c r="H378" s="1636">
        <v>0</v>
      </c>
      <c r="I378" s="1636">
        <v>0</v>
      </c>
      <c r="J378" s="1636">
        <v>0</v>
      </c>
      <c r="K378" s="1636">
        <v>0</v>
      </c>
      <c r="L378" s="1636">
        <v>0</v>
      </c>
      <c r="M378" s="1637">
        <v>0.38557127186683682</v>
      </c>
      <c r="N378" s="1637">
        <v>0.61858656715408622</v>
      </c>
      <c r="O378" s="1637">
        <v>0.8750479469536413</v>
      </c>
      <c r="P378" s="1637">
        <v>1.0539933915093873</v>
      </c>
      <c r="Q378" s="1638">
        <v>1.2280626381158104</v>
      </c>
      <c r="R378" s="1639">
        <v>3.7180754842810302</v>
      </c>
      <c r="S378" s="1637">
        <v>0</v>
      </c>
      <c r="T378" s="1637">
        <v>0</v>
      </c>
      <c r="U378" s="1637">
        <v>0</v>
      </c>
      <c r="V378" s="1637">
        <v>0</v>
      </c>
      <c r="W378" s="1637">
        <v>0</v>
      </c>
      <c r="X378" s="1637">
        <v>0</v>
      </c>
      <c r="Y378" s="1637">
        <v>0</v>
      </c>
      <c r="Z378" s="1637">
        <v>0</v>
      </c>
      <c r="AA378" s="326"/>
    </row>
    <row r="379" spans="2:27" ht="14.4" thickBot="1" x14ac:dyDescent="0.3"/>
    <row r="380" spans="2:27" ht="42" thickBot="1" x14ac:dyDescent="0.3">
      <c r="B380" s="434" t="s">
        <v>57</v>
      </c>
      <c r="C380" s="66" t="s">
        <v>15</v>
      </c>
      <c r="D380" s="432" t="s">
        <v>2</v>
      </c>
      <c r="E380" s="1640" t="s">
        <v>2381</v>
      </c>
      <c r="G380" s="1209" t="s">
        <v>56</v>
      </c>
    </row>
    <row r="381" spans="2:27" ht="28.2" thickBot="1" x14ac:dyDescent="0.3">
      <c r="B381" s="433" t="s">
        <v>110</v>
      </c>
      <c r="C381" s="1641" t="s">
        <v>1937</v>
      </c>
      <c r="D381" s="1642" t="s">
        <v>1987</v>
      </c>
      <c r="E381" s="1640">
        <v>282.86842178782547</v>
      </c>
    </row>
    <row r="382" spans="2:27" ht="14.4" thickBot="1" x14ac:dyDescent="0.3"/>
    <row r="383" spans="2:27" ht="42" thickBot="1" x14ac:dyDescent="0.3">
      <c r="B383" s="216" t="s">
        <v>976</v>
      </c>
      <c r="G383" s="1717" t="s">
        <v>977</v>
      </c>
      <c r="H383" s="1779"/>
      <c r="I383" s="1779"/>
      <c r="J383" s="1779"/>
      <c r="K383" s="1779"/>
      <c r="L383" s="1779"/>
      <c r="M383" s="1779"/>
      <c r="N383" s="1779"/>
      <c r="O383" s="1779"/>
      <c r="P383" s="1779"/>
      <c r="Q383" s="1718"/>
      <c r="R383" s="1717" t="s">
        <v>978</v>
      </c>
      <c r="S383" s="1779"/>
      <c r="T383" s="1779"/>
      <c r="U383" s="1779"/>
      <c r="V383" s="1779"/>
      <c r="W383" s="1779"/>
      <c r="X383" s="1779"/>
      <c r="Y383" s="1779"/>
      <c r="Z383" s="1779"/>
      <c r="AA383" s="1718"/>
    </row>
    <row r="384" spans="2:27" ht="42" thickBot="1" x14ac:dyDescent="0.3">
      <c r="B384" s="257" t="s">
        <v>979</v>
      </c>
      <c r="C384" s="258" t="s">
        <v>962</v>
      </c>
      <c r="D384" s="258" t="s">
        <v>963</v>
      </c>
      <c r="E384" s="258" t="s">
        <v>116</v>
      </c>
      <c r="F384" s="259" t="s">
        <v>117</v>
      </c>
      <c r="G384" s="257" t="s">
        <v>118</v>
      </c>
      <c r="H384" s="258" t="s">
        <v>119</v>
      </c>
      <c r="I384" s="258" t="s">
        <v>120</v>
      </c>
      <c r="J384" s="258" t="s">
        <v>121</v>
      </c>
      <c r="K384" s="258" t="s">
        <v>122</v>
      </c>
      <c r="L384" s="258" t="s">
        <v>123</v>
      </c>
      <c r="M384" s="258" t="s">
        <v>124</v>
      </c>
      <c r="N384" s="258" t="s">
        <v>125</v>
      </c>
      <c r="O384" s="258" t="s">
        <v>126</v>
      </c>
      <c r="P384" s="258" t="s">
        <v>127</v>
      </c>
      <c r="Q384" s="259" t="s">
        <v>128</v>
      </c>
      <c r="R384" s="262" t="s">
        <v>980</v>
      </c>
      <c r="S384" s="260" t="s">
        <v>981</v>
      </c>
      <c r="T384" s="260" t="s">
        <v>982</v>
      </c>
      <c r="U384" s="260" t="s">
        <v>983</v>
      </c>
      <c r="V384" s="260" t="s">
        <v>984</v>
      </c>
      <c r="W384" s="260" t="s">
        <v>985</v>
      </c>
      <c r="X384" s="260" t="s">
        <v>986</v>
      </c>
      <c r="Y384" s="260" t="s">
        <v>987</v>
      </c>
      <c r="Z384" s="260" t="s">
        <v>988</v>
      </c>
      <c r="AA384" s="261" t="s">
        <v>989</v>
      </c>
    </row>
    <row r="385" spans="2:27" x14ac:dyDescent="0.25">
      <c r="B385" s="256" t="s">
        <v>990</v>
      </c>
      <c r="C385" s="247" t="s">
        <v>965</v>
      </c>
      <c r="D385" s="248" t="s">
        <v>966</v>
      </c>
      <c r="E385" s="1643" t="s">
        <v>1986</v>
      </c>
      <c r="F385" s="312">
        <v>3</v>
      </c>
      <c r="G385" s="1644">
        <v>0</v>
      </c>
      <c r="H385" s="1645">
        <v>1.5929650530273047</v>
      </c>
      <c r="I385" s="1645">
        <v>0</v>
      </c>
      <c r="J385" s="1645">
        <v>0</v>
      </c>
      <c r="K385" s="1645">
        <v>0</v>
      </c>
      <c r="L385" s="1645">
        <v>0</v>
      </c>
      <c r="M385" s="1646">
        <v>3.4044242433184908</v>
      </c>
      <c r="N385" s="1646">
        <v>4.5975292784570847</v>
      </c>
      <c r="O385" s="1646">
        <v>4.3238038717033556</v>
      </c>
      <c r="P385" s="1646">
        <v>3.501040562866141</v>
      </c>
      <c r="Q385" s="1647">
        <v>3.5547635310191552</v>
      </c>
      <c r="R385" s="1648">
        <v>16.717005694510679</v>
      </c>
      <c r="S385" s="1646">
        <v>18.70572527651888</v>
      </c>
      <c r="T385" s="1646">
        <v>17.79178531054097</v>
      </c>
      <c r="U385" s="1646">
        <v>17.536931615052385</v>
      </c>
      <c r="V385" s="1646">
        <v>18.159149526560888</v>
      </c>
      <c r="W385" s="1646">
        <v>18.317484627228303</v>
      </c>
      <c r="X385" s="1646">
        <v>17.643378282942276</v>
      </c>
      <c r="Y385" s="1646">
        <v>18.669139245523283</v>
      </c>
      <c r="Z385" s="1646">
        <v>18.632552607148458</v>
      </c>
      <c r="AA385" s="1649">
        <f t="shared" ref="AA385:AA387" si="101">SUM(AA383:AA384)</f>
        <v>0</v>
      </c>
    </row>
    <row r="386" spans="2:27" x14ac:dyDescent="0.25">
      <c r="B386" s="250" t="s">
        <v>991</v>
      </c>
      <c r="C386" s="50" t="s">
        <v>968</v>
      </c>
      <c r="D386" s="57" t="s">
        <v>966</v>
      </c>
      <c r="E386" s="1643" t="s">
        <v>1986</v>
      </c>
      <c r="F386" s="301">
        <v>3</v>
      </c>
      <c r="G386" s="1650">
        <v>0</v>
      </c>
      <c r="H386" s="1651">
        <v>0</v>
      </c>
      <c r="I386" s="1651">
        <v>0</v>
      </c>
      <c r="J386" s="1651">
        <v>0</v>
      </c>
      <c r="K386" s="1651">
        <v>0</v>
      </c>
      <c r="L386" s="1651">
        <v>0</v>
      </c>
      <c r="M386" s="1652">
        <v>0</v>
      </c>
      <c r="N386" s="1652">
        <v>0</v>
      </c>
      <c r="O386" s="1652">
        <v>0</v>
      </c>
      <c r="P386" s="1652">
        <v>0</v>
      </c>
      <c r="Q386" s="1653">
        <v>0</v>
      </c>
      <c r="R386" s="1654">
        <v>0</v>
      </c>
      <c r="S386" s="1652">
        <v>0</v>
      </c>
      <c r="T386" s="1652">
        <v>0</v>
      </c>
      <c r="U386" s="1652">
        <v>0</v>
      </c>
      <c r="V386" s="1652">
        <v>0</v>
      </c>
      <c r="W386" s="1652">
        <v>0</v>
      </c>
      <c r="X386" s="1652">
        <v>0</v>
      </c>
      <c r="Y386" s="1652">
        <v>0</v>
      </c>
      <c r="Z386" s="1652">
        <v>0</v>
      </c>
      <c r="AA386" s="1649">
        <f t="shared" si="101"/>
        <v>0</v>
      </c>
    </row>
    <row r="387" spans="2:27" ht="14.4" thickBot="1" x14ac:dyDescent="0.3">
      <c r="B387" s="251" t="s">
        <v>992</v>
      </c>
      <c r="C387" s="51" t="s">
        <v>993</v>
      </c>
      <c r="D387" s="59" t="s">
        <v>966</v>
      </c>
      <c r="E387" s="1643" t="s">
        <v>1986</v>
      </c>
      <c r="F387" s="302">
        <v>3</v>
      </c>
      <c r="G387" s="315">
        <f t="shared" ref="G387:Z387" si="102">SUM(G385:G386)</f>
        <v>0</v>
      </c>
      <c r="H387" s="315">
        <f t="shared" si="102"/>
        <v>1.5929650530273047</v>
      </c>
      <c r="I387" s="315">
        <f t="shared" si="102"/>
        <v>0</v>
      </c>
      <c r="J387" s="315">
        <f t="shared" si="102"/>
        <v>0</v>
      </c>
      <c r="K387" s="315">
        <f t="shared" si="102"/>
        <v>0</v>
      </c>
      <c r="L387" s="315">
        <f t="shared" si="102"/>
        <v>0</v>
      </c>
      <c r="M387" s="315">
        <f t="shared" si="102"/>
        <v>3.4044242433184908</v>
      </c>
      <c r="N387" s="315">
        <f t="shared" si="102"/>
        <v>4.5975292784570847</v>
      </c>
      <c r="O387" s="315">
        <f t="shared" si="102"/>
        <v>4.3238038717033556</v>
      </c>
      <c r="P387" s="315">
        <f t="shared" si="102"/>
        <v>3.501040562866141</v>
      </c>
      <c r="Q387" s="315">
        <f t="shared" si="102"/>
        <v>3.5547635310191552</v>
      </c>
      <c r="R387" s="315">
        <f t="shared" si="102"/>
        <v>16.717005694510679</v>
      </c>
      <c r="S387" s="315">
        <f t="shared" si="102"/>
        <v>18.70572527651888</v>
      </c>
      <c r="T387" s="315">
        <f t="shared" si="102"/>
        <v>17.79178531054097</v>
      </c>
      <c r="U387" s="315">
        <f t="shared" si="102"/>
        <v>17.536931615052385</v>
      </c>
      <c r="V387" s="315">
        <f t="shared" si="102"/>
        <v>18.159149526560888</v>
      </c>
      <c r="W387" s="315">
        <f t="shared" si="102"/>
        <v>18.317484627228303</v>
      </c>
      <c r="X387" s="315">
        <f t="shared" si="102"/>
        <v>17.643378282942276</v>
      </c>
      <c r="Y387" s="315">
        <f t="shared" si="102"/>
        <v>18.669139245523283</v>
      </c>
      <c r="Z387" s="315">
        <f t="shared" si="102"/>
        <v>18.632552607148458</v>
      </c>
      <c r="AA387" s="318">
        <f t="shared" si="101"/>
        <v>0</v>
      </c>
    </row>
    <row r="388" spans="2:27" ht="14.4" thickBot="1" x14ac:dyDescent="0.3">
      <c r="B388" s="252"/>
      <c r="C388" s="253"/>
      <c r="D388" s="61"/>
      <c r="E388" s="254"/>
      <c r="F388" s="255"/>
      <c r="G388" s="264"/>
      <c r="H388" s="264"/>
      <c r="I388" s="264"/>
      <c r="J388" s="264"/>
      <c r="K388" s="264"/>
      <c r="L388" s="264"/>
      <c r="M388" s="264"/>
      <c r="N388" s="264"/>
      <c r="O388" s="264"/>
      <c r="P388" s="264"/>
      <c r="Q388" s="264"/>
      <c r="R388" s="264"/>
      <c r="S388" s="264"/>
      <c r="T388" s="264"/>
      <c r="U388" s="264"/>
      <c r="V388" s="264"/>
      <c r="W388" s="264"/>
      <c r="X388" s="264"/>
      <c r="Y388" s="264"/>
      <c r="Z388" s="264"/>
      <c r="AA388" s="264"/>
    </row>
    <row r="389" spans="2:27" ht="42" thickBot="1" x14ac:dyDescent="0.3">
      <c r="B389" s="216" t="s">
        <v>994</v>
      </c>
      <c r="C389" s="1658"/>
      <c r="G389" s="1717" t="s">
        <v>977</v>
      </c>
      <c r="H389" s="1779"/>
      <c r="I389" s="1779"/>
      <c r="J389" s="1779"/>
      <c r="K389" s="1779"/>
      <c r="L389" s="1779"/>
      <c r="M389" s="1779"/>
      <c r="N389" s="1779"/>
      <c r="O389" s="1779"/>
      <c r="P389" s="1779"/>
      <c r="Q389" s="1718"/>
      <c r="R389" s="1717" t="s">
        <v>978</v>
      </c>
      <c r="S389" s="1779"/>
      <c r="T389" s="1779"/>
      <c r="U389" s="1779"/>
      <c r="V389" s="1779"/>
      <c r="W389" s="1779"/>
      <c r="X389" s="1779"/>
      <c r="Y389" s="1779"/>
      <c r="Z389" s="1779"/>
      <c r="AA389" s="1718"/>
    </row>
    <row r="390" spans="2:27" ht="42" thickBot="1" x14ac:dyDescent="0.3">
      <c r="B390" s="257" t="s">
        <v>979</v>
      </c>
      <c r="C390" s="258" t="s">
        <v>962</v>
      </c>
      <c r="D390" s="258" t="s">
        <v>963</v>
      </c>
      <c r="E390" s="258" t="s">
        <v>116</v>
      </c>
      <c r="F390" s="259" t="s">
        <v>117</v>
      </c>
      <c r="G390" s="257" t="s">
        <v>118</v>
      </c>
      <c r="H390" s="258" t="s">
        <v>119</v>
      </c>
      <c r="I390" s="258" t="s">
        <v>120</v>
      </c>
      <c r="J390" s="258" t="s">
        <v>121</v>
      </c>
      <c r="K390" s="258" t="s">
        <v>122</v>
      </c>
      <c r="L390" s="258" t="s">
        <v>123</v>
      </c>
      <c r="M390" s="258" t="s">
        <v>124</v>
      </c>
      <c r="N390" s="258" t="s">
        <v>125</v>
      </c>
      <c r="O390" s="258" t="s">
        <v>126</v>
      </c>
      <c r="P390" s="258" t="s">
        <v>127</v>
      </c>
      <c r="Q390" s="259" t="s">
        <v>128</v>
      </c>
      <c r="R390" s="262" t="s">
        <v>980</v>
      </c>
      <c r="S390" s="260" t="s">
        <v>981</v>
      </c>
      <c r="T390" s="260" t="s">
        <v>982</v>
      </c>
      <c r="U390" s="260" t="s">
        <v>983</v>
      </c>
      <c r="V390" s="260" t="s">
        <v>984</v>
      </c>
      <c r="W390" s="260" t="s">
        <v>985</v>
      </c>
      <c r="X390" s="260" t="s">
        <v>986</v>
      </c>
      <c r="Y390" s="260" t="s">
        <v>987</v>
      </c>
      <c r="Z390" s="260" t="s">
        <v>988</v>
      </c>
      <c r="AA390" s="261" t="s">
        <v>989</v>
      </c>
    </row>
    <row r="391" spans="2:27" x14ac:dyDescent="0.25">
      <c r="B391" s="249" t="s">
        <v>995</v>
      </c>
      <c r="C391" s="50" t="s">
        <v>996</v>
      </c>
      <c r="D391" s="57" t="s">
        <v>810</v>
      </c>
      <c r="E391" s="1628" t="s">
        <v>1986</v>
      </c>
      <c r="F391" s="301">
        <v>3</v>
      </c>
      <c r="G391" s="1650">
        <v>0</v>
      </c>
      <c r="H391" s="1659">
        <v>0</v>
      </c>
      <c r="I391" s="1660">
        <v>0</v>
      </c>
      <c r="J391" s="1660">
        <v>0</v>
      </c>
      <c r="K391" s="1660">
        <v>0</v>
      </c>
      <c r="L391" s="1660">
        <v>0</v>
      </c>
      <c r="M391" s="1661">
        <v>0</v>
      </c>
      <c r="N391" s="1661">
        <v>0</v>
      </c>
      <c r="O391" s="1661">
        <v>0</v>
      </c>
      <c r="P391" s="1661">
        <v>0</v>
      </c>
      <c r="Q391" s="1662">
        <v>0</v>
      </c>
      <c r="R391" s="1663">
        <v>6.3811253359802924</v>
      </c>
      <c r="S391" s="1661">
        <v>25.52450134392117</v>
      </c>
      <c r="T391" s="1661">
        <v>0</v>
      </c>
      <c r="U391" s="1661">
        <v>0</v>
      </c>
      <c r="V391" s="1661">
        <v>0</v>
      </c>
      <c r="W391" s="1661">
        <v>6.051501943444455</v>
      </c>
      <c r="X391" s="1661">
        <v>0</v>
      </c>
      <c r="Y391" s="1661">
        <v>0</v>
      </c>
      <c r="Z391" s="1661">
        <v>0</v>
      </c>
      <c r="AA391" s="1664">
        <f t="shared" ref="AA391:AA404" si="103">SUM(AA389:AA390)</f>
        <v>0</v>
      </c>
    </row>
    <row r="392" spans="2:27" x14ac:dyDescent="0.25">
      <c r="B392" s="250" t="s">
        <v>997</v>
      </c>
      <c r="C392" s="50" t="s">
        <v>996</v>
      </c>
      <c r="D392" s="57" t="s">
        <v>807</v>
      </c>
      <c r="E392" s="1628" t="s">
        <v>1986</v>
      </c>
      <c r="F392" s="301">
        <v>3</v>
      </c>
      <c r="G392" s="1650">
        <v>0</v>
      </c>
      <c r="H392" s="1659">
        <v>0</v>
      </c>
      <c r="I392" s="1660">
        <v>0</v>
      </c>
      <c r="J392" s="1660">
        <v>0</v>
      </c>
      <c r="K392" s="1660">
        <v>0</v>
      </c>
      <c r="L392" s="1660">
        <v>0</v>
      </c>
      <c r="M392" s="1661">
        <v>0</v>
      </c>
      <c r="N392" s="1661">
        <v>0</v>
      </c>
      <c r="O392" s="1661">
        <v>0</v>
      </c>
      <c r="P392" s="1661">
        <v>0</v>
      </c>
      <c r="Q392" s="1665">
        <v>0</v>
      </c>
      <c r="R392" s="1663">
        <v>0</v>
      </c>
      <c r="S392" s="1661">
        <v>0</v>
      </c>
      <c r="T392" s="1661">
        <v>0</v>
      </c>
      <c r="U392" s="1661">
        <v>0</v>
      </c>
      <c r="V392" s="1661">
        <v>0</v>
      </c>
      <c r="W392" s="1661">
        <v>0</v>
      </c>
      <c r="X392" s="1661">
        <v>0</v>
      </c>
      <c r="Y392" s="1661">
        <v>0</v>
      </c>
      <c r="Z392" s="1661">
        <v>0</v>
      </c>
      <c r="AA392" s="1664">
        <f t="shared" si="103"/>
        <v>0</v>
      </c>
    </row>
    <row r="393" spans="2:27" x14ac:dyDescent="0.25">
      <c r="B393" s="250" t="s">
        <v>998</v>
      </c>
      <c r="C393" s="50" t="s">
        <v>996</v>
      </c>
      <c r="D393" s="57" t="s">
        <v>966</v>
      </c>
      <c r="E393" s="1628" t="s">
        <v>1986</v>
      </c>
      <c r="F393" s="301">
        <v>3</v>
      </c>
      <c r="G393" s="319">
        <f t="shared" ref="G393:Z393" si="104">SUM(G391:G392)</f>
        <v>0</v>
      </c>
      <c r="H393" s="319">
        <f t="shared" si="104"/>
        <v>0</v>
      </c>
      <c r="I393" s="319">
        <f t="shared" si="104"/>
        <v>0</v>
      </c>
      <c r="J393" s="319">
        <f t="shared" si="104"/>
        <v>0</v>
      </c>
      <c r="K393" s="319">
        <f t="shared" si="104"/>
        <v>0</v>
      </c>
      <c r="L393" s="319">
        <f t="shared" si="104"/>
        <v>0</v>
      </c>
      <c r="M393" s="319">
        <f t="shared" si="104"/>
        <v>0</v>
      </c>
      <c r="N393" s="319">
        <f t="shared" si="104"/>
        <v>0</v>
      </c>
      <c r="O393" s="319">
        <f t="shared" si="104"/>
        <v>0</v>
      </c>
      <c r="P393" s="319">
        <f t="shared" si="104"/>
        <v>0</v>
      </c>
      <c r="Q393" s="319">
        <f t="shared" si="104"/>
        <v>0</v>
      </c>
      <c r="R393" s="319">
        <f t="shared" si="104"/>
        <v>6.3811253359802924</v>
      </c>
      <c r="S393" s="319">
        <f t="shared" si="104"/>
        <v>25.52450134392117</v>
      </c>
      <c r="T393" s="319">
        <f t="shared" si="104"/>
        <v>0</v>
      </c>
      <c r="U393" s="319">
        <f t="shared" si="104"/>
        <v>0</v>
      </c>
      <c r="V393" s="319">
        <f t="shared" si="104"/>
        <v>0</v>
      </c>
      <c r="W393" s="319">
        <f t="shared" si="104"/>
        <v>6.051501943444455</v>
      </c>
      <c r="X393" s="319">
        <f t="shared" si="104"/>
        <v>0</v>
      </c>
      <c r="Y393" s="319">
        <f t="shared" si="104"/>
        <v>0</v>
      </c>
      <c r="Z393" s="319">
        <f t="shared" si="104"/>
        <v>0</v>
      </c>
      <c r="AA393" s="320">
        <f t="shared" si="103"/>
        <v>0</v>
      </c>
    </row>
    <row r="394" spans="2:27" x14ac:dyDescent="0.25">
      <c r="B394" s="249" t="s">
        <v>999</v>
      </c>
      <c r="C394" s="50" t="s">
        <v>1000</v>
      </c>
      <c r="D394" s="57" t="s">
        <v>810</v>
      </c>
      <c r="E394" s="1628" t="s">
        <v>1986</v>
      </c>
      <c r="F394" s="301">
        <v>3</v>
      </c>
      <c r="G394" s="1650">
        <v>0</v>
      </c>
      <c r="H394" s="1659">
        <v>0</v>
      </c>
      <c r="I394" s="1660">
        <v>0</v>
      </c>
      <c r="J394" s="1660">
        <v>0</v>
      </c>
      <c r="K394" s="1660">
        <v>0</v>
      </c>
      <c r="L394" s="1660">
        <v>0</v>
      </c>
      <c r="M394" s="1661">
        <v>0</v>
      </c>
      <c r="N394" s="1661">
        <v>0</v>
      </c>
      <c r="O394" s="1661">
        <v>0</v>
      </c>
      <c r="P394" s="1661">
        <v>0</v>
      </c>
      <c r="Q394" s="1665">
        <v>0</v>
      </c>
      <c r="R394" s="1663">
        <v>0</v>
      </c>
      <c r="S394" s="1661">
        <v>0</v>
      </c>
      <c r="T394" s="1661">
        <v>0</v>
      </c>
      <c r="U394" s="1661">
        <v>0</v>
      </c>
      <c r="V394" s="1661">
        <v>0</v>
      </c>
      <c r="W394" s="1661">
        <v>0</v>
      </c>
      <c r="X394" s="1661">
        <v>0</v>
      </c>
      <c r="Y394" s="1661">
        <v>0</v>
      </c>
      <c r="Z394" s="1661">
        <v>0</v>
      </c>
      <c r="AA394" s="1664">
        <f t="shared" si="103"/>
        <v>0</v>
      </c>
    </row>
    <row r="395" spans="2:27" x14ac:dyDescent="0.25">
      <c r="B395" s="250" t="s">
        <v>1001</v>
      </c>
      <c r="C395" s="50" t="s">
        <v>1000</v>
      </c>
      <c r="D395" s="57" t="s">
        <v>807</v>
      </c>
      <c r="E395" s="1628" t="s">
        <v>1986</v>
      </c>
      <c r="F395" s="301">
        <v>3</v>
      </c>
      <c r="G395" s="1650">
        <v>0</v>
      </c>
      <c r="H395" s="1659">
        <v>0</v>
      </c>
      <c r="I395" s="1660">
        <v>0</v>
      </c>
      <c r="J395" s="1660">
        <v>0</v>
      </c>
      <c r="K395" s="1660">
        <v>0</v>
      </c>
      <c r="L395" s="1660">
        <v>0</v>
      </c>
      <c r="M395" s="1661">
        <v>0</v>
      </c>
      <c r="N395" s="1661">
        <v>0</v>
      </c>
      <c r="O395" s="1661">
        <v>0</v>
      </c>
      <c r="P395" s="1661">
        <v>0</v>
      </c>
      <c r="Q395" s="1665">
        <v>0</v>
      </c>
      <c r="R395" s="1663">
        <v>0</v>
      </c>
      <c r="S395" s="1661">
        <v>0</v>
      </c>
      <c r="T395" s="1661">
        <v>0</v>
      </c>
      <c r="U395" s="1661">
        <v>0</v>
      </c>
      <c r="V395" s="1661">
        <v>0</v>
      </c>
      <c r="W395" s="1661">
        <v>0</v>
      </c>
      <c r="X395" s="1661">
        <v>0</v>
      </c>
      <c r="Y395" s="1661">
        <v>0</v>
      </c>
      <c r="Z395" s="1661">
        <v>0</v>
      </c>
      <c r="AA395" s="1664">
        <f t="shared" si="103"/>
        <v>0</v>
      </c>
    </row>
    <row r="396" spans="2:27" x14ac:dyDescent="0.25">
      <c r="B396" s="250" t="s">
        <v>1002</v>
      </c>
      <c r="C396" s="50" t="s">
        <v>1000</v>
      </c>
      <c r="D396" s="57" t="s">
        <v>966</v>
      </c>
      <c r="E396" s="1628" t="s">
        <v>1986</v>
      </c>
      <c r="F396" s="301">
        <v>3</v>
      </c>
      <c r="G396" s="319">
        <f t="shared" ref="G396:AA396" si="105">SUM(G394:G395)</f>
        <v>0</v>
      </c>
      <c r="H396" s="319">
        <f t="shared" si="105"/>
        <v>0</v>
      </c>
      <c r="I396" s="319">
        <f t="shared" si="105"/>
        <v>0</v>
      </c>
      <c r="J396" s="319">
        <f t="shared" si="105"/>
        <v>0</v>
      </c>
      <c r="K396" s="319">
        <f t="shared" si="105"/>
        <v>0</v>
      </c>
      <c r="L396" s="319">
        <f t="shared" si="105"/>
        <v>0</v>
      </c>
      <c r="M396" s="319">
        <f t="shared" si="105"/>
        <v>0</v>
      </c>
      <c r="N396" s="319">
        <f t="shared" si="105"/>
        <v>0</v>
      </c>
      <c r="O396" s="319">
        <f t="shared" si="105"/>
        <v>0</v>
      </c>
      <c r="P396" s="319">
        <f t="shared" si="105"/>
        <v>0</v>
      </c>
      <c r="Q396" s="319">
        <f t="shared" si="105"/>
        <v>0</v>
      </c>
      <c r="R396" s="319">
        <f t="shared" si="105"/>
        <v>0</v>
      </c>
      <c r="S396" s="319">
        <f t="shared" si="105"/>
        <v>0</v>
      </c>
      <c r="T396" s="319">
        <f t="shared" si="105"/>
        <v>0</v>
      </c>
      <c r="U396" s="319">
        <f t="shared" si="105"/>
        <v>0</v>
      </c>
      <c r="V396" s="319">
        <f t="shared" si="105"/>
        <v>0</v>
      </c>
      <c r="W396" s="319">
        <f t="shared" si="105"/>
        <v>0</v>
      </c>
      <c r="X396" s="319">
        <f t="shared" si="105"/>
        <v>0</v>
      </c>
      <c r="Y396" s="319">
        <f t="shared" si="105"/>
        <v>0</v>
      </c>
      <c r="Z396" s="319">
        <f t="shared" si="105"/>
        <v>0</v>
      </c>
      <c r="AA396" s="320">
        <f t="shared" si="105"/>
        <v>0</v>
      </c>
    </row>
    <row r="397" spans="2:27" x14ac:dyDescent="0.25">
      <c r="B397" s="249" t="s">
        <v>1003</v>
      </c>
      <c r="C397" s="50" t="s">
        <v>1004</v>
      </c>
      <c r="D397" s="57" t="s">
        <v>810</v>
      </c>
      <c r="E397" s="1628" t="s">
        <v>1986</v>
      </c>
      <c r="F397" s="301">
        <v>3</v>
      </c>
      <c r="G397" s="1650">
        <v>0</v>
      </c>
      <c r="H397" s="1659">
        <v>0</v>
      </c>
      <c r="I397" s="1660">
        <v>0</v>
      </c>
      <c r="J397" s="1660">
        <v>0</v>
      </c>
      <c r="K397" s="1660">
        <v>0</v>
      </c>
      <c r="L397" s="1660">
        <v>0</v>
      </c>
      <c r="M397" s="1661">
        <v>0.38557127186683682</v>
      </c>
      <c r="N397" s="1661">
        <v>0.61858656715408622</v>
      </c>
      <c r="O397" s="1661">
        <v>0.8750479469536413</v>
      </c>
      <c r="P397" s="1661">
        <v>1.0539933915093873</v>
      </c>
      <c r="Q397" s="1665">
        <v>1.2280626381158104</v>
      </c>
      <c r="R397" s="1663">
        <v>3.7180754842810302</v>
      </c>
      <c r="S397" s="1661">
        <v>0</v>
      </c>
      <c r="T397" s="1661">
        <v>0</v>
      </c>
      <c r="U397" s="1661">
        <v>0</v>
      </c>
      <c r="V397" s="1661">
        <v>0</v>
      </c>
      <c r="W397" s="1661">
        <v>0</v>
      </c>
      <c r="X397" s="1661">
        <v>0</v>
      </c>
      <c r="Y397" s="1661">
        <v>0</v>
      </c>
      <c r="Z397" s="1661">
        <v>0</v>
      </c>
      <c r="AA397" s="1664">
        <f t="shared" si="103"/>
        <v>0</v>
      </c>
    </row>
    <row r="398" spans="2:27" x14ac:dyDescent="0.25">
      <c r="B398" s="250" t="s">
        <v>1005</v>
      </c>
      <c r="C398" s="50" t="s">
        <v>1004</v>
      </c>
      <c r="D398" s="57" t="s">
        <v>807</v>
      </c>
      <c r="E398" s="1628" t="s">
        <v>1986</v>
      </c>
      <c r="F398" s="301">
        <v>3</v>
      </c>
      <c r="G398" s="1650">
        <v>0</v>
      </c>
      <c r="H398" s="1659">
        <v>0</v>
      </c>
      <c r="I398" s="1660">
        <v>0</v>
      </c>
      <c r="J398" s="1660">
        <v>0</v>
      </c>
      <c r="K398" s="1660">
        <v>0</v>
      </c>
      <c r="L398" s="1660">
        <v>0</v>
      </c>
      <c r="M398" s="1661">
        <v>0</v>
      </c>
      <c r="N398" s="1661">
        <v>0</v>
      </c>
      <c r="O398" s="1661">
        <v>0</v>
      </c>
      <c r="P398" s="1661">
        <v>0</v>
      </c>
      <c r="Q398" s="1665">
        <v>0</v>
      </c>
      <c r="R398" s="1663">
        <v>0</v>
      </c>
      <c r="S398" s="1661">
        <v>0</v>
      </c>
      <c r="T398" s="1661">
        <v>0</v>
      </c>
      <c r="U398" s="1661">
        <v>0</v>
      </c>
      <c r="V398" s="1661">
        <v>0</v>
      </c>
      <c r="W398" s="1661">
        <v>0</v>
      </c>
      <c r="X398" s="1661">
        <v>0</v>
      </c>
      <c r="Y398" s="1661">
        <v>0</v>
      </c>
      <c r="Z398" s="1661">
        <v>0</v>
      </c>
      <c r="AA398" s="1664">
        <f t="shared" si="103"/>
        <v>0</v>
      </c>
    </row>
    <row r="399" spans="2:27" x14ac:dyDescent="0.25">
      <c r="B399" s="250" t="s">
        <v>1006</v>
      </c>
      <c r="C399" s="50" t="s">
        <v>1004</v>
      </c>
      <c r="D399" s="57" t="s">
        <v>966</v>
      </c>
      <c r="E399" s="1628" t="s">
        <v>1986</v>
      </c>
      <c r="F399" s="301">
        <v>3</v>
      </c>
      <c r="G399" s="319">
        <f t="shared" ref="G399:AA399" si="106">SUM(G397:G398)</f>
        <v>0</v>
      </c>
      <c r="H399" s="319">
        <f t="shared" si="106"/>
        <v>0</v>
      </c>
      <c r="I399" s="319">
        <f t="shared" si="106"/>
        <v>0</v>
      </c>
      <c r="J399" s="319">
        <f t="shared" si="106"/>
        <v>0</v>
      </c>
      <c r="K399" s="319">
        <f t="shared" si="106"/>
        <v>0</v>
      </c>
      <c r="L399" s="319">
        <f t="shared" si="106"/>
        <v>0</v>
      </c>
      <c r="M399" s="319">
        <f t="shared" si="106"/>
        <v>0.38557127186683682</v>
      </c>
      <c r="N399" s="319">
        <f t="shared" si="106"/>
        <v>0.61858656715408622</v>
      </c>
      <c r="O399" s="319">
        <f t="shared" si="106"/>
        <v>0.8750479469536413</v>
      </c>
      <c r="P399" s="319">
        <f t="shared" si="106"/>
        <v>1.0539933915093873</v>
      </c>
      <c r="Q399" s="319">
        <f t="shared" si="106"/>
        <v>1.2280626381158104</v>
      </c>
      <c r="R399" s="319">
        <f t="shared" si="106"/>
        <v>3.7180754842810302</v>
      </c>
      <c r="S399" s="319">
        <f t="shared" si="106"/>
        <v>0</v>
      </c>
      <c r="T399" s="319">
        <f t="shared" si="106"/>
        <v>0</v>
      </c>
      <c r="U399" s="319">
        <f t="shared" si="106"/>
        <v>0</v>
      </c>
      <c r="V399" s="319">
        <f t="shared" si="106"/>
        <v>0</v>
      </c>
      <c r="W399" s="319">
        <f t="shared" si="106"/>
        <v>0</v>
      </c>
      <c r="X399" s="319">
        <f t="shared" si="106"/>
        <v>0</v>
      </c>
      <c r="Y399" s="319">
        <f t="shared" si="106"/>
        <v>0</v>
      </c>
      <c r="Z399" s="319">
        <f t="shared" si="106"/>
        <v>0</v>
      </c>
      <c r="AA399" s="320">
        <f t="shared" si="106"/>
        <v>0</v>
      </c>
    </row>
    <row r="400" spans="2:27" x14ac:dyDescent="0.25">
      <c r="B400" s="249" t="s">
        <v>1007</v>
      </c>
      <c r="C400" s="50" t="s">
        <v>1008</v>
      </c>
      <c r="D400" s="57" t="s">
        <v>810</v>
      </c>
      <c r="E400" s="1628" t="s">
        <v>1986</v>
      </c>
      <c r="F400" s="301">
        <v>3</v>
      </c>
      <c r="G400" s="1650">
        <v>0</v>
      </c>
      <c r="H400" s="1659">
        <v>0</v>
      </c>
      <c r="I400" s="1660">
        <v>0</v>
      </c>
      <c r="J400" s="1660">
        <v>0</v>
      </c>
      <c r="K400" s="1660">
        <v>0</v>
      </c>
      <c r="L400" s="1660">
        <v>0</v>
      </c>
      <c r="M400" s="1661">
        <v>0</v>
      </c>
      <c r="N400" s="1661">
        <v>0</v>
      </c>
      <c r="O400" s="1661">
        <v>0</v>
      </c>
      <c r="P400" s="1661">
        <v>0</v>
      </c>
      <c r="Q400" s="1665">
        <v>0</v>
      </c>
      <c r="R400" s="1663">
        <v>0.69952644886190185</v>
      </c>
      <c r="S400" s="1661">
        <v>0</v>
      </c>
      <c r="T400" s="1661">
        <v>0.13000787623397669</v>
      </c>
      <c r="U400" s="1661">
        <v>0</v>
      </c>
      <c r="V400" s="1661">
        <v>0.28199541738971562</v>
      </c>
      <c r="W400" s="1661">
        <v>0</v>
      </c>
      <c r="X400" s="1661">
        <v>0.13000787623397669</v>
      </c>
      <c r="Y400" s="1661">
        <v>0</v>
      </c>
      <c r="Z400" s="1661">
        <v>0.28199541738971562</v>
      </c>
      <c r="AA400" s="1664">
        <f t="shared" si="103"/>
        <v>0</v>
      </c>
    </row>
    <row r="401" spans="2:27" x14ac:dyDescent="0.25">
      <c r="B401" s="250" t="s">
        <v>1009</v>
      </c>
      <c r="C401" s="50" t="s">
        <v>1008</v>
      </c>
      <c r="D401" s="57" t="s">
        <v>807</v>
      </c>
      <c r="E401" s="1628" t="s">
        <v>1986</v>
      </c>
      <c r="F401" s="301">
        <v>3</v>
      </c>
      <c r="G401" s="1650">
        <v>0</v>
      </c>
      <c r="H401" s="1659">
        <v>0</v>
      </c>
      <c r="I401" s="1660">
        <v>0</v>
      </c>
      <c r="J401" s="1660">
        <v>0</v>
      </c>
      <c r="K401" s="1660">
        <v>0</v>
      </c>
      <c r="L401" s="1660">
        <v>0</v>
      </c>
      <c r="M401" s="1661">
        <v>0</v>
      </c>
      <c r="N401" s="1661">
        <v>0</v>
      </c>
      <c r="O401" s="1661">
        <v>0</v>
      </c>
      <c r="P401" s="1661">
        <v>0</v>
      </c>
      <c r="Q401" s="1665">
        <v>0</v>
      </c>
      <c r="R401" s="1663">
        <v>3.3026615040518688E-2</v>
      </c>
      <c r="S401" s="1661">
        <v>8.2566537601296577E-2</v>
      </c>
      <c r="T401" s="1661">
        <v>8.2566537601296522E-2</v>
      </c>
      <c r="U401" s="1661">
        <v>8.2566537601296397E-2</v>
      </c>
      <c r="V401" s="1661">
        <v>8.2566537601296522E-2</v>
      </c>
      <c r="W401" s="1661">
        <v>8.2566537601296286E-2</v>
      </c>
      <c r="X401" s="1661">
        <v>8.2566537601296397E-2</v>
      </c>
      <c r="Y401" s="1661">
        <v>8.2566537601296397E-2</v>
      </c>
      <c r="Z401" s="1661">
        <v>8.2566537601296522E-2</v>
      </c>
      <c r="AA401" s="1664">
        <f t="shared" si="103"/>
        <v>0</v>
      </c>
    </row>
    <row r="402" spans="2:27" x14ac:dyDescent="0.25">
      <c r="B402" s="250" t="s">
        <v>1010</v>
      </c>
      <c r="C402" s="50" t="s">
        <v>1008</v>
      </c>
      <c r="D402" s="57" t="s">
        <v>966</v>
      </c>
      <c r="E402" s="1628" t="s">
        <v>1986</v>
      </c>
      <c r="F402" s="301">
        <v>3</v>
      </c>
      <c r="G402" s="319">
        <f t="shared" ref="G402:AA402" si="107">SUM(G400:G401)</f>
        <v>0</v>
      </c>
      <c r="H402" s="319">
        <f t="shared" si="107"/>
        <v>0</v>
      </c>
      <c r="I402" s="319">
        <f t="shared" si="107"/>
        <v>0</v>
      </c>
      <c r="J402" s="319">
        <f t="shared" si="107"/>
        <v>0</v>
      </c>
      <c r="K402" s="319">
        <f t="shared" si="107"/>
        <v>0</v>
      </c>
      <c r="L402" s="319">
        <f t="shared" si="107"/>
        <v>0</v>
      </c>
      <c r="M402" s="319">
        <f t="shared" si="107"/>
        <v>0</v>
      </c>
      <c r="N402" s="319">
        <f t="shared" si="107"/>
        <v>0</v>
      </c>
      <c r="O402" s="319">
        <f t="shared" si="107"/>
        <v>0</v>
      </c>
      <c r="P402" s="319">
        <f t="shared" si="107"/>
        <v>0</v>
      </c>
      <c r="Q402" s="319">
        <f t="shared" si="107"/>
        <v>0</v>
      </c>
      <c r="R402" s="319">
        <f t="shared" si="107"/>
        <v>0.73255306390242059</v>
      </c>
      <c r="S402" s="319">
        <f t="shared" si="107"/>
        <v>8.2566537601296577E-2</v>
      </c>
      <c r="T402" s="319">
        <f t="shared" si="107"/>
        <v>0.2125744138352732</v>
      </c>
      <c r="U402" s="319">
        <f t="shared" si="107"/>
        <v>8.2566537601296397E-2</v>
      </c>
      <c r="V402" s="319">
        <f t="shared" si="107"/>
        <v>0.36456195499101213</v>
      </c>
      <c r="W402" s="319">
        <f t="shared" si="107"/>
        <v>8.2566537601296286E-2</v>
      </c>
      <c r="X402" s="319">
        <f t="shared" si="107"/>
        <v>0.21257441383527309</v>
      </c>
      <c r="Y402" s="319">
        <f t="shared" si="107"/>
        <v>8.2566537601296397E-2</v>
      </c>
      <c r="Z402" s="319">
        <f t="shared" si="107"/>
        <v>0.36456195499101213</v>
      </c>
      <c r="AA402" s="320">
        <f t="shared" si="107"/>
        <v>0</v>
      </c>
    </row>
    <row r="403" spans="2:27" x14ac:dyDescent="0.25">
      <c r="B403" s="249" t="s">
        <v>1011</v>
      </c>
      <c r="C403" s="50" t="s">
        <v>1012</v>
      </c>
      <c r="D403" s="57" t="s">
        <v>810</v>
      </c>
      <c r="E403" s="1628" t="s">
        <v>1986</v>
      </c>
      <c r="F403" s="301">
        <v>3</v>
      </c>
      <c r="G403" s="1650">
        <v>0</v>
      </c>
      <c r="H403" s="1659">
        <v>0</v>
      </c>
      <c r="I403" s="1660">
        <v>0</v>
      </c>
      <c r="J403" s="1660">
        <v>0</v>
      </c>
      <c r="K403" s="1660">
        <v>0</v>
      </c>
      <c r="L403" s="1660">
        <v>0</v>
      </c>
      <c r="M403" s="1661">
        <v>0</v>
      </c>
      <c r="N403" s="1661">
        <v>0</v>
      </c>
      <c r="O403" s="1661">
        <v>0</v>
      </c>
      <c r="P403" s="1661">
        <v>0</v>
      </c>
      <c r="Q403" s="1665">
        <v>0</v>
      </c>
      <c r="R403" s="1663">
        <v>0</v>
      </c>
      <c r="S403" s="1661">
        <v>0</v>
      </c>
      <c r="T403" s="1661">
        <v>0</v>
      </c>
      <c r="U403" s="1661">
        <v>0</v>
      </c>
      <c r="V403" s="1661">
        <v>0</v>
      </c>
      <c r="W403" s="1661">
        <v>0</v>
      </c>
      <c r="X403" s="1661">
        <v>0</v>
      </c>
      <c r="Y403" s="1661">
        <v>0</v>
      </c>
      <c r="Z403" s="1661">
        <v>0</v>
      </c>
      <c r="AA403" s="1664">
        <f t="shared" si="103"/>
        <v>0</v>
      </c>
    </row>
    <row r="404" spans="2:27" x14ac:dyDescent="0.25">
      <c r="B404" s="250" t="s">
        <v>1013</v>
      </c>
      <c r="C404" s="50" t="s">
        <v>1012</v>
      </c>
      <c r="D404" s="57" t="s">
        <v>807</v>
      </c>
      <c r="E404" s="1628" t="s">
        <v>1986</v>
      </c>
      <c r="F404" s="301">
        <v>3</v>
      </c>
      <c r="G404" s="1650">
        <v>0</v>
      </c>
      <c r="H404" s="1659">
        <v>0</v>
      </c>
      <c r="I404" s="1660">
        <v>0</v>
      </c>
      <c r="J404" s="1660">
        <v>0</v>
      </c>
      <c r="K404" s="1660">
        <v>0</v>
      </c>
      <c r="L404" s="1660">
        <v>0</v>
      </c>
      <c r="M404" s="1661">
        <v>0</v>
      </c>
      <c r="N404" s="1661">
        <v>0</v>
      </c>
      <c r="O404" s="1661">
        <v>0</v>
      </c>
      <c r="P404" s="1661">
        <v>0</v>
      </c>
      <c r="Q404" s="1665">
        <v>0</v>
      </c>
      <c r="R404" s="1663">
        <v>0</v>
      </c>
      <c r="S404" s="1661">
        <v>0</v>
      </c>
      <c r="T404" s="1661">
        <v>0</v>
      </c>
      <c r="U404" s="1661">
        <v>0</v>
      </c>
      <c r="V404" s="1661">
        <v>0</v>
      </c>
      <c r="W404" s="1661">
        <v>0</v>
      </c>
      <c r="X404" s="1661">
        <v>0</v>
      </c>
      <c r="Y404" s="1661">
        <v>0</v>
      </c>
      <c r="Z404" s="1661">
        <v>0</v>
      </c>
      <c r="AA404" s="1664">
        <f t="shared" si="103"/>
        <v>0</v>
      </c>
    </row>
    <row r="405" spans="2:27" x14ac:dyDescent="0.25">
      <c r="B405" s="250" t="s">
        <v>1014</v>
      </c>
      <c r="C405" s="50" t="s">
        <v>1012</v>
      </c>
      <c r="D405" s="57" t="s">
        <v>966</v>
      </c>
      <c r="E405" s="1628" t="s">
        <v>1986</v>
      </c>
      <c r="F405" s="301">
        <v>3</v>
      </c>
      <c r="G405" s="319">
        <f t="shared" ref="G405:AA405" si="108">SUM(G403:G404)</f>
        <v>0</v>
      </c>
      <c r="H405" s="319">
        <f t="shared" si="108"/>
        <v>0</v>
      </c>
      <c r="I405" s="319">
        <f t="shared" si="108"/>
        <v>0</v>
      </c>
      <c r="J405" s="319">
        <f t="shared" si="108"/>
        <v>0</v>
      </c>
      <c r="K405" s="319">
        <f t="shared" si="108"/>
        <v>0</v>
      </c>
      <c r="L405" s="319">
        <f t="shared" si="108"/>
        <v>0</v>
      </c>
      <c r="M405" s="319">
        <f t="shared" si="108"/>
        <v>0</v>
      </c>
      <c r="N405" s="319">
        <f t="shared" si="108"/>
        <v>0</v>
      </c>
      <c r="O405" s="319">
        <f t="shared" si="108"/>
        <v>0</v>
      </c>
      <c r="P405" s="319">
        <f t="shared" si="108"/>
        <v>0</v>
      </c>
      <c r="Q405" s="319">
        <f t="shared" si="108"/>
        <v>0</v>
      </c>
      <c r="R405" s="319">
        <f t="shared" si="108"/>
        <v>0</v>
      </c>
      <c r="S405" s="319">
        <f t="shared" si="108"/>
        <v>0</v>
      </c>
      <c r="T405" s="319">
        <f t="shared" si="108"/>
        <v>0</v>
      </c>
      <c r="U405" s="319">
        <f t="shared" si="108"/>
        <v>0</v>
      </c>
      <c r="V405" s="319">
        <f t="shared" si="108"/>
        <v>0</v>
      </c>
      <c r="W405" s="319">
        <f t="shared" si="108"/>
        <v>0</v>
      </c>
      <c r="X405" s="319">
        <f t="shared" si="108"/>
        <v>0</v>
      </c>
      <c r="Y405" s="319">
        <f t="shared" si="108"/>
        <v>0</v>
      </c>
      <c r="Z405" s="319">
        <f t="shared" si="108"/>
        <v>0</v>
      </c>
      <c r="AA405" s="320">
        <f t="shared" si="108"/>
        <v>0</v>
      </c>
    </row>
    <row r="406" spans="2:27" ht="14.4" thickBot="1" x14ac:dyDescent="0.3">
      <c r="B406" s="251" t="s">
        <v>1015</v>
      </c>
      <c r="C406" s="51" t="s">
        <v>1016</v>
      </c>
      <c r="D406" s="59" t="s">
        <v>966</v>
      </c>
      <c r="E406" s="1634" t="s">
        <v>1986</v>
      </c>
      <c r="F406" s="302">
        <v>3</v>
      </c>
      <c r="G406" s="315">
        <f t="shared" ref="G406:AA406" si="109">SUM(G405,G402,G399,G396,G393)</f>
        <v>0</v>
      </c>
      <c r="H406" s="315">
        <f t="shared" si="109"/>
        <v>0</v>
      </c>
      <c r="I406" s="315">
        <f t="shared" si="109"/>
        <v>0</v>
      </c>
      <c r="J406" s="315">
        <f t="shared" si="109"/>
        <v>0</v>
      </c>
      <c r="K406" s="315">
        <f t="shared" si="109"/>
        <v>0</v>
      </c>
      <c r="L406" s="315">
        <f t="shared" si="109"/>
        <v>0</v>
      </c>
      <c r="M406" s="315">
        <f t="shared" si="109"/>
        <v>0.38557127186683682</v>
      </c>
      <c r="N406" s="315">
        <f t="shared" si="109"/>
        <v>0.61858656715408622</v>
      </c>
      <c r="O406" s="315">
        <f t="shared" si="109"/>
        <v>0.8750479469536413</v>
      </c>
      <c r="P406" s="315">
        <f t="shared" si="109"/>
        <v>1.0539933915093873</v>
      </c>
      <c r="Q406" s="315">
        <f t="shared" si="109"/>
        <v>1.2280626381158104</v>
      </c>
      <c r="R406" s="315">
        <f t="shared" si="109"/>
        <v>10.831753884163742</v>
      </c>
      <c r="S406" s="315">
        <f t="shared" si="109"/>
        <v>25.607067881522465</v>
      </c>
      <c r="T406" s="315">
        <f t="shared" si="109"/>
        <v>0.2125744138352732</v>
      </c>
      <c r="U406" s="315">
        <f t="shared" si="109"/>
        <v>8.2566537601296397E-2</v>
      </c>
      <c r="V406" s="315">
        <f t="shared" si="109"/>
        <v>0.36456195499101213</v>
      </c>
      <c r="W406" s="315">
        <f t="shared" si="109"/>
        <v>6.1340684810457518</v>
      </c>
      <c r="X406" s="315">
        <f t="shared" si="109"/>
        <v>0.21257441383527309</v>
      </c>
      <c r="Y406" s="315">
        <f t="shared" si="109"/>
        <v>8.2566537601296397E-2</v>
      </c>
      <c r="Z406" s="315">
        <f t="shared" si="109"/>
        <v>0.36456195499101213</v>
      </c>
      <c r="AA406" s="318">
        <f t="shared" si="109"/>
        <v>0</v>
      </c>
    </row>
    <row r="407" spans="2:27" ht="14.4" thickBot="1" x14ac:dyDescent="0.3">
      <c r="B407" s="252"/>
      <c r="C407" s="253"/>
      <c r="D407" s="61"/>
      <c r="E407" s="254"/>
      <c r="F407" s="255"/>
      <c r="G407" s="264"/>
      <c r="H407" s="264"/>
      <c r="I407" s="264"/>
      <c r="J407" s="264"/>
      <c r="K407" s="264"/>
      <c r="L407" s="264"/>
      <c r="M407" s="264"/>
      <c r="N407" s="264"/>
      <c r="O407" s="264"/>
      <c r="P407" s="264"/>
      <c r="Q407" s="264"/>
      <c r="R407" s="264"/>
      <c r="S407" s="264"/>
      <c r="T407" s="264"/>
      <c r="U407" s="264"/>
      <c r="V407" s="264"/>
      <c r="W407" s="264"/>
      <c r="X407" s="264"/>
      <c r="Y407" s="264"/>
      <c r="Z407" s="264"/>
      <c r="AA407" s="264"/>
    </row>
    <row r="408" spans="2:27" ht="42" thickBot="1" x14ac:dyDescent="0.3">
      <c r="B408" s="216" t="s">
        <v>1017</v>
      </c>
      <c r="G408" s="1717" t="s">
        <v>977</v>
      </c>
      <c r="H408" s="1779"/>
      <c r="I408" s="1779"/>
      <c r="J408" s="1779"/>
      <c r="K408" s="1779"/>
      <c r="L408" s="1779"/>
      <c r="M408" s="1779"/>
      <c r="N408" s="1779"/>
      <c r="O408" s="1779"/>
      <c r="P408" s="1779"/>
      <c r="Q408" s="1718"/>
      <c r="R408" s="1717" t="s">
        <v>978</v>
      </c>
      <c r="S408" s="1779"/>
      <c r="T408" s="1779"/>
      <c r="U408" s="1779"/>
      <c r="V408" s="1779"/>
      <c r="W408" s="1779"/>
      <c r="X408" s="1779"/>
      <c r="Y408" s="1779"/>
      <c r="Z408" s="1779"/>
      <c r="AA408" s="1718"/>
    </row>
    <row r="409" spans="2:27" ht="42" thickBot="1" x14ac:dyDescent="0.3">
      <c r="B409" s="1151" t="s">
        <v>979</v>
      </c>
      <c r="C409" s="1152" t="s">
        <v>962</v>
      </c>
      <c r="D409" s="1152" t="s">
        <v>963</v>
      </c>
      <c r="E409" s="1152" t="s">
        <v>116</v>
      </c>
      <c r="F409" s="1153" t="s">
        <v>117</v>
      </c>
      <c r="G409" s="257" t="s">
        <v>118</v>
      </c>
      <c r="H409" s="258" t="s">
        <v>119</v>
      </c>
      <c r="I409" s="258" t="s">
        <v>120</v>
      </c>
      <c r="J409" s="258" t="s">
        <v>121</v>
      </c>
      <c r="K409" s="258" t="s">
        <v>122</v>
      </c>
      <c r="L409" s="258" t="s">
        <v>123</v>
      </c>
      <c r="M409" s="258" t="s">
        <v>124</v>
      </c>
      <c r="N409" s="258" t="s">
        <v>125</v>
      </c>
      <c r="O409" s="258" t="s">
        <v>126</v>
      </c>
      <c r="P409" s="258" t="s">
        <v>127</v>
      </c>
      <c r="Q409" s="259" t="s">
        <v>128</v>
      </c>
      <c r="R409" s="262" t="s">
        <v>980</v>
      </c>
      <c r="S409" s="260" t="s">
        <v>981</v>
      </c>
      <c r="T409" s="260" t="s">
        <v>982</v>
      </c>
      <c r="U409" s="260" t="s">
        <v>983</v>
      </c>
      <c r="V409" s="260" t="s">
        <v>984</v>
      </c>
      <c r="W409" s="260" t="s">
        <v>985</v>
      </c>
      <c r="X409" s="260" t="s">
        <v>986</v>
      </c>
      <c r="Y409" s="260" t="s">
        <v>987</v>
      </c>
      <c r="Z409" s="260" t="s">
        <v>988</v>
      </c>
      <c r="AA409" s="261" t="s">
        <v>989</v>
      </c>
    </row>
    <row r="410" spans="2:27" x14ac:dyDescent="0.25">
      <c r="B410" s="1146" t="s">
        <v>1018</v>
      </c>
      <c r="C410" s="1147" t="s">
        <v>1019</v>
      </c>
      <c r="D410" s="1148" t="s">
        <v>810</v>
      </c>
      <c r="E410" s="1669" t="s">
        <v>1986</v>
      </c>
      <c r="F410" s="1150">
        <v>3</v>
      </c>
      <c r="G410" s="1670">
        <v>0</v>
      </c>
      <c r="H410" s="1671">
        <v>0</v>
      </c>
      <c r="I410" s="1671">
        <v>0</v>
      </c>
      <c r="J410" s="1671">
        <v>0</v>
      </c>
      <c r="K410" s="1671">
        <v>0</v>
      </c>
      <c r="L410" s="1671">
        <v>0</v>
      </c>
      <c r="M410" s="1648">
        <v>0</v>
      </c>
      <c r="N410" s="1648">
        <v>0</v>
      </c>
      <c r="O410" s="1648">
        <v>0</v>
      </c>
      <c r="P410" s="1648">
        <v>0</v>
      </c>
      <c r="Q410" s="1647">
        <v>0</v>
      </c>
      <c r="R410" s="1648">
        <v>0</v>
      </c>
      <c r="S410" s="1648">
        <v>0</v>
      </c>
      <c r="T410" s="1648">
        <v>0</v>
      </c>
      <c r="U410" s="1648">
        <v>0</v>
      </c>
      <c r="V410" s="1648">
        <v>0</v>
      </c>
      <c r="W410" s="1648">
        <v>0</v>
      </c>
      <c r="X410" s="1648">
        <v>0</v>
      </c>
      <c r="Y410" s="1648">
        <v>0</v>
      </c>
      <c r="Z410" s="1648">
        <v>0</v>
      </c>
      <c r="AA410" s="1672">
        <f t="shared" ref="AA410:AA442" si="110">SUM(AA402,AA406)</f>
        <v>0</v>
      </c>
    </row>
    <row r="411" spans="2:27" x14ac:dyDescent="0.25">
      <c r="B411" s="250" t="s">
        <v>1020</v>
      </c>
      <c r="C411" s="50" t="s">
        <v>1021</v>
      </c>
      <c r="D411" s="57" t="s">
        <v>810</v>
      </c>
      <c r="E411" s="1628" t="s">
        <v>1986</v>
      </c>
      <c r="F411" s="301">
        <v>3</v>
      </c>
      <c r="G411" s="1650">
        <v>0</v>
      </c>
      <c r="H411" s="1671">
        <v>0</v>
      </c>
      <c r="I411" s="1671">
        <v>0</v>
      </c>
      <c r="J411" s="1671">
        <v>0</v>
      </c>
      <c r="K411" s="1671">
        <v>0</v>
      </c>
      <c r="L411" s="1671">
        <v>0</v>
      </c>
      <c r="M411" s="1648">
        <v>0</v>
      </c>
      <c r="N411" s="1648">
        <v>0</v>
      </c>
      <c r="O411" s="1648">
        <v>0</v>
      </c>
      <c r="P411" s="1648">
        <v>0</v>
      </c>
      <c r="Q411" s="1673">
        <v>0</v>
      </c>
      <c r="R411" s="1648">
        <v>0</v>
      </c>
      <c r="S411" s="1648">
        <v>0</v>
      </c>
      <c r="T411" s="1648">
        <v>0</v>
      </c>
      <c r="U411" s="1648">
        <v>0</v>
      </c>
      <c r="V411" s="1648">
        <v>0</v>
      </c>
      <c r="W411" s="1648">
        <v>0</v>
      </c>
      <c r="X411" s="1648">
        <v>0</v>
      </c>
      <c r="Y411" s="1648">
        <v>0</v>
      </c>
      <c r="Z411" s="1648">
        <v>0</v>
      </c>
      <c r="AA411" s="1672">
        <f t="shared" si="110"/>
        <v>0</v>
      </c>
    </row>
    <row r="412" spans="2:27" x14ac:dyDescent="0.25">
      <c r="B412" s="250" t="s">
        <v>1022</v>
      </c>
      <c r="C412" s="50" t="s">
        <v>1023</v>
      </c>
      <c r="D412" s="57" t="s">
        <v>810</v>
      </c>
      <c r="E412" s="1628" t="s">
        <v>1986</v>
      </c>
      <c r="F412" s="301">
        <v>3</v>
      </c>
      <c r="G412" s="1650">
        <v>0</v>
      </c>
      <c r="H412" s="1671">
        <v>0</v>
      </c>
      <c r="I412" s="1671">
        <v>0</v>
      </c>
      <c r="J412" s="1671">
        <v>0</v>
      </c>
      <c r="K412" s="1671">
        <v>0</v>
      </c>
      <c r="L412" s="1671">
        <v>0</v>
      </c>
      <c r="M412" s="1648">
        <v>0</v>
      </c>
      <c r="N412" s="1648">
        <v>0</v>
      </c>
      <c r="O412" s="1648">
        <v>0</v>
      </c>
      <c r="P412" s="1648">
        <v>0</v>
      </c>
      <c r="Q412" s="1673">
        <v>0</v>
      </c>
      <c r="R412" s="1648">
        <v>0</v>
      </c>
      <c r="S412" s="1648">
        <v>0</v>
      </c>
      <c r="T412" s="1648">
        <v>0</v>
      </c>
      <c r="U412" s="1648">
        <v>0</v>
      </c>
      <c r="V412" s="1648">
        <v>0</v>
      </c>
      <c r="W412" s="1648">
        <v>0</v>
      </c>
      <c r="X412" s="1648">
        <v>0</v>
      </c>
      <c r="Y412" s="1648">
        <v>0</v>
      </c>
      <c r="Z412" s="1648">
        <v>0</v>
      </c>
      <c r="AA412" s="1672">
        <f t="shared" si="110"/>
        <v>0</v>
      </c>
    </row>
    <row r="413" spans="2:27" x14ac:dyDescent="0.25">
      <c r="B413" s="250" t="s">
        <v>1024</v>
      </c>
      <c r="C413" s="50" t="s">
        <v>1025</v>
      </c>
      <c r="D413" s="57" t="s">
        <v>810</v>
      </c>
      <c r="E413" s="1628" t="s">
        <v>1986</v>
      </c>
      <c r="F413" s="301">
        <v>3</v>
      </c>
      <c r="G413" s="1650">
        <v>0</v>
      </c>
      <c r="H413" s="1671">
        <v>0</v>
      </c>
      <c r="I413" s="1671">
        <v>0</v>
      </c>
      <c r="J413" s="1671">
        <v>0</v>
      </c>
      <c r="K413" s="1671">
        <v>0</v>
      </c>
      <c r="L413" s="1671">
        <v>0</v>
      </c>
      <c r="M413" s="1648">
        <v>0</v>
      </c>
      <c r="N413" s="1648">
        <v>0</v>
      </c>
      <c r="O413" s="1648">
        <v>0</v>
      </c>
      <c r="P413" s="1648">
        <v>0</v>
      </c>
      <c r="Q413" s="1673">
        <v>0</v>
      </c>
      <c r="R413" s="1648">
        <v>0</v>
      </c>
      <c r="S413" s="1648">
        <v>0</v>
      </c>
      <c r="T413" s="1648">
        <v>0</v>
      </c>
      <c r="U413" s="1648">
        <v>0</v>
      </c>
      <c r="V413" s="1648">
        <v>0</v>
      </c>
      <c r="W413" s="1648">
        <v>0</v>
      </c>
      <c r="X413" s="1648">
        <v>0</v>
      </c>
      <c r="Y413" s="1648">
        <v>0</v>
      </c>
      <c r="Z413" s="1648">
        <v>0</v>
      </c>
      <c r="AA413" s="1672">
        <f t="shared" si="110"/>
        <v>0</v>
      </c>
    </row>
    <row r="414" spans="2:27" x14ac:dyDescent="0.25">
      <c r="B414" s="250" t="s">
        <v>1026</v>
      </c>
      <c r="C414" s="50" t="s">
        <v>1019</v>
      </c>
      <c r="D414" s="57" t="s">
        <v>807</v>
      </c>
      <c r="E414" s="1628" t="s">
        <v>1986</v>
      </c>
      <c r="F414" s="301">
        <v>3</v>
      </c>
      <c r="G414" s="1670">
        <v>0</v>
      </c>
      <c r="H414" s="1671">
        <v>0</v>
      </c>
      <c r="I414" s="1671">
        <v>0</v>
      </c>
      <c r="J414" s="1671">
        <v>0</v>
      </c>
      <c r="K414" s="1671">
        <v>0</v>
      </c>
      <c r="L414" s="1671">
        <v>0</v>
      </c>
      <c r="M414" s="1648">
        <v>0</v>
      </c>
      <c r="N414" s="1648">
        <v>0</v>
      </c>
      <c r="O414" s="1648">
        <v>0</v>
      </c>
      <c r="P414" s="1648">
        <v>0</v>
      </c>
      <c r="Q414" s="1673">
        <v>0</v>
      </c>
      <c r="R414" s="1648">
        <v>0</v>
      </c>
      <c r="S414" s="1648">
        <v>0</v>
      </c>
      <c r="T414" s="1648">
        <v>0</v>
      </c>
      <c r="U414" s="1648">
        <v>0</v>
      </c>
      <c r="V414" s="1648">
        <v>0</v>
      </c>
      <c r="W414" s="1648">
        <v>0</v>
      </c>
      <c r="X414" s="1648">
        <v>0</v>
      </c>
      <c r="Y414" s="1648">
        <v>0</v>
      </c>
      <c r="Z414" s="1648">
        <v>0</v>
      </c>
      <c r="AA414" s="1672">
        <f t="shared" si="110"/>
        <v>0</v>
      </c>
    </row>
    <row r="415" spans="2:27" x14ac:dyDescent="0.25">
      <c r="B415" s="250" t="s">
        <v>1027</v>
      </c>
      <c r="C415" s="50" t="s">
        <v>1021</v>
      </c>
      <c r="D415" s="57" t="s">
        <v>807</v>
      </c>
      <c r="E415" s="1628" t="s">
        <v>1986</v>
      </c>
      <c r="F415" s="301">
        <v>3</v>
      </c>
      <c r="G415" s="1650">
        <v>0</v>
      </c>
      <c r="H415" s="1671">
        <v>0</v>
      </c>
      <c r="I415" s="1671">
        <v>0</v>
      </c>
      <c r="J415" s="1671">
        <v>0</v>
      </c>
      <c r="K415" s="1671">
        <v>0</v>
      </c>
      <c r="L415" s="1671">
        <v>0</v>
      </c>
      <c r="M415" s="1648">
        <v>0</v>
      </c>
      <c r="N415" s="1648">
        <v>0</v>
      </c>
      <c r="O415" s="1648">
        <v>0</v>
      </c>
      <c r="P415" s="1648">
        <v>0</v>
      </c>
      <c r="Q415" s="1673">
        <v>0</v>
      </c>
      <c r="R415" s="1648">
        <v>0</v>
      </c>
      <c r="S415" s="1648">
        <v>0</v>
      </c>
      <c r="T415" s="1648">
        <v>0</v>
      </c>
      <c r="U415" s="1648">
        <v>0</v>
      </c>
      <c r="V415" s="1648">
        <v>0</v>
      </c>
      <c r="W415" s="1648">
        <v>0</v>
      </c>
      <c r="X415" s="1648">
        <v>0</v>
      </c>
      <c r="Y415" s="1648">
        <v>0</v>
      </c>
      <c r="Z415" s="1648">
        <v>0</v>
      </c>
      <c r="AA415" s="1672">
        <f t="shared" si="110"/>
        <v>0</v>
      </c>
    </row>
    <row r="416" spans="2:27" x14ac:dyDescent="0.25">
      <c r="B416" s="250" t="s">
        <v>1028</v>
      </c>
      <c r="C416" s="50" t="s">
        <v>1023</v>
      </c>
      <c r="D416" s="57" t="s">
        <v>807</v>
      </c>
      <c r="E416" s="1628" t="s">
        <v>1986</v>
      </c>
      <c r="F416" s="301">
        <v>3</v>
      </c>
      <c r="G416" s="1650">
        <v>0</v>
      </c>
      <c r="H416" s="1671">
        <v>0</v>
      </c>
      <c r="I416" s="1671">
        <v>0</v>
      </c>
      <c r="J416" s="1671">
        <v>0</v>
      </c>
      <c r="K416" s="1671">
        <v>0</v>
      </c>
      <c r="L416" s="1671">
        <v>0</v>
      </c>
      <c r="M416" s="1648">
        <v>0</v>
      </c>
      <c r="N416" s="1648">
        <v>0</v>
      </c>
      <c r="O416" s="1648">
        <v>0</v>
      </c>
      <c r="P416" s="1648">
        <v>0</v>
      </c>
      <c r="Q416" s="1673">
        <v>0</v>
      </c>
      <c r="R416" s="1648">
        <v>0</v>
      </c>
      <c r="S416" s="1648">
        <v>0</v>
      </c>
      <c r="T416" s="1648">
        <v>0</v>
      </c>
      <c r="U416" s="1648">
        <v>0</v>
      </c>
      <c r="V416" s="1648">
        <v>0</v>
      </c>
      <c r="W416" s="1648">
        <v>0</v>
      </c>
      <c r="X416" s="1648">
        <v>0</v>
      </c>
      <c r="Y416" s="1648">
        <v>0</v>
      </c>
      <c r="Z416" s="1648">
        <v>0</v>
      </c>
      <c r="AA416" s="1672">
        <f t="shared" si="110"/>
        <v>0</v>
      </c>
    </row>
    <row r="417" spans="2:27" x14ac:dyDescent="0.25">
      <c r="B417" s="250" t="s">
        <v>1029</v>
      </c>
      <c r="C417" s="50" t="s">
        <v>1025</v>
      </c>
      <c r="D417" s="57" t="s">
        <v>807</v>
      </c>
      <c r="E417" s="1628" t="s">
        <v>1986</v>
      </c>
      <c r="F417" s="301">
        <v>3</v>
      </c>
      <c r="G417" s="1650">
        <v>0</v>
      </c>
      <c r="H417" s="1671">
        <v>0</v>
      </c>
      <c r="I417" s="1671">
        <v>0</v>
      </c>
      <c r="J417" s="1671">
        <v>0</v>
      </c>
      <c r="K417" s="1671">
        <v>0</v>
      </c>
      <c r="L417" s="1671">
        <v>0</v>
      </c>
      <c r="M417" s="1648">
        <v>0</v>
      </c>
      <c r="N417" s="1648">
        <v>0</v>
      </c>
      <c r="O417" s="1648">
        <v>0</v>
      </c>
      <c r="P417" s="1648">
        <v>0</v>
      </c>
      <c r="Q417" s="1673">
        <v>0</v>
      </c>
      <c r="R417" s="1648">
        <v>0</v>
      </c>
      <c r="S417" s="1648">
        <v>0</v>
      </c>
      <c r="T417" s="1648">
        <v>0</v>
      </c>
      <c r="U417" s="1648">
        <v>0</v>
      </c>
      <c r="V417" s="1648">
        <v>0</v>
      </c>
      <c r="W417" s="1648">
        <v>0</v>
      </c>
      <c r="X417" s="1648">
        <v>0</v>
      </c>
      <c r="Y417" s="1648">
        <v>0</v>
      </c>
      <c r="Z417" s="1648">
        <v>0</v>
      </c>
      <c r="AA417" s="1672">
        <f t="shared" si="110"/>
        <v>0</v>
      </c>
    </row>
    <row r="418" spans="2:27" x14ac:dyDescent="0.25">
      <c r="B418" s="250" t="s">
        <v>1030</v>
      </c>
      <c r="C418" s="50" t="s">
        <v>1019</v>
      </c>
      <c r="D418" s="57" t="s">
        <v>966</v>
      </c>
      <c r="E418" s="1628" t="s">
        <v>1986</v>
      </c>
      <c r="F418" s="301">
        <v>3</v>
      </c>
      <c r="G418" s="319">
        <f t="shared" ref="G418:K418" si="111">SUM(G410, G414)</f>
        <v>0</v>
      </c>
      <c r="H418" s="319">
        <f t="shared" si="111"/>
        <v>0</v>
      </c>
      <c r="I418" s="319">
        <f t="shared" si="111"/>
        <v>0</v>
      </c>
      <c r="J418" s="319">
        <f t="shared" si="111"/>
        <v>0</v>
      </c>
      <c r="K418" s="319">
        <f t="shared" si="111"/>
        <v>0</v>
      </c>
      <c r="L418" s="319">
        <f>SUM(L410, L414)</f>
        <v>0</v>
      </c>
      <c r="M418" s="319">
        <f t="shared" ref="M418:Z418" si="112">SUM(M410, M414)</f>
        <v>0</v>
      </c>
      <c r="N418" s="319">
        <f t="shared" si="112"/>
        <v>0</v>
      </c>
      <c r="O418" s="319">
        <f t="shared" si="112"/>
        <v>0</v>
      </c>
      <c r="P418" s="319">
        <f t="shared" si="112"/>
        <v>0</v>
      </c>
      <c r="Q418" s="319">
        <f t="shared" si="112"/>
        <v>0</v>
      </c>
      <c r="R418" s="319">
        <f t="shared" si="112"/>
        <v>0</v>
      </c>
      <c r="S418" s="319">
        <f t="shared" si="112"/>
        <v>0</v>
      </c>
      <c r="T418" s="319">
        <f t="shared" si="112"/>
        <v>0</v>
      </c>
      <c r="U418" s="319">
        <f t="shared" si="112"/>
        <v>0</v>
      </c>
      <c r="V418" s="319">
        <f t="shared" si="112"/>
        <v>0</v>
      </c>
      <c r="W418" s="319">
        <f t="shared" si="112"/>
        <v>0</v>
      </c>
      <c r="X418" s="319">
        <f t="shared" si="112"/>
        <v>0</v>
      </c>
      <c r="Y418" s="319">
        <f t="shared" si="112"/>
        <v>0</v>
      </c>
      <c r="Z418" s="319">
        <f t="shared" si="112"/>
        <v>0</v>
      </c>
      <c r="AA418" s="319">
        <f t="shared" si="110"/>
        <v>0</v>
      </c>
    </row>
    <row r="419" spans="2:27" x14ac:dyDescent="0.25">
      <c r="B419" s="250" t="s">
        <v>1031</v>
      </c>
      <c r="C419" s="50" t="s">
        <v>1032</v>
      </c>
      <c r="D419" s="57" t="s">
        <v>810</v>
      </c>
      <c r="E419" s="1628" t="s">
        <v>1986</v>
      </c>
      <c r="F419" s="301">
        <v>3</v>
      </c>
      <c r="G419" s="1670">
        <v>0</v>
      </c>
      <c r="H419" s="1671">
        <v>0</v>
      </c>
      <c r="I419" s="1671">
        <v>0</v>
      </c>
      <c r="J419" s="1671">
        <v>0</v>
      </c>
      <c r="K419" s="1671">
        <v>0</v>
      </c>
      <c r="L419" s="1671">
        <v>0</v>
      </c>
      <c r="M419" s="1648">
        <v>13.009787416258915</v>
      </c>
      <c r="N419" s="1648">
        <v>3.9351494543552898</v>
      </c>
      <c r="O419" s="1648">
        <v>3.1859535976205682</v>
      </c>
      <c r="P419" s="1648">
        <v>4.2160874795501622</v>
      </c>
      <c r="Q419" s="1673">
        <v>4.8979103205521488</v>
      </c>
      <c r="R419" s="1648">
        <v>14.622485183839949</v>
      </c>
      <c r="S419" s="1648">
        <v>1.7915471181938074</v>
      </c>
      <c r="T419" s="1648">
        <v>1.9627215383285148</v>
      </c>
      <c r="U419" s="1648">
        <v>1.7528464842806448</v>
      </c>
      <c r="V419" s="1648">
        <v>1.8505052444840471</v>
      </c>
      <c r="W419" s="1648">
        <v>1.7370944030605033</v>
      </c>
      <c r="X419" s="1648">
        <v>1.748765325745725</v>
      </c>
      <c r="Y419" s="1648">
        <v>1.8417468405575419</v>
      </c>
      <c r="Z419" s="1648">
        <v>1.6689599256079255</v>
      </c>
      <c r="AA419" s="1672">
        <f t="shared" si="110"/>
        <v>0</v>
      </c>
    </row>
    <row r="420" spans="2:27" x14ac:dyDescent="0.25">
      <c r="B420" s="250" t="s">
        <v>1033</v>
      </c>
      <c r="C420" s="50" t="s">
        <v>1990</v>
      </c>
      <c r="D420" s="57" t="s">
        <v>810</v>
      </c>
      <c r="E420" s="1628" t="s">
        <v>1986</v>
      </c>
      <c r="F420" s="301">
        <v>3</v>
      </c>
      <c r="G420" s="1650">
        <v>0</v>
      </c>
      <c r="H420" s="1671">
        <v>0</v>
      </c>
      <c r="I420" s="1671">
        <v>0</v>
      </c>
      <c r="J420" s="1671">
        <v>0</v>
      </c>
      <c r="K420" s="1671">
        <v>0</v>
      </c>
      <c r="L420" s="1671">
        <v>0</v>
      </c>
      <c r="M420" s="1648">
        <v>0</v>
      </c>
      <c r="N420" s="1648">
        <v>0</v>
      </c>
      <c r="O420" s="1648">
        <v>0</v>
      </c>
      <c r="P420" s="1648">
        <v>0</v>
      </c>
      <c r="Q420" s="1673">
        <v>0</v>
      </c>
      <c r="R420" s="1648">
        <v>0</v>
      </c>
      <c r="S420" s="1648">
        <v>0</v>
      </c>
      <c r="T420" s="1648">
        <v>0</v>
      </c>
      <c r="U420" s="1648">
        <v>0</v>
      </c>
      <c r="V420" s="1648">
        <v>0</v>
      </c>
      <c r="W420" s="1648">
        <v>0</v>
      </c>
      <c r="X420" s="1648">
        <v>0</v>
      </c>
      <c r="Y420" s="1648">
        <v>0</v>
      </c>
      <c r="Z420" s="1648">
        <v>0</v>
      </c>
      <c r="AA420" s="1672">
        <f t="shared" si="110"/>
        <v>0</v>
      </c>
    </row>
    <row r="421" spans="2:27" x14ac:dyDescent="0.25">
      <c r="B421" s="250" t="s">
        <v>1034</v>
      </c>
      <c r="C421" s="50" t="s">
        <v>1991</v>
      </c>
      <c r="D421" s="57" t="s">
        <v>810</v>
      </c>
      <c r="E421" s="1628" t="s">
        <v>1986</v>
      </c>
      <c r="F421" s="301">
        <v>3</v>
      </c>
      <c r="G421" s="1650">
        <v>0</v>
      </c>
      <c r="H421" s="1671">
        <v>0</v>
      </c>
      <c r="I421" s="1671">
        <v>0</v>
      </c>
      <c r="J421" s="1671">
        <v>0</v>
      </c>
      <c r="K421" s="1671">
        <v>0</v>
      </c>
      <c r="L421" s="1671">
        <v>0</v>
      </c>
      <c r="M421" s="1648">
        <v>0</v>
      </c>
      <c r="N421" s="1648">
        <v>0</v>
      </c>
      <c r="O421" s="1648">
        <v>0</v>
      </c>
      <c r="P421" s="1648">
        <v>0</v>
      </c>
      <c r="Q421" s="1673">
        <v>0</v>
      </c>
      <c r="R421" s="1648">
        <v>0</v>
      </c>
      <c r="S421" s="1648">
        <v>0</v>
      </c>
      <c r="T421" s="1648">
        <v>0</v>
      </c>
      <c r="U421" s="1648">
        <v>0</v>
      </c>
      <c r="V421" s="1648">
        <v>0</v>
      </c>
      <c r="W421" s="1648">
        <v>0</v>
      </c>
      <c r="X421" s="1648">
        <v>0</v>
      </c>
      <c r="Y421" s="1648">
        <v>0</v>
      </c>
      <c r="Z421" s="1648">
        <v>0</v>
      </c>
      <c r="AA421" s="1672">
        <f t="shared" si="110"/>
        <v>0</v>
      </c>
    </row>
    <row r="422" spans="2:27" x14ac:dyDescent="0.25">
      <c r="B422" s="250" t="s">
        <v>1035</v>
      </c>
      <c r="C422" s="50" t="s">
        <v>1992</v>
      </c>
      <c r="D422" s="57" t="s">
        <v>810</v>
      </c>
      <c r="E422" s="1628" t="s">
        <v>1986</v>
      </c>
      <c r="F422" s="301">
        <v>3</v>
      </c>
      <c r="G422" s="1650">
        <v>0</v>
      </c>
      <c r="H422" s="1671">
        <v>0</v>
      </c>
      <c r="I422" s="1645">
        <v>0</v>
      </c>
      <c r="J422" s="1645">
        <v>0</v>
      </c>
      <c r="K422" s="1645">
        <v>0</v>
      </c>
      <c r="L422" s="1645">
        <v>0</v>
      </c>
      <c r="M422" s="1646">
        <v>13.009787416258915</v>
      </c>
      <c r="N422" s="1646">
        <v>3.9351494543552898</v>
      </c>
      <c r="O422" s="1646">
        <v>3.1859535976205682</v>
      </c>
      <c r="P422" s="1646">
        <v>4.2160874795501622</v>
      </c>
      <c r="Q422" s="1673">
        <v>4.8979103205521488</v>
      </c>
      <c r="R422" s="1648">
        <v>14.622485183839949</v>
      </c>
      <c r="S422" s="1646">
        <v>1.7915471181938074</v>
      </c>
      <c r="T422" s="1646">
        <v>1.9627215383285148</v>
      </c>
      <c r="U422" s="1646">
        <v>1.7528464842806448</v>
      </c>
      <c r="V422" s="1646">
        <v>1.8505052444840471</v>
      </c>
      <c r="W422" s="1646">
        <v>1.7370944030605033</v>
      </c>
      <c r="X422" s="1646">
        <v>1.748765325745725</v>
      </c>
      <c r="Y422" s="1646">
        <v>1.8417468405575419</v>
      </c>
      <c r="Z422" s="1646">
        <v>1.6689599256079255</v>
      </c>
      <c r="AA422" s="1674">
        <f t="shared" si="110"/>
        <v>0</v>
      </c>
    </row>
    <row r="423" spans="2:27" x14ac:dyDescent="0.25">
      <c r="B423" s="250" t="s">
        <v>1036</v>
      </c>
      <c r="C423" s="50" t="s">
        <v>1032</v>
      </c>
      <c r="D423" s="57" t="s">
        <v>807</v>
      </c>
      <c r="E423" s="1628" t="s">
        <v>1986</v>
      </c>
      <c r="F423" s="301">
        <v>3</v>
      </c>
      <c r="G423" s="1670">
        <v>0</v>
      </c>
      <c r="H423" s="1671">
        <v>0</v>
      </c>
      <c r="I423" s="1671">
        <v>0</v>
      </c>
      <c r="J423" s="1671">
        <v>0</v>
      </c>
      <c r="K423" s="1671">
        <v>0</v>
      </c>
      <c r="L423" s="1671">
        <v>0</v>
      </c>
      <c r="M423" s="1648">
        <v>1.5762801781669928</v>
      </c>
      <c r="N423" s="1648">
        <v>1.6088539872350189</v>
      </c>
      <c r="O423" s="1648">
        <v>1.5747413495502138</v>
      </c>
      <c r="P423" s="1648">
        <v>1.5747413495502138</v>
      </c>
      <c r="Q423" s="1673">
        <v>1.5747413495502138</v>
      </c>
      <c r="R423" s="1648">
        <v>7.8717901412768034</v>
      </c>
      <c r="S423" s="1648">
        <v>9.4165697014672229</v>
      </c>
      <c r="T423" s="1648">
        <v>9.1495431833865553</v>
      </c>
      <c r="U423" s="1648">
        <v>9.1495431833865553</v>
      </c>
      <c r="V423" s="1648">
        <v>9.1495431833865553</v>
      </c>
      <c r="W423" s="1648">
        <v>9.1495431833865553</v>
      </c>
      <c r="X423" s="1648">
        <v>9.1495431833865553</v>
      </c>
      <c r="Y423" s="1648">
        <v>9.1495431833865553</v>
      </c>
      <c r="Z423" s="1648">
        <v>9.1495431833865553</v>
      </c>
      <c r="AA423" s="1672">
        <f t="shared" si="110"/>
        <v>0</v>
      </c>
    </row>
    <row r="424" spans="2:27" x14ac:dyDescent="0.25">
      <c r="B424" s="250" t="s">
        <v>1037</v>
      </c>
      <c r="C424" s="50" t="s">
        <v>1990</v>
      </c>
      <c r="D424" s="57" t="s">
        <v>807</v>
      </c>
      <c r="E424" s="1628" t="s">
        <v>1986</v>
      </c>
      <c r="F424" s="301">
        <v>3</v>
      </c>
      <c r="G424" s="1650">
        <v>0</v>
      </c>
      <c r="H424" s="1671">
        <v>0</v>
      </c>
      <c r="I424" s="1671">
        <v>0</v>
      </c>
      <c r="J424" s="1671">
        <v>0</v>
      </c>
      <c r="K424" s="1671">
        <v>0</v>
      </c>
      <c r="L424" s="1671">
        <v>0</v>
      </c>
      <c r="M424" s="1648">
        <v>0</v>
      </c>
      <c r="N424" s="1648">
        <v>0</v>
      </c>
      <c r="O424" s="1648">
        <v>0</v>
      </c>
      <c r="P424" s="1648">
        <v>0</v>
      </c>
      <c r="Q424" s="1673">
        <v>0</v>
      </c>
      <c r="R424" s="1648">
        <v>0</v>
      </c>
      <c r="S424" s="1648">
        <v>0</v>
      </c>
      <c r="T424" s="1648">
        <v>0</v>
      </c>
      <c r="U424" s="1648">
        <v>0</v>
      </c>
      <c r="V424" s="1648">
        <v>0</v>
      </c>
      <c r="W424" s="1648">
        <v>0</v>
      </c>
      <c r="X424" s="1648">
        <v>0</v>
      </c>
      <c r="Y424" s="1648">
        <v>0</v>
      </c>
      <c r="Z424" s="1648">
        <v>0</v>
      </c>
      <c r="AA424" s="1672">
        <f t="shared" si="110"/>
        <v>0</v>
      </c>
    </row>
    <row r="425" spans="2:27" x14ac:dyDescent="0.25">
      <c r="B425" s="250" t="s">
        <v>1038</v>
      </c>
      <c r="C425" s="50" t="s">
        <v>1993</v>
      </c>
      <c r="D425" s="57" t="s">
        <v>807</v>
      </c>
      <c r="E425" s="1628" t="s">
        <v>1986</v>
      </c>
      <c r="F425" s="301">
        <v>3</v>
      </c>
      <c r="G425" s="1650">
        <v>0</v>
      </c>
      <c r="H425" s="1671">
        <v>0</v>
      </c>
      <c r="I425" s="1671">
        <v>0</v>
      </c>
      <c r="J425" s="1671">
        <v>0</v>
      </c>
      <c r="K425" s="1671">
        <v>0</v>
      </c>
      <c r="L425" s="1671">
        <v>0</v>
      </c>
      <c r="M425" s="1648">
        <v>0</v>
      </c>
      <c r="N425" s="1648">
        <v>0</v>
      </c>
      <c r="O425" s="1648">
        <v>0</v>
      </c>
      <c r="P425" s="1648">
        <v>0</v>
      </c>
      <c r="Q425" s="1673">
        <v>0</v>
      </c>
      <c r="R425" s="1648">
        <v>0</v>
      </c>
      <c r="S425" s="1648">
        <v>0</v>
      </c>
      <c r="T425" s="1648">
        <v>0</v>
      </c>
      <c r="U425" s="1648">
        <v>0</v>
      </c>
      <c r="V425" s="1648">
        <v>0</v>
      </c>
      <c r="W425" s="1648">
        <v>0</v>
      </c>
      <c r="X425" s="1648">
        <v>0</v>
      </c>
      <c r="Y425" s="1648">
        <v>0</v>
      </c>
      <c r="Z425" s="1648">
        <v>0</v>
      </c>
      <c r="AA425" s="1672">
        <f t="shared" si="110"/>
        <v>0</v>
      </c>
    </row>
    <row r="426" spans="2:27" x14ac:dyDescent="0.25">
      <c r="B426" s="250" t="s">
        <v>1039</v>
      </c>
      <c r="C426" s="50" t="s">
        <v>1992</v>
      </c>
      <c r="D426" s="57" t="s">
        <v>807</v>
      </c>
      <c r="E426" s="1628" t="s">
        <v>1986</v>
      </c>
      <c r="F426" s="301">
        <v>3</v>
      </c>
      <c r="G426" s="1650">
        <v>0</v>
      </c>
      <c r="H426" s="1671">
        <v>0</v>
      </c>
      <c r="I426" s="1645">
        <v>0</v>
      </c>
      <c r="J426" s="1645">
        <v>0</v>
      </c>
      <c r="K426" s="1645">
        <v>0</v>
      </c>
      <c r="L426" s="1645">
        <v>0</v>
      </c>
      <c r="M426" s="1646">
        <v>1.5762801781669928</v>
      </c>
      <c r="N426" s="1646">
        <v>1.6088539872350189</v>
      </c>
      <c r="O426" s="1646">
        <v>1.5747413495502138</v>
      </c>
      <c r="P426" s="1646">
        <v>1.5747413495502138</v>
      </c>
      <c r="Q426" s="1673">
        <v>1.5747413495502138</v>
      </c>
      <c r="R426" s="1648">
        <v>7.8717901412768034</v>
      </c>
      <c r="S426" s="1646">
        <v>9.4165697014672229</v>
      </c>
      <c r="T426" s="1646">
        <v>9.1495431833865553</v>
      </c>
      <c r="U426" s="1646">
        <v>9.1495431833865553</v>
      </c>
      <c r="V426" s="1646">
        <v>9.1495431833865553</v>
      </c>
      <c r="W426" s="1646">
        <v>9.1495431833865553</v>
      </c>
      <c r="X426" s="1646">
        <v>9.1495431833865553</v>
      </c>
      <c r="Y426" s="1646">
        <v>9.1495431833865553</v>
      </c>
      <c r="Z426" s="1646">
        <v>9.1495431833865553</v>
      </c>
      <c r="AA426" s="1674">
        <f t="shared" si="110"/>
        <v>0</v>
      </c>
    </row>
    <row r="427" spans="2:27" x14ac:dyDescent="0.25">
      <c r="B427" s="250" t="s">
        <v>1040</v>
      </c>
      <c r="C427" s="50" t="s">
        <v>1032</v>
      </c>
      <c r="D427" s="57" t="s">
        <v>966</v>
      </c>
      <c r="E427" s="1628" t="s">
        <v>1986</v>
      </c>
      <c r="F427" s="301">
        <v>3</v>
      </c>
      <c r="G427" s="319">
        <f t="shared" ref="G427:K427" si="113">SUM(G419,G423)</f>
        <v>0</v>
      </c>
      <c r="H427" s="319">
        <f t="shared" si="113"/>
        <v>0</v>
      </c>
      <c r="I427" s="319">
        <f t="shared" si="113"/>
        <v>0</v>
      </c>
      <c r="J427" s="319">
        <f t="shared" si="113"/>
        <v>0</v>
      </c>
      <c r="K427" s="319">
        <f t="shared" si="113"/>
        <v>0</v>
      </c>
      <c r="L427" s="319">
        <f>SUM(L419,L423)</f>
        <v>0</v>
      </c>
      <c r="M427" s="319">
        <f t="shared" ref="M427:Z427" si="114">SUM(M419,M423)</f>
        <v>14.586067594425908</v>
      </c>
      <c r="N427" s="319">
        <f t="shared" si="114"/>
        <v>5.5440034415903092</v>
      </c>
      <c r="O427" s="319">
        <f t="shared" si="114"/>
        <v>4.7606949471707818</v>
      </c>
      <c r="P427" s="319">
        <f t="shared" si="114"/>
        <v>5.7908288291003762</v>
      </c>
      <c r="Q427" s="319">
        <f t="shared" si="114"/>
        <v>6.4726516701023629</v>
      </c>
      <c r="R427" s="319">
        <f t="shared" si="114"/>
        <v>22.494275325116753</v>
      </c>
      <c r="S427" s="319">
        <f t="shared" si="114"/>
        <v>11.208116819661031</v>
      </c>
      <c r="T427" s="319">
        <f t="shared" si="114"/>
        <v>11.11226472171507</v>
      </c>
      <c r="U427" s="319">
        <f t="shared" si="114"/>
        <v>10.902389667667201</v>
      </c>
      <c r="V427" s="319">
        <f t="shared" si="114"/>
        <v>11.000048427870603</v>
      </c>
      <c r="W427" s="319">
        <f t="shared" si="114"/>
        <v>10.886637586447058</v>
      </c>
      <c r="X427" s="319">
        <f t="shared" si="114"/>
        <v>10.89830850913228</v>
      </c>
      <c r="Y427" s="319">
        <f t="shared" si="114"/>
        <v>10.991290023944098</v>
      </c>
      <c r="Z427" s="319">
        <f t="shared" si="114"/>
        <v>10.818503108994481</v>
      </c>
      <c r="AA427" s="319">
        <f t="shared" si="110"/>
        <v>0</v>
      </c>
    </row>
    <row r="428" spans="2:27" x14ac:dyDescent="0.25">
      <c r="B428" s="250" t="s">
        <v>1041</v>
      </c>
      <c r="C428" s="50" t="s">
        <v>1042</v>
      </c>
      <c r="D428" s="57" t="s">
        <v>810</v>
      </c>
      <c r="E428" s="1628" t="s">
        <v>1986</v>
      </c>
      <c r="F428" s="301">
        <v>3</v>
      </c>
      <c r="G428" s="1670">
        <v>0</v>
      </c>
      <c r="H428" s="1671">
        <v>0</v>
      </c>
      <c r="I428" s="1671">
        <v>0</v>
      </c>
      <c r="J428" s="1671">
        <v>0</v>
      </c>
      <c r="K428" s="1671">
        <v>0</v>
      </c>
      <c r="L428" s="1671">
        <v>0</v>
      </c>
      <c r="M428" s="1648">
        <v>0</v>
      </c>
      <c r="N428" s="1648">
        <v>0</v>
      </c>
      <c r="O428" s="1648">
        <v>0</v>
      </c>
      <c r="P428" s="1648">
        <v>0</v>
      </c>
      <c r="Q428" s="1673">
        <v>0</v>
      </c>
      <c r="R428" s="1648">
        <v>0</v>
      </c>
      <c r="S428" s="1648">
        <v>0</v>
      </c>
      <c r="T428" s="1648">
        <v>0</v>
      </c>
      <c r="U428" s="1648">
        <v>0</v>
      </c>
      <c r="V428" s="1648">
        <v>0</v>
      </c>
      <c r="W428" s="1648">
        <v>0</v>
      </c>
      <c r="X428" s="1648">
        <v>0</v>
      </c>
      <c r="Y428" s="1648">
        <v>0</v>
      </c>
      <c r="Z428" s="1648">
        <v>0</v>
      </c>
      <c r="AA428" s="1672">
        <f t="shared" si="110"/>
        <v>0</v>
      </c>
    </row>
    <row r="429" spans="2:27" x14ac:dyDescent="0.25">
      <c r="B429" s="250" t="s">
        <v>1043</v>
      </c>
      <c r="C429" s="50" t="s">
        <v>1044</v>
      </c>
      <c r="D429" s="57" t="s">
        <v>810</v>
      </c>
      <c r="E429" s="1628" t="s">
        <v>1986</v>
      </c>
      <c r="F429" s="301">
        <v>3</v>
      </c>
      <c r="G429" s="1650">
        <v>0</v>
      </c>
      <c r="H429" s="1671">
        <v>0</v>
      </c>
      <c r="I429" s="1671">
        <v>0</v>
      </c>
      <c r="J429" s="1671">
        <v>0</v>
      </c>
      <c r="K429" s="1671">
        <v>0</v>
      </c>
      <c r="L429" s="1671">
        <v>0</v>
      </c>
      <c r="M429" s="1648">
        <v>0</v>
      </c>
      <c r="N429" s="1648">
        <v>0</v>
      </c>
      <c r="O429" s="1648">
        <v>0</v>
      </c>
      <c r="P429" s="1648">
        <v>0</v>
      </c>
      <c r="Q429" s="1673">
        <v>0</v>
      </c>
      <c r="R429" s="1648">
        <v>0</v>
      </c>
      <c r="S429" s="1648">
        <v>0</v>
      </c>
      <c r="T429" s="1648">
        <v>0</v>
      </c>
      <c r="U429" s="1648">
        <v>0</v>
      </c>
      <c r="V429" s="1648">
        <v>0</v>
      </c>
      <c r="W429" s="1648">
        <v>0</v>
      </c>
      <c r="X429" s="1648">
        <v>0</v>
      </c>
      <c r="Y429" s="1648">
        <v>0</v>
      </c>
      <c r="Z429" s="1648">
        <v>0</v>
      </c>
      <c r="AA429" s="1672">
        <f t="shared" si="110"/>
        <v>0</v>
      </c>
    </row>
    <row r="430" spans="2:27" x14ac:dyDescent="0.25">
      <c r="B430" s="250" t="s">
        <v>1045</v>
      </c>
      <c r="C430" s="50" t="s">
        <v>1046</v>
      </c>
      <c r="D430" s="57" t="s">
        <v>810</v>
      </c>
      <c r="E430" s="1628" t="s">
        <v>1986</v>
      </c>
      <c r="F430" s="301">
        <v>3</v>
      </c>
      <c r="G430" s="1650">
        <v>0</v>
      </c>
      <c r="H430" s="1671">
        <v>0</v>
      </c>
      <c r="I430" s="1671">
        <v>0</v>
      </c>
      <c r="J430" s="1671">
        <v>0</v>
      </c>
      <c r="K430" s="1671">
        <v>0</v>
      </c>
      <c r="L430" s="1671">
        <v>0</v>
      </c>
      <c r="M430" s="1648">
        <v>0</v>
      </c>
      <c r="N430" s="1648">
        <v>0</v>
      </c>
      <c r="O430" s="1648">
        <v>0</v>
      </c>
      <c r="P430" s="1648">
        <v>0</v>
      </c>
      <c r="Q430" s="1673">
        <v>0</v>
      </c>
      <c r="R430" s="1648">
        <v>0</v>
      </c>
      <c r="S430" s="1648">
        <v>0</v>
      </c>
      <c r="T430" s="1648">
        <v>0</v>
      </c>
      <c r="U430" s="1648">
        <v>0</v>
      </c>
      <c r="V430" s="1648">
        <v>0</v>
      </c>
      <c r="W430" s="1648">
        <v>0</v>
      </c>
      <c r="X430" s="1648">
        <v>0</v>
      </c>
      <c r="Y430" s="1648">
        <v>0</v>
      </c>
      <c r="Z430" s="1648">
        <v>0</v>
      </c>
      <c r="AA430" s="1672">
        <f t="shared" si="110"/>
        <v>0</v>
      </c>
    </row>
    <row r="431" spans="2:27" x14ac:dyDescent="0.25">
      <c r="B431" s="250" t="s">
        <v>1047</v>
      </c>
      <c r="C431" s="50" t="s">
        <v>1048</v>
      </c>
      <c r="D431" s="57" t="s">
        <v>810</v>
      </c>
      <c r="E431" s="1628" t="s">
        <v>1986</v>
      </c>
      <c r="F431" s="301">
        <v>3</v>
      </c>
      <c r="G431" s="1650">
        <v>0</v>
      </c>
      <c r="H431" s="1671">
        <v>0</v>
      </c>
      <c r="I431" s="1645">
        <v>0</v>
      </c>
      <c r="J431" s="1645">
        <v>0</v>
      </c>
      <c r="K431" s="1645">
        <v>0</v>
      </c>
      <c r="L431" s="1645">
        <v>0</v>
      </c>
      <c r="M431" s="1646">
        <v>0</v>
      </c>
      <c r="N431" s="1646">
        <v>0</v>
      </c>
      <c r="O431" s="1646">
        <v>0</v>
      </c>
      <c r="P431" s="1646">
        <v>0</v>
      </c>
      <c r="Q431" s="1673">
        <v>0</v>
      </c>
      <c r="R431" s="1648">
        <v>0</v>
      </c>
      <c r="S431" s="1646">
        <v>0</v>
      </c>
      <c r="T431" s="1646">
        <v>0</v>
      </c>
      <c r="U431" s="1646">
        <v>0</v>
      </c>
      <c r="V431" s="1646">
        <v>0</v>
      </c>
      <c r="W431" s="1646">
        <v>0</v>
      </c>
      <c r="X431" s="1646">
        <v>0</v>
      </c>
      <c r="Y431" s="1646">
        <v>0</v>
      </c>
      <c r="Z431" s="1646">
        <v>0</v>
      </c>
      <c r="AA431" s="1674">
        <f t="shared" si="110"/>
        <v>0</v>
      </c>
    </row>
    <row r="432" spans="2:27" x14ac:dyDescent="0.25">
      <c r="B432" s="250" t="s">
        <v>1049</v>
      </c>
      <c r="C432" s="50" t="s">
        <v>1042</v>
      </c>
      <c r="D432" s="57" t="s">
        <v>807</v>
      </c>
      <c r="E432" s="1628" t="s">
        <v>1986</v>
      </c>
      <c r="F432" s="301">
        <v>3</v>
      </c>
      <c r="G432" s="1670">
        <v>0</v>
      </c>
      <c r="H432" s="1671">
        <v>0</v>
      </c>
      <c r="I432" s="1671">
        <v>0</v>
      </c>
      <c r="J432" s="1671">
        <v>0</v>
      </c>
      <c r="K432" s="1671">
        <v>0</v>
      </c>
      <c r="L432" s="1671">
        <v>0</v>
      </c>
      <c r="M432" s="1648">
        <v>0</v>
      </c>
      <c r="N432" s="1648">
        <v>0</v>
      </c>
      <c r="O432" s="1648">
        <v>0</v>
      </c>
      <c r="P432" s="1648">
        <v>0</v>
      </c>
      <c r="Q432" s="1673">
        <v>0</v>
      </c>
      <c r="R432" s="1648">
        <v>0</v>
      </c>
      <c r="S432" s="1648">
        <v>0</v>
      </c>
      <c r="T432" s="1648">
        <v>0</v>
      </c>
      <c r="U432" s="1648">
        <v>0</v>
      </c>
      <c r="V432" s="1648">
        <v>0</v>
      </c>
      <c r="W432" s="1648">
        <v>0</v>
      </c>
      <c r="X432" s="1648">
        <v>0</v>
      </c>
      <c r="Y432" s="1648">
        <v>0</v>
      </c>
      <c r="Z432" s="1648">
        <v>0</v>
      </c>
      <c r="AA432" s="1672">
        <f t="shared" si="110"/>
        <v>0</v>
      </c>
    </row>
    <row r="433" spans="2:27" x14ac:dyDescent="0.25">
      <c r="B433" s="250" t="s">
        <v>1050</v>
      </c>
      <c r="C433" s="50" t="s">
        <v>1044</v>
      </c>
      <c r="D433" s="57" t="s">
        <v>807</v>
      </c>
      <c r="E433" s="1628" t="s">
        <v>1986</v>
      </c>
      <c r="F433" s="301">
        <v>3</v>
      </c>
      <c r="G433" s="1650">
        <v>0</v>
      </c>
      <c r="H433" s="1671">
        <v>0</v>
      </c>
      <c r="I433" s="1671">
        <v>0</v>
      </c>
      <c r="J433" s="1671">
        <v>0</v>
      </c>
      <c r="K433" s="1671">
        <v>0</v>
      </c>
      <c r="L433" s="1671">
        <v>0</v>
      </c>
      <c r="M433" s="1648">
        <v>0</v>
      </c>
      <c r="N433" s="1648">
        <v>0</v>
      </c>
      <c r="O433" s="1648">
        <v>0</v>
      </c>
      <c r="P433" s="1648">
        <v>0</v>
      </c>
      <c r="Q433" s="1673">
        <v>0</v>
      </c>
      <c r="R433" s="1648">
        <v>0</v>
      </c>
      <c r="S433" s="1648">
        <v>0</v>
      </c>
      <c r="T433" s="1648">
        <v>0</v>
      </c>
      <c r="U433" s="1648">
        <v>0</v>
      </c>
      <c r="V433" s="1648">
        <v>0</v>
      </c>
      <c r="W433" s="1648">
        <v>0</v>
      </c>
      <c r="X433" s="1648">
        <v>0</v>
      </c>
      <c r="Y433" s="1648">
        <v>0</v>
      </c>
      <c r="Z433" s="1648">
        <v>0</v>
      </c>
      <c r="AA433" s="1672">
        <f t="shared" si="110"/>
        <v>0</v>
      </c>
    </row>
    <row r="434" spans="2:27" x14ac:dyDescent="0.25">
      <c r="B434" s="250" t="s">
        <v>1051</v>
      </c>
      <c r="C434" s="50" t="s">
        <v>1046</v>
      </c>
      <c r="D434" s="57" t="s">
        <v>807</v>
      </c>
      <c r="E434" s="1628" t="s">
        <v>1986</v>
      </c>
      <c r="F434" s="301">
        <v>3</v>
      </c>
      <c r="G434" s="1650">
        <v>0</v>
      </c>
      <c r="H434" s="1671">
        <v>0</v>
      </c>
      <c r="I434" s="1671">
        <v>0</v>
      </c>
      <c r="J434" s="1671">
        <v>0</v>
      </c>
      <c r="K434" s="1671">
        <v>0</v>
      </c>
      <c r="L434" s="1671">
        <v>0</v>
      </c>
      <c r="M434" s="1648">
        <v>0</v>
      </c>
      <c r="N434" s="1648">
        <v>0</v>
      </c>
      <c r="O434" s="1648">
        <v>0</v>
      </c>
      <c r="P434" s="1648">
        <v>0</v>
      </c>
      <c r="Q434" s="1673">
        <v>0</v>
      </c>
      <c r="R434" s="1648">
        <v>0</v>
      </c>
      <c r="S434" s="1648">
        <v>0</v>
      </c>
      <c r="T434" s="1648">
        <v>0</v>
      </c>
      <c r="U434" s="1648">
        <v>0</v>
      </c>
      <c r="V434" s="1648">
        <v>0</v>
      </c>
      <c r="W434" s="1648">
        <v>0</v>
      </c>
      <c r="X434" s="1648">
        <v>0</v>
      </c>
      <c r="Y434" s="1648">
        <v>0</v>
      </c>
      <c r="Z434" s="1648">
        <v>0</v>
      </c>
      <c r="AA434" s="1672">
        <f t="shared" si="110"/>
        <v>0</v>
      </c>
    </row>
    <row r="435" spans="2:27" x14ac:dyDescent="0.25">
      <c r="B435" s="250" t="s">
        <v>1052</v>
      </c>
      <c r="C435" s="50" t="s">
        <v>1048</v>
      </c>
      <c r="D435" s="57" t="s">
        <v>807</v>
      </c>
      <c r="E435" s="1628" t="s">
        <v>1986</v>
      </c>
      <c r="F435" s="301">
        <v>3</v>
      </c>
      <c r="G435" s="1650">
        <v>0</v>
      </c>
      <c r="H435" s="1671">
        <v>0</v>
      </c>
      <c r="I435" s="1645">
        <v>0</v>
      </c>
      <c r="J435" s="1645">
        <v>0</v>
      </c>
      <c r="K435" s="1645">
        <v>0</v>
      </c>
      <c r="L435" s="1645">
        <v>0</v>
      </c>
      <c r="M435" s="1646">
        <v>0</v>
      </c>
      <c r="N435" s="1646">
        <v>0</v>
      </c>
      <c r="O435" s="1646">
        <v>0</v>
      </c>
      <c r="P435" s="1646">
        <v>0</v>
      </c>
      <c r="Q435" s="1673">
        <v>0</v>
      </c>
      <c r="R435" s="1648">
        <v>0</v>
      </c>
      <c r="S435" s="1646">
        <v>0</v>
      </c>
      <c r="T435" s="1646">
        <v>0</v>
      </c>
      <c r="U435" s="1646">
        <v>0</v>
      </c>
      <c r="V435" s="1646">
        <v>0</v>
      </c>
      <c r="W435" s="1646">
        <v>0</v>
      </c>
      <c r="X435" s="1646">
        <v>0</v>
      </c>
      <c r="Y435" s="1646">
        <v>0</v>
      </c>
      <c r="Z435" s="1646">
        <v>0</v>
      </c>
      <c r="AA435" s="1674">
        <f t="shared" si="110"/>
        <v>0</v>
      </c>
    </row>
    <row r="436" spans="2:27" x14ac:dyDescent="0.25">
      <c r="B436" s="250" t="s">
        <v>1053</v>
      </c>
      <c r="C436" s="50" t="s">
        <v>1044</v>
      </c>
      <c r="D436" s="57" t="s">
        <v>966</v>
      </c>
      <c r="E436" s="1628" t="s">
        <v>1986</v>
      </c>
      <c r="F436" s="301">
        <v>3</v>
      </c>
      <c r="G436" s="319">
        <f t="shared" ref="G436:K436" si="115">SUM(G428,G432)</f>
        <v>0</v>
      </c>
      <c r="H436" s="319">
        <f t="shared" si="115"/>
        <v>0</v>
      </c>
      <c r="I436" s="319">
        <f t="shared" si="115"/>
        <v>0</v>
      </c>
      <c r="J436" s="319">
        <f t="shared" si="115"/>
        <v>0</v>
      </c>
      <c r="K436" s="319">
        <f t="shared" si="115"/>
        <v>0</v>
      </c>
      <c r="L436" s="319">
        <f>SUM(L428,L432)</f>
        <v>0</v>
      </c>
      <c r="M436" s="319">
        <f t="shared" ref="M436:AA436" si="116">SUM(M428,M432)</f>
        <v>0</v>
      </c>
      <c r="N436" s="319">
        <f t="shared" si="116"/>
        <v>0</v>
      </c>
      <c r="O436" s="319">
        <f t="shared" si="116"/>
        <v>0</v>
      </c>
      <c r="P436" s="319">
        <f t="shared" si="116"/>
        <v>0</v>
      </c>
      <c r="Q436" s="319">
        <f>SUM(Q428,Q432)</f>
        <v>0</v>
      </c>
      <c r="R436" s="319">
        <f t="shared" si="116"/>
        <v>0</v>
      </c>
      <c r="S436" s="319">
        <f t="shared" si="116"/>
        <v>0</v>
      </c>
      <c r="T436" s="319">
        <f t="shared" si="116"/>
        <v>0</v>
      </c>
      <c r="U436" s="319">
        <f t="shared" si="116"/>
        <v>0</v>
      </c>
      <c r="V436" s="319">
        <f t="shared" si="116"/>
        <v>0</v>
      </c>
      <c r="W436" s="319">
        <f t="shared" si="116"/>
        <v>0</v>
      </c>
      <c r="X436" s="319">
        <f t="shared" si="116"/>
        <v>0</v>
      </c>
      <c r="Y436" s="319">
        <f t="shared" si="116"/>
        <v>0</v>
      </c>
      <c r="Z436" s="319">
        <f t="shared" si="116"/>
        <v>0</v>
      </c>
      <c r="AA436" s="319">
        <f t="shared" si="116"/>
        <v>0</v>
      </c>
    </row>
    <row r="437" spans="2:27" x14ac:dyDescent="0.25">
      <c r="B437" s="250" t="s">
        <v>1054</v>
      </c>
      <c r="C437" s="50" t="s">
        <v>1055</v>
      </c>
      <c r="D437" s="57" t="s">
        <v>810</v>
      </c>
      <c r="E437" s="1628" t="s">
        <v>1986</v>
      </c>
      <c r="F437" s="301">
        <v>3</v>
      </c>
      <c r="G437" s="1650">
        <v>0</v>
      </c>
      <c r="H437" s="1671">
        <v>0</v>
      </c>
      <c r="I437" s="1671">
        <v>0</v>
      </c>
      <c r="J437" s="1671">
        <v>0</v>
      </c>
      <c r="K437" s="1671">
        <v>0</v>
      </c>
      <c r="L437" s="1671">
        <v>0</v>
      </c>
      <c r="M437" s="1648">
        <v>0</v>
      </c>
      <c r="N437" s="1648">
        <v>0</v>
      </c>
      <c r="O437" s="1648">
        <v>0</v>
      </c>
      <c r="P437" s="1648">
        <v>0</v>
      </c>
      <c r="Q437" s="1673">
        <v>0</v>
      </c>
      <c r="R437" s="1648">
        <v>0</v>
      </c>
      <c r="S437" s="1648">
        <v>0</v>
      </c>
      <c r="T437" s="1648">
        <v>0</v>
      </c>
      <c r="U437" s="1648">
        <v>0</v>
      </c>
      <c r="V437" s="1648">
        <v>0</v>
      </c>
      <c r="W437" s="1648">
        <v>0</v>
      </c>
      <c r="X437" s="1648">
        <v>0</v>
      </c>
      <c r="Y437" s="1648">
        <v>0</v>
      </c>
      <c r="Z437" s="1648">
        <v>0</v>
      </c>
      <c r="AA437" s="1672">
        <f t="shared" si="110"/>
        <v>0</v>
      </c>
    </row>
    <row r="438" spans="2:27" x14ac:dyDescent="0.25">
      <c r="B438" s="250" t="s">
        <v>1056</v>
      </c>
      <c r="C438" s="50" t="s">
        <v>1057</v>
      </c>
      <c r="D438" s="57" t="s">
        <v>810</v>
      </c>
      <c r="E438" s="1628" t="s">
        <v>1986</v>
      </c>
      <c r="F438" s="301">
        <v>3</v>
      </c>
      <c r="G438" s="1650">
        <v>0</v>
      </c>
      <c r="H438" s="1671">
        <v>0</v>
      </c>
      <c r="I438" s="1645">
        <v>0</v>
      </c>
      <c r="J438" s="1645">
        <v>0</v>
      </c>
      <c r="K438" s="1645">
        <v>0</v>
      </c>
      <c r="L438" s="1645">
        <v>0</v>
      </c>
      <c r="M438" s="1646">
        <v>0.90904930332576084</v>
      </c>
      <c r="N438" s="1646">
        <v>4.9233612563923437</v>
      </c>
      <c r="O438" s="1646">
        <v>8.3971025544407496</v>
      </c>
      <c r="P438" s="1646">
        <v>11.505108434566994</v>
      </c>
      <c r="Q438" s="1673">
        <v>13.563487077341339</v>
      </c>
      <c r="R438" s="1648">
        <v>34.99908803896038</v>
      </c>
      <c r="S438" s="1646">
        <v>5.5598953246451739</v>
      </c>
      <c r="T438" s="1646">
        <v>22.056083835601591</v>
      </c>
      <c r="U438" s="1646">
        <v>1.6368529954045845</v>
      </c>
      <c r="V438" s="1646">
        <v>19.854650025101499</v>
      </c>
      <c r="W438" s="1646">
        <v>8.7138678269510876</v>
      </c>
      <c r="X438" s="1646">
        <v>10.072551300874178</v>
      </c>
      <c r="Y438" s="1646">
        <v>18.897542850475173</v>
      </c>
      <c r="Z438" s="1646">
        <v>2.247642707772449</v>
      </c>
      <c r="AA438" s="1674">
        <f t="shared" si="110"/>
        <v>0</v>
      </c>
    </row>
    <row r="439" spans="2:27" x14ac:dyDescent="0.25">
      <c r="B439" s="250" t="s">
        <v>1058</v>
      </c>
      <c r="C439" s="50" t="s">
        <v>1059</v>
      </c>
      <c r="D439" s="57" t="s">
        <v>810</v>
      </c>
      <c r="E439" s="1628" t="s">
        <v>1986</v>
      </c>
      <c r="F439" s="301">
        <v>3</v>
      </c>
      <c r="G439" s="1650">
        <v>0</v>
      </c>
      <c r="H439" s="1671">
        <v>0</v>
      </c>
      <c r="I439" s="1645">
        <v>0</v>
      </c>
      <c r="J439" s="1645">
        <v>0</v>
      </c>
      <c r="K439" s="1645">
        <v>0</v>
      </c>
      <c r="L439" s="1645">
        <v>0</v>
      </c>
      <c r="M439" s="1646">
        <v>3.2933270563281895E-3</v>
      </c>
      <c r="N439" s="1646">
        <v>7.1118062648816843E-2</v>
      </c>
      <c r="O439" s="1646">
        <v>0.23146748675625559</v>
      </c>
      <c r="P439" s="1646">
        <v>0.46649532708692004</v>
      </c>
      <c r="Q439" s="1673">
        <v>0.7727747433254416</v>
      </c>
      <c r="R439" s="1648">
        <v>7.4798382336915408</v>
      </c>
      <c r="S439" s="1646">
        <v>0</v>
      </c>
      <c r="T439" s="1646">
        <v>0</v>
      </c>
      <c r="U439" s="1646">
        <v>0</v>
      </c>
      <c r="V439" s="1646">
        <v>0</v>
      </c>
      <c r="W439" s="1646">
        <v>0</v>
      </c>
      <c r="X439" s="1646">
        <v>0</v>
      </c>
      <c r="Y439" s="1646">
        <v>0</v>
      </c>
      <c r="Z439" s="1646">
        <v>0</v>
      </c>
      <c r="AA439" s="1674">
        <f t="shared" si="110"/>
        <v>0</v>
      </c>
    </row>
    <row r="440" spans="2:27" x14ac:dyDescent="0.25">
      <c r="B440" s="250" t="s">
        <v>1060</v>
      </c>
      <c r="C440" s="50" t="s">
        <v>1055</v>
      </c>
      <c r="D440" s="57" t="s">
        <v>807</v>
      </c>
      <c r="E440" s="1628" t="s">
        <v>1986</v>
      </c>
      <c r="F440" s="301">
        <v>3</v>
      </c>
      <c r="G440" s="1650">
        <v>0</v>
      </c>
      <c r="H440" s="1671">
        <v>0</v>
      </c>
      <c r="I440" s="1671">
        <v>0</v>
      </c>
      <c r="J440" s="1671">
        <v>0</v>
      </c>
      <c r="K440" s="1671">
        <v>0</v>
      </c>
      <c r="L440" s="1671">
        <v>0</v>
      </c>
      <c r="M440" s="1648">
        <v>0</v>
      </c>
      <c r="N440" s="1648">
        <v>0</v>
      </c>
      <c r="O440" s="1648">
        <v>0</v>
      </c>
      <c r="P440" s="1648">
        <v>0</v>
      </c>
      <c r="Q440" s="1673">
        <v>0</v>
      </c>
      <c r="R440" s="1648">
        <v>0</v>
      </c>
      <c r="S440" s="1648">
        <v>0</v>
      </c>
      <c r="T440" s="1648">
        <v>0</v>
      </c>
      <c r="U440" s="1648">
        <v>0</v>
      </c>
      <c r="V440" s="1648">
        <v>0</v>
      </c>
      <c r="W440" s="1648">
        <v>0</v>
      </c>
      <c r="X440" s="1648">
        <v>0</v>
      </c>
      <c r="Y440" s="1648">
        <v>0</v>
      </c>
      <c r="Z440" s="1648">
        <v>0</v>
      </c>
      <c r="AA440" s="1672">
        <f t="shared" si="110"/>
        <v>0</v>
      </c>
    </row>
    <row r="441" spans="2:27" x14ac:dyDescent="0.25">
      <c r="B441" s="250" t="s">
        <v>1061</v>
      </c>
      <c r="C441" s="50" t="s">
        <v>1057</v>
      </c>
      <c r="D441" s="57" t="s">
        <v>807</v>
      </c>
      <c r="E441" s="1628" t="s">
        <v>1986</v>
      </c>
      <c r="F441" s="301">
        <v>3</v>
      </c>
      <c r="G441" s="1650">
        <v>0</v>
      </c>
      <c r="H441" s="1671">
        <v>0</v>
      </c>
      <c r="I441" s="1645">
        <v>0</v>
      </c>
      <c r="J441" s="1645">
        <v>0</v>
      </c>
      <c r="K441" s="1645">
        <v>0</v>
      </c>
      <c r="L441" s="1645">
        <v>0</v>
      </c>
      <c r="M441" s="1646">
        <v>0</v>
      </c>
      <c r="N441" s="1646">
        <v>0</v>
      </c>
      <c r="O441" s="1646">
        <v>0</v>
      </c>
      <c r="P441" s="1646">
        <v>0</v>
      </c>
      <c r="Q441" s="1673">
        <v>0</v>
      </c>
      <c r="R441" s="1648">
        <v>0</v>
      </c>
      <c r="S441" s="1646">
        <v>0</v>
      </c>
      <c r="T441" s="1646">
        <v>0</v>
      </c>
      <c r="U441" s="1646">
        <v>0</v>
      </c>
      <c r="V441" s="1646">
        <v>0</v>
      </c>
      <c r="W441" s="1646">
        <v>0</v>
      </c>
      <c r="X441" s="1646">
        <v>0</v>
      </c>
      <c r="Y441" s="1646">
        <v>0</v>
      </c>
      <c r="Z441" s="1646">
        <v>0</v>
      </c>
      <c r="AA441" s="1674">
        <f t="shared" si="110"/>
        <v>0</v>
      </c>
    </row>
    <row r="442" spans="2:27" x14ac:dyDescent="0.25">
      <c r="B442" s="250" t="s">
        <v>1062</v>
      </c>
      <c r="C442" s="50" t="s">
        <v>1059</v>
      </c>
      <c r="D442" s="57" t="s">
        <v>807</v>
      </c>
      <c r="E442" s="1628" t="s">
        <v>1986</v>
      </c>
      <c r="F442" s="301">
        <v>3</v>
      </c>
      <c r="G442" s="1650">
        <v>0</v>
      </c>
      <c r="H442" s="1671">
        <v>0</v>
      </c>
      <c r="I442" s="1645">
        <v>0</v>
      </c>
      <c r="J442" s="1645">
        <v>0</v>
      </c>
      <c r="K442" s="1645">
        <v>0</v>
      </c>
      <c r="L442" s="1645">
        <v>0</v>
      </c>
      <c r="M442" s="1646">
        <v>0</v>
      </c>
      <c r="N442" s="1646">
        <v>0</v>
      </c>
      <c r="O442" s="1646">
        <v>0</v>
      </c>
      <c r="P442" s="1646">
        <v>0</v>
      </c>
      <c r="Q442" s="1673">
        <v>0</v>
      </c>
      <c r="R442" s="1648">
        <v>0</v>
      </c>
      <c r="S442" s="1646">
        <v>8.7202315956566263</v>
      </c>
      <c r="T442" s="1646">
        <v>8.7202315956566263</v>
      </c>
      <c r="U442" s="1646">
        <v>8.7202315956566263</v>
      </c>
      <c r="V442" s="1646">
        <v>8.7202315956566263</v>
      </c>
      <c r="W442" s="1646">
        <v>8.7202315956566263</v>
      </c>
      <c r="X442" s="1646">
        <v>8.7202315956566263</v>
      </c>
      <c r="Y442" s="1646">
        <v>8.7202315956566263</v>
      </c>
      <c r="Z442" s="1646">
        <v>8.7202315956566263</v>
      </c>
      <c r="AA442" s="1674">
        <f t="shared" si="110"/>
        <v>0</v>
      </c>
    </row>
    <row r="443" spans="2:27" x14ac:dyDescent="0.25">
      <c r="B443" s="250" t="s">
        <v>1063</v>
      </c>
      <c r="C443" s="50" t="s">
        <v>1055</v>
      </c>
      <c r="D443" s="57" t="s">
        <v>966</v>
      </c>
      <c r="E443" s="1628" t="s">
        <v>1986</v>
      </c>
      <c r="F443" s="301">
        <v>3</v>
      </c>
      <c r="G443" s="319">
        <f>SUM(G437,G440)</f>
        <v>0</v>
      </c>
      <c r="H443" s="319">
        <f t="shared" ref="H443:AA443" si="117">SUM(H437,H440)</f>
        <v>0</v>
      </c>
      <c r="I443" s="319">
        <f t="shared" si="117"/>
        <v>0</v>
      </c>
      <c r="J443" s="319">
        <f t="shared" si="117"/>
        <v>0</v>
      </c>
      <c r="K443" s="319">
        <f t="shared" si="117"/>
        <v>0</v>
      </c>
      <c r="L443" s="319">
        <f t="shared" si="117"/>
        <v>0</v>
      </c>
      <c r="M443" s="319">
        <f t="shared" si="117"/>
        <v>0</v>
      </c>
      <c r="N443" s="319">
        <f t="shared" si="117"/>
        <v>0</v>
      </c>
      <c r="O443" s="319">
        <f t="shared" si="117"/>
        <v>0</v>
      </c>
      <c r="P443" s="319">
        <f t="shared" si="117"/>
        <v>0</v>
      </c>
      <c r="Q443" s="319">
        <f t="shared" si="117"/>
        <v>0</v>
      </c>
      <c r="R443" s="319">
        <f t="shared" si="117"/>
        <v>0</v>
      </c>
      <c r="S443" s="319">
        <f t="shared" si="117"/>
        <v>0</v>
      </c>
      <c r="T443" s="319">
        <f t="shared" si="117"/>
        <v>0</v>
      </c>
      <c r="U443" s="319">
        <f t="shared" si="117"/>
        <v>0</v>
      </c>
      <c r="V443" s="319">
        <f t="shared" si="117"/>
        <v>0</v>
      </c>
      <c r="W443" s="319">
        <f t="shared" si="117"/>
        <v>0</v>
      </c>
      <c r="X443" s="319">
        <f t="shared" si="117"/>
        <v>0</v>
      </c>
      <c r="Y443" s="319">
        <f t="shared" si="117"/>
        <v>0</v>
      </c>
      <c r="Z443" s="319">
        <f t="shared" si="117"/>
        <v>0</v>
      </c>
      <c r="AA443" s="320">
        <f t="shared" si="117"/>
        <v>0</v>
      </c>
    </row>
    <row r="444" spans="2:27" x14ac:dyDescent="0.25">
      <c r="B444" s="250" t="s">
        <v>1064</v>
      </c>
      <c r="C444" s="50" t="s">
        <v>1057</v>
      </c>
      <c r="D444" s="57" t="s">
        <v>966</v>
      </c>
      <c r="E444" s="1628" t="s">
        <v>1986</v>
      </c>
      <c r="F444" s="301">
        <v>3</v>
      </c>
      <c r="G444" s="319">
        <f t="shared" ref="G444:AA444" si="118">SUM(G438,G441)</f>
        <v>0</v>
      </c>
      <c r="H444" s="319">
        <f t="shared" si="118"/>
        <v>0</v>
      </c>
      <c r="I444" s="319">
        <f t="shared" si="118"/>
        <v>0</v>
      </c>
      <c r="J444" s="319">
        <f t="shared" si="118"/>
        <v>0</v>
      </c>
      <c r="K444" s="319">
        <f t="shared" si="118"/>
        <v>0</v>
      </c>
      <c r="L444" s="319">
        <f t="shared" si="118"/>
        <v>0</v>
      </c>
      <c r="M444" s="319">
        <f t="shared" si="118"/>
        <v>0.90904930332576084</v>
      </c>
      <c r="N444" s="319">
        <f t="shared" si="118"/>
        <v>4.9233612563923437</v>
      </c>
      <c r="O444" s="319">
        <f t="shared" si="118"/>
        <v>8.3971025544407496</v>
      </c>
      <c r="P444" s="319">
        <f t="shared" si="118"/>
        <v>11.505108434566994</v>
      </c>
      <c r="Q444" s="319">
        <f t="shared" si="118"/>
        <v>13.563487077341339</v>
      </c>
      <c r="R444" s="319">
        <f t="shared" si="118"/>
        <v>34.99908803896038</v>
      </c>
      <c r="S444" s="319">
        <f t="shared" si="118"/>
        <v>5.5598953246451739</v>
      </c>
      <c r="T444" s="319">
        <f t="shared" si="118"/>
        <v>22.056083835601591</v>
      </c>
      <c r="U444" s="319">
        <f t="shared" si="118"/>
        <v>1.6368529954045845</v>
      </c>
      <c r="V444" s="319">
        <f t="shared" si="118"/>
        <v>19.854650025101499</v>
      </c>
      <c r="W444" s="319">
        <f t="shared" si="118"/>
        <v>8.7138678269510876</v>
      </c>
      <c r="X444" s="319">
        <f t="shared" si="118"/>
        <v>10.072551300874178</v>
      </c>
      <c r="Y444" s="319">
        <f t="shared" si="118"/>
        <v>18.897542850475173</v>
      </c>
      <c r="Z444" s="319">
        <f t="shared" si="118"/>
        <v>2.247642707772449</v>
      </c>
      <c r="AA444" s="320">
        <f t="shared" si="118"/>
        <v>0</v>
      </c>
    </row>
    <row r="445" spans="2:27" x14ac:dyDescent="0.25">
      <c r="B445" s="250" t="s">
        <v>1065</v>
      </c>
      <c r="C445" s="50" t="s">
        <v>1059</v>
      </c>
      <c r="D445" s="57" t="s">
        <v>966</v>
      </c>
      <c r="E445" s="1628" t="s">
        <v>1986</v>
      </c>
      <c r="F445" s="301">
        <v>3</v>
      </c>
      <c r="G445" s="319">
        <f t="shared" ref="G445:AA445" si="119">SUM(G439,G442)</f>
        <v>0</v>
      </c>
      <c r="H445" s="319">
        <f t="shared" si="119"/>
        <v>0</v>
      </c>
      <c r="I445" s="319">
        <f t="shared" si="119"/>
        <v>0</v>
      </c>
      <c r="J445" s="319">
        <f t="shared" si="119"/>
        <v>0</v>
      </c>
      <c r="K445" s="319">
        <f t="shared" si="119"/>
        <v>0</v>
      </c>
      <c r="L445" s="319">
        <f t="shared" si="119"/>
        <v>0</v>
      </c>
      <c r="M445" s="319">
        <f t="shared" si="119"/>
        <v>3.2933270563281895E-3</v>
      </c>
      <c r="N445" s="319">
        <f t="shared" si="119"/>
        <v>7.1118062648816843E-2</v>
      </c>
      <c r="O445" s="319">
        <f t="shared" si="119"/>
        <v>0.23146748675625559</v>
      </c>
      <c r="P445" s="319">
        <f t="shared" si="119"/>
        <v>0.46649532708692004</v>
      </c>
      <c r="Q445" s="319">
        <f t="shared" si="119"/>
        <v>0.7727747433254416</v>
      </c>
      <c r="R445" s="319">
        <f t="shared" si="119"/>
        <v>7.4798382336915408</v>
      </c>
      <c r="S445" s="319">
        <f t="shared" si="119"/>
        <v>8.7202315956566263</v>
      </c>
      <c r="T445" s="319">
        <f t="shared" si="119"/>
        <v>8.7202315956566263</v>
      </c>
      <c r="U445" s="319">
        <f t="shared" si="119"/>
        <v>8.7202315956566263</v>
      </c>
      <c r="V445" s="319">
        <f t="shared" si="119"/>
        <v>8.7202315956566263</v>
      </c>
      <c r="W445" s="319">
        <f t="shared" si="119"/>
        <v>8.7202315956566263</v>
      </c>
      <c r="X445" s="319">
        <f t="shared" si="119"/>
        <v>8.7202315956566263</v>
      </c>
      <c r="Y445" s="319">
        <f t="shared" si="119"/>
        <v>8.7202315956566263</v>
      </c>
      <c r="Z445" s="319">
        <f t="shared" si="119"/>
        <v>8.7202315956566263</v>
      </c>
      <c r="AA445" s="320">
        <f t="shared" si="119"/>
        <v>0</v>
      </c>
    </row>
    <row r="446" spans="2:27" x14ac:dyDescent="0.25">
      <c r="B446" s="250" t="s">
        <v>1066</v>
      </c>
      <c r="C446" s="50" t="s">
        <v>1067</v>
      </c>
      <c r="D446" s="57" t="s">
        <v>966</v>
      </c>
      <c r="E446" s="1628" t="s">
        <v>1986</v>
      </c>
      <c r="F446" s="301">
        <v>3</v>
      </c>
      <c r="G446" s="315">
        <f>SUM(G436,G427,G418,G443,G444,G445)</f>
        <v>0</v>
      </c>
      <c r="H446" s="315">
        <f t="shared" ref="H446:AA446" si="120">SUM(H436,H427,H418,H443,H444,H445)</f>
        <v>0</v>
      </c>
      <c r="I446" s="315">
        <f t="shared" si="120"/>
        <v>0</v>
      </c>
      <c r="J446" s="315">
        <f t="shared" si="120"/>
        <v>0</v>
      </c>
      <c r="K446" s="315">
        <f t="shared" si="120"/>
        <v>0</v>
      </c>
      <c r="L446" s="315">
        <f t="shared" si="120"/>
        <v>0</v>
      </c>
      <c r="M446" s="315">
        <f t="shared" si="120"/>
        <v>15.498410224807996</v>
      </c>
      <c r="N446" s="315">
        <f t="shared" si="120"/>
        <v>10.538482760631469</v>
      </c>
      <c r="O446" s="315">
        <f t="shared" si="120"/>
        <v>13.389264988367787</v>
      </c>
      <c r="P446" s="315">
        <f t="shared" si="120"/>
        <v>17.76243259075429</v>
      </c>
      <c r="Q446" s="315">
        <f t="shared" si="120"/>
        <v>20.808913490769143</v>
      </c>
      <c r="R446" s="315">
        <f t="shared" si="120"/>
        <v>64.973201597768679</v>
      </c>
      <c r="S446" s="315">
        <f t="shared" si="120"/>
        <v>25.488243739962833</v>
      </c>
      <c r="T446" s="315">
        <f t="shared" si="120"/>
        <v>41.88858015297329</v>
      </c>
      <c r="U446" s="315">
        <f t="shared" si="120"/>
        <v>21.25947425872841</v>
      </c>
      <c r="V446" s="315">
        <f t="shared" si="120"/>
        <v>39.57493004862873</v>
      </c>
      <c r="W446" s="315">
        <f t="shared" si="120"/>
        <v>28.320737009054774</v>
      </c>
      <c r="X446" s="315">
        <f t="shared" si="120"/>
        <v>29.691091405663087</v>
      </c>
      <c r="Y446" s="315">
        <f t="shared" si="120"/>
        <v>38.6090644700759</v>
      </c>
      <c r="Z446" s="315">
        <f t="shared" si="120"/>
        <v>21.786377412423555</v>
      </c>
      <c r="AA446" s="315">
        <f t="shared" si="120"/>
        <v>0</v>
      </c>
    </row>
    <row r="447" spans="2:27" ht="14.4" thickBot="1" x14ac:dyDescent="0.3">
      <c r="B447" s="252"/>
      <c r="C447" s="253"/>
      <c r="D447" s="61"/>
      <c r="E447" s="254"/>
      <c r="F447" s="255"/>
      <c r="G447" s="264"/>
      <c r="H447" s="264"/>
      <c r="I447" s="264"/>
      <c r="J447" s="264"/>
      <c r="K447" s="264"/>
      <c r="L447" s="264"/>
      <c r="M447" s="264"/>
      <c r="N447" s="264"/>
      <c r="O447" s="264"/>
      <c r="P447" s="264"/>
      <c r="Q447" s="264"/>
      <c r="R447" s="264"/>
      <c r="S447" s="264"/>
      <c r="T447" s="264"/>
      <c r="U447" s="264"/>
      <c r="V447" s="264"/>
      <c r="W447" s="264"/>
      <c r="X447" s="264"/>
      <c r="Y447" s="264"/>
      <c r="Z447" s="264"/>
      <c r="AA447" s="264"/>
    </row>
    <row r="448" spans="2:27" ht="42" thickBot="1" x14ac:dyDescent="0.3">
      <c r="B448" s="216" t="s">
        <v>1068</v>
      </c>
      <c r="G448" s="1717" t="s">
        <v>977</v>
      </c>
      <c r="H448" s="1779"/>
      <c r="I448" s="1779"/>
      <c r="J448" s="1779"/>
      <c r="K448" s="1779"/>
      <c r="L448" s="1779"/>
      <c r="M448" s="1779"/>
      <c r="N448" s="1779"/>
      <c r="O448" s="1779"/>
      <c r="P448" s="1779"/>
      <c r="Q448" s="1718"/>
      <c r="R448" s="1717" t="s">
        <v>978</v>
      </c>
      <c r="S448" s="1779"/>
      <c r="T448" s="1779"/>
      <c r="U448" s="1779"/>
      <c r="V448" s="1779"/>
      <c r="W448" s="1779"/>
      <c r="X448" s="1779"/>
      <c r="Y448" s="1779"/>
      <c r="Z448" s="1779"/>
      <c r="AA448" s="1718"/>
    </row>
    <row r="449" spans="2:27" ht="42" thickBot="1" x14ac:dyDescent="0.3">
      <c r="B449" s="257" t="s">
        <v>979</v>
      </c>
      <c r="C449" s="258" t="s">
        <v>962</v>
      </c>
      <c r="D449" s="258" t="s">
        <v>963</v>
      </c>
      <c r="E449" s="258" t="s">
        <v>116</v>
      </c>
      <c r="F449" s="259" t="s">
        <v>117</v>
      </c>
      <c r="G449" s="257" t="s">
        <v>118</v>
      </c>
      <c r="H449" s="258" t="s">
        <v>119</v>
      </c>
      <c r="I449" s="258" t="s">
        <v>120</v>
      </c>
      <c r="J449" s="258" t="s">
        <v>121</v>
      </c>
      <c r="K449" s="258" t="s">
        <v>122</v>
      </c>
      <c r="L449" s="258" t="s">
        <v>123</v>
      </c>
      <c r="M449" s="258" t="s">
        <v>124</v>
      </c>
      <c r="N449" s="258" t="s">
        <v>125</v>
      </c>
      <c r="O449" s="258" t="s">
        <v>126</v>
      </c>
      <c r="P449" s="258" t="s">
        <v>127</v>
      </c>
      <c r="Q449" s="259" t="s">
        <v>128</v>
      </c>
      <c r="R449" s="262" t="s">
        <v>980</v>
      </c>
      <c r="S449" s="260" t="s">
        <v>981</v>
      </c>
      <c r="T449" s="260" t="s">
        <v>982</v>
      </c>
      <c r="U449" s="260" t="s">
        <v>983</v>
      </c>
      <c r="V449" s="260" t="s">
        <v>984</v>
      </c>
      <c r="W449" s="260" t="s">
        <v>985</v>
      </c>
      <c r="X449" s="260" t="s">
        <v>986</v>
      </c>
      <c r="Y449" s="260" t="s">
        <v>987</v>
      </c>
      <c r="Z449" s="260" t="s">
        <v>988</v>
      </c>
      <c r="AA449" s="261" t="s">
        <v>989</v>
      </c>
    </row>
    <row r="450" spans="2:27" x14ac:dyDescent="0.25">
      <c r="B450" s="250" t="s">
        <v>1069</v>
      </c>
      <c r="C450" s="50" t="s">
        <v>1070</v>
      </c>
      <c r="D450" s="57" t="s">
        <v>810</v>
      </c>
      <c r="E450" s="1628" t="s">
        <v>1986</v>
      </c>
      <c r="F450" s="301">
        <v>3</v>
      </c>
      <c r="G450" s="1666">
        <f>SUM(G391,G394,G397,G400,G403,G410,G419,G428,G437,G438,G439)</f>
        <v>0</v>
      </c>
      <c r="H450" s="1666">
        <f t="shared" ref="H450:Z450" si="121">SUM(H391,H394,H397,H400,H403,H410,H419,H428,H437,H438,H439)</f>
        <v>0</v>
      </c>
      <c r="I450" s="1666">
        <f t="shared" si="121"/>
        <v>0</v>
      </c>
      <c r="J450" s="1666">
        <f t="shared" si="121"/>
        <v>0</v>
      </c>
      <c r="K450" s="1666">
        <f t="shared" si="121"/>
        <v>0</v>
      </c>
      <c r="L450" s="1666">
        <f t="shared" si="121"/>
        <v>0</v>
      </c>
      <c r="M450" s="1666">
        <f t="shared" si="121"/>
        <v>14.30770131850784</v>
      </c>
      <c r="N450" s="1666">
        <f t="shared" si="121"/>
        <v>9.5482153405505361</v>
      </c>
      <c r="O450" s="1666">
        <f t="shared" si="121"/>
        <v>12.689571585771215</v>
      </c>
      <c r="P450" s="1666">
        <f t="shared" si="121"/>
        <v>17.241684632713465</v>
      </c>
      <c r="Q450" s="1675">
        <f t="shared" si="121"/>
        <v>20.462234779334739</v>
      </c>
      <c r="R450" s="1666">
        <f t="shared" si="121"/>
        <v>67.900138725615093</v>
      </c>
      <c r="S450" s="1666">
        <f t="shared" si="121"/>
        <v>32.875943786760153</v>
      </c>
      <c r="T450" s="1666">
        <f t="shared" si="121"/>
        <v>24.148813250164082</v>
      </c>
      <c r="U450" s="1666">
        <f t="shared" si="121"/>
        <v>3.3896994796852296</v>
      </c>
      <c r="V450" s="1666">
        <f t="shared" si="121"/>
        <v>21.987150686975262</v>
      </c>
      <c r="W450" s="1666">
        <f t="shared" si="121"/>
        <v>16.502464173456048</v>
      </c>
      <c r="X450" s="1666">
        <f t="shared" si="121"/>
        <v>11.951324502853879</v>
      </c>
      <c r="Y450" s="1666">
        <f t="shared" si="121"/>
        <v>20.739289691032713</v>
      </c>
      <c r="Z450" s="1666">
        <f t="shared" si="121"/>
        <v>4.19859805077009</v>
      </c>
      <c r="AA450" s="1668"/>
    </row>
    <row r="451" spans="2:27" x14ac:dyDescent="0.25">
      <c r="B451" s="250" t="s">
        <v>1071</v>
      </c>
      <c r="C451" s="50" t="s">
        <v>1070</v>
      </c>
      <c r="D451" s="57" t="s">
        <v>807</v>
      </c>
      <c r="E451" s="1628" t="s">
        <v>1986</v>
      </c>
      <c r="F451" s="301">
        <v>3</v>
      </c>
      <c r="G451" s="1666">
        <f>SUM(G392,G395,G398,G401,G404,G414,G423,G432,G440,G441,G442)</f>
        <v>0</v>
      </c>
      <c r="H451" s="1666">
        <f t="shared" ref="H451:Z451" si="122">SUM(H392,H395,H398,H401,H404,H414,H423,H432,H440,H441,H442)</f>
        <v>0</v>
      </c>
      <c r="I451" s="1666">
        <f t="shared" si="122"/>
        <v>0</v>
      </c>
      <c r="J451" s="1666">
        <f t="shared" si="122"/>
        <v>0</v>
      </c>
      <c r="K451" s="1666">
        <f t="shared" si="122"/>
        <v>0</v>
      </c>
      <c r="L451" s="1666">
        <f t="shared" si="122"/>
        <v>0</v>
      </c>
      <c r="M451" s="1666">
        <f t="shared" si="122"/>
        <v>1.5762801781669928</v>
      </c>
      <c r="N451" s="1666">
        <f t="shared" si="122"/>
        <v>1.6088539872350189</v>
      </c>
      <c r="O451" s="1666">
        <f t="shared" si="122"/>
        <v>1.5747413495502138</v>
      </c>
      <c r="P451" s="1666">
        <f t="shared" si="122"/>
        <v>1.5747413495502138</v>
      </c>
      <c r="Q451" s="1667">
        <f t="shared" si="122"/>
        <v>1.5747413495502138</v>
      </c>
      <c r="R451" s="1666">
        <f t="shared" si="122"/>
        <v>7.9048167563173219</v>
      </c>
      <c r="S451" s="1666">
        <f t="shared" si="122"/>
        <v>18.219367834725148</v>
      </c>
      <c r="T451" s="1666">
        <f t="shared" si="122"/>
        <v>17.952341316644478</v>
      </c>
      <c r="U451" s="1666">
        <f t="shared" si="122"/>
        <v>17.952341316644478</v>
      </c>
      <c r="V451" s="1666">
        <f t="shared" si="122"/>
        <v>17.952341316644478</v>
      </c>
      <c r="W451" s="1666">
        <f t="shared" si="122"/>
        <v>17.952341316644478</v>
      </c>
      <c r="X451" s="1666">
        <f t="shared" si="122"/>
        <v>17.952341316644478</v>
      </c>
      <c r="Y451" s="1666">
        <f t="shared" si="122"/>
        <v>17.952341316644478</v>
      </c>
      <c r="Z451" s="1666">
        <f t="shared" si="122"/>
        <v>17.952341316644478</v>
      </c>
      <c r="AA451" s="1668"/>
    </row>
    <row r="452" spans="2:27" ht="14.4" thickBot="1" x14ac:dyDescent="0.3">
      <c r="B452" s="251" t="s">
        <v>1072</v>
      </c>
      <c r="C452" s="51" t="s">
        <v>1070</v>
      </c>
      <c r="D452" s="59" t="s">
        <v>966</v>
      </c>
      <c r="E452" s="1634" t="s">
        <v>1986</v>
      </c>
      <c r="F452" s="302">
        <v>3</v>
      </c>
      <c r="G452" s="1655">
        <f t="shared" ref="G452:L452" si="123">SUM(G450:G451)</f>
        <v>0</v>
      </c>
      <c r="H452" s="1655">
        <f t="shared" si="123"/>
        <v>0</v>
      </c>
      <c r="I452" s="1655">
        <f t="shared" si="123"/>
        <v>0</v>
      </c>
      <c r="J452" s="1655">
        <f t="shared" si="123"/>
        <v>0</v>
      </c>
      <c r="K452" s="1655">
        <f t="shared" si="123"/>
        <v>0</v>
      </c>
      <c r="L452" s="1655">
        <f t="shared" si="123"/>
        <v>0</v>
      </c>
      <c r="M452" s="1655">
        <f t="shared" ref="M452:Z452" si="124">SUM(M450:M451)</f>
        <v>15.883981496674833</v>
      </c>
      <c r="N452" s="1655">
        <f t="shared" si="124"/>
        <v>11.157069327785555</v>
      </c>
      <c r="O452" s="1655">
        <f t="shared" si="124"/>
        <v>14.26431293532143</v>
      </c>
      <c r="P452" s="1655">
        <f t="shared" si="124"/>
        <v>18.816425982263677</v>
      </c>
      <c r="Q452" s="1656">
        <f t="shared" si="124"/>
        <v>22.036976128884952</v>
      </c>
      <c r="R452" s="1655">
        <f t="shared" si="124"/>
        <v>75.80495548193241</v>
      </c>
      <c r="S452" s="1655">
        <f t="shared" si="124"/>
        <v>51.095311621485301</v>
      </c>
      <c r="T452" s="1655">
        <f t="shared" si="124"/>
        <v>42.10115456680856</v>
      </c>
      <c r="U452" s="1655">
        <f t="shared" si="124"/>
        <v>21.342040796329709</v>
      </c>
      <c r="V452" s="1655">
        <f t="shared" si="124"/>
        <v>39.939492003619741</v>
      </c>
      <c r="W452" s="1655">
        <f t="shared" si="124"/>
        <v>34.454805490100526</v>
      </c>
      <c r="X452" s="1655">
        <f t="shared" si="124"/>
        <v>29.903665819498357</v>
      </c>
      <c r="Y452" s="1655">
        <f t="shared" si="124"/>
        <v>38.691631007677188</v>
      </c>
      <c r="Z452" s="1655">
        <f t="shared" si="124"/>
        <v>22.150939367414569</v>
      </c>
      <c r="AA452" s="1657"/>
    </row>
    <row r="453" spans="2:27" ht="14.4" thickBot="1" x14ac:dyDescent="0.3">
      <c r="B453" s="252"/>
      <c r="C453" s="253"/>
      <c r="D453" s="61"/>
      <c r="E453" s="254"/>
      <c r="F453" s="255"/>
      <c r="G453" s="264"/>
      <c r="H453" s="264"/>
      <c r="I453" s="264"/>
      <c r="J453" s="264"/>
      <c r="K453" s="264"/>
      <c r="L453" s="264"/>
      <c r="M453" s="264"/>
      <c r="N453" s="264"/>
      <c r="O453" s="264"/>
      <c r="P453" s="264"/>
      <c r="Q453" s="264"/>
      <c r="R453" s="264"/>
      <c r="S453" s="264"/>
      <c r="T453" s="264"/>
      <c r="U453" s="264"/>
      <c r="V453" s="264"/>
      <c r="W453" s="264"/>
      <c r="X453" s="264"/>
      <c r="Y453" s="264"/>
      <c r="Z453" s="264"/>
      <c r="AA453" s="264"/>
    </row>
    <row r="454" spans="2:27" ht="42" thickBot="1" x14ac:dyDescent="0.3">
      <c r="B454" s="216" t="s">
        <v>1073</v>
      </c>
      <c r="G454" s="1717" t="s">
        <v>977</v>
      </c>
      <c r="H454" s="1779"/>
      <c r="I454" s="1779"/>
      <c r="J454" s="1779"/>
      <c r="K454" s="1779"/>
      <c r="L454" s="1779"/>
      <c r="M454" s="1779"/>
      <c r="N454" s="1779"/>
      <c r="O454" s="1779"/>
      <c r="P454" s="1779"/>
      <c r="Q454" s="1718"/>
      <c r="R454" s="1717" t="s">
        <v>978</v>
      </c>
      <c r="S454" s="1779"/>
      <c r="T454" s="1779"/>
      <c r="U454" s="1779"/>
      <c r="V454" s="1779"/>
      <c r="W454" s="1779"/>
      <c r="X454" s="1779"/>
      <c r="Y454" s="1779"/>
      <c r="Z454" s="1779"/>
      <c r="AA454" s="1718"/>
    </row>
    <row r="455" spans="2:27" ht="42" thickBot="1" x14ac:dyDescent="0.3">
      <c r="B455" s="257" t="s">
        <v>979</v>
      </c>
      <c r="C455" s="258" t="s">
        <v>1074</v>
      </c>
      <c r="D455" s="258" t="s">
        <v>963</v>
      </c>
      <c r="E455" s="258" t="s">
        <v>116</v>
      </c>
      <c r="F455" s="259" t="s">
        <v>117</v>
      </c>
      <c r="G455" s="257" t="s">
        <v>118</v>
      </c>
      <c r="H455" s="258" t="s">
        <v>119</v>
      </c>
      <c r="I455" s="258" t="s">
        <v>120</v>
      </c>
      <c r="J455" s="258" t="s">
        <v>121</v>
      </c>
      <c r="K455" s="258" t="s">
        <v>122</v>
      </c>
      <c r="L455" s="258" t="s">
        <v>123</v>
      </c>
      <c r="M455" s="258" t="s">
        <v>124</v>
      </c>
      <c r="N455" s="258" t="s">
        <v>125</v>
      </c>
      <c r="O455" s="258" t="s">
        <v>126</v>
      </c>
      <c r="P455" s="258" t="s">
        <v>127</v>
      </c>
      <c r="Q455" s="259" t="s">
        <v>128</v>
      </c>
      <c r="R455" s="262" t="s">
        <v>980</v>
      </c>
      <c r="S455" s="260" t="s">
        <v>981</v>
      </c>
      <c r="T455" s="260" t="s">
        <v>982</v>
      </c>
      <c r="U455" s="260" t="s">
        <v>983</v>
      </c>
      <c r="V455" s="260" t="s">
        <v>984</v>
      </c>
      <c r="W455" s="260" t="s">
        <v>985</v>
      </c>
      <c r="X455" s="260" t="s">
        <v>986</v>
      </c>
      <c r="Y455" s="260" t="s">
        <v>987</v>
      </c>
      <c r="Z455" s="260" t="s">
        <v>988</v>
      </c>
      <c r="AA455" s="261" t="s">
        <v>989</v>
      </c>
    </row>
    <row r="456" spans="2:27" x14ac:dyDescent="0.25">
      <c r="B456" s="1146" t="s">
        <v>1075</v>
      </c>
      <c r="C456" s="1147" t="s">
        <v>996</v>
      </c>
      <c r="D456" s="1148" t="s">
        <v>1077</v>
      </c>
      <c r="E456" s="1149" t="s">
        <v>145</v>
      </c>
      <c r="F456" s="1150">
        <v>2</v>
      </c>
      <c r="G456" s="1670">
        <v>0</v>
      </c>
      <c r="H456" s="1630">
        <v>0</v>
      </c>
      <c r="I456" s="1630">
        <v>0</v>
      </c>
      <c r="J456" s="1630">
        <v>0</v>
      </c>
      <c r="K456" s="1630">
        <v>0</v>
      </c>
      <c r="L456" s="1630">
        <v>0</v>
      </c>
      <c r="M456" s="1631">
        <v>0</v>
      </c>
      <c r="N456" s="1631">
        <v>0</v>
      </c>
      <c r="O456" s="1631">
        <v>0</v>
      </c>
      <c r="P456" s="1631">
        <v>0</v>
      </c>
      <c r="Q456" s="1632">
        <v>0</v>
      </c>
      <c r="R456" s="1633">
        <v>0</v>
      </c>
      <c r="S456" s="1631">
        <v>45</v>
      </c>
      <c r="T456" s="1631">
        <v>0</v>
      </c>
      <c r="U456" s="1631">
        <v>0</v>
      </c>
      <c r="V456" s="1631">
        <v>0</v>
      </c>
      <c r="W456" s="1631">
        <v>50</v>
      </c>
      <c r="X456" s="1631">
        <v>0</v>
      </c>
      <c r="Y456" s="1631">
        <v>0</v>
      </c>
      <c r="Z456" s="1631">
        <v>0</v>
      </c>
      <c r="AA456" s="1676">
        <f t="shared" ref="AA456:AA467" si="125">SUM(AA457:AA463)</f>
        <v>0</v>
      </c>
    </row>
    <row r="457" spans="2:27" x14ac:dyDescent="0.25">
      <c r="B457" s="250" t="s">
        <v>1078</v>
      </c>
      <c r="C457" s="50" t="s">
        <v>1079</v>
      </c>
      <c r="D457" s="57" t="s">
        <v>1077</v>
      </c>
      <c r="E457" s="58" t="s">
        <v>145</v>
      </c>
      <c r="F457" s="301">
        <v>2</v>
      </c>
      <c r="G457" s="1670">
        <v>0</v>
      </c>
      <c r="H457" s="1630">
        <v>0</v>
      </c>
      <c r="I457" s="1630">
        <v>0</v>
      </c>
      <c r="J457" s="1630">
        <v>0</v>
      </c>
      <c r="K457" s="1630">
        <v>0</v>
      </c>
      <c r="L457" s="1630">
        <v>0</v>
      </c>
      <c r="M457" s="1631">
        <v>0.81540000000000012</v>
      </c>
      <c r="N457" s="1631">
        <v>0.87519999999999998</v>
      </c>
      <c r="O457" s="1631">
        <v>1.2262000000000002</v>
      </c>
      <c r="P457" s="1631">
        <v>1.5013999999999994</v>
      </c>
      <c r="Q457" s="1677">
        <v>1.7680999999999996</v>
      </c>
      <c r="R457" s="1633">
        <v>9.6960999999999995</v>
      </c>
      <c r="S457" s="1631">
        <v>9.5495999999999999</v>
      </c>
      <c r="T457" s="1631">
        <v>6.1651000000000025</v>
      </c>
      <c r="U457" s="1631">
        <v>4.4740000000000002</v>
      </c>
      <c r="V457" s="1631">
        <v>0.40530000000000399</v>
      </c>
      <c r="W457" s="1631">
        <v>0.31099999999999994</v>
      </c>
      <c r="X457" s="1631">
        <v>0.31090000000000373</v>
      </c>
      <c r="Y457" s="1631">
        <v>0.31289999999999907</v>
      </c>
      <c r="Z457" s="1631">
        <v>0.32099999999999795</v>
      </c>
      <c r="AA457" s="1676">
        <f t="shared" si="125"/>
        <v>0</v>
      </c>
    </row>
    <row r="458" spans="2:27" x14ac:dyDescent="0.25">
      <c r="B458" s="250" t="s">
        <v>1080</v>
      </c>
      <c r="C458" s="50" t="s">
        <v>1004</v>
      </c>
      <c r="D458" s="57" t="s">
        <v>1077</v>
      </c>
      <c r="E458" s="58" t="s">
        <v>145</v>
      </c>
      <c r="F458" s="301">
        <v>2</v>
      </c>
      <c r="G458" s="1670">
        <v>0</v>
      </c>
      <c r="H458" s="1630">
        <v>0</v>
      </c>
      <c r="I458" s="1630">
        <v>0</v>
      </c>
      <c r="J458" s="1630">
        <v>0</v>
      </c>
      <c r="K458" s="1630">
        <v>0</v>
      </c>
      <c r="L458" s="1630">
        <v>0</v>
      </c>
      <c r="M458" s="1631">
        <v>1.9954000000000001</v>
      </c>
      <c r="N458" s="1631">
        <v>-0.39170000000000016</v>
      </c>
      <c r="O458" s="1631">
        <v>0.35729999999999995</v>
      </c>
      <c r="P458" s="1631">
        <v>1.0385999999999997</v>
      </c>
      <c r="Q458" s="1677">
        <v>0.74600000000000088</v>
      </c>
      <c r="R458" s="1633">
        <v>2.5628000000000002</v>
      </c>
      <c r="S458" s="1631">
        <v>1.7163999999999984</v>
      </c>
      <c r="T458" s="1631">
        <v>0.39300000000000068</v>
      </c>
      <c r="U458" s="1631">
        <v>0.39300000000000068</v>
      </c>
      <c r="V458" s="1631">
        <v>0.36800000000000033</v>
      </c>
      <c r="W458" s="1631">
        <v>0.33999999999999986</v>
      </c>
      <c r="X458" s="1631">
        <v>0.36999999999999922</v>
      </c>
      <c r="Y458" s="1631">
        <v>0.35000000000000142</v>
      </c>
      <c r="Z458" s="1631">
        <v>0.34999999999999787</v>
      </c>
      <c r="AA458" s="1676">
        <f t="shared" si="125"/>
        <v>0</v>
      </c>
    </row>
    <row r="459" spans="2:27" x14ac:dyDescent="0.25">
      <c r="B459" s="250" t="s">
        <v>1081</v>
      </c>
      <c r="C459" s="50" t="s">
        <v>1082</v>
      </c>
      <c r="D459" s="57" t="s">
        <v>1077</v>
      </c>
      <c r="E459" s="58" t="s">
        <v>145</v>
      </c>
      <c r="F459" s="301">
        <v>2</v>
      </c>
      <c r="G459" s="1670">
        <v>0</v>
      </c>
      <c r="H459" s="1630">
        <v>0</v>
      </c>
      <c r="I459" s="1630">
        <v>0</v>
      </c>
      <c r="J459" s="1630">
        <v>0</v>
      </c>
      <c r="K459" s="1630">
        <v>0</v>
      </c>
      <c r="L459" s="1630">
        <v>0</v>
      </c>
      <c r="M459" s="1631">
        <v>0</v>
      </c>
      <c r="N459" s="1631">
        <v>0</v>
      </c>
      <c r="O459" s="1631">
        <v>0</v>
      </c>
      <c r="P459" s="1631">
        <v>0</v>
      </c>
      <c r="Q459" s="1677">
        <v>0</v>
      </c>
      <c r="R459" s="1633">
        <v>4.0999999999999996</v>
      </c>
      <c r="S459" s="1631">
        <v>0</v>
      </c>
      <c r="T459" s="1631">
        <v>0</v>
      </c>
      <c r="U459" s="1631">
        <v>0</v>
      </c>
      <c r="V459" s="1631">
        <v>0</v>
      </c>
      <c r="W459" s="1631">
        <v>0</v>
      </c>
      <c r="X459" s="1631">
        <v>0</v>
      </c>
      <c r="Y459" s="1631">
        <v>0</v>
      </c>
      <c r="Z459" s="1631">
        <v>0</v>
      </c>
      <c r="AA459" s="1676">
        <f t="shared" si="125"/>
        <v>0</v>
      </c>
    </row>
    <row r="460" spans="2:27" x14ac:dyDescent="0.25">
      <c r="B460" s="250" t="s">
        <v>1083</v>
      </c>
      <c r="C460" s="50" t="s">
        <v>1084</v>
      </c>
      <c r="D460" s="57" t="s">
        <v>1077</v>
      </c>
      <c r="E460" s="58" t="s">
        <v>145</v>
      </c>
      <c r="F460" s="301">
        <v>2</v>
      </c>
      <c r="G460" s="1145">
        <f>SUM(G461:G467)</f>
        <v>0</v>
      </c>
      <c r="H460" s="1145">
        <f t="shared" ref="H460:Z460" si="126">SUM(H461:H467)</f>
        <v>0</v>
      </c>
      <c r="I460" s="1145">
        <f t="shared" si="126"/>
        <v>0</v>
      </c>
      <c r="J460" s="1145">
        <f t="shared" si="126"/>
        <v>0</v>
      </c>
      <c r="K460" s="1145">
        <f t="shared" si="126"/>
        <v>0</v>
      </c>
      <c r="L460" s="1145">
        <f t="shared" si="126"/>
        <v>0</v>
      </c>
      <c r="M460" s="1145">
        <f t="shared" si="126"/>
        <v>0.40529999999999999</v>
      </c>
      <c r="N460" s="1145">
        <f t="shared" si="126"/>
        <v>1.2735000000000001</v>
      </c>
      <c r="O460" s="1145">
        <f t="shared" si="126"/>
        <v>1.9855999999999996</v>
      </c>
      <c r="P460" s="1145">
        <f t="shared" si="126"/>
        <v>2.1010000000000009</v>
      </c>
      <c r="Q460" s="1145">
        <f t="shared" si="126"/>
        <v>2.7309000000000005</v>
      </c>
      <c r="R460" s="1145">
        <f t="shared" si="126"/>
        <v>8.6968999999999959</v>
      </c>
      <c r="S460" s="1145">
        <f t="shared" si="126"/>
        <v>0</v>
      </c>
      <c r="T460" s="1145">
        <f t="shared" si="126"/>
        <v>0</v>
      </c>
      <c r="U460" s="1145">
        <f t="shared" si="126"/>
        <v>0</v>
      </c>
      <c r="V460" s="1145">
        <f t="shared" si="126"/>
        <v>0</v>
      </c>
      <c r="W460" s="1145">
        <f t="shared" si="126"/>
        <v>0</v>
      </c>
      <c r="X460" s="1145">
        <f t="shared" si="126"/>
        <v>0</v>
      </c>
      <c r="Y460" s="1145">
        <f t="shared" si="126"/>
        <v>0</v>
      </c>
      <c r="Z460" s="1145">
        <f t="shared" si="126"/>
        <v>0</v>
      </c>
      <c r="AA460" s="1145">
        <f t="shared" si="125"/>
        <v>0</v>
      </c>
    </row>
    <row r="461" spans="2:27" x14ac:dyDescent="0.25">
      <c r="B461" s="250" t="s">
        <v>1085</v>
      </c>
      <c r="C461" s="50" t="s">
        <v>1086</v>
      </c>
      <c r="D461" s="57" t="s">
        <v>1077</v>
      </c>
      <c r="E461" s="58" t="s">
        <v>145</v>
      </c>
      <c r="F461" s="301">
        <v>2</v>
      </c>
      <c r="G461" s="1670">
        <v>0</v>
      </c>
      <c r="H461" s="1678">
        <v>0</v>
      </c>
      <c r="I461" s="1678">
        <v>0</v>
      </c>
      <c r="J461" s="1678">
        <v>0</v>
      </c>
      <c r="K461" s="1678">
        <v>0</v>
      </c>
      <c r="L461" s="1678">
        <v>0</v>
      </c>
      <c r="M461" s="1679">
        <v>0</v>
      </c>
      <c r="N461" s="1679">
        <v>0</v>
      </c>
      <c r="O461" s="1679">
        <v>0</v>
      </c>
      <c r="P461" s="1679">
        <v>0</v>
      </c>
      <c r="Q461" s="1680">
        <v>0</v>
      </c>
      <c r="R461" s="1681">
        <v>0</v>
      </c>
      <c r="S461" s="1679">
        <v>0</v>
      </c>
      <c r="T461" s="1679">
        <v>0</v>
      </c>
      <c r="U461" s="1679">
        <v>0</v>
      </c>
      <c r="V461" s="1679">
        <v>0</v>
      </c>
      <c r="W461" s="1679">
        <v>0</v>
      </c>
      <c r="X461" s="1679">
        <v>0</v>
      </c>
      <c r="Y461" s="1679">
        <v>0</v>
      </c>
      <c r="Z461" s="1679">
        <v>0</v>
      </c>
      <c r="AA461" s="1682">
        <f t="shared" si="125"/>
        <v>0</v>
      </c>
    </row>
    <row r="462" spans="2:27" x14ac:dyDescent="0.25">
      <c r="B462" s="250" t="s">
        <v>1087</v>
      </c>
      <c r="C462" s="50" t="s">
        <v>1088</v>
      </c>
      <c r="D462" s="57" t="s">
        <v>1077</v>
      </c>
      <c r="E462" s="58" t="s">
        <v>145</v>
      </c>
      <c r="F462" s="301">
        <v>2</v>
      </c>
      <c r="G462" s="1670">
        <v>0</v>
      </c>
      <c r="H462" s="1678">
        <v>0</v>
      </c>
      <c r="I462" s="1678">
        <v>0</v>
      </c>
      <c r="J462" s="1678">
        <v>0</v>
      </c>
      <c r="K462" s="1678">
        <v>0</v>
      </c>
      <c r="L462" s="1678">
        <v>0</v>
      </c>
      <c r="M462" s="1679">
        <v>0</v>
      </c>
      <c r="N462" s="1679">
        <v>0</v>
      </c>
      <c r="O462" s="1679">
        <v>0</v>
      </c>
      <c r="P462" s="1679">
        <v>0</v>
      </c>
      <c r="Q462" s="1680">
        <v>0</v>
      </c>
      <c r="R462" s="1681">
        <v>0</v>
      </c>
      <c r="S462" s="1679">
        <v>0</v>
      </c>
      <c r="T462" s="1679">
        <v>0</v>
      </c>
      <c r="U462" s="1679">
        <v>0</v>
      </c>
      <c r="V462" s="1679">
        <v>0</v>
      </c>
      <c r="W462" s="1679">
        <v>0</v>
      </c>
      <c r="X462" s="1679">
        <v>0</v>
      </c>
      <c r="Y462" s="1679">
        <v>0</v>
      </c>
      <c r="Z462" s="1679">
        <v>0</v>
      </c>
      <c r="AA462" s="1682">
        <f t="shared" si="125"/>
        <v>0</v>
      </c>
    </row>
    <row r="463" spans="2:27" x14ac:dyDescent="0.25">
      <c r="B463" s="250" t="s">
        <v>1089</v>
      </c>
      <c r="C463" s="50" t="s">
        <v>1090</v>
      </c>
      <c r="D463" s="57" t="s">
        <v>1077</v>
      </c>
      <c r="E463" s="58" t="s">
        <v>145</v>
      </c>
      <c r="F463" s="301">
        <v>2</v>
      </c>
      <c r="G463" s="1670">
        <v>0</v>
      </c>
      <c r="H463" s="1678">
        <v>0</v>
      </c>
      <c r="I463" s="1678">
        <v>0</v>
      </c>
      <c r="J463" s="1678">
        <v>0</v>
      </c>
      <c r="K463" s="1678">
        <v>0</v>
      </c>
      <c r="L463" s="1678">
        <v>0</v>
      </c>
      <c r="M463" s="1679">
        <v>3.1299999999999994E-2</v>
      </c>
      <c r="N463" s="1679">
        <v>0.12909999999999999</v>
      </c>
      <c r="O463" s="1679">
        <v>0.80469999999999986</v>
      </c>
      <c r="P463" s="1679">
        <v>1.3503000000000005</v>
      </c>
      <c r="Q463" s="1680">
        <v>1.8792000000000009</v>
      </c>
      <c r="R463" s="1681">
        <v>5.918299999999995</v>
      </c>
      <c r="S463" s="1679">
        <v>0</v>
      </c>
      <c r="T463" s="1679">
        <v>0</v>
      </c>
      <c r="U463" s="1679">
        <v>0</v>
      </c>
      <c r="V463" s="1679">
        <v>0</v>
      </c>
      <c r="W463" s="1679">
        <v>0</v>
      </c>
      <c r="X463" s="1679">
        <v>0</v>
      </c>
      <c r="Y463" s="1679">
        <v>0</v>
      </c>
      <c r="Z463" s="1679">
        <v>0</v>
      </c>
      <c r="AA463" s="1682">
        <f t="shared" si="125"/>
        <v>0</v>
      </c>
    </row>
    <row r="464" spans="2:27" x14ac:dyDescent="0.25">
      <c r="B464" s="250" t="s">
        <v>1091</v>
      </c>
      <c r="C464" s="50" t="s">
        <v>1092</v>
      </c>
      <c r="D464" s="57" t="s">
        <v>1077</v>
      </c>
      <c r="E464" s="58" t="s">
        <v>145</v>
      </c>
      <c r="F464" s="301">
        <v>2</v>
      </c>
      <c r="G464" s="1670">
        <v>0</v>
      </c>
      <c r="H464" s="1678">
        <v>0</v>
      </c>
      <c r="I464" s="1678">
        <v>0</v>
      </c>
      <c r="J464" s="1678">
        <v>0</v>
      </c>
      <c r="K464" s="1678">
        <v>0</v>
      </c>
      <c r="L464" s="1678">
        <v>0</v>
      </c>
      <c r="M464" s="1679">
        <v>0</v>
      </c>
      <c r="N464" s="1679">
        <v>0</v>
      </c>
      <c r="O464" s="1679">
        <v>0</v>
      </c>
      <c r="P464" s="1679">
        <v>0</v>
      </c>
      <c r="Q464" s="1680">
        <v>0</v>
      </c>
      <c r="R464" s="1681">
        <v>0</v>
      </c>
      <c r="S464" s="1679">
        <v>0</v>
      </c>
      <c r="T464" s="1679">
        <v>0</v>
      </c>
      <c r="U464" s="1679">
        <v>0</v>
      </c>
      <c r="V464" s="1679">
        <v>0</v>
      </c>
      <c r="W464" s="1679">
        <v>0</v>
      </c>
      <c r="X464" s="1679">
        <v>0</v>
      </c>
      <c r="Y464" s="1679">
        <v>0</v>
      </c>
      <c r="Z464" s="1679">
        <v>0</v>
      </c>
      <c r="AA464" s="1682">
        <f t="shared" si="125"/>
        <v>0</v>
      </c>
    </row>
    <row r="465" spans="2:27" x14ac:dyDescent="0.25">
      <c r="B465" s="250" t="s">
        <v>1093</v>
      </c>
      <c r="C465" s="50" t="s">
        <v>1094</v>
      </c>
      <c r="D465" s="57" t="s">
        <v>1077</v>
      </c>
      <c r="E465" s="58" t="s">
        <v>145</v>
      </c>
      <c r="F465" s="301">
        <v>2</v>
      </c>
      <c r="G465" s="1670">
        <v>0</v>
      </c>
      <c r="H465" s="1678">
        <v>0</v>
      </c>
      <c r="I465" s="1678">
        <v>0</v>
      </c>
      <c r="J465" s="1678">
        <v>0</v>
      </c>
      <c r="K465" s="1678">
        <v>0</v>
      </c>
      <c r="L465" s="1678">
        <v>0</v>
      </c>
      <c r="M465" s="1679">
        <v>0</v>
      </c>
      <c r="N465" s="1679">
        <v>2.23E-2</v>
      </c>
      <c r="O465" s="1679">
        <v>0.16839999999999999</v>
      </c>
      <c r="P465" s="1679">
        <v>0.28640000000000004</v>
      </c>
      <c r="Q465" s="1680">
        <v>0.40060000000000001</v>
      </c>
      <c r="R465" s="1681">
        <v>2.5255000000000001</v>
      </c>
      <c r="S465" s="1679">
        <v>0</v>
      </c>
      <c r="T465" s="1679">
        <v>0</v>
      </c>
      <c r="U465" s="1679">
        <v>0</v>
      </c>
      <c r="V465" s="1679">
        <v>0</v>
      </c>
      <c r="W465" s="1679">
        <v>0</v>
      </c>
      <c r="X465" s="1679">
        <v>0</v>
      </c>
      <c r="Y465" s="1679">
        <v>0</v>
      </c>
      <c r="Z465" s="1679">
        <v>0</v>
      </c>
      <c r="AA465" s="1682">
        <f t="shared" si="125"/>
        <v>0</v>
      </c>
    </row>
    <row r="466" spans="2:27" x14ac:dyDescent="0.25">
      <c r="B466" s="250" t="s">
        <v>1095</v>
      </c>
      <c r="C466" s="50" t="s">
        <v>1096</v>
      </c>
      <c r="D466" s="57" t="s">
        <v>1077</v>
      </c>
      <c r="E466" s="58" t="s">
        <v>145</v>
      </c>
      <c r="F466" s="301">
        <v>2</v>
      </c>
      <c r="G466" s="1670">
        <v>0</v>
      </c>
      <c r="H466" s="1678">
        <v>0</v>
      </c>
      <c r="I466" s="1678">
        <v>0</v>
      </c>
      <c r="J466" s="1678">
        <v>0</v>
      </c>
      <c r="K466" s="1678">
        <v>0</v>
      </c>
      <c r="L466" s="1678">
        <v>0</v>
      </c>
      <c r="M466" s="1679">
        <v>0</v>
      </c>
      <c r="N466" s="1679">
        <v>0</v>
      </c>
      <c r="O466" s="1679">
        <v>0</v>
      </c>
      <c r="P466" s="1679">
        <v>0</v>
      </c>
      <c r="Q466" s="1680">
        <v>0</v>
      </c>
      <c r="R466" s="1681">
        <v>0</v>
      </c>
      <c r="S466" s="1679">
        <v>0</v>
      </c>
      <c r="T466" s="1679">
        <v>0</v>
      </c>
      <c r="U466" s="1679">
        <v>0</v>
      </c>
      <c r="V466" s="1679">
        <v>0</v>
      </c>
      <c r="W466" s="1679">
        <v>0</v>
      </c>
      <c r="X466" s="1679">
        <v>0</v>
      </c>
      <c r="Y466" s="1679">
        <v>0</v>
      </c>
      <c r="Z466" s="1679">
        <v>0</v>
      </c>
      <c r="AA466" s="1682">
        <f t="shared" si="125"/>
        <v>0</v>
      </c>
    </row>
    <row r="467" spans="2:27" ht="28.2" thickBot="1" x14ac:dyDescent="0.3">
      <c r="B467" s="251" t="s">
        <v>1097</v>
      </c>
      <c r="C467" s="51" t="s">
        <v>1098</v>
      </c>
      <c r="D467" s="59" t="s">
        <v>1077</v>
      </c>
      <c r="E467" s="60" t="s">
        <v>145</v>
      </c>
      <c r="F467" s="302">
        <v>2</v>
      </c>
      <c r="G467" s="1670">
        <v>0</v>
      </c>
      <c r="H467" s="1678">
        <v>0</v>
      </c>
      <c r="I467" s="1678">
        <v>0</v>
      </c>
      <c r="J467" s="1678">
        <v>0</v>
      </c>
      <c r="K467" s="1678">
        <v>0</v>
      </c>
      <c r="L467" s="1678">
        <v>0</v>
      </c>
      <c r="M467" s="1679">
        <v>0.374</v>
      </c>
      <c r="N467" s="1679">
        <v>1.1221000000000001</v>
      </c>
      <c r="O467" s="1679">
        <v>1.0124999999999997</v>
      </c>
      <c r="P467" s="1679">
        <v>0.46430000000000016</v>
      </c>
      <c r="Q467" s="1680">
        <v>0.45109999999999983</v>
      </c>
      <c r="R467" s="1681">
        <v>0.25309999999999988</v>
      </c>
      <c r="S467" s="1679">
        <v>0</v>
      </c>
      <c r="T467" s="1679">
        <v>0</v>
      </c>
      <c r="U467" s="1679">
        <v>0</v>
      </c>
      <c r="V467" s="1679">
        <v>0</v>
      </c>
      <c r="W467" s="1679">
        <v>0</v>
      </c>
      <c r="X467" s="1679">
        <v>0</v>
      </c>
      <c r="Y467" s="1679">
        <v>0</v>
      </c>
      <c r="Z467" s="1679">
        <v>0</v>
      </c>
      <c r="AA467" s="1682">
        <f t="shared" si="125"/>
        <v>0</v>
      </c>
    </row>
    <row r="468" spans="2:27" ht="14.4" thickBot="1" x14ac:dyDescent="0.3">
      <c r="B468" s="252"/>
      <c r="C468" s="253"/>
      <c r="D468" s="61"/>
      <c r="E468" s="254"/>
      <c r="F468" s="255"/>
      <c r="G468" s="264"/>
      <c r="H468" s="264"/>
      <c r="I468" s="264"/>
      <c r="J468" s="264"/>
      <c r="K468" s="264"/>
      <c r="L468" s="264"/>
      <c r="M468" s="264"/>
      <c r="N468" s="264"/>
      <c r="O468" s="264"/>
      <c r="P468" s="264"/>
      <c r="Q468" s="264"/>
      <c r="R468" s="264"/>
      <c r="S468" s="264"/>
      <c r="T468" s="264"/>
      <c r="U468" s="264"/>
      <c r="V468" s="264"/>
      <c r="W468" s="264"/>
      <c r="X468" s="264"/>
      <c r="Y468" s="264"/>
      <c r="Z468" s="264"/>
      <c r="AA468" s="264"/>
    </row>
    <row r="469" spans="2:27" ht="42" thickBot="1" x14ac:dyDescent="0.3">
      <c r="B469" s="216" t="s">
        <v>1099</v>
      </c>
      <c r="G469" s="1717" t="s">
        <v>977</v>
      </c>
      <c r="H469" s="1779"/>
      <c r="I469" s="1779"/>
      <c r="J469" s="1779"/>
      <c r="K469" s="1779"/>
      <c r="L469" s="1779"/>
      <c r="M469" s="1779"/>
      <c r="N469" s="1779"/>
      <c r="O469" s="1779"/>
      <c r="P469" s="1779"/>
      <c r="Q469" s="1718"/>
      <c r="R469" s="1717" t="s">
        <v>978</v>
      </c>
      <c r="S469" s="1779"/>
      <c r="T469" s="1779"/>
      <c r="U469" s="1779"/>
      <c r="V469" s="1779"/>
      <c r="W469" s="1779"/>
      <c r="X469" s="1779"/>
      <c r="Y469" s="1779"/>
      <c r="Z469" s="1779"/>
      <c r="AA469" s="1718"/>
    </row>
    <row r="470" spans="2:27" ht="42" thickBot="1" x14ac:dyDescent="0.3">
      <c r="B470" s="257" t="s">
        <v>979</v>
      </c>
      <c r="C470" s="258" t="s">
        <v>962</v>
      </c>
      <c r="D470" s="258" t="s">
        <v>963</v>
      </c>
      <c r="E470" s="258" t="s">
        <v>116</v>
      </c>
      <c r="F470" s="259" t="s">
        <v>117</v>
      </c>
      <c r="G470" s="257" t="s">
        <v>118</v>
      </c>
      <c r="H470" s="258" t="s">
        <v>119</v>
      </c>
      <c r="I470" s="258" t="s">
        <v>120</v>
      </c>
      <c r="J470" s="258" t="s">
        <v>121</v>
      </c>
      <c r="K470" s="258" t="s">
        <v>122</v>
      </c>
      <c r="L470" s="258" t="s">
        <v>123</v>
      </c>
      <c r="M470" s="258" t="s">
        <v>124</v>
      </c>
      <c r="N470" s="258" t="s">
        <v>125</v>
      </c>
      <c r="O470" s="258" t="s">
        <v>126</v>
      </c>
      <c r="P470" s="258" t="s">
        <v>127</v>
      </c>
      <c r="Q470" s="259" t="s">
        <v>128</v>
      </c>
      <c r="R470" s="262" t="s">
        <v>980</v>
      </c>
      <c r="S470" s="260" t="s">
        <v>981</v>
      </c>
      <c r="T470" s="260" t="s">
        <v>982</v>
      </c>
      <c r="U470" s="260" t="s">
        <v>983</v>
      </c>
      <c r="V470" s="260" t="s">
        <v>984</v>
      </c>
      <c r="W470" s="260" t="s">
        <v>985</v>
      </c>
      <c r="X470" s="260" t="s">
        <v>986</v>
      </c>
      <c r="Y470" s="260" t="s">
        <v>987</v>
      </c>
      <c r="Z470" s="260" t="s">
        <v>988</v>
      </c>
      <c r="AA470" s="261" t="s">
        <v>989</v>
      </c>
    </row>
    <row r="471" spans="2:27" x14ac:dyDescent="0.25">
      <c r="B471" s="250" t="s">
        <v>1100</v>
      </c>
      <c r="C471" s="50" t="s">
        <v>1101</v>
      </c>
      <c r="D471" s="57" t="s">
        <v>966</v>
      </c>
      <c r="E471" s="1628" t="s">
        <v>1986</v>
      </c>
      <c r="F471" s="301">
        <v>3</v>
      </c>
      <c r="G471" s="1629"/>
      <c r="H471" s="1630"/>
      <c r="I471" s="1630"/>
      <c r="J471" s="1630"/>
      <c r="K471" s="1630"/>
      <c r="L471" s="1630"/>
      <c r="M471" s="1631"/>
      <c r="N471" s="1631"/>
      <c r="O471" s="1631"/>
      <c r="P471" s="1631"/>
      <c r="Q471" s="1632"/>
      <c r="R471" s="1633"/>
      <c r="S471" s="1631"/>
      <c r="T471" s="1631"/>
      <c r="U471" s="1631"/>
      <c r="V471" s="1631"/>
      <c r="W471" s="1631"/>
      <c r="X471" s="1631"/>
      <c r="Y471" s="1631"/>
      <c r="Z471" s="1631"/>
      <c r="AA471" s="322"/>
    </row>
    <row r="472" spans="2:27" ht="14.4" thickBot="1" x14ac:dyDescent="0.3">
      <c r="B472" s="251" t="s">
        <v>1102</v>
      </c>
      <c r="C472" s="51" t="s">
        <v>1103</v>
      </c>
      <c r="D472" s="59" t="s">
        <v>966</v>
      </c>
      <c r="E472" s="1634" t="s">
        <v>1986</v>
      </c>
      <c r="F472" s="302">
        <v>3</v>
      </c>
      <c r="G472" s="1635">
        <v>0</v>
      </c>
      <c r="H472" s="1636">
        <v>0</v>
      </c>
      <c r="I472" s="1636">
        <v>0</v>
      </c>
      <c r="J472" s="1636">
        <v>0</v>
      </c>
      <c r="K472" s="1636">
        <v>0</v>
      </c>
      <c r="L472" s="1636">
        <v>0</v>
      </c>
      <c r="M472" s="1637">
        <v>0.38557127186683682</v>
      </c>
      <c r="N472" s="1637">
        <v>0.61858656715408622</v>
      </c>
      <c r="O472" s="1637">
        <v>0.8750479469536413</v>
      </c>
      <c r="P472" s="1637">
        <v>1.0539933915093873</v>
      </c>
      <c r="Q472" s="1638">
        <v>1.2280626381158104</v>
      </c>
      <c r="R472" s="1639">
        <v>3.7180754842810302</v>
      </c>
      <c r="S472" s="1637">
        <v>0</v>
      </c>
      <c r="T472" s="1637">
        <v>0</v>
      </c>
      <c r="U472" s="1637">
        <v>0</v>
      </c>
      <c r="V472" s="1637">
        <v>0</v>
      </c>
      <c r="W472" s="1637">
        <v>0</v>
      </c>
      <c r="X472" s="1637">
        <v>0</v>
      </c>
      <c r="Y472" s="1637">
        <v>0</v>
      </c>
      <c r="Z472" s="1637">
        <v>0</v>
      </c>
      <c r="AA472" s="326"/>
    </row>
    <row r="473" spans="2:27" ht="14.4" thickBot="1" x14ac:dyDescent="0.3"/>
    <row r="474" spans="2:27" ht="42" thickBot="1" x14ac:dyDescent="0.3">
      <c r="B474" s="434" t="s">
        <v>57</v>
      </c>
      <c r="C474" s="66" t="s">
        <v>15</v>
      </c>
      <c r="D474" s="432" t="s">
        <v>2</v>
      </c>
      <c r="E474" s="1640" t="s">
        <v>2383</v>
      </c>
      <c r="G474" s="1209" t="s">
        <v>56</v>
      </c>
    </row>
    <row r="475" spans="2:27" ht="28.2" thickBot="1" x14ac:dyDescent="0.3">
      <c r="B475" s="433" t="s">
        <v>110</v>
      </c>
      <c r="C475" s="1641" t="s">
        <v>1939</v>
      </c>
      <c r="D475" s="1642" t="s">
        <v>1987</v>
      </c>
      <c r="E475" s="1640">
        <v>272.31445237751285</v>
      </c>
    </row>
    <row r="476" spans="2:27" ht="14.4" thickBot="1" x14ac:dyDescent="0.3"/>
    <row r="477" spans="2:27" ht="42" thickBot="1" x14ac:dyDescent="0.3">
      <c r="B477" s="216" t="s">
        <v>976</v>
      </c>
      <c r="G477" s="1717" t="s">
        <v>977</v>
      </c>
      <c r="H477" s="1779"/>
      <c r="I477" s="1779"/>
      <c r="J477" s="1779"/>
      <c r="K477" s="1779"/>
      <c r="L477" s="1779"/>
      <c r="M477" s="1779"/>
      <c r="N477" s="1779"/>
      <c r="O477" s="1779"/>
      <c r="P477" s="1779"/>
      <c r="Q477" s="1718"/>
      <c r="R477" s="1717" t="s">
        <v>978</v>
      </c>
      <c r="S477" s="1779"/>
      <c r="T477" s="1779"/>
      <c r="U477" s="1779"/>
      <c r="V477" s="1779"/>
      <c r="W477" s="1779"/>
      <c r="X477" s="1779"/>
      <c r="Y477" s="1779"/>
      <c r="Z477" s="1779"/>
      <c r="AA477" s="1718"/>
    </row>
    <row r="478" spans="2:27" ht="42" thickBot="1" x14ac:dyDescent="0.3">
      <c r="B478" s="257" t="s">
        <v>979</v>
      </c>
      <c r="C478" s="258" t="s">
        <v>962</v>
      </c>
      <c r="D478" s="258" t="s">
        <v>963</v>
      </c>
      <c r="E478" s="258" t="s">
        <v>116</v>
      </c>
      <c r="F478" s="259" t="s">
        <v>117</v>
      </c>
      <c r="G478" s="257" t="s">
        <v>118</v>
      </c>
      <c r="H478" s="258" t="s">
        <v>119</v>
      </c>
      <c r="I478" s="258" t="s">
        <v>120</v>
      </c>
      <c r="J478" s="258" t="s">
        <v>121</v>
      </c>
      <c r="K478" s="258" t="s">
        <v>122</v>
      </c>
      <c r="L478" s="258" t="s">
        <v>123</v>
      </c>
      <c r="M478" s="258" t="s">
        <v>124</v>
      </c>
      <c r="N478" s="258" t="s">
        <v>125</v>
      </c>
      <c r="O478" s="258" t="s">
        <v>126</v>
      </c>
      <c r="P478" s="258" t="s">
        <v>127</v>
      </c>
      <c r="Q478" s="259" t="s">
        <v>128</v>
      </c>
      <c r="R478" s="262" t="s">
        <v>980</v>
      </c>
      <c r="S478" s="260" t="s">
        <v>981</v>
      </c>
      <c r="T478" s="260" t="s">
        <v>982</v>
      </c>
      <c r="U478" s="260" t="s">
        <v>983</v>
      </c>
      <c r="V478" s="260" t="s">
        <v>984</v>
      </c>
      <c r="W478" s="260" t="s">
        <v>985</v>
      </c>
      <c r="X478" s="260" t="s">
        <v>986</v>
      </c>
      <c r="Y478" s="260" t="s">
        <v>987</v>
      </c>
      <c r="Z478" s="260" t="s">
        <v>988</v>
      </c>
      <c r="AA478" s="261" t="s">
        <v>989</v>
      </c>
    </row>
    <row r="479" spans="2:27" x14ac:dyDescent="0.25">
      <c r="B479" s="256" t="s">
        <v>990</v>
      </c>
      <c r="C479" s="247" t="s">
        <v>965</v>
      </c>
      <c r="D479" s="248" t="s">
        <v>966</v>
      </c>
      <c r="E479" s="1643" t="s">
        <v>1986</v>
      </c>
      <c r="F479" s="312">
        <v>3</v>
      </c>
      <c r="G479" s="1644">
        <v>0</v>
      </c>
      <c r="H479" s="1645">
        <v>1.5929650530273047</v>
      </c>
      <c r="I479" s="1645">
        <v>0</v>
      </c>
      <c r="J479" s="1645">
        <v>0</v>
      </c>
      <c r="K479" s="1645">
        <v>0</v>
      </c>
      <c r="L479" s="1645">
        <v>0</v>
      </c>
      <c r="M479" s="1646">
        <v>3.4044242433184908</v>
      </c>
      <c r="N479" s="1646">
        <v>4.5975292784570847</v>
      </c>
      <c r="O479" s="1646">
        <v>4.3238038717033556</v>
      </c>
      <c r="P479" s="1646">
        <v>3.501040562866141</v>
      </c>
      <c r="Q479" s="1647">
        <v>3.5547635310191552</v>
      </c>
      <c r="R479" s="1648">
        <v>16.717005694510679</v>
      </c>
      <c r="S479" s="1646">
        <v>18.705614160690999</v>
      </c>
      <c r="T479" s="1646">
        <v>17.7916936287962</v>
      </c>
      <c r="U479" s="1646">
        <v>17.536931615052385</v>
      </c>
      <c r="V479" s="1646">
        <v>18.159149526560888</v>
      </c>
      <c r="W479" s="1646">
        <v>18.317484627228303</v>
      </c>
      <c r="X479" s="1646">
        <v>17.643378282942276</v>
      </c>
      <c r="Y479" s="1646">
        <v>18.669139245523283</v>
      </c>
      <c r="Z479" s="1646">
        <v>18.632552607148458</v>
      </c>
      <c r="AA479" s="1649">
        <f t="shared" ref="AA479:AA481" si="127">SUM(AA477:AA478)</f>
        <v>0</v>
      </c>
    </row>
    <row r="480" spans="2:27" x14ac:dyDescent="0.25">
      <c r="B480" s="250" t="s">
        <v>991</v>
      </c>
      <c r="C480" s="50" t="s">
        <v>968</v>
      </c>
      <c r="D480" s="57" t="s">
        <v>966</v>
      </c>
      <c r="E480" s="1643" t="s">
        <v>1986</v>
      </c>
      <c r="F480" s="301">
        <v>3</v>
      </c>
      <c r="G480" s="1650">
        <v>0</v>
      </c>
      <c r="H480" s="1651">
        <v>0</v>
      </c>
      <c r="I480" s="1651">
        <v>0</v>
      </c>
      <c r="J480" s="1651">
        <v>0</v>
      </c>
      <c r="K480" s="1651">
        <v>0</v>
      </c>
      <c r="L480" s="1651">
        <v>0</v>
      </c>
      <c r="M480" s="1652">
        <v>0</v>
      </c>
      <c r="N480" s="1652">
        <v>0</v>
      </c>
      <c r="O480" s="1652">
        <v>0</v>
      </c>
      <c r="P480" s="1652">
        <v>0</v>
      </c>
      <c r="Q480" s="1653">
        <v>0</v>
      </c>
      <c r="R480" s="1654">
        <v>0</v>
      </c>
      <c r="S480" s="1652">
        <v>0</v>
      </c>
      <c r="T480" s="1652">
        <v>0</v>
      </c>
      <c r="U480" s="1652">
        <v>0</v>
      </c>
      <c r="V480" s="1652">
        <v>0</v>
      </c>
      <c r="W480" s="1652">
        <v>0</v>
      </c>
      <c r="X480" s="1652">
        <v>0</v>
      </c>
      <c r="Y480" s="1652">
        <v>0</v>
      </c>
      <c r="Z480" s="1652">
        <v>0</v>
      </c>
      <c r="AA480" s="1649">
        <f t="shared" si="127"/>
        <v>0</v>
      </c>
    </row>
    <row r="481" spans="2:27" ht="14.4" thickBot="1" x14ac:dyDescent="0.3">
      <c r="B481" s="251" t="s">
        <v>992</v>
      </c>
      <c r="C481" s="51" t="s">
        <v>993</v>
      </c>
      <c r="D481" s="59" t="s">
        <v>966</v>
      </c>
      <c r="E481" s="1643" t="s">
        <v>1986</v>
      </c>
      <c r="F481" s="302">
        <v>3</v>
      </c>
      <c r="G481" s="315">
        <f t="shared" ref="G481:Z481" si="128">SUM(G479:G480)</f>
        <v>0</v>
      </c>
      <c r="H481" s="315">
        <f t="shared" si="128"/>
        <v>1.5929650530273047</v>
      </c>
      <c r="I481" s="315">
        <f t="shared" si="128"/>
        <v>0</v>
      </c>
      <c r="J481" s="315">
        <f t="shared" si="128"/>
        <v>0</v>
      </c>
      <c r="K481" s="315">
        <f t="shared" si="128"/>
        <v>0</v>
      </c>
      <c r="L481" s="315">
        <f t="shared" si="128"/>
        <v>0</v>
      </c>
      <c r="M481" s="315">
        <f t="shared" si="128"/>
        <v>3.4044242433184908</v>
      </c>
      <c r="N481" s="315">
        <f t="shared" si="128"/>
        <v>4.5975292784570847</v>
      </c>
      <c r="O481" s="315">
        <f t="shared" si="128"/>
        <v>4.3238038717033556</v>
      </c>
      <c r="P481" s="315">
        <f t="shared" si="128"/>
        <v>3.501040562866141</v>
      </c>
      <c r="Q481" s="315">
        <f t="shared" si="128"/>
        <v>3.5547635310191552</v>
      </c>
      <c r="R481" s="315">
        <f t="shared" si="128"/>
        <v>16.717005694510679</v>
      </c>
      <c r="S481" s="315">
        <f t="shared" si="128"/>
        <v>18.705614160690999</v>
      </c>
      <c r="T481" s="315">
        <f t="shared" si="128"/>
        <v>17.7916936287962</v>
      </c>
      <c r="U481" s="315">
        <f t="shared" si="128"/>
        <v>17.536931615052385</v>
      </c>
      <c r="V481" s="315">
        <f t="shared" si="128"/>
        <v>18.159149526560888</v>
      </c>
      <c r="W481" s="315">
        <f t="shared" si="128"/>
        <v>18.317484627228303</v>
      </c>
      <c r="X481" s="315">
        <f t="shared" si="128"/>
        <v>17.643378282942276</v>
      </c>
      <c r="Y481" s="315">
        <f t="shared" si="128"/>
        <v>18.669139245523283</v>
      </c>
      <c r="Z481" s="315">
        <f t="shared" si="128"/>
        <v>18.632552607148458</v>
      </c>
      <c r="AA481" s="318">
        <f t="shared" si="127"/>
        <v>0</v>
      </c>
    </row>
    <row r="482" spans="2:27" ht="14.4" thickBot="1" x14ac:dyDescent="0.3">
      <c r="B482" s="252"/>
      <c r="C482" s="253"/>
      <c r="D482" s="61"/>
      <c r="E482" s="254"/>
      <c r="F482" s="255"/>
      <c r="G482" s="264"/>
      <c r="H482" s="264"/>
      <c r="I482" s="264"/>
      <c r="J482" s="264"/>
      <c r="K482" s="264"/>
      <c r="L482" s="264"/>
      <c r="M482" s="264"/>
      <c r="N482" s="264"/>
      <c r="O482" s="264"/>
      <c r="P482" s="264"/>
      <c r="Q482" s="264"/>
      <c r="R482" s="264"/>
      <c r="S482" s="264"/>
      <c r="T482" s="264"/>
      <c r="U482" s="264"/>
      <c r="V482" s="264"/>
      <c r="W482" s="264"/>
      <c r="X482" s="264"/>
      <c r="Y482" s="264"/>
      <c r="Z482" s="264"/>
      <c r="AA482" s="264"/>
    </row>
    <row r="483" spans="2:27" ht="42" thickBot="1" x14ac:dyDescent="0.3">
      <c r="B483" s="216" t="s">
        <v>994</v>
      </c>
      <c r="C483" s="1658"/>
      <c r="G483" s="1717" t="s">
        <v>977</v>
      </c>
      <c r="H483" s="1779"/>
      <c r="I483" s="1779"/>
      <c r="J483" s="1779"/>
      <c r="K483" s="1779"/>
      <c r="L483" s="1779"/>
      <c r="M483" s="1779"/>
      <c r="N483" s="1779"/>
      <c r="O483" s="1779"/>
      <c r="P483" s="1779"/>
      <c r="Q483" s="1718"/>
      <c r="R483" s="1717" t="s">
        <v>978</v>
      </c>
      <c r="S483" s="1779"/>
      <c r="T483" s="1779"/>
      <c r="U483" s="1779"/>
      <c r="V483" s="1779"/>
      <c r="W483" s="1779"/>
      <c r="X483" s="1779"/>
      <c r="Y483" s="1779"/>
      <c r="Z483" s="1779"/>
      <c r="AA483" s="1718"/>
    </row>
    <row r="484" spans="2:27" ht="42" thickBot="1" x14ac:dyDescent="0.3">
      <c r="B484" s="257" t="s">
        <v>979</v>
      </c>
      <c r="C484" s="258" t="s">
        <v>962</v>
      </c>
      <c r="D484" s="258" t="s">
        <v>963</v>
      </c>
      <c r="E484" s="258" t="s">
        <v>116</v>
      </c>
      <c r="F484" s="259" t="s">
        <v>117</v>
      </c>
      <c r="G484" s="257" t="s">
        <v>118</v>
      </c>
      <c r="H484" s="258" t="s">
        <v>119</v>
      </c>
      <c r="I484" s="258" t="s">
        <v>120</v>
      </c>
      <c r="J484" s="258" t="s">
        <v>121</v>
      </c>
      <c r="K484" s="258" t="s">
        <v>122</v>
      </c>
      <c r="L484" s="258" t="s">
        <v>123</v>
      </c>
      <c r="M484" s="258" t="s">
        <v>124</v>
      </c>
      <c r="N484" s="258" t="s">
        <v>125</v>
      </c>
      <c r="O484" s="258" t="s">
        <v>126</v>
      </c>
      <c r="P484" s="258" t="s">
        <v>127</v>
      </c>
      <c r="Q484" s="259" t="s">
        <v>128</v>
      </c>
      <c r="R484" s="262" t="s">
        <v>980</v>
      </c>
      <c r="S484" s="260" t="s">
        <v>981</v>
      </c>
      <c r="T484" s="260" t="s">
        <v>982</v>
      </c>
      <c r="U484" s="260" t="s">
        <v>983</v>
      </c>
      <c r="V484" s="260" t="s">
        <v>984</v>
      </c>
      <c r="W484" s="260" t="s">
        <v>985</v>
      </c>
      <c r="X484" s="260" t="s">
        <v>986</v>
      </c>
      <c r="Y484" s="260" t="s">
        <v>987</v>
      </c>
      <c r="Z484" s="260" t="s">
        <v>988</v>
      </c>
      <c r="AA484" s="261" t="s">
        <v>989</v>
      </c>
    </row>
    <row r="485" spans="2:27" x14ac:dyDescent="0.25">
      <c r="B485" s="249" t="s">
        <v>995</v>
      </c>
      <c r="C485" s="50" t="s">
        <v>996</v>
      </c>
      <c r="D485" s="57" t="s">
        <v>810</v>
      </c>
      <c r="E485" s="1628" t="s">
        <v>1986</v>
      </c>
      <c r="F485" s="301">
        <v>3</v>
      </c>
      <c r="G485" s="1650">
        <v>0</v>
      </c>
      <c r="H485" s="1659">
        <v>0</v>
      </c>
      <c r="I485" s="1660">
        <v>0</v>
      </c>
      <c r="J485" s="1660">
        <v>0</v>
      </c>
      <c r="K485" s="1660">
        <v>0</v>
      </c>
      <c r="L485" s="1660">
        <v>0</v>
      </c>
      <c r="M485" s="1661">
        <v>0</v>
      </c>
      <c r="N485" s="1661">
        <v>0</v>
      </c>
      <c r="O485" s="1661">
        <v>0</v>
      </c>
      <c r="P485" s="1661">
        <v>0</v>
      </c>
      <c r="Q485" s="1662">
        <v>0</v>
      </c>
      <c r="R485" s="1663">
        <v>0</v>
      </c>
      <c r="S485" s="1661">
        <v>0</v>
      </c>
      <c r="T485" s="1661">
        <v>0</v>
      </c>
      <c r="U485" s="1661">
        <v>0</v>
      </c>
      <c r="V485" s="1661">
        <v>0</v>
      </c>
      <c r="W485" s="1661">
        <v>0</v>
      </c>
      <c r="X485" s="1661">
        <v>0</v>
      </c>
      <c r="Y485" s="1661">
        <v>0</v>
      </c>
      <c r="Z485" s="1661">
        <v>0</v>
      </c>
      <c r="AA485" s="1664">
        <f t="shared" ref="AA485:AA498" si="129">SUM(AA483:AA484)</f>
        <v>0</v>
      </c>
    </row>
    <row r="486" spans="2:27" x14ac:dyDescent="0.25">
      <c r="B486" s="250" t="s">
        <v>997</v>
      </c>
      <c r="C486" s="50" t="s">
        <v>996</v>
      </c>
      <c r="D486" s="57" t="s">
        <v>807</v>
      </c>
      <c r="E486" s="1628" t="s">
        <v>1986</v>
      </c>
      <c r="F486" s="301">
        <v>3</v>
      </c>
      <c r="G486" s="1650">
        <v>0</v>
      </c>
      <c r="H486" s="1659">
        <v>0</v>
      </c>
      <c r="I486" s="1660">
        <v>0</v>
      </c>
      <c r="J486" s="1660">
        <v>0</v>
      </c>
      <c r="K486" s="1660">
        <v>0</v>
      </c>
      <c r="L486" s="1660">
        <v>0</v>
      </c>
      <c r="M486" s="1661">
        <v>0</v>
      </c>
      <c r="N486" s="1661">
        <v>0</v>
      </c>
      <c r="O486" s="1661">
        <v>0</v>
      </c>
      <c r="P486" s="1661">
        <v>0</v>
      </c>
      <c r="Q486" s="1665">
        <v>0</v>
      </c>
      <c r="R486" s="1663">
        <v>0</v>
      </c>
      <c r="S486" s="1661">
        <v>0</v>
      </c>
      <c r="T486" s="1661">
        <v>0</v>
      </c>
      <c r="U486" s="1661">
        <v>0</v>
      </c>
      <c r="V486" s="1661">
        <v>0</v>
      </c>
      <c r="W486" s="1661">
        <v>0</v>
      </c>
      <c r="X486" s="1661">
        <v>0</v>
      </c>
      <c r="Y486" s="1661">
        <v>0</v>
      </c>
      <c r="Z486" s="1661">
        <v>0</v>
      </c>
      <c r="AA486" s="1664">
        <f t="shared" si="129"/>
        <v>0</v>
      </c>
    </row>
    <row r="487" spans="2:27" x14ac:dyDescent="0.25">
      <c r="B487" s="250" t="s">
        <v>998</v>
      </c>
      <c r="C487" s="50" t="s">
        <v>996</v>
      </c>
      <c r="D487" s="57" t="s">
        <v>966</v>
      </c>
      <c r="E487" s="1628" t="s">
        <v>1986</v>
      </c>
      <c r="F487" s="301">
        <v>3</v>
      </c>
      <c r="G487" s="319">
        <f t="shared" ref="G487:Z487" si="130">SUM(G485:G486)</f>
        <v>0</v>
      </c>
      <c r="H487" s="319">
        <f t="shared" si="130"/>
        <v>0</v>
      </c>
      <c r="I487" s="319">
        <f t="shared" si="130"/>
        <v>0</v>
      </c>
      <c r="J487" s="319">
        <f t="shared" si="130"/>
        <v>0</v>
      </c>
      <c r="K487" s="319">
        <f t="shared" si="130"/>
        <v>0</v>
      </c>
      <c r="L487" s="319">
        <f t="shared" si="130"/>
        <v>0</v>
      </c>
      <c r="M487" s="319">
        <f t="shared" si="130"/>
        <v>0</v>
      </c>
      <c r="N487" s="319">
        <f t="shared" si="130"/>
        <v>0</v>
      </c>
      <c r="O487" s="319">
        <f t="shared" si="130"/>
        <v>0</v>
      </c>
      <c r="P487" s="319">
        <f t="shared" si="130"/>
        <v>0</v>
      </c>
      <c r="Q487" s="319">
        <f t="shared" si="130"/>
        <v>0</v>
      </c>
      <c r="R487" s="319">
        <f t="shared" si="130"/>
        <v>0</v>
      </c>
      <c r="S487" s="319">
        <f t="shared" si="130"/>
        <v>0</v>
      </c>
      <c r="T487" s="319">
        <f t="shared" si="130"/>
        <v>0</v>
      </c>
      <c r="U487" s="319">
        <f t="shared" si="130"/>
        <v>0</v>
      </c>
      <c r="V487" s="319">
        <f t="shared" si="130"/>
        <v>0</v>
      </c>
      <c r="W487" s="319">
        <f t="shared" si="130"/>
        <v>0</v>
      </c>
      <c r="X487" s="319">
        <f t="shared" si="130"/>
        <v>0</v>
      </c>
      <c r="Y487" s="319">
        <f t="shared" si="130"/>
        <v>0</v>
      </c>
      <c r="Z487" s="319">
        <f t="shared" si="130"/>
        <v>0</v>
      </c>
      <c r="AA487" s="320">
        <f t="shared" si="129"/>
        <v>0</v>
      </c>
    </row>
    <row r="488" spans="2:27" x14ac:dyDescent="0.25">
      <c r="B488" s="249" t="s">
        <v>999</v>
      </c>
      <c r="C488" s="50" t="s">
        <v>1000</v>
      </c>
      <c r="D488" s="57" t="s">
        <v>810</v>
      </c>
      <c r="E488" s="1628" t="s">
        <v>1986</v>
      </c>
      <c r="F488" s="301">
        <v>3</v>
      </c>
      <c r="G488" s="1650">
        <v>0</v>
      </c>
      <c r="H488" s="1659">
        <v>0</v>
      </c>
      <c r="I488" s="1660">
        <v>0</v>
      </c>
      <c r="J488" s="1660">
        <v>0</v>
      </c>
      <c r="K488" s="1660">
        <v>0</v>
      </c>
      <c r="L488" s="1660">
        <v>0</v>
      </c>
      <c r="M488" s="1661">
        <v>0</v>
      </c>
      <c r="N488" s="1661">
        <v>0</v>
      </c>
      <c r="O488" s="1661">
        <v>0</v>
      </c>
      <c r="P488" s="1661">
        <v>0</v>
      </c>
      <c r="Q488" s="1665">
        <v>0</v>
      </c>
      <c r="R488" s="1663">
        <v>0</v>
      </c>
      <c r="S488" s="1661">
        <v>0</v>
      </c>
      <c r="T488" s="1661">
        <v>0</v>
      </c>
      <c r="U488" s="1661">
        <v>0</v>
      </c>
      <c r="V488" s="1661">
        <v>0</v>
      </c>
      <c r="W488" s="1661">
        <v>0</v>
      </c>
      <c r="X488" s="1661">
        <v>0</v>
      </c>
      <c r="Y488" s="1661">
        <v>0</v>
      </c>
      <c r="Z488" s="1661">
        <v>0</v>
      </c>
      <c r="AA488" s="1664">
        <f t="shared" si="129"/>
        <v>0</v>
      </c>
    </row>
    <row r="489" spans="2:27" x14ac:dyDescent="0.25">
      <c r="B489" s="250" t="s">
        <v>1001</v>
      </c>
      <c r="C489" s="50" t="s">
        <v>1000</v>
      </c>
      <c r="D489" s="57" t="s">
        <v>807</v>
      </c>
      <c r="E489" s="1628" t="s">
        <v>1986</v>
      </c>
      <c r="F489" s="301">
        <v>3</v>
      </c>
      <c r="G489" s="1650">
        <v>0</v>
      </c>
      <c r="H489" s="1659">
        <v>0</v>
      </c>
      <c r="I489" s="1660">
        <v>0</v>
      </c>
      <c r="J489" s="1660">
        <v>0</v>
      </c>
      <c r="K489" s="1660">
        <v>0</v>
      </c>
      <c r="L489" s="1660">
        <v>0</v>
      </c>
      <c r="M489" s="1661">
        <v>0</v>
      </c>
      <c r="N489" s="1661">
        <v>0</v>
      </c>
      <c r="O489" s="1661">
        <v>0</v>
      </c>
      <c r="P489" s="1661">
        <v>0</v>
      </c>
      <c r="Q489" s="1665">
        <v>0</v>
      </c>
      <c r="R489" s="1663">
        <v>0</v>
      </c>
      <c r="S489" s="1661">
        <v>0</v>
      </c>
      <c r="T489" s="1661">
        <v>0</v>
      </c>
      <c r="U489" s="1661">
        <v>0</v>
      </c>
      <c r="V489" s="1661">
        <v>0</v>
      </c>
      <c r="W489" s="1661">
        <v>0</v>
      </c>
      <c r="X489" s="1661">
        <v>0</v>
      </c>
      <c r="Y489" s="1661">
        <v>0</v>
      </c>
      <c r="Z489" s="1661">
        <v>0</v>
      </c>
      <c r="AA489" s="1664">
        <f t="shared" si="129"/>
        <v>0</v>
      </c>
    </row>
    <row r="490" spans="2:27" x14ac:dyDescent="0.25">
      <c r="B490" s="250" t="s">
        <v>1002</v>
      </c>
      <c r="C490" s="50" t="s">
        <v>1000</v>
      </c>
      <c r="D490" s="57" t="s">
        <v>966</v>
      </c>
      <c r="E490" s="1628" t="s">
        <v>1986</v>
      </c>
      <c r="F490" s="301">
        <v>3</v>
      </c>
      <c r="G490" s="319">
        <f t="shared" ref="G490:AA490" si="131">SUM(G488:G489)</f>
        <v>0</v>
      </c>
      <c r="H490" s="319">
        <f t="shared" si="131"/>
        <v>0</v>
      </c>
      <c r="I490" s="319">
        <f t="shared" si="131"/>
        <v>0</v>
      </c>
      <c r="J490" s="319">
        <f t="shared" si="131"/>
        <v>0</v>
      </c>
      <c r="K490" s="319">
        <f t="shared" si="131"/>
        <v>0</v>
      </c>
      <c r="L490" s="319">
        <f t="shared" si="131"/>
        <v>0</v>
      </c>
      <c r="M490" s="319">
        <f t="shared" si="131"/>
        <v>0</v>
      </c>
      <c r="N490" s="319">
        <f t="shared" si="131"/>
        <v>0</v>
      </c>
      <c r="O490" s="319">
        <f t="shared" si="131"/>
        <v>0</v>
      </c>
      <c r="P490" s="319">
        <f t="shared" si="131"/>
        <v>0</v>
      </c>
      <c r="Q490" s="319">
        <f t="shared" si="131"/>
        <v>0</v>
      </c>
      <c r="R490" s="319">
        <f t="shared" si="131"/>
        <v>0</v>
      </c>
      <c r="S490" s="319">
        <f t="shared" si="131"/>
        <v>0</v>
      </c>
      <c r="T490" s="319">
        <f t="shared" si="131"/>
        <v>0</v>
      </c>
      <c r="U490" s="319">
        <f t="shared" si="131"/>
        <v>0</v>
      </c>
      <c r="V490" s="319">
        <f t="shared" si="131"/>
        <v>0</v>
      </c>
      <c r="W490" s="319">
        <f t="shared" si="131"/>
        <v>0</v>
      </c>
      <c r="X490" s="319">
        <f t="shared" si="131"/>
        <v>0</v>
      </c>
      <c r="Y490" s="319">
        <f t="shared" si="131"/>
        <v>0</v>
      </c>
      <c r="Z490" s="319">
        <f t="shared" si="131"/>
        <v>0</v>
      </c>
      <c r="AA490" s="320">
        <f t="shared" si="131"/>
        <v>0</v>
      </c>
    </row>
    <row r="491" spans="2:27" x14ac:dyDescent="0.25">
      <c r="B491" s="249" t="s">
        <v>1003</v>
      </c>
      <c r="C491" s="50" t="s">
        <v>1004</v>
      </c>
      <c r="D491" s="57" t="s">
        <v>810</v>
      </c>
      <c r="E491" s="1628" t="s">
        <v>1986</v>
      </c>
      <c r="F491" s="301">
        <v>3</v>
      </c>
      <c r="G491" s="1650">
        <v>0</v>
      </c>
      <c r="H491" s="1659">
        <v>0</v>
      </c>
      <c r="I491" s="1660">
        <v>0</v>
      </c>
      <c r="J491" s="1660">
        <v>0</v>
      </c>
      <c r="K491" s="1660">
        <v>0</v>
      </c>
      <c r="L491" s="1660">
        <v>0</v>
      </c>
      <c r="M491" s="1661">
        <v>0.38557127186683682</v>
      </c>
      <c r="N491" s="1661">
        <v>0.61858656715408622</v>
      </c>
      <c r="O491" s="1661">
        <v>0.8750479469536413</v>
      </c>
      <c r="P491" s="1661">
        <v>1.0539933915093873</v>
      </c>
      <c r="Q491" s="1665">
        <v>1.2280626381158104</v>
      </c>
      <c r="R491" s="1663">
        <v>3.7180754842810302</v>
      </c>
      <c r="S491" s="1661">
        <v>0</v>
      </c>
      <c r="T491" s="1661">
        <v>0</v>
      </c>
      <c r="U491" s="1661">
        <v>0</v>
      </c>
      <c r="V491" s="1661">
        <v>0</v>
      </c>
      <c r="W491" s="1661">
        <v>0</v>
      </c>
      <c r="X491" s="1661">
        <v>0</v>
      </c>
      <c r="Y491" s="1661">
        <v>0</v>
      </c>
      <c r="Z491" s="1661">
        <v>0</v>
      </c>
      <c r="AA491" s="1664">
        <f t="shared" si="129"/>
        <v>0</v>
      </c>
    </row>
    <row r="492" spans="2:27" x14ac:dyDescent="0.25">
      <c r="B492" s="250" t="s">
        <v>1005</v>
      </c>
      <c r="C492" s="50" t="s">
        <v>1004</v>
      </c>
      <c r="D492" s="57" t="s">
        <v>807</v>
      </c>
      <c r="E492" s="1628" t="s">
        <v>1986</v>
      </c>
      <c r="F492" s="301">
        <v>3</v>
      </c>
      <c r="G492" s="1650">
        <v>0</v>
      </c>
      <c r="H492" s="1659">
        <v>0</v>
      </c>
      <c r="I492" s="1660">
        <v>0</v>
      </c>
      <c r="J492" s="1660">
        <v>0</v>
      </c>
      <c r="K492" s="1660">
        <v>0</v>
      </c>
      <c r="L492" s="1660">
        <v>0</v>
      </c>
      <c r="M492" s="1661">
        <v>0</v>
      </c>
      <c r="N492" s="1661">
        <v>0</v>
      </c>
      <c r="O492" s="1661">
        <v>0</v>
      </c>
      <c r="P492" s="1661">
        <v>0</v>
      </c>
      <c r="Q492" s="1665">
        <v>0</v>
      </c>
      <c r="R492" s="1663">
        <v>0</v>
      </c>
      <c r="S492" s="1661">
        <v>0</v>
      </c>
      <c r="T492" s="1661">
        <v>0</v>
      </c>
      <c r="U492" s="1661">
        <v>0</v>
      </c>
      <c r="V492" s="1661">
        <v>0</v>
      </c>
      <c r="W492" s="1661">
        <v>0</v>
      </c>
      <c r="X492" s="1661">
        <v>0</v>
      </c>
      <c r="Y492" s="1661">
        <v>0</v>
      </c>
      <c r="Z492" s="1661">
        <v>0</v>
      </c>
      <c r="AA492" s="1664">
        <f t="shared" si="129"/>
        <v>0</v>
      </c>
    </row>
    <row r="493" spans="2:27" x14ac:dyDescent="0.25">
      <c r="B493" s="250" t="s">
        <v>1006</v>
      </c>
      <c r="C493" s="50" t="s">
        <v>1004</v>
      </c>
      <c r="D493" s="57" t="s">
        <v>966</v>
      </c>
      <c r="E493" s="1628" t="s">
        <v>1986</v>
      </c>
      <c r="F493" s="301">
        <v>3</v>
      </c>
      <c r="G493" s="319">
        <f t="shared" ref="G493:AA493" si="132">SUM(G491:G492)</f>
        <v>0</v>
      </c>
      <c r="H493" s="319">
        <f t="shared" si="132"/>
        <v>0</v>
      </c>
      <c r="I493" s="319">
        <f t="shared" si="132"/>
        <v>0</v>
      </c>
      <c r="J493" s="319">
        <f t="shared" si="132"/>
        <v>0</v>
      </c>
      <c r="K493" s="319">
        <f t="shared" si="132"/>
        <v>0</v>
      </c>
      <c r="L493" s="319">
        <f t="shared" si="132"/>
        <v>0</v>
      </c>
      <c r="M493" s="319">
        <f t="shared" si="132"/>
        <v>0.38557127186683682</v>
      </c>
      <c r="N493" s="319">
        <f t="shared" si="132"/>
        <v>0.61858656715408622</v>
      </c>
      <c r="O493" s="319">
        <f t="shared" si="132"/>
        <v>0.8750479469536413</v>
      </c>
      <c r="P493" s="319">
        <f t="shared" si="132"/>
        <v>1.0539933915093873</v>
      </c>
      <c r="Q493" s="319">
        <f t="shared" si="132"/>
        <v>1.2280626381158104</v>
      </c>
      <c r="R493" s="319">
        <f t="shared" si="132"/>
        <v>3.7180754842810302</v>
      </c>
      <c r="S493" s="319">
        <f t="shared" si="132"/>
        <v>0</v>
      </c>
      <c r="T493" s="319">
        <f t="shared" si="132"/>
        <v>0</v>
      </c>
      <c r="U493" s="319">
        <f t="shared" si="132"/>
        <v>0</v>
      </c>
      <c r="V493" s="319">
        <f t="shared" si="132"/>
        <v>0</v>
      </c>
      <c r="W493" s="319">
        <f t="shared" si="132"/>
        <v>0</v>
      </c>
      <c r="X493" s="319">
        <f t="shared" si="132"/>
        <v>0</v>
      </c>
      <c r="Y493" s="319">
        <f t="shared" si="132"/>
        <v>0</v>
      </c>
      <c r="Z493" s="319">
        <f t="shared" si="132"/>
        <v>0</v>
      </c>
      <c r="AA493" s="320">
        <f t="shared" si="132"/>
        <v>0</v>
      </c>
    </row>
    <row r="494" spans="2:27" x14ac:dyDescent="0.25">
      <c r="B494" s="249" t="s">
        <v>1007</v>
      </c>
      <c r="C494" s="50" t="s">
        <v>1008</v>
      </c>
      <c r="D494" s="57" t="s">
        <v>810</v>
      </c>
      <c r="E494" s="1628" t="s">
        <v>1986</v>
      </c>
      <c r="F494" s="301">
        <v>3</v>
      </c>
      <c r="G494" s="1650">
        <v>0</v>
      </c>
      <c r="H494" s="1659">
        <v>0</v>
      </c>
      <c r="I494" s="1660">
        <v>0</v>
      </c>
      <c r="J494" s="1660">
        <v>0</v>
      </c>
      <c r="K494" s="1660">
        <v>0</v>
      </c>
      <c r="L494" s="1660">
        <v>0</v>
      </c>
      <c r="M494" s="1661">
        <v>0</v>
      </c>
      <c r="N494" s="1661">
        <v>0</v>
      </c>
      <c r="O494" s="1661">
        <v>0</v>
      </c>
      <c r="P494" s="1661">
        <v>0</v>
      </c>
      <c r="Q494" s="1665">
        <v>0</v>
      </c>
      <c r="R494" s="1663">
        <v>3.2151442888619015</v>
      </c>
      <c r="S494" s="1661">
        <v>10.06247136</v>
      </c>
      <c r="T494" s="1661">
        <v>0.13000787623397669</v>
      </c>
      <c r="U494" s="1661">
        <v>0</v>
      </c>
      <c r="V494" s="1661">
        <v>0.28199541738971562</v>
      </c>
      <c r="W494" s="1661">
        <v>0</v>
      </c>
      <c r="X494" s="1661">
        <v>2.0599078762339769</v>
      </c>
      <c r="Y494" s="1661">
        <v>0</v>
      </c>
      <c r="Z494" s="1661">
        <v>0.28199541738971562</v>
      </c>
      <c r="AA494" s="1664">
        <f t="shared" si="129"/>
        <v>0</v>
      </c>
    </row>
    <row r="495" spans="2:27" x14ac:dyDescent="0.25">
      <c r="B495" s="250" t="s">
        <v>1009</v>
      </c>
      <c r="C495" s="50" t="s">
        <v>1008</v>
      </c>
      <c r="D495" s="57" t="s">
        <v>807</v>
      </c>
      <c r="E495" s="1628" t="s">
        <v>1986</v>
      </c>
      <c r="F495" s="301">
        <v>3</v>
      </c>
      <c r="G495" s="1650">
        <v>0</v>
      </c>
      <c r="H495" s="1659">
        <v>0</v>
      </c>
      <c r="I495" s="1660">
        <v>0</v>
      </c>
      <c r="J495" s="1660">
        <v>0</v>
      </c>
      <c r="K495" s="1660">
        <v>0</v>
      </c>
      <c r="L495" s="1660">
        <v>0</v>
      </c>
      <c r="M495" s="1661">
        <v>0</v>
      </c>
      <c r="N495" s="1661">
        <v>0</v>
      </c>
      <c r="O495" s="1661">
        <v>0</v>
      </c>
      <c r="P495" s="1661">
        <v>0</v>
      </c>
      <c r="Q495" s="1665">
        <v>0</v>
      </c>
      <c r="R495" s="1663">
        <v>3.3026615040518674E-2</v>
      </c>
      <c r="S495" s="1661">
        <v>0.16591507824324669</v>
      </c>
      <c r="T495" s="1661">
        <v>0.75015957268513866</v>
      </c>
      <c r="U495" s="1661">
        <v>0.75</v>
      </c>
      <c r="V495" s="1661">
        <v>0.75</v>
      </c>
      <c r="W495" s="1661">
        <v>0.75</v>
      </c>
      <c r="X495" s="1661">
        <v>0.75</v>
      </c>
      <c r="Y495" s="1661">
        <v>0.75</v>
      </c>
      <c r="Z495" s="1661">
        <v>0.75</v>
      </c>
      <c r="AA495" s="1664">
        <f t="shared" si="129"/>
        <v>0</v>
      </c>
    </row>
    <row r="496" spans="2:27" x14ac:dyDescent="0.25">
      <c r="B496" s="250" t="s">
        <v>1010</v>
      </c>
      <c r="C496" s="50" t="s">
        <v>1008</v>
      </c>
      <c r="D496" s="57" t="s">
        <v>966</v>
      </c>
      <c r="E496" s="1628" t="s">
        <v>1986</v>
      </c>
      <c r="F496" s="301">
        <v>3</v>
      </c>
      <c r="G496" s="319">
        <f t="shared" ref="G496:AA496" si="133">SUM(G494:G495)</f>
        <v>0</v>
      </c>
      <c r="H496" s="319">
        <f t="shared" si="133"/>
        <v>0</v>
      </c>
      <c r="I496" s="319">
        <f t="shared" si="133"/>
        <v>0</v>
      </c>
      <c r="J496" s="319">
        <f t="shared" si="133"/>
        <v>0</v>
      </c>
      <c r="K496" s="319">
        <f t="shared" si="133"/>
        <v>0</v>
      </c>
      <c r="L496" s="319">
        <f t="shared" si="133"/>
        <v>0</v>
      </c>
      <c r="M496" s="319">
        <f t="shared" si="133"/>
        <v>0</v>
      </c>
      <c r="N496" s="319">
        <f t="shared" si="133"/>
        <v>0</v>
      </c>
      <c r="O496" s="319">
        <f t="shared" si="133"/>
        <v>0</v>
      </c>
      <c r="P496" s="319">
        <f t="shared" si="133"/>
        <v>0</v>
      </c>
      <c r="Q496" s="319">
        <f t="shared" si="133"/>
        <v>0</v>
      </c>
      <c r="R496" s="319">
        <f t="shared" si="133"/>
        <v>3.24817090390242</v>
      </c>
      <c r="S496" s="319">
        <f t="shared" si="133"/>
        <v>10.228386438243247</v>
      </c>
      <c r="T496" s="319">
        <f t="shared" si="133"/>
        <v>0.88016744891911536</v>
      </c>
      <c r="U496" s="319">
        <f t="shared" si="133"/>
        <v>0.75</v>
      </c>
      <c r="V496" s="319">
        <f t="shared" si="133"/>
        <v>1.0319954173897157</v>
      </c>
      <c r="W496" s="319">
        <f t="shared" si="133"/>
        <v>0.75</v>
      </c>
      <c r="X496" s="319">
        <f t="shared" si="133"/>
        <v>2.8099078762339769</v>
      </c>
      <c r="Y496" s="319">
        <f t="shared" si="133"/>
        <v>0.75</v>
      </c>
      <c r="Z496" s="319">
        <f t="shared" si="133"/>
        <v>1.0319954173897157</v>
      </c>
      <c r="AA496" s="320">
        <f t="shared" si="133"/>
        <v>0</v>
      </c>
    </row>
    <row r="497" spans="2:27" x14ac:dyDescent="0.25">
      <c r="B497" s="249" t="s">
        <v>1011</v>
      </c>
      <c r="C497" s="50" t="s">
        <v>1012</v>
      </c>
      <c r="D497" s="57" t="s">
        <v>810</v>
      </c>
      <c r="E497" s="1628" t="s">
        <v>1986</v>
      </c>
      <c r="F497" s="301">
        <v>3</v>
      </c>
      <c r="G497" s="1650">
        <v>0</v>
      </c>
      <c r="H497" s="1659">
        <v>0</v>
      </c>
      <c r="I497" s="1660">
        <v>0</v>
      </c>
      <c r="J497" s="1660">
        <v>0</v>
      </c>
      <c r="K497" s="1660">
        <v>0</v>
      </c>
      <c r="L497" s="1660">
        <v>0</v>
      </c>
      <c r="M497" s="1661">
        <v>0</v>
      </c>
      <c r="N497" s="1661">
        <v>0</v>
      </c>
      <c r="O497" s="1661">
        <v>0</v>
      </c>
      <c r="P497" s="1661">
        <v>0</v>
      </c>
      <c r="Q497" s="1665">
        <v>0</v>
      </c>
      <c r="R497" s="1663">
        <v>0</v>
      </c>
      <c r="S497" s="1661">
        <v>0</v>
      </c>
      <c r="T497" s="1661">
        <v>0</v>
      </c>
      <c r="U497" s="1661">
        <v>0</v>
      </c>
      <c r="V497" s="1661">
        <v>0</v>
      </c>
      <c r="W497" s="1661">
        <v>0</v>
      </c>
      <c r="X497" s="1661">
        <v>0</v>
      </c>
      <c r="Y497" s="1661">
        <v>0</v>
      </c>
      <c r="Z497" s="1661">
        <v>0</v>
      </c>
      <c r="AA497" s="1664">
        <f t="shared" si="129"/>
        <v>0</v>
      </c>
    </row>
    <row r="498" spans="2:27" x14ac:dyDescent="0.25">
      <c r="B498" s="250" t="s">
        <v>1013</v>
      </c>
      <c r="C498" s="50" t="s">
        <v>1012</v>
      </c>
      <c r="D498" s="57" t="s">
        <v>807</v>
      </c>
      <c r="E498" s="1628" t="s">
        <v>1986</v>
      </c>
      <c r="F498" s="301">
        <v>3</v>
      </c>
      <c r="G498" s="1650">
        <v>0</v>
      </c>
      <c r="H498" s="1659">
        <v>0</v>
      </c>
      <c r="I498" s="1660">
        <v>0</v>
      </c>
      <c r="J498" s="1660">
        <v>0</v>
      </c>
      <c r="K498" s="1660">
        <v>0</v>
      </c>
      <c r="L498" s="1660">
        <v>0</v>
      </c>
      <c r="M498" s="1661">
        <v>0</v>
      </c>
      <c r="N498" s="1661">
        <v>0</v>
      </c>
      <c r="O498" s="1661">
        <v>0</v>
      </c>
      <c r="P498" s="1661">
        <v>0</v>
      </c>
      <c r="Q498" s="1665">
        <v>0</v>
      </c>
      <c r="R498" s="1663">
        <v>0</v>
      </c>
      <c r="S498" s="1661">
        <v>0</v>
      </c>
      <c r="T498" s="1661">
        <v>0</v>
      </c>
      <c r="U498" s="1661">
        <v>0</v>
      </c>
      <c r="V498" s="1661">
        <v>0</v>
      </c>
      <c r="W498" s="1661">
        <v>0</v>
      </c>
      <c r="X498" s="1661">
        <v>0</v>
      </c>
      <c r="Y498" s="1661">
        <v>0</v>
      </c>
      <c r="Z498" s="1661">
        <v>0</v>
      </c>
      <c r="AA498" s="1664">
        <f t="shared" si="129"/>
        <v>0</v>
      </c>
    </row>
    <row r="499" spans="2:27" x14ac:dyDescent="0.25">
      <c r="B499" s="250" t="s">
        <v>1014</v>
      </c>
      <c r="C499" s="50" t="s">
        <v>1012</v>
      </c>
      <c r="D499" s="57" t="s">
        <v>966</v>
      </c>
      <c r="E499" s="1628" t="s">
        <v>1986</v>
      </c>
      <c r="F499" s="301">
        <v>3</v>
      </c>
      <c r="G499" s="319">
        <f t="shared" ref="G499:AA499" si="134">SUM(G497:G498)</f>
        <v>0</v>
      </c>
      <c r="H499" s="319">
        <f t="shared" si="134"/>
        <v>0</v>
      </c>
      <c r="I499" s="319">
        <f t="shared" si="134"/>
        <v>0</v>
      </c>
      <c r="J499" s="319">
        <f t="shared" si="134"/>
        <v>0</v>
      </c>
      <c r="K499" s="319">
        <f t="shared" si="134"/>
        <v>0</v>
      </c>
      <c r="L499" s="319">
        <f t="shared" si="134"/>
        <v>0</v>
      </c>
      <c r="M499" s="319">
        <f t="shared" si="134"/>
        <v>0</v>
      </c>
      <c r="N499" s="319">
        <f t="shared" si="134"/>
        <v>0</v>
      </c>
      <c r="O499" s="319">
        <f t="shared" si="134"/>
        <v>0</v>
      </c>
      <c r="P499" s="319">
        <f t="shared" si="134"/>
        <v>0</v>
      </c>
      <c r="Q499" s="319">
        <f t="shared" si="134"/>
        <v>0</v>
      </c>
      <c r="R499" s="319">
        <f t="shared" si="134"/>
        <v>0</v>
      </c>
      <c r="S499" s="319">
        <f t="shared" si="134"/>
        <v>0</v>
      </c>
      <c r="T499" s="319">
        <f t="shared" si="134"/>
        <v>0</v>
      </c>
      <c r="U499" s="319">
        <f t="shared" si="134"/>
        <v>0</v>
      </c>
      <c r="V499" s="319">
        <f t="shared" si="134"/>
        <v>0</v>
      </c>
      <c r="W499" s="319">
        <f t="shared" si="134"/>
        <v>0</v>
      </c>
      <c r="X499" s="319">
        <f t="shared" si="134"/>
        <v>0</v>
      </c>
      <c r="Y499" s="319">
        <f t="shared" si="134"/>
        <v>0</v>
      </c>
      <c r="Z499" s="319">
        <f t="shared" si="134"/>
        <v>0</v>
      </c>
      <c r="AA499" s="320">
        <f t="shared" si="134"/>
        <v>0</v>
      </c>
    </row>
    <row r="500" spans="2:27" ht="14.4" thickBot="1" x14ac:dyDescent="0.3">
      <c r="B500" s="251" t="s">
        <v>1015</v>
      </c>
      <c r="C500" s="51" t="s">
        <v>1016</v>
      </c>
      <c r="D500" s="59" t="s">
        <v>966</v>
      </c>
      <c r="E500" s="1634" t="s">
        <v>1986</v>
      </c>
      <c r="F500" s="302">
        <v>3</v>
      </c>
      <c r="G500" s="315">
        <f t="shared" ref="G500:AA500" si="135">SUM(G499,G496,G493,G490,G487)</f>
        <v>0</v>
      </c>
      <c r="H500" s="315">
        <f t="shared" si="135"/>
        <v>0</v>
      </c>
      <c r="I500" s="315">
        <f t="shared" si="135"/>
        <v>0</v>
      </c>
      <c r="J500" s="315">
        <f t="shared" si="135"/>
        <v>0</v>
      </c>
      <c r="K500" s="315">
        <f t="shared" si="135"/>
        <v>0</v>
      </c>
      <c r="L500" s="315">
        <f t="shared" si="135"/>
        <v>0</v>
      </c>
      <c r="M500" s="315">
        <f t="shared" si="135"/>
        <v>0.38557127186683682</v>
      </c>
      <c r="N500" s="315">
        <f t="shared" si="135"/>
        <v>0.61858656715408622</v>
      </c>
      <c r="O500" s="315">
        <f t="shared" si="135"/>
        <v>0.8750479469536413</v>
      </c>
      <c r="P500" s="315">
        <f t="shared" si="135"/>
        <v>1.0539933915093873</v>
      </c>
      <c r="Q500" s="315">
        <f t="shared" si="135"/>
        <v>1.2280626381158104</v>
      </c>
      <c r="R500" s="315">
        <f t="shared" si="135"/>
        <v>6.9662463881834498</v>
      </c>
      <c r="S500" s="315">
        <f t="shared" si="135"/>
        <v>10.228386438243247</v>
      </c>
      <c r="T500" s="315">
        <f t="shared" si="135"/>
        <v>0.88016744891911536</v>
      </c>
      <c r="U500" s="315">
        <f t="shared" si="135"/>
        <v>0.75</v>
      </c>
      <c r="V500" s="315">
        <f t="shared" si="135"/>
        <v>1.0319954173897157</v>
      </c>
      <c r="W500" s="315">
        <f t="shared" si="135"/>
        <v>0.75</v>
      </c>
      <c r="X500" s="315">
        <f t="shared" si="135"/>
        <v>2.8099078762339769</v>
      </c>
      <c r="Y500" s="315">
        <f t="shared" si="135"/>
        <v>0.75</v>
      </c>
      <c r="Z500" s="315">
        <f t="shared" si="135"/>
        <v>1.0319954173897157</v>
      </c>
      <c r="AA500" s="318">
        <f t="shared" si="135"/>
        <v>0</v>
      </c>
    </row>
    <row r="501" spans="2:27" ht="14.4" thickBot="1" x14ac:dyDescent="0.3">
      <c r="B501" s="252"/>
      <c r="C501" s="253"/>
      <c r="D501" s="61"/>
      <c r="E501" s="254"/>
      <c r="F501" s="255"/>
      <c r="G501" s="264"/>
      <c r="H501" s="264"/>
      <c r="I501" s="264"/>
      <c r="J501" s="264"/>
      <c r="K501" s="264"/>
      <c r="L501" s="264"/>
      <c r="M501" s="264"/>
      <c r="N501" s="264"/>
      <c r="O501" s="264"/>
      <c r="P501" s="264"/>
      <c r="Q501" s="264"/>
      <c r="R501" s="264"/>
      <c r="S501" s="264"/>
      <c r="T501" s="264"/>
      <c r="U501" s="264"/>
      <c r="V501" s="264"/>
      <c r="W501" s="264"/>
      <c r="X501" s="264"/>
      <c r="Y501" s="264"/>
      <c r="Z501" s="264"/>
      <c r="AA501" s="264"/>
    </row>
    <row r="502" spans="2:27" ht="42" thickBot="1" x14ac:dyDescent="0.3">
      <c r="B502" s="216" t="s">
        <v>1017</v>
      </c>
      <c r="G502" s="1717" t="s">
        <v>977</v>
      </c>
      <c r="H502" s="1779"/>
      <c r="I502" s="1779"/>
      <c r="J502" s="1779"/>
      <c r="K502" s="1779"/>
      <c r="L502" s="1779"/>
      <c r="M502" s="1779"/>
      <c r="N502" s="1779"/>
      <c r="O502" s="1779"/>
      <c r="P502" s="1779"/>
      <c r="Q502" s="1718"/>
      <c r="R502" s="1717" t="s">
        <v>978</v>
      </c>
      <c r="S502" s="1779"/>
      <c r="T502" s="1779"/>
      <c r="U502" s="1779"/>
      <c r="V502" s="1779"/>
      <c r="W502" s="1779"/>
      <c r="X502" s="1779"/>
      <c r="Y502" s="1779"/>
      <c r="Z502" s="1779"/>
      <c r="AA502" s="1718"/>
    </row>
    <row r="503" spans="2:27" ht="42" thickBot="1" x14ac:dyDescent="0.3">
      <c r="B503" s="1151" t="s">
        <v>979</v>
      </c>
      <c r="C503" s="1152" t="s">
        <v>962</v>
      </c>
      <c r="D503" s="1152" t="s">
        <v>963</v>
      </c>
      <c r="E503" s="1152" t="s">
        <v>116</v>
      </c>
      <c r="F503" s="1153" t="s">
        <v>117</v>
      </c>
      <c r="G503" s="257" t="s">
        <v>118</v>
      </c>
      <c r="H503" s="258" t="s">
        <v>119</v>
      </c>
      <c r="I503" s="258" t="s">
        <v>120</v>
      </c>
      <c r="J503" s="258" t="s">
        <v>121</v>
      </c>
      <c r="K503" s="258" t="s">
        <v>122</v>
      </c>
      <c r="L503" s="258" t="s">
        <v>123</v>
      </c>
      <c r="M503" s="258" t="s">
        <v>124</v>
      </c>
      <c r="N503" s="258" t="s">
        <v>125</v>
      </c>
      <c r="O503" s="258" t="s">
        <v>126</v>
      </c>
      <c r="P503" s="258" t="s">
        <v>127</v>
      </c>
      <c r="Q503" s="259" t="s">
        <v>128</v>
      </c>
      <c r="R503" s="262" t="s">
        <v>980</v>
      </c>
      <c r="S503" s="260" t="s">
        <v>981</v>
      </c>
      <c r="T503" s="260" t="s">
        <v>982</v>
      </c>
      <c r="U503" s="260" t="s">
        <v>983</v>
      </c>
      <c r="V503" s="260" t="s">
        <v>984</v>
      </c>
      <c r="W503" s="260" t="s">
        <v>985</v>
      </c>
      <c r="X503" s="260" t="s">
        <v>986</v>
      </c>
      <c r="Y503" s="260" t="s">
        <v>987</v>
      </c>
      <c r="Z503" s="260" t="s">
        <v>988</v>
      </c>
      <c r="AA503" s="261" t="s">
        <v>989</v>
      </c>
    </row>
    <row r="504" spans="2:27" x14ac:dyDescent="0.25">
      <c r="B504" s="1146" t="s">
        <v>1018</v>
      </c>
      <c r="C504" s="1147" t="s">
        <v>1019</v>
      </c>
      <c r="D504" s="1148" t="s">
        <v>810</v>
      </c>
      <c r="E504" s="1669" t="s">
        <v>1986</v>
      </c>
      <c r="F504" s="1150">
        <v>3</v>
      </c>
      <c r="G504" s="1670">
        <v>0</v>
      </c>
      <c r="H504" s="1671">
        <v>0</v>
      </c>
      <c r="I504" s="1671">
        <v>0</v>
      </c>
      <c r="J504" s="1671">
        <v>0</v>
      </c>
      <c r="K504" s="1671">
        <v>0</v>
      </c>
      <c r="L504" s="1671">
        <v>0</v>
      </c>
      <c r="M504" s="1648">
        <v>0</v>
      </c>
      <c r="N504" s="1648">
        <v>0</v>
      </c>
      <c r="O504" s="1648">
        <v>0</v>
      </c>
      <c r="P504" s="1648">
        <v>0</v>
      </c>
      <c r="Q504" s="1647">
        <v>0</v>
      </c>
      <c r="R504" s="1648">
        <v>0</v>
      </c>
      <c r="S504" s="1648">
        <v>0</v>
      </c>
      <c r="T504" s="1648">
        <v>0</v>
      </c>
      <c r="U504" s="1648">
        <v>0</v>
      </c>
      <c r="V504" s="1648">
        <v>0</v>
      </c>
      <c r="W504" s="1648">
        <v>0</v>
      </c>
      <c r="X504" s="1648">
        <v>0</v>
      </c>
      <c r="Y504" s="1648">
        <v>0</v>
      </c>
      <c r="Z504" s="1648">
        <v>0</v>
      </c>
      <c r="AA504" s="1672">
        <f t="shared" ref="AA504:AA536" si="136">SUM(AA496,AA500)</f>
        <v>0</v>
      </c>
    </row>
    <row r="505" spans="2:27" x14ac:dyDescent="0.25">
      <c r="B505" s="250" t="s">
        <v>1020</v>
      </c>
      <c r="C505" s="50" t="s">
        <v>1021</v>
      </c>
      <c r="D505" s="57" t="s">
        <v>810</v>
      </c>
      <c r="E505" s="1628" t="s">
        <v>1986</v>
      </c>
      <c r="F505" s="301">
        <v>3</v>
      </c>
      <c r="G505" s="1650">
        <v>0</v>
      </c>
      <c r="H505" s="1671">
        <v>0</v>
      </c>
      <c r="I505" s="1671">
        <v>0</v>
      </c>
      <c r="J505" s="1671">
        <v>0</v>
      </c>
      <c r="K505" s="1671">
        <v>0</v>
      </c>
      <c r="L505" s="1671">
        <v>0</v>
      </c>
      <c r="M505" s="1648">
        <v>0</v>
      </c>
      <c r="N505" s="1648">
        <v>0</v>
      </c>
      <c r="O505" s="1648">
        <v>0</v>
      </c>
      <c r="P505" s="1648">
        <v>0</v>
      </c>
      <c r="Q505" s="1673">
        <v>0</v>
      </c>
      <c r="R505" s="1648">
        <v>0</v>
      </c>
      <c r="S505" s="1648">
        <v>0</v>
      </c>
      <c r="T505" s="1648">
        <v>0</v>
      </c>
      <c r="U505" s="1648">
        <v>0</v>
      </c>
      <c r="V505" s="1648">
        <v>0</v>
      </c>
      <c r="W505" s="1648">
        <v>0</v>
      </c>
      <c r="X505" s="1648">
        <v>0</v>
      </c>
      <c r="Y505" s="1648">
        <v>0</v>
      </c>
      <c r="Z505" s="1648">
        <v>0</v>
      </c>
      <c r="AA505" s="1672">
        <f t="shared" si="136"/>
        <v>0</v>
      </c>
    </row>
    <row r="506" spans="2:27" x14ac:dyDescent="0.25">
      <c r="B506" s="250" t="s">
        <v>1022</v>
      </c>
      <c r="C506" s="50" t="s">
        <v>1023</v>
      </c>
      <c r="D506" s="57" t="s">
        <v>810</v>
      </c>
      <c r="E506" s="1628" t="s">
        <v>1986</v>
      </c>
      <c r="F506" s="301">
        <v>3</v>
      </c>
      <c r="G506" s="1650">
        <v>0</v>
      </c>
      <c r="H506" s="1671">
        <v>0</v>
      </c>
      <c r="I506" s="1671">
        <v>0</v>
      </c>
      <c r="J506" s="1671">
        <v>0</v>
      </c>
      <c r="K506" s="1671">
        <v>0</v>
      </c>
      <c r="L506" s="1671">
        <v>0</v>
      </c>
      <c r="M506" s="1648">
        <v>0</v>
      </c>
      <c r="N506" s="1648">
        <v>0</v>
      </c>
      <c r="O506" s="1648">
        <v>0</v>
      </c>
      <c r="P506" s="1648">
        <v>0</v>
      </c>
      <c r="Q506" s="1673">
        <v>0</v>
      </c>
      <c r="R506" s="1648">
        <v>0</v>
      </c>
      <c r="S506" s="1648">
        <v>0</v>
      </c>
      <c r="T506" s="1648">
        <v>0</v>
      </c>
      <c r="U506" s="1648">
        <v>0</v>
      </c>
      <c r="V506" s="1648">
        <v>0</v>
      </c>
      <c r="W506" s="1648">
        <v>0</v>
      </c>
      <c r="X506" s="1648">
        <v>0</v>
      </c>
      <c r="Y506" s="1648">
        <v>0</v>
      </c>
      <c r="Z506" s="1648">
        <v>0</v>
      </c>
      <c r="AA506" s="1672">
        <f t="shared" si="136"/>
        <v>0</v>
      </c>
    </row>
    <row r="507" spans="2:27" x14ac:dyDescent="0.25">
      <c r="B507" s="250" t="s">
        <v>1024</v>
      </c>
      <c r="C507" s="50" t="s">
        <v>1025</v>
      </c>
      <c r="D507" s="57" t="s">
        <v>810</v>
      </c>
      <c r="E507" s="1628" t="s">
        <v>1986</v>
      </c>
      <c r="F507" s="301">
        <v>3</v>
      </c>
      <c r="G507" s="1650">
        <v>0</v>
      </c>
      <c r="H507" s="1671">
        <v>0</v>
      </c>
      <c r="I507" s="1671">
        <v>0</v>
      </c>
      <c r="J507" s="1671">
        <v>0</v>
      </c>
      <c r="K507" s="1671">
        <v>0</v>
      </c>
      <c r="L507" s="1671">
        <v>0</v>
      </c>
      <c r="M507" s="1648">
        <v>0</v>
      </c>
      <c r="N507" s="1648">
        <v>0</v>
      </c>
      <c r="O507" s="1648">
        <v>0</v>
      </c>
      <c r="P507" s="1648">
        <v>0</v>
      </c>
      <c r="Q507" s="1673">
        <v>0</v>
      </c>
      <c r="R507" s="1648">
        <v>0</v>
      </c>
      <c r="S507" s="1648">
        <v>0</v>
      </c>
      <c r="T507" s="1648">
        <v>0</v>
      </c>
      <c r="U507" s="1648">
        <v>0</v>
      </c>
      <c r="V507" s="1648">
        <v>0</v>
      </c>
      <c r="W507" s="1648">
        <v>0</v>
      </c>
      <c r="X507" s="1648">
        <v>0</v>
      </c>
      <c r="Y507" s="1648">
        <v>0</v>
      </c>
      <c r="Z507" s="1648">
        <v>0</v>
      </c>
      <c r="AA507" s="1672">
        <f t="shared" si="136"/>
        <v>0</v>
      </c>
    </row>
    <row r="508" spans="2:27" x14ac:dyDescent="0.25">
      <c r="B508" s="250" t="s">
        <v>1026</v>
      </c>
      <c r="C508" s="50" t="s">
        <v>1019</v>
      </c>
      <c r="D508" s="57" t="s">
        <v>807</v>
      </c>
      <c r="E508" s="1628" t="s">
        <v>1986</v>
      </c>
      <c r="F508" s="301">
        <v>3</v>
      </c>
      <c r="G508" s="1670">
        <v>0</v>
      </c>
      <c r="H508" s="1671">
        <v>0</v>
      </c>
      <c r="I508" s="1671">
        <v>0</v>
      </c>
      <c r="J508" s="1671">
        <v>0</v>
      </c>
      <c r="K508" s="1671">
        <v>0</v>
      </c>
      <c r="L508" s="1671">
        <v>0</v>
      </c>
      <c r="M508" s="1648">
        <v>0</v>
      </c>
      <c r="N508" s="1648">
        <v>0</v>
      </c>
      <c r="O508" s="1648">
        <v>0</v>
      </c>
      <c r="P508" s="1648">
        <v>0</v>
      </c>
      <c r="Q508" s="1673">
        <v>0</v>
      </c>
      <c r="R508" s="1648">
        <v>0</v>
      </c>
      <c r="S508" s="1648">
        <v>0</v>
      </c>
      <c r="T508" s="1648">
        <v>0</v>
      </c>
      <c r="U508" s="1648">
        <v>0</v>
      </c>
      <c r="V508" s="1648">
        <v>0</v>
      </c>
      <c r="W508" s="1648">
        <v>0</v>
      </c>
      <c r="X508" s="1648">
        <v>0</v>
      </c>
      <c r="Y508" s="1648">
        <v>0</v>
      </c>
      <c r="Z508" s="1648">
        <v>0</v>
      </c>
      <c r="AA508" s="1672">
        <f t="shared" si="136"/>
        <v>0</v>
      </c>
    </row>
    <row r="509" spans="2:27" x14ac:dyDescent="0.25">
      <c r="B509" s="250" t="s">
        <v>1027</v>
      </c>
      <c r="C509" s="50" t="s">
        <v>1021</v>
      </c>
      <c r="D509" s="57" t="s">
        <v>807</v>
      </c>
      <c r="E509" s="1628" t="s">
        <v>1986</v>
      </c>
      <c r="F509" s="301">
        <v>3</v>
      </c>
      <c r="G509" s="1650">
        <v>0</v>
      </c>
      <c r="H509" s="1671">
        <v>0</v>
      </c>
      <c r="I509" s="1671">
        <v>0</v>
      </c>
      <c r="J509" s="1671">
        <v>0</v>
      </c>
      <c r="K509" s="1671">
        <v>0</v>
      </c>
      <c r="L509" s="1671">
        <v>0</v>
      </c>
      <c r="M509" s="1648">
        <v>0</v>
      </c>
      <c r="N509" s="1648">
        <v>0</v>
      </c>
      <c r="O509" s="1648">
        <v>0</v>
      </c>
      <c r="P509" s="1648">
        <v>0</v>
      </c>
      <c r="Q509" s="1673">
        <v>0</v>
      </c>
      <c r="R509" s="1648">
        <v>0</v>
      </c>
      <c r="S509" s="1648">
        <v>0</v>
      </c>
      <c r="T509" s="1648">
        <v>0</v>
      </c>
      <c r="U509" s="1648">
        <v>0</v>
      </c>
      <c r="V509" s="1648">
        <v>0</v>
      </c>
      <c r="W509" s="1648">
        <v>0</v>
      </c>
      <c r="X509" s="1648">
        <v>0</v>
      </c>
      <c r="Y509" s="1648">
        <v>0</v>
      </c>
      <c r="Z509" s="1648">
        <v>0</v>
      </c>
      <c r="AA509" s="1672">
        <f t="shared" si="136"/>
        <v>0</v>
      </c>
    </row>
    <row r="510" spans="2:27" x14ac:dyDescent="0.25">
      <c r="B510" s="250" t="s">
        <v>1028</v>
      </c>
      <c r="C510" s="50" t="s">
        <v>1023</v>
      </c>
      <c r="D510" s="57" t="s">
        <v>807</v>
      </c>
      <c r="E510" s="1628" t="s">
        <v>1986</v>
      </c>
      <c r="F510" s="301">
        <v>3</v>
      </c>
      <c r="G510" s="1650">
        <v>0</v>
      </c>
      <c r="H510" s="1671">
        <v>0</v>
      </c>
      <c r="I510" s="1671">
        <v>0</v>
      </c>
      <c r="J510" s="1671">
        <v>0</v>
      </c>
      <c r="K510" s="1671">
        <v>0</v>
      </c>
      <c r="L510" s="1671">
        <v>0</v>
      </c>
      <c r="M510" s="1648">
        <v>0</v>
      </c>
      <c r="N510" s="1648">
        <v>0</v>
      </c>
      <c r="O510" s="1648">
        <v>0</v>
      </c>
      <c r="P510" s="1648">
        <v>0</v>
      </c>
      <c r="Q510" s="1673">
        <v>0</v>
      </c>
      <c r="R510" s="1648">
        <v>0</v>
      </c>
      <c r="S510" s="1648">
        <v>0</v>
      </c>
      <c r="T510" s="1648">
        <v>0</v>
      </c>
      <c r="U510" s="1648">
        <v>0</v>
      </c>
      <c r="V510" s="1648">
        <v>0</v>
      </c>
      <c r="W510" s="1648">
        <v>0</v>
      </c>
      <c r="X510" s="1648">
        <v>0</v>
      </c>
      <c r="Y510" s="1648">
        <v>0</v>
      </c>
      <c r="Z510" s="1648">
        <v>0</v>
      </c>
      <c r="AA510" s="1672">
        <f t="shared" si="136"/>
        <v>0</v>
      </c>
    </row>
    <row r="511" spans="2:27" x14ac:dyDescent="0.25">
      <c r="B511" s="250" t="s">
        <v>1029</v>
      </c>
      <c r="C511" s="50" t="s">
        <v>1025</v>
      </c>
      <c r="D511" s="57" t="s">
        <v>807</v>
      </c>
      <c r="E511" s="1628" t="s">
        <v>1986</v>
      </c>
      <c r="F511" s="301">
        <v>3</v>
      </c>
      <c r="G511" s="1650">
        <v>0</v>
      </c>
      <c r="H511" s="1671">
        <v>0</v>
      </c>
      <c r="I511" s="1671">
        <v>0</v>
      </c>
      <c r="J511" s="1671">
        <v>0</v>
      </c>
      <c r="K511" s="1671">
        <v>0</v>
      </c>
      <c r="L511" s="1671">
        <v>0</v>
      </c>
      <c r="M511" s="1648">
        <v>0</v>
      </c>
      <c r="N511" s="1648">
        <v>0</v>
      </c>
      <c r="O511" s="1648">
        <v>0</v>
      </c>
      <c r="P511" s="1648">
        <v>0</v>
      </c>
      <c r="Q511" s="1673">
        <v>0</v>
      </c>
      <c r="R511" s="1648">
        <v>0</v>
      </c>
      <c r="S511" s="1648">
        <v>0</v>
      </c>
      <c r="T511" s="1648">
        <v>0</v>
      </c>
      <c r="U511" s="1648">
        <v>0</v>
      </c>
      <c r="V511" s="1648">
        <v>0</v>
      </c>
      <c r="W511" s="1648">
        <v>0</v>
      </c>
      <c r="X511" s="1648">
        <v>0</v>
      </c>
      <c r="Y511" s="1648">
        <v>0</v>
      </c>
      <c r="Z511" s="1648">
        <v>0</v>
      </c>
      <c r="AA511" s="1672">
        <f t="shared" si="136"/>
        <v>0</v>
      </c>
    </row>
    <row r="512" spans="2:27" x14ac:dyDescent="0.25">
      <c r="B512" s="250" t="s">
        <v>1030</v>
      </c>
      <c r="C512" s="50" t="s">
        <v>1019</v>
      </c>
      <c r="D512" s="57" t="s">
        <v>966</v>
      </c>
      <c r="E512" s="1628" t="s">
        <v>1986</v>
      </c>
      <c r="F512" s="301">
        <v>3</v>
      </c>
      <c r="G512" s="319">
        <f t="shared" ref="G512:K512" si="137">SUM(G504, G508)</f>
        <v>0</v>
      </c>
      <c r="H512" s="319">
        <f t="shared" si="137"/>
        <v>0</v>
      </c>
      <c r="I512" s="319">
        <f t="shared" si="137"/>
        <v>0</v>
      </c>
      <c r="J512" s="319">
        <f t="shared" si="137"/>
        <v>0</v>
      </c>
      <c r="K512" s="319">
        <f t="shared" si="137"/>
        <v>0</v>
      </c>
      <c r="L512" s="319">
        <f>SUM(L504, L508)</f>
        <v>0</v>
      </c>
      <c r="M512" s="319">
        <f t="shared" ref="M512:Z512" si="138">SUM(M504, M508)</f>
        <v>0</v>
      </c>
      <c r="N512" s="319">
        <f t="shared" si="138"/>
        <v>0</v>
      </c>
      <c r="O512" s="319">
        <f t="shared" si="138"/>
        <v>0</v>
      </c>
      <c r="P512" s="319">
        <f t="shared" si="138"/>
        <v>0</v>
      </c>
      <c r="Q512" s="319">
        <f t="shared" si="138"/>
        <v>0</v>
      </c>
      <c r="R512" s="319">
        <f t="shared" si="138"/>
        <v>0</v>
      </c>
      <c r="S512" s="319">
        <f t="shared" si="138"/>
        <v>0</v>
      </c>
      <c r="T512" s="319">
        <f t="shared" si="138"/>
        <v>0</v>
      </c>
      <c r="U512" s="319">
        <f t="shared" si="138"/>
        <v>0</v>
      </c>
      <c r="V512" s="319">
        <f t="shared" si="138"/>
        <v>0</v>
      </c>
      <c r="W512" s="319">
        <f t="shared" si="138"/>
        <v>0</v>
      </c>
      <c r="X512" s="319">
        <f t="shared" si="138"/>
        <v>0</v>
      </c>
      <c r="Y512" s="319">
        <f t="shared" si="138"/>
        <v>0</v>
      </c>
      <c r="Z512" s="319">
        <f t="shared" si="138"/>
        <v>0</v>
      </c>
      <c r="AA512" s="319">
        <f t="shared" si="136"/>
        <v>0</v>
      </c>
    </row>
    <row r="513" spans="2:27" x14ac:dyDescent="0.25">
      <c r="B513" s="250" t="s">
        <v>1031</v>
      </c>
      <c r="C513" s="50" t="s">
        <v>1032</v>
      </c>
      <c r="D513" s="57" t="s">
        <v>810</v>
      </c>
      <c r="E513" s="1628" t="s">
        <v>1986</v>
      </c>
      <c r="F513" s="301">
        <v>3</v>
      </c>
      <c r="G513" s="1670">
        <v>0</v>
      </c>
      <c r="H513" s="1671">
        <v>0</v>
      </c>
      <c r="I513" s="1671">
        <v>0</v>
      </c>
      <c r="J513" s="1671">
        <v>0</v>
      </c>
      <c r="K513" s="1671">
        <v>0</v>
      </c>
      <c r="L513" s="1671">
        <v>0</v>
      </c>
      <c r="M513" s="1648">
        <v>13.009787416258915</v>
      </c>
      <c r="N513" s="1648">
        <v>3.9351494543552898</v>
      </c>
      <c r="O513" s="1648">
        <v>3.1859535976205682</v>
      </c>
      <c r="P513" s="1648">
        <v>4.2160874795501622</v>
      </c>
      <c r="Q513" s="1673">
        <v>4.8979103205521488</v>
      </c>
      <c r="R513" s="1648">
        <v>14.622485183839949</v>
      </c>
      <c r="S513" s="1648">
        <v>1.7915471181938074</v>
      </c>
      <c r="T513" s="1648">
        <v>1.9627215383285148</v>
      </c>
      <c r="U513" s="1648">
        <v>1.7528464842806448</v>
      </c>
      <c r="V513" s="1648">
        <v>1.8505052444840471</v>
      </c>
      <c r="W513" s="1648">
        <v>1.7370944030605033</v>
      </c>
      <c r="X513" s="1648">
        <v>1.748765325745725</v>
      </c>
      <c r="Y513" s="1648">
        <v>1.8417468405575419</v>
      </c>
      <c r="Z513" s="1648">
        <v>1.6689599256079255</v>
      </c>
      <c r="AA513" s="1672">
        <f t="shared" si="136"/>
        <v>0</v>
      </c>
    </row>
    <row r="514" spans="2:27" x14ac:dyDescent="0.25">
      <c r="B514" s="250" t="s">
        <v>1033</v>
      </c>
      <c r="C514" s="50" t="s">
        <v>1990</v>
      </c>
      <c r="D514" s="57" t="s">
        <v>810</v>
      </c>
      <c r="E514" s="1628" t="s">
        <v>1986</v>
      </c>
      <c r="F514" s="301">
        <v>3</v>
      </c>
      <c r="G514" s="1650">
        <v>0</v>
      </c>
      <c r="H514" s="1671">
        <v>0</v>
      </c>
      <c r="I514" s="1671">
        <v>0</v>
      </c>
      <c r="J514" s="1671">
        <v>0</v>
      </c>
      <c r="K514" s="1671">
        <v>0</v>
      </c>
      <c r="L514" s="1671">
        <v>0</v>
      </c>
      <c r="M514" s="1648">
        <v>0</v>
      </c>
      <c r="N514" s="1648">
        <v>0</v>
      </c>
      <c r="O514" s="1648">
        <v>0</v>
      </c>
      <c r="P514" s="1648">
        <v>0</v>
      </c>
      <c r="Q514" s="1673">
        <v>0</v>
      </c>
      <c r="R514" s="1648">
        <v>0</v>
      </c>
      <c r="S514" s="1648">
        <v>0</v>
      </c>
      <c r="T514" s="1648">
        <v>0</v>
      </c>
      <c r="U514" s="1648">
        <v>0</v>
      </c>
      <c r="V514" s="1648">
        <v>0</v>
      </c>
      <c r="W514" s="1648">
        <v>0</v>
      </c>
      <c r="X514" s="1648">
        <v>0</v>
      </c>
      <c r="Y514" s="1648">
        <v>0</v>
      </c>
      <c r="Z514" s="1648">
        <v>0</v>
      </c>
      <c r="AA514" s="1672">
        <f t="shared" si="136"/>
        <v>0</v>
      </c>
    </row>
    <row r="515" spans="2:27" x14ac:dyDescent="0.25">
      <c r="B515" s="250" t="s">
        <v>1034</v>
      </c>
      <c r="C515" s="50" t="s">
        <v>1991</v>
      </c>
      <c r="D515" s="57" t="s">
        <v>810</v>
      </c>
      <c r="E515" s="1628" t="s">
        <v>1986</v>
      </c>
      <c r="F515" s="301">
        <v>3</v>
      </c>
      <c r="G515" s="1650">
        <v>0</v>
      </c>
      <c r="H515" s="1671">
        <v>0</v>
      </c>
      <c r="I515" s="1671">
        <v>0</v>
      </c>
      <c r="J515" s="1671">
        <v>0</v>
      </c>
      <c r="K515" s="1671">
        <v>0</v>
      </c>
      <c r="L515" s="1671">
        <v>0</v>
      </c>
      <c r="M515" s="1648">
        <v>0</v>
      </c>
      <c r="N515" s="1648">
        <v>0</v>
      </c>
      <c r="O515" s="1648">
        <v>0</v>
      </c>
      <c r="P515" s="1648">
        <v>0</v>
      </c>
      <c r="Q515" s="1673">
        <v>0</v>
      </c>
      <c r="R515" s="1648">
        <v>0</v>
      </c>
      <c r="S515" s="1648">
        <v>0</v>
      </c>
      <c r="T515" s="1648">
        <v>0</v>
      </c>
      <c r="U515" s="1648">
        <v>0</v>
      </c>
      <c r="V515" s="1648">
        <v>0</v>
      </c>
      <c r="W515" s="1648">
        <v>0</v>
      </c>
      <c r="X515" s="1648">
        <v>0</v>
      </c>
      <c r="Y515" s="1648">
        <v>0</v>
      </c>
      <c r="Z515" s="1648">
        <v>0</v>
      </c>
      <c r="AA515" s="1672">
        <f t="shared" si="136"/>
        <v>0</v>
      </c>
    </row>
    <row r="516" spans="2:27" x14ac:dyDescent="0.25">
      <c r="B516" s="250" t="s">
        <v>1035</v>
      </c>
      <c r="C516" s="50" t="s">
        <v>1992</v>
      </c>
      <c r="D516" s="57" t="s">
        <v>810</v>
      </c>
      <c r="E516" s="1628" t="s">
        <v>1986</v>
      </c>
      <c r="F516" s="301">
        <v>3</v>
      </c>
      <c r="G516" s="1650">
        <v>0</v>
      </c>
      <c r="H516" s="1671">
        <v>0</v>
      </c>
      <c r="I516" s="1645">
        <v>0</v>
      </c>
      <c r="J516" s="1645">
        <v>0</v>
      </c>
      <c r="K516" s="1645">
        <v>0</v>
      </c>
      <c r="L516" s="1645">
        <v>0</v>
      </c>
      <c r="M516" s="1646">
        <v>13.009787416258915</v>
      </c>
      <c r="N516" s="1646">
        <v>3.9351494543552898</v>
      </c>
      <c r="O516" s="1646">
        <v>3.1859535976205682</v>
      </c>
      <c r="P516" s="1646">
        <v>4.2160874795501622</v>
      </c>
      <c r="Q516" s="1673">
        <v>4.8979103205521488</v>
      </c>
      <c r="R516" s="1648">
        <v>14.622485183839949</v>
      </c>
      <c r="S516" s="1646">
        <v>1.7915471181938074</v>
      </c>
      <c r="T516" s="1646">
        <v>1.9627215383285148</v>
      </c>
      <c r="U516" s="1646">
        <v>1.7528464842806448</v>
      </c>
      <c r="V516" s="1646">
        <v>1.8505052444840471</v>
      </c>
      <c r="W516" s="1646">
        <v>1.7370944030605033</v>
      </c>
      <c r="X516" s="1646">
        <v>1.748765325745725</v>
      </c>
      <c r="Y516" s="1646">
        <v>1.8417468405575419</v>
      </c>
      <c r="Z516" s="1646">
        <v>1.6689599256079255</v>
      </c>
      <c r="AA516" s="1674">
        <f t="shared" si="136"/>
        <v>0</v>
      </c>
    </row>
    <row r="517" spans="2:27" x14ac:dyDescent="0.25">
      <c r="B517" s="250" t="s">
        <v>1036</v>
      </c>
      <c r="C517" s="50" t="s">
        <v>1032</v>
      </c>
      <c r="D517" s="57" t="s">
        <v>807</v>
      </c>
      <c r="E517" s="1628" t="s">
        <v>1986</v>
      </c>
      <c r="F517" s="301">
        <v>3</v>
      </c>
      <c r="G517" s="1670">
        <v>0</v>
      </c>
      <c r="H517" s="1671">
        <v>0</v>
      </c>
      <c r="I517" s="1671">
        <v>0</v>
      </c>
      <c r="J517" s="1671">
        <v>0</v>
      </c>
      <c r="K517" s="1671">
        <v>0</v>
      </c>
      <c r="L517" s="1671">
        <v>0</v>
      </c>
      <c r="M517" s="1648">
        <v>1.5762801781669928</v>
      </c>
      <c r="N517" s="1648">
        <v>1.6088539872350189</v>
      </c>
      <c r="O517" s="1648">
        <v>1.5747413495502138</v>
      </c>
      <c r="P517" s="1648">
        <v>1.5747413495502138</v>
      </c>
      <c r="Q517" s="1673">
        <v>1.5747413495502138</v>
      </c>
      <c r="R517" s="1648">
        <v>7.8717901412768034</v>
      </c>
      <c r="S517" s="1648">
        <v>9.4165697014672229</v>
      </c>
      <c r="T517" s="1648">
        <v>9.1495431833865553</v>
      </c>
      <c r="U517" s="1648">
        <v>9.1495431833865553</v>
      </c>
      <c r="V517" s="1648">
        <v>9.1495431833865553</v>
      </c>
      <c r="W517" s="1648">
        <v>9.1495431833865553</v>
      </c>
      <c r="X517" s="1648">
        <v>9.1495431833865553</v>
      </c>
      <c r="Y517" s="1648">
        <v>9.1495431833865553</v>
      </c>
      <c r="Z517" s="1648">
        <v>9.1495431833865553</v>
      </c>
      <c r="AA517" s="1672">
        <f t="shared" si="136"/>
        <v>0</v>
      </c>
    </row>
    <row r="518" spans="2:27" x14ac:dyDescent="0.25">
      <c r="B518" s="250" t="s">
        <v>1037</v>
      </c>
      <c r="C518" s="50" t="s">
        <v>1990</v>
      </c>
      <c r="D518" s="57" t="s">
        <v>807</v>
      </c>
      <c r="E518" s="1628" t="s">
        <v>1986</v>
      </c>
      <c r="F518" s="301">
        <v>3</v>
      </c>
      <c r="G518" s="1650">
        <v>0</v>
      </c>
      <c r="H518" s="1671">
        <v>0</v>
      </c>
      <c r="I518" s="1671">
        <v>0</v>
      </c>
      <c r="J518" s="1671">
        <v>0</v>
      </c>
      <c r="K518" s="1671">
        <v>0</v>
      </c>
      <c r="L518" s="1671">
        <v>0</v>
      </c>
      <c r="M518" s="1648">
        <v>0</v>
      </c>
      <c r="N518" s="1648">
        <v>0</v>
      </c>
      <c r="O518" s="1648">
        <v>0</v>
      </c>
      <c r="P518" s="1648">
        <v>0</v>
      </c>
      <c r="Q518" s="1673">
        <v>0</v>
      </c>
      <c r="R518" s="1648">
        <v>0</v>
      </c>
      <c r="S518" s="1648">
        <v>0</v>
      </c>
      <c r="T518" s="1648">
        <v>0</v>
      </c>
      <c r="U518" s="1648">
        <v>0</v>
      </c>
      <c r="V518" s="1648">
        <v>0</v>
      </c>
      <c r="W518" s="1648">
        <v>0</v>
      </c>
      <c r="X518" s="1648">
        <v>0</v>
      </c>
      <c r="Y518" s="1648">
        <v>0</v>
      </c>
      <c r="Z518" s="1648">
        <v>0</v>
      </c>
      <c r="AA518" s="1672">
        <f t="shared" si="136"/>
        <v>0</v>
      </c>
    </row>
    <row r="519" spans="2:27" x14ac:dyDescent="0.25">
      <c r="B519" s="250" t="s">
        <v>1038</v>
      </c>
      <c r="C519" s="50" t="s">
        <v>1993</v>
      </c>
      <c r="D519" s="57" t="s">
        <v>807</v>
      </c>
      <c r="E519" s="1628" t="s">
        <v>1986</v>
      </c>
      <c r="F519" s="301">
        <v>3</v>
      </c>
      <c r="G519" s="1650">
        <v>0</v>
      </c>
      <c r="H519" s="1671">
        <v>0</v>
      </c>
      <c r="I519" s="1671">
        <v>0</v>
      </c>
      <c r="J519" s="1671">
        <v>0</v>
      </c>
      <c r="K519" s="1671">
        <v>0</v>
      </c>
      <c r="L519" s="1671">
        <v>0</v>
      </c>
      <c r="M519" s="1648">
        <v>0</v>
      </c>
      <c r="N519" s="1648">
        <v>0</v>
      </c>
      <c r="O519" s="1648">
        <v>0</v>
      </c>
      <c r="P519" s="1648">
        <v>0</v>
      </c>
      <c r="Q519" s="1673">
        <v>0</v>
      </c>
      <c r="R519" s="1648">
        <v>0</v>
      </c>
      <c r="S519" s="1648">
        <v>0</v>
      </c>
      <c r="T519" s="1648">
        <v>0</v>
      </c>
      <c r="U519" s="1648">
        <v>0</v>
      </c>
      <c r="V519" s="1648">
        <v>0</v>
      </c>
      <c r="W519" s="1648">
        <v>0</v>
      </c>
      <c r="X519" s="1648">
        <v>0</v>
      </c>
      <c r="Y519" s="1648">
        <v>0</v>
      </c>
      <c r="Z519" s="1648">
        <v>0</v>
      </c>
      <c r="AA519" s="1672">
        <f t="shared" si="136"/>
        <v>0</v>
      </c>
    </row>
    <row r="520" spans="2:27" x14ac:dyDescent="0.25">
      <c r="B520" s="250" t="s">
        <v>1039</v>
      </c>
      <c r="C520" s="50" t="s">
        <v>1992</v>
      </c>
      <c r="D520" s="57" t="s">
        <v>807</v>
      </c>
      <c r="E520" s="1628" t="s">
        <v>1986</v>
      </c>
      <c r="F520" s="301">
        <v>3</v>
      </c>
      <c r="G520" s="1650">
        <v>0</v>
      </c>
      <c r="H520" s="1671">
        <v>0</v>
      </c>
      <c r="I520" s="1645">
        <v>0</v>
      </c>
      <c r="J520" s="1645">
        <v>0</v>
      </c>
      <c r="K520" s="1645">
        <v>0</v>
      </c>
      <c r="L520" s="1645">
        <v>0</v>
      </c>
      <c r="M520" s="1646">
        <v>1.5762801781669928</v>
      </c>
      <c r="N520" s="1646">
        <v>1.6088539872350189</v>
      </c>
      <c r="O520" s="1646">
        <v>1.5747413495502138</v>
      </c>
      <c r="P520" s="1646">
        <v>1.5747413495502138</v>
      </c>
      <c r="Q520" s="1673">
        <v>1.5747413495502138</v>
      </c>
      <c r="R520" s="1648">
        <v>7.8717901412768034</v>
      </c>
      <c r="S520" s="1646">
        <v>9.4165697014672229</v>
      </c>
      <c r="T520" s="1646">
        <v>9.1495431833865553</v>
      </c>
      <c r="U520" s="1646">
        <v>9.1495431833865553</v>
      </c>
      <c r="V520" s="1646">
        <v>9.1495431833865553</v>
      </c>
      <c r="W520" s="1646">
        <v>9.1495431833865553</v>
      </c>
      <c r="X520" s="1646">
        <v>9.1495431833865553</v>
      </c>
      <c r="Y520" s="1646">
        <v>9.1495431833865553</v>
      </c>
      <c r="Z520" s="1646">
        <v>9.1495431833865553</v>
      </c>
      <c r="AA520" s="1674">
        <f t="shared" si="136"/>
        <v>0</v>
      </c>
    </row>
    <row r="521" spans="2:27" x14ac:dyDescent="0.25">
      <c r="B521" s="250" t="s">
        <v>1040</v>
      </c>
      <c r="C521" s="50" t="s">
        <v>1032</v>
      </c>
      <c r="D521" s="57" t="s">
        <v>966</v>
      </c>
      <c r="E521" s="1628" t="s">
        <v>1986</v>
      </c>
      <c r="F521" s="301">
        <v>3</v>
      </c>
      <c r="G521" s="319">
        <f t="shared" ref="G521:K521" si="139">SUM(G513,G517)</f>
        <v>0</v>
      </c>
      <c r="H521" s="319">
        <f t="shared" si="139"/>
        <v>0</v>
      </c>
      <c r="I521" s="319">
        <f t="shared" si="139"/>
        <v>0</v>
      </c>
      <c r="J521" s="319">
        <f t="shared" si="139"/>
        <v>0</v>
      </c>
      <c r="K521" s="319">
        <f t="shared" si="139"/>
        <v>0</v>
      </c>
      <c r="L521" s="319">
        <f>SUM(L513,L517)</f>
        <v>0</v>
      </c>
      <c r="M521" s="319">
        <f t="shared" ref="M521:Z521" si="140">SUM(M513,M517)</f>
        <v>14.586067594425908</v>
      </c>
      <c r="N521" s="319">
        <f t="shared" si="140"/>
        <v>5.5440034415903092</v>
      </c>
      <c r="O521" s="319">
        <f t="shared" si="140"/>
        <v>4.7606949471707818</v>
      </c>
      <c r="P521" s="319">
        <f t="shared" si="140"/>
        <v>5.7908288291003762</v>
      </c>
      <c r="Q521" s="319">
        <f t="shared" si="140"/>
        <v>6.4726516701023629</v>
      </c>
      <c r="R521" s="319">
        <f t="shared" si="140"/>
        <v>22.494275325116753</v>
      </c>
      <c r="S521" s="319">
        <f t="shared" si="140"/>
        <v>11.208116819661031</v>
      </c>
      <c r="T521" s="319">
        <f t="shared" si="140"/>
        <v>11.11226472171507</v>
      </c>
      <c r="U521" s="319">
        <f t="shared" si="140"/>
        <v>10.902389667667201</v>
      </c>
      <c r="V521" s="319">
        <f t="shared" si="140"/>
        <v>11.000048427870603</v>
      </c>
      <c r="W521" s="319">
        <f t="shared" si="140"/>
        <v>10.886637586447058</v>
      </c>
      <c r="X521" s="319">
        <f t="shared" si="140"/>
        <v>10.89830850913228</v>
      </c>
      <c r="Y521" s="319">
        <f t="shared" si="140"/>
        <v>10.991290023944098</v>
      </c>
      <c r="Z521" s="319">
        <f t="shared" si="140"/>
        <v>10.818503108994481</v>
      </c>
      <c r="AA521" s="319">
        <f t="shared" si="136"/>
        <v>0</v>
      </c>
    </row>
    <row r="522" spans="2:27" x14ac:dyDescent="0.25">
      <c r="B522" s="250" t="s">
        <v>1041</v>
      </c>
      <c r="C522" s="50" t="s">
        <v>1042</v>
      </c>
      <c r="D522" s="57" t="s">
        <v>810</v>
      </c>
      <c r="E522" s="1628" t="s">
        <v>1986</v>
      </c>
      <c r="F522" s="301">
        <v>3</v>
      </c>
      <c r="G522" s="1670">
        <v>0</v>
      </c>
      <c r="H522" s="1671">
        <v>0</v>
      </c>
      <c r="I522" s="1671">
        <v>0</v>
      </c>
      <c r="J522" s="1671">
        <v>0</v>
      </c>
      <c r="K522" s="1671">
        <v>0</v>
      </c>
      <c r="L522" s="1671">
        <v>0</v>
      </c>
      <c r="M522" s="1648">
        <v>0</v>
      </c>
      <c r="N522" s="1648">
        <v>0</v>
      </c>
      <c r="O522" s="1648">
        <v>0</v>
      </c>
      <c r="P522" s="1648">
        <v>0</v>
      </c>
      <c r="Q522" s="1673">
        <v>0</v>
      </c>
      <c r="R522" s="1648">
        <v>0</v>
      </c>
      <c r="S522" s="1648">
        <v>0</v>
      </c>
      <c r="T522" s="1648">
        <v>0</v>
      </c>
      <c r="U522" s="1648">
        <v>0</v>
      </c>
      <c r="V522" s="1648">
        <v>0</v>
      </c>
      <c r="W522" s="1648">
        <v>0</v>
      </c>
      <c r="X522" s="1648">
        <v>0</v>
      </c>
      <c r="Y522" s="1648">
        <v>0</v>
      </c>
      <c r="Z522" s="1648">
        <v>0</v>
      </c>
      <c r="AA522" s="1672">
        <f t="shared" si="136"/>
        <v>0</v>
      </c>
    </row>
    <row r="523" spans="2:27" x14ac:dyDescent="0.25">
      <c r="B523" s="250" t="s">
        <v>1043</v>
      </c>
      <c r="C523" s="50" t="s">
        <v>1044</v>
      </c>
      <c r="D523" s="57" t="s">
        <v>810</v>
      </c>
      <c r="E523" s="1628" t="s">
        <v>1986</v>
      </c>
      <c r="F523" s="301">
        <v>3</v>
      </c>
      <c r="G523" s="1650">
        <v>0</v>
      </c>
      <c r="H523" s="1671">
        <v>0</v>
      </c>
      <c r="I523" s="1671">
        <v>0</v>
      </c>
      <c r="J523" s="1671">
        <v>0</v>
      </c>
      <c r="K523" s="1671">
        <v>0</v>
      </c>
      <c r="L523" s="1671">
        <v>0</v>
      </c>
      <c r="M523" s="1648">
        <v>0</v>
      </c>
      <c r="N523" s="1648">
        <v>0</v>
      </c>
      <c r="O523" s="1648">
        <v>0</v>
      </c>
      <c r="P523" s="1648">
        <v>0</v>
      </c>
      <c r="Q523" s="1673">
        <v>0</v>
      </c>
      <c r="R523" s="1648">
        <v>0</v>
      </c>
      <c r="S523" s="1648">
        <v>0</v>
      </c>
      <c r="T523" s="1648">
        <v>0</v>
      </c>
      <c r="U523" s="1648">
        <v>0</v>
      </c>
      <c r="V523" s="1648">
        <v>0</v>
      </c>
      <c r="W523" s="1648">
        <v>0</v>
      </c>
      <c r="X523" s="1648">
        <v>0</v>
      </c>
      <c r="Y523" s="1648">
        <v>0</v>
      </c>
      <c r="Z523" s="1648">
        <v>0</v>
      </c>
      <c r="AA523" s="1672">
        <f t="shared" si="136"/>
        <v>0</v>
      </c>
    </row>
    <row r="524" spans="2:27" x14ac:dyDescent="0.25">
      <c r="B524" s="250" t="s">
        <v>1045</v>
      </c>
      <c r="C524" s="50" t="s">
        <v>1046</v>
      </c>
      <c r="D524" s="57" t="s">
        <v>810</v>
      </c>
      <c r="E524" s="1628" t="s">
        <v>1986</v>
      </c>
      <c r="F524" s="301">
        <v>3</v>
      </c>
      <c r="G524" s="1650">
        <v>0</v>
      </c>
      <c r="H524" s="1671">
        <v>0</v>
      </c>
      <c r="I524" s="1671">
        <v>0</v>
      </c>
      <c r="J524" s="1671">
        <v>0</v>
      </c>
      <c r="K524" s="1671">
        <v>0</v>
      </c>
      <c r="L524" s="1671">
        <v>0</v>
      </c>
      <c r="M524" s="1648">
        <v>0</v>
      </c>
      <c r="N524" s="1648">
        <v>0</v>
      </c>
      <c r="O524" s="1648">
        <v>0</v>
      </c>
      <c r="P524" s="1648">
        <v>0</v>
      </c>
      <c r="Q524" s="1673">
        <v>0</v>
      </c>
      <c r="R524" s="1648">
        <v>0</v>
      </c>
      <c r="S524" s="1648">
        <v>0</v>
      </c>
      <c r="T524" s="1648">
        <v>0</v>
      </c>
      <c r="U524" s="1648">
        <v>0</v>
      </c>
      <c r="V524" s="1648">
        <v>0</v>
      </c>
      <c r="W524" s="1648">
        <v>0</v>
      </c>
      <c r="X524" s="1648">
        <v>0</v>
      </c>
      <c r="Y524" s="1648">
        <v>0</v>
      </c>
      <c r="Z524" s="1648">
        <v>0</v>
      </c>
      <c r="AA524" s="1672">
        <f t="shared" si="136"/>
        <v>0</v>
      </c>
    </row>
    <row r="525" spans="2:27" x14ac:dyDescent="0.25">
      <c r="B525" s="250" t="s">
        <v>1047</v>
      </c>
      <c r="C525" s="50" t="s">
        <v>1048</v>
      </c>
      <c r="D525" s="57" t="s">
        <v>810</v>
      </c>
      <c r="E525" s="1628" t="s">
        <v>1986</v>
      </c>
      <c r="F525" s="301">
        <v>3</v>
      </c>
      <c r="G525" s="1650">
        <v>0</v>
      </c>
      <c r="H525" s="1671">
        <v>0</v>
      </c>
      <c r="I525" s="1645">
        <v>0</v>
      </c>
      <c r="J525" s="1645">
        <v>0</v>
      </c>
      <c r="K525" s="1645">
        <v>0</v>
      </c>
      <c r="L525" s="1645">
        <v>0</v>
      </c>
      <c r="M525" s="1646">
        <v>0</v>
      </c>
      <c r="N525" s="1646">
        <v>0</v>
      </c>
      <c r="O525" s="1646">
        <v>0</v>
      </c>
      <c r="P525" s="1646">
        <v>0</v>
      </c>
      <c r="Q525" s="1673">
        <v>0</v>
      </c>
      <c r="R525" s="1648">
        <v>0</v>
      </c>
      <c r="S525" s="1646">
        <v>0</v>
      </c>
      <c r="T525" s="1646">
        <v>0</v>
      </c>
      <c r="U525" s="1646">
        <v>0</v>
      </c>
      <c r="V525" s="1646">
        <v>0</v>
      </c>
      <c r="W525" s="1646">
        <v>0</v>
      </c>
      <c r="X525" s="1646">
        <v>0</v>
      </c>
      <c r="Y525" s="1646">
        <v>0</v>
      </c>
      <c r="Z525" s="1646">
        <v>0</v>
      </c>
      <c r="AA525" s="1674">
        <f t="shared" si="136"/>
        <v>0</v>
      </c>
    </row>
    <row r="526" spans="2:27" x14ac:dyDescent="0.25">
      <c r="B526" s="250" t="s">
        <v>1049</v>
      </c>
      <c r="C526" s="50" t="s">
        <v>1042</v>
      </c>
      <c r="D526" s="57" t="s">
        <v>807</v>
      </c>
      <c r="E526" s="1628" t="s">
        <v>1986</v>
      </c>
      <c r="F526" s="301">
        <v>3</v>
      </c>
      <c r="G526" s="1670">
        <v>0</v>
      </c>
      <c r="H526" s="1671">
        <v>0</v>
      </c>
      <c r="I526" s="1671">
        <v>0</v>
      </c>
      <c r="J526" s="1671">
        <v>0</v>
      </c>
      <c r="K526" s="1671">
        <v>0</v>
      </c>
      <c r="L526" s="1671">
        <v>0</v>
      </c>
      <c r="M526" s="1648">
        <v>0</v>
      </c>
      <c r="N526" s="1648">
        <v>0</v>
      </c>
      <c r="O526" s="1648">
        <v>0</v>
      </c>
      <c r="P526" s="1648">
        <v>0</v>
      </c>
      <c r="Q526" s="1673">
        <v>0</v>
      </c>
      <c r="R526" s="1648">
        <v>0</v>
      </c>
      <c r="S526" s="1648">
        <v>0</v>
      </c>
      <c r="T526" s="1648">
        <v>0</v>
      </c>
      <c r="U526" s="1648">
        <v>0</v>
      </c>
      <c r="V526" s="1648">
        <v>0</v>
      </c>
      <c r="W526" s="1648">
        <v>0</v>
      </c>
      <c r="X526" s="1648">
        <v>0</v>
      </c>
      <c r="Y526" s="1648">
        <v>0</v>
      </c>
      <c r="Z526" s="1648">
        <v>0</v>
      </c>
      <c r="AA526" s="1672">
        <f t="shared" si="136"/>
        <v>0</v>
      </c>
    </row>
    <row r="527" spans="2:27" x14ac:dyDescent="0.25">
      <c r="B527" s="250" t="s">
        <v>1050</v>
      </c>
      <c r="C527" s="50" t="s">
        <v>1044</v>
      </c>
      <c r="D527" s="57" t="s">
        <v>807</v>
      </c>
      <c r="E527" s="1628" t="s">
        <v>1986</v>
      </c>
      <c r="F527" s="301">
        <v>3</v>
      </c>
      <c r="G527" s="1650">
        <v>0</v>
      </c>
      <c r="H527" s="1671">
        <v>0</v>
      </c>
      <c r="I527" s="1671">
        <v>0</v>
      </c>
      <c r="J527" s="1671">
        <v>0</v>
      </c>
      <c r="K527" s="1671">
        <v>0</v>
      </c>
      <c r="L527" s="1671">
        <v>0</v>
      </c>
      <c r="M527" s="1648">
        <v>0</v>
      </c>
      <c r="N527" s="1648">
        <v>0</v>
      </c>
      <c r="O527" s="1648">
        <v>0</v>
      </c>
      <c r="P527" s="1648">
        <v>0</v>
      </c>
      <c r="Q527" s="1673">
        <v>0</v>
      </c>
      <c r="R527" s="1648">
        <v>0</v>
      </c>
      <c r="S527" s="1648">
        <v>0</v>
      </c>
      <c r="T527" s="1648">
        <v>0</v>
      </c>
      <c r="U527" s="1648">
        <v>0</v>
      </c>
      <c r="V527" s="1648">
        <v>0</v>
      </c>
      <c r="W527" s="1648">
        <v>0</v>
      </c>
      <c r="X527" s="1648">
        <v>0</v>
      </c>
      <c r="Y527" s="1648">
        <v>0</v>
      </c>
      <c r="Z527" s="1648">
        <v>0</v>
      </c>
      <c r="AA527" s="1672">
        <f t="shared" si="136"/>
        <v>0</v>
      </c>
    </row>
    <row r="528" spans="2:27" x14ac:dyDescent="0.25">
      <c r="B528" s="250" t="s">
        <v>1051</v>
      </c>
      <c r="C528" s="50" t="s">
        <v>1046</v>
      </c>
      <c r="D528" s="57" t="s">
        <v>807</v>
      </c>
      <c r="E528" s="1628" t="s">
        <v>1986</v>
      </c>
      <c r="F528" s="301">
        <v>3</v>
      </c>
      <c r="G528" s="1650">
        <v>0</v>
      </c>
      <c r="H528" s="1671">
        <v>0</v>
      </c>
      <c r="I528" s="1671">
        <v>0</v>
      </c>
      <c r="J528" s="1671">
        <v>0</v>
      </c>
      <c r="K528" s="1671">
        <v>0</v>
      </c>
      <c r="L528" s="1671">
        <v>0</v>
      </c>
      <c r="M528" s="1648">
        <v>0</v>
      </c>
      <c r="N528" s="1648">
        <v>0</v>
      </c>
      <c r="O528" s="1648">
        <v>0</v>
      </c>
      <c r="P528" s="1648">
        <v>0</v>
      </c>
      <c r="Q528" s="1673">
        <v>0</v>
      </c>
      <c r="R528" s="1648">
        <v>0</v>
      </c>
      <c r="S528" s="1648">
        <v>0</v>
      </c>
      <c r="T528" s="1648">
        <v>0</v>
      </c>
      <c r="U528" s="1648">
        <v>0</v>
      </c>
      <c r="V528" s="1648">
        <v>0</v>
      </c>
      <c r="W528" s="1648">
        <v>0</v>
      </c>
      <c r="X528" s="1648">
        <v>0</v>
      </c>
      <c r="Y528" s="1648">
        <v>0</v>
      </c>
      <c r="Z528" s="1648">
        <v>0</v>
      </c>
      <c r="AA528" s="1672">
        <f t="shared" si="136"/>
        <v>0</v>
      </c>
    </row>
    <row r="529" spans="2:27" x14ac:dyDescent="0.25">
      <c r="B529" s="250" t="s">
        <v>1052</v>
      </c>
      <c r="C529" s="50" t="s">
        <v>1048</v>
      </c>
      <c r="D529" s="57" t="s">
        <v>807</v>
      </c>
      <c r="E529" s="1628" t="s">
        <v>1986</v>
      </c>
      <c r="F529" s="301">
        <v>3</v>
      </c>
      <c r="G529" s="1650">
        <v>0</v>
      </c>
      <c r="H529" s="1671">
        <v>0</v>
      </c>
      <c r="I529" s="1645">
        <v>0</v>
      </c>
      <c r="J529" s="1645">
        <v>0</v>
      </c>
      <c r="K529" s="1645">
        <v>0</v>
      </c>
      <c r="L529" s="1645">
        <v>0</v>
      </c>
      <c r="M529" s="1646">
        <v>0</v>
      </c>
      <c r="N529" s="1646">
        <v>0</v>
      </c>
      <c r="O529" s="1646">
        <v>0</v>
      </c>
      <c r="P529" s="1646">
        <v>0</v>
      </c>
      <c r="Q529" s="1673">
        <v>0</v>
      </c>
      <c r="R529" s="1648">
        <v>0</v>
      </c>
      <c r="S529" s="1646">
        <v>0</v>
      </c>
      <c r="T529" s="1646">
        <v>0</v>
      </c>
      <c r="U529" s="1646">
        <v>0</v>
      </c>
      <c r="V529" s="1646">
        <v>0</v>
      </c>
      <c r="W529" s="1646">
        <v>0</v>
      </c>
      <c r="X529" s="1646">
        <v>0</v>
      </c>
      <c r="Y529" s="1646">
        <v>0</v>
      </c>
      <c r="Z529" s="1646">
        <v>0</v>
      </c>
      <c r="AA529" s="1674">
        <f t="shared" si="136"/>
        <v>0</v>
      </c>
    </row>
    <row r="530" spans="2:27" x14ac:dyDescent="0.25">
      <c r="B530" s="250" t="s">
        <v>1053</v>
      </c>
      <c r="C530" s="50" t="s">
        <v>1044</v>
      </c>
      <c r="D530" s="57" t="s">
        <v>966</v>
      </c>
      <c r="E530" s="1628" t="s">
        <v>1986</v>
      </c>
      <c r="F530" s="301">
        <v>3</v>
      </c>
      <c r="G530" s="319">
        <f t="shared" ref="G530:K530" si="141">SUM(G522,G526)</f>
        <v>0</v>
      </c>
      <c r="H530" s="319">
        <f t="shared" si="141"/>
        <v>0</v>
      </c>
      <c r="I530" s="319">
        <f t="shared" si="141"/>
        <v>0</v>
      </c>
      <c r="J530" s="319">
        <f t="shared" si="141"/>
        <v>0</v>
      </c>
      <c r="K530" s="319">
        <f t="shared" si="141"/>
        <v>0</v>
      </c>
      <c r="L530" s="319">
        <f>SUM(L522,L526)</f>
        <v>0</v>
      </c>
      <c r="M530" s="319">
        <f t="shared" ref="M530:AA530" si="142">SUM(M522,M526)</f>
        <v>0</v>
      </c>
      <c r="N530" s="319">
        <f t="shared" si="142"/>
        <v>0</v>
      </c>
      <c r="O530" s="319">
        <f t="shared" si="142"/>
        <v>0</v>
      </c>
      <c r="P530" s="319">
        <f t="shared" si="142"/>
        <v>0</v>
      </c>
      <c r="Q530" s="319">
        <f>SUM(Q522,Q526)</f>
        <v>0</v>
      </c>
      <c r="R530" s="319">
        <f t="shared" si="142"/>
        <v>0</v>
      </c>
      <c r="S530" s="319">
        <f t="shared" si="142"/>
        <v>0</v>
      </c>
      <c r="T530" s="319">
        <f t="shared" si="142"/>
        <v>0</v>
      </c>
      <c r="U530" s="319">
        <f t="shared" si="142"/>
        <v>0</v>
      </c>
      <c r="V530" s="319">
        <f t="shared" si="142"/>
        <v>0</v>
      </c>
      <c r="W530" s="319">
        <f t="shared" si="142"/>
        <v>0</v>
      </c>
      <c r="X530" s="319">
        <f t="shared" si="142"/>
        <v>0</v>
      </c>
      <c r="Y530" s="319">
        <f t="shared" si="142"/>
        <v>0</v>
      </c>
      <c r="Z530" s="319">
        <f t="shared" si="142"/>
        <v>0</v>
      </c>
      <c r="AA530" s="319">
        <f t="shared" si="142"/>
        <v>0</v>
      </c>
    </row>
    <row r="531" spans="2:27" x14ac:dyDescent="0.25">
      <c r="B531" s="250" t="s">
        <v>1054</v>
      </c>
      <c r="C531" s="50" t="s">
        <v>1055</v>
      </c>
      <c r="D531" s="57" t="s">
        <v>810</v>
      </c>
      <c r="E531" s="1628" t="s">
        <v>1986</v>
      </c>
      <c r="F531" s="301">
        <v>3</v>
      </c>
      <c r="G531" s="1650">
        <v>0</v>
      </c>
      <c r="H531" s="1671">
        <v>0</v>
      </c>
      <c r="I531" s="1671">
        <v>0</v>
      </c>
      <c r="J531" s="1671">
        <v>0</v>
      </c>
      <c r="K531" s="1671">
        <v>0</v>
      </c>
      <c r="L531" s="1671">
        <v>0</v>
      </c>
      <c r="M531" s="1648">
        <v>0</v>
      </c>
      <c r="N531" s="1648">
        <v>0</v>
      </c>
      <c r="O531" s="1648">
        <v>0</v>
      </c>
      <c r="P531" s="1648">
        <v>0</v>
      </c>
      <c r="Q531" s="1673">
        <v>0</v>
      </c>
      <c r="R531" s="1648">
        <v>0</v>
      </c>
      <c r="S531" s="1648">
        <v>0</v>
      </c>
      <c r="T531" s="1648">
        <v>0</v>
      </c>
      <c r="U531" s="1648">
        <v>0</v>
      </c>
      <c r="V531" s="1648">
        <v>0</v>
      </c>
      <c r="W531" s="1648">
        <v>0</v>
      </c>
      <c r="X531" s="1648">
        <v>0</v>
      </c>
      <c r="Y531" s="1648">
        <v>0</v>
      </c>
      <c r="Z531" s="1648">
        <v>0</v>
      </c>
      <c r="AA531" s="1672">
        <f t="shared" si="136"/>
        <v>0</v>
      </c>
    </row>
    <row r="532" spans="2:27" x14ac:dyDescent="0.25">
      <c r="B532" s="250" t="s">
        <v>1056</v>
      </c>
      <c r="C532" s="50" t="s">
        <v>1057</v>
      </c>
      <c r="D532" s="57" t="s">
        <v>810</v>
      </c>
      <c r="E532" s="1628" t="s">
        <v>1986</v>
      </c>
      <c r="F532" s="301">
        <v>3</v>
      </c>
      <c r="G532" s="1650">
        <v>0</v>
      </c>
      <c r="H532" s="1671">
        <v>0</v>
      </c>
      <c r="I532" s="1645">
        <v>0</v>
      </c>
      <c r="J532" s="1645">
        <v>0</v>
      </c>
      <c r="K532" s="1645">
        <v>0</v>
      </c>
      <c r="L532" s="1645">
        <v>0</v>
      </c>
      <c r="M532" s="1646">
        <v>0.90904930332576084</v>
      </c>
      <c r="N532" s="1646">
        <v>4.9233612563923437</v>
      </c>
      <c r="O532" s="1646">
        <v>8.3971025544407496</v>
      </c>
      <c r="P532" s="1646">
        <v>11.505108434566994</v>
      </c>
      <c r="Q532" s="1673">
        <v>13.563487077341339</v>
      </c>
      <c r="R532" s="1648">
        <v>34.99908803896038</v>
      </c>
      <c r="S532" s="1646">
        <v>5.5598953246451739</v>
      </c>
      <c r="T532" s="1646">
        <v>22.056083835601591</v>
      </c>
      <c r="U532" s="1646">
        <v>1.6368529954045845</v>
      </c>
      <c r="V532" s="1646">
        <v>19.854650025101499</v>
      </c>
      <c r="W532" s="1646">
        <v>8.7138678269510876</v>
      </c>
      <c r="X532" s="1646">
        <v>10.072551300874178</v>
      </c>
      <c r="Y532" s="1646">
        <v>18.897542850475173</v>
      </c>
      <c r="Z532" s="1646">
        <v>2.247642707772449</v>
      </c>
      <c r="AA532" s="1674">
        <f t="shared" si="136"/>
        <v>0</v>
      </c>
    </row>
    <row r="533" spans="2:27" x14ac:dyDescent="0.25">
      <c r="B533" s="250" t="s">
        <v>1058</v>
      </c>
      <c r="C533" s="50" t="s">
        <v>1059</v>
      </c>
      <c r="D533" s="57" t="s">
        <v>810</v>
      </c>
      <c r="E533" s="1628" t="s">
        <v>1986</v>
      </c>
      <c r="F533" s="301">
        <v>3</v>
      </c>
      <c r="G533" s="1650">
        <v>0</v>
      </c>
      <c r="H533" s="1671">
        <v>0</v>
      </c>
      <c r="I533" s="1645">
        <v>0</v>
      </c>
      <c r="J533" s="1645">
        <v>0</v>
      </c>
      <c r="K533" s="1645">
        <v>0</v>
      </c>
      <c r="L533" s="1645">
        <v>0</v>
      </c>
      <c r="M533" s="1646">
        <v>3.2933270563281895E-3</v>
      </c>
      <c r="N533" s="1646">
        <v>7.1118062648816843E-2</v>
      </c>
      <c r="O533" s="1646">
        <v>0.23146748675625559</v>
      </c>
      <c r="P533" s="1646">
        <v>0.46649532708692004</v>
      </c>
      <c r="Q533" s="1673">
        <v>0.7727747433254416</v>
      </c>
      <c r="R533" s="1648">
        <v>7.4798382336915408</v>
      </c>
      <c r="S533" s="1646">
        <v>0</v>
      </c>
      <c r="T533" s="1646">
        <v>0</v>
      </c>
      <c r="U533" s="1646">
        <v>0</v>
      </c>
      <c r="V533" s="1646">
        <v>0</v>
      </c>
      <c r="W533" s="1646">
        <v>0</v>
      </c>
      <c r="X533" s="1646">
        <v>0</v>
      </c>
      <c r="Y533" s="1646">
        <v>0</v>
      </c>
      <c r="Z533" s="1646">
        <v>0</v>
      </c>
      <c r="AA533" s="1674">
        <f t="shared" si="136"/>
        <v>0</v>
      </c>
    </row>
    <row r="534" spans="2:27" x14ac:dyDescent="0.25">
      <c r="B534" s="250" t="s">
        <v>1060</v>
      </c>
      <c r="C534" s="50" t="s">
        <v>1055</v>
      </c>
      <c r="D534" s="57" t="s">
        <v>807</v>
      </c>
      <c r="E534" s="1628" t="s">
        <v>1986</v>
      </c>
      <c r="F534" s="301">
        <v>3</v>
      </c>
      <c r="G534" s="1650">
        <v>0</v>
      </c>
      <c r="H534" s="1671">
        <v>0</v>
      </c>
      <c r="I534" s="1671">
        <v>0</v>
      </c>
      <c r="J534" s="1671">
        <v>0</v>
      </c>
      <c r="K534" s="1671">
        <v>0</v>
      </c>
      <c r="L534" s="1671">
        <v>0</v>
      </c>
      <c r="M534" s="1648">
        <v>0</v>
      </c>
      <c r="N534" s="1648">
        <v>0</v>
      </c>
      <c r="O534" s="1648">
        <v>0</v>
      </c>
      <c r="P534" s="1648">
        <v>0</v>
      </c>
      <c r="Q534" s="1673">
        <v>0</v>
      </c>
      <c r="R534" s="1648">
        <v>0</v>
      </c>
      <c r="S534" s="1648">
        <v>0</v>
      </c>
      <c r="T534" s="1648">
        <v>0</v>
      </c>
      <c r="U534" s="1648">
        <v>0</v>
      </c>
      <c r="V534" s="1648">
        <v>0</v>
      </c>
      <c r="W534" s="1648">
        <v>0</v>
      </c>
      <c r="X534" s="1648">
        <v>0</v>
      </c>
      <c r="Y534" s="1648">
        <v>0</v>
      </c>
      <c r="Z534" s="1648">
        <v>0</v>
      </c>
      <c r="AA534" s="1672">
        <f t="shared" si="136"/>
        <v>0</v>
      </c>
    </row>
    <row r="535" spans="2:27" x14ac:dyDescent="0.25">
      <c r="B535" s="250" t="s">
        <v>1061</v>
      </c>
      <c r="C535" s="50" t="s">
        <v>1057</v>
      </c>
      <c r="D535" s="57" t="s">
        <v>807</v>
      </c>
      <c r="E535" s="1628" t="s">
        <v>1986</v>
      </c>
      <c r="F535" s="301">
        <v>3</v>
      </c>
      <c r="G535" s="1650">
        <v>0</v>
      </c>
      <c r="H535" s="1671">
        <v>0</v>
      </c>
      <c r="I535" s="1645">
        <v>0</v>
      </c>
      <c r="J535" s="1645">
        <v>0</v>
      </c>
      <c r="K535" s="1645">
        <v>0</v>
      </c>
      <c r="L535" s="1645">
        <v>0</v>
      </c>
      <c r="M535" s="1646">
        <v>0</v>
      </c>
      <c r="N535" s="1646">
        <v>0</v>
      </c>
      <c r="O535" s="1646">
        <v>0</v>
      </c>
      <c r="P535" s="1646">
        <v>0</v>
      </c>
      <c r="Q535" s="1673">
        <v>0</v>
      </c>
      <c r="R535" s="1648">
        <v>0</v>
      </c>
      <c r="S535" s="1646">
        <v>0</v>
      </c>
      <c r="T535" s="1646">
        <v>0</v>
      </c>
      <c r="U535" s="1646">
        <v>0</v>
      </c>
      <c r="V535" s="1646">
        <v>0</v>
      </c>
      <c r="W535" s="1646">
        <v>0</v>
      </c>
      <c r="X535" s="1646">
        <v>0</v>
      </c>
      <c r="Y535" s="1646">
        <v>0</v>
      </c>
      <c r="Z535" s="1646">
        <v>0</v>
      </c>
      <c r="AA535" s="1674">
        <f t="shared" si="136"/>
        <v>0</v>
      </c>
    </row>
    <row r="536" spans="2:27" x14ac:dyDescent="0.25">
      <c r="B536" s="250" t="s">
        <v>1062</v>
      </c>
      <c r="C536" s="50" t="s">
        <v>1059</v>
      </c>
      <c r="D536" s="57" t="s">
        <v>807</v>
      </c>
      <c r="E536" s="1628" t="s">
        <v>1986</v>
      </c>
      <c r="F536" s="301">
        <v>3</v>
      </c>
      <c r="G536" s="1650">
        <v>0</v>
      </c>
      <c r="H536" s="1671">
        <v>0</v>
      </c>
      <c r="I536" s="1645">
        <v>0</v>
      </c>
      <c r="J536" s="1645">
        <v>0</v>
      </c>
      <c r="K536" s="1645">
        <v>0</v>
      </c>
      <c r="L536" s="1645">
        <v>0</v>
      </c>
      <c r="M536" s="1646">
        <v>0</v>
      </c>
      <c r="N536" s="1646">
        <v>0</v>
      </c>
      <c r="O536" s="1646">
        <v>0</v>
      </c>
      <c r="P536" s="1646">
        <v>0</v>
      </c>
      <c r="Q536" s="1673">
        <v>0</v>
      </c>
      <c r="R536" s="1648">
        <v>0</v>
      </c>
      <c r="S536" s="1646">
        <v>8.7202315956566263</v>
      </c>
      <c r="T536" s="1646">
        <v>8.7202315956566263</v>
      </c>
      <c r="U536" s="1646">
        <v>8.7202315956566263</v>
      </c>
      <c r="V536" s="1646">
        <v>8.7202315956566263</v>
      </c>
      <c r="W536" s="1646">
        <v>8.7202315956566263</v>
      </c>
      <c r="X536" s="1646">
        <v>8.7202315956566263</v>
      </c>
      <c r="Y536" s="1646">
        <v>8.7202315956566263</v>
      </c>
      <c r="Z536" s="1646">
        <v>8.7202315956566263</v>
      </c>
      <c r="AA536" s="1674">
        <f t="shared" si="136"/>
        <v>0</v>
      </c>
    </row>
    <row r="537" spans="2:27" x14ac:dyDescent="0.25">
      <c r="B537" s="250" t="s">
        <v>1063</v>
      </c>
      <c r="C537" s="50" t="s">
        <v>1055</v>
      </c>
      <c r="D537" s="57" t="s">
        <v>966</v>
      </c>
      <c r="E537" s="1628" t="s">
        <v>1986</v>
      </c>
      <c r="F537" s="301">
        <v>3</v>
      </c>
      <c r="G537" s="319">
        <f>SUM(G531,G534)</f>
        <v>0</v>
      </c>
      <c r="H537" s="319">
        <f t="shared" ref="H537:AA537" si="143">SUM(H531,H534)</f>
        <v>0</v>
      </c>
      <c r="I537" s="319">
        <f t="shared" si="143"/>
        <v>0</v>
      </c>
      <c r="J537" s="319">
        <f t="shared" si="143"/>
        <v>0</v>
      </c>
      <c r="K537" s="319">
        <f t="shared" si="143"/>
        <v>0</v>
      </c>
      <c r="L537" s="319">
        <f t="shared" si="143"/>
        <v>0</v>
      </c>
      <c r="M537" s="319">
        <f t="shared" si="143"/>
        <v>0</v>
      </c>
      <c r="N537" s="319">
        <f t="shared" si="143"/>
        <v>0</v>
      </c>
      <c r="O537" s="319">
        <f t="shared" si="143"/>
        <v>0</v>
      </c>
      <c r="P537" s="319">
        <f t="shared" si="143"/>
        <v>0</v>
      </c>
      <c r="Q537" s="319">
        <f t="shared" si="143"/>
        <v>0</v>
      </c>
      <c r="R537" s="319">
        <f t="shared" si="143"/>
        <v>0</v>
      </c>
      <c r="S537" s="319">
        <f t="shared" si="143"/>
        <v>0</v>
      </c>
      <c r="T537" s="319">
        <f t="shared" si="143"/>
        <v>0</v>
      </c>
      <c r="U537" s="319">
        <f t="shared" si="143"/>
        <v>0</v>
      </c>
      <c r="V537" s="319">
        <f t="shared" si="143"/>
        <v>0</v>
      </c>
      <c r="W537" s="319">
        <f t="shared" si="143"/>
        <v>0</v>
      </c>
      <c r="X537" s="319">
        <f t="shared" si="143"/>
        <v>0</v>
      </c>
      <c r="Y537" s="319">
        <f t="shared" si="143"/>
        <v>0</v>
      </c>
      <c r="Z537" s="319">
        <f t="shared" si="143"/>
        <v>0</v>
      </c>
      <c r="AA537" s="320">
        <f t="shared" si="143"/>
        <v>0</v>
      </c>
    </row>
    <row r="538" spans="2:27" x14ac:dyDescent="0.25">
      <c r="B538" s="250" t="s">
        <v>1064</v>
      </c>
      <c r="C538" s="50" t="s">
        <v>1057</v>
      </c>
      <c r="D538" s="57" t="s">
        <v>966</v>
      </c>
      <c r="E538" s="1628" t="s">
        <v>1986</v>
      </c>
      <c r="F538" s="301">
        <v>3</v>
      </c>
      <c r="G538" s="319">
        <f t="shared" ref="G538:AA538" si="144">SUM(G532,G535)</f>
        <v>0</v>
      </c>
      <c r="H538" s="319">
        <f t="shared" si="144"/>
        <v>0</v>
      </c>
      <c r="I538" s="319">
        <f t="shared" si="144"/>
        <v>0</v>
      </c>
      <c r="J538" s="319">
        <f t="shared" si="144"/>
        <v>0</v>
      </c>
      <c r="K538" s="319">
        <f t="shared" si="144"/>
        <v>0</v>
      </c>
      <c r="L538" s="319">
        <f t="shared" si="144"/>
        <v>0</v>
      </c>
      <c r="M538" s="319">
        <f t="shared" si="144"/>
        <v>0.90904930332576084</v>
      </c>
      <c r="N538" s="319">
        <f t="shared" si="144"/>
        <v>4.9233612563923437</v>
      </c>
      <c r="O538" s="319">
        <f t="shared" si="144"/>
        <v>8.3971025544407496</v>
      </c>
      <c r="P538" s="319">
        <f t="shared" si="144"/>
        <v>11.505108434566994</v>
      </c>
      <c r="Q538" s="319">
        <f t="shared" si="144"/>
        <v>13.563487077341339</v>
      </c>
      <c r="R538" s="319">
        <f t="shared" si="144"/>
        <v>34.99908803896038</v>
      </c>
      <c r="S538" s="319">
        <f t="shared" si="144"/>
        <v>5.5598953246451739</v>
      </c>
      <c r="T538" s="319">
        <f t="shared" si="144"/>
        <v>22.056083835601591</v>
      </c>
      <c r="U538" s="319">
        <f t="shared" si="144"/>
        <v>1.6368529954045845</v>
      </c>
      <c r="V538" s="319">
        <f t="shared" si="144"/>
        <v>19.854650025101499</v>
      </c>
      <c r="W538" s="319">
        <f t="shared" si="144"/>
        <v>8.7138678269510876</v>
      </c>
      <c r="X538" s="319">
        <f t="shared" si="144"/>
        <v>10.072551300874178</v>
      </c>
      <c r="Y538" s="319">
        <f t="shared" si="144"/>
        <v>18.897542850475173</v>
      </c>
      <c r="Z538" s="319">
        <f t="shared" si="144"/>
        <v>2.247642707772449</v>
      </c>
      <c r="AA538" s="320">
        <f t="shared" si="144"/>
        <v>0</v>
      </c>
    </row>
    <row r="539" spans="2:27" x14ac:dyDescent="0.25">
      <c r="B539" s="250" t="s">
        <v>1065</v>
      </c>
      <c r="C539" s="50" t="s">
        <v>1059</v>
      </c>
      <c r="D539" s="57" t="s">
        <v>966</v>
      </c>
      <c r="E539" s="1628" t="s">
        <v>1986</v>
      </c>
      <c r="F539" s="301">
        <v>3</v>
      </c>
      <c r="G539" s="319">
        <f t="shared" ref="G539:AA539" si="145">SUM(G533,G536)</f>
        <v>0</v>
      </c>
      <c r="H539" s="319">
        <f t="shared" si="145"/>
        <v>0</v>
      </c>
      <c r="I539" s="319">
        <f t="shared" si="145"/>
        <v>0</v>
      </c>
      <c r="J539" s="319">
        <f t="shared" si="145"/>
        <v>0</v>
      </c>
      <c r="K539" s="319">
        <f t="shared" si="145"/>
        <v>0</v>
      </c>
      <c r="L539" s="319">
        <f t="shared" si="145"/>
        <v>0</v>
      </c>
      <c r="M539" s="319">
        <f t="shared" si="145"/>
        <v>3.2933270563281895E-3</v>
      </c>
      <c r="N539" s="319">
        <f t="shared" si="145"/>
        <v>7.1118062648816843E-2</v>
      </c>
      <c r="O539" s="319">
        <f t="shared" si="145"/>
        <v>0.23146748675625559</v>
      </c>
      <c r="P539" s="319">
        <f t="shared" si="145"/>
        <v>0.46649532708692004</v>
      </c>
      <c r="Q539" s="319">
        <f t="shared" si="145"/>
        <v>0.7727747433254416</v>
      </c>
      <c r="R539" s="319">
        <f t="shared" si="145"/>
        <v>7.4798382336915408</v>
      </c>
      <c r="S539" s="319">
        <f t="shared" si="145"/>
        <v>8.7202315956566263</v>
      </c>
      <c r="T539" s="319">
        <f t="shared" si="145"/>
        <v>8.7202315956566263</v>
      </c>
      <c r="U539" s="319">
        <f t="shared" si="145"/>
        <v>8.7202315956566263</v>
      </c>
      <c r="V539" s="319">
        <f t="shared" si="145"/>
        <v>8.7202315956566263</v>
      </c>
      <c r="W539" s="319">
        <f t="shared" si="145"/>
        <v>8.7202315956566263</v>
      </c>
      <c r="X539" s="319">
        <f t="shared" si="145"/>
        <v>8.7202315956566263</v>
      </c>
      <c r="Y539" s="319">
        <f t="shared" si="145"/>
        <v>8.7202315956566263</v>
      </c>
      <c r="Z539" s="319">
        <f t="shared" si="145"/>
        <v>8.7202315956566263</v>
      </c>
      <c r="AA539" s="320">
        <f t="shared" si="145"/>
        <v>0</v>
      </c>
    </row>
    <row r="540" spans="2:27" x14ac:dyDescent="0.25">
      <c r="B540" s="250" t="s">
        <v>1066</v>
      </c>
      <c r="C540" s="50" t="s">
        <v>1067</v>
      </c>
      <c r="D540" s="57" t="s">
        <v>966</v>
      </c>
      <c r="E540" s="1628" t="s">
        <v>1986</v>
      </c>
      <c r="F540" s="301">
        <v>3</v>
      </c>
      <c r="G540" s="315">
        <f>SUM(G530,G521,G512,G537,G538,G539)</f>
        <v>0</v>
      </c>
      <c r="H540" s="315">
        <f t="shared" ref="H540:AA540" si="146">SUM(H530,H521,H512,H537,H538,H539)</f>
        <v>0</v>
      </c>
      <c r="I540" s="315">
        <f t="shared" si="146"/>
        <v>0</v>
      </c>
      <c r="J540" s="315">
        <f t="shared" si="146"/>
        <v>0</v>
      </c>
      <c r="K540" s="315">
        <f t="shared" si="146"/>
        <v>0</v>
      </c>
      <c r="L540" s="315">
        <f t="shared" si="146"/>
        <v>0</v>
      </c>
      <c r="M540" s="315">
        <f t="shared" si="146"/>
        <v>15.498410224807996</v>
      </c>
      <c r="N540" s="315">
        <f t="shared" si="146"/>
        <v>10.538482760631469</v>
      </c>
      <c r="O540" s="315">
        <f t="shared" si="146"/>
        <v>13.389264988367787</v>
      </c>
      <c r="P540" s="315">
        <f t="shared" si="146"/>
        <v>17.76243259075429</v>
      </c>
      <c r="Q540" s="315">
        <f t="shared" si="146"/>
        <v>20.808913490769143</v>
      </c>
      <c r="R540" s="315">
        <f t="shared" si="146"/>
        <v>64.973201597768679</v>
      </c>
      <c r="S540" s="315">
        <f t="shared" si="146"/>
        <v>25.488243739962833</v>
      </c>
      <c r="T540" s="315">
        <f t="shared" si="146"/>
        <v>41.88858015297329</v>
      </c>
      <c r="U540" s="315">
        <f t="shared" si="146"/>
        <v>21.25947425872841</v>
      </c>
      <c r="V540" s="315">
        <f t="shared" si="146"/>
        <v>39.57493004862873</v>
      </c>
      <c r="W540" s="315">
        <f t="shared" si="146"/>
        <v>28.320737009054774</v>
      </c>
      <c r="X540" s="315">
        <f t="shared" si="146"/>
        <v>29.691091405663087</v>
      </c>
      <c r="Y540" s="315">
        <f t="shared" si="146"/>
        <v>38.6090644700759</v>
      </c>
      <c r="Z540" s="315">
        <f t="shared" si="146"/>
        <v>21.786377412423555</v>
      </c>
      <c r="AA540" s="315">
        <f t="shared" si="146"/>
        <v>0</v>
      </c>
    </row>
    <row r="541" spans="2:27" ht="14.4" thickBot="1" x14ac:dyDescent="0.3">
      <c r="B541" s="252"/>
      <c r="C541" s="253"/>
      <c r="D541" s="61"/>
      <c r="E541" s="254"/>
      <c r="F541" s="255"/>
      <c r="G541" s="264"/>
      <c r="H541" s="264"/>
      <c r="I541" s="264"/>
      <c r="J541" s="264"/>
      <c r="K541" s="264"/>
      <c r="L541" s="264"/>
      <c r="M541" s="264"/>
      <c r="N541" s="264"/>
      <c r="O541" s="264"/>
      <c r="P541" s="264"/>
      <c r="Q541" s="264"/>
      <c r="R541" s="264"/>
      <c r="S541" s="264"/>
      <c r="T541" s="264"/>
      <c r="U541" s="264"/>
      <c r="V541" s="264"/>
      <c r="W541" s="264"/>
      <c r="X541" s="264"/>
      <c r="Y541" s="264"/>
      <c r="Z541" s="264"/>
      <c r="AA541" s="264"/>
    </row>
    <row r="542" spans="2:27" ht="42" thickBot="1" x14ac:dyDescent="0.3">
      <c r="B542" s="216" t="s">
        <v>1068</v>
      </c>
      <c r="G542" s="1717" t="s">
        <v>977</v>
      </c>
      <c r="H542" s="1779"/>
      <c r="I542" s="1779"/>
      <c r="J542" s="1779"/>
      <c r="K542" s="1779"/>
      <c r="L542" s="1779"/>
      <c r="M542" s="1779"/>
      <c r="N542" s="1779"/>
      <c r="O542" s="1779"/>
      <c r="P542" s="1779"/>
      <c r="Q542" s="1718"/>
      <c r="R542" s="1717" t="s">
        <v>978</v>
      </c>
      <c r="S542" s="1779"/>
      <c r="T542" s="1779"/>
      <c r="U542" s="1779"/>
      <c r="V542" s="1779"/>
      <c r="W542" s="1779"/>
      <c r="X542" s="1779"/>
      <c r="Y542" s="1779"/>
      <c r="Z542" s="1779"/>
      <c r="AA542" s="1718"/>
    </row>
    <row r="543" spans="2:27" ht="42" thickBot="1" x14ac:dyDescent="0.3">
      <c r="B543" s="257" t="s">
        <v>979</v>
      </c>
      <c r="C543" s="258" t="s">
        <v>962</v>
      </c>
      <c r="D543" s="258" t="s">
        <v>963</v>
      </c>
      <c r="E543" s="258" t="s">
        <v>116</v>
      </c>
      <c r="F543" s="259" t="s">
        <v>117</v>
      </c>
      <c r="G543" s="257" t="s">
        <v>118</v>
      </c>
      <c r="H543" s="258" t="s">
        <v>119</v>
      </c>
      <c r="I543" s="258" t="s">
        <v>120</v>
      </c>
      <c r="J543" s="258" t="s">
        <v>121</v>
      </c>
      <c r="K543" s="258" t="s">
        <v>122</v>
      </c>
      <c r="L543" s="258" t="s">
        <v>123</v>
      </c>
      <c r="M543" s="258" t="s">
        <v>124</v>
      </c>
      <c r="N543" s="258" t="s">
        <v>125</v>
      </c>
      <c r="O543" s="258" t="s">
        <v>126</v>
      </c>
      <c r="P543" s="258" t="s">
        <v>127</v>
      </c>
      <c r="Q543" s="259" t="s">
        <v>128</v>
      </c>
      <c r="R543" s="262" t="s">
        <v>980</v>
      </c>
      <c r="S543" s="260" t="s">
        <v>981</v>
      </c>
      <c r="T543" s="260" t="s">
        <v>982</v>
      </c>
      <c r="U543" s="260" t="s">
        <v>983</v>
      </c>
      <c r="V543" s="260" t="s">
        <v>984</v>
      </c>
      <c r="W543" s="260" t="s">
        <v>985</v>
      </c>
      <c r="X543" s="260" t="s">
        <v>986</v>
      </c>
      <c r="Y543" s="260" t="s">
        <v>987</v>
      </c>
      <c r="Z543" s="260" t="s">
        <v>988</v>
      </c>
      <c r="AA543" s="261" t="s">
        <v>989</v>
      </c>
    </row>
    <row r="544" spans="2:27" x14ac:dyDescent="0.25">
      <c r="B544" s="250" t="s">
        <v>1069</v>
      </c>
      <c r="C544" s="50" t="s">
        <v>1070</v>
      </c>
      <c r="D544" s="57" t="s">
        <v>810</v>
      </c>
      <c r="E544" s="1628" t="s">
        <v>1986</v>
      </c>
      <c r="F544" s="301">
        <v>3</v>
      </c>
      <c r="G544" s="1666">
        <f>SUM(G485,G488,G491,G494,G497,G504,G513,G522,G531,G532,G533)</f>
        <v>0</v>
      </c>
      <c r="H544" s="1666">
        <f t="shared" ref="H544:Z544" si="147">SUM(H485,H488,H491,H494,H497,H504,H513,H522,H531,H532,H533)</f>
        <v>0</v>
      </c>
      <c r="I544" s="1666">
        <f t="shared" si="147"/>
        <v>0</v>
      </c>
      <c r="J544" s="1666">
        <f t="shared" si="147"/>
        <v>0</v>
      </c>
      <c r="K544" s="1666">
        <f t="shared" si="147"/>
        <v>0</v>
      </c>
      <c r="L544" s="1666">
        <f t="shared" si="147"/>
        <v>0</v>
      </c>
      <c r="M544" s="1666">
        <f t="shared" si="147"/>
        <v>14.30770131850784</v>
      </c>
      <c r="N544" s="1666">
        <f t="shared" si="147"/>
        <v>9.5482153405505361</v>
      </c>
      <c r="O544" s="1666">
        <f t="shared" si="147"/>
        <v>12.689571585771215</v>
      </c>
      <c r="P544" s="1666">
        <f t="shared" si="147"/>
        <v>17.241684632713465</v>
      </c>
      <c r="Q544" s="1675">
        <f t="shared" si="147"/>
        <v>20.462234779334739</v>
      </c>
      <c r="R544" s="1666">
        <f t="shared" si="147"/>
        <v>64.034631229634797</v>
      </c>
      <c r="S544" s="1666">
        <f t="shared" si="147"/>
        <v>17.413913802838984</v>
      </c>
      <c r="T544" s="1666">
        <f t="shared" si="147"/>
        <v>24.148813250164082</v>
      </c>
      <c r="U544" s="1666">
        <f t="shared" si="147"/>
        <v>3.3896994796852296</v>
      </c>
      <c r="V544" s="1666">
        <f t="shared" si="147"/>
        <v>21.987150686975262</v>
      </c>
      <c r="W544" s="1666">
        <f t="shared" si="147"/>
        <v>10.450962230011591</v>
      </c>
      <c r="X544" s="1666">
        <f t="shared" si="147"/>
        <v>13.881224502853879</v>
      </c>
      <c r="Y544" s="1666">
        <f t="shared" si="147"/>
        <v>20.739289691032713</v>
      </c>
      <c r="Z544" s="1666">
        <f t="shared" si="147"/>
        <v>4.19859805077009</v>
      </c>
      <c r="AA544" s="1668"/>
    </row>
    <row r="545" spans="2:27" x14ac:dyDescent="0.25">
      <c r="B545" s="250" t="s">
        <v>1071</v>
      </c>
      <c r="C545" s="50" t="s">
        <v>1070</v>
      </c>
      <c r="D545" s="57" t="s">
        <v>807</v>
      </c>
      <c r="E545" s="1628" t="s">
        <v>1986</v>
      </c>
      <c r="F545" s="301">
        <v>3</v>
      </c>
      <c r="G545" s="1666">
        <f>SUM(G486,G489,G492,G495,G498,G508,G517,G526,G534,G535,G536)</f>
        <v>0</v>
      </c>
      <c r="H545" s="1666">
        <f t="shared" ref="H545:Z545" si="148">SUM(H486,H489,H492,H495,H498,H508,H517,H526,H534,H535,H536)</f>
        <v>0</v>
      </c>
      <c r="I545" s="1666">
        <f t="shared" si="148"/>
        <v>0</v>
      </c>
      <c r="J545" s="1666">
        <f t="shared" si="148"/>
        <v>0</v>
      </c>
      <c r="K545" s="1666">
        <f t="shared" si="148"/>
        <v>0</v>
      </c>
      <c r="L545" s="1666">
        <f t="shared" si="148"/>
        <v>0</v>
      </c>
      <c r="M545" s="1666">
        <f t="shared" si="148"/>
        <v>1.5762801781669928</v>
      </c>
      <c r="N545" s="1666">
        <f t="shared" si="148"/>
        <v>1.6088539872350189</v>
      </c>
      <c r="O545" s="1666">
        <f t="shared" si="148"/>
        <v>1.5747413495502138</v>
      </c>
      <c r="P545" s="1666">
        <f t="shared" si="148"/>
        <v>1.5747413495502138</v>
      </c>
      <c r="Q545" s="1667">
        <f t="shared" si="148"/>
        <v>1.5747413495502138</v>
      </c>
      <c r="R545" s="1666">
        <f t="shared" si="148"/>
        <v>7.9048167563173219</v>
      </c>
      <c r="S545" s="1666">
        <f t="shared" si="148"/>
        <v>18.302716375367098</v>
      </c>
      <c r="T545" s="1666">
        <f t="shared" si="148"/>
        <v>18.619934351728318</v>
      </c>
      <c r="U545" s="1666">
        <f t="shared" si="148"/>
        <v>18.619774779043183</v>
      </c>
      <c r="V545" s="1666">
        <f t="shared" si="148"/>
        <v>18.619774779043183</v>
      </c>
      <c r="W545" s="1666">
        <f t="shared" si="148"/>
        <v>18.619774779043183</v>
      </c>
      <c r="X545" s="1666">
        <f t="shared" si="148"/>
        <v>18.619774779043183</v>
      </c>
      <c r="Y545" s="1666">
        <f t="shared" si="148"/>
        <v>18.619774779043183</v>
      </c>
      <c r="Z545" s="1666">
        <f t="shared" si="148"/>
        <v>18.619774779043183</v>
      </c>
      <c r="AA545" s="1668"/>
    </row>
    <row r="546" spans="2:27" ht="14.4" thickBot="1" x14ac:dyDescent="0.3">
      <c r="B546" s="251" t="s">
        <v>1072</v>
      </c>
      <c r="C546" s="51" t="s">
        <v>1070</v>
      </c>
      <c r="D546" s="59" t="s">
        <v>966</v>
      </c>
      <c r="E546" s="1634" t="s">
        <v>1986</v>
      </c>
      <c r="F546" s="302">
        <v>3</v>
      </c>
      <c r="G546" s="1655">
        <f t="shared" ref="G546:L546" si="149">SUM(G544:G545)</f>
        <v>0</v>
      </c>
      <c r="H546" s="1655">
        <f t="shared" si="149"/>
        <v>0</v>
      </c>
      <c r="I546" s="1655">
        <f t="shared" si="149"/>
        <v>0</v>
      </c>
      <c r="J546" s="1655">
        <f t="shared" si="149"/>
        <v>0</v>
      </c>
      <c r="K546" s="1655">
        <f t="shared" si="149"/>
        <v>0</v>
      </c>
      <c r="L546" s="1655">
        <f t="shared" si="149"/>
        <v>0</v>
      </c>
      <c r="M546" s="1655">
        <f t="shared" ref="M546:Z546" si="150">SUM(M544:M545)</f>
        <v>15.883981496674833</v>
      </c>
      <c r="N546" s="1655">
        <f t="shared" si="150"/>
        <v>11.157069327785555</v>
      </c>
      <c r="O546" s="1655">
        <f t="shared" si="150"/>
        <v>14.26431293532143</v>
      </c>
      <c r="P546" s="1655">
        <f t="shared" si="150"/>
        <v>18.816425982263677</v>
      </c>
      <c r="Q546" s="1656">
        <f t="shared" si="150"/>
        <v>22.036976128884952</v>
      </c>
      <c r="R546" s="1655">
        <f t="shared" si="150"/>
        <v>71.939447985952114</v>
      </c>
      <c r="S546" s="1655">
        <f t="shared" si="150"/>
        <v>35.716630178206081</v>
      </c>
      <c r="T546" s="1655">
        <f t="shared" si="150"/>
        <v>42.7687476018924</v>
      </c>
      <c r="U546" s="1655">
        <f t="shared" si="150"/>
        <v>22.009474258728414</v>
      </c>
      <c r="V546" s="1655">
        <f t="shared" si="150"/>
        <v>40.606925466018446</v>
      </c>
      <c r="W546" s="1655">
        <f t="shared" si="150"/>
        <v>29.070737009054774</v>
      </c>
      <c r="X546" s="1655">
        <f t="shared" si="150"/>
        <v>32.500999281897066</v>
      </c>
      <c r="Y546" s="1655">
        <f t="shared" si="150"/>
        <v>39.359064470075893</v>
      </c>
      <c r="Z546" s="1655">
        <f t="shared" si="150"/>
        <v>22.818372829813274</v>
      </c>
      <c r="AA546" s="1657"/>
    </row>
    <row r="547" spans="2:27" ht="14.4" thickBot="1" x14ac:dyDescent="0.3">
      <c r="B547" s="252"/>
      <c r="C547" s="253"/>
      <c r="D547" s="61"/>
      <c r="E547" s="254"/>
      <c r="F547" s="255"/>
      <c r="G547" s="264"/>
      <c r="H547" s="264"/>
      <c r="I547" s="264"/>
      <c r="J547" s="264"/>
      <c r="K547" s="264"/>
      <c r="L547" s="264"/>
      <c r="M547" s="264"/>
      <c r="N547" s="264"/>
      <c r="O547" s="264"/>
      <c r="P547" s="264"/>
      <c r="Q547" s="264"/>
      <c r="R547" s="264"/>
      <c r="S547" s="264"/>
      <c r="T547" s="264"/>
      <c r="U547" s="264"/>
      <c r="V547" s="264"/>
      <c r="W547" s="264"/>
      <c r="X547" s="264"/>
      <c r="Y547" s="264"/>
      <c r="Z547" s="264"/>
      <c r="AA547" s="264"/>
    </row>
    <row r="548" spans="2:27" ht="42" thickBot="1" x14ac:dyDescent="0.3">
      <c r="B548" s="216" t="s">
        <v>1073</v>
      </c>
      <c r="G548" s="1717" t="s">
        <v>977</v>
      </c>
      <c r="H548" s="1779"/>
      <c r="I548" s="1779"/>
      <c r="J548" s="1779"/>
      <c r="K548" s="1779"/>
      <c r="L548" s="1779"/>
      <c r="M548" s="1779"/>
      <c r="N548" s="1779"/>
      <c r="O548" s="1779"/>
      <c r="P548" s="1779"/>
      <c r="Q548" s="1718"/>
      <c r="R548" s="1717" t="s">
        <v>978</v>
      </c>
      <c r="S548" s="1779"/>
      <c r="T548" s="1779"/>
      <c r="U548" s="1779"/>
      <c r="V548" s="1779"/>
      <c r="W548" s="1779"/>
      <c r="X548" s="1779"/>
      <c r="Y548" s="1779"/>
      <c r="Z548" s="1779"/>
      <c r="AA548" s="1718"/>
    </row>
    <row r="549" spans="2:27" ht="42" thickBot="1" x14ac:dyDescent="0.3">
      <c r="B549" s="257" t="s">
        <v>979</v>
      </c>
      <c r="C549" s="258" t="s">
        <v>1074</v>
      </c>
      <c r="D549" s="258" t="s">
        <v>963</v>
      </c>
      <c r="E549" s="258" t="s">
        <v>116</v>
      </c>
      <c r="F549" s="259" t="s">
        <v>117</v>
      </c>
      <c r="G549" s="257" t="s">
        <v>118</v>
      </c>
      <c r="H549" s="258" t="s">
        <v>119</v>
      </c>
      <c r="I549" s="258" t="s">
        <v>120</v>
      </c>
      <c r="J549" s="258" t="s">
        <v>121</v>
      </c>
      <c r="K549" s="258" t="s">
        <v>122</v>
      </c>
      <c r="L549" s="258" t="s">
        <v>123</v>
      </c>
      <c r="M549" s="258" t="s">
        <v>124</v>
      </c>
      <c r="N549" s="258" t="s">
        <v>125</v>
      </c>
      <c r="O549" s="258" t="s">
        <v>126</v>
      </c>
      <c r="P549" s="258" t="s">
        <v>127</v>
      </c>
      <c r="Q549" s="259" t="s">
        <v>128</v>
      </c>
      <c r="R549" s="262" t="s">
        <v>980</v>
      </c>
      <c r="S549" s="260" t="s">
        <v>981</v>
      </c>
      <c r="T549" s="260" t="s">
        <v>982</v>
      </c>
      <c r="U549" s="260" t="s">
        <v>983</v>
      </c>
      <c r="V549" s="260" t="s">
        <v>984</v>
      </c>
      <c r="W549" s="260" t="s">
        <v>985</v>
      </c>
      <c r="X549" s="260" t="s">
        <v>986</v>
      </c>
      <c r="Y549" s="260" t="s">
        <v>987</v>
      </c>
      <c r="Z549" s="260" t="s">
        <v>988</v>
      </c>
      <c r="AA549" s="261" t="s">
        <v>989</v>
      </c>
    </row>
    <row r="550" spans="2:27" x14ac:dyDescent="0.25">
      <c r="B550" s="1146" t="s">
        <v>1075</v>
      </c>
      <c r="C550" s="1147" t="s">
        <v>996</v>
      </c>
      <c r="D550" s="1148" t="s">
        <v>1077</v>
      </c>
      <c r="E550" s="1149" t="s">
        <v>145</v>
      </c>
      <c r="F550" s="1150">
        <v>2</v>
      </c>
      <c r="G550" s="1670">
        <v>0</v>
      </c>
      <c r="H550" s="1630">
        <v>0</v>
      </c>
      <c r="I550" s="1630">
        <v>0</v>
      </c>
      <c r="J550" s="1630">
        <v>0</v>
      </c>
      <c r="K550" s="1630">
        <v>0</v>
      </c>
      <c r="L550" s="1630">
        <v>0</v>
      </c>
      <c r="M550" s="1631">
        <v>0</v>
      </c>
      <c r="N550" s="1631">
        <v>0</v>
      </c>
      <c r="O550" s="1631">
        <v>0</v>
      </c>
      <c r="P550" s="1631">
        <v>0</v>
      </c>
      <c r="Q550" s="1632">
        <v>0</v>
      </c>
      <c r="R550" s="1633">
        <v>0</v>
      </c>
      <c r="S550" s="1631">
        <v>0</v>
      </c>
      <c r="T550" s="1631">
        <v>0</v>
      </c>
      <c r="U550" s="1631">
        <v>0</v>
      </c>
      <c r="V550" s="1631">
        <v>0</v>
      </c>
      <c r="W550" s="1631">
        <v>0</v>
      </c>
      <c r="X550" s="1631">
        <v>0</v>
      </c>
      <c r="Y550" s="1631">
        <v>0</v>
      </c>
      <c r="Z550" s="1631">
        <v>0</v>
      </c>
      <c r="AA550" s="1676">
        <f t="shared" ref="AA550:AA561" si="151">SUM(AA551:AA557)</f>
        <v>0</v>
      </c>
    </row>
    <row r="551" spans="2:27" x14ac:dyDescent="0.25">
      <c r="B551" s="250" t="s">
        <v>1078</v>
      </c>
      <c r="C551" s="50" t="s">
        <v>1079</v>
      </c>
      <c r="D551" s="57" t="s">
        <v>1077</v>
      </c>
      <c r="E551" s="58" t="s">
        <v>145</v>
      </c>
      <c r="F551" s="301">
        <v>2</v>
      </c>
      <c r="G551" s="1670">
        <v>0</v>
      </c>
      <c r="H551" s="1630">
        <v>0</v>
      </c>
      <c r="I551" s="1630">
        <v>0</v>
      </c>
      <c r="J551" s="1630">
        <v>0</v>
      </c>
      <c r="K551" s="1630">
        <v>0</v>
      </c>
      <c r="L551" s="1630">
        <v>0</v>
      </c>
      <c r="M551" s="1631">
        <v>0.81540000000000012</v>
      </c>
      <c r="N551" s="1631">
        <v>0.87519999999999998</v>
      </c>
      <c r="O551" s="1631">
        <v>1.2262000000000002</v>
      </c>
      <c r="P551" s="1631">
        <v>1.5013999999999994</v>
      </c>
      <c r="Q551" s="1677">
        <v>1.7680999999999996</v>
      </c>
      <c r="R551" s="1633">
        <v>9.6960999999999995</v>
      </c>
      <c r="S551" s="1631">
        <v>9.5495999999999999</v>
      </c>
      <c r="T551" s="1631">
        <v>6.1651000000000025</v>
      </c>
      <c r="U551" s="1631">
        <v>4.4740000000000002</v>
      </c>
      <c r="V551" s="1631">
        <v>0.40530000000000399</v>
      </c>
      <c r="W551" s="1631">
        <v>0.31099999999999994</v>
      </c>
      <c r="X551" s="1631">
        <v>0.31090000000000373</v>
      </c>
      <c r="Y551" s="1631">
        <v>0.31289999999999907</v>
      </c>
      <c r="Z551" s="1631">
        <v>0.32099999999999795</v>
      </c>
      <c r="AA551" s="1676">
        <f t="shared" si="151"/>
        <v>0</v>
      </c>
    </row>
    <row r="552" spans="2:27" x14ac:dyDescent="0.25">
      <c r="B552" s="250" t="s">
        <v>1080</v>
      </c>
      <c r="C552" s="50" t="s">
        <v>1004</v>
      </c>
      <c r="D552" s="57" t="s">
        <v>1077</v>
      </c>
      <c r="E552" s="58" t="s">
        <v>145</v>
      </c>
      <c r="F552" s="301">
        <v>2</v>
      </c>
      <c r="G552" s="1670">
        <v>0</v>
      </c>
      <c r="H552" s="1630">
        <v>0</v>
      </c>
      <c r="I552" s="1630">
        <v>0</v>
      </c>
      <c r="J552" s="1630">
        <v>0</v>
      </c>
      <c r="K552" s="1630">
        <v>0</v>
      </c>
      <c r="L552" s="1630">
        <v>0</v>
      </c>
      <c r="M552" s="1631">
        <v>1.9954000000000001</v>
      </c>
      <c r="N552" s="1631">
        <v>-0.39170000000000016</v>
      </c>
      <c r="O552" s="1631">
        <v>0.35729999999999995</v>
      </c>
      <c r="P552" s="1631">
        <v>1.0385999999999997</v>
      </c>
      <c r="Q552" s="1677">
        <v>0.74600000000000088</v>
      </c>
      <c r="R552" s="1633">
        <v>2.5628000000000002</v>
      </c>
      <c r="S552" s="1631">
        <v>1.7163999999999984</v>
      </c>
      <c r="T552" s="1631">
        <v>0.39300000000000068</v>
      </c>
      <c r="U552" s="1631">
        <v>0.39300000000000068</v>
      </c>
      <c r="V552" s="1631">
        <v>0.36800000000000033</v>
      </c>
      <c r="W552" s="1631">
        <v>0.33999999999999986</v>
      </c>
      <c r="X552" s="1631">
        <v>0.36999999999999922</v>
      </c>
      <c r="Y552" s="1631">
        <v>0.35000000000000142</v>
      </c>
      <c r="Z552" s="1631">
        <v>0.34999999999999787</v>
      </c>
      <c r="AA552" s="1676">
        <f t="shared" si="151"/>
        <v>0</v>
      </c>
    </row>
    <row r="553" spans="2:27" x14ac:dyDescent="0.25">
      <c r="B553" s="250" t="s">
        <v>1081</v>
      </c>
      <c r="C553" s="50" t="s">
        <v>1082</v>
      </c>
      <c r="D553" s="57" t="s">
        <v>1077</v>
      </c>
      <c r="E553" s="58" t="s">
        <v>145</v>
      </c>
      <c r="F553" s="301">
        <v>2</v>
      </c>
      <c r="G553" s="1670">
        <v>0</v>
      </c>
      <c r="H553" s="1630">
        <v>0</v>
      </c>
      <c r="I553" s="1630">
        <v>0</v>
      </c>
      <c r="J553" s="1630">
        <v>0</v>
      </c>
      <c r="K553" s="1630">
        <v>0</v>
      </c>
      <c r="L553" s="1630">
        <v>0</v>
      </c>
      <c r="M553" s="1631">
        <v>0</v>
      </c>
      <c r="N553" s="1631">
        <v>0</v>
      </c>
      <c r="O553" s="1631">
        <v>0</v>
      </c>
      <c r="P553" s="1631">
        <v>0</v>
      </c>
      <c r="Q553" s="1677">
        <v>0</v>
      </c>
      <c r="R553" s="1633">
        <v>4.0999999999999996</v>
      </c>
      <c r="S553" s="1631">
        <v>0</v>
      </c>
      <c r="T553" s="1631">
        <v>0</v>
      </c>
      <c r="U553" s="1631">
        <v>0</v>
      </c>
      <c r="V553" s="1631">
        <v>0</v>
      </c>
      <c r="W553" s="1631">
        <v>0</v>
      </c>
      <c r="X553" s="1631">
        <v>0</v>
      </c>
      <c r="Y553" s="1631">
        <v>0</v>
      </c>
      <c r="Z553" s="1631">
        <v>10</v>
      </c>
      <c r="AA553" s="1676">
        <f t="shared" si="151"/>
        <v>0</v>
      </c>
    </row>
    <row r="554" spans="2:27" x14ac:dyDescent="0.25">
      <c r="B554" s="250" t="s">
        <v>1083</v>
      </c>
      <c r="C554" s="50" t="s">
        <v>1084</v>
      </c>
      <c r="D554" s="57" t="s">
        <v>1077</v>
      </c>
      <c r="E554" s="58" t="s">
        <v>145</v>
      </c>
      <c r="F554" s="301">
        <v>2</v>
      </c>
      <c r="G554" s="1145">
        <f>SUM(G555:G561)</f>
        <v>0</v>
      </c>
      <c r="H554" s="1145">
        <f t="shared" ref="H554:Z554" si="152">SUM(H555:H561)</f>
        <v>0</v>
      </c>
      <c r="I554" s="1145">
        <f t="shared" si="152"/>
        <v>0</v>
      </c>
      <c r="J554" s="1145">
        <f t="shared" si="152"/>
        <v>0</v>
      </c>
      <c r="K554" s="1145">
        <f t="shared" si="152"/>
        <v>0</v>
      </c>
      <c r="L554" s="1145">
        <f t="shared" si="152"/>
        <v>0</v>
      </c>
      <c r="M554" s="1145">
        <f t="shared" si="152"/>
        <v>0.40529999999999999</v>
      </c>
      <c r="N554" s="1145">
        <f t="shared" si="152"/>
        <v>1.2735000000000001</v>
      </c>
      <c r="O554" s="1145">
        <f t="shared" si="152"/>
        <v>1.9855999999999996</v>
      </c>
      <c r="P554" s="1145">
        <f t="shared" si="152"/>
        <v>2.1010000000000009</v>
      </c>
      <c r="Q554" s="1145">
        <f t="shared" si="152"/>
        <v>2.7309000000000005</v>
      </c>
      <c r="R554" s="1145">
        <f t="shared" si="152"/>
        <v>8.6968999999999959</v>
      </c>
      <c r="S554" s="1145">
        <f t="shared" si="152"/>
        <v>0</v>
      </c>
      <c r="T554" s="1145">
        <f t="shared" si="152"/>
        <v>0</v>
      </c>
      <c r="U554" s="1145">
        <f t="shared" si="152"/>
        <v>0</v>
      </c>
      <c r="V554" s="1145">
        <f t="shared" si="152"/>
        <v>0</v>
      </c>
      <c r="W554" s="1145">
        <f t="shared" si="152"/>
        <v>0</v>
      </c>
      <c r="X554" s="1145">
        <f t="shared" si="152"/>
        <v>0</v>
      </c>
      <c r="Y554" s="1145">
        <f t="shared" si="152"/>
        <v>0</v>
      </c>
      <c r="Z554" s="1145">
        <f t="shared" si="152"/>
        <v>0</v>
      </c>
      <c r="AA554" s="1145">
        <f t="shared" si="151"/>
        <v>0</v>
      </c>
    </row>
    <row r="555" spans="2:27" x14ac:dyDescent="0.25">
      <c r="B555" s="250" t="s">
        <v>1085</v>
      </c>
      <c r="C555" s="50" t="s">
        <v>1086</v>
      </c>
      <c r="D555" s="57" t="s">
        <v>1077</v>
      </c>
      <c r="E555" s="58" t="s">
        <v>145</v>
      </c>
      <c r="F555" s="301">
        <v>2</v>
      </c>
      <c r="G555" s="1670">
        <v>0</v>
      </c>
      <c r="H555" s="1678">
        <v>0</v>
      </c>
      <c r="I555" s="1678">
        <v>0</v>
      </c>
      <c r="J555" s="1678">
        <v>0</v>
      </c>
      <c r="K555" s="1678">
        <v>0</v>
      </c>
      <c r="L555" s="1678">
        <v>0</v>
      </c>
      <c r="M555" s="1679">
        <v>0</v>
      </c>
      <c r="N555" s="1679">
        <v>0</v>
      </c>
      <c r="O555" s="1679">
        <v>0</v>
      </c>
      <c r="P555" s="1679">
        <v>0</v>
      </c>
      <c r="Q555" s="1680">
        <v>0</v>
      </c>
      <c r="R555" s="1681">
        <v>0</v>
      </c>
      <c r="S555" s="1679">
        <v>0</v>
      </c>
      <c r="T555" s="1679">
        <v>0</v>
      </c>
      <c r="U555" s="1679">
        <v>0</v>
      </c>
      <c r="V555" s="1679">
        <v>0</v>
      </c>
      <c r="W555" s="1679">
        <v>0</v>
      </c>
      <c r="X555" s="1679">
        <v>0</v>
      </c>
      <c r="Y555" s="1679">
        <v>0</v>
      </c>
      <c r="Z555" s="1679">
        <v>0</v>
      </c>
      <c r="AA555" s="1682">
        <f t="shared" si="151"/>
        <v>0</v>
      </c>
    </row>
    <row r="556" spans="2:27" x14ac:dyDescent="0.25">
      <c r="B556" s="250" t="s">
        <v>1087</v>
      </c>
      <c r="C556" s="50" t="s">
        <v>1088</v>
      </c>
      <c r="D556" s="57" t="s">
        <v>1077</v>
      </c>
      <c r="E556" s="58" t="s">
        <v>145</v>
      </c>
      <c r="F556" s="301">
        <v>2</v>
      </c>
      <c r="G556" s="1670">
        <v>0</v>
      </c>
      <c r="H556" s="1678">
        <v>0</v>
      </c>
      <c r="I556" s="1678">
        <v>0</v>
      </c>
      <c r="J556" s="1678">
        <v>0</v>
      </c>
      <c r="K556" s="1678">
        <v>0</v>
      </c>
      <c r="L556" s="1678">
        <v>0</v>
      </c>
      <c r="M556" s="1679">
        <v>0</v>
      </c>
      <c r="N556" s="1679">
        <v>0</v>
      </c>
      <c r="O556" s="1679">
        <v>0</v>
      </c>
      <c r="P556" s="1679">
        <v>0</v>
      </c>
      <c r="Q556" s="1680">
        <v>0</v>
      </c>
      <c r="R556" s="1681">
        <v>0</v>
      </c>
      <c r="S556" s="1679">
        <v>0</v>
      </c>
      <c r="T556" s="1679">
        <v>0</v>
      </c>
      <c r="U556" s="1679">
        <v>0</v>
      </c>
      <c r="V556" s="1679">
        <v>0</v>
      </c>
      <c r="W556" s="1679">
        <v>0</v>
      </c>
      <c r="X556" s="1679">
        <v>0</v>
      </c>
      <c r="Y556" s="1679">
        <v>0</v>
      </c>
      <c r="Z556" s="1679">
        <v>0</v>
      </c>
      <c r="AA556" s="1682">
        <f t="shared" si="151"/>
        <v>0</v>
      </c>
    </row>
    <row r="557" spans="2:27" x14ac:dyDescent="0.25">
      <c r="B557" s="250" t="s">
        <v>1089</v>
      </c>
      <c r="C557" s="50" t="s">
        <v>1090</v>
      </c>
      <c r="D557" s="57" t="s">
        <v>1077</v>
      </c>
      <c r="E557" s="58" t="s">
        <v>145</v>
      </c>
      <c r="F557" s="301">
        <v>2</v>
      </c>
      <c r="G557" s="1670">
        <v>0</v>
      </c>
      <c r="H557" s="1678">
        <v>0</v>
      </c>
      <c r="I557" s="1678">
        <v>0</v>
      </c>
      <c r="J557" s="1678">
        <v>0</v>
      </c>
      <c r="K557" s="1678">
        <v>0</v>
      </c>
      <c r="L557" s="1678">
        <v>0</v>
      </c>
      <c r="M557" s="1679">
        <v>3.1299999999999994E-2</v>
      </c>
      <c r="N557" s="1679">
        <v>0.12909999999999999</v>
      </c>
      <c r="O557" s="1679">
        <v>0.80469999999999986</v>
      </c>
      <c r="P557" s="1679">
        <v>1.3503000000000005</v>
      </c>
      <c r="Q557" s="1680">
        <v>1.8792000000000009</v>
      </c>
      <c r="R557" s="1681">
        <v>5.918299999999995</v>
      </c>
      <c r="S557" s="1679">
        <v>0</v>
      </c>
      <c r="T557" s="1679">
        <v>0</v>
      </c>
      <c r="U557" s="1679">
        <v>0</v>
      </c>
      <c r="V557" s="1679">
        <v>0</v>
      </c>
      <c r="W557" s="1679">
        <v>0</v>
      </c>
      <c r="X557" s="1679">
        <v>0</v>
      </c>
      <c r="Y557" s="1679">
        <v>0</v>
      </c>
      <c r="Z557" s="1679">
        <v>0</v>
      </c>
      <c r="AA557" s="1682">
        <f t="shared" si="151"/>
        <v>0</v>
      </c>
    </row>
    <row r="558" spans="2:27" x14ac:dyDescent="0.25">
      <c r="B558" s="250" t="s">
        <v>1091</v>
      </c>
      <c r="C558" s="50" t="s">
        <v>1092</v>
      </c>
      <c r="D558" s="57" t="s">
        <v>1077</v>
      </c>
      <c r="E558" s="58" t="s">
        <v>145</v>
      </c>
      <c r="F558" s="301">
        <v>2</v>
      </c>
      <c r="G558" s="1670">
        <v>0</v>
      </c>
      <c r="H558" s="1678">
        <v>0</v>
      </c>
      <c r="I558" s="1678">
        <v>0</v>
      </c>
      <c r="J558" s="1678">
        <v>0</v>
      </c>
      <c r="K558" s="1678">
        <v>0</v>
      </c>
      <c r="L558" s="1678">
        <v>0</v>
      </c>
      <c r="M558" s="1679">
        <v>0</v>
      </c>
      <c r="N558" s="1679">
        <v>0</v>
      </c>
      <c r="O558" s="1679">
        <v>0</v>
      </c>
      <c r="P558" s="1679">
        <v>0</v>
      </c>
      <c r="Q558" s="1680">
        <v>0</v>
      </c>
      <c r="R558" s="1681">
        <v>0</v>
      </c>
      <c r="S558" s="1679">
        <v>0</v>
      </c>
      <c r="T558" s="1679">
        <v>0</v>
      </c>
      <c r="U558" s="1679">
        <v>0</v>
      </c>
      <c r="V558" s="1679">
        <v>0</v>
      </c>
      <c r="W558" s="1679">
        <v>0</v>
      </c>
      <c r="X558" s="1679">
        <v>0</v>
      </c>
      <c r="Y558" s="1679">
        <v>0</v>
      </c>
      <c r="Z558" s="1679">
        <v>0</v>
      </c>
      <c r="AA558" s="1682">
        <f t="shared" si="151"/>
        <v>0</v>
      </c>
    </row>
    <row r="559" spans="2:27" x14ac:dyDescent="0.25">
      <c r="B559" s="250" t="s">
        <v>1093</v>
      </c>
      <c r="C559" s="50" t="s">
        <v>1094</v>
      </c>
      <c r="D559" s="57" t="s">
        <v>1077</v>
      </c>
      <c r="E559" s="58" t="s">
        <v>145</v>
      </c>
      <c r="F559" s="301">
        <v>2</v>
      </c>
      <c r="G559" s="1670">
        <v>0</v>
      </c>
      <c r="H559" s="1678">
        <v>0</v>
      </c>
      <c r="I559" s="1678">
        <v>0</v>
      </c>
      <c r="J559" s="1678">
        <v>0</v>
      </c>
      <c r="K559" s="1678">
        <v>0</v>
      </c>
      <c r="L559" s="1678">
        <v>0</v>
      </c>
      <c r="M559" s="1679">
        <v>0</v>
      </c>
      <c r="N559" s="1679">
        <v>2.23E-2</v>
      </c>
      <c r="O559" s="1679">
        <v>0.16839999999999999</v>
      </c>
      <c r="P559" s="1679">
        <v>0.28640000000000004</v>
      </c>
      <c r="Q559" s="1680">
        <v>0.40060000000000001</v>
      </c>
      <c r="R559" s="1681">
        <v>2.5255000000000001</v>
      </c>
      <c r="S559" s="1679">
        <v>0</v>
      </c>
      <c r="T559" s="1679">
        <v>0</v>
      </c>
      <c r="U559" s="1679">
        <v>0</v>
      </c>
      <c r="V559" s="1679">
        <v>0</v>
      </c>
      <c r="W559" s="1679">
        <v>0</v>
      </c>
      <c r="X559" s="1679">
        <v>0</v>
      </c>
      <c r="Y559" s="1679">
        <v>0</v>
      </c>
      <c r="Z559" s="1679">
        <v>0</v>
      </c>
      <c r="AA559" s="1682">
        <f t="shared" si="151"/>
        <v>0</v>
      </c>
    </row>
    <row r="560" spans="2:27" x14ac:dyDescent="0.25">
      <c r="B560" s="250" t="s">
        <v>1095</v>
      </c>
      <c r="C560" s="50" t="s">
        <v>1096</v>
      </c>
      <c r="D560" s="57" t="s">
        <v>1077</v>
      </c>
      <c r="E560" s="58" t="s">
        <v>145</v>
      </c>
      <c r="F560" s="301">
        <v>2</v>
      </c>
      <c r="G560" s="1670">
        <v>0</v>
      </c>
      <c r="H560" s="1678">
        <v>0</v>
      </c>
      <c r="I560" s="1678">
        <v>0</v>
      </c>
      <c r="J560" s="1678">
        <v>0</v>
      </c>
      <c r="K560" s="1678">
        <v>0</v>
      </c>
      <c r="L560" s="1678">
        <v>0</v>
      </c>
      <c r="M560" s="1679">
        <v>0</v>
      </c>
      <c r="N560" s="1679">
        <v>0</v>
      </c>
      <c r="O560" s="1679">
        <v>0</v>
      </c>
      <c r="P560" s="1679">
        <v>0</v>
      </c>
      <c r="Q560" s="1680">
        <v>0</v>
      </c>
      <c r="R560" s="1681">
        <v>0</v>
      </c>
      <c r="S560" s="1679">
        <v>0</v>
      </c>
      <c r="T560" s="1679">
        <v>0</v>
      </c>
      <c r="U560" s="1679">
        <v>0</v>
      </c>
      <c r="V560" s="1679">
        <v>0</v>
      </c>
      <c r="W560" s="1679">
        <v>0</v>
      </c>
      <c r="X560" s="1679">
        <v>0</v>
      </c>
      <c r="Y560" s="1679">
        <v>0</v>
      </c>
      <c r="Z560" s="1679">
        <v>0</v>
      </c>
      <c r="AA560" s="1682">
        <f t="shared" si="151"/>
        <v>0</v>
      </c>
    </row>
    <row r="561" spans="2:27" ht="28.2" thickBot="1" x14ac:dyDescent="0.3">
      <c r="B561" s="251" t="s">
        <v>1097</v>
      </c>
      <c r="C561" s="51" t="s">
        <v>1098</v>
      </c>
      <c r="D561" s="59" t="s">
        <v>1077</v>
      </c>
      <c r="E561" s="60" t="s">
        <v>145</v>
      </c>
      <c r="F561" s="302">
        <v>2</v>
      </c>
      <c r="G561" s="1670">
        <v>0</v>
      </c>
      <c r="H561" s="1678">
        <v>0</v>
      </c>
      <c r="I561" s="1678">
        <v>0</v>
      </c>
      <c r="J561" s="1678">
        <v>0</v>
      </c>
      <c r="K561" s="1678">
        <v>0</v>
      </c>
      <c r="L561" s="1678">
        <v>0</v>
      </c>
      <c r="M561" s="1679">
        <v>0.374</v>
      </c>
      <c r="N561" s="1679">
        <v>1.1221000000000001</v>
      </c>
      <c r="O561" s="1679">
        <v>1.0124999999999997</v>
      </c>
      <c r="P561" s="1679">
        <v>0.46430000000000016</v>
      </c>
      <c r="Q561" s="1680">
        <v>0.45109999999999983</v>
      </c>
      <c r="R561" s="1681">
        <v>0.25309999999999988</v>
      </c>
      <c r="S561" s="1679">
        <v>0</v>
      </c>
      <c r="T561" s="1679">
        <v>0</v>
      </c>
      <c r="U561" s="1679">
        <v>0</v>
      </c>
      <c r="V561" s="1679">
        <v>0</v>
      </c>
      <c r="W561" s="1679">
        <v>0</v>
      </c>
      <c r="X561" s="1679">
        <v>0</v>
      </c>
      <c r="Y561" s="1679">
        <v>0</v>
      </c>
      <c r="Z561" s="1679">
        <v>0</v>
      </c>
      <c r="AA561" s="1682">
        <f t="shared" si="151"/>
        <v>0</v>
      </c>
    </row>
    <row r="562" spans="2:27" ht="14.4" thickBot="1" x14ac:dyDescent="0.3">
      <c r="B562" s="252"/>
      <c r="C562" s="253"/>
      <c r="D562" s="61"/>
      <c r="E562" s="254"/>
      <c r="F562" s="255"/>
      <c r="G562" s="264"/>
      <c r="H562" s="264"/>
      <c r="I562" s="264"/>
      <c r="J562" s="264"/>
      <c r="K562" s="264"/>
      <c r="L562" s="264"/>
      <c r="M562" s="264"/>
      <c r="N562" s="264"/>
      <c r="O562" s="264"/>
      <c r="P562" s="264"/>
      <c r="Q562" s="264"/>
      <c r="R562" s="264"/>
      <c r="S562" s="264"/>
      <c r="T562" s="264"/>
      <c r="U562" s="264"/>
      <c r="V562" s="264"/>
      <c r="W562" s="264"/>
      <c r="X562" s="264"/>
      <c r="Y562" s="264"/>
      <c r="Z562" s="264"/>
      <c r="AA562" s="264"/>
    </row>
    <row r="563" spans="2:27" ht="42" thickBot="1" x14ac:dyDescent="0.3">
      <c r="B563" s="216" t="s">
        <v>1099</v>
      </c>
      <c r="G563" s="1717" t="s">
        <v>977</v>
      </c>
      <c r="H563" s="1779"/>
      <c r="I563" s="1779"/>
      <c r="J563" s="1779"/>
      <c r="K563" s="1779"/>
      <c r="L563" s="1779"/>
      <c r="M563" s="1779"/>
      <c r="N563" s="1779"/>
      <c r="O563" s="1779"/>
      <c r="P563" s="1779"/>
      <c r="Q563" s="1718"/>
      <c r="R563" s="1717" t="s">
        <v>978</v>
      </c>
      <c r="S563" s="1779"/>
      <c r="T563" s="1779"/>
      <c r="U563" s="1779"/>
      <c r="V563" s="1779"/>
      <c r="W563" s="1779"/>
      <c r="X563" s="1779"/>
      <c r="Y563" s="1779"/>
      <c r="Z563" s="1779"/>
      <c r="AA563" s="1718"/>
    </row>
    <row r="564" spans="2:27" ht="42" thickBot="1" x14ac:dyDescent="0.3">
      <c r="B564" s="257" t="s">
        <v>979</v>
      </c>
      <c r="C564" s="258" t="s">
        <v>962</v>
      </c>
      <c r="D564" s="258" t="s">
        <v>963</v>
      </c>
      <c r="E564" s="258" t="s">
        <v>116</v>
      </c>
      <c r="F564" s="259" t="s">
        <v>117</v>
      </c>
      <c r="G564" s="257" t="s">
        <v>118</v>
      </c>
      <c r="H564" s="258" t="s">
        <v>119</v>
      </c>
      <c r="I564" s="258" t="s">
        <v>120</v>
      </c>
      <c r="J564" s="258" t="s">
        <v>121</v>
      </c>
      <c r="K564" s="258" t="s">
        <v>122</v>
      </c>
      <c r="L564" s="258" t="s">
        <v>123</v>
      </c>
      <c r="M564" s="258" t="s">
        <v>124</v>
      </c>
      <c r="N564" s="258" t="s">
        <v>125</v>
      </c>
      <c r="O564" s="258" t="s">
        <v>126</v>
      </c>
      <c r="P564" s="258" t="s">
        <v>127</v>
      </c>
      <c r="Q564" s="259" t="s">
        <v>128</v>
      </c>
      <c r="R564" s="262" t="s">
        <v>980</v>
      </c>
      <c r="S564" s="260" t="s">
        <v>981</v>
      </c>
      <c r="T564" s="260" t="s">
        <v>982</v>
      </c>
      <c r="U564" s="260" t="s">
        <v>983</v>
      </c>
      <c r="V564" s="260" t="s">
        <v>984</v>
      </c>
      <c r="W564" s="260" t="s">
        <v>985</v>
      </c>
      <c r="X564" s="260" t="s">
        <v>986</v>
      </c>
      <c r="Y564" s="260" t="s">
        <v>987</v>
      </c>
      <c r="Z564" s="260" t="s">
        <v>988</v>
      </c>
      <c r="AA564" s="261" t="s">
        <v>989</v>
      </c>
    </row>
    <row r="565" spans="2:27" x14ac:dyDescent="0.25">
      <c r="B565" s="250" t="s">
        <v>1100</v>
      </c>
      <c r="C565" s="50" t="s">
        <v>1101</v>
      </c>
      <c r="D565" s="57" t="s">
        <v>966</v>
      </c>
      <c r="E565" s="1628" t="s">
        <v>1986</v>
      </c>
      <c r="F565" s="301">
        <v>3</v>
      </c>
      <c r="G565" s="1629"/>
      <c r="H565" s="1630"/>
      <c r="I565" s="1630"/>
      <c r="J565" s="1630"/>
      <c r="K565" s="1630"/>
      <c r="L565" s="1630"/>
      <c r="M565" s="1631"/>
      <c r="N565" s="1631"/>
      <c r="O565" s="1631"/>
      <c r="P565" s="1631"/>
      <c r="Q565" s="1632"/>
      <c r="R565" s="1633"/>
      <c r="S565" s="1631"/>
      <c r="T565" s="1631"/>
      <c r="U565" s="1631"/>
      <c r="V565" s="1631"/>
      <c r="W565" s="1631"/>
      <c r="X565" s="1631"/>
      <c r="Y565" s="1631"/>
      <c r="Z565" s="1631"/>
      <c r="AA565" s="322"/>
    </row>
    <row r="566" spans="2:27" ht="14.4" thickBot="1" x14ac:dyDescent="0.3">
      <c r="B566" s="251" t="s">
        <v>1102</v>
      </c>
      <c r="C566" s="51" t="s">
        <v>1103</v>
      </c>
      <c r="D566" s="59" t="s">
        <v>966</v>
      </c>
      <c r="E566" s="1634" t="s">
        <v>1986</v>
      </c>
      <c r="F566" s="302">
        <v>3</v>
      </c>
      <c r="G566" s="1635">
        <v>0</v>
      </c>
      <c r="H566" s="1636">
        <v>0</v>
      </c>
      <c r="I566" s="1636">
        <v>0</v>
      </c>
      <c r="J566" s="1636">
        <v>0</v>
      </c>
      <c r="K566" s="1636">
        <v>0</v>
      </c>
      <c r="L566" s="1636">
        <v>0</v>
      </c>
      <c r="M566" s="1637">
        <v>0.38557127186683682</v>
      </c>
      <c r="N566" s="1637">
        <v>0.61858656715408622</v>
      </c>
      <c r="O566" s="1637">
        <v>0.8750479469536413</v>
      </c>
      <c r="P566" s="1637">
        <v>1.0539933915093873</v>
      </c>
      <c r="Q566" s="1638">
        <v>1.2280626381158104</v>
      </c>
      <c r="R566" s="1639">
        <v>3.7180754842810302</v>
      </c>
      <c r="S566" s="1637">
        <v>0</v>
      </c>
      <c r="T566" s="1637">
        <v>0</v>
      </c>
      <c r="U566" s="1637">
        <v>0</v>
      </c>
      <c r="V566" s="1637">
        <v>0</v>
      </c>
      <c r="W566" s="1637">
        <v>0</v>
      </c>
      <c r="X566" s="1637">
        <v>0</v>
      </c>
      <c r="Y566" s="1637">
        <v>0</v>
      </c>
      <c r="Z566" s="1637">
        <v>0</v>
      </c>
      <c r="AA566" s="326"/>
    </row>
    <row r="567" spans="2:27" ht="14.4" thickBot="1" x14ac:dyDescent="0.3"/>
    <row r="568" spans="2:27" ht="42" thickBot="1" x14ac:dyDescent="0.3">
      <c r="B568" s="434" t="s">
        <v>57</v>
      </c>
      <c r="C568" s="66" t="s">
        <v>15</v>
      </c>
      <c r="D568" s="432" t="s">
        <v>2</v>
      </c>
      <c r="E568" s="1640" t="s">
        <v>2386</v>
      </c>
      <c r="G568" s="1209" t="s">
        <v>56</v>
      </c>
    </row>
    <row r="569" spans="2:27" ht="28.2" thickBot="1" x14ac:dyDescent="0.3">
      <c r="B569" s="433" t="s">
        <v>110</v>
      </c>
      <c r="C569" s="1641" t="s">
        <v>1943</v>
      </c>
      <c r="D569" s="1642" t="s">
        <v>1987</v>
      </c>
      <c r="E569" s="1640">
        <v>284.0589614699598</v>
      </c>
    </row>
    <row r="570" spans="2:27" ht="14.4" thickBot="1" x14ac:dyDescent="0.3"/>
    <row r="571" spans="2:27" ht="42" thickBot="1" x14ac:dyDescent="0.3">
      <c r="B571" s="216" t="s">
        <v>976</v>
      </c>
      <c r="G571" s="1717" t="s">
        <v>977</v>
      </c>
      <c r="H571" s="1779"/>
      <c r="I571" s="1779"/>
      <c r="J571" s="1779"/>
      <c r="K571" s="1779"/>
      <c r="L571" s="1779"/>
      <c r="M571" s="1779"/>
      <c r="N571" s="1779"/>
      <c r="O571" s="1779"/>
      <c r="P571" s="1779"/>
      <c r="Q571" s="1718"/>
      <c r="R571" s="1717" t="s">
        <v>978</v>
      </c>
      <c r="S571" s="1779"/>
      <c r="T571" s="1779"/>
      <c r="U571" s="1779"/>
      <c r="V571" s="1779"/>
      <c r="W571" s="1779"/>
      <c r="X571" s="1779"/>
      <c r="Y571" s="1779"/>
      <c r="Z571" s="1779"/>
      <c r="AA571" s="1718"/>
    </row>
    <row r="572" spans="2:27" ht="42" thickBot="1" x14ac:dyDescent="0.3">
      <c r="B572" s="257" t="s">
        <v>979</v>
      </c>
      <c r="C572" s="258" t="s">
        <v>962</v>
      </c>
      <c r="D572" s="258" t="s">
        <v>963</v>
      </c>
      <c r="E572" s="258" t="s">
        <v>116</v>
      </c>
      <c r="F572" s="259" t="s">
        <v>117</v>
      </c>
      <c r="G572" s="257" t="s">
        <v>118</v>
      </c>
      <c r="H572" s="258" t="s">
        <v>119</v>
      </c>
      <c r="I572" s="258" t="s">
        <v>120</v>
      </c>
      <c r="J572" s="258" t="s">
        <v>121</v>
      </c>
      <c r="K572" s="258" t="s">
        <v>122</v>
      </c>
      <c r="L572" s="258" t="s">
        <v>123</v>
      </c>
      <c r="M572" s="258" t="s">
        <v>124</v>
      </c>
      <c r="N572" s="258" t="s">
        <v>125</v>
      </c>
      <c r="O572" s="258" t="s">
        <v>126</v>
      </c>
      <c r="P572" s="258" t="s">
        <v>127</v>
      </c>
      <c r="Q572" s="259" t="s">
        <v>128</v>
      </c>
      <c r="R572" s="262" t="s">
        <v>980</v>
      </c>
      <c r="S572" s="260" t="s">
        <v>981</v>
      </c>
      <c r="T572" s="260" t="s">
        <v>982</v>
      </c>
      <c r="U572" s="260" t="s">
        <v>983</v>
      </c>
      <c r="V572" s="260" t="s">
        <v>984</v>
      </c>
      <c r="W572" s="260" t="s">
        <v>985</v>
      </c>
      <c r="X572" s="260" t="s">
        <v>986</v>
      </c>
      <c r="Y572" s="260" t="s">
        <v>987</v>
      </c>
      <c r="Z572" s="260" t="s">
        <v>988</v>
      </c>
      <c r="AA572" s="261" t="s">
        <v>989</v>
      </c>
    </row>
    <row r="573" spans="2:27" x14ac:dyDescent="0.25">
      <c r="B573" s="256" t="s">
        <v>990</v>
      </c>
      <c r="C573" s="247" t="s">
        <v>965</v>
      </c>
      <c r="D573" s="248" t="s">
        <v>966</v>
      </c>
      <c r="E573" s="1643" t="s">
        <v>1986</v>
      </c>
      <c r="F573" s="312">
        <v>3</v>
      </c>
      <c r="G573" s="1644">
        <v>0</v>
      </c>
      <c r="H573" s="1645">
        <v>1.5929650530273047</v>
      </c>
      <c r="I573" s="1645">
        <v>0</v>
      </c>
      <c r="J573" s="1645">
        <v>0</v>
      </c>
      <c r="K573" s="1645">
        <v>0</v>
      </c>
      <c r="L573" s="1645">
        <v>0</v>
      </c>
      <c r="M573" s="1646">
        <v>3.4044242433184908</v>
      </c>
      <c r="N573" s="1646">
        <v>4.5975292784570847</v>
      </c>
      <c r="O573" s="1646">
        <v>4.3238038717033556</v>
      </c>
      <c r="P573" s="1646">
        <v>3.501040562866141</v>
      </c>
      <c r="Q573" s="1647">
        <v>3.5547635310191552</v>
      </c>
      <c r="R573" s="1648">
        <v>16.717005694510679</v>
      </c>
      <c r="S573" s="1646">
        <v>18.70572527651888</v>
      </c>
      <c r="T573" s="1646">
        <v>17.79178531054097</v>
      </c>
      <c r="U573" s="1646">
        <v>17.536931615052385</v>
      </c>
      <c r="V573" s="1646">
        <v>18.159149526560888</v>
      </c>
      <c r="W573" s="1646">
        <v>18.317484627228303</v>
      </c>
      <c r="X573" s="1646">
        <v>17.643378282942276</v>
      </c>
      <c r="Y573" s="1646">
        <v>18.669139245523283</v>
      </c>
      <c r="Z573" s="1646">
        <v>18.632552607148458</v>
      </c>
      <c r="AA573" s="1649">
        <f t="shared" ref="AA573:AA575" si="153">SUM(AA571:AA572)</f>
        <v>0</v>
      </c>
    </row>
    <row r="574" spans="2:27" x14ac:dyDescent="0.25">
      <c r="B574" s="250" t="s">
        <v>991</v>
      </c>
      <c r="C574" s="50" t="s">
        <v>968</v>
      </c>
      <c r="D574" s="57" t="s">
        <v>966</v>
      </c>
      <c r="E574" s="1643" t="s">
        <v>1986</v>
      </c>
      <c r="F574" s="301">
        <v>3</v>
      </c>
      <c r="G574" s="1650">
        <v>0</v>
      </c>
      <c r="H574" s="1651">
        <v>0</v>
      </c>
      <c r="I574" s="1651">
        <v>0</v>
      </c>
      <c r="J574" s="1651">
        <v>0</v>
      </c>
      <c r="K574" s="1651">
        <v>0</v>
      </c>
      <c r="L574" s="1651">
        <v>0</v>
      </c>
      <c r="M574" s="1652">
        <v>0</v>
      </c>
      <c r="N574" s="1652">
        <v>0</v>
      </c>
      <c r="O574" s="1652">
        <v>0</v>
      </c>
      <c r="P574" s="1652">
        <v>0</v>
      </c>
      <c r="Q574" s="1653">
        <v>0</v>
      </c>
      <c r="R574" s="1654">
        <v>0</v>
      </c>
      <c r="S574" s="1652">
        <v>0</v>
      </c>
      <c r="T574" s="1652">
        <v>0</v>
      </c>
      <c r="U574" s="1652">
        <v>0</v>
      </c>
      <c r="V574" s="1652">
        <v>0</v>
      </c>
      <c r="W574" s="1652">
        <v>0</v>
      </c>
      <c r="X574" s="1652">
        <v>0</v>
      </c>
      <c r="Y574" s="1652">
        <v>0</v>
      </c>
      <c r="Z574" s="1652">
        <v>0</v>
      </c>
      <c r="AA574" s="1649">
        <f t="shared" si="153"/>
        <v>0</v>
      </c>
    </row>
    <row r="575" spans="2:27" ht="14.4" thickBot="1" x14ac:dyDescent="0.3">
      <c r="B575" s="251" t="s">
        <v>992</v>
      </c>
      <c r="C575" s="51" t="s">
        <v>993</v>
      </c>
      <c r="D575" s="59" t="s">
        <v>966</v>
      </c>
      <c r="E575" s="1643" t="s">
        <v>1986</v>
      </c>
      <c r="F575" s="302">
        <v>3</v>
      </c>
      <c r="G575" s="315">
        <f t="shared" ref="G575:Z575" si="154">SUM(G573:G574)</f>
        <v>0</v>
      </c>
      <c r="H575" s="315">
        <f t="shared" si="154"/>
        <v>1.5929650530273047</v>
      </c>
      <c r="I575" s="315">
        <f t="shared" si="154"/>
        <v>0</v>
      </c>
      <c r="J575" s="315">
        <f t="shared" si="154"/>
        <v>0</v>
      </c>
      <c r="K575" s="315">
        <f t="shared" si="154"/>
        <v>0</v>
      </c>
      <c r="L575" s="315">
        <f t="shared" si="154"/>
        <v>0</v>
      </c>
      <c r="M575" s="315">
        <f t="shared" si="154"/>
        <v>3.4044242433184908</v>
      </c>
      <c r="N575" s="315">
        <f t="shared" si="154"/>
        <v>4.5975292784570847</v>
      </c>
      <c r="O575" s="315">
        <f t="shared" si="154"/>
        <v>4.3238038717033556</v>
      </c>
      <c r="P575" s="315">
        <f t="shared" si="154"/>
        <v>3.501040562866141</v>
      </c>
      <c r="Q575" s="315">
        <f t="shared" si="154"/>
        <v>3.5547635310191552</v>
      </c>
      <c r="R575" s="315">
        <f t="shared" si="154"/>
        <v>16.717005694510679</v>
      </c>
      <c r="S575" s="315">
        <f t="shared" si="154"/>
        <v>18.70572527651888</v>
      </c>
      <c r="T575" s="315">
        <f t="shared" si="154"/>
        <v>17.79178531054097</v>
      </c>
      <c r="U575" s="315">
        <f t="shared" si="154"/>
        <v>17.536931615052385</v>
      </c>
      <c r="V575" s="315">
        <f t="shared" si="154"/>
        <v>18.159149526560888</v>
      </c>
      <c r="W575" s="315">
        <f t="shared" si="154"/>
        <v>18.317484627228303</v>
      </c>
      <c r="X575" s="315">
        <f t="shared" si="154"/>
        <v>17.643378282942276</v>
      </c>
      <c r="Y575" s="315">
        <f t="shared" si="154"/>
        <v>18.669139245523283</v>
      </c>
      <c r="Z575" s="315">
        <f t="shared" si="154"/>
        <v>18.632552607148458</v>
      </c>
      <c r="AA575" s="318">
        <f t="shared" si="153"/>
        <v>0</v>
      </c>
    </row>
    <row r="576" spans="2:27" ht="14.4" thickBot="1" x14ac:dyDescent="0.3">
      <c r="B576" s="252"/>
      <c r="C576" s="253"/>
      <c r="D576" s="61"/>
      <c r="E576" s="254"/>
      <c r="F576" s="255"/>
      <c r="G576" s="264"/>
      <c r="H576" s="264"/>
      <c r="I576" s="264"/>
      <c r="J576" s="264"/>
      <c r="K576" s="264"/>
      <c r="L576" s="264"/>
      <c r="M576" s="264"/>
      <c r="N576" s="264"/>
      <c r="O576" s="264"/>
      <c r="P576" s="264"/>
      <c r="Q576" s="264"/>
      <c r="R576" s="264"/>
      <c r="S576" s="264"/>
      <c r="T576" s="264"/>
      <c r="U576" s="264"/>
      <c r="V576" s="264"/>
      <c r="W576" s="264"/>
      <c r="X576" s="264"/>
      <c r="Y576" s="264"/>
      <c r="Z576" s="264"/>
      <c r="AA576" s="264"/>
    </row>
    <row r="577" spans="2:27" ht="42" thickBot="1" x14ac:dyDescent="0.3">
      <c r="B577" s="216" t="s">
        <v>994</v>
      </c>
      <c r="C577" s="1658"/>
      <c r="G577" s="1717" t="s">
        <v>977</v>
      </c>
      <c r="H577" s="1779"/>
      <c r="I577" s="1779"/>
      <c r="J577" s="1779"/>
      <c r="K577" s="1779"/>
      <c r="L577" s="1779"/>
      <c r="M577" s="1779"/>
      <c r="N577" s="1779"/>
      <c r="O577" s="1779"/>
      <c r="P577" s="1779"/>
      <c r="Q577" s="1718"/>
      <c r="R577" s="1717" t="s">
        <v>978</v>
      </c>
      <c r="S577" s="1779"/>
      <c r="T577" s="1779"/>
      <c r="U577" s="1779"/>
      <c r="V577" s="1779"/>
      <c r="W577" s="1779"/>
      <c r="X577" s="1779"/>
      <c r="Y577" s="1779"/>
      <c r="Z577" s="1779"/>
      <c r="AA577" s="1718"/>
    </row>
    <row r="578" spans="2:27" ht="42" thickBot="1" x14ac:dyDescent="0.3">
      <c r="B578" s="257" t="s">
        <v>979</v>
      </c>
      <c r="C578" s="258" t="s">
        <v>962</v>
      </c>
      <c r="D578" s="258" t="s">
        <v>963</v>
      </c>
      <c r="E578" s="258" t="s">
        <v>116</v>
      </c>
      <c r="F578" s="259" t="s">
        <v>117</v>
      </c>
      <c r="G578" s="257" t="s">
        <v>118</v>
      </c>
      <c r="H578" s="258" t="s">
        <v>119</v>
      </c>
      <c r="I578" s="258" t="s">
        <v>120</v>
      </c>
      <c r="J578" s="258" t="s">
        <v>121</v>
      </c>
      <c r="K578" s="258" t="s">
        <v>122</v>
      </c>
      <c r="L578" s="258" t="s">
        <v>123</v>
      </c>
      <c r="M578" s="258" t="s">
        <v>124</v>
      </c>
      <c r="N578" s="258" t="s">
        <v>125</v>
      </c>
      <c r="O578" s="258" t="s">
        <v>126</v>
      </c>
      <c r="P578" s="258" t="s">
        <v>127</v>
      </c>
      <c r="Q578" s="259" t="s">
        <v>128</v>
      </c>
      <c r="R578" s="262" t="s">
        <v>980</v>
      </c>
      <c r="S578" s="260" t="s">
        <v>981</v>
      </c>
      <c r="T578" s="260" t="s">
        <v>982</v>
      </c>
      <c r="U578" s="260" t="s">
        <v>983</v>
      </c>
      <c r="V578" s="260" t="s">
        <v>984</v>
      </c>
      <c r="W578" s="260" t="s">
        <v>985</v>
      </c>
      <c r="X578" s="260" t="s">
        <v>986</v>
      </c>
      <c r="Y578" s="260" t="s">
        <v>987</v>
      </c>
      <c r="Z578" s="260" t="s">
        <v>988</v>
      </c>
      <c r="AA578" s="261" t="s">
        <v>989</v>
      </c>
    </row>
    <row r="579" spans="2:27" x14ac:dyDescent="0.25">
      <c r="B579" s="249" t="s">
        <v>995</v>
      </c>
      <c r="C579" s="50" t="s">
        <v>996</v>
      </c>
      <c r="D579" s="57" t="s">
        <v>810</v>
      </c>
      <c r="E579" s="1628" t="s">
        <v>1986</v>
      </c>
      <c r="F579" s="301">
        <v>3</v>
      </c>
      <c r="G579" s="1650">
        <v>0</v>
      </c>
      <c r="H579" s="1659">
        <v>0</v>
      </c>
      <c r="I579" s="1660">
        <v>0</v>
      </c>
      <c r="J579" s="1660">
        <v>0</v>
      </c>
      <c r="K579" s="1660">
        <v>0</v>
      </c>
      <c r="L579" s="1660">
        <v>0</v>
      </c>
      <c r="M579" s="1661">
        <v>0</v>
      </c>
      <c r="N579" s="1661">
        <v>0</v>
      </c>
      <c r="O579" s="1661">
        <v>0</v>
      </c>
      <c r="P579" s="1661">
        <v>0</v>
      </c>
      <c r="Q579" s="1662">
        <v>0</v>
      </c>
      <c r="R579" s="1663">
        <v>6.3811253359802924</v>
      </c>
      <c r="S579" s="1661">
        <v>25.52450134392117</v>
      </c>
      <c r="T579" s="1661">
        <v>0</v>
      </c>
      <c r="U579" s="1661">
        <v>0</v>
      </c>
      <c r="V579" s="1661">
        <v>0</v>
      </c>
      <c r="W579" s="1661">
        <v>6.051501943444455</v>
      </c>
      <c r="X579" s="1661">
        <v>0</v>
      </c>
      <c r="Y579" s="1661">
        <v>0</v>
      </c>
      <c r="Z579" s="1661">
        <v>0</v>
      </c>
      <c r="AA579" s="1664">
        <f t="shared" ref="AA579:AA592" si="155">SUM(AA577:AA578)</f>
        <v>0</v>
      </c>
    </row>
    <row r="580" spans="2:27" x14ac:dyDescent="0.25">
      <c r="B580" s="250" t="s">
        <v>997</v>
      </c>
      <c r="C580" s="50" t="s">
        <v>996</v>
      </c>
      <c r="D580" s="57" t="s">
        <v>807</v>
      </c>
      <c r="E580" s="1628" t="s">
        <v>1986</v>
      </c>
      <c r="F580" s="301">
        <v>3</v>
      </c>
      <c r="G580" s="1650">
        <v>0</v>
      </c>
      <c r="H580" s="1659">
        <v>0</v>
      </c>
      <c r="I580" s="1660">
        <v>0</v>
      </c>
      <c r="J580" s="1660">
        <v>0</v>
      </c>
      <c r="K580" s="1660">
        <v>0</v>
      </c>
      <c r="L580" s="1660">
        <v>0</v>
      </c>
      <c r="M580" s="1661">
        <v>0</v>
      </c>
      <c r="N580" s="1661">
        <v>0</v>
      </c>
      <c r="O580" s="1661">
        <v>0</v>
      </c>
      <c r="P580" s="1661">
        <v>0</v>
      </c>
      <c r="Q580" s="1665">
        <v>0</v>
      </c>
      <c r="R580" s="1663">
        <v>0</v>
      </c>
      <c r="S580" s="1661">
        <v>7.2210729132458421E-2</v>
      </c>
      <c r="T580" s="1661">
        <v>0.47512215753908088</v>
      </c>
      <c r="U580" s="1661">
        <v>0.59375683521472988</v>
      </c>
      <c r="V580" s="1661">
        <v>0.57877311821273802</v>
      </c>
      <c r="W580" s="1661">
        <v>0.52242714583260874</v>
      </c>
      <c r="X580" s="1661">
        <v>0.50813913675840316</v>
      </c>
      <c r="Y580" s="1661">
        <v>0.59295536674572014</v>
      </c>
      <c r="Z580" s="1661">
        <v>0.71842128313913245</v>
      </c>
      <c r="AA580" s="1664">
        <f t="shared" si="155"/>
        <v>0</v>
      </c>
    </row>
    <row r="581" spans="2:27" x14ac:dyDescent="0.25">
      <c r="B581" s="250" t="s">
        <v>998</v>
      </c>
      <c r="C581" s="50" t="s">
        <v>996</v>
      </c>
      <c r="D581" s="57" t="s">
        <v>966</v>
      </c>
      <c r="E581" s="1628" t="s">
        <v>1986</v>
      </c>
      <c r="F581" s="301">
        <v>3</v>
      </c>
      <c r="G581" s="319">
        <f t="shared" ref="G581:Z581" si="156">SUM(G579:G580)</f>
        <v>0</v>
      </c>
      <c r="H581" s="319">
        <f t="shared" si="156"/>
        <v>0</v>
      </c>
      <c r="I581" s="319">
        <f t="shared" si="156"/>
        <v>0</v>
      </c>
      <c r="J581" s="319">
        <f t="shared" si="156"/>
        <v>0</v>
      </c>
      <c r="K581" s="319">
        <f t="shared" si="156"/>
        <v>0</v>
      </c>
      <c r="L581" s="319">
        <f t="shared" si="156"/>
        <v>0</v>
      </c>
      <c r="M581" s="319">
        <f t="shared" si="156"/>
        <v>0</v>
      </c>
      <c r="N581" s="319">
        <f t="shared" si="156"/>
        <v>0</v>
      </c>
      <c r="O581" s="319">
        <f t="shared" si="156"/>
        <v>0</v>
      </c>
      <c r="P581" s="319">
        <f t="shared" si="156"/>
        <v>0</v>
      </c>
      <c r="Q581" s="319">
        <f t="shared" si="156"/>
        <v>0</v>
      </c>
      <c r="R581" s="319">
        <f t="shared" si="156"/>
        <v>6.3811253359802924</v>
      </c>
      <c r="S581" s="319">
        <f t="shared" si="156"/>
        <v>25.596712073053627</v>
      </c>
      <c r="T581" s="319">
        <f t="shared" si="156"/>
        <v>0.47512215753908088</v>
      </c>
      <c r="U581" s="319">
        <f t="shared" si="156"/>
        <v>0.59375683521472988</v>
      </c>
      <c r="V581" s="319">
        <f t="shared" si="156"/>
        <v>0.57877311821273802</v>
      </c>
      <c r="W581" s="319">
        <f t="shared" si="156"/>
        <v>6.5739290892770637</v>
      </c>
      <c r="X581" s="319">
        <f t="shared" si="156"/>
        <v>0.50813913675840316</v>
      </c>
      <c r="Y581" s="319">
        <f t="shared" si="156"/>
        <v>0.59295536674572014</v>
      </c>
      <c r="Z581" s="319">
        <f t="shared" si="156"/>
        <v>0.71842128313913245</v>
      </c>
      <c r="AA581" s="320">
        <f t="shared" si="155"/>
        <v>0</v>
      </c>
    </row>
    <row r="582" spans="2:27" x14ac:dyDescent="0.25">
      <c r="B582" s="249" t="s">
        <v>999</v>
      </c>
      <c r="C582" s="50" t="s">
        <v>1000</v>
      </c>
      <c r="D582" s="57" t="s">
        <v>810</v>
      </c>
      <c r="E582" s="1628" t="s">
        <v>1986</v>
      </c>
      <c r="F582" s="301">
        <v>3</v>
      </c>
      <c r="G582" s="1650">
        <v>0</v>
      </c>
      <c r="H582" s="1659">
        <v>0</v>
      </c>
      <c r="I582" s="1660">
        <v>0</v>
      </c>
      <c r="J582" s="1660">
        <v>0</v>
      </c>
      <c r="K582" s="1660">
        <v>0</v>
      </c>
      <c r="L582" s="1660">
        <v>0</v>
      </c>
      <c r="M582" s="1661">
        <v>0</v>
      </c>
      <c r="N582" s="1661">
        <v>0</v>
      </c>
      <c r="O582" s="1661">
        <v>0</v>
      </c>
      <c r="P582" s="1661">
        <v>0</v>
      </c>
      <c r="Q582" s="1665">
        <v>0</v>
      </c>
      <c r="R582" s="1663">
        <v>0</v>
      </c>
      <c r="S582" s="1661">
        <v>0</v>
      </c>
      <c r="T582" s="1661">
        <v>0</v>
      </c>
      <c r="U582" s="1661">
        <v>0</v>
      </c>
      <c r="V582" s="1661">
        <v>0</v>
      </c>
      <c r="W582" s="1661">
        <v>0</v>
      </c>
      <c r="X582" s="1661">
        <v>0</v>
      </c>
      <c r="Y582" s="1661">
        <v>0</v>
      </c>
      <c r="Z582" s="1661">
        <v>0</v>
      </c>
      <c r="AA582" s="1664">
        <f t="shared" si="155"/>
        <v>0</v>
      </c>
    </row>
    <row r="583" spans="2:27" x14ac:dyDescent="0.25">
      <c r="B583" s="250" t="s">
        <v>1001</v>
      </c>
      <c r="C583" s="50" t="s">
        <v>1000</v>
      </c>
      <c r="D583" s="57" t="s">
        <v>807</v>
      </c>
      <c r="E583" s="1628" t="s">
        <v>1986</v>
      </c>
      <c r="F583" s="301">
        <v>3</v>
      </c>
      <c r="G583" s="1650">
        <v>0</v>
      </c>
      <c r="H583" s="1659">
        <v>0</v>
      </c>
      <c r="I583" s="1660">
        <v>0</v>
      </c>
      <c r="J583" s="1660">
        <v>0</v>
      </c>
      <c r="K583" s="1660">
        <v>0</v>
      </c>
      <c r="L583" s="1660">
        <v>0</v>
      </c>
      <c r="M583" s="1661">
        <v>0</v>
      </c>
      <c r="N583" s="1661">
        <v>0</v>
      </c>
      <c r="O583" s="1661">
        <v>0</v>
      </c>
      <c r="P583" s="1661">
        <v>0</v>
      </c>
      <c r="Q583" s="1665">
        <v>0</v>
      </c>
      <c r="R583" s="1663">
        <v>0</v>
      </c>
      <c r="S583" s="1661">
        <v>0</v>
      </c>
      <c r="T583" s="1661">
        <v>0</v>
      </c>
      <c r="U583" s="1661">
        <v>0</v>
      </c>
      <c r="V583" s="1661">
        <v>0</v>
      </c>
      <c r="W583" s="1661">
        <v>0</v>
      </c>
      <c r="X583" s="1661">
        <v>0</v>
      </c>
      <c r="Y583" s="1661">
        <v>0</v>
      </c>
      <c r="Z583" s="1661">
        <v>0</v>
      </c>
      <c r="AA583" s="1664">
        <f t="shared" si="155"/>
        <v>0</v>
      </c>
    </row>
    <row r="584" spans="2:27" x14ac:dyDescent="0.25">
      <c r="B584" s="250" t="s">
        <v>1002</v>
      </c>
      <c r="C584" s="50" t="s">
        <v>1000</v>
      </c>
      <c r="D584" s="57" t="s">
        <v>966</v>
      </c>
      <c r="E584" s="1628" t="s">
        <v>1986</v>
      </c>
      <c r="F584" s="301">
        <v>3</v>
      </c>
      <c r="G584" s="319">
        <f t="shared" ref="G584:AA584" si="157">SUM(G582:G583)</f>
        <v>0</v>
      </c>
      <c r="H584" s="319">
        <f t="shared" si="157"/>
        <v>0</v>
      </c>
      <c r="I584" s="319">
        <f t="shared" si="157"/>
        <v>0</v>
      </c>
      <c r="J584" s="319">
        <f t="shared" si="157"/>
        <v>0</v>
      </c>
      <c r="K584" s="319">
        <f t="shared" si="157"/>
        <v>0</v>
      </c>
      <c r="L584" s="319">
        <f t="shared" si="157"/>
        <v>0</v>
      </c>
      <c r="M584" s="319">
        <f t="shared" si="157"/>
        <v>0</v>
      </c>
      <c r="N584" s="319">
        <f t="shared" si="157"/>
        <v>0</v>
      </c>
      <c r="O584" s="319">
        <f t="shared" si="157"/>
        <v>0</v>
      </c>
      <c r="P584" s="319">
        <f t="shared" si="157"/>
        <v>0</v>
      </c>
      <c r="Q584" s="319">
        <f t="shared" si="157"/>
        <v>0</v>
      </c>
      <c r="R584" s="319">
        <f t="shared" si="157"/>
        <v>0</v>
      </c>
      <c r="S584" s="319">
        <f t="shared" si="157"/>
        <v>0</v>
      </c>
      <c r="T584" s="319">
        <f t="shared" si="157"/>
        <v>0</v>
      </c>
      <c r="U584" s="319">
        <f t="shared" si="157"/>
        <v>0</v>
      </c>
      <c r="V584" s="319">
        <f t="shared" si="157"/>
        <v>0</v>
      </c>
      <c r="W584" s="319">
        <f t="shared" si="157"/>
        <v>0</v>
      </c>
      <c r="X584" s="319">
        <f t="shared" si="157"/>
        <v>0</v>
      </c>
      <c r="Y584" s="319">
        <f t="shared" si="157"/>
        <v>0</v>
      </c>
      <c r="Z584" s="319">
        <f t="shared" si="157"/>
        <v>0</v>
      </c>
      <c r="AA584" s="320">
        <f t="shared" si="157"/>
        <v>0</v>
      </c>
    </row>
    <row r="585" spans="2:27" x14ac:dyDescent="0.25">
      <c r="B585" s="249" t="s">
        <v>1003</v>
      </c>
      <c r="C585" s="50" t="s">
        <v>1004</v>
      </c>
      <c r="D585" s="57" t="s">
        <v>810</v>
      </c>
      <c r="E585" s="1628" t="s">
        <v>1986</v>
      </c>
      <c r="F585" s="301">
        <v>3</v>
      </c>
      <c r="G585" s="1650">
        <v>0</v>
      </c>
      <c r="H585" s="1659">
        <v>0</v>
      </c>
      <c r="I585" s="1660">
        <v>0</v>
      </c>
      <c r="J585" s="1660">
        <v>0</v>
      </c>
      <c r="K585" s="1660">
        <v>0</v>
      </c>
      <c r="L585" s="1660">
        <v>0</v>
      </c>
      <c r="M585" s="1661">
        <v>0.38557127186683682</v>
      </c>
      <c r="N585" s="1661">
        <v>0.61858656715408622</v>
      </c>
      <c r="O585" s="1661">
        <v>0.8750479469536413</v>
      </c>
      <c r="P585" s="1661">
        <v>1.0539933915093873</v>
      </c>
      <c r="Q585" s="1665">
        <v>1.2280626381158104</v>
      </c>
      <c r="R585" s="1663">
        <v>3.7180754842810302</v>
      </c>
      <c r="S585" s="1661">
        <v>0</v>
      </c>
      <c r="T585" s="1661">
        <v>0</v>
      </c>
      <c r="U585" s="1661">
        <v>0</v>
      </c>
      <c r="V585" s="1661">
        <v>0</v>
      </c>
      <c r="W585" s="1661">
        <v>0</v>
      </c>
      <c r="X585" s="1661">
        <v>0</v>
      </c>
      <c r="Y585" s="1661">
        <v>0</v>
      </c>
      <c r="Z585" s="1661">
        <v>0</v>
      </c>
      <c r="AA585" s="1664">
        <f t="shared" si="155"/>
        <v>0</v>
      </c>
    </row>
    <row r="586" spans="2:27" x14ac:dyDescent="0.25">
      <c r="B586" s="250" t="s">
        <v>1005</v>
      </c>
      <c r="C586" s="50" t="s">
        <v>1004</v>
      </c>
      <c r="D586" s="57" t="s">
        <v>807</v>
      </c>
      <c r="E586" s="1628" t="s">
        <v>1986</v>
      </c>
      <c r="F586" s="301">
        <v>3</v>
      </c>
      <c r="G586" s="1650">
        <v>0</v>
      </c>
      <c r="H586" s="1659">
        <v>0</v>
      </c>
      <c r="I586" s="1660">
        <v>0</v>
      </c>
      <c r="J586" s="1660">
        <v>0</v>
      </c>
      <c r="K586" s="1660">
        <v>0</v>
      </c>
      <c r="L586" s="1660">
        <v>0</v>
      </c>
      <c r="M586" s="1661">
        <v>0</v>
      </c>
      <c r="N586" s="1661">
        <v>0</v>
      </c>
      <c r="O586" s="1661">
        <v>0</v>
      </c>
      <c r="P586" s="1661">
        <v>0</v>
      </c>
      <c r="Q586" s="1665">
        <v>0</v>
      </c>
      <c r="R586" s="1663">
        <v>0</v>
      </c>
      <c r="S586" s="1661">
        <v>0</v>
      </c>
      <c r="T586" s="1661">
        <v>0</v>
      </c>
      <c r="U586" s="1661">
        <v>0</v>
      </c>
      <c r="V586" s="1661">
        <v>0</v>
      </c>
      <c r="W586" s="1661">
        <v>0</v>
      </c>
      <c r="X586" s="1661">
        <v>0</v>
      </c>
      <c r="Y586" s="1661">
        <v>0</v>
      </c>
      <c r="Z586" s="1661">
        <v>0</v>
      </c>
      <c r="AA586" s="1664">
        <f t="shared" si="155"/>
        <v>0</v>
      </c>
    </row>
    <row r="587" spans="2:27" x14ac:dyDescent="0.25">
      <c r="B587" s="250" t="s">
        <v>1006</v>
      </c>
      <c r="C587" s="50" t="s">
        <v>1004</v>
      </c>
      <c r="D587" s="57" t="s">
        <v>966</v>
      </c>
      <c r="E587" s="1628" t="s">
        <v>1986</v>
      </c>
      <c r="F587" s="301">
        <v>3</v>
      </c>
      <c r="G587" s="319">
        <f t="shared" ref="G587:AA587" si="158">SUM(G585:G586)</f>
        <v>0</v>
      </c>
      <c r="H587" s="319">
        <f t="shared" si="158"/>
        <v>0</v>
      </c>
      <c r="I587" s="319">
        <f t="shared" si="158"/>
        <v>0</v>
      </c>
      <c r="J587" s="319">
        <f t="shared" si="158"/>
        <v>0</v>
      </c>
      <c r="K587" s="319">
        <f t="shared" si="158"/>
        <v>0</v>
      </c>
      <c r="L587" s="319">
        <f t="shared" si="158"/>
        <v>0</v>
      </c>
      <c r="M587" s="319">
        <f t="shared" si="158"/>
        <v>0.38557127186683682</v>
      </c>
      <c r="N587" s="319">
        <f t="shared" si="158"/>
        <v>0.61858656715408622</v>
      </c>
      <c r="O587" s="319">
        <f t="shared" si="158"/>
        <v>0.8750479469536413</v>
      </c>
      <c r="P587" s="319">
        <f t="shared" si="158"/>
        <v>1.0539933915093873</v>
      </c>
      <c r="Q587" s="319">
        <f t="shared" si="158"/>
        <v>1.2280626381158104</v>
      </c>
      <c r="R587" s="319">
        <f t="shared" si="158"/>
        <v>3.7180754842810302</v>
      </c>
      <c r="S587" s="319">
        <f t="shared" si="158"/>
        <v>0</v>
      </c>
      <c r="T587" s="319">
        <f t="shared" si="158"/>
        <v>0</v>
      </c>
      <c r="U587" s="319">
        <f t="shared" si="158"/>
        <v>0</v>
      </c>
      <c r="V587" s="319">
        <f t="shared" si="158"/>
        <v>0</v>
      </c>
      <c r="W587" s="319">
        <f t="shared" si="158"/>
        <v>0</v>
      </c>
      <c r="X587" s="319">
        <f t="shared" si="158"/>
        <v>0</v>
      </c>
      <c r="Y587" s="319">
        <f t="shared" si="158"/>
        <v>0</v>
      </c>
      <c r="Z587" s="319">
        <f t="shared" si="158"/>
        <v>0</v>
      </c>
      <c r="AA587" s="320">
        <f t="shared" si="158"/>
        <v>0</v>
      </c>
    </row>
    <row r="588" spans="2:27" x14ac:dyDescent="0.25">
      <c r="B588" s="249" t="s">
        <v>1007</v>
      </c>
      <c r="C588" s="50" t="s">
        <v>1008</v>
      </c>
      <c r="D588" s="57" t="s">
        <v>810</v>
      </c>
      <c r="E588" s="1628" t="s">
        <v>1986</v>
      </c>
      <c r="F588" s="301">
        <v>3</v>
      </c>
      <c r="G588" s="1650">
        <v>0</v>
      </c>
      <c r="H588" s="1659">
        <v>0</v>
      </c>
      <c r="I588" s="1660">
        <v>0</v>
      </c>
      <c r="J588" s="1660">
        <v>0</v>
      </c>
      <c r="K588" s="1660">
        <v>0</v>
      </c>
      <c r="L588" s="1660">
        <v>0</v>
      </c>
      <c r="M588" s="1661">
        <v>0</v>
      </c>
      <c r="N588" s="1661">
        <v>0</v>
      </c>
      <c r="O588" s="1661">
        <v>0</v>
      </c>
      <c r="P588" s="1661">
        <v>0</v>
      </c>
      <c r="Q588" s="1665">
        <v>0</v>
      </c>
      <c r="R588" s="1663">
        <v>0.69952644886190185</v>
      </c>
      <c r="S588" s="1661">
        <v>0</v>
      </c>
      <c r="T588" s="1661">
        <v>0.13000787623397669</v>
      </c>
      <c r="U588" s="1661">
        <v>0</v>
      </c>
      <c r="V588" s="1661">
        <v>0.28199541738971562</v>
      </c>
      <c r="W588" s="1661">
        <v>0</v>
      </c>
      <c r="X588" s="1661">
        <v>0.13000787623397669</v>
      </c>
      <c r="Y588" s="1661">
        <v>0</v>
      </c>
      <c r="Z588" s="1661">
        <v>0.28199541738971562</v>
      </c>
      <c r="AA588" s="1664">
        <f t="shared" si="155"/>
        <v>0</v>
      </c>
    </row>
    <row r="589" spans="2:27" x14ac:dyDescent="0.25">
      <c r="B589" s="250" t="s">
        <v>1009</v>
      </c>
      <c r="C589" s="50" t="s">
        <v>1008</v>
      </c>
      <c r="D589" s="57" t="s">
        <v>807</v>
      </c>
      <c r="E589" s="1628" t="s">
        <v>1986</v>
      </c>
      <c r="F589" s="301">
        <v>3</v>
      </c>
      <c r="G589" s="1650">
        <v>0</v>
      </c>
      <c r="H589" s="1659">
        <v>0</v>
      </c>
      <c r="I589" s="1660">
        <v>0</v>
      </c>
      <c r="J589" s="1660">
        <v>0</v>
      </c>
      <c r="K589" s="1660">
        <v>0</v>
      </c>
      <c r="L589" s="1660">
        <v>0</v>
      </c>
      <c r="M589" s="1661">
        <v>0</v>
      </c>
      <c r="N589" s="1661">
        <v>0</v>
      </c>
      <c r="O589" s="1661">
        <v>0</v>
      </c>
      <c r="P589" s="1661">
        <v>0</v>
      </c>
      <c r="Q589" s="1665">
        <v>0</v>
      </c>
      <c r="R589" s="1663">
        <v>3.3026615040518688E-2</v>
      </c>
      <c r="S589" s="1661">
        <v>8.2566537601296577E-2</v>
      </c>
      <c r="T589" s="1661">
        <v>8.2566537601296619E-2</v>
      </c>
      <c r="U589" s="1661">
        <v>8.2566537601296494E-2</v>
      </c>
      <c r="V589" s="1661">
        <v>8.2566537601296633E-2</v>
      </c>
      <c r="W589" s="1661">
        <v>8.2566537601296619E-2</v>
      </c>
      <c r="X589" s="1661">
        <v>8.2566537601296508E-2</v>
      </c>
      <c r="Y589" s="1661">
        <v>8.2566537601296508E-2</v>
      </c>
      <c r="Z589" s="1661">
        <v>8.2566537601296466E-2</v>
      </c>
      <c r="AA589" s="1664">
        <f t="shared" si="155"/>
        <v>0</v>
      </c>
    </row>
    <row r="590" spans="2:27" x14ac:dyDescent="0.25">
      <c r="B590" s="250" t="s">
        <v>1010</v>
      </c>
      <c r="C590" s="50" t="s">
        <v>1008</v>
      </c>
      <c r="D590" s="57" t="s">
        <v>966</v>
      </c>
      <c r="E590" s="1628" t="s">
        <v>1986</v>
      </c>
      <c r="F590" s="301">
        <v>3</v>
      </c>
      <c r="G590" s="319">
        <f t="shared" ref="G590:AA590" si="159">SUM(G588:G589)</f>
        <v>0</v>
      </c>
      <c r="H590" s="319">
        <f t="shared" si="159"/>
        <v>0</v>
      </c>
      <c r="I590" s="319">
        <f t="shared" si="159"/>
        <v>0</v>
      </c>
      <c r="J590" s="319">
        <f t="shared" si="159"/>
        <v>0</v>
      </c>
      <c r="K590" s="319">
        <f t="shared" si="159"/>
        <v>0</v>
      </c>
      <c r="L590" s="319">
        <f t="shared" si="159"/>
        <v>0</v>
      </c>
      <c r="M590" s="319">
        <f t="shared" si="159"/>
        <v>0</v>
      </c>
      <c r="N590" s="319">
        <f t="shared" si="159"/>
        <v>0</v>
      </c>
      <c r="O590" s="319">
        <f t="shared" si="159"/>
        <v>0</v>
      </c>
      <c r="P590" s="319">
        <f t="shared" si="159"/>
        <v>0</v>
      </c>
      <c r="Q590" s="319">
        <f t="shared" si="159"/>
        <v>0</v>
      </c>
      <c r="R590" s="319">
        <f t="shared" si="159"/>
        <v>0.73255306390242059</v>
      </c>
      <c r="S590" s="319">
        <f t="shared" si="159"/>
        <v>8.2566537601296577E-2</v>
      </c>
      <c r="T590" s="319">
        <f t="shared" si="159"/>
        <v>0.21257441383527331</v>
      </c>
      <c r="U590" s="319">
        <f t="shared" si="159"/>
        <v>8.2566537601296494E-2</v>
      </c>
      <c r="V590" s="319">
        <f t="shared" si="159"/>
        <v>0.36456195499101224</v>
      </c>
      <c r="W590" s="319">
        <f t="shared" si="159"/>
        <v>8.2566537601296619E-2</v>
      </c>
      <c r="X590" s="319">
        <f t="shared" si="159"/>
        <v>0.2125744138352732</v>
      </c>
      <c r="Y590" s="319">
        <f t="shared" si="159"/>
        <v>8.2566537601296508E-2</v>
      </c>
      <c r="Z590" s="319">
        <f t="shared" si="159"/>
        <v>0.36456195499101207</v>
      </c>
      <c r="AA590" s="320">
        <f t="shared" si="159"/>
        <v>0</v>
      </c>
    </row>
    <row r="591" spans="2:27" x14ac:dyDescent="0.25">
      <c r="B591" s="249" t="s">
        <v>1011</v>
      </c>
      <c r="C591" s="50" t="s">
        <v>1012</v>
      </c>
      <c r="D591" s="57" t="s">
        <v>810</v>
      </c>
      <c r="E591" s="1628" t="s">
        <v>1986</v>
      </c>
      <c r="F591" s="301">
        <v>3</v>
      </c>
      <c r="G591" s="1650">
        <v>0</v>
      </c>
      <c r="H591" s="1659">
        <v>0</v>
      </c>
      <c r="I591" s="1660">
        <v>0</v>
      </c>
      <c r="J591" s="1660">
        <v>0</v>
      </c>
      <c r="K591" s="1660">
        <v>0</v>
      </c>
      <c r="L591" s="1660">
        <v>0</v>
      </c>
      <c r="M591" s="1661">
        <v>0</v>
      </c>
      <c r="N591" s="1661">
        <v>0</v>
      </c>
      <c r="O591" s="1661">
        <v>0</v>
      </c>
      <c r="P591" s="1661">
        <v>0</v>
      </c>
      <c r="Q591" s="1665">
        <v>0</v>
      </c>
      <c r="R591" s="1663">
        <v>0</v>
      </c>
      <c r="S591" s="1661">
        <v>0</v>
      </c>
      <c r="T591" s="1661">
        <v>0</v>
      </c>
      <c r="U591" s="1661">
        <v>0</v>
      </c>
      <c r="V591" s="1661">
        <v>0</v>
      </c>
      <c r="W591" s="1661">
        <v>0</v>
      </c>
      <c r="X591" s="1661">
        <v>0</v>
      </c>
      <c r="Y591" s="1661">
        <v>0</v>
      </c>
      <c r="Z591" s="1661">
        <v>0</v>
      </c>
      <c r="AA591" s="1664">
        <f t="shared" si="155"/>
        <v>0</v>
      </c>
    </row>
    <row r="592" spans="2:27" x14ac:dyDescent="0.25">
      <c r="B592" s="250" t="s">
        <v>1013</v>
      </c>
      <c r="C592" s="50" t="s">
        <v>1012</v>
      </c>
      <c r="D592" s="57" t="s">
        <v>807</v>
      </c>
      <c r="E592" s="1628" t="s">
        <v>1986</v>
      </c>
      <c r="F592" s="301">
        <v>3</v>
      </c>
      <c r="G592" s="1650">
        <v>0</v>
      </c>
      <c r="H592" s="1659">
        <v>0</v>
      </c>
      <c r="I592" s="1660">
        <v>0</v>
      </c>
      <c r="J592" s="1660">
        <v>0</v>
      </c>
      <c r="K592" s="1660">
        <v>0</v>
      </c>
      <c r="L592" s="1660">
        <v>0</v>
      </c>
      <c r="M592" s="1661">
        <v>0</v>
      </c>
      <c r="N592" s="1661">
        <v>0</v>
      </c>
      <c r="O592" s="1661">
        <v>0</v>
      </c>
      <c r="P592" s="1661">
        <v>0</v>
      </c>
      <c r="Q592" s="1665">
        <v>0</v>
      </c>
      <c r="R592" s="1663">
        <v>0</v>
      </c>
      <c r="S592" s="1661">
        <v>0</v>
      </c>
      <c r="T592" s="1661">
        <v>0</v>
      </c>
      <c r="U592" s="1661">
        <v>0</v>
      </c>
      <c r="V592" s="1661">
        <v>0</v>
      </c>
      <c r="W592" s="1661">
        <v>0</v>
      </c>
      <c r="X592" s="1661">
        <v>0</v>
      </c>
      <c r="Y592" s="1661">
        <v>0</v>
      </c>
      <c r="Z592" s="1661">
        <v>0</v>
      </c>
      <c r="AA592" s="1664">
        <f t="shared" si="155"/>
        <v>0</v>
      </c>
    </row>
    <row r="593" spans="2:27" x14ac:dyDescent="0.25">
      <c r="B593" s="250" t="s">
        <v>1014</v>
      </c>
      <c r="C593" s="50" t="s">
        <v>1012</v>
      </c>
      <c r="D593" s="57" t="s">
        <v>966</v>
      </c>
      <c r="E593" s="1628" t="s">
        <v>1986</v>
      </c>
      <c r="F593" s="301">
        <v>3</v>
      </c>
      <c r="G593" s="319">
        <f t="shared" ref="G593:AA593" si="160">SUM(G591:G592)</f>
        <v>0</v>
      </c>
      <c r="H593" s="319">
        <f t="shared" si="160"/>
        <v>0</v>
      </c>
      <c r="I593" s="319">
        <f t="shared" si="160"/>
        <v>0</v>
      </c>
      <c r="J593" s="319">
        <f t="shared" si="160"/>
        <v>0</v>
      </c>
      <c r="K593" s="319">
        <f t="shared" si="160"/>
        <v>0</v>
      </c>
      <c r="L593" s="319">
        <f t="shared" si="160"/>
        <v>0</v>
      </c>
      <c r="M593" s="319">
        <f t="shared" si="160"/>
        <v>0</v>
      </c>
      <c r="N593" s="319">
        <f t="shared" si="160"/>
        <v>0</v>
      </c>
      <c r="O593" s="319">
        <f t="shared" si="160"/>
        <v>0</v>
      </c>
      <c r="P593" s="319">
        <f t="shared" si="160"/>
        <v>0</v>
      </c>
      <c r="Q593" s="319">
        <f t="shared" si="160"/>
        <v>0</v>
      </c>
      <c r="R593" s="319">
        <f t="shared" si="160"/>
        <v>0</v>
      </c>
      <c r="S593" s="319">
        <f t="shared" si="160"/>
        <v>0</v>
      </c>
      <c r="T593" s="319">
        <f t="shared" si="160"/>
        <v>0</v>
      </c>
      <c r="U593" s="319">
        <f t="shared" si="160"/>
        <v>0</v>
      </c>
      <c r="V593" s="319">
        <f t="shared" si="160"/>
        <v>0</v>
      </c>
      <c r="W593" s="319">
        <f t="shared" si="160"/>
        <v>0</v>
      </c>
      <c r="X593" s="319">
        <f t="shared" si="160"/>
        <v>0</v>
      </c>
      <c r="Y593" s="319">
        <f t="shared" si="160"/>
        <v>0</v>
      </c>
      <c r="Z593" s="319">
        <f t="shared" si="160"/>
        <v>0</v>
      </c>
      <c r="AA593" s="320">
        <f t="shared" si="160"/>
        <v>0</v>
      </c>
    </row>
    <row r="594" spans="2:27" ht="14.4" thickBot="1" x14ac:dyDescent="0.3">
      <c r="B594" s="251" t="s">
        <v>1015</v>
      </c>
      <c r="C594" s="51" t="s">
        <v>1016</v>
      </c>
      <c r="D594" s="59" t="s">
        <v>966</v>
      </c>
      <c r="E594" s="1634" t="s">
        <v>1986</v>
      </c>
      <c r="F594" s="302">
        <v>3</v>
      </c>
      <c r="G594" s="315">
        <f t="shared" ref="G594:AA594" si="161">SUM(G593,G590,G587,G584,G581)</f>
        <v>0</v>
      </c>
      <c r="H594" s="315">
        <f t="shared" si="161"/>
        <v>0</v>
      </c>
      <c r="I594" s="315">
        <f t="shared" si="161"/>
        <v>0</v>
      </c>
      <c r="J594" s="315">
        <f t="shared" si="161"/>
        <v>0</v>
      </c>
      <c r="K594" s="315">
        <f t="shared" si="161"/>
        <v>0</v>
      </c>
      <c r="L594" s="315">
        <f t="shared" si="161"/>
        <v>0</v>
      </c>
      <c r="M594" s="315">
        <f t="shared" si="161"/>
        <v>0.38557127186683682</v>
      </c>
      <c r="N594" s="315">
        <f t="shared" si="161"/>
        <v>0.61858656715408622</v>
      </c>
      <c r="O594" s="315">
        <f t="shared" si="161"/>
        <v>0.8750479469536413</v>
      </c>
      <c r="P594" s="315">
        <f t="shared" si="161"/>
        <v>1.0539933915093873</v>
      </c>
      <c r="Q594" s="315">
        <f t="shared" si="161"/>
        <v>1.2280626381158104</v>
      </c>
      <c r="R594" s="315">
        <f t="shared" si="161"/>
        <v>10.831753884163742</v>
      </c>
      <c r="S594" s="315">
        <f t="shared" si="161"/>
        <v>25.679278610654922</v>
      </c>
      <c r="T594" s="315">
        <f t="shared" si="161"/>
        <v>0.68769657137435414</v>
      </c>
      <c r="U594" s="315">
        <f t="shared" si="161"/>
        <v>0.67632337281602639</v>
      </c>
      <c r="V594" s="315">
        <f t="shared" si="161"/>
        <v>0.94333507320375021</v>
      </c>
      <c r="W594" s="315">
        <f t="shared" si="161"/>
        <v>6.6564956268783604</v>
      </c>
      <c r="X594" s="315">
        <f t="shared" si="161"/>
        <v>0.72071355059367637</v>
      </c>
      <c r="Y594" s="315">
        <f t="shared" si="161"/>
        <v>0.67552190434701664</v>
      </c>
      <c r="Z594" s="315">
        <f t="shared" si="161"/>
        <v>1.0829832381301445</v>
      </c>
      <c r="AA594" s="318">
        <f t="shared" si="161"/>
        <v>0</v>
      </c>
    </row>
    <row r="595" spans="2:27" ht="14.4" thickBot="1" x14ac:dyDescent="0.3">
      <c r="B595" s="252"/>
      <c r="C595" s="253"/>
      <c r="D595" s="61"/>
      <c r="E595" s="254"/>
      <c r="F595" s="255"/>
      <c r="G595" s="264"/>
      <c r="H595" s="264"/>
      <c r="I595" s="264"/>
      <c r="J595" s="264"/>
      <c r="K595" s="264"/>
      <c r="L595" s="264"/>
      <c r="M595" s="264"/>
      <c r="N595" s="264"/>
      <c r="O595" s="264"/>
      <c r="P595" s="264"/>
      <c r="Q595" s="264"/>
      <c r="R595" s="264"/>
      <c r="S595" s="264"/>
      <c r="T595" s="264"/>
      <c r="U595" s="264"/>
      <c r="V595" s="264"/>
      <c r="W595" s="264"/>
      <c r="X595" s="264"/>
      <c r="Y595" s="264"/>
      <c r="Z595" s="264"/>
      <c r="AA595" s="264"/>
    </row>
    <row r="596" spans="2:27" ht="42" thickBot="1" x14ac:dyDescent="0.3">
      <c r="B596" s="216" t="s">
        <v>1017</v>
      </c>
      <c r="G596" s="1717" t="s">
        <v>977</v>
      </c>
      <c r="H596" s="1779"/>
      <c r="I596" s="1779"/>
      <c r="J596" s="1779"/>
      <c r="K596" s="1779"/>
      <c r="L596" s="1779"/>
      <c r="M596" s="1779"/>
      <c r="N596" s="1779"/>
      <c r="O596" s="1779"/>
      <c r="P596" s="1779"/>
      <c r="Q596" s="1718"/>
      <c r="R596" s="1717" t="s">
        <v>978</v>
      </c>
      <c r="S596" s="1779"/>
      <c r="T596" s="1779"/>
      <c r="U596" s="1779"/>
      <c r="V596" s="1779"/>
      <c r="W596" s="1779"/>
      <c r="X596" s="1779"/>
      <c r="Y596" s="1779"/>
      <c r="Z596" s="1779"/>
      <c r="AA596" s="1718"/>
    </row>
    <row r="597" spans="2:27" ht="42" thickBot="1" x14ac:dyDescent="0.3">
      <c r="B597" s="1151" t="s">
        <v>979</v>
      </c>
      <c r="C597" s="1152" t="s">
        <v>962</v>
      </c>
      <c r="D597" s="1152" t="s">
        <v>963</v>
      </c>
      <c r="E597" s="1152" t="s">
        <v>116</v>
      </c>
      <c r="F597" s="1153" t="s">
        <v>117</v>
      </c>
      <c r="G597" s="257" t="s">
        <v>118</v>
      </c>
      <c r="H597" s="258" t="s">
        <v>119</v>
      </c>
      <c r="I597" s="258" t="s">
        <v>120</v>
      </c>
      <c r="J597" s="258" t="s">
        <v>121</v>
      </c>
      <c r="K597" s="258" t="s">
        <v>122</v>
      </c>
      <c r="L597" s="258" t="s">
        <v>123</v>
      </c>
      <c r="M597" s="258" t="s">
        <v>124</v>
      </c>
      <c r="N597" s="258" t="s">
        <v>125</v>
      </c>
      <c r="O597" s="258" t="s">
        <v>126</v>
      </c>
      <c r="P597" s="258" t="s">
        <v>127</v>
      </c>
      <c r="Q597" s="259" t="s">
        <v>128</v>
      </c>
      <c r="R597" s="262" t="s">
        <v>980</v>
      </c>
      <c r="S597" s="260" t="s">
        <v>981</v>
      </c>
      <c r="T597" s="260" t="s">
        <v>982</v>
      </c>
      <c r="U597" s="260" t="s">
        <v>983</v>
      </c>
      <c r="V597" s="260" t="s">
        <v>984</v>
      </c>
      <c r="W597" s="260" t="s">
        <v>985</v>
      </c>
      <c r="X597" s="260" t="s">
        <v>986</v>
      </c>
      <c r="Y597" s="260" t="s">
        <v>987</v>
      </c>
      <c r="Z597" s="260" t="s">
        <v>988</v>
      </c>
      <c r="AA597" s="261" t="s">
        <v>989</v>
      </c>
    </row>
    <row r="598" spans="2:27" x14ac:dyDescent="0.25">
      <c r="B598" s="1146" t="s">
        <v>1018</v>
      </c>
      <c r="C598" s="1147" t="s">
        <v>1019</v>
      </c>
      <c r="D598" s="1148" t="s">
        <v>810</v>
      </c>
      <c r="E598" s="1669" t="s">
        <v>1986</v>
      </c>
      <c r="F598" s="1150">
        <v>3</v>
      </c>
      <c r="G598" s="1670">
        <v>0</v>
      </c>
      <c r="H598" s="1671">
        <v>0</v>
      </c>
      <c r="I598" s="1671">
        <v>0</v>
      </c>
      <c r="J598" s="1671">
        <v>0</v>
      </c>
      <c r="K598" s="1671">
        <v>0</v>
      </c>
      <c r="L598" s="1671">
        <v>0</v>
      </c>
      <c r="M598" s="1648">
        <v>0</v>
      </c>
      <c r="N598" s="1648">
        <v>0</v>
      </c>
      <c r="O598" s="1648">
        <v>0</v>
      </c>
      <c r="P598" s="1648">
        <v>0</v>
      </c>
      <c r="Q598" s="1647">
        <v>0</v>
      </c>
      <c r="R598" s="1648">
        <v>0</v>
      </c>
      <c r="S598" s="1648">
        <v>0</v>
      </c>
      <c r="T598" s="1648">
        <v>0</v>
      </c>
      <c r="U598" s="1648">
        <v>0</v>
      </c>
      <c r="V598" s="1648">
        <v>0</v>
      </c>
      <c r="W598" s="1648">
        <v>0</v>
      </c>
      <c r="X598" s="1648">
        <v>0</v>
      </c>
      <c r="Y598" s="1648">
        <v>0</v>
      </c>
      <c r="Z598" s="1648">
        <v>0</v>
      </c>
      <c r="AA598" s="1672">
        <f t="shared" ref="AA598:AA630" si="162">SUM(AA590,AA594)</f>
        <v>0</v>
      </c>
    </row>
    <row r="599" spans="2:27" x14ac:dyDescent="0.25">
      <c r="B599" s="250" t="s">
        <v>1020</v>
      </c>
      <c r="C599" s="50" t="s">
        <v>1021</v>
      </c>
      <c r="D599" s="57" t="s">
        <v>810</v>
      </c>
      <c r="E599" s="1628" t="s">
        <v>1986</v>
      </c>
      <c r="F599" s="301">
        <v>3</v>
      </c>
      <c r="G599" s="1650">
        <v>0</v>
      </c>
      <c r="H599" s="1671">
        <v>0</v>
      </c>
      <c r="I599" s="1671">
        <v>0</v>
      </c>
      <c r="J599" s="1671">
        <v>0</v>
      </c>
      <c r="K599" s="1671">
        <v>0</v>
      </c>
      <c r="L599" s="1671">
        <v>0</v>
      </c>
      <c r="M599" s="1648">
        <v>0</v>
      </c>
      <c r="N599" s="1648">
        <v>0</v>
      </c>
      <c r="O599" s="1648">
        <v>0</v>
      </c>
      <c r="P599" s="1648">
        <v>0</v>
      </c>
      <c r="Q599" s="1673">
        <v>0</v>
      </c>
      <c r="R599" s="1648">
        <v>0</v>
      </c>
      <c r="S599" s="1648">
        <v>0</v>
      </c>
      <c r="T599" s="1648">
        <v>0</v>
      </c>
      <c r="U599" s="1648">
        <v>0</v>
      </c>
      <c r="V599" s="1648">
        <v>0</v>
      </c>
      <c r="W599" s="1648">
        <v>0</v>
      </c>
      <c r="X599" s="1648">
        <v>0</v>
      </c>
      <c r="Y599" s="1648">
        <v>0</v>
      </c>
      <c r="Z599" s="1648">
        <v>0</v>
      </c>
      <c r="AA599" s="1672">
        <f t="shared" si="162"/>
        <v>0</v>
      </c>
    </row>
    <row r="600" spans="2:27" x14ac:dyDescent="0.25">
      <c r="B600" s="250" t="s">
        <v>1022</v>
      </c>
      <c r="C600" s="50" t="s">
        <v>1023</v>
      </c>
      <c r="D600" s="57" t="s">
        <v>810</v>
      </c>
      <c r="E600" s="1628" t="s">
        <v>1986</v>
      </c>
      <c r="F600" s="301">
        <v>3</v>
      </c>
      <c r="G600" s="1650">
        <v>0</v>
      </c>
      <c r="H600" s="1671">
        <v>0</v>
      </c>
      <c r="I600" s="1671">
        <v>0</v>
      </c>
      <c r="J600" s="1671">
        <v>0</v>
      </c>
      <c r="K600" s="1671">
        <v>0</v>
      </c>
      <c r="L600" s="1671">
        <v>0</v>
      </c>
      <c r="M600" s="1648">
        <v>0</v>
      </c>
      <c r="N600" s="1648">
        <v>0</v>
      </c>
      <c r="O600" s="1648">
        <v>0</v>
      </c>
      <c r="P600" s="1648">
        <v>0</v>
      </c>
      <c r="Q600" s="1673">
        <v>0</v>
      </c>
      <c r="R600" s="1648">
        <v>0</v>
      </c>
      <c r="S600" s="1648">
        <v>0</v>
      </c>
      <c r="T600" s="1648">
        <v>0</v>
      </c>
      <c r="U600" s="1648">
        <v>0</v>
      </c>
      <c r="V600" s="1648">
        <v>0</v>
      </c>
      <c r="W600" s="1648">
        <v>0</v>
      </c>
      <c r="X600" s="1648">
        <v>0</v>
      </c>
      <c r="Y600" s="1648">
        <v>0</v>
      </c>
      <c r="Z600" s="1648">
        <v>0</v>
      </c>
      <c r="AA600" s="1672">
        <f t="shared" si="162"/>
        <v>0</v>
      </c>
    </row>
    <row r="601" spans="2:27" x14ac:dyDescent="0.25">
      <c r="B601" s="250" t="s">
        <v>1024</v>
      </c>
      <c r="C601" s="50" t="s">
        <v>1025</v>
      </c>
      <c r="D601" s="57" t="s">
        <v>810</v>
      </c>
      <c r="E601" s="1628" t="s">
        <v>1986</v>
      </c>
      <c r="F601" s="301">
        <v>3</v>
      </c>
      <c r="G601" s="1650">
        <v>0</v>
      </c>
      <c r="H601" s="1671">
        <v>0</v>
      </c>
      <c r="I601" s="1671">
        <v>0</v>
      </c>
      <c r="J601" s="1671">
        <v>0</v>
      </c>
      <c r="K601" s="1671">
        <v>0</v>
      </c>
      <c r="L601" s="1671">
        <v>0</v>
      </c>
      <c r="M601" s="1648">
        <v>0</v>
      </c>
      <c r="N601" s="1648">
        <v>0</v>
      </c>
      <c r="O601" s="1648">
        <v>0</v>
      </c>
      <c r="P601" s="1648">
        <v>0</v>
      </c>
      <c r="Q601" s="1673">
        <v>0</v>
      </c>
      <c r="R601" s="1648">
        <v>0</v>
      </c>
      <c r="S601" s="1648">
        <v>0</v>
      </c>
      <c r="T601" s="1648">
        <v>0</v>
      </c>
      <c r="U601" s="1648">
        <v>0</v>
      </c>
      <c r="V601" s="1648">
        <v>0</v>
      </c>
      <c r="W601" s="1648">
        <v>0</v>
      </c>
      <c r="X601" s="1648">
        <v>0</v>
      </c>
      <c r="Y601" s="1648">
        <v>0</v>
      </c>
      <c r="Z601" s="1648">
        <v>0</v>
      </c>
      <c r="AA601" s="1672">
        <f t="shared" si="162"/>
        <v>0</v>
      </c>
    </row>
    <row r="602" spans="2:27" x14ac:dyDescent="0.25">
      <c r="B602" s="250" t="s">
        <v>1026</v>
      </c>
      <c r="C602" s="50" t="s">
        <v>1019</v>
      </c>
      <c r="D602" s="57" t="s">
        <v>807</v>
      </c>
      <c r="E602" s="1628" t="s">
        <v>1986</v>
      </c>
      <c r="F602" s="301">
        <v>3</v>
      </c>
      <c r="G602" s="1670">
        <v>0</v>
      </c>
      <c r="H602" s="1671">
        <v>0</v>
      </c>
      <c r="I602" s="1671">
        <v>0</v>
      </c>
      <c r="J602" s="1671">
        <v>0</v>
      </c>
      <c r="K602" s="1671">
        <v>0</v>
      </c>
      <c r="L602" s="1671">
        <v>0</v>
      </c>
      <c r="M602" s="1648">
        <v>0</v>
      </c>
      <c r="N602" s="1648">
        <v>0</v>
      </c>
      <c r="O602" s="1648">
        <v>0</v>
      </c>
      <c r="P602" s="1648">
        <v>0</v>
      </c>
      <c r="Q602" s="1673">
        <v>0</v>
      </c>
      <c r="R602" s="1648">
        <v>0</v>
      </c>
      <c r="S602" s="1648">
        <v>0</v>
      </c>
      <c r="T602" s="1648">
        <v>0</v>
      </c>
      <c r="U602" s="1648">
        <v>0</v>
      </c>
      <c r="V602" s="1648">
        <v>0</v>
      </c>
      <c r="W602" s="1648">
        <v>0</v>
      </c>
      <c r="X602" s="1648">
        <v>0</v>
      </c>
      <c r="Y602" s="1648">
        <v>0</v>
      </c>
      <c r="Z602" s="1648">
        <v>0</v>
      </c>
      <c r="AA602" s="1672">
        <f t="shared" si="162"/>
        <v>0</v>
      </c>
    </row>
    <row r="603" spans="2:27" x14ac:dyDescent="0.25">
      <c r="B603" s="250" t="s">
        <v>1027</v>
      </c>
      <c r="C603" s="50" t="s">
        <v>1021</v>
      </c>
      <c r="D603" s="57" t="s">
        <v>807</v>
      </c>
      <c r="E603" s="1628" t="s">
        <v>1986</v>
      </c>
      <c r="F603" s="301">
        <v>3</v>
      </c>
      <c r="G603" s="1650">
        <v>0</v>
      </c>
      <c r="H603" s="1671">
        <v>0</v>
      </c>
      <c r="I603" s="1671">
        <v>0</v>
      </c>
      <c r="J603" s="1671">
        <v>0</v>
      </c>
      <c r="K603" s="1671">
        <v>0</v>
      </c>
      <c r="L603" s="1671">
        <v>0</v>
      </c>
      <c r="M603" s="1648">
        <v>0</v>
      </c>
      <c r="N603" s="1648">
        <v>0</v>
      </c>
      <c r="O603" s="1648">
        <v>0</v>
      </c>
      <c r="P603" s="1648">
        <v>0</v>
      </c>
      <c r="Q603" s="1673">
        <v>0</v>
      </c>
      <c r="R603" s="1648">
        <v>0</v>
      </c>
      <c r="S603" s="1648">
        <v>0</v>
      </c>
      <c r="T603" s="1648">
        <v>0</v>
      </c>
      <c r="U603" s="1648">
        <v>0</v>
      </c>
      <c r="V603" s="1648">
        <v>0</v>
      </c>
      <c r="W603" s="1648">
        <v>0</v>
      </c>
      <c r="X603" s="1648">
        <v>0</v>
      </c>
      <c r="Y603" s="1648">
        <v>0</v>
      </c>
      <c r="Z603" s="1648">
        <v>0</v>
      </c>
      <c r="AA603" s="1672">
        <f t="shared" si="162"/>
        <v>0</v>
      </c>
    </row>
    <row r="604" spans="2:27" x14ac:dyDescent="0.25">
      <c r="B604" s="250" t="s">
        <v>1028</v>
      </c>
      <c r="C604" s="50" t="s">
        <v>1023</v>
      </c>
      <c r="D604" s="57" t="s">
        <v>807</v>
      </c>
      <c r="E604" s="1628" t="s">
        <v>1986</v>
      </c>
      <c r="F604" s="301">
        <v>3</v>
      </c>
      <c r="G604" s="1650">
        <v>0</v>
      </c>
      <c r="H604" s="1671">
        <v>0</v>
      </c>
      <c r="I604" s="1671">
        <v>0</v>
      </c>
      <c r="J604" s="1671">
        <v>0</v>
      </c>
      <c r="K604" s="1671">
        <v>0</v>
      </c>
      <c r="L604" s="1671">
        <v>0</v>
      </c>
      <c r="M604" s="1648">
        <v>0</v>
      </c>
      <c r="N604" s="1648">
        <v>0</v>
      </c>
      <c r="O604" s="1648">
        <v>0</v>
      </c>
      <c r="P604" s="1648">
        <v>0</v>
      </c>
      <c r="Q604" s="1673">
        <v>0</v>
      </c>
      <c r="R604" s="1648">
        <v>0</v>
      </c>
      <c r="S604" s="1648">
        <v>0</v>
      </c>
      <c r="T604" s="1648">
        <v>0</v>
      </c>
      <c r="U604" s="1648">
        <v>0</v>
      </c>
      <c r="V604" s="1648">
        <v>0</v>
      </c>
      <c r="W604" s="1648">
        <v>0</v>
      </c>
      <c r="X604" s="1648">
        <v>0</v>
      </c>
      <c r="Y604" s="1648">
        <v>0</v>
      </c>
      <c r="Z604" s="1648">
        <v>0</v>
      </c>
      <c r="AA604" s="1672">
        <f t="shared" si="162"/>
        <v>0</v>
      </c>
    </row>
    <row r="605" spans="2:27" x14ac:dyDescent="0.25">
      <c r="B605" s="250" t="s">
        <v>1029</v>
      </c>
      <c r="C605" s="50" t="s">
        <v>1025</v>
      </c>
      <c r="D605" s="57" t="s">
        <v>807</v>
      </c>
      <c r="E605" s="1628" t="s">
        <v>1986</v>
      </c>
      <c r="F605" s="301">
        <v>3</v>
      </c>
      <c r="G605" s="1650">
        <v>0</v>
      </c>
      <c r="H605" s="1671">
        <v>0</v>
      </c>
      <c r="I605" s="1671">
        <v>0</v>
      </c>
      <c r="J605" s="1671">
        <v>0</v>
      </c>
      <c r="K605" s="1671">
        <v>0</v>
      </c>
      <c r="L605" s="1671">
        <v>0</v>
      </c>
      <c r="M605" s="1648">
        <v>0</v>
      </c>
      <c r="N605" s="1648">
        <v>0</v>
      </c>
      <c r="O605" s="1648">
        <v>0</v>
      </c>
      <c r="P605" s="1648">
        <v>0</v>
      </c>
      <c r="Q605" s="1673">
        <v>0</v>
      </c>
      <c r="R605" s="1648">
        <v>0</v>
      </c>
      <c r="S605" s="1648">
        <v>0</v>
      </c>
      <c r="T605" s="1648">
        <v>0</v>
      </c>
      <c r="U605" s="1648">
        <v>0</v>
      </c>
      <c r="V605" s="1648">
        <v>0</v>
      </c>
      <c r="W605" s="1648">
        <v>0</v>
      </c>
      <c r="X605" s="1648">
        <v>0</v>
      </c>
      <c r="Y605" s="1648">
        <v>0</v>
      </c>
      <c r="Z605" s="1648">
        <v>0</v>
      </c>
      <c r="AA605" s="1672">
        <f t="shared" si="162"/>
        <v>0</v>
      </c>
    </row>
    <row r="606" spans="2:27" x14ac:dyDescent="0.25">
      <c r="B606" s="250" t="s">
        <v>1030</v>
      </c>
      <c r="C606" s="50" t="s">
        <v>1019</v>
      </c>
      <c r="D606" s="57" t="s">
        <v>966</v>
      </c>
      <c r="E606" s="1628" t="s">
        <v>1986</v>
      </c>
      <c r="F606" s="301">
        <v>3</v>
      </c>
      <c r="G606" s="319">
        <f t="shared" ref="G606:K606" si="163">SUM(G598, G602)</f>
        <v>0</v>
      </c>
      <c r="H606" s="319">
        <f t="shared" si="163"/>
        <v>0</v>
      </c>
      <c r="I606" s="319">
        <f t="shared" si="163"/>
        <v>0</v>
      </c>
      <c r="J606" s="319">
        <f t="shared" si="163"/>
        <v>0</v>
      </c>
      <c r="K606" s="319">
        <f t="shared" si="163"/>
        <v>0</v>
      </c>
      <c r="L606" s="319">
        <f>SUM(L598, L602)</f>
        <v>0</v>
      </c>
      <c r="M606" s="319">
        <f t="shared" ref="M606:Z606" si="164">SUM(M598, M602)</f>
        <v>0</v>
      </c>
      <c r="N606" s="319">
        <f t="shared" si="164"/>
        <v>0</v>
      </c>
      <c r="O606" s="319">
        <f t="shared" si="164"/>
        <v>0</v>
      </c>
      <c r="P606" s="319">
        <f t="shared" si="164"/>
        <v>0</v>
      </c>
      <c r="Q606" s="319">
        <f t="shared" si="164"/>
        <v>0</v>
      </c>
      <c r="R606" s="319">
        <f t="shared" si="164"/>
        <v>0</v>
      </c>
      <c r="S606" s="319">
        <f t="shared" si="164"/>
        <v>0</v>
      </c>
      <c r="T606" s="319">
        <f t="shared" si="164"/>
        <v>0</v>
      </c>
      <c r="U606" s="319">
        <f t="shared" si="164"/>
        <v>0</v>
      </c>
      <c r="V606" s="319">
        <f t="shared" si="164"/>
        <v>0</v>
      </c>
      <c r="W606" s="319">
        <f t="shared" si="164"/>
        <v>0</v>
      </c>
      <c r="X606" s="319">
        <f t="shared" si="164"/>
        <v>0</v>
      </c>
      <c r="Y606" s="319">
        <f t="shared" si="164"/>
        <v>0</v>
      </c>
      <c r="Z606" s="319">
        <f t="shared" si="164"/>
        <v>0</v>
      </c>
      <c r="AA606" s="319">
        <f t="shared" si="162"/>
        <v>0</v>
      </c>
    </row>
    <row r="607" spans="2:27" x14ac:dyDescent="0.25">
      <c r="B607" s="250" t="s">
        <v>1031</v>
      </c>
      <c r="C607" s="50" t="s">
        <v>1032</v>
      </c>
      <c r="D607" s="57" t="s">
        <v>810</v>
      </c>
      <c r="E607" s="1628" t="s">
        <v>1986</v>
      </c>
      <c r="F607" s="301">
        <v>3</v>
      </c>
      <c r="G607" s="1670">
        <v>0</v>
      </c>
      <c r="H607" s="1671">
        <v>0</v>
      </c>
      <c r="I607" s="1671">
        <v>0</v>
      </c>
      <c r="J607" s="1671">
        <v>0</v>
      </c>
      <c r="K607" s="1671">
        <v>0</v>
      </c>
      <c r="L607" s="1671">
        <v>0</v>
      </c>
      <c r="M607" s="1648">
        <v>13.009787416258915</v>
      </c>
      <c r="N607" s="1648">
        <v>3.9351494543552898</v>
      </c>
      <c r="O607" s="1648">
        <v>3.1859535976205682</v>
      </c>
      <c r="P607" s="1648">
        <v>4.2160874795501622</v>
      </c>
      <c r="Q607" s="1673">
        <v>4.8979103205521488</v>
      </c>
      <c r="R607" s="1648">
        <v>14.622485183839949</v>
      </c>
      <c r="S607" s="1648">
        <v>1.7915471181938074</v>
      </c>
      <c r="T607" s="1648">
        <v>1.9627215383285148</v>
      </c>
      <c r="U607" s="1648">
        <v>1.7528464842806448</v>
      </c>
      <c r="V607" s="1648">
        <v>1.8505052444840471</v>
      </c>
      <c r="W607" s="1648">
        <v>1.7370944030605033</v>
      </c>
      <c r="X607" s="1648">
        <v>1.748765325745725</v>
      </c>
      <c r="Y607" s="1648">
        <v>1.8417468405575419</v>
      </c>
      <c r="Z607" s="1648">
        <v>1.6689599256079255</v>
      </c>
      <c r="AA607" s="1672">
        <f t="shared" si="162"/>
        <v>0</v>
      </c>
    </row>
    <row r="608" spans="2:27" x14ac:dyDescent="0.25">
      <c r="B608" s="250" t="s">
        <v>1033</v>
      </c>
      <c r="C608" s="50" t="s">
        <v>1990</v>
      </c>
      <c r="D608" s="57" t="s">
        <v>810</v>
      </c>
      <c r="E608" s="1628" t="s">
        <v>1986</v>
      </c>
      <c r="F608" s="301">
        <v>3</v>
      </c>
      <c r="G608" s="1650">
        <v>0</v>
      </c>
      <c r="H608" s="1671">
        <v>0</v>
      </c>
      <c r="I608" s="1671">
        <v>0</v>
      </c>
      <c r="J608" s="1671">
        <v>0</v>
      </c>
      <c r="K608" s="1671">
        <v>0</v>
      </c>
      <c r="L608" s="1671">
        <v>0</v>
      </c>
      <c r="M608" s="1648">
        <v>0</v>
      </c>
      <c r="N608" s="1648">
        <v>0</v>
      </c>
      <c r="O608" s="1648">
        <v>0</v>
      </c>
      <c r="P608" s="1648">
        <v>0</v>
      </c>
      <c r="Q608" s="1673">
        <v>0</v>
      </c>
      <c r="R608" s="1648">
        <v>0</v>
      </c>
      <c r="S608" s="1648">
        <v>0</v>
      </c>
      <c r="T608" s="1648">
        <v>0</v>
      </c>
      <c r="U608" s="1648">
        <v>0</v>
      </c>
      <c r="V608" s="1648">
        <v>0</v>
      </c>
      <c r="W608" s="1648">
        <v>0</v>
      </c>
      <c r="X608" s="1648">
        <v>0</v>
      </c>
      <c r="Y608" s="1648">
        <v>0</v>
      </c>
      <c r="Z608" s="1648">
        <v>0</v>
      </c>
      <c r="AA608" s="1672">
        <f t="shared" si="162"/>
        <v>0</v>
      </c>
    </row>
    <row r="609" spans="2:27" x14ac:dyDescent="0.25">
      <c r="B609" s="250" t="s">
        <v>1034</v>
      </c>
      <c r="C609" s="50" t="s">
        <v>1991</v>
      </c>
      <c r="D609" s="57" t="s">
        <v>810</v>
      </c>
      <c r="E609" s="1628" t="s">
        <v>1986</v>
      </c>
      <c r="F609" s="301">
        <v>3</v>
      </c>
      <c r="G609" s="1650">
        <v>0</v>
      </c>
      <c r="H609" s="1671">
        <v>0</v>
      </c>
      <c r="I609" s="1671">
        <v>0</v>
      </c>
      <c r="J609" s="1671">
        <v>0</v>
      </c>
      <c r="K609" s="1671">
        <v>0</v>
      </c>
      <c r="L609" s="1671">
        <v>0</v>
      </c>
      <c r="M609" s="1648">
        <v>0</v>
      </c>
      <c r="N609" s="1648">
        <v>0</v>
      </c>
      <c r="O609" s="1648">
        <v>0</v>
      </c>
      <c r="P609" s="1648">
        <v>0</v>
      </c>
      <c r="Q609" s="1673">
        <v>0</v>
      </c>
      <c r="R609" s="1648">
        <v>0</v>
      </c>
      <c r="S609" s="1648">
        <v>0</v>
      </c>
      <c r="T609" s="1648">
        <v>0</v>
      </c>
      <c r="U609" s="1648">
        <v>0</v>
      </c>
      <c r="V609" s="1648">
        <v>0</v>
      </c>
      <c r="W609" s="1648">
        <v>0</v>
      </c>
      <c r="X609" s="1648">
        <v>0</v>
      </c>
      <c r="Y609" s="1648">
        <v>0</v>
      </c>
      <c r="Z609" s="1648">
        <v>0</v>
      </c>
      <c r="AA609" s="1672">
        <f t="shared" si="162"/>
        <v>0</v>
      </c>
    </row>
    <row r="610" spans="2:27" x14ac:dyDescent="0.25">
      <c r="B610" s="250" t="s">
        <v>1035</v>
      </c>
      <c r="C610" s="50" t="s">
        <v>1992</v>
      </c>
      <c r="D610" s="57" t="s">
        <v>810</v>
      </c>
      <c r="E610" s="1628" t="s">
        <v>1986</v>
      </c>
      <c r="F610" s="301">
        <v>3</v>
      </c>
      <c r="G610" s="1650">
        <v>0</v>
      </c>
      <c r="H610" s="1671">
        <v>0</v>
      </c>
      <c r="I610" s="1645">
        <v>0</v>
      </c>
      <c r="J610" s="1645">
        <v>0</v>
      </c>
      <c r="K610" s="1645">
        <v>0</v>
      </c>
      <c r="L610" s="1645">
        <v>0</v>
      </c>
      <c r="M610" s="1646">
        <v>13.009787416258915</v>
      </c>
      <c r="N610" s="1646">
        <v>3.9351494543552898</v>
      </c>
      <c r="O610" s="1646">
        <v>3.1859535976205682</v>
      </c>
      <c r="P610" s="1646">
        <v>4.2160874795501622</v>
      </c>
      <c r="Q610" s="1673">
        <v>4.8979103205521488</v>
      </c>
      <c r="R610" s="1648">
        <v>14.622485183839949</v>
      </c>
      <c r="S610" s="1646">
        <v>1.7915471181938074</v>
      </c>
      <c r="T610" s="1646">
        <v>1.9627215383285148</v>
      </c>
      <c r="U610" s="1646">
        <v>1.7528464842806448</v>
      </c>
      <c r="V610" s="1646">
        <v>1.8505052444840471</v>
      </c>
      <c r="W610" s="1646">
        <v>1.7370944030605033</v>
      </c>
      <c r="X610" s="1646">
        <v>1.748765325745725</v>
      </c>
      <c r="Y610" s="1646">
        <v>1.8417468405575419</v>
      </c>
      <c r="Z610" s="1646">
        <v>1.6689599256079255</v>
      </c>
      <c r="AA610" s="1674">
        <f t="shared" si="162"/>
        <v>0</v>
      </c>
    </row>
    <row r="611" spans="2:27" x14ac:dyDescent="0.25">
      <c r="B611" s="250" t="s">
        <v>1036</v>
      </c>
      <c r="C611" s="50" t="s">
        <v>1032</v>
      </c>
      <c r="D611" s="57" t="s">
        <v>807</v>
      </c>
      <c r="E611" s="1628" t="s">
        <v>1986</v>
      </c>
      <c r="F611" s="301">
        <v>3</v>
      </c>
      <c r="G611" s="1670">
        <v>0</v>
      </c>
      <c r="H611" s="1671">
        <v>0</v>
      </c>
      <c r="I611" s="1671">
        <v>0</v>
      </c>
      <c r="J611" s="1671">
        <v>0</v>
      </c>
      <c r="K611" s="1671">
        <v>0</v>
      </c>
      <c r="L611" s="1671">
        <v>0</v>
      </c>
      <c r="M611" s="1648">
        <v>1.5762801781669928</v>
      </c>
      <c r="N611" s="1648">
        <v>1.6088539872350189</v>
      </c>
      <c r="O611" s="1648">
        <v>1.5747413495502138</v>
      </c>
      <c r="P611" s="1648">
        <v>1.5747413495502138</v>
      </c>
      <c r="Q611" s="1673">
        <v>1.5747413495502138</v>
      </c>
      <c r="R611" s="1648">
        <v>7.8717901412768034</v>
      </c>
      <c r="S611" s="1648">
        <v>9.4165697014672229</v>
      </c>
      <c r="T611" s="1648">
        <v>9.1495431833865553</v>
      </c>
      <c r="U611" s="1648">
        <v>9.1495431833865553</v>
      </c>
      <c r="V611" s="1648">
        <v>9.1495431833865553</v>
      </c>
      <c r="W611" s="1648">
        <v>9.1495431833865553</v>
      </c>
      <c r="X611" s="1648">
        <v>9.1495431833865553</v>
      </c>
      <c r="Y611" s="1648">
        <v>9.1495431833865553</v>
      </c>
      <c r="Z611" s="1648">
        <v>9.1495431833865553</v>
      </c>
      <c r="AA611" s="1672">
        <f t="shared" si="162"/>
        <v>0</v>
      </c>
    </row>
    <row r="612" spans="2:27" x14ac:dyDescent="0.25">
      <c r="B612" s="250" t="s">
        <v>1037</v>
      </c>
      <c r="C612" s="50" t="s">
        <v>1990</v>
      </c>
      <c r="D612" s="57" t="s">
        <v>807</v>
      </c>
      <c r="E612" s="1628" t="s">
        <v>1986</v>
      </c>
      <c r="F612" s="301">
        <v>3</v>
      </c>
      <c r="G612" s="1650">
        <v>0</v>
      </c>
      <c r="H612" s="1671">
        <v>0</v>
      </c>
      <c r="I612" s="1671">
        <v>0</v>
      </c>
      <c r="J612" s="1671">
        <v>0</v>
      </c>
      <c r="K612" s="1671">
        <v>0</v>
      </c>
      <c r="L612" s="1671">
        <v>0</v>
      </c>
      <c r="M612" s="1648">
        <v>0</v>
      </c>
      <c r="N612" s="1648">
        <v>0</v>
      </c>
      <c r="O612" s="1648">
        <v>0</v>
      </c>
      <c r="P612" s="1648">
        <v>0</v>
      </c>
      <c r="Q612" s="1673">
        <v>0</v>
      </c>
      <c r="R612" s="1648">
        <v>0</v>
      </c>
      <c r="S612" s="1648">
        <v>0</v>
      </c>
      <c r="T612" s="1648">
        <v>0</v>
      </c>
      <c r="U612" s="1648">
        <v>0</v>
      </c>
      <c r="V612" s="1648">
        <v>0</v>
      </c>
      <c r="W612" s="1648">
        <v>0</v>
      </c>
      <c r="X612" s="1648">
        <v>0</v>
      </c>
      <c r="Y612" s="1648">
        <v>0</v>
      </c>
      <c r="Z612" s="1648">
        <v>0</v>
      </c>
      <c r="AA612" s="1672">
        <f t="shared" si="162"/>
        <v>0</v>
      </c>
    </row>
    <row r="613" spans="2:27" x14ac:dyDescent="0.25">
      <c r="B613" s="250" t="s">
        <v>1038</v>
      </c>
      <c r="C613" s="50" t="s">
        <v>1993</v>
      </c>
      <c r="D613" s="57" t="s">
        <v>807</v>
      </c>
      <c r="E613" s="1628" t="s">
        <v>1986</v>
      </c>
      <c r="F613" s="301">
        <v>3</v>
      </c>
      <c r="G613" s="1650">
        <v>0</v>
      </c>
      <c r="H613" s="1671">
        <v>0</v>
      </c>
      <c r="I613" s="1671">
        <v>0</v>
      </c>
      <c r="J613" s="1671">
        <v>0</v>
      </c>
      <c r="K613" s="1671">
        <v>0</v>
      </c>
      <c r="L613" s="1671">
        <v>0</v>
      </c>
      <c r="M613" s="1648">
        <v>0</v>
      </c>
      <c r="N613" s="1648">
        <v>0</v>
      </c>
      <c r="O613" s="1648">
        <v>0</v>
      </c>
      <c r="P613" s="1648">
        <v>0</v>
      </c>
      <c r="Q613" s="1673">
        <v>0</v>
      </c>
      <c r="R613" s="1648">
        <v>0</v>
      </c>
      <c r="S613" s="1648">
        <v>0</v>
      </c>
      <c r="T613" s="1648">
        <v>0</v>
      </c>
      <c r="U613" s="1648">
        <v>0</v>
      </c>
      <c r="V613" s="1648">
        <v>0</v>
      </c>
      <c r="W613" s="1648">
        <v>0</v>
      </c>
      <c r="X613" s="1648">
        <v>0</v>
      </c>
      <c r="Y613" s="1648">
        <v>0</v>
      </c>
      <c r="Z613" s="1648">
        <v>0</v>
      </c>
      <c r="AA613" s="1672">
        <f t="shared" si="162"/>
        <v>0</v>
      </c>
    </row>
    <row r="614" spans="2:27" x14ac:dyDescent="0.25">
      <c r="B614" s="250" t="s">
        <v>1039</v>
      </c>
      <c r="C614" s="50" t="s">
        <v>1992</v>
      </c>
      <c r="D614" s="57" t="s">
        <v>807</v>
      </c>
      <c r="E614" s="1628" t="s">
        <v>1986</v>
      </c>
      <c r="F614" s="301">
        <v>3</v>
      </c>
      <c r="G614" s="1650">
        <v>0</v>
      </c>
      <c r="H614" s="1671">
        <v>0</v>
      </c>
      <c r="I614" s="1645">
        <v>0</v>
      </c>
      <c r="J614" s="1645">
        <v>0</v>
      </c>
      <c r="K614" s="1645">
        <v>0</v>
      </c>
      <c r="L614" s="1645">
        <v>0</v>
      </c>
      <c r="M614" s="1646">
        <v>1.5762801781669928</v>
      </c>
      <c r="N614" s="1646">
        <v>1.6088539872350189</v>
      </c>
      <c r="O614" s="1646">
        <v>1.5747413495502138</v>
      </c>
      <c r="P614" s="1646">
        <v>1.5747413495502138</v>
      </c>
      <c r="Q614" s="1673">
        <v>1.5747413495502138</v>
      </c>
      <c r="R614" s="1648">
        <v>7.8717901412768034</v>
      </c>
      <c r="S614" s="1646">
        <v>9.4165697014672229</v>
      </c>
      <c r="T614" s="1646">
        <v>9.1495431833865553</v>
      </c>
      <c r="U614" s="1646">
        <v>9.1495431833865553</v>
      </c>
      <c r="V614" s="1646">
        <v>9.1495431833865553</v>
      </c>
      <c r="W614" s="1646">
        <v>9.1495431833865553</v>
      </c>
      <c r="X614" s="1646">
        <v>9.1495431833865553</v>
      </c>
      <c r="Y614" s="1646">
        <v>9.1495431833865553</v>
      </c>
      <c r="Z614" s="1646">
        <v>9.1495431833865553</v>
      </c>
      <c r="AA614" s="1674">
        <f t="shared" si="162"/>
        <v>0</v>
      </c>
    </row>
    <row r="615" spans="2:27" x14ac:dyDescent="0.25">
      <c r="B615" s="250" t="s">
        <v>1040</v>
      </c>
      <c r="C615" s="50" t="s">
        <v>1032</v>
      </c>
      <c r="D615" s="57" t="s">
        <v>966</v>
      </c>
      <c r="E615" s="1628" t="s">
        <v>1986</v>
      </c>
      <c r="F615" s="301">
        <v>3</v>
      </c>
      <c r="G615" s="319">
        <f t="shared" ref="G615:K615" si="165">SUM(G607,G611)</f>
        <v>0</v>
      </c>
      <c r="H615" s="319">
        <f t="shared" si="165"/>
        <v>0</v>
      </c>
      <c r="I615" s="319">
        <f t="shared" si="165"/>
        <v>0</v>
      </c>
      <c r="J615" s="319">
        <f t="shared" si="165"/>
        <v>0</v>
      </c>
      <c r="K615" s="319">
        <f t="shared" si="165"/>
        <v>0</v>
      </c>
      <c r="L615" s="319">
        <f>SUM(L607,L611)</f>
        <v>0</v>
      </c>
      <c r="M615" s="319">
        <f t="shared" ref="M615:Z615" si="166">SUM(M607,M611)</f>
        <v>14.586067594425908</v>
      </c>
      <c r="N615" s="319">
        <f t="shared" si="166"/>
        <v>5.5440034415903092</v>
      </c>
      <c r="O615" s="319">
        <f t="shared" si="166"/>
        <v>4.7606949471707818</v>
      </c>
      <c r="P615" s="319">
        <f t="shared" si="166"/>
        <v>5.7908288291003762</v>
      </c>
      <c r="Q615" s="319">
        <f t="shared" si="166"/>
        <v>6.4726516701023629</v>
      </c>
      <c r="R615" s="319">
        <f t="shared" si="166"/>
        <v>22.494275325116753</v>
      </c>
      <c r="S615" s="319">
        <f t="shared" si="166"/>
        <v>11.208116819661031</v>
      </c>
      <c r="T615" s="319">
        <f t="shared" si="166"/>
        <v>11.11226472171507</v>
      </c>
      <c r="U615" s="319">
        <f t="shared" si="166"/>
        <v>10.902389667667201</v>
      </c>
      <c r="V615" s="319">
        <f t="shared" si="166"/>
        <v>11.000048427870603</v>
      </c>
      <c r="W615" s="319">
        <f t="shared" si="166"/>
        <v>10.886637586447058</v>
      </c>
      <c r="X615" s="319">
        <f t="shared" si="166"/>
        <v>10.89830850913228</v>
      </c>
      <c r="Y615" s="319">
        <f t="shared" si="166"/>
        <v>10.991290023944098</v>
      </c>
      <c r="Z615" s="319">
        <f t="shared" si="166"/>
        <v>10.818503108994481</v>
      </c>
      <c r="AA615" s="319">
        <f t="shared" si="162"/>
        <v>0</v>
      </c>
    </row>
    <row r="616" spans="2:27" x14ac:dyDescent="0.25">
      <c r="B616" s="250" t="s">
        <v>1041</v>
      </c>
      <c r="C616" s="50" t="s">
        <v>1042</v>
      </c>
      <c r="D616" s="57" t="s">
        <v>810</v>
      </c>
      <c r="E616" s="1628" t="s">
        <v>1986</v>
      </c>
      <c r="F616" s="301">
        <v>3</v>
      </c>
      <c r="G616" s="1670">
        <v>0</v>
      </c>
      <c r="H616" s="1671">
        <v>0</v>
      </c>
      <c r="I616" s="1671">
        <v>0</v>
      </c>
      <c r="J616" s="1671">
        <v>0</v>
      </c>
      <c r="K616" s="1671">
        <v>0</v>
      </c>
      <c r="L616" s="1671">
        <v>0</v>
      </c>
      <c r="M616" s="1648">
        <v>0</v>
      </c>
      <c r="N616" s="1648">
        <v>0</v>
      </c>
      <c r="O616" s="1648">
        <v>0</v>
      </c>
      <c r="P616" s="1648">
        <v>0</v>
      </c>
      <c r="Q616" s="1673">
        <v>0</v>
      </c>
      <c r="R616" s="1648">
        <v>0</v>
      </c>
      <c r="S616" s="1648">
        <v>0</v>
      </c>
      <c r="T616" s="1648">
        <v>0</v>
      </c>
      <c r="U616" s="1648">
        <v>0</v>
      </c>
      <c r="V616" s="1648">
        <v>0</v>
      </c>
      <c r="W616" s="1648">
        <v>0</v>
      </c>
      <c r="X616" s="1648">
        <v>0</v>
      </c>
      <c r="Y616" s="1648">
        <v>0</v>
      </c>
      <c r="Z616" s="1648">
        <v>0</v>
      </c>
      <c r="AA616" s="1672">
        <f t="shared" si="162"/>
        <v>0</v>
      </c>
    </row>
    <row r="617" spans="2:27" x14ac:dyDescent="0.25">
      <c r="B617" s="250" t="s">
        <v>1043</v>
      </c>
      <c r="C617" s="50" t="s">
        <v>1044</v>
      </c>
      <c r="D617" s="57" t="s">
        <v>810</v>
      </c>
      <c r="E617" s="1628" t="s">
        <v>1986</v>
      </c>
      <c r="F617" s="301">
        <v>3</v>
      </c>
      <c r="G617" s="1650">
        <v>0</v>
      </c>
      <c r="H617" s="1671">
        <v>0</v>
      </c>
      <c r="I617" s="1671">
        <v>0</v>
      </c>
      <c r="J617" s="1671">
        <v>0</v>
      </c>
      <c r="K617" s="1671">
        <v>0</v>
      </c>
      <c r="L617" s="1671">
        <v>0</v>
      </c>
      <c r="M617" s="1648">
        <v>0</v>
      </c>
      <c r="N617" s="1648">
        <v>0</v>
      </c>
      <c r="O617" s="1648">
        <v>0</v>
      </c>
      <c r="P617" s="1648">
        <v>0</v>
      </c>
      <c r="Q617" s="1673">
        <v>0</v>
      </c>
      <c r="R617" s="1648">
        <v>0</v>
      </c>
      <c r="S617" s="1648">
        <v>0</v>
      </c>
      <c r="T617" s="1648">
        <v>0</v>
      </c>
      <c r="U617" s="1648">
        <v>0</v>
      </c>
      <c r="V617" s="1648">
        <v>0</v>
      </c>
      <c r="W617" s="1648">
        <v>0</v>
      </c>
      <c r="X617" s="1648">
        <v>0</v>
      </c>
      <c r="Y617" s="1648">
        <v>0</v>
      </c>
      <c r="Z617" s="1648">
        <v>0</v>
      </c>
      <c r="AA617" s="1672">
        <f t="shared" si="162"/>
        <v>0</v>
      </c>
    </row>
    <row r="618" spans="2:27" x14ac:dyDescent="0.25">
      <c r="B618" s="250" t="s">
        <v>1045</v>
      </c>
      <c r="C618" s="50" t="s">
        <v>1046</v>
      </c>
      <c r="D618" s="57" t="s">
        <v>810</v>
      </c>
      <c r="E618" s="1628" t="s">
        <v>1986</v>
      </c>
      <c r="F618" s="301">
        <v>3</v>
      </c>
      <c r="G618" s="1650">
        <v>0</v>
      </c>
      <c r="H618" s="1671">
        <v>0</v>
      </c>
      <c r="I618" s="1671">
        <v>0</v>
      </c>
      <c r="J618" s="1671">
        <v>0</v>
      </c>
      <c r="K618" s="1671">
        <v>0</v>
      </c>
      <c r="L618" s="1671">
        <v>0</v>
      </c>
      <c r="M618" s="1648">
        <v>0</v>
      </c>
      <c r="N618" s="1648">
        <v>0</v>
      </c>
      <c r="O618" s="1648">
        <v>0</v>
      </c>
      <c r="P618" s="1648">
        <v>0</v>
      </c>
      <c r="Q618" s="1673">
        <v>0</v>
      </c>
      <c r="R618" s="1648">
        <v>0</v>
      </c>
      <c r="S618" s="1648">
        <v>0</v>
      </c>
      <c r="T618" s="1648">
        <v>0</v>
      </c>
      <c r="U618" s="1648">
        <v>0</v>
      </c>
      <c r="V618" s="1648">
        <v>0</v>
      </c>
      <c r="W618" s="1648">
        <v>0</v>
      </c>
      <c r="X618" s="1648">
        <v>0</v>
      </c>
      <c r="Y618" s="1648">
        <v>0</v>
      </c>
      <c r="Z618" s="1648">
        <v>0</v>
      </c>
      <c r="AA618" s="1672">
        <f t="shared" si="162"/>
        <v>0</v>
      </c>
    </row>
    <row r="619" spans="2:27" x14ac:dyDescent="0.25">
      <c r="B619" s="250" t="s">
        <v>1047</v>
      </c>
      <c r="C619" s="50" t="s">
        <v>1048</v>
      </c>
      <c r="D619" s="57" t="s">
        <v>810</v>
      </c>
      <c r="E619" s="1628" t="s">
        <v>1986</v>
      </c>
      <c r="F619" s="301">
        <v>3</v>
      </c>
      <c r="G619" s="1650">
        <v>0</v>
      </c>
      <c r="H619" s="1671">
        <v>0</v>
      </c>
      <c r="I619" s="1645">
        <v>0</v>
      </c>
      <c r="J619" s="1645">
        <v>0</v>
      </c>
      <c r="K619" s="1645">
        <v>0</v>
      </c>
      <c r="L619" s="1645">
        <v>0</v>
      </c>
      <c r="M619" s="1646">
        <v>0</v>
      </c>
      <c r="N619" s="1646">
        <v>0</v>
      </c>
      <c r="O619" s="1646">
        <v>0</v>
      </c>
      <c r="P619" s="1646">
        <v>0</v>
      </c>
      <c r="Q619" s="1673">
        <v>0</v>
      </c>
      <c r="R619" s="1648">
        <v>0</v>
      </c>
      <c r="S619" s="1646">
        <v>0</v>
      </c>
      <c r="T619" s="1646">
        <v>0</v>
      </c>
      <c r="U619" s="1646">
        <v>0</v>
      </c>
      <c r="V619" s="1646">
        <v>0</v>
      </c>
      <c r="W619" s="1646">
        <v>0</v>
      </c>
      <c r="X619" s="1646">
        <v>0</v>
      </c>
      <c r="Y619" s="1646">
        <v>0</v>
      </c>
      <c r="Z619" s="1646">
        <v>0</v>
      </c>
      <c r="AA619" s="1674">
        <f t="shared" si="162"/>
        <v>0</v>
      </c>
    </row>
    <row r="620" spans="2:27" x14ac:dyDescent="0.25">
      <c r="B620" s="250" t="s">
        <v>1049</v>
      </c>
      <c r="C620" s="50" t="s">
        <v>1042</v>
      </c>
      <c r="D620" s="57" t="s">
        <v>807</v>
      </c>
      <c r="E620" s="1628" t="s">
        <v>1986</v>
      </c>
      <c r="F620" s="301">
        <v>3</v>
      </c>
      <c r="G620" s="1670">
        <v>0</v>
      </c>
      <c r="H620" s="1671">
        <v>0</v>
      </c>
      <c r="I620" s="1671">
        <v>0</v>
      </c>
      <c r="J620" s="1671">
        <v>0</v>
      </c>
      <c r="K620" s="1671">
        <v>0</v>
      </c>
      <c r="L620" s="1671">
        <v>0</v>
      </c>
      <c r="M620" s="1648">
        <v>0</v>
      </c>
      <c r="N620" s="1648">
        <v>0</v>
      </c>
      <c r="O620" s="1648">
        <v>0</v>
      </c>
      <c r="P620" s="1648">
        <v>0</v>
      </c>
      <c r="Q620" s="1673">
        <v>0</v>
      </c>
      <c r="R620" s="1648">
        <v>0</v>
      </c>
      <c r="S620" s="1648">
        <v>0</v>
      </c>
      <c r="T620" s="1648">
        <v>0</v>
      </c>
      <c r="U620" s="1648">
        <v>0</v>
      </c>
      <c r="V620" s="1648">
        <v>0</v>
      </c>
      <c r="W620" s="1648">
        <v>0</v>
      </c>
      <c r="X620" s="1648">
        <v>0</v>
      </c>
      <c r="Y620" s="1648">
        <v>0</v>
      </c>
      <c r="Z620" s="1648">
        <v>0</v>
      </c>
      <c r="AA620" s="1672">
        <f t="shared" si="162"/>
        <v>0</v>
      </c>
    </row>
    <row r="621" spans="2:27" x14ac:dyDescent="0.25">
      <c r="B621" s="250" t="s">
        <v>1050</v>
      </c>
      <c r="C621" s="50" t="s">
        <v>1044</v>
      </c>
      <c r="D621" s="57" t="s">
        <v>807</v>
      </c>
      <c r="E621" s="1628" t="s">
        <v>1986</v>
      </c>
      <c r="F621" s="301">
        <v>3</v>
      </c>
      <c r="G621" s="1650">
        <v>0</v>
      </c>
      <c r="H621" s="1671">
        <v>0</v>
      </c>
      <c r="I621" s="1671">
        <v>0</v>
      </c>
      <c r="J621" s="1671">
        <v>0</v>
      </c>
      <c r="K621" s="1671">
        <v>0</v>
      </c>
      <c r="L621" s="1671">
        <v>0</v>
      </c>
      <c r="M621" s="1648">
        <v>0</v>
      </c>
      <c r="N621" s="1648">
        <v>0</v>
      </c>
      <c r="O621" s="1648">
        <v>0</v>
      </c>
      <c r="P621" s="1648">
        <v>0</v>
      </c>
      <c r="Q621" s="1673">
        <v>0</v>
      </c>
      <c r="R621" s="1648">
        <v>0</v>
      </c>
      <c r="S621" s="1648">
        <v>0</v>
      </c>
      <c r="T621" s="1648">
        <v>0</v>
      </c>
      <c r="U621" s="1648">
        <v>0</v>
      </c>
      <c r="V621" s="1648">
        <v>0</v>
      </c>
      <c r="W621" s="1648">
        <v>0</v>
      </c>
      <c r="X621" s="1648">
        <v>0</v>
      </c>
      <c r="Y621" s="1648">
        <v>0</v>
      </c>
      <c r="Z621" s="1648">
        <v>0</v>
      </c>
      <c r="AA621" s="1672">
        <f t="shared" si="162"/>
        <v>0</v>
      </c>
    </row>
    <row r="622" spans="2:27" x14ac:dyDescent="0.25">
      <c r="B622" s="250" t="s">
        <v>1051</v>
      </c>
      <c r="C622" s="50" t="s">
        <v>1046</v>
      </c>
      <c r="D622" s="57" t="s">
        <v>807</v>
      </c>
      <c r="E622" s="1628" t="s">
        <v>1986</v>
      </c>
      <c r="F622" s="301">
        <v>3</v>
      </c>
      <c r="G622" s="1650">
        <v>0</v>
      </c>
      <c r="H622" s="1671">
        <v>0</v>
      </c>
      <c r="I622" s="1671">
        <v>0</v>
      </c>
      <c r="J622" s="1671">
        <v>0</v>
      </c>
      <c r="K622" s="1671">
        <v>0</v>
      </c>
      <c r="L622" s="1671">
        <v>0</v>
      </c>
      <c r="M622" s="1648">
        <v>0</v>
      </c>
      <c r="N622" s="1648">
        <v>0</v>
      </c>
      <c r="O622" s="1648">
        <v>0</v>
      </c>
      <c r="P622" s="1648">
        <v>0</v>
      </c>
      <c r="Q622" s="1673">
        <v>0</v>
      </c>
      <c r="R622" s="1648">
        <v>0</v>
      </c>
      <c r="S622" s="1648">
        <v>0</v>
      </c>
      <c r="T622" s="1648">
        <v>0</v>
      </c>
      <c r="U622" s="1648">
        <v>0</v>
      </c>
      <c r="V622" s="1648">
        <v>0</v>
      </c>
      <c r="W622" s="1648">
        <v>0</v>
      </c>
      <c r="X622" s="1648">
        <v>0</v>
      </c>
      <c r="Y622" s="1648">
        <v>0</v>
      </c>
      <c r="Z622" s="1648">
        <v>0</v>
      </c>
      <c r="AA622" s="1672">
        <f t="shared" si="162"/>
        <v>0</v>
      </c>
    </row>
    <row r="623" spans="2:27" x14ac:dyDescent="0.25">
      <c r="B623" s="250" t="s">
        <v>1052</v>
      </c>
      <c r="C623" s="50" t="s">
        <v>1048</v>
      </c>
      <c r="D623" s="57" t="s">
        <v>807</v>
      </c>
      <c r="E623" s="1628" t="s">
        <v>1986</v>
      </c>
      <c r="F623" s="301">
        <v>3</v>
      </c>
      <c r="G623" s="1650">
        <v>0</v>
      </c>
      <c r="H623" s="1671">
        <v>0</v>
      </c>
      <c r="I623" s="1645">
        <v>0</v>
      </c>
      <c r="J623" s="1645">
        <v>0</v>
      </c>
      <c r="K623" s="1645">
        <v>0</v>
      </c>
      <c r="L623" s="1645">
        <v>0</v>
      </c>
      <c r="M623" s="1646">
        <v>0</v>
      </c>
      <c r="N623" s="1646">
        <v>0</v>
      </c>
      <c r="O623" s="1646">
        <v>0</v>
      </c>
      <c r="P623" s="1646">
        <v>0</v>
      </c>
      <c r="Q623" s="1673">
        <v>0</v>
      </c>
      <c r="R623" s="1648">
        <v>0</v>
      </c>
      <c r="S623" s="1646">
        <v>0</v>
      </c>
      <c r="T623" s="1646">
        <v>0</v>
      </c>
      <c r="U623" s="1646">
        <v>0</v>
      </c>
      <c r="V623" s="1646">
        <v>0</v>
      </c>
      <c r="W623" s="1646">
        <v>0</v>
      </c>
      <c r="X623" s="1646">
        <v>0</v>
      </c>
      <c r="Y623" s="1646">
        <v>0</v>
      </c>
      <c r="Z623" s="1646">
        <v>0</v>
      </c>
      <c r="AA623" s="1674">
        <f t="shared" si="162"/>
        <v>0</v>
      </c>
    </row>
    <row r="624" spans="2:27" x14ac:dyDescent="0.25">
      <c r="B624" s="250" t="s">
        <v>1053</v>
      </c>
      <c r="C624" s="50" t="s">
        <v>1044</v>
      </c>
      <c r="D624" s="57" t="s">
        <v>966</v>
      </c>
      <c r="E624" s="1628" t="s">
        <v>1986</v>
      </c>
      <c r="F624" s="301">
        <v>3</v>
      </c>
      <c r="G624" s="319">
        <f t="shared" ref="G624:K624" si="167">SUM(G616,G620)</f>
        <v>0</v>
      </c>
      <c r="H624" s="319">
        <f t="shared" si="167"/>
        <v>0</v>
      </c>
      <c r="I624" s="319">
        <f t="shared" si="167"/>
        <v>0</v>
      </c>
      <c r="J624" s="319">
        <f t="shared" si="167"/>
        <v>0</v>
      </c>
      <c r="K624" s="319">
        <f t="shared" si="167"/>
        <v>0</v>
      </c>
      <c r="L624" s="319">
        <f>SUM(L616,L620)</f>
        <v>0</v>
      </c>
      <c r="M624" s="319">
        <f t="shared" ref="M624:AA624" si="168">SUM(M616,M620)</f>
        <v>0</v>
      </c>
      <c r="N624" s="319">
        <f t="shared" si="168"/>
        <v>0</v>
      </c>
      <c r="O624" s="319">
        <f t="shared" si="168"/>
        <v>0</v>
      </c>
      <c r="P624" s="319">
        <f t="shared" si="168"/>
        <v>0</v>
      </c>
      <c r="Q624" s="319">
        <f>SUM(Q616,Q620)</f>
        <v>0</v>
      </c>
      <c r="R624" s="319">
        <f t="shared" si="168"/>
        <v>0</v>
      </c>
      <c r="S624" s="319">
        <f t="shared" si="168"/>
        <v>0</v>
      </c>
      <c r="T624" s="319">
        <f t="shared" si="168"/>
        <v>0</v>
      </c>
      <c r="U624" s="319">
        <f t="shared" si="168"/>
        <v>0</v>
      </c>
      <c r="V624" s="319">
        <f t="shared" si="168"/>
        <v>0</v>
      </c>
      <c r="W624" s="319">
        <f t="shared" si="168"/>
        <v>0</v>
      </c>
      <c r="X624" s="319">
        <f t="shared" si="168"/>
        <v>0</v>
      </c>
      <c r="Y624" s="319">
        <f t="shared" si="168"/>
        <v>0</v>
      </c>
      <c r="Z624" s="319">
        <f t="shared" si="168"/>
        <v>0</v>
      </c>
      <c r="AA624" s="319">
        <f t="shared" si="168"/>
        <v>0</v>
      </c>
    </row>
    <row r="625" spans="2:27" x14ac:dyDescent="0.25">
      <c r="B625" s="250" t="s">
        <v>1054</v>
      </c>
      <c r="C625" s="50" t="s">
        <v>1055</v>
      </c>
      <c r="D625" s="57" t="s">
        <v>810</v>
      </c>
      <c r="E625" s="1628" t="s">
        <v>1986</v>
      </c>
      <c r="F625" s="301">
        <v>3</v>
      </c>
      <c r="G625" s="1650">
        <v>0</v>
      </c>
      <c r="H625" s="1671">
        <v>0</v>
      </c>
      <c r="I625" s="1671">
        <v>0</v>
      </c>
      <c r="J625" s="1671">
        <v>0</v>
      </c>
      <c r="K625" s="1671">
        <v>0</v>
      </c>
      <c r="L625" s="1671">
        <v>0</v>
      </c>
      <c r="M625" s="1648">
        <v>0</v>
      </c>
      <c r="N625" s="1648">
        <v>0</v>
      </c>
      <c r="O625" s="1648">
        <v>0</v>
      </c>
      <c r="P625" s="1648">
        <v>0</v>
      </c>
      <c r="Q625" s="1673">
        <v>0</v>
      </c>
      <c r="R625" s="1648">
        <v>0</v>
      </c>
      <c r="S625" s="1648">
        <v>0</v>
      </c>
      <c r="T625" s="1648">
        <v>0</v>
      </c>
      <c r="U625" s="1648">
        <v>0</v>
      </c>
      <c r="V625" s="1648">
        <v>0</v>
      </c>
      <c r="W625" s="1648">
        <v>0</v>
      </c>
      <c r="X625" s="1648">
        <v>0</v>
      </c>
      <c r="Y625" s="1648">
        <v>0</v>
      </c>
      <c r="Z625" s="1648">
        <v>0</v>
      </c>
      <c r="AA625" s="1672">
        <f t="shared" si="162"/>
        <v>0</v>
      </c>
    </row>
    <row r="626" spans="2:27" x14ac:dyDescent="0.25">
      <c r="B626" s="250" t="s">
        <v>1056</v>
      </c>
      <c r="C626" s="50" t="s">
        <v>1057</v>
      </c>
      <c r="D626" s="57" t="s">
        <v>810</v>
      </c>
      <c r="E626" s="1628" t="s">
        <v>1986</v>
      </c>
      <c r="F626" s="301">
        <v>3</v>
      </c>
      <c r="G626" s="1650">
        <v>0</v>
      </c>
      <c r="H626" s="1671">
        <v>0</v>
      </c>
      <c r="I626" s="1645">
        <v>0</v>
      </c>
      <c r="J626" s="1645">
        <v>0</v>
      </c>
      <c r="K626" s="1645">
        <v>0</v>
      </c>
      <c r="L626" s="1645">
        <v>0</v>
      </c>
      <c r="M626" s="1646">
        <v>0.90904930332576084</v>
      </c>
      <c r="N626" s="1646">
        <v>4.9233612563923437</v>
      </c>
      <c r="O626" s="1646">
        <v>8.3971025544407496</v>
      </c>
      <c r="P626" s="1646">
        <v>11.505108434566994</v>
      </c>
      <c r="Q626" s="1673">
        <v>13.563487077341339</v>
      </c>
      <c r="R626" s="1648">
        <v>34.99908803896038</v>
      </c>
      <c r="S626" s="1646">
        <v>5.5598953246451739</v>
      </c>
      <c r="T626" s="1646">
        <v>22.056083835601591</v>
      </c>
      <c r="U626" s="1646">
        <v>1.6368529954045845</v>
      </c>
      <c r="V626" s="1646">
        <v>19.854650025101499</v>
      </c>
      <c r="W626" s="1646">
        <v>8.7138678269510876</v>
      </c>
      <c r="X626" s="1646">
        <v>10.072551300874178</v>
      </c>
      <c r="Y626" s="1646">
        <v>18.897542850475173</v>
      </c>
      <c r="Z626" s="1646">
        <v>2.247642707772449</v>
      </c>
      <c r="AA626" s="1674">
        <f t="shared" si="162"/>
        <v>0</v>
      </c>
    </row>
    <row r="627" spans="2:27" x14ac:dyDescent="0.25">
      <c r="B627" s="250" t="s">
        <v>1058</v>
      </c>
      <c r="C627" s="50" t="s">
        <v>1059</v>
      </c>
      <c r="D627" s="57" t="s">
        <v>810</v>
      </c>
      <c r="E627" s="1628" t="s">
        <v>1986</v>
      </c>
      <c r="F627" s="301">
        <v>3</v>
      </c>
      <c r="G627" s="1650">
        <v>0</v>
      </c>
      <c r="H627" s="1671">
        <v>0</v>
      </c>
      <c r="I627" s="1645">
        <v>0</v>
      </c>
      <c r="J627" s="1645">
        <v>0</v>
      </c>
      <c r="K627" s="1645">
        <v>0</v>
      </c>
      <c r="L627" s="1645">
        <v>0</v>
      </c>
      <c r="M627" s="1646">
        <v>3.2933270563281895E-3</v>
      </c>
      <c r="N627" s="1646">
        <v>7.1118062648816843E-2</v>
      </c>
      <c r="O627" s="1646">
        <v>0.23146748675625559</v>
      </c>
      <c r="P627" s="1646">
        <v>0.46649532708692004</v>
      </c>
      <c r="Q627" s="1673">
        <v>0.7727747433254416</v>
      </c>
      <c r="R627" s="1648">
        <v>7.4798382336915408</v>
      </c>
      <c r="S627" s="1646">
        <v>0</v>
      </c>
      <c r="T627" s="1646">
        <v>0</v>
      </c>
      <c r="U627" s="1646">
        <v>0</v>
      </c>
      <c r="V627" s="1646">
        <v>0</v>
      </c>
      <c r="W627" s="1646">
        <v>0</v>
      </c>
      <c r="X627" s="1646">
        <v>0</v>
      </c>
      <c r="Y627" s="1646">
        <v>0</v>
      </c>
      <c r="Z627" s="1646">
        <v>0</v>
      </c>
      <c r="AA627" s="1674">
        <f t="shared" si="162"/>
        <v>0</v>
      </c>
    </row>
    <row r="628" spans="2:27" x14ac:dyDescent="0.25">
      <c r="B628" s="250" t="s">
        <v>1060</v>
      </c>
      <c r="C628" s="50" t="s">
        <v>1055</v>
      </c>
      <c r="D628" s="57" t="s">
        <v>807</v>
      </c>
      <c r="E628" s="1628" t="s">
        <v>1986</v>
      </c>
      <c r="F628" s="301">
        <v>3</v>
      </c>
      <c r="G628" s="1650">
        <v>0</v>
      </c>
      <c r="H628" s="1671">
        <v>0</v>
      </c>
      <c r="I628" s="1671">
        <v>0</v>
      </c>
      <c r="J628" s="1671">
        <v>0</v>
      </c>
      <c r="K628" s="1671">
        <v>0</v>
      </c>
      <c r="L628" s="1671">
        <v>0</v>
      </c>
      <c r="M628" s="1648">
        <v>0</v>
      </c>
      <c r="N628" s="1648">
        <v>0</v>
      </c>
      <c r="O628" s="1648">
        <v>0</v>
      </c>
      <c r="P628" s="1648">
        <v>0</v>
      </c>
      <c r="Q628" s="1673">
        <v>0</v>
      </c>
      <c r="R628" s="1648">
        <v>0</v>
      </c>
      <c r="S628" s="1648">
        <v>0</v>
      </c>
      <c r="T628" s="1648">
        <v>0</v>
      </c>
      <c r="U628" s="1648">
        <v>0</v>
      </c>
      <c r="V628" s="1648">
        <v>0</v>
      </c>
      <c r="W628" s="1648">
        <v>0</v>
      </c>
      <c r="X628" s="1648">
        <v>0</v>
      </c>
      <c r="Y628" s="1648">
        <v>0</v>
      </c>
      <c r="Z628" s="1648">
        <v>0</v>
      </c>
      <c r="AA628" s="1672">
        <f t="shared" si="162"/>
        <v>0</v>
      </c>
    </row>
    <row r="629" spans="2:27" x14ac:dyDescent="0.25">
      <c r="B629" s="250" t="s">
        <v>1061</v>
      </c>
      <c r="C629" s="50" t="s">
        <v>1057</v>
      </c>
      <c r="D629" s="57" t="s">
        <v>807</v>
      </c>
      <c r="E629" s="1628" t="s">
        <v>1986</v>
      </c>
      <c r="F629" s="301">
        <v>3</v>
      </c>
      <c r="G629" s="1650">
        <v>0</v>
      </c>
      <c r="H629" s="1671">
        <v>0</v>
      </c>
      <c r="I629" s="1645">
        <v>0</v>
      </c>
      <c r="J629" s="1645">
        <v>0</v>
      </c>
      <c r="K629" s="1645">
        <v>0</v>
      </c>
      <c r="L629" s="1645">
        <v>0</v>
      </c>
      <c r="M629" s="1646">
        <v>0</v>
      </c>
      <c r="N629" s="1646">
        <v>0</v>
      </c>
      <c r="O629" s="1646">
        <v>0</v>
      </c>
      <c r="P629" s="1646">
        <v>0</v>
      </c>
      <c r="Q629" s="1673">
        <v>0</v>
      </c>
      <c r="R629" s="1648">
        <v>0</v>
      </c>
      <c r="S629" s="1646">
        <v>0</v>
      </c>
      <c r="T629" s="1646">
        <v>0</v>
      </c>
      <c r="U629" s="1646">
        <v>0</v>
      </c>
      <c r="V629" s="1646">
        <v>0</v>
      </c>
      <c r="W629" s="1646">
        <v>0</v>
      </c>
      <c r="X629" s="1646">
        <v>0</v>
      </c>
      <c r="Y629" s="1646">
        <v>0</v>
      </c>
      <c r="Z629" s="1646">
        <v>0</v>
      </c>
      <c r="AA629" s="1674">
        <f t="shared" si="162"/>
        <v>0</v>
      </c>
    </row>
    <row r="630" spans="2:27" x14ac:dyDescent="0.25">
      <c r="B630" s="250" t="s">
        <v>1062</v>
      </c>
      <c r="C630" s="50" t="s">
        <v>1059</v>
      </c>
      <c r="D630" s="57" t="s">
        <v>807</v>
      </c>
      <c r="E630" s="1628" t="s">
        <v>1986</v>
      </c>
      <c r="F630" s="301">
        <v>3</v>
      </c>
      <c r="G630" s="1650">
        <v>0</v>
      </c>
      <c r="H630" s="1671">
        <v>0</v>
      </c>
      <c r="I630" s="1645">
        <v>0</v>
      </c>
      <c r="J630" s="1645">
        <v>0</v>
      </c>
      <c r="K630" s="1645">
        <v>0</v>
      </c>
      <c r="L630" s="1645">
        <v>0</v>
      </c>
      <c r="M630" s="1646">
        <v>0</v>
      </c>
      <c r="N630" s="1646">
        <v>0</v>
      </c>
      <c r="O630" s="1646">
        <v>0</v>
      </c>
      <c r="P630" s="1646">
        <v>0</v>
      </c>
      <c r="Q630" s="1673">
        <v>0</v>
      </c>
      <c r="R630" s="1648">
        <v>0</v>
      </c>
      <c r="S630" s="1646">
        <v>8.7202315956566263</v>
      </c>
      <c r="T630" s="1646">
        <v>8.7202315956566263</v>
      </c>
      <c r="U630" s="1646">
        <v>8.7202315956566263</v>
      </c>
      <c r="V630" s="1646">
        <v>8.7202315956566263</v>
      </c>
      <c r="W630" s="1646">
        <v>8.7202315956566263</v>
      </c>
      <c r="X630" s="1646">
        <v>8.7202315956566263</v>
      </c>
      <c r="Y630" s="1646">
        <v>8.7202315956566263</v>
      </c>
      <c r="Z630" s="1646">
        <v>8.7202315956566263</v>
      </c>
      <c r="AA630" s="1674">
        <f t="shared" si="162"/>
        <v>0</v>
      </c>
    </row>
    <row r="631" spans="2:27" x14ac:dyDescent="0.25">
      <c r="B631" s="250" t="s">
        <v>1063</v>
      </c>
      <c r="C631" s="50" t="s">
        <v>1055</v>
      </c>
      <c r="D631" s="57" t="s">
        <v>966</v>
      </c>
      <c r="E631" s="1628" t="s">
        <v>1986</v>
      </c>
      <c r="F631" s="301">
        <v>3</v>
      </c>
      <c r="G631" s="319">
        <f>SUM(G625,G628)</f>
        <v>0</v>
      </c>
      <c r="H631" s="319">
        <f t="shared" ref="H631:AA631" si="169">SUM(H625,H628)</f>
        <v>0</v>
      </c>
      <c r="I631" s="319">
        <f t="shared" si="169"/>
        <v>0</v>
      </c>
      <c r="J631" s="319">
        <f t="shared" si="169"/>
        <v>0</v>
      </c>
      <c r="K631" s="319">
        <f t="shared" si="169"/>
        <v>0</v>
      </c>
      <c r="L631" s="319">
        <f t="shared" si="169"/>
        <v>0</v>
      </c>
      <c r="M631" s="319">
        <f t="shared" si="169"/>
        <v>0</v>
      </c>
      <c r="N631" s="319">
        <f t="shared" si="169"/>
        <v>0</v>
      </c>
      <c r="O631" s="319">
        <f t="shared" si="169"/>
        <v>0</v>
      </c>
      <c r="P631" s="319">
        <f t="shared" si="169"/>
        <v>0</v>
      </c>
      <c r="Q631" s="319">
        <f t="shared" si="169"/>
        <v>0</v>
      </c>
      <c r="R631" s="319">
        <f t="shared" si="169"/>
        <v>0</v>
      </c>
      <c r="S631" s="319">
        <f t="shared" si="169"/>
        <v>0</v>
      </c>
      <c r="T631" s="319">
        <f t="shared" si="169"/>
        <v>0</v>
      </c>
      <c r="U631" s="319">
        <f t="shared" si="169"/>
        <v>0</v>
      </c>
      <c r="V631" s="319">
        <f t="shared" si="169"/>
        <v>0</v>
      </c>
      <c r="W631" s="319">
        <f t="shared" si="169"/>
        <v>0</v>
      </c>
      <c r="X631" s="319">
        <f t="shared" si="169"/>
        <v>0</v>
      </c>
      <c r="Y631" s="319">
        <f t="shared" si="169"/>
        <v>0</v>
      </c>
      <c r="Z631" s="319">
        <f t="shared" si="169"/>
        <v>0</v>
      </c>
      <c r="AA631" s="320">
        <f t="shared" si="169"/>
        <v>0</v>
      </c>
    </row>
    <row r="632" spans="2:27" x14ac:dyDescent="0.25">
      <c r="B632" s="250" t="s">
        <v>1064</v>
      </c>
      <c r="C632" s="50" t="s">
        <v>1057</v>
      </c>
      <c r="D632" s="57" t="s">
        <v>966</v>
      </c>
      <c r="E632" s="1628" t="s">
        <v>1986</v>
      </c>
      <c r="F632" s="301">
        <v>3</v>
      </c>
      <c r="G632" s="319">
        <f t="shared" ref="G632:AA632" si="170">SUM(G626,G629)</f>
        <v>0</v>
      </c>
      <c r="H632" s="319">
        <f t="shared" si="170"/>
        <v>0</v>
      </c>
      <c r="I632" s="319">
        <f t="shared" si="170"/>
        <v>0</v>
      </c>
      <c r="J632" s="319">
        <f t="shared" si="170"/>
        <v>0</v>
      </c>
      <c r="K632" s="319">
        <f t="shared" si="170"/>
        <v>0</v>
      </c>
      <c r="L632" s="319">
        <f t="shared" si="170"/>
        <v>0</v>
      </c>
      <c r="M632" s="319">
        <f t="shared" si="170"/>
        <v>0.90904930332576084</v>
      </c>
      <c r="N632" s="319">
        <f t="shared" si="170"/>
        <v>4.9233612563923437</v>
      </c>
      <c r="O632" s="319">
        <f t="shared" si="170"/>
        <v>8.3971025544407496</v>
      </c>
      <c r="P632" s="319">
        <f t="shared" si="170"/>
        <v>11.505108434566994</v>
      </c>
      <c r="Q632" s="319">
        <f t="shared" si="170"/>
        <v>13.563487077341339</v>
      </c>
      <c r="R632" s="319">
        <f t="shared" si="170"/>
        <v>34.99908803896038</v>
      </c>
      <c r="S632" s="319">
        <f t="shared" si="170"/>
        <v>5.5598953246451739</v>
      </c>
      <c r="T632" s="319">
        <f t="shared" si="170"/>
        <v>22.056083835601591</v>
      </c>
      <c r="U632" s="319">
        <f t="shared" si="170"/>
        <v>1.6368529954045845</v>
      </c>
      <c r="V632" s="319">
        <f t="shared" si="170"/>
        <v>19.854650025101499</v>
      </c>
      <c r="W632" s="319">
        <f t="shared" si="170"/>
        <v>8.7138678269510876</v>
      </c>
      <c r="X632" s="319">
        <f t="shared" si="170"/>
        <v>10.072551300874178</v>
      </c>
      <c r="Y632" s="319">
        <f t="shared" si="170"/>
        <v>18.897542850475173</v>
      </c>
      <c r="Z632" s="319">
        <f t="shared" si="170"/>
        <v>2.247642707772449</v>
      </c>
      <c r="AA632" s="320">
        <f t="shared" si="170"/>
        <v>0</v>
      </c>
    </row>
    <row r="633" spans="2:27" x14ac:dyDescent="0.25">
      <c r="B633" s="250" t="s">
        <v>1065</v>
      </c>
      <c r="C633" s="50" t="s">
        <v>1059</v>
      </c>
      <c r="D633" s="57" t="s">
        <v>966</v>
      </c>
      <c r="E633" s="1628" t="s">
        <v>1986</v>
      </c>
      <c r="F633" s="301">
        <v>3</v>
      </c>
      <c r="G633" s="319">
        <f t="shared" ref="G633:AA633" si="171">SUM(G627,G630)</f>
        <v>0</v>
      </c>
      <c r="H633" s="319">
        <f t="shared" si="171"/>
        <v>0</v>
      </c>
      <c r="I633" s="319">
        <f t="shared" si="171"/>
        <v>0</v>
      </c>
      <c r="J633" s="319">
        <f t="shared" si="171"/>
        <v>0</v>
      </c>
      <c r="K633" s="319">
        <f t="shared" si="171"/>
        <v>0</v>
      </c>
      <c r="L633" s="319">
        <f t="shared" si="171"/>
        <v>0</v>
      </c>
      <c r="M633" s="319">
        <f t="shared" si="171"/>
        <v>3.2933270563281895E-3</v>
      </c>
      <c r="N633" s="319">
        <f t="shared" si="171"/>
        <v>7.1118062648816843E-2</v>
      </c>
      <c r="O633" s="319">
        <f t="shared" si="171"/>
        <v>0.23146748675625559</v>
      </c>
      <c r="P633" s="319">
        <f t="shared" si="171"/>
        <v>0.46649532708692004</v>
      </c>
      <c r="Q633" s="319">
        <f t="shared" si="171"/>
        <v>0.7727747433254416</v>
      </c>
      <c r="R633" s="319">
        <f t="shared" si="171"/>
        <v>7.4798382336915408</v>
      </c>
      <c r="S633" s="319">
        <f t="shared" si="171"/>
        <v>8.7202315956566263</v>
      </c>
      <c r="T633" s="319">
        <f t="shared" si="171"/>
        <v>8.7202315956566263</v>
      </c>
      <c r="U633" s="319">
        <f t="shared" si="171"/>
        <v>8.7202315956566263</v>
      </c>
      <c r="V633" s="319">
        <f t="shared" si="171"/>
        <v>8.7202315956566263</v>
      </c>
      <c r="W633" s="319">
        <f t="shared" si="171"/>
        <v>8.7202315956566263</v>
      </c>
      <c r="X633" s="319">
        <f t="shared" si="171"/>
        <v>8.7202315956566263</v>
      </c>
      <c r="Y633" s="319">
        <f t="shared" si="171"/>
        <v>8.7202315956566263</v>
      </c>
      <c r="Z633" s="319">
        <f t="shared" si="171"/>
        <v>8.7202315956566263</v>
      </c>
      <c r="AA633" s="320">
        <f t="shared" si="171"/>
        <v>0</v>
      </c>
    </row>
    <row r="634" spans="2:27" x14ac:dyDescent="0.25">
      <c r="B634" s="250" t="s">
        <v>1066</v>
      </c>
      <c r="C634" s="50" t="s">
        <v>1067</v>
      </c>
      <c r="D634" s="57" t="s">
        <v>966</v>
      </c>
      <c r="E634" s="1628" t="s">
        <v>1986</v>
      </c>
      <c r="F634" s="301">
        <v>3</v>
      </c>
      <c r="G634" s="315">
        <f>SUM(G624,G615,G606,G631,G632,G633)</f>
        <v>0</v>
      </c>
      <c r="H634" s="315">
        <f t="shared" ref="H634:AA634" si="172">SUM(H624,H615,H606,H631,H632,H633)</f>
        <v>0</v>
      </c>
      <c r="I634" s="315">
        <f t="shared" si="172"/>
        <v>0</v>
      </c>
      <c r="J634" s="315">
        <f t="shared" si="172"/>
        <v>0</v>
      </c>
      <c r="K634" s="315">
        <f t="shared" si="172"/>
        <v>0</v>
      </c>
      <c r="L634" s="315">
        <f t="shared" si="172"/>
        <v>0</v>
      </c>
      <c r="M634" s="315">
        <f t="shared" si="172"/>
        <v>15.498410224807996</v>
      </c>
      <c r="N634" s="315">
        <f t="shared" si="172"/>
        <v>10.538482760631469</v>
      </c>
      <c r="O634" s="315">
        <f t="shared" si="172"/>
        <v>13.389264988367787</v>
      </c>
      <c r="P634" s="315">
        <f t="shared" si="172"/>
        <v>17.76243259075429</v>
      </c>
      <c r="Q634" s="315">
        <f t="shared" si="172"/>
        <v>20.808913490769143</v>
      </c>
      <c r="R634" s="315">
        <f t="shared" si="172"/>
        <v>64.973201597768679</v>
      </c>
      <c r="S634" s="315">
        <f t="shared" si="172"/>
        <v>25.488243739962833</v>
      </c>
      <c r="T634" s="315">
        <f t="shared" si="172"/>
        <v>41.88858015297329</v>
      </c>
      <c r="U634" s="315">
        <f t="shared" si="172"/>
        <v>21.25947425872841</v>
      </c>
      <c r="V634" s="315">
        <f t="shared" si="172"/>
        <v>39.57493004862873</v>
      </c>
      <c r="W634" s="315">
        <f t="shared" si="172"/>
        <v>28.320737009054774</v>
      </c>
      <c r="X634" s="315">
        <f t="shared" si="172"/>
        <v>29.691091405663087</v>
      </c>
      <c r="Y634" s="315">
        <f t="shared" si="172"/>
        <v>38.6090644700759</v>
      </c>
      <c r="Z634" s="315">
        <f t="shared" si="172"/>
        <v>21.786377412423555</v>
      </c>
      <c r="AA634" s="315">
        <f t="shared" si="172"/>
        <v>0</v>
      </c>
    </row>
    <row r="635" spans="2:27" ht="14.4" thickBot="1" x14ac:dyDescent="0.3">
      <c r="B635" s="252"/>
      <c r="C635" s="253"/>
      <c r="D635" s="61"/>
      <c r="E635" s="254"/>
      <c r="F635" s="255"/>
      <c r="G635" s="264"/>
      <c r="H635" s="264"/>
      <c r="I635" s="264"/>
      <c r="J635" s="264"/>
      <c r="K635" s="264"/>
      <c r="L635" s="264"/>
      <c r="M635" s="264"/>
      <c r="N635" s="264"/>
      <c r="O635" s="264"/>
      <c r="P635" s="264"/>
      <c r="Q635" s="264"/>
      <c r="R635" s="264"/>
      <c r="S635" s="264"/>
      <c r="T635" s="264"/>
      <c r="U635" s="264"/>
      <c r="V635" s="264"/>
      <c r="W635" s="264"/>
      <c r="X635" s="264"/>
      <c r="Y635" s="264"/>
      <c r="Z635" s="264"/>
      <c r="AA635" s="264"/>
    </row>
    <row r="636" spans="2:27" ht="42" thickBot="1" x14ac:dyDescent="0.3">
      <c r="B636" s="216" t="s">
        <v>1068</v>
      </c>
      <c r="G636" s="1717" t="s">
        <v>977</v>
      </c>
      <c r="H636" s="1779"/>
      <c r="I636" s="1779"/>
      <c r="J636" s="1779"/>
      <c r="K636" s="1779"/>
      <c r="L636" s="1779"/>
      <c r="M636" s="1779"/>
      <c r="N636" s="1779"/>
      <c r="O636" s="1779"/>
      <c r="P636" s="1779"/>
      <c r="Q636" s="1718"/>
      <c r="R636" s="1717" t="s">
        <v>978</v>
      </c>
      <c r="S636" s="1779"/>
      <c r="T636" s="1779"/>
      <c r="U636" s="1779"/>
      <c r="V636" s="1779"/>
      <c r="W636" s="1779"/>
      <c r="X636" s="1779"/>
      <c r="Y636" s="1779"/>
      <c r="Z636" s="1779"/>
      <c r="AA636" s="1718"/>
    </row>
    <row r="637" spans="2:27" ht="42" thickBot="1" x14ac:dyDescent="0.3">
      <c r="B637" s="257" t="s">
        <v>979</v>
      </c>
      <c r="C637" s="258" t="s">
        <v>962</v>
      </c>
      <c r="D637" s="258" t="s">
        <v>963</v>
      </c>
      <c r="E637" s="258" t="s">
        <v>116</v>
      </c>
      <c r="F637" s="259" t="s">
        <v>117</v>
      </c>
      <c r="G637" s="257" t="s">
        <v>118</v>
      </c>
      <c r="H637" s="258" t="s">
        <v>119</v>
      </c>
      <c r="I637" s="258" t="s">
        <v>120</v>
      </c>
      <c r="J637" s="258" t="s">
        <v>121</v>
      </c>
      <c r="K637" s="258" t="s">
        <v>122</v>
      </c>
      <c r="L637" s="258" t="s">
        <v>123</v>
      </c>
      <c r="M637" s="258" t="s">
        <v>124</v>
      </c>
      <c r="N637" s="258" t="s">
        <v>125</v>
      </c>
      <c r="O637" s="258" t="s">
        <v>126</v>
      </c>
      <c r="P637" s="258" t="s">
        <v>127</v>
      </c>
      <c r="Q637" s="259" t="s">
        <v>128</v>
      </c>
      <c r="R637" s="262" t="s">
        <v>980</v>
      </c>
      <c r="S637" s="260" t="s">
        <v>981</v>
      </c>
      <c r="T637" s="260" t="s">
        <v>982</v>
      </c>
      <c r="U637" s="260" t="s">
        <v>983</v>
      </c>
      <c r="V637" s="260" t="s">
        <v>984</v>
      </c>
      <c r="W637" s="260" t="s">
        <v>985</v>
      </c>
      <c r="X637" s="260" t="s">
        <v>986</v>
      </c>
      <c r="Y637" s="260" t="s">
        <v>987</v>
      </c>
      <c r="Z637" s="260" t="s">
        <v>988</v>
      </c>
      <c r="AA637" s="261" t="s">
        <v>989</v>
      </c>
    </row>
    <row r="638" spans="2:27" x14ac:dyDescent="0.25">
      <c r="B638" s="250" t="s">
        <v>1069</v>
      </c>
      <c r="C638" s="50" t="s">
        <v>1070</v>
      </c>
      <c r="D638" s="57" t="s">
        <v>810</v>
      </c>
      <c r="E638" s="1628" t="s">
        <v>1986</v>
      </c>
      <c r="F638" s="301">
        <v>3</v>
      </c>
      <c r="G638" s="1666">
        <f>SUM(G579,G582,G585,G588,G591,G598,G607,G616,G625,G626,G627)</f>
        <v>0</v>
      </c>
      <c r="H638" s="1666">
        <f t="shared" ref="H638:Z638" si="173">SUM(H579,H582,H585,H588,H591,H598,H607,H616,H625,H626,H627)</f>
        <v>0</v>
      </c>
      <c r="I638" s="1666">
        <f t="shared" si="173"/>
        <v>0</v>
      </c>
      <c r="J638" s="1666">
        <f t="shared" si="173"/>
        <v>0</v>
      </c>
      <c r="K638" s="1666">
        <f t="shared" si="173"/>
        <v>0</v>
      </c>
      <c r="L638" s="1666">
        <f t="shared" si="173"/>
        <v>0</v>
      </c>
      <c r="M638" s="1666">
        <f t="shared" si="173"/>
        <v>14.30770131850784</v>
      </c>
      <c r="N638" s="1666">
        <f t="shared" si="173"/>
        <v>9.5482153405505361</v>
      </c>
      <c r="O638" s="1666">
        <f t="shared" si="173"/>
        <v>12.689571585771215</v>
      </c>
      <c r="P638" s="1666">
        <f t="shared" si="173"/>
        <v>17.241684632713465</v>
      </c>
      <c r="Q638" s="1675">
        <f t="shared" si="173"/>
        <v>20.462234779334739</v>
      </c>
      <c r="R638" s="1666">
        <f t="shared" si="173"/>
        <v>67.900138725615093</v>
      </c>
      <c r="S638" s="1666">
        <f t="shared" si="173"/>
        <v>32.875943786760153</v>
      </c>
      <c r="T638" s="1666">
        <f t="shared" si="173"/>
        <v>24.148813250164082</v>
      </c>
      <c r="U638" s="1666">
        <f t="shared" si="173"/>
        <v>3.3896994796852296</v>
      </c>
      <c r="V638" s="1666">
        <f t="shared" si="173"/>
        <v>21.987150686975262</v>
      </c>
      <c r="W638" s="1666">
        <f t="shared" si="173"/>
        <v>16.502464173456048</v>
      </c>
      <c r="X638" s="1666">
        <f t="shared" si="173"/>
        <v>11.951324502853879</v>
      </c>
      <c r="Y638" s="1666">
        <f t="shared" si="173"/>
        <v>20.739289691032713</v>
      </c>
      <c r="Z638" s="1666">
        <f t="shared" si="173"/>
        <v>4.19859805077009</v>
      </c>
      <c r="AA638" s="1668"/>
    </row>
    <row r="639" spans="2:27" x14ac:dyDescent="0.25">
      <c r="B639" s="250" t="s">
        <v>1071</v>
      </c>
      <c r="C639" s="50" t="s">
        <v>1070</v>
      </c>
      <c r="D639" s="57" t="s">
        <v>807</v>
      </c>
      <c r="E639" s="1628" t="s">
        <v>1986</v>
      </c>
      <c r="F639" s="301">
        <v>3</v>
      </c>
      <c r="G639" s="1666">
        <f>SUM(G580,G583,G586,G589,G592,G602,G611,G620,G628,G629,G630)</f>
        <v>0</v>
      </c>
      <c r="H639" s="1666">
        <f t="shared" ref="H639:Z639" si="174">SUM(H580,H583,H586,H589,H592,H602,H611,H620,H628,H629,H630)</f>
        <v>0</v>
      </c>
      <c r="I639" s="1666">
        <f t="shared" si="174"/>
        <v>0</v>
      </c>
      <c r="J639" s="1666">
        <f t="shared" si="174"/>
        <v>0</v>
      </c>
      <c r="K639" s="1666">
        <f t="shared" si="174"/>
        <v>0</v>
      </c>
      <c r="L639" s="1666">
        <f t="shared" si="174"/>
        <v>0</v>
      </c>
      <c r="M639" s="1666">
        <f t="shared" si="174"/>
        <v>1.5762801781669928</v>
      </c>
      <c r="N639" s="1666">
        <f t="shared" si="174"/>
        <v>1.6088539872350189</v>
      </c>
      <c r="O639" s="1666">
        <f t="shared" si="174"/>
        <v>1.5747413495502138</v>
      </c>
      <c r="P639" s="1666">
        <f t="shared" si="174"/>
        <v>1.5747413495502138</v>
      </c>
      <c r="Q639" s="1667">
        <f t="shared" si="174"/>
        <v>1.5747413495502138</v>
      </c>
      <c r="R639" s="1666">
        <f t="shared" si="174"/>
        <v>7.9048167563173219</v>
      </c>
      <c r="S639" s="1666">
        <f t="shared" si="174"/>
        <v>18.291578563857605</v>
      </c>
      <c r="T639" s="1666">
        <f t="shared" si="174"/>
        <v>18.427463474183561</v>
      </c>
      <c r="U639" s="1666">
        <f t="shared" si="174"/>
        <v>18.546098151859209</v>
      </c>
      <c r="V639" s="1666">
        <f t="shared" si="174"/>
        <v>18.531114434857216</v>
      </c>
      <c r="W639" s="1666">
        <f t="shared" si="174"/>
        <v>18.474768462477087</v>
      </c>
      <c r="X639" s="1666">
        <f t="shared" si="174"/>
        <v>18.46048045340288</v>
      </c>
      <c r="Y639" s="1666">
        <f t="shared" si="174"/>
        <v>18.545296683390198</v>
      </c>
      <c r="Z639" s="1666">
        <f t="shared" si="174"/>
        <v>18.670762599783611</v>
      </c>
      <c r="AA639" s="1668"/>
    </row>
    <row r="640" spans="2:27" ht="14.4" thickBot="1" x14ac:dyDescent="0.3">
      <c r="B640" s="251" t="s">
        <v>1072</v>
      </c>
      <c r="C640" s="51" t="s">
        <v>1070</v>
      </c>
      <c r="D640" s="59" t="s">
        <v>966</v>
      </c>
      <c r="E640" s="1634" t="s">
        <v>1986</v>
      </c>
      <c r="F640" s="302">
        <v>3</v>
      </c>
      <c r="G640" s="1655">
        <f t="shared" ref="G640:L640" si="175">SUM(G638:G639)</f>
        <v>0</v>
      </c>
      <c r="H640" s="1655">
        <f t="shared" si="175"/>
        <v>0</v>
      </c>
      <c r="I640" s="1655">
        <f t="shared" si="175"/>
        <v>0</v>
      </c>
      <c r="J640" s="1655">
        <f t="shared" si="175"/>
        <v>0</v>
      </c>
      <c r="K640" s="1655">
        <f t="shared" si="175"/>
        <v>0</v>
      </c>
      <c r="L640" s="1655">
        <f t="shared" si="175"/>
        <v>0</v>
      </c>
      <c r="M640" s="1655">
        <f t="shared" ref="M640:Z640" si="176">SUM(M638:M639)</f>
        <v>15.883981496674833</v>
      </c>
      <c r="N640" s="1655">
        <f t="shared" si="176"/>
        <v>11.157069327785555</v>
      </c>
      <c r="O640" s="1655">
        <f t="shared" si="176"/>
        <v>14.26431293532143</v>
      </c>
      <c r="P640" s="1655">
        <f t="shared" si="176"/>
        <v>18.816425982263677</v>
      </c>
      <c r="Q640" s="1656">
        <f t="shared" si="176"/>
        <v>22.036976128884952</v>
      </c>
      <c r="R640" s="1655">
        <f t="shared" si="176"/>
        <v>75.80495548193241</v>
      </c>
      <c r="S640" s="1655">
        <f t="shared" si="176"/>
        <v>51.167522350617759</v>
      </c>
      <c r="T640" s="1655">
        <f t="shared" si="176"/>
        <v>42.576276724347643</v>
      </c>
      <c r="U640" s="1655">
        <f t="shared" si="176"/>
        <v>21.935797631544439</v>
      </c>
      <c r="V640" s="1655">
        <f t="shared" si="176"/>
        <v>40.518265121832478</v>
      </c>
      <c r="W640" s="1655">
        <f t="shared" si="176"/>
        <v>34.977232635933134</v>
      </c>
      <c r="X640" s="1655">
        <f t="shared" si="176"/>
        <v>30.411804956256759</v>
      </c>
      <c r="Y640" s="1655">
        <f t="shared" si="176"/>
        <v>39.284586374422915</v>
      </c>
      <c r="Z640" s="1655">
        <f t="shared" si="176"/>
        <v>22.869360650553702</v>
      </c>
      <c r="AA640" s="1657"/>
    </row>
    <row r="641" spans="2:27" ht="14.4" thickBot="1" x14ac:dyDescent="0.3">
      <c r="B641" s="252"/>
      <c r="C641" s="253"/>
      <c r="D641" s="61"/>
      <c r="E641" s="254"/>
      <c r="F641" s="255"/>
      <c r="G641" s="264"/>
      <c r="H641" s="264"/>
      <c r="I641" s="264"/>
      <c r="J641" s="264"/>
      <c r="K641" s="264"/>
      <c r="L641" s="264"/>
      <c r="M641" s="264"/>
      <c r="N641" s="264"/>
      <c r="O641" s="264"/>
      <c r="P641" s="264"/>
      <c r="Q641" s="264"/>
      <c r="R641" s="264"/>
      <c r="S641" s="264"/>
      <c r="T641" s="264"/>
      <c r="U641" s="264"/>
      <c r="V641" s="264"/>
      <c r="W641" s="264"/>
      <c r="X641" s="264"/>
      <c r="Y641" s="264"/>
      <c r="Z641" s="264"/>
      <c r="AA641" s="264"/>
    </row>
    <row r="642" spans="2:27" ht="42" thickBot="1" x14ac:dyDescent="0.3">
      <c r="B642" s="216" t="s">
        <v>1073</v>
      </c>
      <c r="G642" s="1717" t="s">
        <v>977</v>
      </c>
      <c r="H642" s="1779"/>
      <c r="I642" s="1779"/>
      <c r="J642" s="1779"/>
      <c r="K642" s="1779"/>
      <c r="L642" s="1779"/>
      <c r="M642" s="1779"/>
      <c r="N642" s="1779"/>
      <c r="O642" s="1779"/>
      <c r="P642" s="1779"/>
      <c r="Q642" s="1718"/>
      <c r="R642" s="1717" t="s">
        <v>978</v>
      </c>
      <c r="S642" s="1779"/>
      <c r="T642" s="1779"/>
      <c r="U642" s="1779"/>
      <c r="V642" s="1779"/>
      <c r="W642" s="1779"/>
      <c r="X642" s="1779"/>
      <c r="Y642" s="1779"/>
      <c r="Z642" s="1779"/>
      <c r="AA642" s="1718"/>
    </row>
    <row r="643" spans="2:27" ht="42" thickBot="1" x14ac:dyDescent="0.3">
      <c r="B643" s="257" t="s">
        <v>979</v>
      </c>
      <c r="C643" s="258" t="s">
        <v>1074</v>
      </c>
      <c r="D643" s="258" t="s">
        <v>963</v>
      </c>
      <c r="E643" s="258" t="s">
        <v>116</v>
      </c>
      <c r="F643" s="259" t="s">
        <v>117</v>
      </c>
      <c r="G643" s="257" t="s">
        <v>118</v>
      </c>
      <c r="H643" s="258" t="s">
        <v>119</v>
      </c>
      <c r="I643" s="258" t="s">
        <v>120</v>
      </c>
      <c r="J643" s="258" t="s">
        <v>121</v>
      </c>
      <c r="K643" s="258" t="s">
        <v>122</v>
      </c>
      <c r="L643" s="258" t="s">
        <v>123</v>
      </c>
      <c r="M643" s="258" t="s">
        <v>124</v>
      </c>
      <c r="N643" s="258" t="s">
        <v>125</v>
      </c>
      <c r="O643" s="258" t="s">
        <v>126</v>
      </c>
      <c r="P643" s="258" t="s">
        <v>127</v>
      </c>
      <c r="Q643" s="259" t="s">
        <v>128</v>
      </c>
      <c r="R643" s="262" t="s">
        <v>980</v>
      </c>
      <c r="S643" s="260" t="s">
        <v>981</v>
      </c>
      <c r="T643" s="260" t="s">
        <v>982</v>
      </c>
      <c r="U643" s="260" t="s">
        <v>983</v>
      </c>
      <c r="V643" s="260" t="s">
        <v>984</v>
      </c>
      <c r="W643" s="260" t="s">
        <v>985</v>
      </c>
      <c r="X643" s="260" t="s">
        <v>986</v>
      </c>
      <c r="Y643" s="260" t="s">
        <v>987</v>
      </c>
      <c r="Z643" s="260" t="s">
        <v>988</v>
      </c>
      <c r="AA643" s="261" t="s">
        <v>989</v>
      </c>
    </row>
    <row r="644" spans="2:27" x14ac:dyDescent="0.25">
      <c r="B644" s="1146" t="s">
        <v>1075</v>
      </c>
      <c r="C644" s="1147" t="s">
        <v>996</v>
      </c>
      <c r="D644" s="1148" t="s">
        <v>1077</v>
      </c>
      <c r="E644" s="1149" t="s">
        <v>145</v>
      </c>
      <c r="F644" s="1150">
        <v>2</v>
      </c>
      <c r="G644" s="1670">
        <v>0</v>
      </c>
      <c r="H644" s="1630">
        <v>0</v>
      </c>
      <c r="I644" s="1630">
        <v>0</v>
      </c>
      <c r="J644" s="1630">
        <v>0</v>
      </c>
      <c r="K644" s="1630">
        <v>0</v>
      </c>
      <c r="L644" s="1630">
        <v>0</v>
      </c>
      <c r="M644" s="1631">
        <v>0</v>
      </c>
      <c r="N644" s="1631">
        <v>0</v>
      </c>
      <c r="O644" s="1631">
        <v>0</v>
      </c>
      <c r="P644" s="1631">
        <v>0</v>
      </c>
      <c r="Q644" s="1632">
        <v>0</v>
      </c>
      <c r="R644" s="1633">
        <v>0</v>
      </c>
      <c r="S644" s="1631">
        <v>45</v>
      </c>
      <c r="T644" s="1631">
        <v>0</v>
      </c>
      <c r="U644" s="1631">
        <v>0</v>
      </c>
      <c r="V644" s="1631">
        <v>0</v>
      </c>
      <c r="W644" s="1631">
        <v>50</v>
      </c>
      <c r="X644" s="1631">
        <v>0</v>
      </c>
      <c r="Y644" s="1631">
        <v>0</v>
      </c>
      <c r="Z644" s="1631">
        <v>0</v>
      </c>
      <c r="AA644" s="1676">
        <f t="shared" ref="AA644:AA655" si="177">SUM(AA645:AA651)</f>
        <v>0</v>
      </c>
    </row>
    <row r="645" spans="2:27" x14ac:dyDescent="0.25">
      <c r="B645" s="250" t="s">
        <v>1078</v>
      </c>
      <c r="C645" s="50" t="s">
        <v>1079</v>
      </c>
      <c r="D645" s="57" t="s">
        <v>1077</v>
      </c>
      <c r="E645" s="58" t="s">
        <v>145</v>
      </c>
      <c r="F645" s="301">
        <v>2</v>
      </c>
      <c r="G645" s="1670">
        <v>0</v>
      </c>
      <c r="H645" s="1630">
        <v>0</v>
      </c>
      <c r="I645" s="1630">
        <v>0</v>
      </c>
      <c r="J645" s="1630">
        <v>0</v>
      </c>
      <c r="K645" s="1630">
        <v>0</v>
      </c>
      <c r="L645" s="1630">
        <v>0</v>
      </c>
      <c r="M645" s="1631">
        <v>0.81540000000000012</v>
      </c>
      <c r="N645" s="1631">
        <v>0.87519999999999998</v>
      </c>
      <c r="O645" s="1631">
        <v>1.2262000000000002</v>
      </c>
      <c r="P645" s="1631">
        <v>1.5013999999999994</v>
      </c>
      <c r="Q645" s="1677">
        <v>1.7680999999999996</v>
      </c>
      <c r="R645" s="1633">
        <v>9.6960999999999995</v>
      </c>
      <c r="S645" s="1631">
        <v>9.5495999999999999</v>
      </c>
      <c r="T645" s="1631">
        <v>6.1651000000000025</v>
      </c>
      <c r="U645" s="1631">
        <v>4.4740000000000002</v>
      </c>
      <c r="V645" s="1631">
        <v>0.40530000000000399</v>
      </c>
      <c r="W645" s="1631">
        <v>0.31099999999999994</v>
      </c>
      <c r="X645" s="1631">
        <v>0.31090000000000373</v>
      </c>
      <c r="Y645" s="1631">
        <v>0.31289999999999907</v>
      </c>
      <c r="Z645" s="1631">
        <v>0.32099999999999795</v>
      </c>
      <c r="AA645" s="1676">
        <f t="shared" si="177"/>
        <v>0</v>
      </c>
    </row>
    <row r="646" spans="2:27" x14ac:dyDescent="0.25">
      <c r="B646" s="250" t="s">
        <v>1080</v>
      </c>
      <c r="C646" s="50" t="s">
        <v>1004</v>
      </c>
      <c r="D646" s="57" t="s">
        <v>1077</v>
      </c>
      <c r="E646" s="58" t="s">
        <v>145</v>
      </c>
      <c r="F646" s="301">
        <v>2</v>
      </c>
      <c r="G646" s="1670">
        <v>0</v>
      </c>
      <c r="H646" s="1630">
        <v>0</v>
      </c>
      <c r="I646" s="1630">
        <v>0</v>
      </c>
      <c r="J646" s="1630">
        <v>0</v>
      </c>
      <c r="K646" s="1630">
        <v>0</v>
      </c>
      <c r="L646" s="1630">
        <v>0</v>
      </c>
      <c r="M646" s="1631">
        <v>1.9954000000000001</v>
      </c>
      <c r="N646" s="1631">
        <v>-0.39170000000000016</v>
      </c>
      <c r="O646" s="1631">
        <v>0.35729999999999995</v>
      </c>
      <c r="P646" s="1631">
        <v>1.0385999999999997</v>
      </c>
      <c r="Q646" s="1677">
        <v>0.74600000000000088</v>
      </c>
      <c r="R646" s="1633">
        <v>2.5628000000000002</v>
      </c>
      <c r="S646" s="1631">
        <v>1.7163999999999984</v>
      </c>
      <c r="T646" s="1631">
        <v>0.39300000000000068</v>
      </c>
      <c r="U646" s="1631">
        <v>0.39300000000000068</v>
      </c>
      <c r="V646" s="1631">
        <v>0.36800000000000033</v>
      </c>
      <c r="W646" s="1631">
        <v>0.33999999999999986</v>
      </c>
      <c r="X646" s="1631">
        <v>0.36999999999999922</v>
      </c>
      <c r="Y646" s="1631">
        <v>0.35000000000000142</v>
      </c>
      <c r="Z646" s="1631">
        <v>0.34999999999999787</v>
      </c>
      <c r="AA646" s="1676">
        <f t="shared" si="177"/>
        <v>0</v>
      </c>
    </row>
    <row r="647" spans="2:27" x14ac:dyDescent="0.25">
      <c r="B647" s="250" t="s">
        <v>1081</v>
      </c>
      <c r="C647" s="50" t="s">
        <v>1082</v>
      </c>
      <c r="D647" s="57" t="s">
        <v>1077</v>
      </c>
      <c r="E647" s="58" t="s">
        <v>145</v>
      </c>
      <c r="F647" s="301">
        <v>2</v>
      </c>
      <c r="G647" s="1670">
        <v>0</v>
      </c>
      <c r="H647" s="1630">
        <v>0</v>
      </c>
      <c r="I647" s="1630">
        <v>0</v>
      </c>
      <c r="J647" s="1630">
        <v>0</v>
      </c>
      <c r="K647" s="1630">
        <v>0</v>
      </c>
      <c r="L647" s="1630">
        <v>0</v>
      </c>
      <c r="M647" s="1631">
        <v>0</v>
      </c>
      <c r="N647" s="1631">
        <v>0</v>
      </c>
      <c r="O647" s="1631">
        <v>0</v>
      </c>
      <c r="P647" s="1631">
        <v>0</v>
      </c>
      <c r="Q647" s="1677">
        <v>0</v>
      </c>
      <c r="R647" s="1633">
        <v>4.0999999999999996</v>
      </c>
      <c r="S647" s="1631">
        <v>0</v>
      </c>
      <c r="T647" s="1631">
        <v>0</v>
      </c>
      <c r="U647" s="1631">
        <v>0</v>
      </c>
      <c r="V647" s="1631">
        <v>0</v>
      </c>
      <c r="W647" s="1631">
        <v>0</v>
      </c>
      <c r="X647" s="1631">
        <v>0</v>
      </c>
      <c r="Y647" s="1631">
        <v>0</v>
      </c>
      <c r="Z647" s="1631">
        <v>0</v>
      </c>
      <c r="AA647" s="1676">
        <f t="shared" si="177"/>
        <v>0</v>
      </c>
    </row>
    <row r="648" spans="2:27" x14ac:dyDescent="0.25">
      <c r="B648" s="250" t="s">
        <v>1083</v>
      </c>
      <c r="C648" s="50" t="s">
        <v>1084</v>
      </c>
      <c r="D648" s="57" t="s">
        <v>1077</v>
      </c>
      <c r="E648" s="58" t="s">
        <v>145</v>
      </c>
      <c r="F648" s="301">
        <v>2</v>
      </c>
      <c r="G648" s="1145">
        <f>SUM(G649:G655)</f>
        <v>0</v>
      </c>
      <c r="H648" s="1145">
        <f t="shared" ref="H648:Z648" si="178">SUM(H649:H655)</f>
        <v>0</v>
      </c>
      <c r="I648" s="1145">
        <f t="shared" si="178"/>
        <v>0</v>
      </c>
      <c r="J648" s="1145">
        <f t="shared" si="178"/>
        <v>0</v>
      </c>
      <c r="K648" s="1145">
        <f t="shared" si="178"/>
        <v>0</v>
      </c>
      <c r="L648" s="1145">
        <f t="shared" si="178"/>
        <v>0</v>
      </c>
      <c r="M648" s="1145">
        <f t="shared" si="178"/>
        <v>0.40529999999999999</v>
      </c>
      <c r="N648" s="1145">
        <f t="shared" si="178"/>
        <v>1.2735000000000001</v>
      </c>
      <c r="O648" s="1145">
        <f t="shared" si="178"/>
        <v>1.9855999999999996</v>
      </c>
      <c r="P648" s="1145">
        <f t="shared" si="178"/>
        <v>2.1010000000000009</v>
      </c>
      <c r="Q648" s="1145">
        <f t="shared" si="178"/>
        <v>2.7309000000000005</v>
      </c>
      <c r="R648" s="1145">
        <f t="shared" si="178"/>
        <v>8.6968999999999959</v>
      </c>
      <c r="S648" s="1145">
        <f t="shared" si="178"/>
        <v>0</v>
      </c>
      <c r="T648" s="1145">
        <f t="shared" si="178"/>
        <v>0</v>
      </c>
      <c r="U648" s="1145">
        <f t="shared" si="178"/>
        <v>0</v>
      </c>
      <c r="V648" s="1145">
        <f t="shared" si="178"/>
        <v>0</v>
      </c>
      <c r="W648" s="1145">
        <f t="shared" si="178"/>
        <v>0</v>
      </c>
      <c r="X648" s="1145">
        <f t="shared" si="178"/>
        <v>0</v>
      </c>
      <c r="Y648" s="1145">
        <f t="shared" si="178"/>
        <v>0</v>
      </c>
      <c r="Z648" s="1145">
        <f t="shared" si="178"/>
        <v>0</v>
      </c>
      <c r="AA648" s="1145">
        <f t="shared" si="177"/>
        <v>0</v>
      </c>
    </row>
    <row r="649" spans="2:27" x14ac:dyDescent="0.25">
      <c r="B649" s="250" t="s">
        <v>1085</v>
      </c>
      <c r="C649" s="50" t="s">
        <v>1086</v>
      </c>
      <c r="D649" s="57" t="s">
        <v>1077</v>
      </c>
      <c r="E649" s="58" t="s">
        <v>145</v>
      </c>
      <c r="F649" s="301">
        <v>2</v>
      </c>
      <c r="G649" s="1670">
        <v>0</v>
      </c>
      <c r="H649" s="1678">
        <v>0</v>
      </c>
      <c r="I649" s="1678">
        <v>0</v>
      </c>
      <c r="J649" s="1678">
        <v>0</v>
      </c>
      <c r="K649" s="1678">
        <v>0</v>
      </c>
      <c r="L649" s="1678">
        <v>0</v>
      </c>
      <c r="M649" s="1679">
        <v>0</v>
      </c>
      <c r="N649" s="1679">
        <v>0</v>
      </c>
      <c r="O649" s="1679">
        <v>0</v>
      </c>
      <c r="P649" s="1679">
        <v>0</v>
      </c>
      <c r="Q649" s="1680">
        <v>0</v>
      </c>
      <c r="R649" s="1681">
        <v>0</v>
      </c>
      <c r="S649" s="1679">
        <v>0</v>
      </c>
      <c r="T649" s="1679">
        <v>0</v>
      </c>
      <c r="U649" s="1679">
        <v>0</v>
      </c>
      <c r="V649" s="1679">
        <v>0</v>
      </c>
      <c r="W649" s="1679">
        <v>0</v>
      </c>
      <c r="X649" s="1679">
        <v>0</v>
      </c>
      <c r="Y649" s="1679">
        <v>0</v>
      </c>
      <c r="Z649" s="1679">
        <v>0</v>
      </c>
      <c r="AA649" s="1682">
        <f t="shared" si="177"/>
        <v>0</v>
      </c>
    </row>
    <row r="650" spans="2:27" x14ac:dyDescent="0.25">
      <c r="B650" s="250" t="s">
        <v>1087</v>
      </c>
      <c r="C650" s="50" t="s">
        <v>1088</v>
      </c>
      <c r="D650" s="57" t="s">
        <v>1077</v>
      </c>
      <c r="E650" s="58" t="s">
        <v>145</v>
      </c>
      <c r="F650" s="301">
        <v>2</v>
      </c>
      <c r="G650" s="1670">
        <v>0</v>
      </c>
      <c r="H650" s="1678">
        <v>0</v>
      </c>
      <c r="I650" s="1678">
        <v>0</v>
      </c>
      <c r="J650" s="1678">
        <v>0</v>
      </c>
      <c r="K650" s="1678">
        <v>0</v>
      </c>
      <c r="L650" s="1678">
        <v>0</v>
      </c>
      <c r="M650" s="1679">
        <v>0</v>
      </c>
      <c r="N650" s="1679">
        <v>0</v>
      </c>
      <c r="O650" s="1679">
        <v>0</v>
      </c>
      <c r="P650" s="1679">
        <v>0</v>
      </c>
      <c r="Q650" s="1680">
        <v>0</v>
      </c>
      <c r="R650" s="1681">
        <v>0</v>
      </c>
      <c r="S650" s="1679">
        <v>0</v>
      </c>
      <c r="T650" s="1679">
        <v>0</v>
      </c>
      <c r="U650" s="1679">
        <v>0</v>
      </c>
      <c r="V650" s="1679">
        <v>0</v>
      </c>
      <c r="W650" s="1679">
        <v>0</v>
      </c>
      <c r="X650" s="1679">
        <v>0</v>
      </c>
      <c r="Y650" s="1679">
        <v>0</v>
      </c>
      <c r="Z650" s="1679">
        <v>0</v>
      </c>
      <c r="AA650" s="1682">
        <f t="shared" si="177"/>
        <v>0</v>
      </c>
    </row>
    <row r="651" spans="2:27" x14ac:dyDescent="0.25">
      <c r="B651" s="250" t="s">
        <v>1089</v>
      </c>
      <c r="C651" s="50" t="s">
        <v>1090</v>
      </c>
      <c r="D651" s="57" t="s">
        <v>1077</v>
      </c>
      <c r="E651" s="58" t="s">
        <v>145</v>
      </c>
      <c r="F651" s="301">
        <v>2</v>
      </c>
      <c r="G651" s="1670">
        <v>0</v>
      </c>
      <c r="H651" s="1678">
        <v>0</v>
      </c>
      <c r="I651" s="1678">
        <v>0</v>
      </c>
      <c r="J651" s="1678">
        <v>0</v>
      </c>
      <c r="K651" s="1678">
        <v>0</v>
      </c>
      <c r="L651" s="1678">
        <v>0</v>
      </c>
      <c r="M651" s="1679">
        <v>3.1299999999999994E-2</v>
      </c>
      <c r="N651" s="1679">
        <v>0.12909999999999999</v>
      </c>
      <c r="O651" s="1679">
        <v>0.80469999999999986</v>
      </c>
      <c r="P651" s="1679">
        <v>1.3503000000000005</v>
      </c>
      <c r="Q651" s="1680">
        <v>1.8792000000000009</v>
      </c>
      <c r="R651" s="1681">
        <v>5.918299999999995</v>
      </c>
      <c r="S651" s="1679">
        <v>0</v>
      </c>
      <c r="T651" s="1679">
        <v>0</v>
      </c>
      <c r="U651" s="1679">
        <v>0</v>
      </c>
      <c r="V651" s="1679">
        <v>0</v>
      </c>
      <c r="W651" s="1679">
        <v>0</v>
      </c>
      <c r="X651" s="1679">
        <v>0</v>
      </c>
      <c r="Y651" s="1679">
        <v>0</v>
      </c>
      <c r="Z651" s="1679">
        <v>0</v>
      </c>
      <c r="AA651" s="1682">
        <f t="shared" si="177"/>
        <v>0</v>
      </c>
    </row>
    <row r="652" spans="2:27" x14ac:dyDescent="0.25">
      <c r="B652" s="250" t="s">
        <v>1091</v>
      </c>
      <c r="C652" s="50" t="s">
        <v>1092</v>
      </c>
      <c r="D652" s="57" t="s">
        <v>1077</v>
      </c>
      <c r="E652" s="58" t="s">
        <v>145</v>
      </c>
      <c r="F652" s="301">
        <v>2</v>
      </c>
      <c r="G652" s="1670">
        <v>0</v>
      </c>
      <c r="H652" s="1678">
        <v>0</v>
      </c>
      <c r="I652" s="1678">
        <v>0</v>
      </c>
      <c r="J652" s="1678">
        <v>0</v>
      </c>
      <c r="K652" s="1678">
        <v>0</v>
      </c>
      <c r="L652" s="1678">
        <v>0</v>
      </c>
      <c r="M652" s="1679">
        <v>0</v>
      </c>
      <c r="N652" s="1679">
        <v>0</v>
      </c>
      <c r="O652" s="1679">
        <v>0</v>
      </c>
      <c r="P652" s="1679">
        <v>0</v>
      </c>
      <c r="Q652" s="1680">
        <v>0</v>
      </c>
      <c r="R652" s="1681">
        <v>0</v>
      </c>
      <c r="S652" s="1679">
        <v>0</v>
      </c>
      <c r="T652" s="1679">
        <v>0</v>
      </c>
      <c r="U652" s="1679">
        <v>0</v>
      </c>
      <c r="V652" s="1679">
        <v>0</v>
      </c>
      <c r="W652" s="1679">
        <v>0</v>
      </c>
      <c r="X652" s="1679">
        <v>0</v>
      </c>
      <c r="Y652" s="1679">
        <v>0</v>
      </c>
      <c r="Z652" s="1679">
        <v>0</v>
      </c>
      <c r="AA652" s="1682">
        <f t="shared" si="177"/>
        <v>0</v>
      </c>
    </row>
    <row r="653" spans="2:27" x14ac:dyDescent="0.25">
      <c r="B653" s="250" t="s">
        <v>1093</v>
      </c>
      <c r="C653" s="50" t="s">
        <v>1094</v>
      </c>
      <c r="D653" s="57" t="s">
        <v>1077</v>
      </c>
      <c r="E653" s="58" t="s">
        <v>145</v>
      </c>
      <c r="F653" s="301">
        <v>2</v>
      </c>
      <c r="G653" s="1670">
        <v>0</v>
      </c>
      <c r="H653" s="1678">
        <v>0</v>
      </c>
      <c r="I653" s="1678">
        <v>0</v>
      </c>
      <c r="J653" s="1678">
        <v>0</v>
      </c>
      <c r="K653" s="1678">
        <v>0</v>
      </c>
      <c r="L653" s="1678">
        <v>0</v>
      </c>
      <c r="M653" s="1679">
        <v>0</v>
      </c>
      <c r="N653" s="1679">
        <v>2.23E-2</v>
      </c>
      <c r="O653" s="1679">
        <v>0.16839999999999999</v>
      </c>
      <c r="P653" s="1679">
        <v>0.28640000000000004</v>
      </c>
      <c r="Q653" s="1680">
        <v>0.40060000000000001</v>
      </c>
      <c r="R653" s="1681">
        <v>2.5255000000000001</v>
      </c>
      <c r="S653" s="1679">
        <v>0</v>
      </c>
      <c r="T653" s="1679">
        <v>0</v>
      </c>
      <c r="U653" s="1679">
        <v>0</v>
      </c>
      <c r="V653" s="1679">
        <v>0</v>
      </c>
      <c r="W653" s="1679">
        <v>0</v>
      </c>
      <c r="X653" s="1679">
        <v>0</v>
      </c>
      <c r="Y653" s="1679">
        <v>0</v>
      </c>
      <c r="Z653" s="1679">
        <v>0</v>
      </c>
      <c r="AA653" s="1682">
        <f t="shared" si="177"/>
        <v>0</v>
      </c>
    </row>
    <row r="654" spans="2:27" x14ac:dyDescent="0.25">
      <c r="B654" s="250" t="s">
        <v>1095</v>
      </c>
      <c r="C654" s="50" t="s">
        <v>1096</v>
      </c>
      <c r="D654" s="57" t="s">
        <v>1077</v>
      </c>
      <c r="E654" s="58" t="s">
        <v>145</v>
      </c>
      <c r="F654" s="301">
        <v>2</v>
      </c>
      <c r="G654" s="1670">
        <v>0</v>
      </c>
      <c r="H654" s="1678">
        <v>0</v>
      </c>
      <c r="I654" s="1678">
        <v>0</v>
      </c>
      <c r="J654" s="1678">
        <v>0</v>
      </c>
      <c r="K654" s="1678">
        <v>0</v>
      </c>
      <c r="L654" s="1678">
        <v>0</v>
      </c>
      <c r="M654" s="1679">
        <v>0</v>
      </c>
      <c r="N654" s="1679">
        <v>0</v>
      </c>
      <c r="O654" s="1679">
        <v>0</v>
      </c>
      <c r="P654" s="1679">
        <v>0</v>
      </c>
      <c r="Q654" s="1680">
        <v>0</v>
      </c>
      <c r="R654" s="1681">
        <v>0</v>
      </c>
      <c r="S654" s="1679">
        <v>0</v>
      </c>
      <c r="T654" s="1679">
        <v>0</v>
      </c>
      <c r="U654" s="1679">
        <v>0</v>
      </c>
      <c r="V654" s="1679">
        <v>0</v>
      </c>
      <c r="W654" s="1679">
        <v>0</v>
      </c>
      <c r="X654" s="1679">
        <v>0</v>
      </c>
      <c r="Y654" s="1679">
        <v>0</v>
      </c>
      <c r="Z654" s="1679">
        <v>0</v>
      </c>
      <c r="AA654" s="1682">
        <f t="shared" si="177"/>
        <v>0</v>
      </c>
    </row>
    <row r="655" spans="2:27" ht="28.2" thickBot="1" x14ac:dyDescent="0.3">
      <c r="B655" s="251" t="s">
        <v>1097</v>
      </c>
      <c r="C655" s="51" t="s">
        <v>1098</v>
      </c>
      <c r="D655" s="59" t="s">
        <v>1077</v>
      </c>
      <c r="E655" s="60" t="s">
        <v>145</v>
      </c>
      <c r="F655" s="302">
        <v>2</v>
      </c>
      <c r="G655" s="1670">
        <v>0</v>
      </c>
      <c r="H655" s="1678">
        <v>0</v>
      </c>
      <c r="I655" s="1678">
        <v>0</v>
      </c>
      <c r="J655" s="1678">
        <v>0</v>
      </c>
      <c r="K655" s="1678">
        <v>0</v>
      </c>
      <c r="L655" s="1678">
        <v>0</v>
      </c>
      <c r="M655" s="1679">
        <v>0.374</v>
      </c>
      <c r="N655" s="1679">
        <v>1.1221000000000001</v>
      </c>
      <c r="O655" s="1679">
        <v>1.0124999999999997</v>
      </c>
      <c r="P655" s="1679">
        <v>0.46430000000000016</v>
      </c>
      <c r="Q655" s="1680">
        <v>0.45109999999999983</v>
      </c>
      <c r="R655" s="1681">
        <v>0.25309999999999988</v>
      </c>
      <c r="S655" s="1679">
        <v>0</v>
      </c>
      <c r="T655" s="1679">
        <v>0</v>
      </c>
      <c r="U655" s="1679">
        <v>0</v>
      </c>
      <c r="V655" s="1679">
        <v>0</v>
      </c>
      <c r="W655" s="1679">
        <v>0</v>
      </c>
      <c r="X655" s="1679">
        <v>0</v>
      </c>
      <c r="Y655" s="1679">
        <v>0</v>
      </c>
      <c r="Z655" s="1679">
        <v>0</v>
      </c>
      <c r="AA655" s="1682">
        <f t="shared" si="177"/>
        <v>0</v>
      </c>
    </row>
    <row r="656" spans="2:27" ht="14.4" thickBot="1" x14ac:dyDescent="0.3">
      <c r="B656" s="252"/>
      <c r="C656" s="253"/>
      <c r="D656" s="61"/>
      <c r="E656" s="254"/>
      <c r="F656" s="255"/>
      <c r="G656" s="264"/>
      <c r="H656" s="264"/>
      <c r="I656" s="264"/>
      <c r="J656" s="264"/>
      <c r="K656" s="264"/>
      <c r="L656" s="264"/>
      <c r="M656" s="264"/>
      <c r="N656" s="264"/>
      <c r="O656" s="264"/>
      <c r="P656" s="264"/>
      <c r="Q656" s="264"/>
      <c r="R656" s="264"/>
      <c r="S656" s="264"/>
      <c r="T656" s="264"/>
      <c r="U656" s="264"/>
      <c r="V656" s="264"/>
      <c r="W656" s="264"/>
      <c r="X656" s="264"/>
      <c r="Y656" s="264"/>
      <c r="Z656" s="264"/>
      <c r="AA656" s="264"/>
    </row>
    <row r="657" spans="2:27" ht="42" thickBot="1" x14ac:dyDescent="0.3">
      <c r="B657" s="216" t="s">
        <v>1099</v>
      </c>
      <c r="G657" s="1717" t="s">
        <v>977</v>
      </c>
      <c r="H657" s="1779"/>
      <c r="I657" s="1779"/>
      <c r="J657" s="1779"/>
      <c r="K657" s="1779"/>
      <c r="L657" s="1779"/>
      <c r="M657" s="1779"/>
      <c r="N657" s="1779"/>
      <c r="O657" s="1779"/>
      <c r="P657" s="1779"/>
      <c r="Q657" s="1718"/>
      <c r="R657" s="1717" t="s">
        <v>978</v>
      </c>
      <c r="S657" s="1779"/>
      <c r="T657" s="1779"/>
      <c r="U657" s="1779"/>
      <c r="V657" s="1779"/>
      <c r="W657" s="1779"/>
      <c r="X657" s="1779"/>
      <c r="Y657" s="1779"/>
      <c r="Z657" s="1779"/>
      <c r="AA657" s="1718"/>
    </row>
    <row r="658" spans="2:27" ht="42" thickBot="1" x14ac:dyDescent="0.3">
      <c r="B658" s="257" t="s">
        <v>979</v>
      </c>
      <c r="C658" s="258" t="s">
        <v>962</v>
      </c>
      <c r="D658" s="258" t="s">
        <v>963</v>
      </c>
      <c r="E658" s="258" t="s">
        <v>116</v>
      </c>
      <c r="F658" s="259" t="s">
        <v>117</v>
      </c>
      <c r="G658" s="257" t="s">
        <v>118</v>
      </c>
      <c r="H658" s="258" t="s">
        <v>119</v>
      </c>
      <c r="I658" s="258" t="s">
        <v>120</v>
      </c>
      <c r="J658" s="258" t="s">
        <v>121</v>
      </c>
      <c r="K658" s="258" t="s">
        <v>122</v>
      </c>
      <c r="L658" s="258" t="s">
        <v>123</v>
      </c>
      <c r="M658" s="258" t="s">
        <v>124</v>
      </c>
      <c r="N658" s="258" t="s">
        <v>125</v>
      </c>
      <c r="O658" s="258" t="s">
        <v>126</v>
      </c>
      <c r="P658" s="258" t="s">
        <v>127</v>
      </c>
      <c r="Q658" s="259" t="s">
        <v>128</v>
      </c>
      <c r="R658" s="262" t="s">
        <v>980</v>
      </c>
      <c r="S658" s="260" t="s">
        <v>981</v>
      </c>
      <c r="T658" s="260" t="s">
        <v>982</v>
      </c>
      <c r="U658" s="260" t="s">
        <v>983</v>
      </c>
      <c r="V658" s="260" t="s">
        <v>984</v>
      </c>
      <c r="W658" s="260" t="s">
        <v>985</v>
      </c>
      <c r="X658" s="260" t="s">
        <v>986</v>
      </c>
      <c r="Y658" s="260" t="s">
        <v>987</v>
      </c>
      <c r="Z658" s="260" t="s">
        <v>988</v>
      </c>
      <c r="AA658" s="261" t="s">
        <v>989</v>
      </c>
    </row>
    <row r="659" spans="2:27" x14ac:dyDescent="0.25">
      <c r="B659" s="250" t="s">
        <v>1100</v>
      </c>
      <c r="C659" s="50" t="s">
        <v>1101</v>
      </c>
      <c r="D659" s="57" t="s">
        <v>966</v>
      </c>
      <c r="E659" s="1628" t="s">
        <v>1986</v>
      </c>
      <c r="F659" s="301">
        <v>3</v>
      </c>
      <c r="G659" s="1629"/>
      <c r="H659" s="1630"/>
      <c r="I659" s="1630"/>
      <c r="J659" s="1630"/>
      <c r="K659" s="1630"/>
      <c r="L659" s="1630"/>
      <c r="M659" s="1631"/>
      <c r="N659" s="1631"/>
      <c r="O659" s="1631"/>
      <c r="P659" s="1631"/>
      <c r="Q659" s="1632"/>
      <c r="R659" s="1633"/>
      <c r="S659" s="1631"/>
      <c r="T659" s="1631"/>
      <c r="U659" s="1631"/>
      <c r="V659" s="1631"/>
      <c r="W659" s="1631"/>
      <c r="X659" s="1631"/>
      <c r="Y659" s="1631"/>
      <c r="Z659" s="1631"/>
      <c r="AA659" s="322"/>
    </row>
    <row r="660" spans="2:27" ht="14.4" thickBot="1" x14ac:dyDescent="0.3">
      <c r="B660" s="251" t="s">
        <v>1102</v>
      </c>
      <c r="C660" s="51" t="s">
        <v>1103</v>
      </c>
      <c r="D660" s="59" t="s">
        <v>966</v>
      </c>
      <c r="E660" s="1634" t="s">
        <v>1986</v>
      </c>
      <c r="F660" s="302">
        <v>3</v>
      </c>
      <c r="G660" s="1635">
        <v>0</v>
      </c>
      <c r="H660" s="1636">
        <v>0</v>
      </c>
      <c r="I660" s="1636">
        <v>0</v>
      </c>
      <c r="J660" s="1636">
        <v>0</v>
      </c>
      <c r="K660" s="1636">
        <v>0</v>
      </c>
      <c r="L660" s="1636">
        <v>0</v>
      </c>
      <c r="M660" s="1637">
        <v>0.38557127186683682</v>
      </c>
      <c r="N660" s="1637">
        <v>0.61858656715408622</v>
      </c>
      <c r="O660" s="1637">
        <v>0.8750479469536413</v>
      </c>
      <c r="P660" s="1637">
        <v>1.0539933915093873</v>
      </c>
      <c r="Q660" s="1638">
        <v>1.2280626381158104</v>
      </c>
      <c r="R660" s="1639">
        <v>3.7180754842810302</v>
      </c>
      <c r="S660" s="1637">
        <v>0</v>
      </c>
      <c r="T660" s="1637">
        <v>0</v>
      </c>
      <c r="U660" s="1637">
        <v>0</v>
      </c>
      <c r="V660" s="1637">
        <v>0</v>
      </c>
      <c r="W660" s="1637">
        <v>0</v>
      </c>
      <c r="X660" s="1637">
        <v>0</v>
      </c>
      <c r="Y660" s="1637">
        <v>0</v>
      </c>
      <c r="Z660" s="1637">
        <v>0</v>
      </c>
      <c r="AA660" s="326"/>
    </row>
    <row r="661" spans="2:27" ht="14.4" thickBot="1" x14ac:dyDescent="0.3"/>
    <row r="662" spans="2:27" ht="42" thickBot="1" x14ac:dyDescent="0.3">
      <c r="B662" s="434" t="s">
        <v>57</v>
      </c>
      <c r="C662" s="66" t="s">
        <v>15</v>
      </c>
      <c r="D662" s="432" t="s">
        <v>2</v>
      </c>
      <c r="E662" s="1640" t="s">
        <v>2388</v>
      </c>
      <c r="G662" s="1209" t="s">
        <v>56</v>
      </c>
    </row>
    <row r="663" spans="2:27" ht="28.2" thickBot="1" x14ac:dyDescent="0.3">
      <c r="B663" s="433" t="s">
        <v>110</v>
      </c>
      <c r="C663" s="1641" t="s">
        <v>1945</v>
      </c>
      <c r="D663" s="1642" t="s">
        <v>1987</v>
      </c>
      <c r="E663" s="1640">
        <v>282.86842178782547</v>
      </c>
    </row>
    <row r="664" spans="2:27" ht="14.4" thickBot="1" x14ac:dyDescent="0.3"/>
    <row r="665" spans="2:27" ht="42" thickBot="1" x14ac:dyDescent="0.3">
      <c r="B665" s="216" t="s">
        <v>976</v>
      </c>
      <c r="G665" s="1717" t="s">
        <v>977</v>
      </c>
      <c r="H665" s="1779"/>
      <c r="I665" s="1779"/>
      <c r="J665" s="1779"/>
      <c r="K665" s="1779"/>
      <c r="L665" s="1779"/>
      <c r="M665" s="1779"/>
      <c r="N665" s="1779"/>
      <c r="O665" s="1779"/>
      <c r="P665" s="1779"/>
      <c r="Q665" s="1718"/>
      <c r="R665" s="1717" t="s">
        <v>978</v>
      </c>
      <c r="S665" s="1779"/>
      <c r="T665" s="1779"/>
      <c r="U665" s="1779"/>
      <c r="V665" s="1779"/>
      <c r="W665" s="1779"/>
      <c r="X665" s="1779"/>
      <c r="Y665" s="1779"/>
      <c r="Z665" s="1779"/>
      <c r="AA665" s="1718"/>
    </row>
    <row r="666" spans="2:27" ht="42" thickBot="1" x14ac:dyDescent="0.3">
      <c r="B666" s="257" t="s">
        <v>979</v>
      </c>
      <c r="C666" s="258" t="s">
        <v>962</v>
      </c>
      <c r="D666" s="258" t="s">
        <v>963</v>
      </c>
      <c r="E666" s="258" t="s">
        <v>116</v>
      </c>
      <c r="F666" s="259" t="s">
        <v>117</v>
      </c>
      <c r="G666" s="257" t="s">
        <v>118</v>
      </c>
      <c r="H666" s="258" t="s">
        <v>119</v>
      </c>
      <c r="I666" s="258" t="s">
        <v>120</v>
      </c>
      <c r="J666" s="258" t="s">
        <v>121</v>
      </c>
      <c r="K666" s="258" t="s">
        <v>122</v>
      </c>
      <c r="L666" s="258" t="s">
        <v>123</v>
      </c>
      <c r="M666" s="258" t="s">
        <v>124</v>
      </c>
      <c r="N666" s="258" t="s">
        <v>125</v>
      </c>
      <c r="O666" s="258" t="s">
        <v>126</v>
      </c>
      <c r="P666" s="258" t="s">
        <v>127</v>
      </c>
      <c r="Q666" s="259" t="s">
        <v>128</v>
      </c>
      <c r="R666" s="262" t="s">
        <v>980</v>
      </c>
      <c r="S666" s="260" t="s">
        <v>981</v>
      </c>
      <c r="T666" s="260" t="s">
        <v>982</v>
      </c>
      <c r="U666" s="260" t="s">
        <v>983</v>
      </c>
      <c r="V666" s="260" t="s">
        <v>984</v>
      </c>
      <c r="W666" s="260" t="s">
        <v>985</v>
      </c>
      <c r="X666" s="260" t="s">
        <v>986</v>
      </c>
      <c r="Y666" s="260" t="s">
        <v>987</v>
      </c>
      <c r="Z666" s="260" t="s">
        <v>988</v>
      </c>
      <c r="AA666" s="261" t="s">
        <v>989</v>
      </c>
    </row>
    <row r="667" spans="2:27" x14ac:dyDescent="0.25">
      <c r="B667" s="256" t="s">
        <v>990</v>
      </c>
      <c r="C667" s="247" t="s">
        <v>965</v>
      </c>
      <c r="D667" s="248" t="s">
        <v>966</v>
      </c>
      <c r="E667" s="1643" t="s">
        <v>1986</v>
      </c>
      <c r="F667" s="312">
        <v>3</v>
      </c>
      <c r="G667" s="1644">
        <v>0</v>
      </c>
      <c r="H667" s="1645">
        <v>1.5929650530273047</v>
      </c>
      <c r="I667" s="1645">
        <v>0</v>
      </c>
      <c r="J667" s="1645">
        <v>0</v>
      </c>
      <c r="K667" s="1645">
        <v>0</v>
      </c>
      <c r="L667" s="1645">
        <v>0</v>
      </c>
      <c r="M667" s="1646">
        <v>3.4044242433184908</v>
      </c>
      <c r="N667" s="1646">
        <v>4.5975292784570847</v>
      </c>
      <c r="O667" s="1646">
        <v>4.3238038717033556</v>
      </c>
      <c r="P667" s="1646">
        <v>3.501040562866141</v>
      </c>
      <c r="Q667" s="1647">
        <v>3.5547635310191552</v>
      </c>
      <c r="R667" s="1648">
        <v>16.717005694510679</v>
      </c>
      <c r="S667" s="1646">
        <v>18.70572527651888</v>
      </c>
      <c r="T667" s="1646">
        <v>17.79178531054097</v>
      </c>
      <c r="U667" s="1646">
        <v>17.536931615052385</v>
      </c>
      <c r="V667" s="1646">
        <v>18.159149526560888</v>
      </c>
      <c r="W667" s="1646">
        <v>18.317484627228303</v>
      </c>
      <c r="X667" s="1646">
        <v>17.643378282942276</v>
      </c>
      <c r="Y667" s="1646">
        <v>18.669139245523283</v>
      </c>
      <c r="Z667" s="1646">
        <v>18.632552607148458</v>
      </c>
      <c r="AA667" s="1649">
        <f t="shared" ref="AA667:AA669" si="179">SUM(AA665:AA666)</f>
        <v>0</v>
      </c>
    </row>
    <row r="668" spans="2:27" x14ac:dyDescent="0.25">
      <c r="B668" s="250" t="s">
        <v>991</v>
      </c>
      <c r="C668" s="50" t="s">
        <v>968</v>
      </c>
      <c r="D668" s="57" t="s">
        <v>966</v>
      </c>
      <c r="E668" s="1643" t="s">
        <v>1986</v>
      </c>
      <c r="F668" s="301">
        <v>3</v>
      </c>
      <c r="G668" s="1650">
        <v>0</v>
      </c>
      <c r="H668" s="1651">
        <v>0</v>
      </c>
      <c r="I668" s="1651">
        <v>0</v>
      </c>
      <c r="J668" s="1651">
        <v>0</v>
      </c>
      <c r="K668" s="1651">
        <v>0</v>
      </c>
      <c r="L668" s="1651">
        <v>0</v>
      </c>
      <c r="M668" s="1652">
        <v>0</v>
      </c>
      <c r="N668" s="1652">
        <v>0</v>
      </c>
      <c r="O668" s="1652">
        <v>0</v>
      </c>
      <c r="P668" s="1652">
        <v>0</v>
      </c>
      <c r="Q668" s="1653">
        <v>0</v>
      </c>
      <c r="R668" s="1654">
        <v>0</v>
      </c>
      <c r="S668" s="1652">
        <v>0</v>
      </c>
      <c r="T668" s="1652">
        <v>0</v>
      </c>
      <c r="U668" s="1652">
        <v>0</v>
      </c>
      <c r="V668" s="1652">
        <v>0</v>
      </c>
      <c r="W668" s="1652">
        <v>0</v>
      </c>
      <c r="X668" s="1652">
        <v>0</v>
      </c>
      <c r="Y668" s="1652">
        <v>0</v>
      </c>
      <c r="Z668" s="1652">
        <v>0</v>
      </c>
      <c r="AA668" s="1649">
        <f t="shared" si="179"/>
        <v>0</v>
      </c>
    </row>
    <row r="669" spans="2:27" ht="14.4" thickBot="1" x14ac:dyDescent="0.3">
      <c r="B669" s="251" t="s">
        <v>992</v>
      </c>
      <c r="C669" s="51" t="s">
        <v>993</v>
      </c>
      <c r="D669" s="59" t="s">
        <v>966</v>
      </c>
      <c r="E669" s="1643" t="s">
        <v>1986</v>
      </c>
      <c r="F669" s="302">
        <v>3</v>
      </c>
      <c r="G669" s="315">
        <f t="shared" ref="G669:Z669" si="180">SUM(G667:G668)</f>
        <v>0</v>
      </c>
      <c r="H669" s="315">
        <f t="shared" si="180"/>
        <v>1.5929650530273047</v>
      </c>
      <c r="I669" s="315">
        <f t="shared" si="180"/>
        <v>0</v>
      </c>
      <c r="J669" s="315">
        <f t="shared" si="180"/>
        <v>0</v>
      </c>
      <c r="K669" s="315">
        <f t="shared" si="180"/>
        <v>0</v>
      </c>
      <c r="L669" s="315">
        <f t="shared" si="180"/>
        <v>0</v>
      </c>
      <c r="M669" s="315">
        <f t="shared" si="180"/>
        <v>3.4044242433184908</v>
      </c>
      <c r="N669" s="315">
        <f t="shared" si="180"/>
        <v>4.5975292784570847</v>
      </c>
      <c r="O669" s="315">
        <f t="shared" si="180"/>
        <v>4.3238038717033556</v>
      </c>
      <c r="P669" s="315">
        <f t="shared" si="180"/>
        <v>3.501040562866141</v>
      </c>
      <c r="Q669" s="315">
        <f t="shared" si="180"/>
        <v>3.5547635310191552</v>
      </c>
      <c r="R669" s="315">
        <f t="shared" si="180"/>
        <v>16.717005694510679</v>
      </c>
      <c r="S669" s="315">
        <f t="shared" si="180"/>
        <v>18.70572527651888</v>
      </c>
      <c r="T669" s="315">
        <f t="shared" si="180"/>
        <v>17.79178531054097</v>
      </c>
      <c r="U669" s="315">
        <f t="shared" si="180"/>
        <v>17.536931615052385</v>
      </c>
      <c r="V669" s="315">
        <f t="shared" si="180"/>
        <v>18.159149526560888</v>
      </c>
      <c r="W669" s="315">
        <f t="shared" si="180"/>
        <v>18.317484627228303</v>
      </c>
      <c r="X669" s="315">
        <f t="shared" si="180"/>
        <v>17.643378282942276</v>
      </c>
      <c r="Y669" s="315">
        <f t="shared" si="180"/>
        <v>18.669139245523283</v>
      </c>
      <c r="Z669" s="315">
        <f t="shared" si="180"/>
        <v>18.632552607148458</v>
      </c>
      <c r="AA669" s="318">
        <f t="shared" si="179"/>
        <v>0</v>
      </c>
    </row>
    <row r="670" spans="2:27" ht="14.4" thickBot="1" x14ac:dyDescent="0.3">
      <c r="B670" s="252"/>
      <c r="C670" s="253"/>
      <c r="D670" s="61"/>
      <c r="E670" s="254"/>
      <c r="F670" s="255"/>
      <c r="G670" s="264"/>
      <c r="H670" s="264"/>
      <c r="I670" s="264"/>
      <c r="J670" s="264"/>
      <c r="K670" s="264"/>
      <c r="L670" s="264"/>
      <c r="M670" s="264"/>
      <c r="N670" s="264"/>
      <c r="O670" s="264"/>
      <c r="P670" s="264"/>
      <c r="Q670" s="264"/>
      <c r="R670" s="264"/>
      <c r="S670" s="264"/>
      <c r="T670" s="264"/>
      <c r="U670" s="264"/>
      <c r="V670" s="264"/>
      <c r="W670" s="264"/>
      <c r="X670" s="264"/>
      <c r="Y670" s="264"/>
      <c r="Z670" s="264"/>
      <c r="AA670" s="264"/>
    </row>
    <row r="671" spans="2:27" ht="42" thickBot="1" x14ac:dyDescent="0.3">
      <c r="B671" s="216" t="s">
        <v>994</v>
      </c>
      <c r="C671" s="1658"/>
      <c r="G671" s="1717" t="s">
        <v>977</v>
      </c>
      <c r="H671" s="1779"/>
      <c r="I671" s="1779"/>
      <c r="J671" s="1779"/>
      <c r="K671" s="1779"/>
      <c r="L671" s="1779"/>
      <c r="M671" s="1779"/>
      <c r="N671" s="1779"/>
      <c r="O671" s="1779"/>
      <c r="P671" s="1779"/>
      <c r="Q671" s="1718"/>
      <c r="R671" s="1717" t="s">
        <v>978</v>
      </c>
      <c r="S671" s="1779"/>
      <c r="T671" s="1779"/>
      <c r="U671" s="1779"/>
      <c r="V671" s="1779"/>
      <c r="W671" s="1779"/>
      <c r="X671" s="1779"/>
      <c r="Y671" s="1779"/>
      <c r="Z671" s="1779"/>
      <c r="AA671" s="1718"/>
    </row>
    <row r="672" spans="2:27" ht="42" thickBot="1" x14ac:dyDescent="0.3">
      <c r="B672" s="257" t="s">
        <v>979</v>
      </c>
      <c r="C672" s="258" t="s">
        <v>962</v>
      </c>
      <c r="D672" s="258" t="s">
        <v>963</v>
      </c>
      <c r="E672" s="258" t="s">
        <v>116</v>
      </c>
      <c r="F672" s="259" t="s">
        <v>117</v>
      </c>
      <c r="G672" s="257" t="s">
        <v>118</v>
      </c>
      <c r="H672" s="258" t="s">
        <v>119</v>
      </c>
      <c r="I672" s="258" t="s">
        <v>120</v>
      </c>
      <c r="J672" s="258" t="s">
        <v>121</v>
      </c>
      <c r="K672" s="258" t="s">
        <v>122</v>
      </c>
      <c r="L672" s="258" t="s">
        <v>123</v>
      </c>
      <c r="M672" s="258" t="s">
        <v>124</v>
      </c>
      <c r="N672" s="258" t="s">
        <v>125</v>
      </c>
      <c r="O672" s="258" t="s">
        <v>126</v>
      </c>
      <c r="P672" s="258" t="s">
        <v>127</v>
      </c>
      <c r="Q672" s="259" t="s">
        <v>128</v>
      </c>
      <c r="R672" s="262" t="s">
        <v>980</v>
      </c>
      <c r="S672" s="260" t="s">
        <v>981</v>
      </c>
      <c r="T672" s="260" t="s">
        <v>982</v>
      </c>
      <c r="U672" s="260" t="s">
        <v>983</v>
      </c>
      <c r="V672" s="260" t="s">
        <v>984</v>
      </c>
      <c r="W672" s="260" t="s">
        <v>985</v>
      </c>
      <c r="X672" s="260" t="s">
        <v>986</v>
      </c>
      <c r="Y672" s="260" t="s">
        <v>987</v>
      </c>
      <c r="Z672" s="260" t="s">
        <v>988</v>
      </c>
      <c r="AA672" s="261" t="s">
        <v>989</v>
      </c>
    </row>
    <row r="673" spans="2:27" x14ac:dyDescent="0.25">
      <c r="B673" s="249" t="s">
        <v>995</v>
      </c>
      <c r="C673" s="50" t="s">
        <v>996</v>
      </c>
      <c r="D673" s="57" t="s">
        <v>810</v>
      </c>
      <c r="E673" s="1628" t="s">
        <v>1986</v>
      </c>
      <c r="F673" s="301">
        <v>3</v>
      </c>
      <c r="G673" s="1650">
        <v>0</v>
      </c>
      <c r="H673" s="1659">
        <v>0</v>
      </c>
      <c r="I673" s="1660">
        <v>0</v>
      </c>
      <c r="J673" s="1660">
        <v>0</v>
      </c>
      <c r="K673" s="1660">
        <v>0</v>
      </c>
      <c r="L673" s="1660">
        <v>0</v>
      </c>
      <c r="M673" s="1661">
        <v>0</v>
      </c>
      <c r="N673" s="1661">
        <v>0</v>
      </c>
      <c r="O673" s="1661">
        <v>0</v>
      </c>
      <c r="P673" s="1661">
        <v>0</v>
      </c>
      <c r="Q673" s="1662">
        <v>0</v>
      </c>
      <c r="R673" s="1663">
        <v>6.3811253359802924</v>
      </c>
      <c r="S673" s="1661">
        <v>25.52450134392117</v>
      </c>
      <c r="T673" s="1661">
        <v>0</v>
      </c>
      <c r="U673" s="1661">
        <v>0</v>
      </c>
      <c r="V673" s="1661">
        <v>0</v>
      </c>
      <c r="W673" s="1661">
        <v>6.051501943444455</v>
      </c>
      <c r="X673" s="1661">
        <v>0</v>
      </c>
      <c r="Y673" s="1661">
        <v>0</v>
      </c>
      <c r="Z673" s="1661">
        <v>0</v>
      </c>
      <c r="AA673" s="1664">
        <f t="shared" ref="AA673:AA686" si="181">SUM(AA671:AA672)</f>
        <v>0</v>
      </c>
    </row>
    <row r="674" spans="2:27" x14ac:dyDescent="0.25">
      <c r="B674" s="250" t="s">
        <v>997</v>
      </c>
      <c r="C674" s="50" t="s">
        <v>996</v>
      </c>
      <c r="D674" s="57" t="s">
        <v>807</v>
      </c>
      <c r="E674" s="1628" t="s">
        <v>1986</v>
      </c>
      <c r="F674" s="301">
        <v>3</v>
      </c>
      <c r="G674" s="1650">
        <v>0</v>
      </c>
      <c r="H674" s="1659">
        <v>0</v>
      </c>
      <c r="I674" s="1660">
        <v>0</v>
      </c>
      <c r="J674" s="1660">
        <v>0</v>
      </c>
      <c r="K674" s="1660">
        <v>0</v>
      </c>
      <c r="L674" s="1660">
        <v>0</v>
      </c>
      <c r="M674" s="1661">
        <v>0</v>
      </c>
      <c r="N674" s="1661">
        <v>0</v>
      </c>
      <c r="O674" s="1661">
        <v>0</v>
      </c>
      <c r="P674" s="1661">
        <v>0</v>
      </c>
      <c r="Q674" s="1665">
        <v>0</v>
      </c>
      <c r="R674" s="1663">
        <v>0</v>
      </c>
      <c r="S674" s="1661">
        <v>0</v>
      </c>
      <c r="T674" s="1661">
        <v>0</v>
      </c>
      <c r="U674" s="1661">
        <v>0</v>
      </c>
      <c r="V674" s="1661">
        <v>0</v>
      </c>
      <c r="W674" s="1661">
        <v>0</v>
      </c>
      <c r="X674" s="1661">
        <v>0</v>
      </c>
      <c r="Y674" s="1661">
        <v>0</v>
      </c>
      <c r="Z674" s="1661">
        <v>0</v>
      </c>
      <c r="AA674" s="1664">
        <f t="shared" si="181"/>
        <v>0</v>
      </c>
    </row>
    <row r="675" spans="2:27" x14ac:dyDescent="0.25">
      <c r="B675" s="250" t="s">
        <v>998</v>
      </c>
      <c r="C675" s="50" t="s">
        <v>996</v>
      </c>
      <c r="D675" s="57" t="s">
        <v>966</v>
      </c>
      <c r="E675" s="1628" t="s">
        <v>1986</v>
      </c>
      <c r="F675" s="301">
        <v>3</v>
      </c>
      <c r="G675" s="319">
        <f t="shared" ref="G675:Z675" si="182">SUM(G673:G674)</f>
        <v>0</v>
      </c>
      <c r="H675" s="319">
        <f t="shared" si="182"/>
        <v>0</v>
      </c>
      <c r="I675" s="319">
        <f t="shared" si="182"/>
        <v>0</v>
      </c>
      <c r="J675" s="319">
        <f t="shared" si="182"/>
        <v>0</v>
      </c>
      <c r="K675" s="319">
        <f t="shared" si="182"/>
        <v>0</v>
      </c>
      <c r="L675" s="319">
        <f t="shared" si="182"/>
        <v>0</v>
      </c>
      <c r="M675" s="319">
        <f t="shared" si="182"/>
        <v>0</v>
      </c>
      <c r="N675" s="319">
        <f t="shared" si="182"/>
        <v>0</v>
      </c>
      <c r="O675" s="319">
        <f t="shared" si="182"/>
        <v>0</v>
      </c>
      <c r="P675" s="319">
        <f t="shared" si="182"/>
        <v>0</v>
      </c>
      <c r="Q675" s="319">
        <f t="shared" si="182"/>
        <v>0</v>
      </c>
      <c r="R675" s="319">
        <f t="shared" si="182"/>
        <v>6.3811253359802924</v>
      </c>
      <c r="S675" s="319">
        <f t="shared" si="182"/>
        <v>25.52450134392117</v>
      </c>
      <c r="T675" s="319">
        <f t="shared" si="182"/>
        <v>0</v>
      </c>
      <c r="U675" s="319">
        <f t="shared" si="182"/>
        <v>0</v>
      </c>
      <c r="V675" s="319">
        <f t="shared" si="182"/>
        <v>0</v>
      </c>
      <c r="W675" s="319">
        <f t="shared" si="182"/>
        <v>6.051501943444455</v>
      </c>
      <c r="X675" s="319">
        <f t="shared" si="182"/>
        <v>0</v>
      </c>
      <c r="Y675" s="319">
        <f t="shared" si="182"/>
        <v>0</v>
      </c>
      <c r="Z675" s="319">
        <f t="shared" si="182"/>
        <v>0</v>
      </c>
      <c r="AA675" s="320">
        <f t="shared" si="181"/>
        <v>0</v>
      </c>
    </row>
    <row r="676" spans="2:27" x14ac:dyDescent="0.25">
      <c r="B676" s="249" t="s">
        <v>999</v>
      </c>
      <c r="C676" s="50" t="s">
        <v>1000</v>
      </c>
      <c r="D676" s="57" t="s">
        <v>810</v>
      </c>
      <c r="E676" s="1628" t="s">
        <v>1986</v>
      </c>
      <c r="F676" s="301">
        <v>3</v>
      </c>
      <c r="G676" s="1650">
        <v>0</v>
      </c>
      <c r="H676" s="1659">
        <v>0</v>
      </c>
      <c r="I676" s="1660">
        <v>0</v>
      </c>
      <c r="J676" s="1660">
        <v>0</v>
      </c>
      <c r="K676" s="1660">
        <v>0</v>
      </c>
      <c r="L676" s="1660">
        <v>0</v>
      </c>
      <c r="M676" s="1661">
        <v>0</v>
      </c>
      <c r="N676" s="1661">
        <v>0</v>
      </c>
      <c r="O676" s="1661">
        <v>0</v>
      </c>
      <c r="P676" s="1661">
        <v>0</v>
      </c>
      <c r="Q676" s="1665">
        <v>0</v>
      </c>
      <c r="R676" s="1663">
        <v>0</v>
      </c>
      <c r="S676" s="1661">
        <v>0</v>
      </c>
      <c r="T676" s="1661">
        <v>0</v>
      </c>
      <c r="U676" s="1661">
        <v>0</v>
      </c>
      <c r="V676" s="1661">
        <v>0</v>
      </c>
      <c r="W676" s="1661">
        <v>0</v>
      </c>
      <c r="X676" s="1661">
        <v>0</v>
      </c>
      <c r="Y676" s="1661">
        <v>0</v>
      </c>
      <c r="Z676" s="1661">
        <v>0</v>
      </c>
      <c r="AA676" s="1664">
        <f t="shared" si="181"/>
        <v>0</v>
      </c>
    </row>
    <row r="677" spans="2:27" x14ac:dyDescent="0.25">
      <c r="B677" s="250" t="s">
        <v>1001</v>
      </c>
      <c r="C677" s="50" t="s">
        <v>1000</v>
      </c>
      <c r="D677" s="57" t="s">
        <v>807</v>
      </c>
      <c r="E677" s="1628" t="s">
        <v>1986</v>
      </c>
      <c r="F677" s="301">
        <v>3</v>
      </c>
      <c r="G677" s="1650">
        <v>0</v>
      </c>
      <c r="H677" s="1659">
        <v>0</v>
      </c>
      <c r="I677" s="1660">
        <v>0</v>
      </c>
      <c r="J677" s="1660">
        <v>0</v>
      </c>
      <c r="K677" s="1660">
        <v>0</v>
      </c>
      <c r="L677" s="1660">
        <v>0</v>
      </c>
      <c r="M677" s="1661">
        <v>0</v>
      </c>
      <c r="N677" s="1661">
        <v>0</v>
      </c>
      <c r="O677" s="1661">
        <v>0</v>
      </c>
      <c r="P677" s="1661">
        <v>0</v>
      </c>
      <c r="Q677" s="1665">
        <v>0</v>
      </c>
      <c r="R677" s="1663">
        <v>0</v>
      </c>
      <c r="S677" s="1661">
        <v>0</v>
      </c>
      <c r="T677" s="1661">
        <v>0</v>
      </c>
      <c r="U677" s="1661">
        <v>0</v>
      </c>
      <c r="V677" s="1661">
        <v>0</v>
      </c>
      <c r="W677" s="1661">
        <v>0</v>
      </c>
      <c r="X677" s="1661">
        <v>0</v>
      </c>
      <c r="Y677" s="1661">
        <v>0</v>
      </c>
      <c r="Z677" s="1661">
        <v>0</v>
      </c>
      <c r="AA677" s="1664">
        <f t="shared" si="181"/>
        <v>0</v>
      </c>
    </row>
    <row r="678" spans="2:27" x14ac:dyDescent="0.25">
      <c r="B678" s="250" t="s">
        <v>1002</v>
      </c>
      <c r="C678" s="50" t="s">
        <v>1000</v>
      </c>
      <c r="D678" s="57" t="s">
        <v>966</v>
      </c>
      <c r="E678" s="1628" t="s">
        <v>1986</v>
      </c>
      <c r="F678" s="301">
        <v>3</v>
      </c>
      <c r="G678" s="319">
        <f t="shared" ref="G678:AA678" si="183">SUM(G676:G677)</f>
        <v>0</v>
      </c>
      <c r="H678" s="319">
        <f t="shared" si="183"/>
        <v>0</v>
      </c>
      <c r="I678" s="319">
        <f t="shared" si="183"/>
        <v>0</v>
      </c>
      <c r="J678" s="319">
        <f t="shared" si="183"/>
        <v>0</v>
      </c>
      <c r="K678" s="319">
        <f t="shared" si="183"/>
        <v>0</v>
      </c>
      <c r="L678" s="319">
        <f t="shared" si="183"/>
        <v>0</v>
      </c>
      <c r="M678" s="319">
        <f t="shared" si="183"/>
        <v>0</v>
      </c>
      <c r="N678" s="319">
        <f t="shared" si="183"/>
        <v>0</v>
      </c>
      <c r="O678" s="319">
        <f t="shared" si="183"/>
        <v>0</v>
      </c>
      <c r="P678" s="319">
        <f t="shared" si="183"/>
        <v>0</v>
      </c>
      <c r="Q678" s="319">
        <f t="shared" si="183"/>
        <v>0</v>
      </c>
      <c r="R678" s="319">
        <f t="shared" si="183"/>
        <v>0</v>
      </c>
      <c r="S678" s="319">
        <f t="shared" si="183"/>
        <v>0</v>
      </c>
      <c r="T678" s="319">
        <f t="shared" si="183"/>
        <v>0</v>
      </c>
      <c r="U678" s="319">
        <f t="shared" si="183"/>
        <v>0</v>
      </c>
      <c r="V678" s="319">
        <f t="shared" si="183"/>
        <v>0</v>
      </c>
      <c r="W678" s="319">
        <f t="shared" si="183"/>
        <v>0</v>
      </c>
      <c r="X678" s="319">
        <f t="shared" si="183"/>
        <v>0</v>
      </c>
      <c r="Y678" s="319">
        <f t="shared" si="183"/>
        <v>0</v>
      </c>
      <c r="Z678" s="319">
        <f t="shared" si="183"/>
        <v>0</v>
      </c>
      <c r="AA678" s="320">
        <f t="shared" si="183"/>
        <v>0</v>
      </c>
    </row>
    <row r="679" spans="2:27" x14ac:dyDescent="0.25">
      <c r="B679" s="249" t="s">
        <v>1003</v>
      </c>
      <c r="C679" s="50" t="s">
        <v>1004</v>
      </c>
      <c r="D679" s="57" t="s">
        <v>810</v>
      </c>
      <c r="E679" s="1628" t="s">
        <v>1986</v>
      </c>
      <c r="F679" s="301">
        <v>3</v>
      </c>
      <c r="G679" s="1650">
        <v>0</v>
      </c>
      <c r="H679" s="1659">
        <v>0</v>
      </c>
      <c r="I679" s="1660">
        <v>0</v>
      </c>
      <c r="J679" s="1660">
        <v>0</v>
      </c>
      <c r="K679" s="1660">
        <v>0</v>
      </c>
      <c r="L679" s="1660">
        <v>0</v>
      </c>
      <c r="M679" s="1661">
        <v>0.38557127186683682</v>
      </c>
      <c r="N679" s="1661">
        <v>0.61858656715408622</v>
      </c>
      <c r="O679" s="1661">
        <v>0.8750479469536413</v>
      </c>
      <c r="P679" s="1661">
        <v>1.0539933915093873</v>
      </c>
      <c r="Q679" s="1665">
        <v>1.2280626381158104</v>
      </c>
      <c r="R679" s="1663">
        <v>3.7180754842810302</v>
      </c>
      <c r="S679" s="1661">
        <v>0</v>
      </c>
      <c r="T679" s="1661">
        <v>0</v>
      </c>
      <c r="U679" s="1661">
        <v>0</v>
      </c>
      <c r="V679" s="1661">
        <v>0</v>
      </c>
      <c r="W679" s="1661">
        <v>0</v>
      </c>
      <c r="X679" s="1661">
        <v>0</v>
      </c>
      <c r="Y679" s="1661">
        <v>0</v>
      </c>
      <c r="Z679" s="1661">
        <v>0</v>
      </c>
      <c r="AA679" s="1664">
        <f t="shared" si="181"/>
        <v>0</v>
      </c>
    </row>
    <row r="680" spans="2:27" x14ac:dyDescent="0.25">
      <c r="B680" s="250" t="s">
        <v>1005</v>
      </c>
      <c r="C680" s="50" t="s">
        <v>1004</v>
      </c>
      <c r="D680" s="57" t="s">
        <v>807</v>
      </c>
      <c r="E680" s="1628" t="s">
        <v>1986</v>
      </c>
      <c r="F680" s="301">
        <v>3</v>
      </c>
      <c r="G680" s="1650">
        <v>0</v>
      </c>
      <c r="H680" s="1659">
        <v>0</v>
      </c>
      <c r="I680" s="1660">
        <v>0</v>
      </c>
      <c r="J680" s="1660">
        <v>0</v>
      </c>
      <c r="K680" s="1660">
        <v>0</v>
      </c>
      <c r="L680" s="1660">
        <v>0</v>
      </c>
      <c r="M680" s="1661">
        <v>0</v>
      </c>
      <c r="N680" s="1661">
        <v>0</v>
      </c>
      <c r="O680" s="1661">
        <v>0</v>
      </c>
      <c r="P680" s="1661">
        <v>0</v>
      </c>
      <c r="Q680" s="1665">
        <v>0</v>
      </c>
      <c r="R680" s="1663">
        <v>0</v>
      </c>
      <c r="S680" s="1661">
        <v>0</v>
      </c>
      <c r="T680" s="1661">
        <v>0</v>
      </c>
      <c r="U680" s="1661">
        <v>0</v>
      </c>
      <c r="V680" s="1661">
        <v>0</v>
      </c>
      <c r="W680" s="1661">
        <v>0</v>
      </c>
      <c r="X680" s="1661">
        <v>0</v>
      </c>
      <c r="Y680" s="1661">
        <v>0</v>
      </c>
      <c r="Z680" s="1661">
        <v>0</v>
      </c>
      <c r="AA680" s="1664">
        <f t="shared" si="181"/>
        <v>0</v>
      </c>
    </row>
    <row r="681" spans="2:27" x14ac:dyDescent="0.25">
      <c r="B681" s="250" t="s">
        <v>1006</v>
      </c>
      <c r="C681" s="50" t="s">
        <v>1004</v>
      </c>
      <c r="D681" s="57" t="s">
        <v>966</v>
      </c>
      <c r="E681" s="1628" t="s">
        <v>1986</v>
      </c>
      <c r="F681" s="301">
        <v>3</v>
      </c>
      <c r="G681" s="319">
        <f t="shared" ref="G681:AA681" si="184">SUM(G679:G680)</f>
        <v>0</v>
      </c>
      <c r="H681" s="319">
        <f t="shared" si="184"/>
        <v>0</v>
      </c>
      <c r="I681" s="319">
        <f t="shared" si="184"/>
        <v>0</v>
      </c>
      <c r="J681" s="319">
        <f t="shared" si="184"/>
        <v>0</v>
      </c>
      <c r="K681" s="319">
        <f t="shared" si="184"/>
        <v>0</v>
      </c>
      <c r="L681" s="319">
        <f t="shared" si="184"/>
        <v>0</v>
      </c>
      <c r="M681" s="319">
        <f t="shared" si="184"/>
        <v>0.38557127186683682</v>
      </c>
      <c r="N681" s="319">
        <f t="shared" si="184"/>
        <v>0.61858656715408622</v>
      </c>
      <c r="O681" s="319">
        <f t="shared" si="184"/>
        <v>0.8750479469536413</v>
      </c>
      <c r="P681" s="319">
        <f t="shared" si="184"/>
        <v>1.0539933915093873</v>
      </c>
      <c r="Q681" s="319">
        <f t="shared" si="184"/>
        <v>1.2280626381158104</v>
      </c>
      <c r="R681" s="319">
        <f t="shared" si="184"/>
        <v>3.7180754842810302</v>
      </c>
      <c r="S681" s="319">
        <f t="shared" si="184"/>
        <v>0</v>
      </c>
      <c r="T681" s="319">
        <f t="shared" si="184"/>
        <v>0</v>
      </c>
      <c r="U681" s="319">
        <f t="shared" si="184"/>
        <v>0</v>
      </c>
      <c r="V681" s="319">
        <f t="shared" si="184"/>
        <v>0</v>
      </c>
      <c r="W681" s="319">
        <f t="shared" si="184"/>
        <v>0</v>
      </c>
      <c r="X681" s="319">
        <f t="shared" si="184"/>
        <v>0</v>
      </c>
      <c r="Y681" s="319">
        <f t="shared" si="184"/>
        <v>0</v>
      </c>
      <c r="Z681" s="319">
        <f t="shared" si="184"/>
        <v>0</v>
      </c>
      <c r="AA681" s="320">
        <f t="shared" si="184"/>
        <v>0</v>
      </c>
    </row>
    <row r="682" spans="2:27" x14ac:dyDescent="0.25">
      <c r="B682" s="249" t="s">
        <v>1007</v>
      </c>
      <c r="C682" s="50" t="s">
        <v>1008</v>
      </c>
      <c r="D682" s="57" t="s">
        <v>810</v>
      </c>
      <c r="E682" s="1628" t="s">
        <v>1986</v>
      </c>
      <c r="F682" s="301">
        <v>3</v>
      </c>
      <c r="G682" s="1650">
        <v>0</v>
      </c>
      <c r="H682" s="1659">
        <v>0</v>
      </c>
      <c r="I682" s="1660">
        <v>0</v>
      </c>
      <c r="J682" s="1660">
        <v>0</v>
      </c>
      <c r="K682" s="1660">
        <v>0</v>
      </c>
      <c r="L682" s="1660">
        <v>0</v>
      </c>
      <c r="M682" s="1661">
        <v>0</v>
      </c>
      <c r="N682" s="1661">
        <v>0</v>
      </c>
      <c r="O682" s="1661">
        <v>0</v>
      </c>
      <c r="P682" s="1661">
        <v>0</v>
      </c>
      <c r="Q682" s="1665">
        <v>0</v>
      </c>
      <c r="R682" s="1663">
        <v>0.69952644886190185</v>
      </c>
      <c r="S682" s="1661">
        <v>0</v>
      </c>
      <c r="T682" s="1661">
        <v>0.13000787623397669</v>
      </c>
      <c r="U682" s="1661">
        <v>0</v>
      </c>
      <c r="V682" s="1661">
        <v>0.28199541738971562</v>
      </c>
      <c r="W682" s="1661">
        <v>0</v>
      </c>
      <c r="X682" s="1661">
        <v>0.13000787623397669</v>
      </c>
      <c r="Y682" s="1661">
        <v>0</v>
      </c>
      <c r="Z682" s="1661">
        <v>0.28199541738971562</v>
      </c>
      <c r="AA682" s="1664">
        <f t="shared" si="181"/>
        <v>0</v>
      </c>
    </row>
    <row r="683" spans="2:27" x14ac:dyDescent="0.25">
      <c r="B683" s="250" t="s">
        <v>1009</v>
      </c>
      <c r="C683" s="50" t="s">
        <v>1008</v>
      </c>
      <c r="D683" s="57" t="s">
        <v>807</v>
      </c>
      <c r="E683" s="1628" t="s">
        <v>1986</v>
      </c>
      <c r="F683" s="301">
        <v>3</v>
      </c>
      <c r="G683" s="1650">
        <v>0</v>
      </c>
      <c r="H683" s="1659">
        <v>0</v>
      </c>
      <c r="I683" s="1660">
        <v>0</v>
      </c>
      <c r="J683" s="1660">
        <v>0</v>
      </c>
      <c r="K683" s="1660">
        <v>0</v>
      </c>
      <c r="L683" s="1660">
        <v>0</v>
      </c>
      <c r="M683" s="1661">
        <v>0</v>
      </c>
      <c r="N683" s="1661">
        <v>0</v>
      </c>
      <c r="O683" s="1661">
        <v>0</v>
      </c>
      <c r="P683" s="1661">
        <v>0</v>
      </c>
      <c r="Q683" s="1665">
        <v>0</v>
      </c>
      <c r="R683" s="1663">
        <v>3.3026615040518688E-2</v>
      </c>
      <c r="S683" s="1661">
        <v>8.2566537601296563E-2</v>
      </c>
      <c r="T683" s="1661">
        <v>8.2566537601296494E-2</v>
      </c>
      <c r="U683" s="1661">
        <v>8.256653760129648E-2</v>
      </c>
      <c r="V683" s="1661">
        <v>8.2566537601296175E-2</v>
      </c>
      <c r="W683" s="1661">
        <v>8.2566537601296286E-2</v>
      </c>
      <c r="X683" s="1661">
        <v>8.2566537601296355E-2</v>
      </c>
      <c r="Y683" s="1661">
        <v>8.2566537601296494E-2</v>
      </c>
      <c r="Z683" s="1661">
        <v>8.256653760129648E-2</v>
      </c>
      <c r="AA683" s="1664">
        <f t="shared" si="181"/>
        <v>0</v>
      </c>
    </row>
    <row r="684" spans="2:27" x14ac:dyDescent="0.25">
      <c r="B684" s="250" t="s">
        <v>1010</v>
      </c>
      <c r="C684" s="50" t="s">
        <v>1008</v>
      </c>
      <c r="D684" s="57" t="s">
        <v>966</v>
      </c>
      <c r="E684" s="1628" t="s">
        <v>1986</v>
      </c>
      <c r="F684" s="301">
        <v>3</v>
      </c>
      <c r="G684" s="319">
        <f t="shared" ref="G684:AA684" si="185">SUM(G682:G683)</f>
        <v>0</v>
      </c>
      <c r="H684" s="319">
        <f t="shared" si="185"/>
        <v>0</v>
      </c>
      <c r="I684" s="319">
        <f t="shared" si="185"/>
        <v>0</v>
      </c>
      <c r="J684" s="319">
        <f t="shared" si="185"/>
        <v>0</v>
      </c>
      <c r="K684" s="319">
        <f t="shared" si="185"/>
        <v>0</v>
      </c>
      <c r="L684" s="319">
        <f t="shared" si="185"/>
        <v>0</v>
      </c>
      <c r="M684" s="319">
        <f t="shared" si="185"/>
        <v>0</v>
      </c>
      <c r="N684" s="319">
        <f t="shared" si="185"/>
        <v>0</v>
      </c>
      <c r="O684" s="319">
        <f t="shared" si="185"/>
        <v>0</v>
      </c>
      <c r="P684" s="319">
        <f t="shared" si="185"/>
        <v>0</v>
      </c>
      <c r="Q684" s="319">
        <f t="shared" si="185"/>
        <v>0</v>
      </c>
      <c r="R684" s="319">
        <f t="shared" si="185"/>
        <v>0.73255306390242059</v>
      </c>
      <c r="S684" s="319">
        <f t="shared" si="185"/>
        <v>8.2566537601296563E-2</v>
      </c>
      <c r="T684" s="319">
        <f t="shared" si="185"/>
        <v>0.2125744138352732</v>
      </c>
      <c r="U684" s="319">
        <f t="shared" si="185"/>
        <v>8.256653760129648E-2</v>
      </c>
      <c r="V684" s="319">
        <f t="shared" si="185"/>
        <v>0.36456195499101179</v>
      </c>
      <c r="W684" s="319">
        <f t="shared" si="185"/>
        <v>8.2566537601296286E-2</v>
      </c>
      <c r="X684" s="319">
        <f t="shared" si="185"/>
        <v>0.21257441383527304</v>
      </c>
      <c r="Y684" s="319">
        <f t="shared" si="185"/>
        <v>8.2566537601296494E-2</v>
      </c>
      <c r="Z684" s="319">
        <f t="shared" si="185"/>
        <v>0.36456195499101207</v>
      </c>
      <c r="AA684" s="320">
        <f t="shared" si="185"/>
        <v>0</v>
      </c>
    </row>
    <row r="685" spans="2:27" x14ac:dyDescent="0.25">
      <c r="B685" s="249" t="s">
        <v>1011</v>
      </c>
      <c r="C685" s="50" t="s">
        <v>1012</v>
      </c>
      <c r="D685" s="57" t="s">
        <v>810</v>
      </c>
      <c r="E685" s="1628" t="s">
        <v>1986</v>
      </c>
      <c r="F685" s="301">
        <v>3</v>
      </c>
      <c r="G685" s="1650">
        <v>0</v>
      </c>
      <c r="H685" s="1659">
        <v>0</v>
      </c>
      <c r="I685" s="1660">
        <v>0</v>
      </c>
      <c r="J685" s="1660">
        <v>0</v>
      </c>
      <c r="K685" s="1660">
        <v>0</v>
      </c>
      <c r="L685" s="1660">
        <v>0</v>
      </c>
      <c r="M685" s="1661">
        <v>0</v>
      </c>
      <c r="N685" s="1661">
        <v>0</v>
      </c>
      <c r="O685" s="1661">
        <v>0</v>
      </c>
      <c r="P685" s="1661">
        <v>0</v>
      </c>
      <c r="Q685" s="1665">
        <v>0</v>
      </c>
      <c r="R685" s="1663">
        <v>0</v>
      </c>
      <c r="S685" s="1661">
        <v>0</v>
      </c>
      <c r="T685" s="1661">
        <v>0</v>
      </c>
      <c r="U685" s="1661">
        <v>0</v>
      </c>
      <c r="V685" s="1661">
        <v>0</v>
      </c>
      <c r="W685" s="1661">
        <v>0</v>
      </c>
      <c r="X685" s="1661">
        <v>0</v>
      </c>
      <c r="Y685" s="1661">
        <v>0</v>
      </c>
      <c r="Z685" s="1661">
        <v>0</v>
      </c>
      <c r="AA685" s="1664">
        <f t="shared" si="181"/>
        <v>0</v>
      </c>
    </row>
    <row r="686" spans="2:27" x14ac:dyDescent="0.25">
      <c r="B686" s="250" t="s">
        <v>1013</v>
      </c>
      <c r="C686" s="50" t="s">
        <v>1012</v>
      </c>
      <c r="D686" s="57" t="s">
        <v>807</v>
      </c>
      <c r="E686" s="1628" t="s">
        <v>1986</v>
      </c>
      <c r="F686" s="301">
        <v>3</v>
      </c>
      <c r="G686" s="1650">
        <v>0</v>
      </c>
      <c r="H686" s="1659">
        <v>0</v>
      </c>
      <c r="I686" s="1660">
        <v>0</v>
      </c>
      <c r="J686" s="1660">
        <v>0</v>
      </c>
      <c r="K686" s="1660">
        <v>0</v>
      </c>
      <c r="L686" s="1660">
        <v>0</v>
      </c>
      <c r="M686" s="1661">
        <v>0</v>
      </c>
      <c r="N686" s="1661">
        <v>0</v>
      </c>
      <c r="O686" s="1661">
        <v>0</v>
      </c>
      <c r="P686" s="1661">
        <v>0</v>
      </c>
      <c r="Q686" s="1665">
        <v>0</v>
      </c>
      <c r="R686" s="1663">
        <v>0</v>
      </c>
      <c r="S686" s="1661">
        <v>0</v>
      </c>
      <c r="T686" s="1661">
        <v>0</v>
      </c>
      <c r="U686" s="1661">
        <v>0</v>
      </c>
      <c r="V686" s="1661">
        <v>0</v>
      </c>
      <c r="W686" s="1661">
        <v>0</v>
      </c>
      <c r="X686" s="1661">
        <v>0</v>
      </c>
      <c r="Y686" s="1661">
        <v>0</v>
      </c>
      <c r="Z686" s="1661">
        <v>0</v>
      </c>
      <c r="AA686" s="1664">
        <f t="shared" si="181"/>
        <v>0</v>
      </c>
    </row>
    <row r="687" spans="2:27" x14ac:dyDescent="0.25">
      <c r="B687" s="250" t="s">
        <v>1014</v>
      </c>
      <c r="C687" s="50" t="s">
        <v>1012</v>
      </c>
      <c r="D687" s="57" t="s">
        <v>966</v>
      </c>
      <c r="E687" s="1628" t="s">
        <v>1986</v>
      </c>
      <c r="F687" s="301">
        <v>3</v>
      </c>
      <c r="G687" s="319">
        <f t="shared" ref="G687:AA687" si="186">SUM(G685:G686)</f>
        <v>0</v>
      </c>
      <c r="H687" s="319">
        <f t="shared" si="186"/>
        <v>0</v>
      </c>
      <c r="I687" s="319">
        <f t="shared" si="186"/>
        <v>0</v>
      </c>
      <c r="J687" s="319">
        <f t="shared" si="186"/>
        <v>0</v>
      </c>
      <c r="K687" s="319">
        <f t="shared" si="186"/>
        <v>0</v>
      </c>
      <c r="L687" s="319">
        <f t="shared" si="186"/>
        <v>0</v>
      </c>
      <c r="M687" s="319">
        <f t="shared" si="186"/>
        <v>0</v>
      </c>
      <c r="N687" s="319">
        <f t="shared" si="186"/>
        <v>0</v>
      </c>
      <c r="O687" s="319">
        <f t="shared" si="186"/>
        <v>0</v>
      </c>
      <c r="P687" s="319">
        <f t="shared" si="186"/>
        <v>0</v>
      </c>
      <c r="Q687" s="319">
        <f t="shared" si="186"/>
        <v>0</v>
      </c>
      <c r="R687" s="319">
        <f t="shared" si="186"/>
        <v>0</v>
      </c>
      <c r="S687" s="319">
        <f t="shared" si="186"/>
        <v>0</v>
      </c>
      <c r="T687" s="319">
        <f t="shared" si="186"/>
        <v>0</v>
      </c>
      <c r="U687" s="319">
        <f t="shared" si="186"/>
        <v>0</v>
      </c>
      <c r="V687" s="319">
        <f t="shared" si="186"/>
        <v>0</v>
      </c>
      <c r="W687" s="319">
        <f t="shared" si="186"/>
        <v>0</v>
      </c>
      <c r="X687" s="319">
        <f t="shared" si="186"/>
        <v>0</v>
      </c>
      <c r="Y687" s="319">
        <f t="shared" si="186"/>
        <v>0</v>
      </c>
      <c r="Z687" s="319">
        <f t="shared" si="186"/>
        <v>0</v>
      </c>
      <c r="AA687" s="320">
        <f t="shared" si="186"/>
        <v>0</v>
      </c>
    </row>
    <row r="688" spans="2:27" ht="14.4" thickBot="1" x14ac:dyDescent="0.3">
      <c r="B688" s="251" t="s">
        <v>1015</v>
      </c>
      <c r="C688" s="51" t="s">
        <v>1016</v>
      </c>
      <c r="D688" s="59" t="s">
        <v>966</v>
      </c>
      <c r="E688" s="1634" t="s">
        <v>1986</v>
      </c>
      <c r="F688" s="302">
        <v>3</v>
      </c>
      <c r="G688" s="315">
        <f t="shared" ref="G688:AA688" si="187">SUM(G687,G684,G681,G678,G675)</f>
        <v>0</v>
      </c>
      <c r="H688" s="315">
        <f t="shared" si="187"/>
        <v>0</v>
      </c>
      <c r="I688" s="315">
        <f t="shared" si="187"/>
        <v>0</v>
      </c>
      <c r="J688" s="315">
        <f t="shared" si="187"/>
        <v>0</v>
      </c>
      <c r="K688" s="315">
        <f t="shared" si="187"/>
        <v>0</v>
      </c>
      <c r="L688" s="315">
        <f t="shared" si="187"/>
        <v>0</v>
      </c>
      <c r="M688" s="315">
        <f t="shared" si="187"/>
        <v>0.38557127186683682</v>
      </c>
      <c r="N688" s="315">
        <f t="shared" si="187"/>
        <v>0.61858656715408622</v>
      </c>
      <c r="O688" s="315">
        <f t="shared" si="187"/>
        <v>0.8750479469536413</v>
      </c>
      <c r="P688" s="315">
        <f t="shared" si="187"/>
        <v>1.0539933915093873</v>
      </c>
      <c r="Q688" s="315">
        <f t="shared" si="187"/>
        <v>1.2280626381158104</v>
      </c>
      <c r="R688" s="315">
        <f t="shared" si="187"/>
        <v>10.831753884163742</v>
      </c>
      <c r="S688" s="315">
        <f t="shared" si="187"/>
        <v>25.607067881522465</v>
      </c>
      <c r="T688" s="315">
        <f t="shared" si="187"/>
        <v>0.2125744138352732</v>
      </c>
      <c r="U688" s="315">
        <f t="shared" si="187"/>
        <v>8.256653760129648E-2</v>
      </c>
      <c r="V688" s="315">
        <f t="shared" si="187"/>
        <v>0.36456195499101179</v>
      </c>
      <c r="W688" s="315">
        <f t="shared" si="187"/>
        <v>6.1340684810457518</v>
      </c>
      <c r="X688" s="315">
        <f t="shared" si="187"/>
        <v>0.21257441383527304</v>
      </c>
      <c r="Y688" s="315">
        <f t="shared" si="187"/>
        <v>8.2566537601296494E-2</v>
      </c>
      <c r="Z688" s="315">
        <f t="shared" si="187"/>
        <v>0.36456195499101207</v>
      </c>
      <c r="AA688" s="318">
        <f t="shared" si="187"/>
        <v>0</v>
      </c>
    </row>
    <row r="689" spans="2:27" ht="14.4" thickBot="1" x14ac:dyDescent="0.3">
      <c r="B689" s="252"/>
      <c r="C689" s="253"/>
      <c r="D689" s="61"/>
      <c r="E689" s="254"/>
      <c r="F689" s="255"/>
      <c r="G689" s="264"/>
      <c r="H689" s="264"/>
      <c r="I689" s="264"/>
      <c r="J689" s="264"/>
      <c r="K689" s="264"/>
      <c r="L689" s="264"/>
      <c r="M689" s="264"/>
      <c r="N689" s="264"/>
      <c r="O689" s="264"/>
      <c r="P689" s="264"/>
      <c r="Q689" s="264"/>
      <c r="R689" s="264"/>
      <c r="S689" s="264"/>
      <c r="T689" s="264"/>
      <c r="U689" s="264"/>
      <c r="V689" s="264"/>
      <c r="W689" s="264"/>
      <c r="X689" s="264"/>
      <c r="Y689" s="264"/>
      <c r="Z689" s="264"/>
      <c r="AA689" s="264"/>
    </row>
    <row r="690" spans="2:27" ht="42" thickBot="1" x14ac:dyDescent="0.3">
      <c r="B690" s="216" t="s">
        <v>1017</v>
      </c>
      <c r="G690" s="1717" t="s">
        <v>977</v>
      </c>
      <c r="H690" s="1779"/>
      <c r="I690" s="1779"/>
      <c r="J690" s="1779"/>
      <c r="K690" s="1779"/>
      <c r="L690" s="1779"/>
      <c r="M690" s="1779"/>
      <c r="N690" s="1779"/>
      <c r="O690" s="1779"/>
      <c r="P690" s="1779"/>
      <c r="Q690" s="1718"/>
      <c r="R690" s="1717" t="s">
        <v>978</v>
      </c>
      <c r="S690" s="1779"/>
      <c r="T690" s="1779"/>
      <c r="U690" s="1779"/>
      <c r="V690" s="1779"/>
      <c r="W690" s="1779"/>
      <c r="X690" s="1779"/>
      <c r="Y690" s="1779"/>
      <c r="Z690" s="1779"/>
      <c r="AA690" s="1718"/>
    </row>
    <row r="691" spans="2:27" ht="42" thickBot="1" x14ac:dyDescent="0.3">
      <c r="B691" s="1151" t="s">
        <v>979</v>
      </c>
      <c r="C691" s="1152" t="s">
        <v>962</v>
      </c>
      <c r="D691" s="1152" t="s">
        <v>963</v>
      </c>
      <c r="E691" s="1152" t="s">
        <v>116</v>
      </c>
      <c r="F691" s="1153" t="s">
        <v>117</v>
      </c>
      <c r="G691" s="257" t="s">
        <v>118</v>
      </c>
      <c r="H691" s="258" t="s">
        <v>119</v>
      </c>
      <c r="I691" s="258" t="s">
        <v>120</v>
      </c>
      <c r="J691" s="258" t="s">
        <v>121</v>
      </c>
      <c r="K691" s="258" t="s">
        <v>122</v>
      </c>
      <c r="L691" s="258" t="s">
        <v>123</v>
      </c>
      <c r="M691" s="258" t="s">
        <v>124</v>
      </c>
      <c r="N691" s="258" t="s">
        <v>125</v>
      </c>
      <c r="O691" s="258" t="s">
        <v>126</v>
      </c>
      <c r="P691" s="258" t="s">
        <v>127</v>
      </c>
      <c r="Q691" s="259" t="s">
        <v>128</v>
      </c>
      <c r="R691" s="262" t="s">
        <v>980</v>
      </c>
      <c r="S691" s="260" t="s">
        <v>981</v>
      </c>
      <c r="T691" s="260" t="s">
        <v>982</v>
      </c>
      <c r="U691" s="260" t="s">
        <v>983</v>
      </c>
      <c r="V691" s="260" t="s">
        <v>984</v>
      </c>
      <c r="W691" s="260" t="s">
        <v>985</v>
      </c>
      <c r="X691" s="260" t="s">
        <v>986</v>
      </c>
      <c r="Y691" s="260" t="s">
        <v>987</v>
      </c>
      <c r="Z691" s="260" t="s">
        <v>988</v>
      </c>
      <c r="AA691" s="261" t="s">
        <v>989</v>
      </c>
    </row>
    <row r="692" spans="2:27" x14ac:dyDescent="0.25">
      <c r="B692" s="1146" t="s">
        <v>1018</v>
      </c>
      <c r="C692" s="1147" t="s">
        <v>1019</v>
      </c>
      <c r="D692" s="1148" t="s">
        <v>810</v>
      </c>
      <c r="E692" s="1669" t="s">
        <v>1986</v>
      </c>
      <c r="F692" s="1150">
        <v>3</v>
      </c>
      <c r="G692" s="1670">
        <v>0</v>
      </c>
      <c r="H692" s="1671">
        <v>0</v>
      </c>
      <c r="I692" s="1671">
        <v>0</v>
      </c>
      <c r="J692" s="1671">
        <v>0</v>
      </c>
      <c r="K692" s="1671">
        <v>0</v>
      </c>
      <c r="L692" s="1671">
        <v>0</v>
      </c>
      <c r="M692" s="1648">
        <v>0</v>
      </c>
      <c r="N692" s="1648">
        <v>0</v>
      </c>
      <c r="O692" s="1648">
        <v>0</v>
      </c>
      <c r="P692" s="1648">
        <v>0</v>
      </c>
      <c r="Q692" s="1647">
        <v>0</v>
      </c>
      <c r="R692" s="1648">
        <v>0</v>
      </c>
      <c r="S692" s="1648">
        <v>0</v>
      </c>
      <c r="T692" s="1648">
        <v>0</v>
      </c>
      <c r="U692" s="1648">
        <v>0</v>
      </c>
      <c r="V692" s="1648">
        <v>0</v>
      </c>
      <c r="W692" s="1648">
        <v>0</v>
      </c>
      <c r="X692" s="1648">
        <v>0</v>
      </c>
      <c r="Y692" s="1648">
        <v>0</v>
      </c>
      <c r="Z692" s="1648">
        <v>0</v>
      </c>
      <c r="AA692" s="1672">
        <f t="shared" ref="AA692:AA724" si="188">SUM(AA684,AA688)</f>
        <v>0</v>
      </c>
    </row>
    <row r="693" spans="2:27" x14ac:dyDescent="0.25">
      <c r="B693" s="250" t="s">
        <v>1020</v>
      </c>
      <c r="C693" s="50" t="s">
        <v>1021</v>
      </c>
      <c r="D693" s="57" t="s">
        <v>810</v>
      </c>
      <c r="E693" s="1628" t="s">
        <v>1986</v>
      </c>
      <c r="F693" s="301">
        <v>3</v>
      </c>
      <c r="G693" s="1650">
        <v>0</v>
      </c>
      <c r="H693" s="1671">
        <v>0</v>
      </c>
      <c r="I693" s="1671">
        <v>0</v>
      </c>
      <c r="J693" s="1671">
        <v>0</v>
      </c>
      <c r="K693" s="1671">
        <v>0</v>
      </c>
      <c r="L693" s="1671">
        <v>0</v>
      </c>
      <c r="M693" s="1648">
        <v>0</v>
      </c>
      <c r="N693" s="1648">
        <v>0</v>
      </c>
      <c r="O693" s="1648">
        <v>0</v>
      </c>
      <c r="P693" s="1648">
        <v>0</v>
      </c>
      <c r="Q693" s="1673">
        <v>0</v>
      </c>
      <c r="R693" s="1648">
        <v>0</v>
      </c>
      <c r="S693" s="1648">
        <v>0</v>
      </c>
      <c r="T693" s="1648">
        <v>0</v>
      </c>
      <c r="U693" s="1648">
        <v>0</v>
      </c>
      <c r="V693" s="1648">
        <v>0</v>
      </c>
      <c r="W693" s="1648">
        <v>0</v>
      </c>
      <c r="X693" s="1648">
        <v>0</v>
      </c>
      <c r="Y693" s="1648">
        <v>0</v>
      </c>
      <c r="Z693" s="1648">
        <v>0</v>
      </c>
      <c r="AA693" s="1672">
        <f t="shared" si="188"/>
        <v>0</v>
      </c>
    </row>
    <row r="694" spans="2:27" x14ac:dyDescent="0.25">
      <c r="B694" s="250" t="s">
        <v>1022</v>
      </c>
      <c r="C694" s="50" t="s">
        <v>1023</v>
      </c>
      <c r="D694" s="57" t="s">
        <v>810</v>
      </c>
      <c r="E694" s="1628" t="s">
        <v>1986</v>
      </c>
      <c r="F694" s="301">
        <v>3</v>
      </c>
      <c r="G694" s="1650">
        <v>0</v>
      </c>
      <c r="H694" s="1671">
        <v>0</v>
      </c>
      <c r="I694" s="1671">
        <v>0</v>
      </c>
      <c r="J694" s="1671">
        <v>0</v>
      </c>
      <c r="K694" s="1671">
        <v>0</v>
      </c>
      <c r="L694" s="1671">
        <v>0</v>
      </c>
      <c r="M694" s="1648">
        <v>0</v>
      </c>
      <c r="N694" s="1648">
        <v>0</v>
      </c>
      <c r="O694" s="1648">
        <v>0</v>
      </c>
      <c r="P694" s="1648">
        <v>0</v>
      </c>
      <c r="Q694" s="1673">
        <v>0</v>
      </c>
      <c r="R694" s="1648">
        <v>0</v>
      </c>
      <c r="S694" s="1648">
        <v>0</v>
      </c>
      <c r="T694" s="1648">
        <v>0</v>
      </c>
      <c r="U694" s="1648">
        <v>0</v>
      </c>
      <c r="V694" s="1648">
        <v>0</v>
      </c>
      <c r="W694" s="1648">
        <v>0</v>
      </c>
      <c r="X694" s="1648">
        <v>0</v>
      </c>
      <c r="Y694" s="1648">
        <v>0</v>
      </c>
      <c r="Z694" s="1648">
        <v>0</v>
      </c>
      <c r="AA694" s="1672">
        <f t="shared" si="188"/>
        <v>0</v>
      </c>
    </row>
    <row r="695" spans="2:27" x14ac:dyDescent="0.25">
      <c r="B695" s="250" t="s">
        <v>1024</v>
      </c>
      <c r="C695" s="50" t="s">
        <v>1025</v>
      </c>
      <c r="D695" s="57" t="s">
        <v>810</v>
      </c>
      <c r="E695" s="1628" t="s">
        <v>1986</v>
      </c>
      <c r="F695" s="301">
        <v>3</v>
      </c>
      <c r="G695" s="1650">
        <v>0</v>
      </c>
      <c r="H695" s="1671">
        <v>0</v>
      </c>
      <c r="I695" s="1671">
        <v>0</v>
      </c>
      <c r="J695" s="1671">
        <v>0</v>
      </c>
      <c r="K695" s="1671">
        <v>0</v>
      </c>
      <c r="L695" s="1671">
        <v>0</v>
      </c>
      <c r="M695" s="1648">
        <v>0</v>
      </c>
      <c r="N695" s="1648">
        <v>0</v>
      </c>
      <c r="O695" s="1648">
        <v>0</v>
      </c>
      <c r="P695" s="1648">
        <v>0</v>
      </c>
      <c r="Q695" s="1673">
        <v>0</v>
      </c>
      <c r="R695" s="1648">
        <v>0</v>
      </c>
      <c r="S695" s="1648">
        <v>0</v>
      </c>
      <c r="T695" s="1648">
        <v>0</v>
      </c>
      <c r="U695" s="1648">
        <v>0</v>
      </c>
      <c r="V695" s="1648">
        <v>0</v>
      </c>
      <c r="W695" s="1648">
        <v>0</v>
      </c>
      <c r="X695" s="1648">
        <v>0</v>
      </c>
      <c r="Y695" s="1648">
        <v>0</v>
      </c>
      <c r="Z695" s="1648">
        <v>0</v>
      </c>
      <c r="AA695" s="1672">
        <f t="shared" si="188"/>
        <v>0</v>
      </c>
    </row>
    <row r="696" spans="2:27" x14ac:dyDescent="0.25">
      <c r="B696" s="250" t="s">
        <v>1026</v>
      </c>
      <c r="C696" s="50" t="s">
        <v>1019</v>
      </c>
      <c r="D696" s="57" t="s">
        <v>807</v>
      </c>
      <c r="E696" s="1628" t="s">
        <v>1986</v>
      </c>
      <c r="F696" s="301">
        <v>3</v>
      </c>
      <c r="G696" s="1670">
        <v>0</v>
      </c>
      <c r="H696" s="1671">
        <v>0</v>
      </c>
      <c r="I696" s="1671">
        <v>0</v>
      </c>
      <c r="J696" s="1671">
        <v>0</v>
      </c>
      <c r="K696" s="1671">
        <v>0</v>
      </c>
      <c r="L696" s="1671">
        <v>0</v>
      </c>
      <c r="M696" s="1648">
        <v>0</v>
      </c>
      <c r="N696" s="1648">
        <v>0</v>
      </c>
      <c r="O696" s="1648">
        <v>0</v>
      </c>
      <c r="P696" s="1648">
        <v>0</v>
      </c>
      <c r="Q696" s="1673">
        <v>0</v>
      </c>
      <c r="R696" s="1648">
        <v>0</v>
      </c>
      <c r="S696" s="1648">
        <v>0</v>
      </c>
      <c r="T696" s="1648">
        <v>0</v>
      </c>
      <c r="U696" s="1648">
        <v>0</v>
      </c>
      <c r="V696" s="1648">
        <v>0</v>
      </c>
      <c r="W696" s="1648">
        <v>0</v>
      </c>
      <c r="X696" s="1648">
        <v>0</v>
      </c>
      <c r="Y696" s="1648">
        <v>0</v>
      </c>
      <c r="Z696" s="1648">
        <v>0</v>
      </c>
      <c r="AA696" s="1672">
        <f t="shared" si="188"/>
        <v>0</v>
      </c>
    </row>
    <row r="697" spans="2:27" x14ac:dyDescent="0.25">
      <c r="B697" s="250" t="s">
        <v>1027</v>
      </c>
      <c r="C697" s="50" t="s">
        <v>1021</v>
      </c>
      <c r="D697" s="57" t="s">
        <v>807</v>
      </c>
      <c r="E697" s="1628" t="s">
        <v>1986</v>
      </c>
      <c r="F697" s="301">
        <v>3</v>
      </c>
      <c r="G697" s="1650">
        <v>0</v>
      </c>
      <c r="H697" s="1671">
        <v>0</v>
      </c>
      <c r="I697" s="1671">
        <v>0</v>
      </c>
      <c r="J697" s="1671">
        <v>0</v>
      </c>
      <c r="K697" s="1671">
        <v>0</v>
      </c>
      <c r="L697" s="1671">
        <v>0</v>
      </c>
      <c r="M697" s="1648">
        <v>0</v>
      </c>
      <c r="N697" s="1648">
        <v>0</v>
      </c>
      <c r="O697" s="1648">
        <v>0</v>
      </c>
      <c r="P697" s="1648">
        <v>0</v>
      </c>
      <c r="Q697" s="1673">
        <v>0</v>
      </c>
      <c r="R697" s="1648">
        <v>0</v>
      </c>
      <c r="S697" s="1648">
        <v>0</v>
      </c>
      <c r="T697" s="1648">
        <v>0</v>
      </c>
      <c r="U697" s="1648">
        <v>0</v>
      </c>
      <c r="V697" s="1648">
        <v>0</v>
      </c>
      <c r="W697" s="1648">
        <v>0</v>
      </c>
      <c r="X697" s="1648">
        <v>0</v>
      </c>
      <c r="Y697" s="1648">
        <v>0</v>
      </c>
      <c r="Z697" s="1648">
        <v>0</v>
      </c>
      <c r="AA697" s="1672">
        <f t="shared" si="188"/>
        <v>0</v>
      </c>
    </row>
    <row r="698" spans="2:27" x14ac:dyDescent="0.25">
      <c r="B698" s="250" t="s">
        <v>1028</v>
      </c>
      <c r="C698" s="50" t="s">
        <v>1023</v>
      </c>
      <c r="D698" s="57" t="s">
        <v>807</v>
      </c>
      <c r="E698" s="1628" t="s">
        <v>1986</v>
      </c>
      <c r="F698" s="301">
        <v>3</v>
      </c>
      <c r="G698" s="1650">
        <v>0</v>
      </c>
      <c r="H698" s="1671">
        <v>0</v>
      </c>
      <c r="I698" s="1671">
        <v>0</v>
      </c>
      <c r="J698" s="1671">
        <v>0</v>
      </c>
      <c r="K698" s="1671">
        <v>0</v>
      </c>
      <c r="L698" s="1671">
        <v>0</v>
      </c>
      <c r="M698" s="1648">
        <v>0</v>
      </c>
      <c r="N698" s="1648">
        <v>0</v>
      </c>
      <c r="O698" s="1648">
        <v>0</v>
      </c>
      <c r="P698" s="1648">
        <v>0</v>
      </c>
      <c r="Q698" s="1673">
        <v>0</v>
      </c>
      <c r="R698" s="1648">
        <v>0</v>
      </c>
      <c r="S698" s="1648">
        <v>0</v>
      </c>
      <c r="T698" s="1648">
        <v>0</v>
      </c>
      <c r="U698" s="1648">
        <v>0</v>
      </c>
      <c r="V698" s="1648">
        <v>0</v>
      </c>
      <c r="W698" s="1648">
        <v>0</v>
      </c>
      <c r="X698" s="1648">
        <v>0</v>
      </c>
      <c r="Y698" s="1648">
        <v>0</v>
      </c>
      <c r="Z698" s="1648">
        <v>0</v>
      </c>
      <c r="AA698" s="1672">
        <f t="shared" si="188"/>
        <v>0</v>
      </c>
    </row>
    <row r="699" spans="2:27" x14ac:dyDescent="0.25">
      <c r="B699" s="250" t="s">
        <v>1029</v>
      </c>
      <c r="C699" s="50" t="s">
        <v>1025</v>
      </c>
      <c r="D699" s="57" t="s">
        <v>807</v>
      </c>
      <c r="E699" s="1628" t="s">
        <v>1986</v>
      </c>
      <c r="F699" s="301">
        <v>3</v>
      </c>
      <c r="G699" s="1650">
        <v>0</v>
      </c>
      <c r="H699" s="1671">
        <v>0</v>
      </c>
      <c r="I699" s="1671">
        <v>0</v>
      </c>
      <c r="J699" s="1671">
        <v>0</v>
      </c>
      <c r="K699" s="1671">
        <v>0</v>
      </c>
      <c r="L699" s="1671">
        <v>0</v>
      </c>
      <c r="M699" s="1648">
        <v>0</v>
      </c>
      <c r="N699" s="1648">
        <v>0</v>
      </c>
      <c r="O699" s="1648">
        <v>0</v>
      </c>
      <c r="P699" s="1648">
        <v>0</v>
      </c>
      <c r="Q699" s="1673">
        <v>0</v>
      </c>
      <c r="R699" s="1648">
        <v>0</v>
      </c>
      <c r="S699" s="1648">
        <v>0</v>
      </c>
      <c r="T699" s="1648">
        <v>0</v>
      </c>
      <c r="U699" s="1648">
        <v>0</v>
      </c>
      <c r="V699" s="1648">
        <v>0</v>
      </c>
      <c r="W699" s="1648">
        <v>0</v>
      </c>
      <c r="X699" s="1648">
        <v>0</v>
      </c>
      <c r="Y699" s="1648">
        <v>0</v>
      </c>
      <c r="Z699" s="1648">
        <v>0</v>
      </c>
      <c r="AA699" s="1672">
        <f t="shared" si="188"/>
        <v>0</v>
      </c>
    </row>
    <row r="700" spans="2:27" x14ac:dyDescent="0.25">
      <c r="B700" s="250" t="s">
        <v>1030</v>
      </c>
      <c r="C700" s="50" t="s">
        <v>1019</v>
      </c>
      <c r="D700" s="57" t="s">
        <v>966</v>
      </c>
      <c r="E700" s="1628" t="s">
        <v>1986</v>
      </c>
      <c r="F700" s="301">
        <v>3</v>
      </c>
      <c r="G700" s="319">
        <f t="shared" ref="G700:K700" si="189">SUM(G692, G696)</f>
        <v>0</v>
      </c>
      <c r="H700" s="319">
        <f t="shared" si="189"/>
        <v>0</v>
      </c>
      <c r="I700" s="319">
        <f t="shared" si="189"/>
        <v>0</v>
      </c>
      <c r="J700" s="319">
        <f t="shared" si="189"/>
        <v>0</v>
      </c>
      <c r="K700" s="319">
        <f t="shared" si="189"/>
        <v>0</v>
      </c>
      <c r="L700" s="319">
        <f>SUM(L692, L696)</f>
        <v>0</v>
      </c>
      <c r="M700" s="319">
        <f t="shared" ref="M700:Z700" si="190">SUM(M692, M696)</f>
        <v>0</v>
      </c>
      <c r="N700" s="319">
        <f t="shared" si="190"/>
        <v>0</v>
      </c>
      <c r="O700" s="319">
        <f t="shared" si="190"/>
        <v>0</v>
      </c>
      <c r="P700" s="319">
        <f t="shared" si="190"/>
        <v>0</v>
      </c>
      <c r="Q700" s="319">
        <f t="shared" si="190"/>
        <v>0</v>
      </c>
      <c r="R700" s="319">
        <f t="shared" si="190"/>
        <v>0</v>
      </c>
      <c r="S700" s="319">
        <f t="shared" si="190"/>
        <v>0</v>
      </c>
      <c r="T700" s="319">
        <f t="shared" si="190"/>
        <v>0</v>
      </c>
      <c r="U700" s="319">
        <f t="shared" si="190"/>
        <v>0</v>
      </c>
      <c r="V700" s="319">
        <f t="shared" si="190"/>
        <v>0</v>
      </c>
      <c r="W700" s="319">
        <f t="shared" si="190"/>
        <v>0</v>
      </c>
      <c r="X700" s="319">
        <f t="shared" si="190"/>
        <v>0</v>
      </c>
      <c r="Y700" s="319">
        <f t="shared" si="190"/>
        <v>0</v>
      </c>
      <c r="Z700" s="319">
        <f t="shared" si="190"/>
        <v>0</v>
      </c>
      <c r="AA700" s="319">
        <f t="shared" si="188"/>
        <v>0</v>
      </c>
    </row>
    <row r="701" spans="2:27" x14ac:dyDescent="0.25">
      <c r="B701" s="250" t="s">
        <v>1031</v>
      </c>
      <c r="C701" s="50" t="s">
        <v>1032</v>
      </c>
      <c r="D701" s="57" t="s">
        <v>810</v>
      </c>
      <c r="E701" s="1628" t="s">
        <v>1986</v>
      </c>
      <c r="F701" s="301">
        <v>3</v>
      </c>
      <c r="G701" s="1670">
        <v>0</v>
      </c>
      <c r="H701" s="1671">
        <v>0</v>
      </c>
      <c r="I701" s="1671">
        <v>0</v>
      </c>
      <c r="J701" s="1671">
        <v>0</v>
      </c>
      <c r="K701" s="1671">
        <v>0</v>
      </c>
      <c r="L701" s="1671">
        <v>0</v>
      </c>
      <c r="M701" s="1648">
        <v>13.009787416258915</v>
      </c>
      <c r="N701" s="1648">
        <v>3.9351494543552898</v>
      </c>
      <c r="O701" s="1648">
        <v>3.1859535976205682</v>
      </c>
      <c r="P701" s="1648">
        <v>4.2160874795501622</v>
      </c>
      <c r="Q701" s="1673">
        <v>4.8979103205521488</v>
      </c>
      <c r="R701" s="1648">
        <v>14.622485183839949</v>
      </c>
      <c r="S701" s="1648">
        <v>1.7915471181938074</v>
      </c>
      <c r="T701" s="1648">
        <v>1.9627215383285148</v>
      </c>
      <c r="U701" s="1648">
        <v>1.7528464842806448</v>
      </c>
      <c r="V701" s="1648">
        <v>1.8505052444840471</v>
      </c>
      <c r="W701" s="1648">
        <v>1.7370944030605033</v>
      </c>
      <c r="X701" s="1648">
        <v>1.748765325745725</v>
      </c>
      <c r="Y701" s="1648">
        <v>1.8417468405575419</v>
      </c>
      <c r="Z701" s="1648">
        <v>1.6689599256079255</v>
      </c>
      <c r="AA701" s="1672">
        <f t="shared" si="188"/>
        <v>0</v>
      </c>
    </row>
    <row r="702" spans="2:27" x14ac:dyDescent="0.25">
      <c r="B702" s="250" t="s">
        <v>1033</v>
      </c>
      <c r="C702" s="50" t="s">
        <v>1990</v>
      </c>
      <c r="D702" s="57" t="s">
        <v>810</v>
      </c>
      <c r="E702" s="1628" t="s">
        <v>1986</v>
      </c>
      <c r="F702" s="301">
        <v>3</v>
      </c>
      <c r="G702" s="1650">
        <v>0</v>
      </c>
      <c r="H702" s="1671">
        <v>0</v>
      </c>
      <c r="I702" s="1671">
        <v>0</v>
      </c>
      <c r="J702" s="1671">
        <v>0</v>
      </c>
      <c r="K702" s="1671">
        <v>0</v>
      </c>
      <c r="L702" s="1671">
        <v>0</v>
      </c>
      <c r="M702" s="1648">
        <v>0</v>
      </c>
      <c r="N702" s="1648">
        <v>0</v>
      </c>
      <c r="O702" s="1648">
        <v>0</v>
      </c>
      <c r="P702" s="1648">
        <v>0</v>
      </c>
      <c r="Q702" s="1673">
        <v>0</v>
      </c>
      <c r="R702" s="1648">
        <v>0</v>
      </c>
      <c r="S702" s="1648">
        <v>0</v>
      </c>
      <c r="T702" s="1648">
        <v>0</v>
      </c>
      <c r="U702" s="1648">
        <v>0</v>
      </c>
      <c r="V702" s="1648">
        <v>0</v>
      </c>
      <c r="W702" s="1648">
        <v>0</v>
      </c>
      <c r="X702" s="1648">
        <v>0</v>
      </c>
      <c r="Y702" s="1648">
        <v>0</v>
      </c>
      <c r="Z702" s="1648">
        <v>0</v>
      </c>
      <c r="AA702" s="1672">
        <f t="shared" si="188"/>
        <v>0</v>
      </c>
    </row>
    <row r="703" spans="2:27" x14ac:dyDescent="0.25">
      <c r="B703" s="250" t="s">
        <v>1034</v>
      </c>
      <c r="C703" s="50" t="s">
        <v>1991</v>
      </c>
      <c r="D703" s="57" t="s">
        <v>810</v>
      </c>
      <c r="E703" s="1628" t="s">
        <v>1986</v>
      </c>
      <c r="F703" s="301">
        <v>3</v>
      </c>
      <c r="G703" s="1650">
        <v>0</v>
      </c>
      <c r="H703" s="1671">
        <v>0</v>
      </c>
      <c r="I703" s="1671">
        <v>0</v>
      </c>
      <c r="J703" s="1671">
        <v>0</v>
      </c>
      <c r="K703" s="1671">
        <v>0</v>
      </c>
      <c r="L703" s="1671">
        <v>0</v>
      </c>
      <c r="M703" s="1648">
        <v>0</v>
      </c>
      <c r="N703" s="1648">
        <v>0</v>
      </c>
      <c r="O703" s="1648">
        <v>0</v>
      </c>
      <c r="P703" s="1648">
        <v>0</v>
      </c>
      <c r="Q703" s="1673">
        <v>0</v>
      </c>
      <c r="R703" s="1648">
        <v>0</v>
      </c>
      <c r="S703" s="1648">
        <v>0</v>
      </c>
      <c r="T703" s="1648">
        <v>0</v>
      </c>
      <c r="U703" s="1648">
        <v>0</v>
      </c>
      <c r="V703" s="1648">
        <v>0</v>
      </c>
      <c r="W703" s="1648">
        <v>0</v>
      </c>
      <c r="X703" s="1648">
        <v>0</v>
      </c>
      <c r="Y703" s="1648">
        <v>0</v>
      </c>
      <c r="Z703" s="1648">
        <v>0</v>
      </c>
      <c r="AA703" s="1672">
        <f t="shared" si="188"/>
        <v>0</v>
      </c>
    </row>
    <row r="704" spans="2:27" x14ac:dyDescent="0.25">
      <c r="B704" s="250" t="s">
        <v>1035</v>
      </c>
      <c r="C704" s="50" t="s">
        <v>1992</v>
      </c>
      <c r="D704" s="57" t="s">
        <v>810</v>
      </c>
      <c r="E704" s="1628" t="s">
        <v>1986</v>
      </c>
      <c r="F704" s="301">
        <v>3</v>
      </c>
      <c r="G704" s="1650">
        <v>0</v>
      </c>
      <c r="H704" s="1671">
        <v>0</v>
      </c>
      <c r="I704" s="1645">
        <v>0</v>
      </c>
      <c r="J704" s="1645">
        <v>0</v>
      </c>
      <c r="K704" s="1645">
        <v>0</v>
      </c>
      <c r="L704" s="1645">
        <v>0</v>
      </c>
      <c r="M704" s="1646">
        <v>13.009787416258915</v>
      </c>
      <c r="N704" s="1646">
        <v>3.9351494543552898</v>
      </c>
      <c r="O704" s="1646">
        <v>3.1859535976205682</v>
      </c>
      <c r="P704" s="1646">
        <v>4.2160874795501622</v>
      </c>
      <c r="Q704" s="1673">
        <v>4.8979103205521488</v>
      </c>
      <c r="R704" s="1648">
        <v>14.622485183839949</v>
      </c>
      <c r="S704" s="1646">
        <v>1.7915471181938074</v>
      </c>
      <c r="T704" s="1646">
        <v>1.9627215383285148</v>
      </c>
      <c r="U704" s="1646">
        <v>1.7528464842806448</v>
      </c>
      <c r="V704" s="1646">
        <v>1.8505052444840471</v>
      </c>
      <c r="W704" s="1646">
        <v>1.7370944030605033</v>
      </c>
      <c r="X704" s="1646">
        <v>1.748765325745725</v>
      </c>
      <c r="Y704" s="1646">
        <v>1.8417468405575419</v>
      </c>
      <c r="Z704" s="1646">
        <v>1.6689599256079255</v>
      </c>
      <c r="AA704" s="1674">
        <f t="shared" si="188"/>
        <v>0</v>
      </c>
    </row>
    <row r="705" spans="2:27" x14ac:dyDescent="0.25">
      <c r="B705" s="250" t="s">
        <v>1036</v>
      </c>
      <c r="C705" s="50" t="s">
        <v>1032</v>
      </c>
      <c r="D705" s="57" t="s">
        <v>807</v>
      </c>
      <c r="E705" s="1628" t="s">
        <v>1986</v>
      </c>
      <c r="F705" s="301">
        <v>3</v>
      </c>
      <c r="G705" s="1670">
        <v>0</v>
      </c>
      <c r="H705" s="1671">
        <v>0</v>
      </c>
      <c r="I705" s="1671">
        <v>0</v>
      </c>
      <c r="J705" s="1671">
        <v>0</v>
      </c>
      <c r="K705" s="1671">
        <v>0</v>
      </c>
      <c r="L705" s="1671">
        <v>0</v>
      </c>
      <c r="M705" s="1648">
        <v>1.5762801781669928</v>
      </c>
      <c r="N705" s="1648">
        <v>1.6088539872350189</v>
      </c>
      <c r="O705" s="1648">
        <v>1.5747413495502138</v>
      </c>
      <c r="P705" s="1648">
        <v>1.5747413495502138</v>
      </c>
      <c r="Q705" s="1673">
        <v>1.5747413495502138</v>
      </c>
      <c r="R705" s="1648">
        <v>7.8717901412768034</v>
      </c>
      <c r="S705" s="1648">
        <v>9.4165697014672229</v>
      </c>
      <c r="T705" s="1648">
        <v>9.1495431833865553</v>
      </c>
      <c r="U705" s="1648">
        <v>9.1495431833865553</v>
      </c>
      <c r="V705" s="1648">
        <v>9.1495431833865553</v>
      </c>
      <c r="W705" s="1648">
        <v>9.1495431833865553</v>
      </c>
      <c r="X705" s="1648">
        <v>9.1495431833865553</v>
      </c>
      <c r="Y705" s="1648">
        <v>9.1495431833865553</v>
      </c>
      <c r="Z705" s="1648">
        <v>9.1495431833865553</v>
      </c>
      <c r="AA705" s="1672">
        <f t="shared" si="188"/>
        <v>0</v>
      </c>
    </row>
    <row r="706" spans="2:27" x14ac:dyDescent="0.25">
      <c r="B706" s="250" t="s">
        <v>1037</v>
      </c>
      <c r="C706" s="50" t="s">
        <v>1990</v>
      </c>
      <c r="D706" s="57" t="s">
        <v>807</v>
      </c>
      <c r="E706" s="1628" t="s">
        <v>1986</v>
      </c>
      <c r="F706" s="301">
        <v>3</v>
      </c>
      <c r="G706" s="1650">
        <v>0</v>
      </c>
      <c r="H706" s="1671">
        <v>0</v>
      </c>
      <c r="I706" s="1671">
        <v>0</v>
      </c>
      <c r="J706" s="1671">
        <v>0</v>
      </c>
      <c r="K706" s="1671">
        <v>0</v>
      </c>
      <c r="L706" s="1671">
        <v>0</v>
      </c>
      <c r="M706" s="1648">
        <v>0</v>
      </c>
      <c r="N706" s="1648">
        <v>0</v>
      </c>
      <c r="O706" s="1648">
        <v>0</v>
      </c>
      <c r="P706" s="1648">
        <v>0</v>
      </c>
      <c r="Q706" s="1673">
        <v>0</v>
      </c>
      <c r="R706" s="1648">
        <v>0</v>
      </c>
      <c r="S706" s="1648">
        <v>0</v>
      </c>
      <c r="T706" s="1648">
        <v>0</v>
      </c>
      <c r="U706" s="1648">
        <v>0</v>
      </c>
      <c r="V706" s="1648">
        <v>0</v>
      </c>
      <c r="W706" s="1648">
        <v>0</v>
      </c>
      <c r="X706" s="1648">
        <v>0</v>
      </c>
      <c r="Y706" s="1648">
        <v>0</v>
      </c>
      <c r="Z706" s="1648">
        <v>0</v>
      </c>
      <c r="AA706" s="1672">
        <f t="shared" si="188"/>
        <v>0</v>
      </c>
    </row>
    <row r="707" spans="2:27" x14ac:dyDescent="0.25">
      <c r="B707" s="250" t="s">
        <v>1038</v>
      </c>
      <c r="C707" s="50" t="s">
        <v>1993</v>
      </c>
      <c r="D707" s="57" t="s">
        <v>807</v>
      </c>
      <c r="E707" s="1628" t="s">
        <v>1986</v>
      </c>
      <c r="F707" s="301">
        <v>3</v>
      </c>
      <c r="G707" s="1650">
        <v>0</v>
      </c>
      <c r="H707" s="1671">
        <v>0</v>
      </c>
      <c r="I707" s="1671">
        <v>0</v>
      </c>
      <c r="J707" s="1671">
        <v>0</v>
      </c>
      <c r="K707" s="1671">
        <v>0</v>
      </c>
      <c r="L707" s="1671">
        <v>0</v>
      </c>
      <c r="M707" s="1648">
        <v>0</v>
      </c>
      <c r="N707" s="1648">
        <v>0</v>
      </c>
      <c r="O707" s="1648">
        <v>0</v>
      </c>
      <c r="P707" s="1648">
        <v>0</v>
      </c>
      <c r="Q707" s="1673">
        <v>0</v>
      </c>
      <c r="R707" s="1648">
        <v>0</v>
      </c>
      <c r="S707" s="1648">
        <v>0</v>
      </c>
      <c r="T707" s="1648">
        <v>0</v>
      </c>
      <c r="U707" s="1648">
        <v>0</v>
      </c>
      <c r="V707" s="1648">
        <v>0</v>
      </c>
      <c r="W707" s="1648">
        <v>0</v>
      </c>
      <c r="X707" s="1648">
        <v>0</v>
      </c>
      <c r="Y707" s="1648">
        <v>0</v>
      </c>
      <c r="Z707" s="1648">
        <v>0</v>
      </c>
      <c r="AA707" s="1672">
        <f t="shared" si="188"/>
        <v>0</v>
      </c>
    </row>
    <row r="708" spans="2:27" x14ac:dyDescent="0.25">
      <c r="B708" s="250" t="s">
        <v>1039</v>
      </c>
      <c r="C708" s="50" t="s">
        <v>1992</v>
      </c>
      <c r="D708" s="57" t="s">
        <v>807</v>
      </c>
      <c r="E708" s="1628" t="s">
        <v>1986</v>
      </c>
      <c r="F708" s="301">
        <v>3</v>
      </c>
      <c r="G708" s="1650">
        <v>0</v>
      </c>
      <c r="H708" s="1671">
        <v>0</v>
      </c>
      <c r="I708" s="1645">
        <v>0</v>
      </c>
      <c r="J708" s="1645">
        <v>0</v>
      </c>
      <c r="K708" s="1645">
        <v>0</v>
      </c>
      <c r="L708" s="1645">
        <v>0</v>
      </c>
      <c r="M708" s="1646">
        <v>1.5762801781669928</v>
      </c>
      <c r="N708" s="1646">
        <v>1.6088539872350189</v>
      </c>
      <c r="O708" s="1646">
        <v>1.5747413495502138</v>
      </c>
      <c r="P708" s="1646">
        <v>1.5747413495502138</v>
      </c>
      <c r="Q708" s="1673">
        <v>1.5747413495502138</v>
      </c>
      <c r="R708" s="1648">
        <v>7.8717901412768034</v>
      </c>
      <c r="S708" s="1646">
        <v>9.4165697014672229</v>
      </c>
      <c r="T708" s="1646">
        <v>9.1495431833865553</v>
      </c>
      <c r="U708" s="1646">
        <v>9.1495431833865553</v>
      </c>
      <c r="V708" s="1646">
        <v>9.1495431833865553</v>
      </c>
      <c r="W708" s="1646">
        <v>9.1495431833865553</v>
      </c>
      <c r="X708" s="1646">
        <v>9.1495431833865553</v>
      </c>
      <c r="Y708" s="1646">
        <v>9.1495431833865553</v>
      </c>
      <c r="Z708" s="1646">
        <v>9.1495431833865553</v>
      </c>
      <c r="AA708" s="1674">
        <f t="shared" si="188"/>
        <v>0</v>
      </c>
    </row>
    <row r="709" spans="2:27" x14ac:dyDescent="0.25">
      <c r="B709" s="250" t="s">
        <v>1040</v>
      </c>
      <c r="C709" s="50" t="s">
        <v>1032</v>
      </c>
      <c r="D709" s="57" t="s">
        <v>966</v>
      </c>
      <c r="E709" s="1628" t="s">
        <v>1986</v>
      </c>
      <c r="F709" s="301">
        <v>3</v>
      </c>
      <c r="G709" s="319">
        <f t="shared" ref="G709:K709" si="191">SUM(G701,G705)</f>
        <v>0</v>
      </c>
      <c r="H709" s="319">
        <f t="shared" si="191"/>
        <v>0</v>
      </c>
      <c r="I709" s="319">
        <f t="shared" si="191"/>
        <v>0</v>
      </c>
      <c r="J709" s="319">
        <f t="shared" si="191"/>
        <v>0</v>
      </c>
      <c r="K709" s="319">
        <f t="shared" si="191"/>
        <v>0</v>
      </c>
      <c r="L709" s="319">
        <f>SUM(L701,L705)</f>
        <v>0</v>
      </c>
      <c r="M709" s="319">
        <f t="shared" ref="M709:Z709" si="192">SUM(M701,M705)</f>
        <v>14.586067594425908</v>
      </c>
      <c r="N709" s="319">
        <f t="shared" si="192"/>
        <v>5.5440034415903092</v>
      </c>
      <c r="O709" s="319">
        <f t="shared" si="192"/>
        <v>4.7606949471707818</v>
      </c>
      <c r="P709" s="319">
        <f t="shared" si="192"/>
        <v>5.7908288291003762</v>
      </c>
      <c r="Q709" s="319">
        <f t="shared" si="192"/>
        <v>6.4726516701023629</v>
      </c>
      <c r="R709" s="319">
        <f t="shared" si="192"/>
        <v>22.494275325116753</v>
      </c>
      <c r="S709" s="319">
        <f t="shared" si="192"/>
        <v>11.208116819661031</v>
      </c>
      <c r="T709" s="319">
        <f t="shared" si="192"/>
        <v>11.11226472171507</v>
      </c>
      <c r="U709" s="319">
        <f t="shared" si="192"/>
        <v>10.902389667667201</v>
      </c>
      <c r="V709" s="319">
        <f t="shared" si="192"/>
        <v>11.000048427870603</v>
      </c>
      <c r="W709" s="319">
        <f t="shared" si="192"/>
        <v>10.886637586447058</v>
      </c>
      <c r="X709" s="319">
        <f t="shared" si="192"/>
        <v>10.89830850913228</v>
      </c>
      <c r="Y709" s="319">
        <f t="shared" si="192"/>
        <v>10.991290023944098</v>
      </c>
      <c r="Z709" s="319">
        <f t="shared" si="192"/>
        <v>10.818503108994481</v>
      </c>
      <c r="AA709" s="319">
        <f t="shared" si="188"/>
        <v>0</v>
      </c>
    </row>
    <row r="710" spans="2:27" x14ac:dyDescent="0.25">
      <c r="B710" s="250" t="s">
        <v>1041</v>
      </c>
      <c r="C710" s="50" t="s">
        <v>1042</v>
      </c>
      <c r="D710" s="57" t="s">
        <v>810</v>
      </c>
      <c r="E710" s="1628" t="s">
        <v>1986</v>
      </c>
      <c r="F710" s="301">
        <v>3</v>
      </c>
      <c r="G710" s="1670">
        <v>0</v>
      </c>
      <c r="H710" s="1671">
        <v>0</v>
      </c>
      <c r="I710" s="1671">
        <v>0</v>
      </c>
      <c r="J710" s="1671">
        <v>0</v>
      </c>
      <c r="K710" s="1671">
        <v>0</v>
      </c>
      <c r="L710" s="1671">
        <v>0</v>
      </c>
      <c r="M710" s="1648">
        <v>0</v>
      </c>
      <c r="N710" s="1648">
        <v>0</v>
      </c>
      <c r="O710" s="1648">
        <v>0</v>
      </c>
      <c r="P710" s="1648">
        <v>0</v>
      </c>
      <c r="Q710" s="1673">
        <v>0</v>
      </c>
      <c r="R710" s="1648">
        <v>0</v>
      </c>
      <c r="S710" s="1648">
        <v>0</v>
      </c>
      <c r="T710" s="1648">
        <v>0</v>
      </c>
      <c r="U710" s="1648">
        <v>0</v>
      </c>
      <c r="V710" s="1648">
        <v>0</v>
      </c>
      <c r="W710" s="1648">
        <v>0</v>
      </c>
      <c r="X710" s="1648">
        <v>0</v>
      </c>
      <c r="Y710" s="1648">
        <v>0</v>
      </c>
      <c r="Z710" s="1648">
        <v>0</v>
      </c>
      <c r="AA710" s="1672">
        <f t="shared" si="188"/>
        <v>0</v>
      </c>
    </row>
    <row r="711" spans="2:27" x14ac:dyDescent="0.25">
      <c r="B711" s="250" t="s">
        <v>1043</v>
      </c>
      <c r="C711" s="50" t="s">
        <v>1044</v>
      </c>
      <c r="D711" s="57" t="s">
        <v>810</v>
      </c>
      <c r="E711" s="1628" t="s">
        <v>1986</v>
      </c>
      <c r="F711" s="301">
        <v>3</v>
      </c>
      <c r="G711" s="1650">
        <v>0</v>
      </c>
      <c r="H711" s="1671">
        <v>0</v>
      </c>
      <c r="I711" s="1671">
        <v>0</v>
      </c>
      <c r="J711" s="1671">
        <v>0</v>
      </c>
      <c r="K711" s="1671">
        <v>0</v>
      </c>
      <c r="L711" s="1671">
        <v>0</v>
      </c>
      <c r="M711" s="1648">
        <v>0</v>
      </c>
      <c r="N711" s="1648">
        <v>0</v>
      </c>
      <c r="O711" s="1648">
        <v>0</v>
      </c>
      <c r="P711" s="1648">
        <v>0</v>
      </c>
      <c r="Q711" s="1673">
        <v>0</v>
      </c>
      <c r="R711" s="1648">
        <v>0</v>
      </c>
      <c r="S711" s="1648">
        <v>0</v>
      </c>
      <c r="T711" s="1648">
        <v>0</v>
      </c>
      <c r="U711" s="1648">
        <v>0</v>
      </c>
      <c r="V711" s="1648">
        <v>0</v>
      </c>
      <c r="W711" s="1648">
        <v>0</v>
      </c>
      <c r="X711" s="1648">
        <v>0</v>
      </c>
      <c r="Y711" s="1648">
        <v>0</v>
      </c>
      <c r="Z711" s="1648">
        <v>0</v>
      </c>
      <c r="AA711" s="1672">
        <f t="shared" si="188"/>
        <v>0</v>
      </c>
    </row>
    <row r="712" spans="2:27" x14ac:dyDescent="0.25">
      <c r="B712" s="250" t="s">
        <v>1045</v>
      </c>
      <c r="C712" s="50" t="s">
        <v>1046</v>
      </c>
      <c r="D712" s="57" t="s">
        <v>810</v>
      </c>
      <c r="E712" s="1628" t="s">
        <v>1986</v>
      </c>
      <c r="F712" s="301">
        <v>3</v>
      </c>
      <c r="G712" s="1650">
        <v>0</v>
      </c>
      <c r="H712" s="1671">
        <v>0</v>
      </c>
      <c r="I712" s="1671">
        <v>0</v>
      </c>
      <c r="J712" s="1671">
        <v>0</v>
      </c>
      <c r="K712" s="1671">
        <v>0</v>
      </c>
      <c r="L712" s="1671">
        <v>0</v>
      </c>
      <c r="M712" s="1648">
        <v>0</v>
      </c>
      <c r="N712" s="1648">
        <v>0</v>
      </c>
      <c r="O712" s="1648">
        <v>0</v>
      </c>
      <c r="P712" s="1648">
        <v>0</v>
      </c>
      <c r="Q712" s="1673">
        <v>0</v>
      </c>
      <c r="R712" s="1648">
        <v>0</v>
      </c>
      <c r="S712" s="1648">
        <v>0</v>
      </c>
      <c r="T712" s="1648">
        <v>0</v>
      </c>
      <c r="U712" s="1648">
        <v>0</v>
      </c>
      <c r="V712" s="1648">
        <v>0</v>
      </c>
      <c r="W712" s="1648">
        <v>0</v>
      </c>
      <c r="X712" s="1648">
        <v>0</v>
      </c>
      <c r="Y712" s="1648">
        <v>0</v>
      </c>
      <c r="Z712" s="1648">
        <v>0</v>
      </c>
      <c r="AA712" s="1672">
        <f t="shared" si="188"/>
        <v>0</v>
      </c>
    </row>
    <row r="713" spans="2:27" x14ac:dyDescent="0.25">
      <c r="B713" s="250" t="s">
        <v>1047</v>
      </c>
      <c r="C713" s="50" t="s">
        <v>1048</v>
      </c>
      <c r="D713" s="57" t="s">
        <v>810</v>
      </c>
      <c r="E713" s="1628" t="s">
        <v>1986</v>
      </c>
      <c r="F713" s="301">
        <v>3</v>
      </c>
      <c r="G713" s="1650">
        <v>0</v>
      </c>
      <c r="H713" s="1671">
        <v>0</v>
      </c>
      <c r="I713" s="1645">
        <v>0</v>
      </c>
      <c r="J713" s="1645">
        <v>0</v>
      </c>
      <c r="K713" s="1645">
        <v>0</v>
      </c>
      <c r="L713" s="1645">
        <v>0</v>
      </c>
      <c r="M713" s="1646">
        <v>0</v>
      </c>
      <c r="N713" s="1646">
        <v>0</v>
      </c>
      <c r="O713" s="1646">
        <v>0</v>
      </c>
      <c r="P713" s="1646">
        <v>0</v>
      </c>
      <c r="Q713" s="1673">
        <v>0</v>
      </c>
      <c r="R713" s="1648">
        <v>0</v>
      </c>
      <c r="S713" s="1646">
        <v>0</v>
      </c>
      <c r="T713" s="1646">
        <v>0</v>
      </c>
      <c r="U713" s="1646">
        <v>0</v>
      </c>
      <c r="V713" s="1646">
        <v>0</v>
      </c>
      <c r="W713" s="1646">
        <v>0</v>
      </c>
      <c r="X713" s="1646">
        <v>0</v>
      </c>
      <c r="Y713" s="1646">
        <v>0</v>
      </c>
      <c r="Z713" s="1646">
        <v>0</v>
      </c>
      <c r="AA713" s="1674">
        <f t="shared" si="188"/>
        <v>0</v>
      </c>
    </row>
    <row r="714" spans="2:27" x14ac:dyDescent="0.25">
      <c r="B714" s="250" t="s">
        <v>1049</v>
      </c>
      <c r="C714" s="50" t="s">
        <v>1042</v>
      </c>
      <c r="D714" s="57" t="s">
        <v>807</v>
      </c>
      <c r="E714" s="1628" t="s">
        <v>1986</v>
      </c>
      <c r="F714" s="301">
        <v>3</v>
      </c>
      <c r="G714" s="1670">
        <v>0</v>
      </c>
      <c r="H714" s="1671">
        <v>0</v>
      </c>
      <c r="I714" s="1671">
        <v>0</v>
      </c>
      <c r="J714" s="1671">
        <v>0</v>
      </c>
      <c r="K714" s="1671">
        <v>0</v>
      </c>
      <c r="L714" s="1671">
        <v>0</v>
      </c>
      <c r="M714" s="1648">
        <v>0</v>
      </c>
      <c r="N714" s="1648">
        <v>0</v>
      </c>
      <c r="O714" s="1648">
        <v>0</v>
      </c>
      <c r="P714" s="1648">
        <v>0</v>
      </c>
      <c r="Q714" s="1673">
        <v>0</v>
      </c>
      <c r="R714" s="1648">
        <v>0</v>
      </c>
      <c r="S714" s="1648">
        <v>0</v>
      </c>
      <c r="T714" s="1648">
        <v>0</v>
      </c>
      <c r="U714" s="1648">
        <v>0</v>
      </c>
      <c r="V714" s="1648">
        <v>0</v>
      </c>
      <c r="W714" s="1648">
        <v>0</v>
      </c>
      <c r="X714" s="1648">
        <v>0</v>
      </c>
      <c r="Y714" s="1648">
        <v>0</v>
      </c>
      <c r="Z714" s="1648">
        <v>0</v>
      </c>
      <c r="AA714" s="1672">
        <f t="shared" si="188"/>
        <v>0</v>
      </c>
    </row>
    <row r="715" spans="2:27" x14ac:dyDescent="0.25">
      <c r="B715" s="250" t="s">
        <v>1050</v>
      </c>
      <c r="C715" s="50" t="s">
        <v>1044</v>
      </c>
      <c r="D715" s="57" t="s">
        <v>807</v>
      </c>
      <c r="E715" s="1628" t="s">
        <v>1986</v>
      </c>
      <c r="F715" s="301">
        <v>3</v>
      </c>
      <c r="G715" s="1650">
        <v>0</v>
      </c>
      <c r="H715" s="1671">
        <v>0</v>
      </c>
      <c r="I715" s="1671">
        <v>0</v>
      </c>
      <c r="J715" s="1671">
        <v>0</v>
      </c>
      <c r="K715" s="1671">
        <v>0</v>
      </c>
      <c r="L715" s="1671">
        <v>0</v>
      </c>
      <c r="M715" s="1648">
        <v>0</v>
      </c>
      <c r="N715" s="1648">
        <v>0</v>
      </c>
      <c r="O715" s="1648">
        <v>0</v>
      </c>
      <c r="P715" s="1648">
        <v>0</v>
      </c>
      <c r="Q715" s="1673">
        <v>0</v>
      </c>
      <c r="R715" s="1648">
        <v>0</v>
      </c>
      <c r="S715" s="1648">
        <v>0</v>
      </c>
      <c r="T715" s="1648">
        <v>0</v>
      </c>
      <c r="U715" s="1648">
        <v>0</v>
      </c>
      <c r="V715" s="1648">
        <v>0</v>
      </c>
      <c r="W715" s="1648">
        <v>0</v>
      </c>
      <c r="X715" s="1648">
        <v>0</v>
      </c>
      <c r="Y715" s="1648">
        <v>0</v>
      </c>
      <c r="Z715" s="1648">
        <v>0</v>
      </c>
      <c r="AA715" s="1672">
        <f t="shared" si="188"/>
        <v>0</v>
      </c>
    </row>
    <row r="716" spans="2:27" x14ac:dyDescent="0.25">
      <c r="B716" s="250" t="s">
        <v>1051</v>
      </c>
      <c r="C716" s="50" t="s">
        <v>1046</v>
      </c>
      <c r="D716" s="57" t="s">
        <v>807</v>
      </c>
      <c r="E716" s="1628" t="s">
        <v>1986</v>
      </c>
      <c r="F716" s="301">
        <v>3</v>
      </c>
      <c r="G716" s="1650">
        <v>0</v>
      </c>
      <c r="H716" s="1671">
        <v>0</v>
      </c>
      <c r="I716" s="1671">
        <v>0</v>
      </c>
      <c r="J716" s="1671">
        <v>0</v>
      </c>
      <c r="K716" s="1671">
        <v>0</v>
      </c>
      <c r="L716" s="1671">
        <v>0</v>
      </c>
      <c r="M716" s="1648">
        <v>0</v>
      </c>
      <c r="N716" s="1648">
        <v>0</v>
      </c>
      <c r="O716" s="1648">
        <v>0</v>
      </c>
      <c r="P716" s="1648">
        <v>0</v>
      </c>
      <c r="Q716" s="1673">
        <v>0</v>
      </c>
      <c r="R716" s="1648">
        <v>0</v>
      </c>
      <c r="S716" s="1648">
        <v>0</v>
      </c>
      <c r="T716" s="1648">
        <v>0</v>
      </c>
      <c r="U716" s="1648">
        <v>0</v>
      </c>
      <c r="V716" s="1648">
        <v>0</v>
      </c>
      <c r="W716" s="1648">
        <v>0</v>
      </c>
      <c r="X716" s="1648">
        <v>0</v>
      </c>
      <c r="Y716" s="1648">
        <v>0</v>
      </c>
      <c r="Z716" s="1648">
        <v>0</v>
      </c>
      <c r="AA716" s="1672">
        <f t="shared" si="188"/>
        <v>0</v>
      </c>
    </row>
    <row r="717" spans="2:27" x14ac:dyDescent="0.25">
      <c r="B717" s="250" t="s">
        <v>1052</v>
      </c>
      <c r="C717" s="50" t="s">
        <v>1048</v>
      </c>
      <c r="D717" s="57" t="s">
        <v>807</v>
      </c>
      <c r="E717" s="1628" t="s">
        <v>1986</v>
      </c>
      <c r="F717" s="301">
        <v>3</v>
      </c>
      <c r="G717" s="1650">
        <v>0</v>
      </c>
      <c r="H717" s="1671">
        <v>0</v>
      </c>
      <c r="I717" s="1645">
        <v>0</v>
      </c>
      <c r="J717" s="1645">
        <v>0</v>
      </c>
      <c r="K717" s="1645">
        <v>0</v>
      </c>
      <c r="L717" s="1645">
        <v>0</v>
      </c>
      <c r="M717" s="1646">
        <v>0</v>
      </c>
      <c r="N717" s="1646">
        <v>0</v>
      </c>
      <c r="O717" s="1646">
        <v>0</v>
      </c>
      <c r="P717" s="1646">
        <v>0</v>
      </c>
      <c r="Q717" s="1673">
        <v>0</v>
      </c>
      <c r="R717" s="1648">
        <v>0</v>
      </c>
      <c r="S717" s="1646">
        <v>0</v>
      </c>
      <c r="T717" s="1646">
        <v>0</v>
      </c>
      <c r="U717" s="1646">
        <v>0</v>
      </c>
      <c r="V717" s="1646">
        <v>0</v>
      </c>
      <c r="W717" s="1646">
        <v>0</v>
      </c>
      <c r="X717" s="1646">
        <v>0</v>
      </c>
      <c r="Y717" s="1646">
        <v>0</v>
      </c>
      <c r="Z717" s="1646">
        <v>0</v>
      </c>
      <c r="AA717" s="1674">
        <f t="shared" si="188"/>
        <v>0</v>
      </c>
    </row>
    <row r="718" spans="2:27" x14ac:dyDescent="0.25">
      <c r="B718" s="250" t="s">
        <v>1053</v>
      </c>
      <c r="C718" s="50" t="s">
        <v>1044</v>
      </c>
      <c r="D718" s="57" t="s">
        <v>966</v>
      </c>
      <c r="E718" s="1628" t="s">
        <v>1986</v>
      </c>
      <c r="F718" s="301">
        <v>3</v>
      </c>
      <c r="G718" s="319">
        <f t="shared" ref="G718:K718" si="193">SUM(G710,G714)</f>
        <v>0</v>
      </c>
      <c r="H718" s="319">
        <f t="shared" si="193"/>
        <v>0</v>
      </c>
      <c r="I718" s="319">
        <f t="shared" si="193"/>
        <v>0</v>
      </c>
      <c r="J718" s="319">
        <f t="shared" si="193"/>
        <v>0</v>
      </c>
      <c r="K718" s="319">
        <f t="shared" si="193"/>
        <v>0</v>
      </c>
      <c r="L718" s="319">
        <f>SUM(L710,L714)</f>
        <v>0</v>
      </c>
      <c r="M718" s="319">
        <f t="shared" ref="M718:AA718" si="194">SUM(M710,M714)</f>
        <v>0</v>
      </c>
      <c r="N718" s="319">
        <f t="shared" si="194"/>
        <v>0</v>
      </c>
      <c r="O718" s="319">
        <f t="shared" si="194"/>
        <v>0</v>
      </c>
      <c r="P718" s="319">
        <f t="shared" si="194"/>
        <v>0</v>
      </c>
      <c r="Q718" s="319">
        <f>SUM(Q710,Q714)</f>
        <v>0</v>
      </c>
      <c r="R718" s="319">
        <f t="shared" si="194"/>
        <v>0</v>
      </c>
      <c r="S718" s="319">
        <f t="shared" si="194"/>
        <v>0</v>
      </c>
      <c r="T718" s="319">
        <f t="shared" si="194"/>
        <v>0</v>
      </c>
      <c r="U718" s="319">
        <f t="shared" si="194"/>
        <v>0</v>
      </c>
      <c r="V718" s="319">
        <f t="shared" si="194"/>
        <v>0</v>
      </c>
      <c r="W718" s="319">
        <f t="shared" si="194"/>
        <v>0</v>
      </c>
      <c r="X718" s="319">
        <f t="shared" si="194"/>
        <v>0</v>
      </c>
      <c r="Y718" s="319">
        <f t="shared" si="194"/>
        <v>0</v>
      </c>
      <c r="Z718" s="319">
        <f t="shared" si="194"/>
        <v>0</v>
      </c>
      <c r="AA718" s="319">
        <f t="shared" si="194"/>
        <v>0</v>
      </c>
    </row>
    <row r="719" spans="2:27" x14ac:dyDescent="0.25">
      <c r="B719" s="250" t="s">
        <v>1054</v>
      </c>
      <c r="C719" s="50" t="s">
        <v>1055</v>
      </c>
      <c r="D719" s="57" t="s">
        <v>810</v>
      </c>
      <c r="E719" s="1628" t="s">
        <v>1986</v>
      </c>
      <c r="F719" s="301">
        <v>3</v>
      </c>
      <c r="G719" s="1650">
        <v>0</v>
      </c>
      <c r="H719" s="1671">
        <v>0</v>
      </c>
      <c r="I719" s="1671">
        <v>0</v>
      </c>
      <c r="J719" s="1671">
        <v>0</v>
      </c>
      <c r="K719" s="1671">
        <v>0</v>
      </c>
      <c r="L719" s="1671">
        <v>0</v>
      </c>
      <c r="M719" s="1648">
        <v>0</v>
      </c>
      <c r="N719" s="1648">
        <v>0</v>
      </c>
      <c r="O719" s="1648">
        <v>0</v>
      </c>
      <c r="P719" s="1648">
        <v>0</v>
      </c>
      <c r="Q719" s="1673">
        <v>0</v>
      </c>
      <c r="R719" s="1648">
        <v>0</v>
      </c>
      <c r="S719" s="1648">
        <v>0</v>
      </c>
      <c r="T719" s="1648">
        <v>0</v>
      </c>
      <c r="U719" s="1648">
        <v>0</v>
      </c>
      <c r="V719" s="1648">
        <v>0</v>
      </c>
      <c r="W719" s="1648">
        <v>0</v>
      </c>
      <c r="X719" s="1648">
        <v>0</v>
      </c>
      <c r="Y719" s="1648">
        <v>0</v>
      </c>
      <c r="Z719" s="1648">
        <v>0</v>
      </c>
      <c r="AA719" s="1672">
        <f t="shared" si="188"/>
        <v>0</v>
      </c>
    </row>
    <row r="720" spans="2:27" x14ac:dyDescent="0.25">
      <c r="B720" s="250" t="s">
        <v>1056</v>
      </c>
      <c r="C720" s="50" t="s">
        <v>1057</v>
      </c>
      <c r="D720" s="57" t="s">
        <v>810</v>
      </c>
      <c r="E720" s="1628" t="s">
        <v>1986</v>
      </c>
      <c r="F720" s="301">
        <v>3</v>
      </c>
      <c r="G720" s="1650">
        <v>0</v>
      </c>
      <c r="H720" s="1671">
        <v>0</v>
      </c>
      <c r="I720" s="1645">
        <v>0</v>
      </c>
      <c r="J720" s="1645">
        <v>0</v>
      </c>
      <c r="K720" s="1645">
        <v>0</v>
      </c>
      <c r="L720" s="1645">
        <v>0</v>
      </c>
      <c r="M720" s="1646">
        <v>0.90904930332576084</v>
      </c>
      <c r="N720" s="1646">
        <v>4.9233612563923437</v>
      </c>
      <c r="O720" s="1646">
        <v>8.3971025544407496</v>
      </c>
      <c r="P720" s="1646">
        <v>11.505108434566994</v>
      </c>
      <c r="Q720" s="1673">
        <v>13.563487077341339</v>
      </c>
      <c r="R720" s="1648">
        <v>34.99908803896038</v>
      </c>
      <c r="S720" s="1646">
        <v>5.5598953246451739</v>
      </c>
      <c r="T720" s="1646">
        <v>22.056083835601591</v>
      </c>
      <c r="U720" s="1646">
        <v>1.6368529954045845</v>
      </c>
      <c r="V720" s="1646">
        <v>19.854650025101499</v>
      </c>
      <c r="W720" s="1646">
        <v>8.7138678269510876</v>
      </c>
      <c r="X720" s="1646">
        <v>10.072551300874178</v>
      </c>
      <c r="Y720" s="1646">
        <v>18.897542850475173</v>
      </c>
      <c r="Z720" s="1646">
        <v>2.247642707772449</v>
      </c>
      <c r="AA720" s="1674">
        <f t="shared" si="188"/>
        <v>0</v>
      </c>
    </row>
    <row r="721" spans="2:27" x14ac:dyDescent="0.25">
      <c r="B721" s="250" t="s">
        <v>1058</v>
      </c>
      <c r="C721" s="50" t="s">
        <v>1059</v>
      </c>
      <c r="D721" s="57" t="s">
        <v>810</v>
      </c>
      <c r="E721" s="1628" t="s">
        <v>1986</v>
      </c>
      <c r="F721" s="301">
        <v>3</v>
      </c>
      <c r="G721" s="1650">
        <v>0</v>
      </c>
      <c r="H721" s="1671">
        <v>0</v>
      </c>
      <c r="I721" s="1645">
        <v>0</v>
      </c>
      <c r="J721" s="1645">
        <v>0</v>
      </c>
      <c r="K721" s="1645">
        <v>0</v>
      </c>
      <c r="L721" s="1645">
        <v>0</v>
      </c>
      <c r="M721" s="1646">
        <v>3.2933270563281895E-3</v>
      </c>
      <c r="N721" s="1646">
        <v>7.1118062648816843E-2</v>
      </c>
      <c r="O721" s="1646">
        <v>0.23146748675625559</v>
      </c>
      <c r="P721" s="1646">
        <v>0.46649532708692004</v>
      </c>
      <c r="Q721" s="1673">
        <v>0.7727747433254416</v>
      </c>
      <c r="R721" s="1648">
        <v>7.4798382336915408</v>
      </c>
      <c r="S721" s="1646">
        <v>0</v>
      </c>
      <c r="T721" s="1646">
        <v>0</v>
      </c>
      <c r="U721" s="1646">
        <v>0</v>
      </c>
      <c r="V721" s="1646">
        <v>0</v>
      </c>
      <c r="W721" s="1646">
        <v>0</v>
      </c>
      <c r="X721" s="1646">
        <v>0</v>
      </c>
      <c r="Y721" s="1646">
        <v>0</v>
      </c>
      <c r="Z721" s="1646">
        <v>0</v>
      </c>
      <c r="AA721" s="1674">
        <f t="shared" si="188"/>
        <v>0</v>
      </c>
    </row>
    <row r="722" spans="2:27" x14ac:dyDescent="0.25">
      <c r="B722" s="250" t="s">
        <v>1060</v>
      </c>
      <c r="C722" s="50" t="s">
        <v>1055</v>
      </c>
      <c r="D722" s="57" t="s">
        <v>807</v>
      </c>
      <c r="E722" s="1628" t="s">
        <v>1986</v>
      </c>
      <c r="F722" s="301">
        <v>3</v>
      </c>
      <c r="G722" s="1650">
        <v>0</v>
      </c>
      <c r="H722" s="1671">
        <v>0</v>
      </c>
      <c r="I722" s="1671">
        <v>0</v>
      </c>
      <c r="J722" s="1671">
        <v>0</v>
      </c>
      <c r="K722" s="1671">
        <v>0</v>
      </c>
      <c r="L722" s="1671">
        <v>0</v>
      </c>
      <c r="M722" s="1648">
        <v>0</v>
      </c>
      <c r="N722" s="1648">
        <v>0</v>
      </c>
      <c r="O722" s="1648">
        <v>0</v>
      </c>
      <c r="P722" s="1648">
        <v>0</v>
      </c>
      <c r="Q722" s="1673">
        <v>0</v>
      </c>
      <c r="R722" s="1648">
        <v>0</v>
      </c>
      <c r="S722" s="1648">
        <v>0</v>
      </c>
      <c r="T722" s="1648">
        <v>0</v>
      </c>
      <c r="U722" s="1648">
        <v>0</v>
      </c>
      <c r="V722" s="1648">
        <v>0</v>
      </c>
      <c r="W722" s="1648">
        <v>0</v>
      </c>
      <c r="X722" s="1648">
        <v>0</v>
      </c>
      <c r="Y722" s="1648">
        <v>0</v>
      </c>
      <c r="Z722" s="1648">
        <v>0</v>
      </c>
      <c r="AA722" s="1672">
        <f t="shared" si="188"/>
        <v>0</v>
      </c>
    </row>
    <row r="723" spans="2:27" x14ac:dyDescent="0.25">
      <c r="B723" s="250" t="s">
        <v>1061</v>
      </c>
      <c r="C723" s="50" t="s">
        <v>1057</v>
      </c>
      <c r="D723" s="57" t="s">
        <v>807</v>
      </c>
      <c r="E723" s="1628" t="s">
        <v>1986</v>
      </c>
      <c r="F723" s="301">
        <v>3</v>
      </c>
      <c r="G723" s="1650">
        <v>0</v>
      </c>
      <c r="H723" s="1671">
        <v>0</v>
      </c>
      <c r="I723" s="1645">
        <v>0</v>
      </c>
      <c r="J723" s="1645">
        <v>0</v>
      </c>
      <c r="K723" s="1645">
        <v>0</v>
      </c>
      <c r="L723" s="1645">
        <v>0</v>
      </c>
      <c r="M723" s="1646">
        <v>0</v>
      </c>
      <c r="N723" s="1646">
        <v>0</v>
      </c>
      <c r="O723" s="1646">
        <v>0</v>
      </c>
      <c r="P723" s="1646">
        <v>0</v>
      </c>
      <c r="Q723" s="1673">
        <v>0</v>
      </c>
      <c r="R723" s="1648">
        <v>0</v>
      </c>
      <c r="S723" s="1646">
        <v>0</v>
      </c>
      <c r="T723" s="1646">
        <v>0</v>
      </c>
      <c r="U723" s="1646">
        <v>0</v>
      </c>
      <c r="V723" s="1646">
        <v>0</v>
      </c>
      <c r="W723" s="1646">
        <v>0</v>
      </c>
      <c r="X723" s="1646">
        <v>0</v>
      </c>
      <c r="Y723" s="1646">
        <v>0</v>
      </c>
      <c r="Z723" s="1646">
        <v>0</v>
      </c>
      <c r="AA723" s="1674">
        <f t="shared" si="188"/>
        <v>0</v>
      </c>
    </row>
    <row r="724" spans="2:27" x14ac:dyDescent="0.25">
      <c r="B724" s="250" t="s">
        <v>1062</v>
      </c>
      <c r="C724" s="50" t="s">
        <v>1059</v>
      </c>
      <c r="D724" s="57" t="s">
        <v>807</v>
      </c>
      <c r="E724" s="1628" t="s">
        <v>1986</v>
      </c>
      <c r="F724" s="301">
        <v>3</v>
      </c>
      <c r="G724" s="1650">
        <v>0</v>
      </c>
      <c r="H724" s="1671">
        <v>0</v>
      </c>
      <c r="I724" s="1645">
        <v>0</v>
      </c>
      <c r="J724" s="1645">
        <v>0</v>
      </c>
      <c r="K724" s="1645">
        <v>0</v>
      </c>
      <c r="L724" s="1645">
        <v>0</v>
      </c>
      <c r="M724" s="1646">
        <v>0</v>
      </c>
      <c r="N724" s="1646">
        <v>0</v>
      </c>
      <c r="O724" s="1646">
        <v>0</v>
      </c>
      <c r="P724" s="1646">
        <v>0</v>
      </c>
      <c r="Q724" s="1673">
        <v>0</v>
      </c>
      <c r="R724" s="1648">
        <v>0</v>
      </c>
      <c r="S724" s="1646">
        <v>8.7202315956566263</v>
      </c>
      <c r="T724" s="1646">
        <v>8.7202315956566263</v>
      </c>
      <c r="U724" s="1646">
        <v>8.7202315956566263</v>
      </c>
      <c r="V724" s="1646">
        <v>8.7202315956566263</v>
      </c>
      <c r="W724" s="1646">
        <v>8.7202315956566263</v>
      </c>
      <c r="X724" s="1646">
        <v>8.7202315956566263</v>
      </c>
      <c r="Y724" s="1646">
        <v>8.7202315956566263</v>
      </c>
      <c r="Z724" s="1646">
        <v>8.7202315956566263</v>
      </c>
      <c r="AA724" s="1674">
        <f t="shared" si="188"/>
        <v>0</v>
      </c>
    </row>
    <row r="725" spans="2:27" x14ac:dyDescent="0.25">
      <c r="B725" s="250" t="s">
        <v>1063</v>
      </c>
      <c r="C725" s="50" t="s">
        <v>1055</v>
      </c>
      <c r="D725" s="57" t="s">
        <v>966</v>
      </c>
      <c r="E725" s="1628" t="s">
        <v>1986</v>
      </c>
      <c r="F725" s="301">
        <v>3</v>
      </c>
      <c r="G725" s="319">
        <f>SUM(G719,G722)</f>
        <v>0</v>
      </c>
      <c r="H725" s="319">
        <f t="shared" ref="H725:AA725" si="195">SUM(H719,H722)</f>
        <v>0</v>
      </c>
      <c r="I725" s="319">
        <f t="shared" si="195"/>
        <v>0</v>
      </c>
      <c r="J725" s="319">
        <f t="shared" si="195"/>
        <v>0</v>
      </c>
      <c r="K725" s="319">
        <f t="shared" si="195"/>
        <v>0</v>
      </c>
      <c r="L725" s="319">
        <f t="shared" si="195"/>
        <v>0</v>
      </c>
      <c r="M725" s="319">
        <f t="shared" si="195"/>
        <v>0</v>
      </c>
      <c r="N725" s="319">
        <f t="shared" si="195"/>
        <v>0</v>
      </c>
      <c r="O725" s="319">
        <f t="shared" si="195"/>
        <v>0</v>
      </c>
      <c r="P725" s="319">
        <f t="shared" si="195"/>
        <v>0</v>
      </c>
      <c r="Q725" s="319">
        <f t="shared" si="195"/>
        <v>0</v>
      </c>
      <c r="R725" s="319">
        <f t="shared" si="195"/>
        <v>0</v>
      </c>
      <c r="S725" s="319">
        <f t="shared" si="195"/>
        <v>0</v>
      </c>
      <c r="T725" s="319">
        <f t="shared" si="195"/>
        <v>0</v>
      </c>
      <c r="U725" s="319">
        <f t="shared" si="195"/>
        <v>0</v>
      </c>
      <c r="V725" s="319">
        <f t="shared" si="195"/>
        <v>0</v>
      </c>
      <c r="W725" s="319">
        <f t="shared" si="195"/>
        <v>0</v>
      </c>
      <c r="X725" s="319">
        <f t="shared" si="195"/>
        <v>0</v>
      </c>
      <c r="Y725" s="319">
        <f t="shared" si="195"/>
        <v>0</v>
      </c>
      <c r="Z725" s="319">
        <f t="shared" si="195"/>
        <v>0</v>
      </c>
      <c r="AA725" s="320">
        <f t="shared" si="195"/>
        <v>0</v>
      </c>
    </row>
    <row r="726" spans="2:27" x14ac:dyDescent="0.25">
      <c r="B726" s="250" t="s">
        <v>1064</v>
      </c>
      <c r="C726" s="50" t="s">
        <v>1057</v>
      </c>
      <c r="D726" s="57" t="s">
        <v>966</v>
      </c>
      <c r="E726" s="1628" t="s">
        <v>1986</v>
      </c>
      <c r="F726" s="301">
        <v>3</v>
      </c>
      <c r="G726" s="319">
        <f t="shared" ref="G726:AA726" si="196">SUM(G720,G723)</f>
        <v>0</v>
      </c>
      <c r="H726" s="319">
        <f t="shared" si="196"/>
        <v>0</v>
      </c>
      <c r="I726" s="319">
        <f t="shared" si="196"/>
        <v>0</v>
      </c>
      <c r="J726" s="319">
        <f t="shared" si="196"/>
        <v>0</v>
      </c>
      <c r="K726" s="319">
        <f t="shared" si="196"/>
        <v>0</v>
      </c>
      <c r="L726" s="319">
        <f t="shared" si="196"/>
        <v>0</v>
      </c>
      <c r="M726" s="319">
        <f t="shared" si="196"/>
        <v>0.90904930332576084</v>
      </c>
      <c r="N726" s="319">
        <f t="shared" si="196"/>
        <v>4.9233612563923437</v>
      </c>
      <c r="O726" s="319">
        <f t="shared" si="196"/>
        <v>8.3971025544407496</v>
      </c>
      <c r="P726" s="319">
        <f t="shared" si="196"/>
        <v>11.505108434566994</v>
      </c>
      <c r="Q726" s="319">
        <f t="shared" si="196"/>
        <v>13.563487077341339</v>
      </c>
      <c r="R726" s="319">
        <f t="shared" si="196"/>
        <v>34.99908803896038</v>
      </c>
      <c r="S726" s="319">
        <f t="shared" si="196"/>
        <v>5.5598953246451739</v>
      </c>
      <c r="T726" s="319">
        <f t="shared" si="196"/>
        <v>22.056083835601591</v>
      </c>
      <c r="U726" s="319">
        <f t="shared" si="196"/>
        <v>1.6368529954045845</v>
      </c>
      <c r="V726" s="319">
        <f t="shared" si="196"/>
        <v>19.854650025101499</v>
      </c>
      <c r="W726" s="319">
        <f t="shared" si="196"/>
        <v>8.7138678269510876</v>
      </c>
      <c r="X726" s="319">
        <f t="shared" si="196"/>
        <v>10.072551300874178</v>
      </c>
      <c r="Y726" s="319">
        <f t="shared" si="196"/>
        <v>18.897542850475173</v>
      </c>
      <c r="Z726" s="319">
        <f t="shared" si="196"/>
        <v>2.247642707772449</v>
      </c>
      <c r="AA726" s="320">
        <f t="shared" si="196"/>
        <v>0</v>
      </c>
    </row>
    <row r="727" spans="2:27" x14ac:dyDescent="0.25">
      <c r="B727" s="250" t="s">
        <v>1065</v>
      </c>
      <c r="C727" s="50" t="s">
        <v>1059</v>
      </c>
      <c r="D727" s="57" t="s">
        <v>966</v>
      </c>
      <c r="E727" s="1628" t="s">
        <v>1986</v>
      </c>
      <c r="F727" s="301">
        <v>3</v>
      </c>
      <c r="G727" s="319">
        <f t="shared" ref="G727:AA727" si="197">SUM(G721,G724)</f>
        <v>0</v>
      </c>
      <c r="H727" s="319">
        <f t="shared" si="197"/>
        <v>0</v>
      </c>
      <c r="I727" s="319">
        <f t="shared" si="197"/>
        <v>0</v>
      </c>
      <c r="J727" s="319">
        <f t="shared" si="197"/>
        <v>0</v>
      </c>
      <c r="K727" s="319">
        <f t="shared" si="197"/>
        <v>0</v>
      </c>
      <c r="L727" s="319">
        <f t="shared" si="197"/>
        <v>0</v>
      </c>
      <c r="M727" s="319">
        <f t="shared" si="197"/>
        <v>3.2933270563281895E-3</v>
      </c>
      <c r="N727" s="319">
        <f t="shared" si="197"/>
        <v>7.1118062648816843E-2</v>
      </c>
      <c r="O727" s="319">
        <f t="shared" si="197"/>
        <v>0.23146748675625559</v>
      </c>
      <c r="P727" s="319">
        <f t="shared" si="197"/>
        <v>0.46649532708692004</v>
      </c>
      <c r="Q727" s="319">
        <f t="shared" si="197"/>
        <v>0.7727747433254416</v>
      </c>
      <c r="R727" s="319">
        <f t="shared" si="197"/>
        <v>7.4798382336915408</v>
      </c>
      <c r="S727" s="319">
        <f t="shared" si="197"/>
        <v>8.7202315956566263</v>
      </c>
      <c r="T727" s="319">
        <f t="shared" si="197"/>
        <v>8.7202315956566263</v>
      </c>
      <c r="U727" s="319">
        <f t="shared" si="197"/>
        <v>8.7202315956566263</v>
      </c>
      <c r="V727" s="319">
        <f t="shared" si="197"/>
        <v>8.7202315956566263</v>
      </c>
      <c r="W727" s="319">
        <f t="shared" si="197"/>
        <v>8.7202315956566263</v>
      </c>
      <c r="X727" s="319">
        <f t="shared" si="197"/>
        <v>8.7202315956566263</v>
      </c>
      <c r="Y727" s="319">
        <f t="shared" si="197"/>
        <v>8.7202315956566263</v>
      </c>
      <c r="Z727" s="319">
        <f t="shared" si="197"/>
        <v>8.7202315956566263</v>
      </c>
      <c r="AA727" s="320">
        <f t="shared" si="197"/>
        <v>0</v>
      </c>
    </row>
    <row r="728" spans="2:27" x14ac:dyDescent="0.25">
      <c r="B728" s="250" t="s">
        <v>1066</v>
      </c>
      <c r="C728" s="50" t="s">
        <v>1067</v>
      </c>
      <c r="D728" s="57" t="s">
        <v>966</v>
      </c>
      <c r="E728" s="1628" t="s">
        <v>1986</v>
      </c>
      <c r="F728" s="301">
        <v>3</v>
      </c>
      <c r="G728" s="315">
        <f>SUM(G718,G709,G700,G725,G726,G727)</f>
        <v>0</v>
      </c>
      <c r="H728" s="315">
        <f t="shared" ref="H728:AA728" si="198">SUM(H718,H709,H700,H725,H726,H727)</f>
        <v>0</v>
      </c>
      <c r="I728" s="315">
        <f t="shared" si="198"/>
        <v>0</v>
      </c>
      <c r="J728" s="315">
        <f t="shared" si="198"/>
        <v>0</v>
      </c>
      <c r="K728" s="315">
        <f t="shared" si="198"/>
        <v>0</v>
      </c>
      <c r="L728" s="315">
        <f t="shared" si="198"/>
        <v>0</v>
      </c>
      <c r="M728" s="315">
        <f t="shared" si="198"/>
        <v>15.498410224807996</v>
      </c>
      <c r="N728" s="315">
        <f t="shared" si="198"/>
        <v>10.538482760631469</v>
      </c>
      <c r="O728" s="315">
        <f t="shared" si="198"/>
        <v>13.389264988367787</v>
      </c>
      <c r="P728" s="315">
        <f t="shared" si="198"/>
        <v>17.76243259075429</v>
      </c>
      <c r="Q728" s="315">
        <f t="shared" si="198"/>
        <v>20.808913490769143</v>
      </c>
      <c r="R728" s="315">
        <f t="shared" si="198"/>
        <v>64.973201597768679</v>
      </c>
      <c r="S728" s="315">
        <f t="shared" si="198"/>
        <v>25.488243739962833</v>
      </c>
      <c r="T728" s="315">
        <f t="shared" si="198"/>
        <v>41.88858015297329</v>
      </c>
      <c r="U728" s="315">
        <f t="shared" si="198"/>
        <v>21.25947425872841</v>
      </c>
      <c r="V728" s="315">
        <f t="shared" si="198"/>
        <v>39.57493004862873</v>
      </c>
      <c r="W728" s="315">
        <f t="shared" si="198"/>
        <v>28.320737009054774</v>
      </c>
      <c r="X728" s="315">
        <f t="shared" si="198"/>
        <v>29.691091405663087</v>
      </c>
      <c r="Y728" s="315">
        <f t="shared" si="198"/>
        <v>38.6090644700759</v>
      </c>
      <c r="Z728" s="315">
        <f t="shared" si="198"/>
        <v>21.786377412423555</v>
      </c>
      <c r="AA728" s="315">
        <f t="shared" si="198"/>
        <v>0</v>
      </c>
    </row>
    <row r="729" spans="2:27" ht="14.4" thickBot="1" x14ac:dyDescent="0.3">
      <c r="B729" s="252"/>
      <c r="C729" s="253"/>
      <c r="D729" s="61"/>
      <c r="E729" s="254"/>
      <c r="F729" s="255"/>
      <c r="G729" s="264"/>
      <c r="H729" s="264"/>
      <c r="I729" s="264"/>
      <c r="J729" s="264"/>
      <c r="K729" s="264"/>
      <c r="L729" s="264"/>
      <c r="M729" s="264"/>
      <c r="N729" s="264"/>
      <c r="O729" s="264"/>
      <c r="P729" s="264"/>
      <c r="Q729" s="264"/>
      <c r="R729" s="264"/>
      <c r="S729" s="264"/>
      <c r="T729" s="264"/>
      <c r="U729" s="264"/>
      <c r="V729" s="264"/>
      <c r="W729" s="264"/>
      <c r="X729" s="264"/>
      <c r="Y729" s="264"/>
      <c r="Z729" s="264"/>
      <c r="AA729" s="264"/>
    </row>
    <row r="730" spans="2:27" ht="42" thickBot="1" x14ac:dyDescent="0.3">
      <c r="B730" s="216" t="s">
        <v>1068</v>
      </c>
      <c r="G730" s="1717" t="s">
        <v>977</v>
      </c>
      <c r="H730" s="1779"/>
      <c r="I730" s="1779"/>
      <c r="J730" s="1779"/>
      <c r="K730" s="1779"/>
      <c r="L730" s="1779"/>
      <c r="M730" s="1779"/>
      <c r="N730" s="1779"/>
      <c r="O730" s="1779"/>
      <c r="P730" s="1779"/>
      <c r="Q730" s="1718"/>
      <c r="R730" s="1717" t="s">
        <v>978</v>
      </c>
      <c r="S730" s="1779"/>
      <c r="T730" s="1779"/>
      <c r="U730" s="1779"/>
      <c r="V730" s="1779"/>
      <c r="W730" s="1779"/>
      <c r="X730" s="1779"/>
      <c r="Y730" s="1779"/>
      <c r="Z730" s="1779"/>
      <c r="AA730" s="1718"/>
    </row>
    <row r="731" spans="2:27" ht="42" thickBot="1" x14ac:dyDescent="0.3">
      <c r="B731" s="257" t="s">
        <v>979</v>
      </c>
      <c r="C731" s="258" t="s">
        <v>962</v>
      </c>
      <c r="D731" s="258" t="s">
        <v>963</v>
      </c>
      <c r="E731" s="258" t="s">
        <v>116</v>
      </c>
      <c r="F731" s="259" t="s">
        <v>117</v>
      </c>
      <c r="G731" s="257" t="s">
        <v>118</v>
      </c>
      <c r="H731" s="258" t="s">
        <v>119</v>
      </c>
      <c r="I731" s="258" t="s">
        <v>120</v>
      </c>
      <c r="J731" s="258" t="s">
        <v>121</v>
      </c>
      <c r="K731" s="258" t="s">
        <v>122</v>
      </c>
      <c r="L731" s="258" t="s">
        <v>123</v>
      </c>
      <c r="M731" s="258" t="s">
        <v>124</v>
      </c>
      <c r="N731" s="258" t="s">
        <v>125</v>
      </c>
      <c r="O731" s="258" t="s">
        <v>126</v>
      </c>
      <c r="P731" s="258" t="s">
        <v>127</v>
      </c>
      <c r="Q731" s="259" t="s">
        <v>128</v>
      </c>
      <c r="R731" s="262" t="s">
        <v>980</v>
      </c>
      <c r="S731" s="260" t="s">
        <v>981</v>
      </c>
      <c r="T731" s="260" t="s">
        <v>982</v>
      </c>
      <c r="U731" s="260" t="s">
        <v>983</v>
      </c>
      <c r="V731" s="260" t="s">
        <v>984</v>
      </c>
      <c r="W731" s="260" t="s">
        <v>985</v>
      </c>
      <c r="X731" s="260" t="s">
        <v>986</v>
      </c>
      <c r="Y731" s="260" t="s">
        <v>987</v>
      </c>
      <c r="Z731" s="260" t="s">
        <v>988</v>
      </c>
      <c r="AA731" s="261" t="s">
        <v>989</v>
      </c>
    </row>
    <row r="732" spans="2:27" x14ac:dyDescent="0.25">
      <c r="B732" s="250" t="s">
        <v>1069</v>
      </c>
      <c r="C732" s="50" t="s">
        <v>1070</v>
      </c>
      <c r="D732" s="57" t="s">
        <v>810</v>
      </c>
      <c r="E732" s="1628" t="s">
        <v>1986</v>
      </c>
      <c r="F732" s="301">
        <v>3</v>
      </c>
      <c r="G732" s="1666">
        <f>SUM(G673,G676,G679,G682,G685,G692,G701,G710,G719,G720,G721)</f>
        <v>0</v>
      </c>
      <c r="H732" s="1666">
        <f t="shared" ref="H732:Z732" si="199">SUM(H673,H676,H679,H682,H685,H692,H701,H710,H719,H720,H721)</f>
        <v>0</v>
      </c>
      <c r="I732" s="1666">
        <f t="shared" si="199"/>
        <v>0</v>
      </c>
      <c r="J732" s="1666">
        <f t="shared" si="199"/>
        <v>0</v>
      </c>
      <c r="K732" s="1666">
        <f t="shared" si="199"/>
        <v>0</v>
      </c>
      <c r="L732" s="1666">
        <f t="shared" si="199"/>
        <v>0</v>
      </c>
      <c r="M732" s="1666">
        <f t="shared" si="199"/>
        <v>14.30770131850784</v>
      </c>
      <c r="N732" s="1666">
        <f t="shared" si="199"/>
        <v>9.5482153405505361</v>
      </c>
      <c r="O732" s="1666">
        <f t="shared" si="199"/>
        <v>12.689571585771215</v>
      </c>
      <c r="P732" s="1666">
        <f t="shared" si="199"/>
        <v>17.241684632713465</v>
      </c>
      <c r="Q732" s="1675">
        <f t="shared" si="199"/>
        <v>20.462234779334739</v>
      </c>
      <c r="R732" s="1666">
        <f t="shared" si="199"/>
        <v>67.900138725615093</v>
      </c>
      <c r="S732" s="1666">
        <f t="shared" si="199"/>
        <v>32.875943786760153</v>
      </c>
      <c r="T732" s="1666">
        <f t="shared" si="199"/>
        <v>24.148813250164082</v>
      </c>
      <c r="U732" s="1666">
        <f t="shared" si="199"/>
        <v>3.3896994796852296</v>
      </c>
      <c r="V732" s="1666">
        <f t="shared" si="199"/>
        <v>21.987150686975262</v>
      </c>
      <c r="W732" s="1666">
        <f t="shared" si="199"/>
        <v>16.502464173456048</v>
      </c>
      <c r="X732" s="1666">
        <f t="shared" si="199"/>
        <v>11.951324502853879</v>
      </c>
      <c r="Y732" s="1666">
        <f t="shared" si="199"/>
        <v>20.739289691032713</v>
      </c>
      <c r="Z732" s="1666">
        <f t="shared" si="199"/>
        <v>4.19859805077009</v>
      </c>
      <c r="AA732" s="1668"/>
    </row>
    <row r="733" spans="2:27" x14ac:dyDescent="0.25">
      <c r="B733" s="250" t="s">
        <v>1071</v>
      </c>
      <c r="C733" s="50" t="s">
        <v>1070</v>
      </c>
      <c r="D733" s="57" t="s">
        <v>807</v>
      </c>
      <c r="E733" s="1628" t="s">
        <v>1986</v>
      </c>
      <c r="F733" s="301">
        <v>3</v>
      </c>
      <c r="G733" s="1666">
        <f>SUM(G674,G677,G680,G683,G686,G696,G705,G714,G722,G723,G724)</f>
        <v>0</v>
      </c>
      <c r="H733" s="1666">
        <f t="shared" ref="H733:Z733" si="200">SUM(H674,H677,H680,H683,H686,H696,H705,H714,H722,H723,H724)</f>
        <v>0</v>
      </c>
      <c r="I733" s="1666">
        <f t="shared" si="200"/>
        <v>0</v>
      </c>
      <c r="J733" s="1666">
        <f t="shared" si="200"/>
        <v>0</v>
      </c>
      <c r="K733" s="1666">
        <f t="shared" si="200"/>
        <v>0</v>
      </c>
      <c r="L733" s="1666">
        <f t="shared" si="200"/>
        <v>0</v>
      </c>
      <c r="M733" s="1666">
        <f t="shared" si="200"/>
        <v>1.5762801781669928</v>
      </c>
      <c r="N733" s="1666">
        <f t="shared" si="200"/>
        <v>1.6088539872350189</v>
      </c>
      <c r="O733" s="1666">
        <f t="shared" si="200"/>
        <v>1.5747413495502138</v>
      </c>
      <c r="P733" s="1666">
        <f t="shared" si="200"/>
        <v>1.5747413495502138</v>
      </c>
      <c r="Q733" s="1667">
        <f t="shared" si="200"/>
        <v>1.5747413495502138</v>
      </c>
      <c r="R733" s="1666">
        <f t="shared" si="200"/>
        <v>7.9048167563173219</v>
      </c>
      <c r="S733" s="1666">
        <f t="shared" si="200"/>
        <v>18.219367834725148</v>
      </c>
      <c r="T733" s="1666">
        <f t="shared" si="200"/>
        <v>17.952341316644478</v>
      </c>
      <c r="U733" s="1666">
        <f t="shared" si="200"/>
        <v>17.952341316644478</v>
      </c>
      <c r="V733" s="1666">
        <f t="shared" si="200"/>
        <v>17.952341316644478</v>
      </c>
      <c r="W733" s="1666">
        <f t="shared" si="200"/>
        <v>17.952341316644478</v>
      </c>
      <c r="X733" s="1666">
        <f t="shared" si="200"/>
        <v>17.952341316644478</v>
      </c>
      <c r="Y733" s="1666">
        <f t="shared" si="200"/>
        <v>17.952341316644478</v>
      </c>
      <c r="Z733" s="1666">
        <f t="shared" si="200"/>
        <v>17.952341316644478</v>
      </c>
      <c r="AA733" s="1668"/>
    </row>
    <row r="734" spans="2:27" ht="14.4" thickBot="1" x14ac:dyDescent="0.3">
      <c r="B734" s="251" t="s">
        <v>1072</v>
      </c>
      <c r="C734" s="51" t="s">
        <v>1070</v>
      </c>
      <c r="D734" s="59" t="s">
        <v>966</v>
      </c>
      <c r="E734" s="1634" t="s">
        <v>1986</v>
      </c>
      <c r="F734" s="302">
        <v>3</v>
      </c>
      <c r="G734" s="1655">
        <f t="shared" ref="G734:L734" si="201">SUM(G732:G733)</f>
        <v>0</v>
      </c>
      <c r="H734" s="1655">
        <f t="shared" si="201"/>
        <v>0</v>
      </c>
      <c r="I734" s="1655">
        <f t="shared" si="201"/>
        <v>0</v>
      </c>
      <c r="J734" s="1655">
        <f t="shared" si="201"/>
        <v>0</v>
      </c>
      <c r="K734" s="1655">
        <f t="shared" si="201"/>
        <v>0</v>
      </c>
      <c r="L734" s="1655">
        <f t="shared" si="201"/>
        <v>0</v>
      </c>
      <c r="M734" s="1655">
        <f t="shared" ref="M734:Z734" si="202">SUM(M732:M733)</f>
        <v>15.883981496674833</v>
      </c>
      <c r="N734" s="1655">
        <f t="shared" si="202"/>
        <v>11.157069327785555</v>
      </c>
      <c r="O734" s="1655">
        <f t="shared" si="202"/>
        <v>14.26431293532143</v>
      </c>
      <c r="P734" s="1655">
        <f t="shared" si="202"/>
        <v>18.816425982263677</v>
      </c>
      <c r="Q734" s="1656">
        <f t="shared" si="202"/>
        <v>22.036976128884952</v>
      </c>
      <c r="R734" s="1655">
        <f t="shared" si="202"/>
        <v>75.80495548193241</v>
      </c>
      <c r="S734" s="1655">
        <f t="shared" si="202"/>
        <v>51.095311621485301</v>
      </c>
      <c r="T734" s="1655">
        <f t="shared" si="202"/>
        <v>42.10115456680856</v>
      </c>
      <c r="U734" s="1655">
        <f t="shared" si="202"/>
        <v>21.342040796329709</v>
      </c>
      <c r="V734" s="1655">
        <f t="shared" si="202"/>
        <v>39.939492003619741</v>
      </c>
      <c r="W734" s="1655">
        <f t="shared" si="202"/>
        <v>34.454805490100526</v>
      </c>
      <c r="X734" s="1655">
        <f t="shared" si="202"/>
        <v>29.903665819498357</v>
      </c>
      <c r="Y734" s="1655">
        <f t="shared" si="202"/>
        <v>38.691631007677188</v>
      </c>
      <c r="Z734" s="1655">
        <f t="shared" si="202"/>
        <v>22.150939367414569</v>
      </c>
      <c r="AA734" s="1657"/>
    </row>
    <row r="735" spans="2:27" ht="14.4" thickBot="1" x14ac:dyDescent="0.3">
      <c r="B735" s="252"/>
      <c r="C735" s="253"/>
      <c r="D735" s="61"/>
      <c r="E735" s="254"/>
      <c r="F735" s="255"/>
      <c r="G735" s="264"/>
      <c r="H735" s="264"/>
      <c r="I735" s="264"/>
      <c r="J735" s="264"/>
      <c r="K735" s="264"/>
      <c r="L735" s="264"/>
      <c r="M735" s="264"/>
      <c r="N735" s="264"/>
      <c r="O735" s="264"/>
      <c r="P735" s="264"/>
      <c r="Q735" s="264"/>
      <c r="R735" s="264"/>
      <c r="S735" s="264"/>
      <c r="T735" s="264"/>
      <c r="U735" s="264"/>
      <c r="V735" s="264"/>
      <c r="W735" s="264"/>
      <c r="X735" s="264"/>
      <c r="Y735" s="264"/>
      <c r="Z735" s="264"/>
      <c r="AA735" s="264"/>
    </row>
    <row r="736" spans="2:27" ht="42" thickBot="1" x14ac:dyDescent="0.3">
      <c r="B736" s="216" t="s">
        <v>1073</v>
      </c>
      <c r="G736" s="1717" t="s">
        <v>977</v>
      </c>
      <c r="H736" s="1779"/>
      <c r="I736" s="1779"/>
      <c r="J736" s="1779"/>
      <c r="K736" s="1779"/>
      <c r="L736" s="1779"/>
      <c r="M736" s="1779"/>
      <c r="N736" s="1779"/>
      <c r="O736" s="1779"/>
      <c r="P736" s="1779"/>
      <c r="Q736" s="1718"/>
      <c r="R736" s="1717" t="s">
        <v>978</v>
      </c>
      <c r="S736" s="1779"/>
      <c r="T736" s="1779"/>
      <c r="U736" s="1779"/>
      <c r="V736" s="1779"/>
      <c r="W736" s="1779"/>
      <c r="X736" s="1779"/>
      <c r="Y736" s="1779"/>
      <c r="Z736" s="1779"/>
      <c r="AA736" s="1718"/>
    </row>
    <row r="737" spans="2:27" ht="42" thickBot="1" x14ac:dyDescent="0.3">
      <c r="B737" s="257" t="s">
        <v>979</v>
      </c>
      <c r="C737" s="258" t="s">
        <v>1074</v>
      </c>
      <c r="D737" s="258" t="s">
        <v>963</v>
      </c>
      <c r="E737" s="258" t="s">
        <v>116</v>
      </c>
      <c r="F737" s="259" t="s">
        <v>117</v>
      </c>
      <c r="G737" s="257" t="s">
        <v>118</v>
      </c>
      <c r="H737" s="258" t="s">
        <v>119</v>
      </c>
      <c r="I737" s="258" t="s">
        <v>120</v>
      </c>
      <c r="J737" s="258" t="s">
        <v>121</v>
      </c>
      <c r="K737" s="258" t="s">
        <v>122</v>
      </c>
      <c r="L737" s="258" t="s">
        <v>123</v>
      </c>
      <c r="M737" s="258" t="s">
        <v>124</v>
      </c>
      <c r="N737" s="258" t="s">
        <v>125</v>
      </c>
      <c r="O737" s="258" t="s">
        <v>126</v>
      </c>
      <c r="P737" s="258" t="s">
        <v>127</v>
      </c>
      <c r="Q737" s="259" t="s">
        <v>128</v>
      </c>
      <c r="R737" s="262" t="s">
        <v>980</v>
      </c>
      <c r="S737" s="260" t="s">
        <v>981</v>
      </c>
      <c r="T737" s="260" t="s">
        <v>982</v>
      </c>
      <c r="U737" s="260" t="s">
        <v>983</v>
      </c>
      <c r="V737" s="260" t="s">
        <v>984</v>
      </c>
      <c r="W737" s="260" t="s">
        <v>985</v>
      </c>
      <c r="X737" s="260" t="s">
        <v>986</v>
      </c>
      <c r="Y737" s="260" t="s">
        <v>987</v>
      </c>
      <c r="Z737" s="260" t="s">
        <v>988</v>
      </c>
      <c r="AA737" s="261" t="s">
        <v>989</v>
      </c>
    </row>
    <row r="738" spans="2:27" x14ac:dyDescent="0.25">
      <c r="B738" s="1146" t="s">
        <v>1075</v>
      </c>
      <c r="C738" s="1147" t="s">
        <v>996</v>
      </c>
      <c r="D738" s="1148" t="s">
        <v>1077</v>
      </c>
      <c r="E738" s="1149" t="s">
        <v>145</v>
      </c>
      <c r="F738" s="1150">
        <v>2</v>
      </c>
      <c r="G738" s="1670">
        <v>0</v>
      </c>
      <c r="H738" s="1630">
        <v>0</v>
      </c>
      <c r="I738" s="1630">
        <v>0</v>
      </c>
      <c r="J738" s="1630">
        <v>0</v>
      </c>
      <c r="K738" s="1630">
        <v>0</v>
      </c>
      <c r="L738" s="1630">
        <v>0</v>
      </c>
      <c r="M738" s="1631">
        <v>0</v>
      </c>
      <c r="N738" s="1631">
        <v>0</v>
      </c>
      <c r="O738" s="1631">
        <v>0</v>
      </c>
      <c r="P738" s="1631">
        <v>0</v>
      </c>
      <c r="Q738" s="1632">
        <v>0</v>
      </c>
      <c r="R738" s="1633">
        <v>0</v>
      </c>
      <c r="S738" s="1631">
        <v>45</v>
      </c>
      <c r="T738" s="1631">
        <v>0</v>
      </c>
      <c r="U738" s="1631">
        <v>0</v>
      </c>
      <c r="V738" s="1631">
        <v>0</v>
      </c>
      <c r="W738" s="1631">
        <v>20</v>
      </c>
      <c r="X738" s="1631">
        <v>0</v>
      </c>
      <c r="Y738" s="1631">
        <v>0</v>
      </c>
      <c r="Z738" s="1631">
        <v>0</v>
      </c>
      <c r="AA738" s="1676">
        <f t="shared" ref="AA738:AA749" si="203">SUM(AA739:AA745)</f>
        <v>0</v>
      </c>
    </row>
    <row r="739" spans="2:27" x14ac:dyDescent="0.25">
      <c r="B739" s="250" t="s">
        <v>1078</v>
      </c>
      <c r="C739" s="50" t="s">
        <v>1079</v>
      </c>
      <c r="D739" s="57" t="s">
        <v>1077</v>
      </c>
      <c r="E739" s="58" t="s">
        <v>145</v>
      </c>
      <c r="F739" s="301">
        <v>2</v>
      </c>
      <c r="G739" s="1670">
        <v>0</v>
      </c>
      <c r="H739" s="1630">
        <v>0</v>
      </c>
      <c r="I739" s="1630">
        <v>0</v>
      </c>
      <c r="J739" s="1630">
        <v>0</v>
      </c>
      <c r="K739" s="1630">
        <v>0</v>
      </c>
      <c r="L739" s="1630">
        <v>0</v>
      </c>
      <c r="M739" s="1631">
        <v>0.81540000000000012</v>
      </c>
      <c r="N739" s="1631">
        <v>0.87519999999999998</v>
      </c>
      <c r="O739" s="1631">
        <v>1.2262000000000002</v>
      </c>
      <c r="P739" s="1631">
        <v>1.5013999999999994</v>
      </c>
      <c r="Q739" s="1677">
        <v>1.7680999999999996</v>
      </c>
      <c r="R739" s="1633">
        <v>9.6960999999999995</v>
      </c>
      <c r="S739" s="1631">
        <v>9.5495999999999999</v>
      </c>
      <c r="T739" s="1631">
        <v>6.1651000000000025</v>
      </c>
      <c r="U739" s="1631">
        <v>4.4740000000000002</v>
      </c>
      <c r="V739" s="1631">
        <v>0.40530000000000399</v>
      </c>
      <c r="W739" s="1631">
        <v>0.31099999999999994</v>
      </c>
      <c r="X739" s="1631">
        <v>0.31090000000000373</v>
      </c>
      <c r="Y739" s="1631">
        <v>0.31289999999999907</v>
      </c>
      <c r="Z739" s="1631">
        <v>0.32099999999999795</v>
      </c>
      <c r="AA739" s="1676">
        <f t="shared" si="203"/>
        <v>0</v>
      </c>
    </row>
    <row r="740" spans="2:27" x14ac:dyDescent="0.25">
      <c r="B740" s="250" t="s">
        <v>1080</v>
      </c>
      <c r="C740" s="50" t="s">
        <v>1004</v>
      </c>
      <c r="D740" s="57" t="s">
        <v>1077</v>
      </c>
      <c r="E740" s="58" t="s">
        <v>145</v>
      </c>
      <c r="F740" s="301">
        <v>2</v>
      </c>
      <c r="G740" s="1670">
        <v>0</v>
      </c>
      <c r="H740" s="1630">
        <v>0</v>
      </c>
      <c r="I740" s="1630">
        <v>0</v>
      </c>
      <c r="J740" s="1630">
        <v>0</v>
      </c>
      <c r="K740" s="1630">
        <v>0</v>
      </c>
      <c r="L740" s="1630">
        <v>0</v>
      </c>
      <c r="M740" s="1631">
        <v>1.9954000000000001</v>
      </c>
      <c r="N740" s="1631">
        <v>-0.39170000000000016</v>
      </c>
      <c r="O740" s="1631">
        <v>0.35729999999999995</v>
      </c>
      <c r="P740" s="1631">
        <v>1.0385999999999997</v>
      </c>
      <c r="Q740" s="1677">
        <v>0.74600000000000088</v>
      </c>
      <c r="R740" s="1633">
        <v>2.5628000000000002</v>
      </c>
      <c r="S740" s="1631">
        <v>1.7163999999999984</v>
      </c>
      <c r="T740" s="1631">
        <v>0.39300000000000068</v>
      </c>
      <c r="U740" s="1631">
        <v>0.39300000000000068</v>
      </c>
      <c r="V740" s="1631">
        <v>0.36800000000000033</v>
      </c>
      <c r="W740" s="1631">
        <v>0.33999999999999986</v>
      </c>
      <c r="X740" s="1631">
        <v>0.36999999999999922</v>
      </c>
      <c r="Y740" s="1631">
        <v>0.35000000000000142</v>
      </c>
      <c r="Z740" s="1631">
        <v>0.34999999999999787</v>
      </c>
      <c r="AA740" s="1676">
        <f t="shared" si="203"/>
        <v>0</v>
      </c>
    </row>
    <row r="741" spans="2:27" x14ac:dyDescent="0.25">
      <c r="B741" s="250" t="s">
        <v>1081</v>
      </c>
      <c r="C741" s="50" t="s">
        <v>1082</v>
      </c>
      <c r="D741" s="57" t="s">
        <v>1077</v>
      </c>
      <c r="E741" s="58" t="s">
        <v>145</v>
      </c>
      <c r="F741" s="301">
        <v>2</v>
      </c>
      <c r="G741" s="1670">
        <v>0</v>
      </c>
      <c r="H741" s="1630">
        <v>0</v>
      </c>
      <c r="I741" s="1630">
        <v>0</v>
      </c>
      <c r="J741" s="1630">
        <v>0</v>
      </c>
      <c r="K741" s="1630">
        <v>0</v>
      </c>
      <c r="L741" s="1630">
        <v>0</v>
      </c>
      <c r="M741" s="1631">
        <v>0</v>
      </c>
      <c r="N741" s="1631">
        <v>0</v>
      </c>
      <c r="O741" s="1631">
        <v>0</v>
      </c>
      <c r="P741" s="1631">
        <v>0</v>
      </c>
      <c r="Q741" s="1677">
        <v>0</v>
      </c>
      <c r="R741" s="1633">
        <v>4.0999999999999996</v>
      </c>
      <c r="S741" s="1631">
        <v>0</v>
      </c>
      <c r="T741" s="1631">
        <v>0</v>
      </c>
      <c r="U741" s="1631">
        <v>0</v>
      </c>
      <c r="V741" s="1631">
        <v>0</v>
      </c>
      <c r="W741" s="1631">
        <v>0</v>
      </c>
      <c r="X741" s="1631">
        <v>0</v>
      </c>
      <c r="Y741" s="1631">
        <v>0</v>
      </c>
      <c r="Z741" s="1631">
        <v>0</v>
      </c>
      <c r="AA741" s="1676">
        <f t="shared" si="203"/>
        <v>0</v>
      </c>
    </row>
    <row r="742" spans="2:27" x14ac:dyDescent="0.25">
      <c r="B742" s="250" t="s">
        <v>1083</v>
      </c>
      <c r="C742" s="50" t="s">
        <v>1084</v>
      </c>
      <c r="D742" s="57" t="s">
        <v>1077</v>
      </c>
      <c r="E742" s="58" t="s">
        <v>145</v>
      </c>
      <c r="F742" s="301">
        <v>2</v>
      </c>
      <c r="G742" s="1145">
        <f>SUM(G743:G749)</f>
        <v>0</v>
      </c>
      <c r="H742" s="1145">
        <f t="shared" ref="H742:Z742" si="204">SUM(H743:H749)</f>
        <v>0</v>
      </c>
      <c r="I742" s="1145">
        <f t="shared" si="204"/>
        <v>0</v>
      </c>
      <c r="J742" s="1145">
        <f t="shared" si="204"/>
        <v>0</v>
      </c>
      <c r="K742" s="1145">
        <f t="shared" si="204"/>
        <v>0</v>
      </c>
      <c r="L742" s="1145">
        <f t="shared" si="204"/>
        <v>0</v>
      </c>
      <c r="M742" s="1145">
        <f t="shared" si="204"/>
        <v>0.40529999999999999</v>
      </c>
      <c r="N742" s="1145">
        <f t="shared" si="204"/>
        <v>1.2735000000000001</v>
      </c>
      <c r="O742" s="1145">
        <f t="shared" si="204"/>
        <v>1.9855999999999996</v>
      </c>
      <c r="P742" s="1145">
        <f t="shared" si="204"/>
        <v>2.1010000000000009</v>
      </c>
      <c r="Q742" s="1145">
        <f t="shared" si="204"/>
        <v>2.7309000000000005</v>
      </c>
      <c r="R742" s="1145">
        <f t="shared" si="204"/>
        <v>8.6968999999999959</v>
      </c>
      <c r="S742" s="1145">
        <f t="shared" si="204"/>
        <v>0</v>
      </c>
      <c r="T742" s="1145">
        <f t="shared" si="204"/>
        <v>0</v>
      </c>
      <c r="U742" s="1145">
        <f t="shared" si="204"/>
        <v>0</v>
      </c>
      <c r="V742" s="1145">
        <f t="shared" si="204"/>
        <v>0</v>
      </c>
      <c r="W742" s="1145">
        <f t="shared" si="204"/>
        <v>0</v>
      </c>
      <c r="X742" s="1145">
        <f t="shared" si="204"/>
        <v>0</v>
      </c>
      <c r="Y742" s="1145">
        <f t="shared" si="204"/>
        <v>0</v>
      </c>
      <c r="Z742" s="1145">
        <f t="shared" si="204"/>
        <v>0</v>
      </c>
      <c r="AA742" s="1145">
        <f t="shared" si="203"/>
        <v>0</v>
      </c>
    </row>
    <row r="743" spans="2:27" x14ac:dyDescent="0.25">
      <c r="B743" s="250" t="s">
        <v>1085</v>
      </c>
      <c r="C743" s="50" t="s">
        <v>1086</v>
      </c>
      <c r="D743" s="57" t="s">
        <v>1077</v>
      </c>
      <c r="E743" s="58" t="s">
        <v>145</v>
      </c>
      <c r="F743" s="301">
        <v>2</v>
      </c>
      <c r="G743" s="1670">
        <v>0</v>
      </c>
      <c r="H743" s="1678">
        <v>0</v>
      </c>
      <c r="I743" s="1678">
        <v>0</v>
      </c>
      <c r="J743" s="1678">
        <v>0</v>
      </c>
      <c r="K743" s="1678">
        <v>0</v>
      </c>
      <c r="L743" s="1678">
        <v>0</v>
      </c>
      <c r="M743" s="1679">
        <v>0</v>
      </c>
      <c r="N743" s="1679">
        <v>0</v>
      </c>
      <c r="O743" s="1679">
        <v>0</v>
      </c>
      <c r="P743" s="1679">
        <v>0</v>
      </c>
      <c r="Q743" s="1680">
        <v>0</v>
      </c>
      <c r="R743" s="1681">
        <v>0</v>
      </c>
      <c r="S743" s="1679">
        <v>0</v>
      </c>
      <c r="T743" s="1679">
        <v>0</v>
      </c>
      <c r="U743" s="1679">
        <v>0</v>
      </c>
      <c r="V743" s="1679">
        <v>0</v>
      </c>
      <c r="W743" s="1679">
        <v>0</v>
      </c>
      <c r="X743" s="1679">
        <v>0</v>
      </c>
      <c r="Y743" s="1679">
        <v>0</v>
      </c>
      <c r="Z743" s="1679">
        <v>0</v>
      </c>
      <c r="AA743" s="1682">
        <f t="shared" si="203"/>
        <v>0</v>
      </c>
    </row>
    <row r="744" spans="2:27" x14ac:dyDescent="0.25">
      <c r="B744" s="250" t="s">
        <v>1087</v>
      </c>
      <c r="C744" s="50" t="s">
        <v>1088</v>
      </c>
      <c r="D744" s="57" t="s">
        <v>1077</v>
      </c>
      <c r="E744" s="58" t="s">
        <v>145</v>
      </c>
      <c r="F744" s="301">
        <v>2</v>
      </c>
      <c r="G744" s="1670">
        <v>0</v>
      </c>
      <c r="H744" s="1678">
        <v>0</v>
      </c>
      <c r="I744" s="1678">
        <v>0</v>
      </c>
      <c r="J744" s="1678">
        <v>0</v>
      </c>
      <c r="K744" s="1678">
        <v>0</v>
      </c>
      <c r="L744" s="1678">
        <v>0</v>
      </c>
      <c r="M744" s="1679">
        <v>0</v>
      </c>
      <c r="N744" s="1679">
        <v>0</v>
      </c>
      <c r="O744" s="1679">
        <v>0</v>
      </c>
      <c r="P744" s="1679">
        <v>0</v>
      </c>
      <c r="Q744" s="1680">
        <v>0</v>
      </c>
      <c r="R744" s="1681">
        <v>0</v>
      </c>
      <c r="S744" s="1679">
        <v>0</v>
      </c>
      <c r="T744" s="1679">
        <v>0</v>
      </c>
      <c r="U744" s="1679">
        <v>0</v>
      </c>
      <c r="V744" s="1679">
        <v>0</v>
      </c>
      <c r="W744" s="1679">
        <v>0</v>
      </c>
      <c r="X744" s="1679">
        <v>0</v>
      </c>
      <c r="Y744" s="1679">
        <v>0</v>
      </c>
      <c r="Z744" s="1679">
        <v>0</v>
      </c>
      <c r="AA744" s="1682">
        <f t="shared" si="203"/>
        <v>0</v>
      </c>
    </row>
    <row r="745" spans="2:27" x14ac:dyDescent="0.25">
      <c r="B745" s="250" t="s">
        <v>1089</v>
      </c>
      <c r="C745" s="50" t="s">
        <v>1090</v>
      </c>
      <c r="D745" s="57" t="s">
        <v>1077</v>
      </c>
      <c r="E745" s="58" t="s">
        <v>145</v>
      </c>
      <c r="F745" s="301">
        <v>2</v>
      </c>
      <c r="G745" s="1670">
        <v>0</v>
      </c>
      <c r="H745" s="1678">
        <v>0</v>
      </c>
      <c r="I745" s="1678">
        <v>0</v>
      </c>
      <c r="J745" s="1678">
        <v>0</v>
      </c>
      <c r="K745" s="1678">
        <v>0</v>
      </c>
      <c r="L745" s="1678">
        <v>0</v>
      </c>
      <c r="M745" s="1679">
        <v>3.1299999999999994E-2</v>
      </c>
      <c r="N745" s="1679">
        <v>0.12909999999999999</v>
      </c>
      <c r="O745" s="1679">
        <v>0.80469999999999986</v>
      </c>
      <c r="P745" s="1679">
        <v>1.3503000000000005</v>
      </c>
      <c r="Q745" s="1680">
        <v>1.8792000000000009</v>
      </c>
      <c r="R745" s="1681">
        <v>5.918299999999995</v>
      </c>
      <c r="S745" s="1679">
        <v>0</v>
      </c>
      <c r="T745" s="1679">
        <v>0</v>
      </c>
      <c r="U745" s="1679">
        <v>0</v>
      </c>
      <c r="V745" s="1679">
        <v>0</v>
      </c>
      <c r="W745" s="1679">
        <v>0</v>
      </c>
      <c r="X745" s="1679">
        <v>0</v>
      </c>
      <c r="Y745" s="1679">
        <v>0</v>
      </c>
      <c r="Z745" s="1679">
        <v>0</v>
      </c>
      <c r="AA745" s="1682">
        <f t="shared" si="203"/>
        <v>0</v>
      </c>
    </row>
    <row r="746" spans="2:27" x14ac:dyDescent="0.25">
      <c r="B746" s="250" t="s">
        <v>1091</v>
      </c>
      <c r="C746" s="50" t="s">
        <v>1092</v>
      </c>
      <c r="D746" s="57" t="s">
        <v>1077</v>
      </c>
      <c r="E746" s="58" t="s">
        <v>145</v>
      </c>
      <c r="F746" s="301">
        <v>2</v>
      </c>
      <c r="G746" s="1670">
        <v>0</v>
      </c>
      <c r="H746" s="1678">
        <v>0</v>
      </c>
      <c r="I746" s="1678">
        <v>0</v>
      </c>
      <c r="J746" s="1678">
        <v>0</v>
      </c>
      <c r="K746" s="1678">
        <v>0</v>
      </c>
      <c r="L746" s="1678">
        <v>0</v>
      </c>
      <c r="M746" s="1679">
        <v>0</v>
      </c>
      <c r="N746" s="1679">
        <v>0</v>
      </c>
      <c r="O746" s="1679">
        <v>0</v>
      </c>
      <c r="P746" s="1679">
        <v>0</v>
      </c>
      <c r="Q746" s="1680">
        <v>0</v>
      </c>
      <c r="R746" s="1681">
        <v>0</v>
      </c>
      <c r="S746" s="1679">
        <v>0</v>
      </c>
      <c r="T746" s="1679">
        <v>0</v>
      </c>
      <c r="U746" s="1679">
        <v>0</v>
      </c>
      <c r="V746" s="1679">
        <v>0</v>
      </c>
      <c r="W746" s="1679">
        <v>0</v>
      </c>
      <c r="X746" s="1679">
        <v>0</v>
      </c>
      <c r="Y746" s="1679">
        <v>0</v>
      </c>
      <c r="Z746" s="1679">
        <v>0</v>
      </c>
      <c r="AA746" s="1682">
        <f t="shared" si="203"/>
        <v>0</v>
      </c>
    </row>
    <row r="747" spans="2:27" x14ac:dyDescent="0.25">
      <c r="B747" s="250" t="s">
        <v>1093</v>
      </c>
      <c r="C747" s="50" t="s">
        <v>1094</v>
      </c>
      <c r="D747" s="57" t="s">
        <v>1077</v>
      </c>
      <c r="E747" s="58" t="s">
        <v>145</v>
      </c>
      <c r="F747" s="301">
        <v>2</v>
      </c>
      <c r="G747" s="1670">
        <v>0</v>
      </c>
      <c r="H747" s="1678">
        <v>0</v>
      </c>
      <c r="I747" s="1678">
        <v>0</v>
      </c>
      <c r="J747" s="1678">
        <v>0</v>
      </c>
      <c r="K747" s="1678">
        <v>0</v>
      </c>
      <c r="L747" s="1678">
        <v>0</v>
      </c>
      <c r="M747" s="1679">
        <v>0</v>
      </c>
      <c r="N747" s="1679">
        <v>2.23E-2</v>
      </c>
      <c r="O747" s="1679">
        <v>0.16839999999999999</v>
      </c>
      <c r="P747" s="1679">
        <v>0.28640000000000004</v>
      </c>
      <c r="Q747" s="1680">
        <v>0.40060000000000001</v>
      </c>
      <c r="R747" s="1681">
        <v>2.5255000000000001</v>
      </c>
      <c r="S747" s="1679">
        <v>0</v>
      </c>
      <c r="T747" s="1679">
        <v>0</v>
      </c>
      <c r="U747" s="1679">
        <v>0</v>
      </c>
      <c r="V747" s="1679">
        <v>0</v>
      </c>
      <c r="W747" s="1679">
        <v>0</v>
      </c>
      <c r="X747" s="1679">
        <v>0</v>
      </c>
      <c r="Y747" s="1679">
        <v>0</v>
      </c>
      <c r="Z747" s="1679">
        <v>0</v>
      </c>
      <c r="AA747" s="1682">
        <f t="shared" si="203"/>
        <v>0</v>
      </c>
    </row>
    <row r="748" spans="2:27" x14ac:dyDescent="0.25">
      <c r="B748" s="250" t="s">
        <v>1095</v>
      </c>
      <c r="C748" s="50" t="s">
        <v>1096</v>
      </c>
      <c r="D748" s="57" t="s">
        <v>1077</v>
      </c>
      <c r="E748" s="58" t="s">
        <v>145</v>
      </c>
      <c r="F748" s="301">
        <v>2</v>
      </c>
      <c r="G748" s="1670">
        <v>0</v>
      </c>
      <c r="H748" s="1678">
        <v>0</v>
      </c>
      <c r="I748" s="1678">
        <v>0</v>
      </c>
      <c r="J748" s="1678">
        <v>0</v>
      </c>
      <c r="K748" s="1678">
        <v>0</v>
      </c>
      <c r="L748" s="1678">
        <v>0</v>
      </c>
      <c r="M748" s="1679">
        <v>0</v>
      </c>
      <c r="N748" s="1679">
        <v>0</v>
      </c>
      <c r="O748" s="1679">
        <v>0</v>
      </c>
      <c r="P748" s="1679">
        <v>0</v>
      </c>
      <c r="Q748" s="1680">
        <v>0</v>
      </c>
      <c r="R748" s="1681">
        <v>0</v>
      </c>
      <c r="S748" s="1679">
        <v>0</v>
      </c>
      <c r="T748" s="1679">
        <v>0</v>
      </c>
      <c r="U748" s="1679">
        <v>0</v>
      </c>
      <c r="V748" s="1679">
        <v>0</v>
      </c>
      <c r="W748" s="1679">
        <v>0</v>
      </c>
      <c r="X748" s="1679">
        <v>0</v>
      </c>
      <c r="Y748" s="1679">
        <v>0</v>
      </c>
      <c r="Z748" s="1679">
        <v>0</v>
      </c>
      <c r="AA748" s="1682">
        <f t="shared" si="203"/>
        <v>0</v>
      </c>
    </row>
    <row r="749" spans="2:27" ht="28.2" thickBot="1" x14ac:dyDescent="0.3">
      <c r="B749" s="251" t="s">
        <v>1097</v>
      </c>
      <c r="C749" s="51" t="s">
        <v>1098</v>
      </c>
      <c r="D749" s="59" t="s">
        <v>1077</v>
      </c>
      <c r="E749" s="60" t="s">
        <v>145</v>
      </c>
      <c r="F749" s="302">
        <v>2</v>
      </c>
      <c r="G749" s="1670">
        <v>0</v>
      </c>
      <c r="H749" s="1678">
        <v>0</v>
      </c>
      <c r="I749" s="1678">
        <v>0</v>
      </c>
      <c r="J749" s="1678">
        <v>0</v>
      </c>
      <c r="K749" s="1678">
        <v>0</v>
      </c>
      <c r="L749" s="1678">
        <v>0</v>
      </c>
      <c r="M749" s="1679">
        <v>0.374</v>
      </c>
      <c r="N749" s="1679">
        <v>1.1221000000000001</v>
      </c>
      <c r="O749" s="1679">
        <v>1.0124999999999997</v>
      </c>
      <c r="P749" s="1679">
        <v>0.46430000000000016</v>
      </c>
      <c r="Q749" s="1680">
        <v>0.45109999999999983</v>
      </c>
      <c r="R749" s="1681">
        <v>0.25309999999999988</v>
      </c>
      <c r="S749" s="1679">
        <v>0</v>
      </c>
      <c r="T749" s="1679">
        <v>0</v>
      </c>
      <c r="U749" s="1679">
        <v>0</v>
      </c>
      <c r="V749" s="1679">
        <v>0</v>
      </c>
      <c r="W749" s="1679">
        <v>0</v>
      </c>
      <c r="X749" s="1679">
        <v>0</v>
      </c>
      <c r="Y749" s="1679">
        <v>0</v>
      </c>
      <c r="Z749" s="1679">
        <v>0</v>
      </c>
      <c r="AA749" s="1682">
        <f t="shared" si="203"/>
        <v>0</v>
      </c>
    </row>
    <row r="750" spans="2:27" ht="14.4" thickBot="1" x14ac:dyDescent="0.3">
      <c r="B750" s="252"/>
      <c r="C750" s="253"/>
      <c r="D750" s="61"/>
      <c r="E750" s="254"/>
      <c r="F750" s="255"/>
      <c r="G750" s="264"/>
      <c r="H750" s="264"/>
      <c r="I750" s="264"/>
      <c r="J750" s="264"/>
      <c r="K750" s="264"/>
      <c r="L750" s="264"/>
      <c r="M750" s="264"/>
      <c r="N750" s="264"/>
      <c r="O750" s="264"/>
      <c r="P750" s="264"/>
      <c r="Q750" s="264"/>
      <c r="R750" s="264"/>
      <c r="S750" s="264"/>
      <c r="T750" s="264"/>
      <c r="U750" s="264"/>
      <c r="V750" s="264"/>
      <c r="W750" s="264"/>
      <c r="X750" s="264"/>
      <c r="Y750" s="264"/>
      <c r="Z750" s="264"/>
      <c r="AA750" s="264"/>
    </row>
    <row r="751" spans="2:27" ht="42" thickBot="1" x14ac:dyDescent="0.3">
      <c r="B751" s="216" t="s">
        <v>1099</v>
      </c>
      <c r="G751" s="1717" t="s">
        <v>977</v>
      </c>
      <c r="H751" s="1779"/>
      <c r="I751" s="1779"/>
      <c r="J751" s="1779"/>
      <c r="K751" s="1779"/>
      <c r="L751" s="1779"/>
      <c r="M751" s="1779"/>
      <c r="N751" s="1779"/>
      <c r="O751" s="1779"/>
      <c r="P751" s="1779"/>
      <c r="Q751" s="1718"/>
      <c r="R751" s="1717" t="s">
        <v>978</v>
      </c>
      <c r="S751" s="1779"/>
      <c r="T751" s="1779"/>
      <c r="U751" s="1779"/>
      <c r="V751" s="1779"/>
      <c r="W751" s="1779"/>
      <c r="X751" s="1779"/>
      <c r="Y751" s="1779"/>
      <c r="Z751" s="1779"/>
      <c r="AA751" s="1718"/>
    </row>
    <row r="752" spans="2:27" ht="42" thickBot="1" x14ac:dyDescent="0.3">
      <c r="B752" s="257" t="s">
        <v>979</v>
      </c>
      <c r="C752" s="258" t="s">
        <v>962</v>
      </c>
      <c r="D752" s="258" t="s">
        <v>963</v>
      </c>
      <c r="E752" s="258" t="s">
        <v>116</v>
      </c>
      <c r="F752" s="259" t="s">
        <v>117</v>
      </c>
      <c r="G752" s="257" t="s">
        <v>118</v>
      </c>
      <c r="H752" s="258" t="s">
        <v>119</v>
      </c>
      <c r="I752" s="258" t="s">
        <v>120</v>
      </c>
      <c r="J752" s="258" t="s">
        <v>121</v>
      </c>
      <c r="K752" s="258" t="s">
        <v>122</v>
      </c>
      <c r="L752" s="258" t="s">
        <v>123</v>
      </c>
      <c r="M752" s="258" t="s">
        <v>124</v>
      </c>
      <c r="N752" s="258" t="s">
        <v>125</v>
      </c>
      <c r="O752" s="258" t="s">
        <v>126</v>
      </c>
      <c r="P752" s="258" t="s">
        <v>127</v>
      </c>
      <c r="Q752" s="259" t="s">
        <v>128</v>
      </c>
      <c r="R752" s="262" t="s">
        <v>980</v>
      </c>
      <c r="S752" s="260" t="s">
        <v>981</v>
      </c>
      <c r="T752" s="260" t="s">
        <v>982</v>
      </c>
      <c r="U752" s="260" t="s">
        <v>983</v>
      </c>
      <c r="V752" s="260" t="s">
        <v>984</v>
      </c>
      <c r="W752" s="260" t="s">
        <v>985</v>
      </c>
      <c r="X752" s="260" t="s">
        <v>986</v>
      </c>
      <c r="Y752" s="260" t="s">
        <v>987</v>
      </c>
      <c r="Z752" s="260" t="s">
        <v>988</v>
      </c>
      <c r="AA752" s="261" t="s">
        <v>989</v>
      </c>
    </row>
    <row r="753" spans="2:27" x14ac:dyDescent="0.25">
      <c r="B753" s="250" t="s">
        <v>1100</v>
      </c>
      <c r="C753" s="50" t="s">
        <v>1101</v>
      </c>
      <c r="D753" s="57" t="s">
        <v>966</v>
      </c>
      <c r="E753" s="1628" t="s">
        <v>1986</v>
      </c>
      <c r="F753" s="301">
        <v>3</v>
      </c>
      <c r="G753" s="1629"/>
      <c r="H753" s="1630"/>
      <c r="I753" s="1630"/>
      <c r="J753" s="1630"/>
      <c r="K753" s="1630"/>
      <c r="L753" s="1630"/>
      <c r="M753" s="1631"/>
      <c r="N753" s="1631"/>
      <c r="O753" s="1631"/>
      <c r="P753" s="1631"/>
      <c r="Q753" s="1632"/>
      <c r="R753" s="1633"/>
      <c r="S753" s="1631"/>
      <c r="T753" s="1631"/>
      <c r="U753" s="1631"/>
      <c r="V753" s="1631"/>
      <c r="W753" s="1631"/>
      <c r="X753" s="1631"/>
      <c r="Y753" s="1631"/>
      <c r="Z753" s="1631"/>
      <c r="AA753" s="322"/>
    </row>
    <row r="754" spans="2:27" ht="14.4" thickBot="1" x14ac:dyDescent="0.3">
      <c r="B754" s="251" t="s">
        <v>1102</v>
      </c>
      <c r="C754" s="51" t="s">
        <v>1103</v>
      </c>
      <c r="D754" s="59" t="s">
        <v>966</v>
      </c>
      <c r="E754" s="1634" t="s">
        <v>1986</v>
      </c>
      <c r="F754" s="302">
        <v>3</v>
      </c>
      <c r="G754" s="1635">
        <v>0</v>
      </c>
      <c r="H754" s="1636">
        <v>0</v>
      </c>
      <c r="I754" s="1636">
        <v>0</v>
      </c>
      <c r="J754" s="1636">
        <v>0</v>
      </c>
      <c r="K754" s="1636">
        <v>0</v>
      </c>
      <c r="L754" s="1636">
        <v>0</v>
      </c>
      <c r="M754" s="1637">
        <v>0.38557127186683682</v>
      </c>
      <c r="N754" s="1637">
        <v>0.61858656715408622</v>
      </c>
      <c r="O754" s="1637">
        <v>0.8750479469536413</v>
      </c>
      <c r="P754" s="1637">
        <v>1.0539933915093873</v>
      </c>
      <c r="Q754" s="1638">
        <v>1.2280626381158104</v>
      </c>
      <c r="R754" s="1639">
        <v>3.7180754842810302</v>
      </c>
      <c r="S754" s="1637">
        <v>0</v>
      </c>
      <c r="T754" s="1637">
        <v>0</v>
      </c>
      <c r="U754" s="1637">
        <v>0</v>
      </c>
      <c r="V754" s="1637">
        <v>0</v>
      </c>
      <c r="W754" s="1637">
        <v>0</v>
      </c>
      <c r="X754" s="1637">
        <v>0</v>
      </c>
      <c r="Y754" s="1637">
        <v>0</v>
      </c>
      <c r="Z754" s="1637">
        <v>0</v>
      </c>
      <c r="AA754" s="326"/>
    </row>
    <row r="755" spans="2:27" ht="14.4" thickBot="1" x14ac:dyDescent="0.3"/>
    <row r="756" spans="2:27" ht="42" thickBot="1" x14ac:dyDescent="0.3">
      <c r="B756" s="434" t="s">
        <v>57</v>
      </c>
      <c r="C756" s="66" t="s">
        <v>15</v>
      </c>
      <c r="D756" s="432" t="s">
        <v>2</v>
      </c>
      <c r="E756" s="1640" t="s">
        <v>2390</v>
      </c>
      <c r="G756" s="1209" t="s">
        <v>56</v>
      </c>
    </row>
    <row r="757" spans="2:27" ht="28.2" thickBot="1" x14ac:dyDescent="0.3">
      <c r="B757" s="433" t="s">
        <v>110</v>
      </c>
      <c r="C757" s="1232" t="s">
        <v>1946</v>
      </c>
      <c r="D757" s="1642" t="s">
        <v>1987</v>
      </c>
      <c r="E757" s="1640">
        <v>308.66474939996368</v>
      </c>
    </row>
    <row r="758" spans="2:27" ht="14.4" thickBot="1" x14ac:dyDescent="0.3"/>
    <row r="759" spans="2:27" ht="42" thickBot="1" x14ac:dyDescent="0.3">
      <c r="B759" s="216" t="s">
        <v>976</v>
      </c>
      <c r="G759" s="1717" t="s">
        <v>977</v>
      </c>
      <c r="H759" s="1779"/>
      <c r="I759" s="1779"/>
      <c r="J759" s="1779"/>
      <c r="K759" s="1779"/>
      <c r="L759" s="1779"/>
      <c r="M759" s="1779"/>
      <c r="N759" s="1779"/>
      <c r="O759" s="1779"/>
      <c r="P759" s="1779"/>
      <c r="Q759" s="1718"/>
      <c r="R759" s="1717" t="s">
        <v>978</v>
      </c>
      <c r="S759" s="1779"/>
      <c r="T759" s="1779"/>
      <c r="U759" s="1779"/>
      <c r="V759" s="1779"/>
      <c r="W759" s="1779"/>
      <c r="X759" s="1779"/>
      <c r="Y759" s="1779"/>
      <c r="Z759" s="1779"/>
      <c r="AA759" s="1718"/>
    </row>
    <row r="760" spans="2:27" ht="42" thickBot="1" x14ac:dyDescent="0.3">
      <c r="B760" s="257" t="s">
        <v>979</v>
      </c>
      <c r="C760" s="258" t="s">
        <v>962</v>
      </c>
      <c r="D760" s="258" t="s">
        <v>963</v>
      </c>
      <c r="E760" s="258" t="s">
        <v>116</v>
      </c>
      <c r="F760" s="259" t="s">
        <v>117</v>
      </c>
      <c r="G760" s="257" t="s">
        <v>118</v>
      </c>
      <c r="H760" s="258" t="s">
        <v>119</v>
      </c>
      <c r="I760" s="258" t="s">
        <v>120</v>
      </c>
      <c r="J760" s="258" t="s">
        <v>121</v>
      </c>
      <c r="K760" s="258" t="s">
        <v>122</v>
      </c>
      <c r="L760" s="258" t="s">
        <v>123</v>
      </c>
      <c r="M760" s="258" t="s">
        <v>124</v>
      </c>
      <c r="N760" s="258" t="s">
        <v>125</v>
      </c>
      <c r="O760" s="258" t="s">
        <v>126</v>
      </c>
      <c r="P760" s="258" t="s">
        <v>127</v>
      </c>
      <c r="Q760" s="259" t="s">
        <v>128</v>
      </c>
      <c r="R760" s="262" t="s">
        <v>980</v>
      </c>
      <c r="S760" s="260" t="s">
        <v>981</v>
      </c>
      <c r="T760" s="260" t="s">
        <v>982</v>
      </c>
      <c r="U760" s="260" t="s">
        <v>983</v>
      </c>
      <c r="V760" s="260" t="s">
        <v>984</v>
      </c>
      <c r="W760" s="260" t="s">
        <v>985</v>
      </c>
      <c r="X760" s="260" t="s">
        <v>986</v>
      </c>
      <c r="Y760" s="260" t="s">
        <v>987</v>
      </c>
      <c r="Z760" s="260" t="s">
        <v>988</v>
      </c>
      <c r="AA760" s="261" t="s">
        <v>989</v>
      </c>
    </row>
    <row r="761" spans="2:27" x14ac:dyDescent="0.25">
      <c r="B761" s="256" t="s">
        <v>990</v>
      </c>
      <c r="C761" s="247" t="s">
        <v>965</v>
      </c>
      <c r="D761" s="248" t="s">
        <v>966</v>
      </c>
      <c r="E761" s="1643" t="s">
        <v>1986</v>
      </c>
      <c r="F761" s="312">
        <v>3</v>
      </c>
      <c r="G761" s="1644">
        <v>0</v>
      </c>
      <c r="H761" s="1645">
        <v>1.5929650530273047</v>
      </c>
      <c r="I761" s="1645">
        <v>0</v>
      </c>
      <c r="J761" s="1645">
        <v>0</v>
      </c>
      <c r="K761" s="1645">
        <v>0</v>
      </c>
      <c r="L761" s="1645">
        <v>0</v>
      </c>
      <c r="M761" s="1646">
        <v>3.4044242433184908</v>
      </c>
      <c r="N761" s="1646">
        <v>4.5975292784570847</v>
      </c>
      <c r="O761" s="1646">
        <v>4.3238038717033556</v>
      </c>
      <c r="P761" s="1646">
        <v>3.501040562866141</v>
      </c>
      <c r="Q761" s="1647">
        <v>3.5547635310191552</v>
      </c>
      <c r="R761" s="1648">
        <v>16.717005694510679</v>
      </c>
      <c r="S761" s="1646">
        <v>18.705640465737343</v>
      </c>
      <c r="T761" s="1646">
        <v>17.79178531054097</v>
      </c>
      <c r="U761" s="1646">
        <v>17.536931615052385</v>
      </c>
      <c r="V761" s="1646">
        <v>18.159149526560888</v>
      </c>
      <c r="W761" s="1646">
        <v>18.317484627228303</v>
      </c>
      <c r="X761" s="1646">
        <v>17.643378282942276</v>
      </c>
      <c r="Y761" s="1646">
        <v>18.669139245523283</v>
      </c>
      <c r="Z761" s="1646">
        <v>18.632552607148458</v>
      </c>
      <c r="AA761" s="1649">
        <f t="shared" ref="AA761:AA763" si="205">SUM(AA759:AA760)</f>
        <v>0</v>
      </c>
    </row>
    <row r="762" spans="2:27" x14ac:dyDescent="0.25">
      <c r="B762" s="250" t="s">
        <v>991</v>
      </c>
      <c r="C762" s="50" t="s">
        <v>968</v>
      </c>
      <c r="D762" s="57" t="s">
        <v>966</v>
      </c>
      <c r="E762" s="1643" t="s">
        <v>1986</v>
      </c>
      <c r="F762" s="301">
        <v>3</v>
      </c>
      <c r="G762" s="1650">
        <v>0</v>
      </c>
      <c r="H762" s="1651">
        <v>0</v>
      </c>
      <c r="I762" s="1651">
        <v>0</v>
      </c>
      <c r="J762" s="1651">
        <v>0</v>
      </c>
      <c r="K762" s="1651">
        <v>0</v>
      </c>
      <c r="L762" s="1651">
        <v>0</v>
      </c>
      <c r="M762" s="1652">
        <v>0</v>
      </c>
      <c r="N762" s="1652">
        <v>0</v>
      </c>
      <c r="O762" s="1652">
        <v>0</v>
      </c>
      <c r="P762" s="1652">
        <v>0</v>
      </c>
      <c r="Q762" s="1653">
        <v>0</v>
      </c>
      <c r="R762" s="1654">
        <v>0</v>
      </c>
      <c r="S762" s="1652">
        <v>0</v>
      </c>
      <c r="T762" s="1652">
        <v>0</v>
      </c>
      <c r="U762" s="1652">
        <v>0</v>
      </c>
      <c r="V762" s="1652">
        <v>0</v>
      </c>
      <c r="W762" s="1652">
        <v>0</v>
      </c>
      <c r="X762" s="1652">
        <v>0</v>
      </c>
      <c r="Y762" s="1652">
        <v>0</v>
      </c>
      <c r="Z762" s="1652">
        <v>0</v>
      </c>
      <c r="AA762" s="1649">
        <f t="shared" si="205"/>
        <v>0</v>
      </c>
    </row>
    <row r="763" spans="2:27" ht="14.4" thickBot="1" x14ac:dyDescent="0.3">
      <c r="B763" s="251" t="s">
        <v>992</v>
      </c>
      <c r="C763" s="51" t="s">
        <v>993</v>
      </c>
      <c r="D763" s="59" t="s">
        <v>966</v>
      </c>
      <c r="E763" s="1643" t="s">
        <v>1986</v>
      </c>
      <c r="F763" s="302">
        <v>3</v>
      </c>
      <c r="G763" s="315">
        <f t="shared" ref="G763:Z763" si="206">SUM(G761:G762)</f>
        <v>0</v>
      </c>
      <c r="H763" s="315">
        <f t="shared" si="206"/>
        <v>1.5929650530273047</v>
      </c>
      <c r="I763" s="315">
        <f t="shared" si="206"/>
        <v>0</v>
      </c>
      <c r="J763" s="315">
        <f t="shared" si="206"/>
        <v>0</v>
      </c>
      <c r="K763" s="315">
        <f t="shared" si="206"/>
        <v>0</v>
      </c>
      <c r="L763" s="315">
        <f t="shared" si="206"/>
        <v>0</v>
      </c>
      <c r="M763" s="315">
        <f t="shared" si="206"/>
        <v>3.4044242433184908</v>
      </c>
      <c r="N763" s="315">
        <f t="shared" si="206"/>
        <v>4.5975292784570847</v>
      </c>
      <c r="O763" s="315">
        <f t="shared" si="206"/>
        <v>4.3238038717033556</v>
      </c>
      <c r="P763" s="315">
        <f t="shared" si="206"/>
        <v>3.501040562866141</v>
      </c>
      <c r="Q763" s="315">
        <f t="shared" si="206"/>
        <v>3.5547635310191552</v>
      </c>
      <c r="R763" s="315">
        <f t="shared" si="206"/>
        <v>16.717005694510679</v>
      </c>
      <c r="S763" s="315">
        <f t="shared" si="206"/>
        <v>18.705640465737343</v>
      </c>
      <c r="T763" s="315">
        <f t="shared" si="206"/>
        <v>17.79178531054097</v>
      </c>
      <c r="U763" s="315">
        <f t="shared" si="206"/>
        <v>17.536931615052385</v>
      </c>
      <c r="V763" s="315">
        <f t="shared" si="206"/>
        <v>18.159149526560888</v>
      </c>
      <c r="W763" s="315">
        <f t="shared" si="206"/>
        <v>18.317484627228303</v>
      </c>
      <c r="X763" s="315">
        <f t="shared" si="206"/>
        <v>17.643378282942276</v>
      </c>
      <c r="Y763" s="315">
        <f t="shared" si="206"/>
        <v>18.669139245523283</v>
      </c>
      <c r="Z763" s="315">
        <f t="shared" si="206"/>
        <v>18.632552607148458</v>
      </c>
      <c r="AA763" s="318">
        <f t="shared" si="205"/>
        <v>0</v>
      </c>
    </row>
    <row r="764" spans="2:27" ht="14.4" thickBot="1" x14ac:dyDescent="0.3">
      <c r="B764" s="252"/>
      <c r="C764" s="253"/>
      <c r="D764" s="61"/>
      <c r="E764" s="254"/>
      <c r="F764" s="255"/>
      <c r="G764" s="264"/>
      <c r="H764" s="264"/>
      <c r="I764" s="264"/>
      <c r="J764" s="264"/>
      <c r="K764" s="264"/>
      <c r="L764" s="264"/>
      <c r="M764" s="264"/>
      <c r="N764" s="264"/>
      <c r="O764" s="264"/>
      <c r="P764" s="264"/>
      <c r="Q764" s="264"/>
      <c r="R764" s="264"/>
      <c r="S764" s="264"/>
      <c r="T764" s="264"/>
      <c r="U764" s="264"/>
      <c r="V764" s="264"/>
      <c r="W764" s="264"/>
      <c r="X764" s="264"/>
      <c r="Y764" s="264"/>
      <c r="Z764" s="264"/>
      <c r="AA764" s="264"/>
    </row>
    <row r="765" spans="2:27" ht="42" thickBot="1" x14ac:dyDescent="0.3">
      <c r="B765" s="216" t="s">
        <v>994</v>
      </c>
      <c r="C765" s="1658"/>
      <c r="G765" s="1717" t="s">
        <v>977</v>
      </c>
      <c r="H765" s="1779"/>
      <c r="I765" s="1779"/>
      <c r="J765" s="1779"/>
      <c r="K765" s="1779"/>
      <c r="L765" s="1779"/>
      <c r="M765" s="1779"/>
      <c r="N765" s="1779"/>
      <c r="O765" s="1779"/>
      <c r="P765" s="1779"/>
      <c r="Q765" s="1718"/>
      <c r="R765" s="1717" t="s">
        <v>978</v>
      </c>
      <c r="S765" s="1779"/>
      <c r="T765" s="1779"/>
      <c r="U765" s="1779"/>
      <c r="V765" s="1779"/>
      <c r="W765" s="1779"/>
      <c r="X765" s="1779"/>
      <c r="Y765" s="1779"/>
      <c r="Z765" s="1779"/>
      <c r="AA765" s="1718"/>
    </row>
    <row r="766" spans="2:27" ht="42" thickBot="1" x14ac:dyDescent="0.3">
      <c r="B766" s="257" t="s">
        <v>979</v>
      </c>
      <c r="C766" s="258" t="s">
        <v>962</v>
      </c>
      <c r="D766" s="258" t="s">
        <v>963</v>
      </c>
      <c r="E766" s="258" t="s">
        <v>116</v>
      </c>
      <c r="F766" s="259" t="s">
        <v>117</v>
      </c>
      <c r="G766" s="257" t="s">
        <v>118</v>
      </c>
      <c r="H766" s="258" t="s">
        <v>119</v>
      </c>
      <c r="I766" s="258" t="s">
        <v>120</v>
      </c>
      <c r="J766" s="258" t="s">
        <v>121</v>
      </c>
      <c r="K766" s="258" t="s">
        <v>122</v>
      </c>
      <c r="L766" s="258" t="s">
        <v>123</v>
      </c>
      <c r="M766" s="258" t="s">
        <v>124</v>
      </c>
      <c r="N766" s="258" t="s">
        <v>125</v>
      </c>
      <c r="O766" s="258" t="s">
        <v>126</v>
      </c>
      <c r="P766" s="258" t="s">
        <v>127</v>
      </c>
      <c r="Q766" s="259" t="s">
        <v>128</v>
      </c>
      <c r="R766" s="262" t="s">
        <v>980</v>
      </c>
      <c r="S766" s="260" t="s">
        <v>981</v>
      </c>
      <c r="T766" s="260" t="s">
        <v>982</v>
      </c>
      <c r="U766" s="260" t="s">
        <v>983</v>
      </c>
      <c r="V766" s="260" t="s">
        <v>984</v>
      </c>
      <c r="W766" s="260" t="s">
        <v>985</v>
      </c>
      <c r="X766" s="260" t="s">
        <v>986</v>
      </c>
      <c r="Y766" s="260" t="s">
        <v>987</v>
      </c>
      <c r="Z766" s="260" t="s">
        <v>988</v>
      </c>
      <c r="AA766" s="261" t="s">
        <v>989</v>
      </c>
    </row>
    <row r="767" spans="2:27" x14ac:dyDescent="0.25">
      <c r="B767" s="249" t="s">
        <v>995</v>
      </c>
      <c r="C767" s="50" t="s">
        <v>996</v>
      </c>
      <c r="D767" s="57" t="s">
        <v>810</v>
      </c>
      <c r="E767" s="1628" t="s">
        <v>1986</v>
      </c>
      <c r="F767" s="301">
        <v>3</v>
      </c>
      <c r="G767" s="1650">
        <v>0</v>
      </c>
      <c r="H767" s="1659">
        <v>0</v>
      </c>
      <c r="I767" s="1660">
        <v>0</v>
      </c>
      <c r="J767" s="1660">
        <v>0</v>
      </c>
      <c r="K767" s="1660">
        <v>0</v>
      </c>
      <c r="L767" s="1660">
        <v>0</v>
      </c>
      <c r="M767" s="1661">
        <v>0</v>
      </c>
      <c r="N767" s="1661">
        <v>0</v>
      </c>
      <c r="O767" s="1661">
        <v>0</v>
      </c>
      <c r="P767" s="1661">
        <v>0</v>
      </c>
      <c r="Q767" s="1662">
        <v>0</v>
      </c>
      <c r="R767" s="1663">
        <v>0</v>
      </c>
      <c r="S767" s="1661">
        <v>25.52450134392117</v>
      </c>
      <c r="T767" s="1661">
        <v>6.3811253359802924</v>
      </c>
      <c r="U767" s="1661">
        <v>0</v>
      </c>
      <c r="V767" s="1661">
        <v>0</v>
      </c>
      <c r="W767" s="1661">
        <v>0</v>
      </c>
      <c r="X767" s="1661">
        <v>6.051501943444455</v>
      </c>
      <c r="Y767" s="1661">
        <v>0</v>
      </c>
      <c r="Z767" s="1661">
        <v>0</v>
      </c>
      <c r="AA767" s="1664">
        <f t="shared" ref="AA767:AA780" si="207">SUM(AA765:AA766)</f>
        <v>0</v>
      </c>
    </row>
    <row r="768" spans="2:27" x14ac:dyDescent="0.25">
      <c r="B768" s="250" t="s">
        <v>997</v>
      </c>
      <c r="C768" s="50" t="s">
        <v>996</v>
      </c>
      <c r="D768" s="57" t="s">
        <v>807</v>
      </c>
      <c r="E768" s="1628" t="s">
        <v>1986</v>
      </c>
      <c r="F768" s="301">
        <v>3</v>
      </c>
      <c r="G768" s="1650">
        <v>0</v>
      </c>
      <c r="H768" s="1659">
        <v>0</v>
      </c>
      <c r="I768" s="1660">
        <v>0</v>
      </c>
      <c r="J768" s="1660">
        <v>0</v>
      </c>
      <c r="K768" s="1660">
        <v>0</v>
      </c>
      <c r="L768" s="1660">
        <v>0</v>
      </c>
      <c r="M768" s="1661">
        <v>0</v>
      </c>
      <c r="N768" s="1661">
        <v>0</v>
      </c>
      <c r="O768" s="1661">
        <v>0</v>
      </c>
      <c r="P768" s="1661">
        <v>0</v>
      </c>
      <c r="Q768" s="1665">
        <v>0</v>
      </c>
      <c r="R768" s="1663">
        <v>0</v>
      </c>
      <c r="S768" s="1661">
        <v>0</v>
      </c>
      <c r="T768" s="1661">
        <v>0.72282833440675953</v>
      </c>
      <c r="U768" s="1661">
        <v>1.7198661923226986</v>
      </c>
      <c r="V768" s="1661">
        <v>1.7940138926341496</v>
      </c>
      <c r="W768" s="1661">
        <v>1.7940138926341496</v>
      </c>
      <c r="X768" s="1661">
        <v>1.7940138926341496</v>
      </c>
      <c r="Y768" s="1661">
        <v>1.7940138926341496</v>
      </c>
      <c r="Z768" s="1661">
        <v>1.7940138926341496</v>
      </c>
      <c r="AA768" s="1664">
        <f t="shared" si="207"/>
        <v>0</v>
      </c>
    </row>
    <row r="769" spans="2:27" x14ac:dyDescent="0.25">
      <c r="B769" s="250" t="s">
        <v>998</v>
      </c>
      <c r="C769" s="50" t="s">
        <v>996</v>
      </c>
      <c r="D769" s="57" t="s">
        <v>966</v>
      </c>
      <c r="E769" s="1628" t="s">
        <v>1986</v>
      </c>
      <c r="F769" s="301">
        <v>3</v>
      </c>
      <c r="G769" s="319">
        <f t="shared" ref="G769:Z769" si="208">SUM(G767:G768)</f>
        <v>0</v>
      </c>
      <c r="H769" s="319">
        <f t="shared" si="208"/>
        <v>0</v>
      </c>
      <c r="I769" s="319">
        <f t="shared" si="208"/>
        <v>0</v>
      </c>
      <c r="J769" s="319">
        <f t="shared" si="208"/>
        <v>0</v>
      </c>
      <c r="K769" s="319">
        <f t="shared" si="208"/>
        <v>0</v>
      </c>
      <c r="L769" s="319">
        <f t="shared" si="208"/>
        <v>0</v>
      </c>
      <c r="M769" s="319">
        <f t="shared" si="208"/>
        <v>0</v>
      </c>
      <c r="N769" s="319">
        <f t="shared" si="208"/>
        <v>0</v>
      </c>
      <c r="O769" s="319">
        <f t="shared" si="208"/>
        <v>0</v>
      </c>
      <c r="P769" s="319">
        <f t="shared" si="208"/>
        <v>0</v>
      </c>
      <c r="Q769" s="319">
        <f t="shared" si="208"/>
        <v>0</v>
      </c>
      <c r="R769" s="319">
        <f t="shared" si="208"/>
        <v>0</v>
      </c>
      <c r="S769" s="319">
        <f t="shared" si="208"/>
        <v>25.52450134392117</v>
      </c>
      <c r="T769" s="319">
        <f t="shared" si="208"/>
        <v>7.1039536703870523</v>
      </c>
      <c r="U769" s="319">
        <f t="shared" si="208"/>
        <v>1.7198661923226986</v>
      </c>
      <c r="V769" s="319">
        <f t="shared" si="208"/>
        <v>1.7940138926341496</v>
      </c>
      <c r="W769" s="319">
        <f t="shared" si="208"/>
        <v>1.7940138926341496</v>
      </c>
      <c r="X769" s="319">
        <f t="shared" si="208"/>
        <v>7.8455158360786044</v>
      </c>
      <c r="Y769" s="319">
        <f t="shared" si="208"/>
        <v>1.7940138926341496</v>
      </c>
      <c r="Z769" s="319">
        <f t="shared" si="208"/>
        <v>1.7940138926341496</v>
      </c>
      <c r="AA769" s="320">
        <f t="shared" si="207"/>
        <v>0</v>
      </c>
    </row>
    <row r="770" spans="2:27" x14ac:dyDescent="0.25">
      <c r="B770" s="249" t="s">
        <v>999</v>
      </c>
      <c r="C770" s="50" t="s">
        <v>1000</v>
      </c>
      <c r="D770" s="57" t="s">
        <v>810</v>
      </c>
      <c r="E770" s="1628" t="s">
        <v>1986</v>
      </c>
      <c r="F770" s="301">
        <v>3</v>
      </c>
      <c r="G770" s="1650">
        <v>0</v>
      </c>
      <c r="H770" s="1659">
        <v>0</v>
      </c>
      <c r="I770" s="1660">
        <v>0</v>
      </c>
      <c r="J770" s="1660">
        <v>0</v>
      </c>
      <c r="K770" s="1660">
        <v>0</v>
      </c>
      <c r="L770" s="1660">
        <v>0</v>
      </c>
      <c r="M770" s="1661">
        <v>0</v>
      </c>
      <c r="N770" s="1661">
        <v>0</v>
      </c>
      <c r="O770" s="1661">
        <v>0</v>
      </c>
      <c r="P770" s="1661">
        <v>0</v>
      </c>
      <c r="Q770" s="1665">
        <v>0</v>
      </c>
      <c r="R770" s="1663">
        <v>0</v>
      </c>
      <c r="S770" s="1661">
        <v>0</v>
      </c>
      <c r="T770" s="1661">
        <v>0</v>
      </c>
      <c r="U770" s="1661">
        <v>0</v>
      </c>
      <c r="V770" s="1661">
        <v>0</v>
      </c>
      <c r="W770" s="1661">
        <v>0</v>
      </c>
      <c r="X770" s="1661">
        <v>0</v>
      </c>
      <c r="Y770" s="1661">
        <v>0</v>
      </c>
      <c r="Z770" s="1661">
        <v>0</v>
      </c>
      <c r="AA770" s="1664">
        <f t="shared" si="207"/>
        <v>0</v>
      </c>
    </row>
    <row r="771" spans="2:27" x14ac:dyDescent="0.25">
      <c r="B771" s="250" t="s">
        <v>1001</v>
      </c>
      <c r="C771" s="50" t="s">
        <v>1000</v>
      </c>
      <c r="D771" s="57" t="s">
        <v>807</v>
      </c>
      <c r="E771" s="1628" t="s">
        <v>1986</v>
      </c>
      <c r="F771" s="301">
        <v>3</v>
      </c>
      <c r="G771" s="1650">
        <v>0</v>
      </c>
      <c r="H771" s="1659">
        <v>0</v>
      </c>
      <c r="I771" s="1660">
        <v>0</v>
      </c>
      <c r="J771" s="1660">
        <v>0</v>
      </c>
      <c r="K771" s="1660">
        <v>0</v>
      </c>
      <c r="L771" s="1660">
        <v>0</v>
      </c>
      <c r="M771" s="1661">
        <v>0</v>
      </c>
      <c r="N771" s="1661">
        <v>0</v>
      </c>
      <c r="O771" s="1661">
        <v>0</v>
      </c>
      <c r="P771" s="1661">
        <v>0</v>
      </c>
      <c r="Q771" s="1665">
        <v>0</v>
      </c>
      <c r="R771" s="1663">
        <v>0</v>
      </c>
      <c r="S771" s="1661">
        <v>0</v>
      </c>
      <c r="T771" s="1661">
        <v>0</v>
      </c>
      <c r="U771" s="1661">
        <v>0</v>
      </c>
      <c r="V771" s="1661">
        <v>0</v>
      </c>
      <c r="W771" s="1661">
        <v>0</v>
      </c>
      <c r="X771" s="1661">
        <v>0</v>
      </c>
      <c r="Y771" s="1661">
        <v>0</v>
      </c>
      <c r="Z771" s="1661">
        <v>0</v>
      </c>
      <c r="AA771" s="1664">
        <f t="shared" si="207"/>
        <v>0</v>
      </c>
    </row>
    <row r="772" spans="2:27" x14ac:dyDescent="0.25">
      <c r="B772" s="250" t="s">
        <v>1002</v>
      </c>
      <c r="C772" s="50" t="s">
        <v>1000</v>
      </c>
      <c r="D772" s="57" t="s">
        <v>966</v>
      </c>
      <c r="E772" s="1628" t="s">
        <v>1986</v>
      </c>
      <c r="F772" s="301">
        <v>3</v>
      </c>
      <c r="G772" s="319">
        <f t="shared" ref="G772:AA772" si="209">SUM(G770:G771)</f>
        <v>0</v>
      </c>
      <c r="H772" s="319">
        <f t="shared" si="209"/>
        <v>0</v>
      </c>
      <c r="I772" s="319">
        <f t="shared" si="209"/>
        <v>0</v>
      </c>
      <c r="J772" s="319">
        <f t="shared" si="209"/>
        <v>0</v>
      </c>
      <c r="K772" s="319">
        <f t="shared" si="209"/>
        <v>0</v>
      </c>
      <c r="L772" s="319">
        <f t="shared" si="209"/>
        <v>0</v>
      </c>
      <c r="M772" s="319">
        <f t="shared" si="209"/>
        <v>0</v>
      </c>
      <c r="N772" s="319">
        <f t="shared" si="209"/>
        <v>0</v>
      </c>
      <c r="O772" s="319">
        <f t="shared" si="209"/>
        <v>0</v>
      </c>
      <c r="P772" s="319">
        <f t="shared" si="209"/>
        <v>0</v>
      </c>
      <c r="Q772" s="319">
        <f t="shared" si="209"/>
        <v>0</v>
      </c>
      <c r="R772" s="319">
        <f t="shared" si="209"/>
        <v>0</v>
      </c>
      <c r="S772" s="319">
        <f t="shared" si="209"/>
        <v>0</v>
      </c>
      <c r="T772" s="319">
        <f t="shared" si="209"/>
        <v>0</v>
      </c>
      <c r="U772" s="319">
        <f t="shared" si="209"/>
        <v>0</v>
      </c>
      <c r="V772" s="319">
        <f t="shared" si="209"/>
        <v>0</v>
      </c>
      <c r="W772" s="319">
        <f t="shared" si="209"/>
        <v>0</v>
      </c>
      <c r="X772" s="319">
        <f t="shared" si="209"/>
        <v>0</v>
      </c>
      <c r="Y772" s="319">
        <f t="shared" si="209"/>
        <v>0</v>
      </c>
      <c r="Z772" s="319">
        <f t="shared" si="209"/>
        <v>0</v>
      </c>
      <c r="AA772" s="320">
        <f t="shared" si="209"/>
        <v>0</v>
      </c>
    </row>
    <row r="773" spans="2:27" x14ac:dyDescent="0.25">
      <c r="B773" s="249" t="s">
        <v>1003</v>
      </c>
      <c r="C773" s="50" t="s">
        <v>1004</v>
      </c>
      <c r="D773" s="57" t="s">
        <v>810</v>
      </c>
      <c r="E773" s="1628" t="s">
        <v>1986</v>
      </c>
      <c r="F773" s="301">
        <v>3</v>
      </c>
      <c r="G773" s="1650">
        <v>0</v>
      </c>
      <c r="H773" s="1659">
        <v>0</v>
      </c>
      <c r="I773" s="1660">
        <v>0</v>
      </c>
      <c r="J773" s="1660">
        <v>0</v>
      </c>
      <c r="K773" s="1660">
        <v>0</v>
      </c>
      <c r="L773" s="1660">
        <v>0</v>
      </c>
      <c r="M773" s="1661">
        <v>0.38557127186683682</v>
      </c>
      <c r="N773" s="1661">
        <v>0.61858656715408622</v>
      </c>
      <c r="O773" s="1661">
        <v>0.8750479469536413</v>
      </c>
      <c r="P773" s="1661">
        <v>1.0539933915093873</v>
      </c>
      <c r="Q773" s="1665">
        <v>1.2280626381158104</v>
      </c>
      <c r="R773" s="1663">
        <v>3.7180754842810302</v>
      </c>
      <c r="S773" s="1661">
        <v>0</v>
      </c>
      <c r="T773" s="1661">
        <v>0</v>
      </c>
      <c r="U773" s="1661">
        <v>0</v>
      </c>
      <c r="V773" s="1661">
        <v>0</v>
      </c>
      <c r="W773" s="1661">
        <v>0</v>
      </c>
      <c r="X773" s="1661">
        <v>0</v>
      </c>
      <c r="Y773" s="1661">
        <v>0</v>
      </c>
      <c r="Z773" s="1661">
        <v>0</v>
      </c>
      <c r="AA773" s="1664">
        <f t="shared" si="207"/>
        <v>0</v>
      </c>
    </row>
    <row r="774" spans="2:27" x14ac:dyDescent="0.25">
      <c r="B774" s="250" t="s">
        <v>1005</v>
      </c>
      <c r="C774" s="50" t="s">
        <v>1004</v>
      </c>
      <c r="D774" s="57" t="s">
        <v>807</v>
      </c>
      <c r="E774" s="1628" t="s">
        <v>1986</v>
      </c>
      <c r="F774" s="301">
        <v>3</v>
      </c>
      <c r="G774" s="1650">
        <v>0</v>
      </c>
      <c r="H774" s="1659">
        <v>0</v>
      </c>
      <c r="I774" s="1660">
        <v>0</v>
      </c>
      <c r="J774" s="1660">
        <v>0</v>
      </c>
      <c r="K774" s="1660">
        <v>0</v>
      </c>
      <c r="L774" s="1660">
        <v>0</v>
      </c>
      <c r="M774" s="1661">
        <v>0</v>
      </c>
      <c r="N774" s="1661">
        <v>0</v>
      </c>
      <c r="O774" s="1661">
        <v>0</v>
      </c>
      <c r="P774" s="1661">
        <v>0</v>
      </c>
      <c r="Q774" s="1665">
        <v>0</v>
      </c>
      <c r="R774" s="1663">
        <v>0</v>
      </c>
      <c r="S774" s="1661">
        <v>0</v>
      </c>
      <c r="T774" s="1661">
        <v>0</v>
      </c>
      <c r="U774" s="1661">
        <v>0</v>
      </c>
      <c r="V774" s="1661">
        <v>0</v>
      </c>
      <c r="W774" s="1661">
        <v>0</v>
      </c>
      <c r="X774" s="1661">
        <v>0</v>
      </c>
      <c r="Y774" s="1661">
        <v>0</v>
      </c>
      <c r="Z774" s="1661">
        <v>0</v>
      </c>
      <c r="AA774" s="1664">
        <f t="shared" si="207"/>
        <v>0</v>
      </c>
    </row>
    <row r="775" spans="2:27" x14ac:dyDescent="0.25">
      <c r="B775" s="250" t="s">
        <v>1006</v>
      </c>
      <c r="C775" s="50" t="s">
        <v>1004</v>
      </c>
      <c r="D775" s="57" t="s">
        <v>966</v>
      </c>
      <c r="E775" s="1628" t="s">
        <v>1986</v>
      </c>
      <c r="F775" s="301">
        <v>3</v>
      </c>
      <c r="G775" s="319">
        <f t="shared" ref="G775:AA775" si="210">SUM(G773:G774)</f>
        <v>0</v>
      </c>
      <c r="H775" s="319">
        <f t="shared" si="210"/>
        <v>0</v>
      </c>
      <c r="I775" s="319">
        <f t="shared" si="210"/>
        <v>0</v>
      </c>
      <c r="J775" s="319">
        <f t="shared" si="210"/>
        <v>0</v>
      </c>
      <c r="K775" s="319">
        <f t="shared" si="210"/>
        <v>0</v>
      </c>
      <c r="L775" s="319">
        <f t="shared" si="210"/>
        <v>0</v>
      </c>
      <c r="M775" s="319">
        <f t="shared" si="210"/>
        <v>0.38557127186683682</v>
      </c>
      <c r="N775" s="319">
        <f t="shared" si="210"/>
        <v>0.61858656715408622</v>
      </c>
      <c r="O775" s="319">
        <f t="shared" si="210"/>
        <v>0.8750479469536413</v>
      </c>
      <c r="P775" s="319">
        <f t="shared" si="210"/>
        <v>1.0539933915093873</v>
      </c>
      <c r="Q775" s="319">
        <f t="shared" si="210"/>
        <v>1.2280626381158104</v>
      </c>
      <c r="R775" s="319">
        <f t="shared" si="210"/>
        <v>3.7180754842810302</v>
      </c>
      <c r="S775" s="319">
        <f t="shared" si="210"/>
        <v>0</v>
      </c>
      <c r="T775" s="319">
        <f t="shared" si="210"/>
        <v>0</v>
      </c>
      <c r="U775" s="319">
        <f t="shared" si="210"/>
        <v>0</v>
      </c>
      <c r="V775" s="319">
        <f t="shared" si="210"/>
        <v>0</v>
      </c>
      <c r="W775" s="319">
        <f t="shared" si="210"/>
        <v>0</v>
      </c>
      <c r="X775" s="319">
        <f t="shared" si="210"/>
        <v>0</v>
      </c>
      <c r="Y775" s="319">
        <f t="shared" si="210"/>
        <v>0</v>
      </c>
      <c r="Z775" s="319">
        <f t="shared" si="210"/>
        <v>0</v>
      </c>
      <c r="AA775" s="320">
        <f t="shared" si="210"/>
        <v>0</v>
      </c>
    </row>
    <row r="776" spans="2:27" x14ac:dyDescent="0.25">
      <c r="B776" s="249" t="s">
        <v>1007</v>
      </c>
      <c r="C776" s="50" t="s">
        <v>1008</v>
      </c>
      <c r="D776" s="57" t="s">
        <v>810</v>
      </c>
      <c r="E776" s="1628" t="s">
        <v>1986</v>
      </c>
      <c r="F776" s="301">
        <v>3</v>
      </c>
      <c r="G776" s="1650">
        <v>0</v>
      </c>
      <c r="H776" s="1659">
        <v>0</v>
      </c>
      <c r="I776" s="1660">
        <v>0</v>
      </c>
      <c r="J776" s="1660">
        <v>0</v>
      </c>
      <c r="K776" s="1660">
        <v>0</v>
      </c>
      <c r="L776" s="1660">
        <v>0</v>
      </c>
      <c r="M776" s="1661">
        <v>0</v>
      </c>
      <c r="N776" s="1661">
        <v>0</v>
      </c>
      <c r="O776" s="1661">
        <v>0</v>
      </c>
      <c r="P776" s="1661">
        <v>0</v>
      </c>
      <c r="Q776" s="1665">
        <v>0</v>
      </c>
      <c r="R776" s="1663">
        <v>3.2151442888619015</v>
      </c>
      <c r="S776" s="1661">
        <v>10.06247136</v>
      </c>
      <c r="T776" s="1661">
        <v>0.13000787623397669</v>
      </c>
      <c r="U776" s="1661">
        <v>5.8821064200000004</v>
      </c>
      <c r="V776" s="1661">
        <v>4.2033996973897159</v>
      </c>
      <c r="W776" s="1661">
        <v>0</v>
      </c>
      <c r="X776" s="1661">
        <v>2.0599078762339769</v>
      </c>
      <c r="Y776" s="1661">
        <v>0</v>
      </c>
      <c r="Z776" s="1661">
        <v>0.28199541738971562</v>
      </c>
      <c r="AA776" s="1664">
        <f t="shared" si="207"/>
        <v>0</v>
      </c>
    </row>
    <row r="777" spans="2:27" x14ac:dyDescent="0.25">
      <c r="B777" s="250" t="s">
        <v>1009</v>
      </c>
      <c r="C777" s="50" t="s">
        <v>1008</v>
      </c>
      <c r="D777" s="57" t="s">
        <v>807</v>
      </c>
      <c r="E777" s="1628" t="s">
        <v>1986</v>
      </c>
      <c r="F777" s="301">
        <v>3</v>
      </c>
      <c r="G777" s="1650">
        <v>0</v>
      </c>
      <c r="H777" s="1659">
        <v>0</v>
      </c>
      <c r="I777" s="1660">
        <v>0</v>
      </c>
      <c r="J777" s="1660">
        <v>0</v>
      </c>
      <c r="K777" s="1660">
        <v>0</v>
      </c>
      <c r="L777" s="1660">
        <v>0</v>
      </c>
      <c r="M777" s="1661">
        <v>0</v>
      </c>
      <c r="N777" s="1661">
        <v>0</v>
      </c>
      <c r="O777" s="1661">
        <v>0</v>
      </c>
      <c r="P777" s="1661">
        <v>0</v>
      </c>
      <c r="Q777" s="1665">
        <v>0</v>
      </c>
      <c r="R777" s="1663">
        <v>3.3026615040518674E-2</v>
      </c>
      <c r="S777" s="1661">
        <v>1.1733049043962045</v>
      </c>
      <c r="T777" s="1661">
        <v>1.6078315950925766</v>
      </c>
      <c r="U777" s="1661">
        <v>2.2951616610514542</v>
      </c>
      <c r="V777" s="1661">
        <v>6.680235060298779</v>
      </c>
      <c r="W777" s="1661">
        <v>8.18556477817447</v>
      </c>
      <c r="X777" s="1661">
        <v>9.3048950876722323</v>
      </c>
      <c r="Y777" s="1661">
        <v>10.202776669355465</v>
      </c>
      <c r="Z777" s="1661">
        <v>11.410167684189753</v>
      </c>
      <c r="AA777" s="1664">
        <f t="shared" si="207"/>
        <v>0</v>
      </c>
    </row>
    <row r="778" spans="2:27" x14ac:dyDescent="0.25">
      <c r="B778" s="250" t="s">
        <v>1010</v>
      </c>
      <c r="C778" s="50" t="s">
        <v>1008</v>
      </c>
      <c r="D778" s="57" t="s">
        <v>966</v>
      </c>
      <c r="E778" s="1628" t="s">
        <v>1986</v>
      </c>
      <c r="F778" s="301">
        <v>3</v>
      </c>
      <c r="G778" s="319">
        <f t="shared" ref="G778:AA778" si="211">SUM(G776:G777)</f>
        <v>0</v>
      </c>
      <c r="H778" s="319">
        <f t="shared" si="211"/>
        <v>0</v>
      </c>
      <c r="I778" s="319">
        <f t="shared" si="211"/>
        <v>0</v>
      </c>
      <c r="J778" s="319">
        <f t="shared" si="211"/>
        <v>0</v>
      </c>
      <c r="K778" s="319">
        <f t="shared" si="211"/>
        <v>0</v>
      </c>
      <c r="L778" s="319">
        <f t="shared" si="211"/>
        <v>0</v>
      </c>
      <c r="M778" s="319">
        <f t="shared" si="211"/>
        <v>0</v>
      </c>
      <c r="N778" s="319">
        <f t="shared" si="211"/>
        <v>0</v>
      </c>
      <c r="O778" s="319">
        <f t="shared" si="211"/>
        <v>0</v>
      </c>
      <c r="P778" s="319">
        <f t="shared" si="211"/>
        <v>0</v>
      </c>
      <c r="Q778" s="319">
        <f t="shared" si="211"/>
        <v>0</v>
      </c>
      <c r="R778" s="319">
        <f t="shared" si="211"/>
        <v>3.24817090390242</v>
      </c>
      <c r="S778" s="319">
        <f t="shared" si="211"/>
        <v>11.235776264396204</v>
      </c>
      <c r="T778" s="319">
        <f t="shared" si="211"/>
        <v>1.7378394713265533</v>
      </c>
      <c r="U778" s="319">
        <f t="shared" si="211"/>
        <v>8.1772680810514551</v>
      </c>
      <c r="V778" s="319">
        <f t="shared" si="211"/>
        <v>10.883634757688494</v>
      </c>
      <c r="W778" s="319">
        <f t="shared" si="211"/>
        <v>8.18556477817447</v>
      </c>
      <c r="X778" s="319">
        <f t="shared" si="211"/>
        <v>11.364802963906209</v>
      </c>
      <c r="Y778" s="319">
        <f t="shared" si="211"/>
        <v>10.202776669355465</v>
      </c>
      <c r="Z778" s="319">
        <f t="shared" si="211"/>
        <v>11.692163101579469</v>
      </c>
      <c r="AA778" s="320">
        <f t="shared" si="211"/>
        <v>0</v>
      </c>
    </row>
    <row r="779" spans="2:27" x14ac:dyDescent="0.25">
      <c r="B779" s="249" t="s">
        <v>1011</v>
      </c>
      <c r="C779" s="50" t="s">
        <v>1012</v>
      </c>
      <c r="D779" s="57" t="s">
        <v>810</v>
      </c>
      <c r="E779" s="1628" t="s">
        <v>1986</v>
      </c>
      <c r="F779" s="301">
        <v>3</v>
      </c>
      <c r="G779" s="1650">
        <v>0</v>
      </c>
      <c r="H779" s="1659">
        <v>0</v>
      </c>
      <c r="I779" s="1660">
        <v>0</v>
      </c>
      <c r="J779" s="1660">
        <v>0</v>
      </c>
      <c r="K779" s="1660">
        <v>0</v>
      </c>
      <c r="L779" s="1660">
        <v>0</v>
      </c>
      <c r="M779" s="1661">
        <v>0</v>
      </c>
      <c r="N779" s="1661">
        <v>0</v>
      </c>
      <c r="O779" s="1661">
        <v>0</v>
      </c>
      <c r="P779" s="1661">
        <v>0</v>
      </c>
      <c r="Q779" s="1665">
        <v>0</v>
      </c>
      <c r="R779" s="1663">
        <v>0</v>
      </c>
      <c r="S779" s="1661">
        <v>0</v>
      </c>
      <c r="T779" s="1661">
        <v>0</v>
      </c>
      <c r="U779" s="1661">
        <v>0</v>
      </c>
      <c r="V779" s="1661">
        <v>0</v>
      </c>
      <c r="W779" s="1661">
        <v>0</v>
      </c>
      <c r="X779" s="1661">
        <v>0</v>
      </c>
      <c r="Y779" s="1661">
        <v>0</v>
      </c>
      <c r="Z779" s="1661">
        <v>0</v>
      </c>
      <c r="AA779" s="1664">
        <f t="shared" si="207"/>
        <v>0</v>
      </c>
    </row>
    <row r="780" spans="2:27" x14ac:dyDescent="0.25">
      <c r="B780" s="250" t="s">
        <v>1013</v>
      </c>
      <c r="C780" s="50" t="s">
        <v>1012</v>
      </c>
      <c r="D780" s="57" t="s">
        <v>807</v>
      </c>
      <c r="E780" s="1628" t="s">
        <v>1986</v>
      </c>
      <c r="F780" s="301">
        <v>3</v>
      </c>
      <c r="G780" s="1650">
        <v>0</v>
      </c>
      <c r="H780" s="1659">
        <v>0</v>
      </c>
      <c r="I780" s="1660">
        <v>0</v>
      </c>
      <c r="J780" s="1660">
        <v>0</v>
      </c>
      <c r="K780" s="1660">
        <v>0</v>
      </c>
      <c r="L780" s="1660">
        <v>0</v>
      </c>
      <c r="M780" s="1661">
        <v>0</v>
      </c>
      <c r="N780" s="1661">
        <v>0</v>
      </c>
      <c r="O780" s="1661">
        <v>0</v>
      </c>
      <c r="P780" s="1661">
        <v>0</v>
      </c>
      <c r="Q780" s="1665">
        <v>0</v>
      </c>
      <c r="R780" s="1663">
        <v>0</v>
      </c>
      <c r="S780" s="1661">
        <v>0</v>
      </c>
      <c r="T780" s="1661">
        <v>0</v>
      </c>
      <c r="U780" s="1661">
        <v>0</v>
      </c>
      <c r="V780" s="1661">
        <v>0</v>
      </c>
      <c r="W780" s="1661">
        <v>0</v>
      </c>
      <c r="X780" s="1661">
        <v>0</v>
      </c>
      <c r="Y780" s="1661">
        <v>0</v>
      </c>
      <c r="Z780" s="1661">
        <v>0</v>
      </c>
      <c r="AA780" s="1664">
        <f t="shared" si="207"/>
        <v>0</v>
      </c>
    </row>
    <row r="781" spans="2:27" x14ac:dyDescent="0.25">
      <c r="B781" s="250" t="s">
        <v>1014</v>
      </c>
      <c r="C781" s="50" t="s">
        <v>1012</v>
      </c>
      <c r="D781" s="57" t="s">
        <v>966</v>
      </c>
      <c r="E781" s="1628" t="s">
        <v>1986</v>
      </c>
      <c r="F781" s="301">
        <v>3</v>
      </c>
      <c r="G781" s="319">
        <f t="shared" ref="G781:AA781" si="212">SUM(G779:G780)</f>
        <v>0</v>
      </c>
      <c r="H781" s="319">
        <f t="shared" si="212"/>
        <v>0</v>
      </c>
      <c r="I781" s="319">
        <f t="shared" si="212"/>
        <v>0</v>
      </c>
      <c r="J781" s="319">
        <f t="shared" si="212"/>
        <v>0</v>
      </c>
      <c r="K781" s="319">
        <f t="shared" si="212"/>
        <v>0</v>
      </c>
      <c r="L781" s="319">
        <f t="shared" si="212"/>
        <v>0</v>
      </c>
      <c r="M781" s="319">
        <f t="shared" si="212"/>
        <v>0</v>
      </c>
      <c r="N781" s="319">
        <f t="shared" si="212"/>
        <v>0</v>
      </c>
      <c r="O781" s="319">
        <f t="shared" si="212"/>
        <v>0</v>
      </c>
      <c r="P781" s="319">
        <f t="shared" si="212"/>
        <v>0</v>
      </c>
      <c r="Q781" s="319">
        <f t="shared" si="212"/>
        <v>0</v>
      </c>
      <c r="R781" s="319">
        <f t="shared" si="212"/>
        <v>0</v>
      </c>
      <c r="S781" s="319">
        <f t="shared" si="212"/>
        <v>0</v>
      </c>
      <c r="T781" s="319">
        <f t="shared" si="212"/>
        <v>0</v>
      </c>
      <c r="U781" s="319">
        <f t="shared" si="212"/>
        <v>0</v>
      </c>
      <c r="V781" s="319">
        <f t="shared" si="212"/>
        <v>0</v>
      </c>
      <c r="W781" s="319">
        <f t="shared" si="212"/>
        <v>0</v>
      </c>
      <c r="X781" s="319">
        <f t="shared" si="212"/>
        <v>0</v>
      </c>
      <c r="Y781" s="319">
        <f t="shared" si="212"/>
        <v>0</v>
      </c>
      <c r="Z781" s="319">
        <f t="shared" si="212"/>
        <v>0</v>
      </c>
      <c r="AA781" s="320">
        <f t="shared" si="212"/>
        <v>0</v>
      </c>
    </row>
    <row r="782" spans="2:27" ht="14.4" thickBot="1" x14ac:dyDescent="0.3">
      <c r="B782" s="251" t="s">
        <v>1015</v>
      </c>
      <c r="C782" s="51" t="s">
        <v>1016</v>
      </c>
      <c r="D782" s="59" t="s">
        <v>966</v>
      </c>
      <c r="E782" s="1634" t="s">
        <v>1986</v>
      </c>
      <c r="F782" s="302">
        <v>3</v>
      </c>
      <c r="G782" s="315">
        <f t="shared" ref="G782:AA782" si="213">SUM(G781,G778,G775,G772,G769)</f>
        <v>0</v>
      </c>
      <c r="H782" s="315">
        <f t="shared" si="213"/>
        <v>0</v>
      </c>
      <c r="I782" s="315">
        <f t="shared" si="213"/>
        <v>0</v>
      </c>
      <c r="J782" s="315">
        <f t="shared" si="213"/>
        <v>0</v>
      </c>
      <c r="K782" s="315">
        <f t="shared" si="213"/>
        <v>0</v>
      </c>
      <c r="L782" s="315">
        <f t="shared" si="213"/>
        <v>0</v>
      </c>
      <c r="M782" s="315">
        <f t="shared" si="213"/>
        <v>0.38557127186683682</v>
      </c>
      <c r="N782" s="315">
        <f t="shared" si="213"/>
        <v>0.61858656715408622</v>
      </c>
      <c r="O782" s="315">
        <f t="shared" si="213"/>
        <v>0.8750479469536413</v>
      </c>
      <c r="P782" s="315">
        <f t="shared" si="213"/>
        <v>1.0539933915093873</v>
      </c>
      <c r="Q782" s="315">
        <f t="shared" si="213"/>
        <v>1.2280626381158104</v>
      </c>
      <c r="R782" s="315">
        <f t="shared" si="213"/>
        <v>6.9662463881834498</v>
      </c>
      <c r="S782" s="315">
        <f t="shared" si="213"/>
        <v>36.760277608317374</v>
      </c>
      <c r="T782" s="315">
        <f t="shared" si="213"/>
        <v>8.8417931417136053</v>
      </c>
      <c r="U782" s="315">
        <f t="shared" si="213"/>
        <v>9.897134273374153</v>
      </c>
      <c r="V782" s="315">
        <f t="shared" si="213"/>
        <v>12.677648650322643</v>
      </c>
      <c r="W782" s="315">
        <f t="shared" si="213"/>
        <v>9.9795786708086194</v>
      </c>
      <c r="X782" s="315">
        <f t="shared" si="213"/>
        <v>19.210318799984812</v>
      </c>
      <c r="Y782" s="315">
        <f t="shared" si="213"/>
        <v>11.996790561989615</v>
      </c>
      <c r="Z782" s="315">
        <f t="shared" si="213"/>
        <v>13.486176994213618</v>
      </c>
      <c r="AA782" s="318">
        <f t="shared" si="213"/>
        <v>0</v>
      </c>
    </row>
    <row r="783" spans="2:27" ht="14.4" thickBot="1" x14ac:dyDescent="0.3">
      <c r="B783" s="252"/>
      <c r="C783" s="253"/>
      <c r="D783" s="61"/>
      <c r="E783" s="254"/>
      <c r="F783" s="255"/>
      <c r="G783" s="264"/>
      <c r="H783" s="264"/>
      <c r="I783" s="264"/>
      <c r="J783" s="264"/>
      <c r="K783" s="264"/>
      <c r="L783" s="264"/>
      <c r="M783" s="264"/>
      <c r="N783" s="264"/>
      <c r="O783" s="264"/>
      <c r="P783" s="264"/>
      <c r="Q783" s="264"/>
      <c r="R783" s="264"/>
      <c r="S783" s="264"/>
      <c r="T783" s="264"/>
      <c r="U783" s="264"/>
      <c r="V783" s="264"/>
      <c r="W783" s="264"/>
      <c r="X783" s="264"/>
      <c r="Y783" s="264"/>
      <c r="Z783" s="264"/>
      <c r="AA783" s="264"/>
    </row>
    <row r="784" spans="2:27" ht="42" thickBot="1" x14ac:dyDescent="0.3">
      <c r="B784" s="216" t="s">
        <v>1017</v>
      </c>
      <c r="G784" s="1717" t="s">
        <v>977</v>
      </c>
      <c r="H784" s="1779"/>
      <c r="I784" s="1779"/>
      <c r="J784" s="1779"/>
      <c r="K784" s="1779"/>
      <c r="L784" s="1779"/>
      <c r="M784" s="1779"/>
      <c r="N784" s="1779"/>
      <c r="O784" s="1779"/>
      <c r="P784" s="1779"/>
      <c r="Q784" s="1718"/>
      <c r="R784" s="1717" t="s">
        <v>978</v>
      </c>
      <c r="S784" s="1779"/>
      <c r="T784" s="1779"/>
      <c r="U784" s="1779"/>
      <c r="V784" s="1779"/>
      <c r="W784" s="1779"/>
      <c r="X784" s="1779"/>
      <c r="Y784" s="1779"/>
      <c r="Z784" s="1779"/>
      <c r="AA784" s="1718"/>
    </row>
    <row r="785" spans="2:27" ht="42" thickBot="1" x14ac:dyDescent="0.3">
      <c r="B785" s="1151" t="s">
        <v>979</v>
      </c>
      <c r="C785" s="1152" t="s">
        <v>962</v>
      </c>
      <c r="D785" s="1152" t="s">
        <v>963</v>
      </c>
      <c r="E785" s="1152" t="s">
        <v>116</v>
      </c>
      <c r="F785" s="1153" t="s">
        <v>117</v>
      </c>
      <c r="G785" s="257" t="s">
        <v>118</v>
      </c>
      <c r="H785" s="258" t="s">
        <v>119</v>
      </c>
      <c r="I785" s="258" t="s">
        <v>120</v>
      </c>
      <c r="J785" s="258" t="s">
        <v>121</v>
      </c>
      <c r="K785" s="258" t="s">
        <v>122</v>
      </c>
      <c r="L785" s="258" t="s">
        <v>123</v>
      </c>
      <c r="M785" s="258" t="s">
        <v>124</v>
      </c>
      <c r="N785" s="258" t="s">
        <v>125</v>
      </c>
      <c r="O785" s="258" t="s">
        <v>126</v>
      </c>
      <c r="P785" s="258" t="s">
        <v>127</v>
      </c>
      <c r="Q785" s="259" t="s">
        <v>128</v>
      </c>
      <c r="R785" s="262" t="s">
        <v>980</v>
      </c>
      <c r="S785" s="260" t="s">
        <v>981</v>
      </c>
      <c r="T785" s="260" t="s">
        <v>982</v>
      </c>
      <c r="U785" s="260" t="s">
        <v>983</v>
      </c>
      <c r="V785" s="260" t="s">
        <v>984</v>
      </c>
      <c r="W785" s="260" t="s">
        <v>985</v>
      </c>
      <c r="X785" s="260" t="s">
        <v>986</v>
      </c>
      <c r="Y785" s="260" t="s">
        <v>987</v>
      </c>
      <c r="Z785" s="260" t="s">
        <v>988</v>
      </c>
      <c r="AA785" s="261" t="s">
        <v>989</v>
      </c>
    </row>
    <row r="786" spans="2:27" x14ac:dyDescent="0.25">
      <c r="B786" s="1146" t="s">
        <v>1018</v>
      </c>
      <c r="C786" s="1147" t="s">
        <v>1019</v>
      </c>
      <c r="D786" s="1148" t="s">
        <v>810</v>
      </c>
      <c r="E786" s="1669" t="s">
        <v>1986</v>
      </c>
      <c r="F786" s="1150">
        <v>3</v>
      </c>
      <c r="G786" s="1670">
        <v>0</v>
      </c>
      <c r="H786" s="1671">
        <v>0</v>
      </c>
      <c r="I786" s="1671">
        <v>0</v>
      </c>
      <c r="J786" s="1671">
        <v>0</v>
      </c>
      <c r="K786" s="1671">
        <v>0</v>
      </c>
      <c r="L786" s="1671">
        <v>0</v>
      </c>
      <c r="M786" s="1648">
        <v>0</v>
      </c>
      <c r="N786" s="1648">
        <v>0</v>
      </c>
      <c r="O786" s="1648">
        <v>0</v>
      </c>
      <c r="P786" s="1648">
        <v>0</v>
      </c>
      <c r="Q786" s="1647">
        <v>0</v>
      </c>
      <c r="R786" s="1648">
        <v>0</v>
      </c>
      <c r="S786" s="1648">
        <v>0</v>
      </c>
      <c r="T786" s="1648">
        <v>0</v>
      </c>
      <c r="U786" s="1648">
        <v>0</v>
      </c>
      <c r="V786" s="1648">
        <v>0</v>
      </c>
      <c r="W786" s="1648">
        <v>0</v>
      </c>
      <c r="X786" s="1648">
        <v>0</v>
      </c>
      <c r="Y786" s="1648">
        <v>0</v>
      </c>
      <c r="Z786" s="1648">
        <v>0</v>
      </c>
      <c r="AA786" s="1672">
        <f t="shared" ref="AA786:AA818" si="214">SUM(AA778,AA782)</f>
        <v>0</v>
      </c>
    </row>
    <row r="787" spans="2:27" x14ac:dyDescent="0.25">
      <c r="B787" s="250" t="s">
        <v>1020</v>
      </c>
      <c r="C787" s="50" t="s">
        <v>1021</v>
      </c>
      <c r="D787" s="57" t="s">
        <v>810</v>
      </c>
      <c r="E787" s="1628" t="s">
        <v>1986</v>
      </c>
      <c r="F787" s="301">
        <v>3</v>
      </c>
      <c r="G787" s="1650">
        <v>0</v>
      </c>
      <c r="H787" s="1671">
        <v>0</v>
      </c>
      <c r="I787" s="1671">
        <v>0</v>
      </c>
      <c r="J787" s="1671">
        <v>0</v>
      </c>
      <c r="K787" s="1671">
        <v>0</v>
      </c>
      <c r="L787" s="1671">
        <v>0</v>
      </c>
      <c r="M787" s="1648">
        <v>0</v>
      </c>
      <c r="N787" s="1648">
        <v>0</v>
      </c>
      <c r="O787" s="1648">
        <v>0</v>
      </c>
      <c r="P787" s="1648">
        <v>0</v>
      </c>
      <c r="Q787" s="1673">
        <v>0</v>
      </c>
      <c r="R787" s="1648">
        <v>0</v>
      </c>
      <c r="S787" s="1648">
        <v>0</v>
      </c>
      <c r="T787" s="1648">
        <v>0</v>
      </c>
      <c r="U787" s="1648">
        <v>0</v>
      </c>
      <c r="V787" s="1648">
        <v>0</v>
      </c>
      <c r="W787" s="1648">
        <v>0</v>
      </c>
      <c r="X787" s="1648">
        <v>0</v>
      </c>
      <c r="Y787" s="1648">
        <v>0</v>
      </c>
      <c r="Z787" s="1648">
        <v>0</v>
      </c>
      <c r="AA787" s="1672">
        <f t="shared" si="214"/>
        <v>0</v>
      </c>
    </row>
    <row r="788" spans="2:27" x14ac:dyDescent="0.25">
      <c r="B788" s="250" t="s">
        <v>1022</v>
      </c>
      <c r="C788" s="50" t="s">
        <v>1023</v>
      </c>
      <c r="D788" s="57" t="s">
        <v>810</v>
      </c>
      <c r="E788" s="1628" t="s">
        <v>1986</v>
      </c>
      <c r="F788" s="301">
        <v>3</v>
      </c>
      <c r="G788" s="1650">
        <v>0</v>
      </c>
      <c r="H788" s="1671">
        <v>0</v>
      </c>
      <c r="I788" s="1671">
        <v>0</v>
      </c>
      <c r="J788" s="1671">
        <v>0</v>
      </c>
      <c r="K788" s="1671">
        <v>0</v>
      </c>
      <c r="L788" s="1671">
        <v>0</v>
      </c>
      <c r="M788" s="1648">
        <v>0</v>
      </c>
      <c r="N788" s="1648">
        <v>0</v>
      </c>
      <c r="O788" s="1648">
        <v>0</v>
      </c>
      <c r="P788" s="1648">
        <v>0</v>
      </c>
      <c r="Q788" s="1673">
        <v>0</v>
      </c>
      <c r="R788" s="1648">
        <v>0</v>
      </c>
      <c r="S788" s="1648">
        <v>0</v>
      </c>
      <c r="T788" s="1648">
        <v>0</v>
      </c>
      <c r="U788" s="1648">
        <v>0</v>
      </c>
      <c r="V788" s="1648">
        <v>0</v>
      </c>
      <c r="W788" s="1648">
        <v>0</v>
      </c>
      <c r="X788" s="1648">
        <v>0</v>
      </c>
      <c r="Y788" s="1648">
        <v>0</v>
      </c>
      <c r="Z788" s="1648">
        <v>0</v>
      </c>
      <c r="AA788" s="1672">
        <f t="shared" si="214"/>
        <v>0</v>
      </c>
    </row>
    <row r="789" spans="2:27" x14ac:dyDescent="0.25">
      <c r="B789" s="250" t="s">
        <v>1024</v>
      </c>
      <c r="C789" s="50" t="s">
        <v>1025</v>
      </c>
      <c r="D789" s="57" t="s">
        <v>810</v>
      </c>
      <c r="E789" s="1628" t="s">
        <v>1986</v>
      </c>
      <c r="F789" s="301">
        <v>3</v>
      </c>
      <c r="G789" s="1650">
        <v>0</v>
      </c>
      <c r="H789" s="1671">
        <v>0</v>
      </c>
      <c r="I789" s="1671">
        <v>0</v>
      </c>
      <c r="J789" s="1671">
        <v>0</v>
      </c>
      <c r="K789" s="1671">
        <v>0</v>
      </c>
      <c r="L789" s="1671">
        <v>0</v>
      </c>
      <c r="M789" s="1648">
        <v>0</v>
      </c>
      <c r="N789" s="1648">
        <v>0</v>
      </c>
      <c r="O789" s="1648">
        <v>0</v>
      </c>
      <c r="P789" s="1648">
        <v>0</v>
      </c>
      <c r="Q789" s="1673">
        <v>0</v>
      </c>
      <c r="R789" s="1648">
        <v>0</v>
      </c>
      <c r="S789" s="1648">
        <v>0</v>
      </c>
      <c r="T789" s="1648">
        <v>0</v>
      </c>
      <c r="U789" s="1648">
        <v>0</v>
      </c>
      <c r="V789" s="1648">
        <v>0</v>
      </c>
      <c r="W789" s="1648">
        <v>0</v>
      </c>
      <c r="X789" s="1648">
        <v>0</v>
      </c>
      <c r="Y789" s="1648">
        <v>0</v>
      </c>
      <c r="Z789" s="1648">
        <v>0</v>
      </c>
      <c r="AA789" s="1672">
        <f t="shared" si="214"/>
        <v>0</v>
      </c>
    </row>
    <row r="790" spans="2:27" x14ac:dyDescent="0.25">
      <c r="B790" s="250" t="s">
        <v>1026</v>
      </c>
      <c r="C790" s="50" t="s">
        <v>1019</v>
      </c>
      <c r="D790" s="57" t="s">
        <v>807</v>
      </c>
      <c r="E790" s="1628" t="s">
        <v>1986</v>
      </c>
      <c r="F790" s="301">
        <v>3</v>
      </c>
      <c r="G790" s="1670">
        <v>0</v>
      </c>
      <c r="H790" s="1671">
        <v>0</v>
      </c>
      <c r="I790" s="1671">
        <v>0</v>
      </c>
      <c r="J790" s="1671">
        <v>0</v>
      </c>
      <c r="K790" s="1671">
        <v>0</v>
      </c>
      <c r="L790" s="1671">
        <v>0</v>
      </c>
      <c r="M790" s="1648">
        <v>0</v>
      </c>
      <c r="N790" s="1648">
        <v>0</v>
      </c>
      <c r="O790" s="1648">
        <v>0</v>
      </c>
      <c r="P790" s="1648">
        <v>0</v>
      </c>
      <c r="Q790" s="1673">
        <v>0</v>
      </c>
      <c r="R790" s="1648">
        <v>0</v>
      </c>
      <c r="S790" s="1648">
        <v>0</v>
      </c>
      <c r="T790" s="1648">
        <v>0</v>
      </c>
      <c r="U790" s="1648">
        <v>0</v>
      </c>
      <c r="V790" s="1648">
        <v>0</v>
      </c>
      <c r="W790" s="1648">
        <v>0</v>
      </c>
      <c r="X790" s="1648">
        <v>0</v>
      </c>
      <c r="Y790" s="1648">
        <v>0</v>
      </c>
      <c r="Z790" s="1648">
        <v>0</v>
      </c>
      <c r="AA790" s="1672">
        <f t="shared" si="214"/>
        <v>0</v>
      </c>
    </row>
    <row r="791" spans="2:27" x14ac:dyDescent="0.25">
      <c r="B791" s="250" t="s">
        <v>1027</v>
      </c>
      <c r="C791" s="50" t="s">
        <v>1021</v>
      </c>
      <c r="D791" s="57" t="s">
        <v>807</v>
      </c>
      <c r="E791" s="1628" t="s">
        <v>1986</v>
      </c>
      <c r="F791" s="301">
        <v>3</v>
      </c>
      <c r="G791" s="1650">
        <v>0</v>
      </c>
      <c r="H791" s="1671">
        <v>0</v>
      </c>
      <c r="I791" s="1671">
        <v>0</v>
      </c>
      <c r="J791" s="1671">
        <v>0</v>
      </c>
      <c r="K791" s="1671">
        <v>0</v>
      </c>
      <c r="L791" s="1671">
        <v>0</v>
      </c>
      <c r="M791" s="1648">
        <v>0</v>
      </c>
      <c r="N791" s="1648">
        <v>0</v>
      </c>
      <c r="O791" s="1648">
        <v>0</v>
      </c>
      <c r="P791" s="1648">
        <v>0</v>
      </c>
      <c r="Q791" s="1673">
        <v>0</v>
      </c>
      <c r="R791" s="1648">
        <v>0</v>
      </c>
      <c r="S791" s="1648">
        <v>0</v>
      </c>
      <c r="T791" s="1648">
        <v>0</v>
      </c>
      <c r="U791" s="1648">
        <v>0</v>
      </c>
      <c r="V791" s="1648">
        <v>0</v>
      </c>
      <c r="W791" s="1648">
        <v>0</v>
      </c>
      <c r="X791" s="1648">
        <v>0</v>
      </c>
      <c r="Y791" s="1648">
        <v>0</v>
      </c>
      <c r="Z791" s="1648">
        <v>0</v>
      </c>
      <c r="AA791" s="1672">
        <f t="shared" si="214"/>
        <v>0</v>
      </c>
    </row>
    <row r="792" spans="2:27" x14ac:dyDescent="0.25">
      <c r="B792" s="250" t="s">
        <v>1028</v>
      </c>
      <c r="C792" s="50" t="s">
        <v>1023</v>
      </c>
      <c r="D792" s="57" t="s">
        <v>807</v>
      </c>
      <c r="E792" s="1628" t="s">
        <v>1986</v>
      </c>
      <c r="F792" s="301">
        <v>3</v>
      </c>
      <c r="G792" s="1650">
        <v>0</v>
      </c>
      <c r="H792" s="1671">
        <v>0</v>
      </c>
      <c r="I792" s="1671">
        <v>0</v>
      </c>
      <c r="J792" s="1671">
        <v>0</v>
      </c>
      <c r="K792" s="1671">
        <v>0</v>
      </c>
      <c r="L792" s="1671">
        <v>0</v>
      </c>
      <c r="M792" s="1648">
        <v>0</v>
      </c>
      <c r="N792" s="1648">
        <v>0</v>
      </c>
      <c r="O792" s="1648">
        <v>0</v>
      </c>
      <c r="P792" s="1648">
        <v>0</v>
      </c>
      <c r="Q792" s="1673">
        <v>0</v>
      </c>
      <c r="R792" s="1648">
        <v>0</v>
      </c>
      <c r="S792" s="1648">
        <v>0</v>
      </c>
      <c r="T792" s="1648">
        <v>0</v>
      </c>
      <c r="U792" s="1648">
        <v>0</v>
      </c>
      <c r="V792" s="1648">
        <v>0</v>
      </c>
      <c r="W792" s="1648">
        <v>0</v>
      </c>
      <c r="X792" s="1648">
        <v>0</v>
      </c>
      <c r="Y792" s="1648">
        <v>0</v>
      </c>
      <c r="Z792" s="1648">
        <v>0</v>
      </c>
      <c r="AA792" s="1672">
        <f t="shared" si="214"/>
        <v>0</v>
      </c>
    </row>
    <row r="793" spans="2:27" x14ac:dyDescent="0.25">
      <c r="B793" s="250" t="s">
        <v>1029</v>
      </c>
      <c r="C793" s="50" t="s">
        <v>1025</v>
      </c>
      <c r="D793" s="57" t="s">
        <v>807</v>
      </c>
      <c r="E793" s="1628" t="s">
        <v>1986</v>
      </c>
      <c r="F793" s="301">
        <v>3</v>
      </c>
      <c r="G793" s="1650">
        <v>0</v>
      </c>
      <c r="H793" s="1671">
        <v>0</v>
      </c>
      <c r="I793" s="1671">
        <v>0</v>
      </c>
      <c r="J793" s="1671">
        <v>0</v>
      </c>
      <c r="K793" s="1671">
        <v>0</v>
      </c>
      <c r="L793" s="1671">
        <v>0</v>
      </c>
      <c r="M793" s="1648">
        <v>0</v>
      </c>
      <c r="N793" s="1648">
        <v>0</v>
      </c>
      <c r="O793" s="1648">
        <v>0</v>
      </c>
      <c r="P793" s="1648">
        <v>0</v>
      </c>
      <c r="Q793" s="1673">
        <v>0</v>
      </c>
      <c r="R793" s="1648">
        <v>0</v>
      </c>
      <c r="S793" s="1648">
        <v>0</v>
      </c>
      <c r="T793" s="1648">
        <v>0</v>
      </c>
      <c r="U793" s="1648">
        <v>0</v>
      </c>
      <c r="V793" s="1648">
        <v>0</v>
      </c>
      <c r="W793" s="1648">
        <v>0</v>
      </c>
      <c r="X793" s="1648">
        <v>0</v>
      </c>
      <c r="Y793" s="1648">
        <v>0</v>
      </c>
      <c r="Z793" s="1648">
        <v>0</v>
      </c>
      <c r="AA793" s="1672">
        <f t="shared" si="214"/>
        <v>0</v>
      </c>
    </row>
    <row r="794" spans="2:27" x14ac:dyDescent="0.25">
      <c r="B794" s="250" t="s">
        <v>1030</v>
      </c>
      <c r="C794" s="50" t="s">
        <v>1019</v>
      </c>
      <c r="D794" s="57" t="s">
        <v>966</v>
      </c>
      <c r="E794" s="1628" t="s">
        <v>1986</v>
      </c>
      <c r="F794" s="301">
        <v>3</v>
      </c>
      <c r="G794" s="319">
        <f t="shared" ref="G794:K794" si="215">SUM(G786, G790)</f>
        <v>0</v>
      </c>
      <c r="H794" s="319">
        <f t="shared" si="215"/>
        <v>0</v>
      </c>
      <c r="I794" s="319">
        <f t="shared" si="215"/>
        <v>0</v>
      </c>
      <c r="J794" s="319">
        <f t="shared" si="215"/>
        <v>0</v>
      </c>
      <c r="K794" s="319">
        <f t="shared" si="215"/>
        <v>0</v>
      </c>
      <c r="L794" s="319">
        <f>SUM(L786, L790)</f>
        <v>0</v>
      </c>
      <c r="M794" s="319">
        <f t="shared" ref="M794:Z794" si="216">SUM(M786, M790)</f>
        <v>0</v>
      </c>
      <c r="N794" s="319">
        <f t="shared" si="216"/>
        <v>0</v>
      </c>
      <c r="O794" s="319">
        <f t="shared" si="216"/>
        <v>0</v>
      </c>
      <c r="P794" s="319">
        <f t="shared" si="216"/>
        <v>0</v>
      </c>
      <c r="Q794" s="319">
        <f t="shared" si="216"/>
        <v>0</v>
      </c>
      <c r="R794" s="319">
        <f t="shared" si="216"/>
        <v>0</v>
      </c>
      <c r="S794" s="319">
        <f t="shared" si="216"/>
        <v>0</v>
      </c>
      <c r="T794" s="319">
        <f t="shared" si="216"/>
        <v>0</v>
      </c>
      <c r="U794" s="319">
        <f t="shared" si="216"/>
        <v>0</v>
      </c>
      <c r="V794" s="319">
        <f t="shared" si="216"/>
        <v>0</v>
      </c>
      <c r="W794" s="319">
        <f t="shared" si="216"/>
        <v>0</v>
      </c>
      <c r="X794" s="319">
        <f t="shared" si="216"/>
        <v>0</v>
      </c>
      <c r="Y794" s="319">
        <f t="shared" si="216"/>
        <v>0</v>
      </c>
      <c r="Z794" s="319">
        <f t="shared" si="216"/>
        <v>0</v>
      </c>
      <c r="AA794" s="319">
        <f t="shared" si="214"/>
        <v>0</v>
      </c>
    </row>
    <row r="795" spans="2:27" x14ac:dyDescent="0.25">
      <c r="B795" s="250" t="s">
        <v>1031</v>
      </c>
      <c r="C795" s="50" t="s">
        <v>1032</v>
      </c>
      <c r="D795" s="57" t="s">
        <v>810</v>
      </c>
      <c r="E795" s="1628" t="s">
        <v>1986</v>
      </c>
      <c r="F795" s="301">
        <v>3</v>
      </c>
      <c r="G795" s="1670">
        <v>0</v>
      </c>
      <c r="H795" s="1671">
        <v>0</v>
      </c>
      <c r="I795" s="1671">
        <v>0</v>
      </c>
      <c r="J795" s="1671">
        <v>0</v>
      </c>
      <c r="K795" s="1671">
        <v>0</v>
      </c>
      <c r="L795" s="1671">
        <v>0</v>
      </c>
      <c r="M795" s="1648">
        <v>13.009787416258915</v>
      </c>
      <c r="N795" s="1648">
        <v>3.9351494543552898</v>
      </c>
      <c r="O795" s="1648">
        <v>3.1859535976205682</v>
      </c>
      <c r="P795" s="1648">
        <v>4.2160874795501622</v>
      </c>
      <c r="Q795" s="1673">
        <v>4.8979103205521488</v>
      </c>
      <c r="R795" s="1648">
        <v>14.622485183839949</v>
      </c>
      <c r="S795" s="1648">
        <v>1.7915471181938074</v>
      </c>
      <c r="T795" s="1648">
        <v>1.9627215383285148</v>
      </c>
      <c r="U795" s="1648">
        <v>1.7528464842806448</v>
      </c>
      <c r="V795" s="1648">
        <v>1.8505052444840471</v>
      </c>
      <c r="W795" s="1648">
        <v>1.7370944030605033</v>
      </c>
      <c r="X795" s="1648">
        <v>1.748765325745725</v>
      </c>
      <c r="Y795" s="1648">
        <v>1.8417468405575419</v>
      </c>
      <c r="Z795" s="1648">
        <v>1.6689599256079255</v>
      </c>
      <c r="AA795" s="1672">
        <f t="shared" si="214"/>
        <v>0</v>
      </c>
    </row>
    <row r="796" spans="2:27" x14ac:dyDescent="0.25">
      <c r="B796" s="250" t="s">
        <v>1033</v>
      </c>
      <c r="C796" s="50" t="s">
        <v>1990</v>
      </c>
      <c r="D796" s="57" t="s">
        <v>810</v>
      </c>
      <c r="E796" s="1628" t="s">
        <v>1986</v>
      </c>
      <c r="F796" s="301">
        <v>3</v>
      </c>
      <c r="G796" s="1650">
        <v>0</v>
      </c>
      <c r="H796" s="1671">
        <v>0</v>
      </c>
      <c r="I796" s="1671">
        <v>0</v>
      </c>
      <c r="J796" s="1671">
        <v>0</v>
      </c>
      <c r="K796" s="1671">
        <v>0</v>
      </c>
      <c r="L796" s="1671">
        <v>0</v>
      </c>
      <c r="M796" s="1648">
        <v>0</v>
      </c>
      <c r="N796" s="1648">
        <v>0</v>
      </c>
      <c r="O796" s="1648">
        <v>0</v>
      </c>
      <c r="P796" s="1648">
        <v>0</v>
      </c>
      <c r="Q796" s="1673">
        <v>0</v>
      </c>
      <c r="R796" s="1648">
        <v>0</v>
      </c>
      <c r="S796" s="1648">
        <v>0</v>
      </c>
      <c r="T796" s="1648">
        <v>0</v>
      </c>
      <c r="U796" s="1648">
        <v>0</v>
      </c>
      <c r="V796" s="1648">
        <v>0</v>
      </c>
      <c r="W796" s="1648">
        <v>0</v>
      </c>
      <c r="X796" s="1648">
        <v>0</v>
      </c>
      <c r="Y796" s="1648">
        <v>0</v>
      </c>
      <c r="Z796" s="1648">
        <v>0</v>
      </c>
      <c r="AA796" s="1672">
        <f t="shared" si="214"/>
        <v>0</v>
      </c>
    </row>
    <row r="797" spans="2:27" x14ac:dyDescent="0.25">
      <c r="B797" s="250" t="s">
        <v>1034</v>
      </c>
      <c r="C797" s="50" t="s">
        <v>1991</v>
      </c>
      <c r="D797" s="57" t="s">
        <v>810</v>
      </c>
      <c r="E797" s="1628" t="s">
        <v>1986</v>
      </c>
      <c r="F797" s="301">
        <v>3</v>
      </c>
      <c r="G797" s="1650">
        <v>0</v>
      </c>
      <c r="H797" s="1671">
        <v>0</v>
      </c>
      <c r="I797" s="1671">
        <v>0</v>
      </c>
      <c r="J797" s="1671">
        <v>0</v>
      </c>
      <c r="K797" s="1671">
        <v>0</v>
      </c>
      <c r="L797" s="1671">
        <v>0</v>
      </c>
      <c r="M797" s="1648">
        <v>0</v>
      </c>
      <c r="N797" s="1648">
        <v>0</v>
      </c>
      <c r="O797" s="1648">
        <v>0</v>
      </c>
      <c r="P797" s="1648">
        <v>0</v>
      </c>
      <c r="Q797" s="1673">
        <v>0</v>
      </c>
      <c r="R797" s="1648">
        <v>0</v>
      </c>
      <c r="S797" s="1648">
        <v>0</v>
      </c>
      <c r="T797" s="1648">
        <v>0</v>
      </c>
      <c r="U797" s="1648">
        <v>0</v>
      </c>
      <c r="V797" s="1648">
        <v>0</v>
      </c>
      <c r="W797" s="1648">
        <v>0</v>
      </c>
      <c r="X797" s="1648">
        <v>0</v>
      </c>
      <c r="Y797" s="1648">
        <v>0</v>
      </c>
      <c r="Z797" s="1648">
        <v>0</v>
      </c>
      <c r="AA797" s="1672">
        <f t="shared" si="214"/>
        <v>0</v>
      </c>
    </row>
    <row r="798" spans="2:27" x14ac:dyDescent="0.25">
      <c r="B798" s="250" t="s">
        <v>1035</v>
      </c>
      <c r="C798" s="50" t="s">
        <v>1992</v>
      </c>
      <c r="D798" s="57" t="s">
        <v>810</v>
      </c>
      <c r="E798" s="1628" t="s">
        <v>1986</v>
      </c>
      <c r="F798" s="301">
        <v>3</v>
      </c>
      <c r="G798" s="1650">
        <v>0</v>
      </c>
      <c r="H798" s="1671">
        <v>0</v>
      </c>
      <c r="I798" s="1645">
        <v>0</v>
      </c>
      <c r="J798" s="1645">
        <v>0</v>
      </c>
      <c r="K798" s="1645">
        <v>0</v>
      </c>
      <c r="L798" s="1645">
        <v>0</v>
      </c>
      <c r="M798" s="1646">
        <v>13.009787416258915</v>
      </c>
      <c r="N798" s="1646">
        <v>3.9351494543552898</v>
      </c>
      <c r="O798" s="1646">
        <v>3.1859535976205682</v>
      </c>
      <c r="P798" s="1646">
        <v>4.2160874795501622</v>
      </c>
      <c r="Q798" s="1673">
        <v>4.8979103205521488</v>
      </c>
      <c r="R798" s="1648">
        <v>14.622485183839949</v>
      </c>
      <c r="S798" s="1646">
        <v>1.7915471181938074</v>
      </c>
      <c r="T798" s="1646">
        <v>1.9627215383285148</v>
      </c>
      <c r="U798" s="1646">
        <v>1.7528464842806448</v>
      </c>
      <c r="V798" s="1646">
        <v>1.8505052444840471</v>
      </c>
      <c r="W798" s="1646">
        <v>1.7370944030605033</v>
      </c>
      <c r="X798" s="1646">
        <v>1.748765325745725</v>
      </c>
      <c r="Y798" s="1646">
        <v>1.8417468405575419</v>
      </c>
      <c r="Z798" s="1646">
        <v>1.6689599256079255</v>
      </c>
      <c r="AA798" s="1674">
        <f t="shared" si="214"/>
        <v>0</v>
      </c>
    </row>
    <row r="799" spans="2:27" x14ac:dyDescent="0.25">
      <c r="B799" s="250" t="s">
        <v>1036</v>
      </c>
      <c r="C799" s="50" t="s">
        <v>1032</v>
      </c>
      <c r="D799" s="57" t="s">
        <v>807</v>
      </c>
      <c r="E799" s="1628" t="s">
        <v>1986</v>
      </c>
      <c r="F799" s="301">
        <v>3</v>
      </c>
      <c r="G799" s="1670">
        <v>0</v>
      </c>
      <c r="H799" s="1671">
        <v>0</v>
      </c>
      <c r="I799" s="1671">
        <v>0</v>
      </c>
      <c r="J799" s="1671">
        <v>0</v>
      </c>
      <c r="K799" s="1671">
        <v>0</v>
      </c>
      <c r="L799" s="1671">
        <v>0</v>
      </c>
      <c r="M799" s="1648">
        <v>1.5762801781669928</v>
      </c>
      <c r="N799" s="1648">
        <v>1.6088539872350189</v>
      </c>
      <c r="O799" s="1648">
        <v>1.5747413495502138</v>
      </c>
      <c r="P799" s="1648">
        <v>1.5747413495502138</v>
      </c>
      <c r="Q799" s="1673">
        <v>1.5747413495502138</v>
      </c>
      <c r="R799" s="1648">
        <v>7.8717901412768034</v>
      </c>
      <c r="S799" s="1648">
        <v>9.4165697014672229</v>
      </c>
      <c r="T799" s="1648">
        <v>9.1495431833865553</v>
      </c>
      <c r="U799" s="1648">
        <v>9.1495431833865553</v>
      </c>
      <c r="V799" s="1648">
        <v>9.1495431833865553</v>
      </c>
      <c r="W799" s="1648">
        <v>9.1495431833865553</v>
      </c>
      <c r="X799" s="1648">
        <v>9.1495431833865553</v>
      </c>
      <c r="Y799" s="1648">
        <v>9.1495431833865553</v>
      </c>
      <c r="Z799" s="1648">
        <v>9.1495431833865553</v>
      </c>
      <c r="AA799" s="1672">
        <f t="shared" si="214"/>
        <v>0</v>
      </c>
    </row>
    <row r="800" spans="2:27" x14ac:dyDescent="0.25">
      <c r="B800" s="250" t="s">
        <v>1037</v>
      </c>
      <c r="C800" s="50" t="s">
        <v>1990</v>
      </c>
      <c r="D800" s="57" t="s">
        <v>807</v>
      </c>
      <c r="E800" s="1628" t="s">
        <v>1986</v>
      </c>
      <c r="F800" s="301">
        <v>3</v>
      </c>
      <c r="G800" s="1650">
        <v>0</v>
      </c>
      <c r="H800" s="1671">
        <v>0</v>
      </c>
      <c r="I800" s="1671">
        <v>0</v>
      </c>
      <c r="J800" s="1671">
        <v>0</v>
      </c>
      <c r="K800" s="1671">
        <v>0</v>
      </c>
      <c r="L800" s="1671">
        <v>0</v>
      </c>
      <c r="M800" s="1648">
        <v>0</v>
      </c>
      <c r="N800" s="1648">
        <v>0</v>
      </c>
      <c r="O800" s="1648">
        <v>0</v>
      </c>
      <c r="P800" s="1648">
        <v>0</v>
      </c>
      <c r="Q800" s="1673">
        <v>0</v>
      </c>
      <c r="R800" s="1648">
        <v>0</v>
      </c>
      <c r="S800" s="1648">
        <v>0</v>
      </c>
      <c r="T800" s="1648">
        <v>0</v>
      </c>
      <c r="U800" s="1648">
        <v>0</v>
      </c>
      <c r="V800" s="1648">
        <v>0</v>
      </c>
      <c r="W800" s="1648">
        <v>0</v>
      </c>
      <c r="X800" s="1648">
        <v>0</v>
      </c>
      <c r="Y800" s="1648">
        <v>0</v>
      </c>
      <c r="Z800" s="1648">
        <v>0</v>
      </c>
      <c r="AA800" s="1672">
        <f t="shared" si="214"/>
        <v>0</v>
      </c>
    </row>
    <row r="801" spans="2:27" x14ac:dyDescent="0.25">
      <c r="B801" s="250" t="s">
        <v>1038</v>
      </c>
      <c r="C801" s="50" t="s">
        <v>1993</v>
      </c>
      <c r="D801" s="57" t="s">
        <v>807</v>
      </c>
      <c r="E801" s="1628" t="s">
        <v>1986</v>
      </c>
      <c r="F801" s="301">
        <v>3</v>
      </c>
      <c r="G801" s="1650">
        <v>0</v>
      </c>
      <c r="H801" s="1671">
        <v>0</v>
      </c>
      <c r="I801" s="1671">
        <v>0</v>
      </c>
      <c r="J801" s="1671">
        <v>0</v>
      </c>
      <c r="K801" s="1671">
        <v>0</v>
      </c>
      <c r="L801" s="1671">
        <v>0</v>
      </c>
      <c r="M801" s="1648">
        <v>0</v>
      </c>
      <c r="N801" s="1648">
        <v>0</v>
      </c>
      <c r="O801" s="1648">
        <v>0</v>
      </c>
      <c r="P801" s="1648">
        <v>0</v>
      </c>
      <c r="Q801" s="1673">
        <v>0</v>
      </c>
      <c r="R801" s="1648">
        <v>0</v>
      </c>
      <c r="S801" s="1648">
        <v>0</v>
      </c>
      <c r="T801" s="1648">
        <v>0</v>
      </c>
      <c r="U801" s="1648">
        <v>0</v>
      </c>
      <c r="V801" s="1648">
        <v>0</v>
      </c>
      <c r="W801" s="1648">
        <v>0</v>
      </c>
      <c r="X801" s="1648">
        <v>0</v>
      </c>
      <c r="Y801" s="1648">
        <v>0</v>
      </c>
      <c r="Z801" s="1648">
        <v>0</v>
      </c>
      <c r="AA801" s="1672">
        <f t="shared" si="214"/>
        <v>0</v>
      </c>
    </row>
    <row r="802" spans="2:27" x14ac:dyDescent="0.25">
      <c r="B802" s="250" t="s">
        <v>1039</v>
      </c>
      <c r="C802" s="50" t="s">
        <v>1992</v>
      </c>
      <c r="D802" s="57" t="s">
        <v>807</v>
      </c>
      <c r="E802" s="1628" t="s">
        <v>1986</v>
      </c>
      <c r="F802" s="301">
        <v>3</v>
      </c>
      <c r="G802" s="1650">
        <v>0</v>
      </c>
      <c r="H802" s="1671">
        <v>0</v>
      </c>
      <c r="I802" s="1645">
        <v>0</v>
      </c>
      <c r="J802" s="1645">
        <v>0</v>
      </c>
      <c r="K802" s="1645">
        <v>0</v>
      </c>
      <c r="L802" s="1645">
        <v>0</v>
      </c>
      <c r="M802" s="1646">
        <v>1.5762801781669928</v>
      </c>
      <c r="N802" s="1646">
        <v>1.6088539872350189</v>
      </c>
      <c r="O802" s="1646">
        <v>1.5747413495502138</v>
      </c>
      <c r="P802" s="1646">
        <v>1.5747413495502138</v>
      </c>
      <c r="Q802" s="1673">
        <v>1.5747413495502138</v>
      </c>
      <c r="R802" s="1648">
        <v>7.8717901412768034</v>
      </c>
      <c r="S802" s="1646">
        <v>9.4165697014672229</v>
      </c>
      <c r="T802" s="1646">
        <v>9.1495431833865553</v>
      </c>
      <c r="U802" s="1646">
        <v>9.1495431833865553</v>
      </c>
      <c r="V802" s="1646">
        <v>9.1495431833865553</v>
      </c>
      <c r="W802" s="1646">
        <v>9.1495431833865553</v>
      </c>
      <c r="X802" s="1646">
        <v>9.1495431833865553</v>
      </c>
      <c r="Y802" s="1646">
        <v>9.1495431833865553</v>
      </c>
      <c r="Z802" s="1646">
        <v>9.1495431833865553</v>
      </c>
      <c r="AA802" s="1674">
        <f t="shared" si="214"/>
        <v>0</v>
      </c>
    </row>
    <row r="803" spans="2:27" x14ac:dyDescent="0.25">
      <c r="B803" s="250" t="s">
        <v>1040</v>
      </c>
      <c r="C803" s="50" t="s">
        <v>1032</v>
      </c>
      <c r="D803" s="57" t="s">
        <v>966</v>
      </c>
      <c r="E803" s="1628" t="s">
        <v>1986</v>
      </c>
      <c r="F803" s="301">
        <v>3</v>
      </c>
      <c r="G803" s="319">
        <f t="shared" ref="G803:K803" si="217">SUM(G795,G799)</f>
        <v>0</v>
      </c>
      <c r="H803" s="319">
        <f t="shared" si="217"/>
        <v>0</v>
      </c>
      <c r="I803" s="319">
        <f t="shared" si="217"/>
        <v>0</v>
      </c>
      <c r="J803" s="319">
        <f t="shared" si="217"/>
        <v>0</v>
      </c>
      <c r="K803" s="319">
        <f t="shared" si="217"/>
        <v>0</v>
      </c>
      <c r="L803" s="319">
        <f>SUM(L795,L799)</f>
        <v>0</v>
      </c>
      <c r="M803" s="319">
        <f t="shared" ref="M803:Z803" si="218">SUM(M795,M799)</f>
        <v>14.586067594425908</v>
      </c>
      <c r="N803" s="319">
        <f t="shared" si="218"/>
        <v>5.5440034415903092</v>
      </c>
      <c r="O803" s="319">
        <f t="shared" si="218"/>
        <v>4.7606949471707818</v>
      </c>
      <c r="P803" s="319">
        <f t="shared" si="218"/>
        <v>5.7908288291003762</v>
      </c>
      <c r="Q803" s="319">
        <f t="shared" si="218"/>
        <v>6.4726516701023629</v>
      </c>
      <c r="R803" s="319">
        <f t="shared" si="218"/>
        <v>22.494275325116753</v>
      </c>
      <c r="S803" s="319">
        <f t="shared" si="218"/>
        <v>11.208116819661031</v>
      </c>
      <c r="T803" s="319">
        <f t="shared" si="218"/>
        <v>11.11226472171507</v>
      </c>
      <c r="U803" s="319">
        <f t="shared" si="218"/>
        <v>10.902389667667201</v>
      </c>
      <c r="V803" s="319">
        <f t="shared" si="218"/>
        <v>11.000048427870603</v>
      </c>
      <c r="W803" s="319">
        <f t="shared" si="218"/>
        <v>10.886637586447058</v>
      </c>
      <c r="X803" s="319">
        <f t="shared" si="218"/>
        <v>10.89830850913228</v>
      </c>
      <c r="Y803" s="319">
        <f t="shared" si="218"/>
        <v>10.991290023944098</v>
      </c>
      <c r="Z803" s="319">
        <f t="shared" si="218"/>
        <v>10.818503108994481</v>
      </c>
      <c r="AA803" s="319">
        <f t="shared" si="214"/>
        <v>0</v>
      </c>
    </row>
    <row r="804" spans="2:27" x14ac:dyDescent="0.25">
      <c r="B804" s="250" t="s">
        <v>1041</v>
      </c>
      <c r="C804" s="50" t="s">
        <v>1042</v>
      </c>
      <c r="D804" s="57" t="s">
        <v>810</v>
      </c>
      <c r="E804" s="1628" t="s">
        <v>1986</v>
      </c>
      <c r="F804" s="301">
        <v>3</v>
      </c>
      <c r="G804" s="1670">
        <v>0</v>
      </c>
      <c r="H804" s="1671">
        <v>0</v>
      </c>
      <c r="I804" s="1671">
        <v>0</v>
      </c>
      <c r="J804" s="1671">
        <v>0</v>
      </c>
      <c r="K804" s="1671">
        <v>0</v>
      </c>
      <c r="L804" s="1671">
        <v>0</v>
      </c>
      <c r="M804" s="1648">
        <v>0</v>
      </c>
      <c r="N804" s="1648">
        <v>0</v>
      </c>
      <c r="O804" s="1648">
        <v>0</v>
      </c>
      <c r="P804" s="1648">
        <v>0</v>
      </c>
      <c r="Q804" s="1673">
        <v>0</v>
      </c>
      <c r="R804" s="1648">
        <v>0</v>
      </c>
      <c r="S804" s="1648">
        <v>0</v>
      </c>
      <c r="T804" s="1648">
        <v>0</v>
      </c>
      <c r="U804" s="1648">
        <v>0</v>
      </c>
      <c r="V804" s="1648">
        <v>0</v>
      </c>
      <c r="W804" s="1648">
        <v>0</v>
      </c>
      <c r="X804" s="1648">
        <v>0</v>
      </c>
      <c r="Y804" s="1648">
        <v>0</v>
      </c>
      <c r="Z804" s="1648">
        <v>0</v>
      </c>
      <c r="AA804" s="1672">
        <f t="shared" si="214"/>
        <v>0</v>
      </c>
    </row>
    <row r="805" spans="2:27" x14ac:dyDescent="0.25">
      <c r="B805" s="250" t="s">
        <v>1043</v>
      </c>
      <c r="C805" s="50" t="s">
        <v>1044</v>
      </c>
      <c r="D805" s="57" t="s">
        <v>810</v>
      </c>
      <c r="E805" s="1628" t="s">
        <v>1986</v>
      </c>
      <c r="F805" s="301">
        <v>3</v>
      </c>
      <c r="G805" s="1650">
        <v>0</v>
      </c>
      <c r="H805" s="1671">
        <v>0</v>
      </c>
      <c r="I805" s="1671">
        <v>0</v>
      </c>
      <c r="J805" s="1671">
        <v>0</v>
      </c>
      <c r="K805" s="1671">
        <v>0</v>
      </c>
      <c r="L805" s="1671">
        <v>0</v>
      </c>
      <c r="M805" s="1648">
        <v>0</v>
      </c>
      <c r="N805" s="1648">
        <v>0</v>
      </c>
      <c r="O805" s="1648">
        <v>0</v>
      </c>
      <c r="P805" s="1648">
        <v>0</v>
      </c>
      <c r="Q805" s="1673">
        <v>0</v>
      </c>
      <c r="R805" s="1648">
        <v>0</v>
      </c>
      <c r="S805" s="1648">
        <v>0</v>
      </c>
      <c r="T805" s="1648">
        <v>0</v>
      </c>
      <c r="U805" s="1648">
        <v>0</v>
      </c>
      <c r="V805" s="1648">
        <v>0</v>
      </c>
      <c r="W805" s="1648">
        <v>0</v>
      </c>
      <c r="X805" s="1648">
        <v>0</v>
      </c>
      <c r="Y805" s="1648">
        <v>0</v>
      </c>
      <c r="Z805" s="1648">
        <v>0</v>
      </c>
      <c r="AA805" s="1672">
        <f t="shared" si="214"/>
        <v>0</v>
      </c>
    </row>
    <row r="806" spans="2:27" x14ac:dyDescent="0.25">
      <c r="B806" s="250" t="s">
        <v>1045</v>
      </c>
      <c r="C806" s="50" t="s">
        <v>1046</v>
      </c>
      <c r="D806" s="57" t="s">
        <v>810</v>
      </c>
      <c r="E806" s="1628" t="s">
        <v>1986</v>
      </c>
      <c r="F806" s="301">
        <v>3</v>
      </c>
      <c r="G806" s="1650">
        <v>0</v>
      </c>
      <c r="H806" s="1671">
        <v>0</v>
      </c>
      <c r="I806" s="1671">
        <v>0</v>
      </c>
      <c r="J806" s="1671">
        <v>0</v>
      </c>
      <c r="K806" s="1671">
        <v>0</v>
      </c>
      <c r="L806" s="1671">
        <v>0</v>
      </c>
      <c r="M806" s="1648">
        <v>0</v>
      </c>
      <c r="N806" s="1648">
        <v>0</v>
      </c>
      <c r="O806" s="1648">
        <v>0</v>
      </c>
      <c r="P806" s="1648">
        <v>0</v>
      </c>
      <c r="Q806" s="1673">
        <v>0</v>
      </c>
      <c r="R806" s="1648">
        <v>0</v>
      </c>
      <c r="S806" s="1648">
        <v>0</v>
      </c>
      <c r="T806" s="1648">
        <v>0</v>
      </c>
      <c r="U806" s="1648">
        <v>0</v>
      </c>
      <c r="V806" s="1648">
        <v>0</v>
      </c>
      <c r="W806" s="1648">
        <v>0</v>
      </c>
      <c r="X806" s="1648">
        <v>0</v>
      </c>
      <c r="Y806" s="1648">
        <v>0</v>
      </c>
      <c r="Z806" s="1648">
        <v>0</v>
      </c>
      <c r="AA806" s="1672">
        <f t="shared" si="214"/>
        <v>0</v>
      </c>
    </row>
    <row r="807" spans="2:27" x14ac:dyDescent="0.25">
      <c r="B807" s="250" t="s">
        <v>1047</v>
      </c>
      <c r="C807" s="50" t="s">
        <v>1048</v>
      </c>
      <c r="D807" s="57" t="s">
        <v>810</v>
      </c>
      <c r="E807" s="1628" t="s">
        <v>1986</v>
      </c>
      <c r="F807" s="301">
        <v>3</v>
      </c>
      <c r="G807" s="1650">
        <v>0</v>
      </c>
      <c r="H807" s="1671">
        <v>0</v>
      </c>
      <c r="I807" s="1645">
        <v>0</v>
      </c>
      <c r="J807" s="1645">
        <v>0</v>
      </c>
      <c r="K807" s="1645">
        <v>0</v>
      </c>
      <c r="L807" s="1645">
        <v>0</v>
      </c>
      <c r="M807" s="1646">
        <v>0</v>
      </c>
      <c r="N807" s="1646">
        <v>0</v>
      </c>
      <c r="O807" s="1646">
        <v>0</v>
      </c>
      <c r="P807" s="1646">
        <v>0</v>
      </c>
      <c r="Q807" s="1673">
        <v>0</v>
      </c>
      <c r="R807" s="1648">
        <v>0</v>
      </c>
      <c r="S807" s="1646">
        <v>0</v>
      </c>
      <c r="T807" s="1646">
        <v>0</v>
      </c>
      <c r="U807" s="1646">
        <v>0</v>
      </c>
      <c r="V807" s="1646">
        <v>0</v>
      </c>
      <c r="W807" s="1646">
        <v>0</v>
      </c>
      <c r="X807" s="1646">
        <v>0</v>
      </c>
      <c r="Y807" s="1646">
        <v>0</v>
      </c>
      <c r="Z807" s="1646">
        <v>0</v>
      </c>
      <c r="AA807" s="1674">
        <f t="shared" si="214"/>
        <v>0</v>
      </c>
    </row>
    <row r="808" spans="2:27" x14ac:dyDescent="0.25">
      <c r="B808" s="250" t="s">
        <v>1049</v>
      </c>
      <c r="C808" s="50" t="s">
        <v>1042</v>
      </c>
      <c r="D808" s="57" t="s">
        <v>807</v>
      </c>
      <c r="E808" s="1628" t="s">
        <v>1986</v>
      </c>
      <c r="F808" s="301">
        <v>3</v>
      </c>
      <c r="G808" s="1670">
        <v>0</v>
      </c>
      <c r="H808" s="1671">
        <v>0</v>
      </c>
      <c r="I808" s="1671">
        <v>0</v>
      </c>
      <c r="J808" s="1671">
        <v>0</v>
      </c>
      <c r="K808" s="1671">
        <v>0</v>
      </c>
      <c r="L808" s="1671">
        <v>0</v>
      </c>
      <c r="M808" s="1648">
        <v>0</v>
      </c>
      <c r="N808" s="1648">
        <v>0</v>
      </c>
      <c r="O808" s="1648">
        <v>0</v>
      </c>
      <c r="P808" s="1648">
        <v>0</v>
      </c>
      <c r="Q808" s="1673">
        <v>0</v>
      </c>
      <c r="R808" s="1648">
        <v>0</v>
      </c>
      <c r="S808" s="1648">
        <v>0</v>
      </c>
      <c r="T808" s="1648">
        <v>0</v>
      </c>
      <c r="U808" s="1648">
        <v>0</v>
      </c>
      <c r="V808" s="1648">
        <v>0</v>
      </c>
      <c r="W808" s="1648">
        <v>0</v>
      </c>
      <c r="X808" s="1648">
        <v>0</v>
      </c>
      <c r="Y808" s="1648">
        <v>0</v>
      </c>
      <c r="Z808" s="1648">
        <v>0</v>
      </c>
      <c r="AA808" s="1672">
        <f t="shared" si="214"/>
        <v>0</v>
      </c>
    </row>
    <row r="809" spans="2:27" x14ac:dyDescent="0.25">
      <c r="B809" s="250" t="s">
        <v>1050</v>
      </c>
      <c r="C809" s="50" t="s">
        <v>1044</v>
      </c>
      <c r="D809" s="57" t="s">
        <v>807</v>
      </c>
      <c r="E809" s="1628" t="s">
        <v>1986</v>
      </c>
      <c r="F809" s="301">
        <v>3</v>
      </c>
      <c r="G809" s="1650">
        <v>0</v>
      </c>
      <c r="H809" s="1671">
        <v>0</v>
      </c>
      <c r="I809" s="1671">
        <v>0</v>
      </c>
      <c r="J809" s="1671">
        <v>0</v>
      </c>
      <c r="K809" s="1671">
        <v>0</v>
      </c>
      <c r="L809" s="1671">
        <v>0</v>
      </c>
      <c r="M809" s="1648">
        <v>0</v>
      </c>
      <c r="N809" s="1648">
        <v>0</v>
      </c>
      <c r="O809" s="1648">
        <v>0</v>
      </c>
      <c r="P809" s="1648">
        <v>0</v>
      </c>
      <c r="Q809" s="1673">
        <v>0</v>
      </c>
      <c r="R809" s="1648">
        <v>0</v>
      </c>
      <c r="S809" s="1648">
        <v>0</v>
      </c>
      <c r="T809" s="1648">
        <v>0</v>
      </c>
      <c r="U809" s="1648">
        <v>0</v>
      </c>
      <c r="V809" s="1648">
        <v>0</v>
      </c>
      <c r="W809" s="1648">
        <v>0</v>
      </c>
      <c r="X809" s="1648">
        <v>0</v>
      </c>
      <c r="Y809" s="1648">
        <v>0</v>
      </c>
      <c r="Z809" s="1648">
        <v>0</v>
      </c>
      <c r="AA809" s="1672">
        <f t="shared" si="214"/>
        <v>0</v>
      </c>
    </row>
    <row r="810" spans="2:27" x14ac:dyDescent="0.25">
      <c r="B810" s="250" t="s">
        <v>1051</v>
      </c>
      <c r="C810" s="50" t="s">
        <v>1046</v>
      </c>
      <c r="D810" s="57" t="s">
        <v>807</v>
      </c>
      <c r="E810" s="1628" t="s">
        <v>1986</v>
      </c>
      <c r="F810" s="301">
        <v>3</v>
      </c>
      <c r="G810" s="1650">
        <v>0</v>
      </c>
      <c r="H810" s="1671">
        <v>0</v>
      </c>
      <c r="I810" s="1671">
        <v>0</v>
      </c>
      <c r="J810" s="1671">
        <v>0</v>
      </c>
      <c r="K810" s="1671">
        <v>0</v>
      </c>
      <c r="L810" s="1671">
        <v>0</v>
      </c>
      <c r="M810" s="1648">
        <v>0</v>
      </c>
      <c r="N810" s="1648">
        <v>0</v>
      </c>
      <c r="O810" s="1648">
        <v>0</v>
      </c>
      <c r="P810" s="1648">
        <v>0</v>
      </c>
      <c r="Q810" s="1673">
        <v>0</v>
      </c>
      <c r="R810" s="1648">
        <v>0</v>
      </c>
      <c r="S810" s="1648">
        <v>0</v>
      </c>
      <c r="T810" s="1648">
        <v>0</v>
      </c>
      <c r="U810" s="1648">
        <v>0</v>
      </c>
      <c r="V810" s="1648">
        <v>0</v>
      </c>
      <c r="W810" s="1648">
        <v>0</v>
      </c>
      <c r="X810" s="1648">
        <v>0</v>
      </c>
      <c r="Y810" s="1648">
        <v>0</v>
      </c>
      <c r="Z810" s="1648">
        <v>0</v>
      </c>
      <c r="AA810" s="1672">
        <f t="shared" si="214"/>
        <v>0</v>
      </c>
    </row>
    <row r="811" spans="2:27" x14ac:dyDescent="0.25">
      <c r="B811" s="250" t="s">
        <v>1052</v>
      </c>
      <c r="C811" s="50" t="s">
        <v>1048</v>
      </c>
      <c r="D811" s="57" t="s">
        <v>807</v>
      </c>
      <c r="E811" s="1628" t="s">
        <v>1986</v>
      </c>
      <c r="F811" s="301">
        <v>3</v>
      </c>
      <c r="G811" s="1650">
        <v>0</v>
      </c>
      <c r="H811" s="1671">
        <v>0</v>
      </c>
      <c r="I811" s="1645">
        <v>0</v>
      </c>
      <c r="J811" s="1645">
        <v>0</v>
      </c>
      <c r="K811" s="1645">
        <v>0</v>
      </c>
      <c r="L811" s="1645">
        <v>0</v>
      </c>
      <c r="M811" s="1646">
        <v>0</v>
      </c>
      <c r="N811" s="1646">
        <v>0</v>
      </c>
      <c r="O811" s="1646">
        <v>0</v>
      </c>
      <c r="P811" s="1646">
        <v>0</v>
      </c>
      <c r="Q811" s="1673">
        <v>0</v>
      </c>
      <c r="R811" s="1648">
        <v>0</v>
      </c>
      <c r="S811" s="1646">
        <v>0</v>
      </c>
      <c r="T811" s="1646">
        <v>0</v>
      </c>
      <c r="U811" s="1646">
        <v>0</v>
      </c>
      <c r="V811" s="1646">
        <v>0</v>
      </c>
      <c r="W811" s="1646">
        <v>0</v>
      </c>
      <c r="X811" s="1646">
        <v>0</v>
      </c>
      <c r="Y811" s="1646">
        <v>0</v>
      </c>
      <c r="Z811" s="1646">
        <v>0</v>
      </c>
      <c r="AA811" s="1674">
        <f t="shared" si="214"/>
        <v>0</v>
      </c>
    </row>
    <row r="812" spans="2:27" x14ac:dyDescent="0.25">
      <c r="B812" s="250" t="s">
        <v>1053</v>
      </c>
      <c r="C812" s="50" t="s">
        <v>1044</v>
      </c>
      <c r="D812" s="57" t="s">
        <v>966</v>
      </c>
      <c r="E812" s="1628" t="s">
        <v>1986</v>
      </c>
      <c r="F812" s="301">
        <v>3</v>
      </c>
      <c r="G812" s="319">
        <f t="shared" ref="G812:K812" si="219">SUM(G804,G808)</f>
        <v>0</v>
      </c>
      <c r="H812" s="319">
        <f t="shared" si="219"/>
        <v>0</v>
      </c>
      <c r="I812" s="319">
        <f t="shared" si="219"/>
        <v>0</v>
      </c>
      <c r="J812" s="319">
        <f t="shared" si="219"/>
        <v>0</v>
      </c>
      <c r="K812" s="319">
        <f t="shared" si="219"/>
        <v>0</v>
      </c>
      <c r="L812" s="319">
        <f>SUM(L804,L808)</f>
        <v>0</v>
      </c>
      <c r="M812" s="319">
        <f t="shared" ref="M812:AA812" si="220">SUM(M804,M808)</f>
        <v>0</v>
      </c>
      <c r="N812" s="319">
        <f t="shared" si="220"/>
        <v>0</v>
      </c>
      <c r="O812" s="319">
        <f t="shared" si="220"/>
        <v>0</v>
      </c>
      <c r="P812" s="319">
        <f t="shared" si="220"/>
        <v>0</v>
      </c>
      <c r="Q812" s="319">
        <f>SUM(Q804,Q808)</f>
        <v>0</v>
      </c>
      <c r="R812" s="319">
        <f t="shared" si="220"/>
        <v>0</v>
      </c>
      <c r="S812" s="319">
        <f t="shared" si="220"/>
        <v>0</v>
      </c>
      <c r="T812" s="319">
        <f t="shared" si="220"/>
        <v>0</v>
      </c>
      <c r="U812" s="319">
        <f t="shared" si="220"/>
        <v>0</v>
      </c>
      <c r="V812" s="319">
        <f t="shared" si="220"/>
        <v>0</v>
      </c>
      <c r="W812" s="319">
        <f t="shared" si="220"/>
        <v>0</v>
      </c>
      <c r="X812" s="319">
        <f t="shared" si="220"/>
        <v>0</v>
      </c>
      <c r="Y812" s="319">
        <f t="shared" si="220"/>
        <v>0</v>
      </c>
      <c r="Z812" s="319">
        <f t="shared" si="220"/>
        <v>0</v>
      </c>
      <c r="AA812" s="319">
        <f t="shared" si="220"/>
        <v>0</v>
      </c>
    </row>
    <row r="813" spans="2:27" x14ac:dyDescent="0.25">
      <c r="B813" s="250" t="s">
        <v>1054</v>
      </c>
      <c r="C813" s="50" t="s">
        <v>1055</v>
      </c>
      <c r="D813" s="57" t="s">
        <v>810</v>
      </c>
      <c r="E813" s="1628" t="s">
        <v>1986</v>
      </c>
      <c r="F813" s="301">
        <v>3</v>
      </c>
      <c r="G813" s="1650">
        <v>0</v>
      </c>
      <c r="H813" s="1671">
        <v>0</v>
      </c>
      <c r="I813" s="1671">
        <v>0</v>
      </c>
      <c r="J813" s="1671">
        <v>0</v>
      </c>
      <c r="K813" s="1671">
        <v>0</v>
      </c>
      <c r="L813" s="1671">
        <v>0</v>
      </c>
      <c r="M813" s="1648">
        <v>0</v>
      </c>
      <c r="N813" s="1648">
        <v>0</v>
      </c>
      <c r="O813" s="1648">
        <v>0</v>
      </c>
      <c r="P813" s="1648">
        <v>0</v>
      </c>
      <c r="Q813" s="1673">
        <v>0</v>
      </c>
      <c r="R813" s="1648">
        <v>0</v>
      </c>
      <c r="S813" s="1648">
        <v>0</v>
      </c>
      <c r="T813" s="1648">
        <v>0</v>
      </c>
      <c r="U813" s="1648">
        <v>0</v>
      </c>
      <c r="V813" s="1648">
        <v>0</v>
      </c>
      <c r="W813" s="1648">
        <v>0</v>
      </c>
      <c r="X813" s="1648">
        <v>0</v>
      </c>
      <c r="Y813" s="1648">
        <v>0</v>
      </c>
      <c r="Z813" s="1648">
        <v>0</v>
      </c>
      <c r="AA813" s="1672">
        <f t="shared" si="214"/>
        <v>0</v>
      </c>
    </row>
    <row r="814" spans="2:27" x14ac:dyDescent="0.25">
      <c r="B814" s="250" t="s">
        <v>1056</v>
      </c>
      <c r="C814" s="50" t="s">
        <v>1057</v>
      </c>
      <c r="D814" s="57" t="s">
        <v>810</v>
      </c>
      <c r="E814" s="1628" t="s">
        <v>1986</v>
      </c>
      <c r="F814" s="301">
        <v>3</v>
      </c>
      <c r="G814" s="1650">
        <v>0</v>
      </c>
      <c r="H814" s="1671">
        <v>0</v>
      </c>
      <c r="I814" s="1645">
        <v>0</v>
      </c>
      <c r="J814" s="1645">
        <v>0</v>
      </c>
      <c r="K814" s="1645">
        <v>0</v>
      </c>
      <c r="L814" s="1645">
        <v>0</v>
      </c>
      <c r="M814" s="1646">
        <v>0.90904930332576084</v>
      </c>
      <c r="N814" s="1646">
        <v>4.9233612563923437</v>
      </c>
      <c r="O814" s="1646">
        <v>8.3971025544407496</v>
      </c>
      <c r="P814" s="1646">
        <v>11.505108434566994</v>
      </c>
      <c r="Q814" s="1673">
        <v>13.563487077341339</v>
      </c>
      <c r="R814" s="1648">
        <v>34.99908803896038</v>
      </c>
      <c r="S814" s="1646">
        <v>5.5598953246451739</v>
      </c>
      <c r="T814" s="1646">
        <v>22.056083835601591</v>
      </c>
      <c r="U814" s="1646">
        <v>1.6368529954045845</v>
      </c>
      <c r="V814" s="1646">
        <v>19.854650025101499</v>
      </c>
      <c r="W814" s="1646">
        <v>8.7138678269510876</v>
      </c>
      <c r="X814" s="1646">
        <v>10.072551300874178</v>
      </c>
      <c r="Y814" s="1646">
        <v>18.897542850475173</v>
      </c>
      <c r="Z814" s="1646">
        <v>2.247642707772449</v>
      </c>
      <c r="AA814" s="1674">
        <f t="shared" si="214"/>
        <v>0</v>
      </c>
    </row>
    <row r="815" spans="2:27" x14ac:dyDescent="0.25">
      <c r="B815" s="250" t="s">
        <v>1058</v>
      </c>
      <c r="C815" s="50" t="s">
        <v>1059</v>
      </c>
      <c r="D815" s="57" t="s">
        <v>810</v>
      </c>
      <c r="E815" s="1628" t="s">
        <v>1986</v>
      </c>
      <c r="F815" s="301">
        <v>3</v>
      </c>
      <c r="G815" s="1650">
        <v>0</v>
      </c>
      <c r="H815" s="1671">
        <v>0</v>
      </c>
      <c r="I815" s="1645">
        <v>0</v>
      </c>
      <c r="J815" s="1645">
        <v>0</v>
      </c>
      <c r="K815" s="1645">
        <v>0</v>
      </c>
      <c r="L815" s="1645">
        <v>0</v>
      </c>
      <c r="M815" s="1646">
        <v>3.2933270563281895E-3</v>
      </c>
      <c r="N815" s="1646">
        <v>7.1118062648816843E-2</v>
      </c>
      <c r="O815" s="1646">
        <v>0.23146748675625559</v>
      </c>
      <c r="P815" s="1646">
        <v>0.46649532708692004</v>
      </c>
      <c r="Q815" s="1673">
        <v>0.7727747433254416</v>
      </c>
      <c r="R815" s="1648">
        <v>7.4798382336915408</v>
      </c>
      <c r="S815" s="1646">
        <v>0</v>
      </c>
      <c r="T815" s="1646">
        <v>0</v>
      </c>
      <c r="U815" s="1646">
        <v>0</v>
      </c>
      <c r="V815" s="1646">
        <v>0</v>
      </c>
      <c r="W815" s="1646">
        <v>0</v>
      </c>
      <c r="X815" s="1646">
        <v>0</v>
      </c>
      <c r="Y815" s="1646">
        <v>0</v>
      </c>
      <c r="Z815" s="1646">
        <v>0</v>
      </c>
      <c r="AA815" s="1674">
        <f t="shared" si="214"/>
        <v>0</v>
      </c>
    </row>
    <row r="816" spans="2:27" x14ac:dyDescent="0.25">
      <c r="B816" s="250" t="s">
        <v>1060</v>
      </c>
      <c r="C816" s="50" t="s">
        <v>1055</v>
      </c>
      <c r="D816" s="57" t="s">
        <v>807</v>
      </c>
      <c r="E816" s="1628" t="s">
        <v>1986</v>
      </c>
      <c r="F816" s="301">
        <v>3</v>
      </c>
      <c r="G816" s="1650">
        <v>0</v>
      </c>
      <c r="H816" s="1671">
        <v>0</v>
      </c>
      <c r="I816" s="1671">
        <v>0</v>
      </c>
      <c r="J816" s="1671">
        <v>0</v>
      </c>
      <c r="K816" s="1671">
        <v>0</v>
      </c>
      <c r="L816" s="1671">
        <v>0</v>
      </c>
      <c r="M816" s="1648">
        <v>0</v>
      </c>
      <c r="N816" s="1648">
        <v>0</v>
      </c>
      <c r="O816" s="1648">
        <v>0</v>
      </c>
      <c r="P816" s="1648">
        <v>0</v>
      </c>
      <c r="Q816" s="1673">
        <v>0</v>
      </c>
      <c r="R816" s="1648">
        <v>0</v>
      </c>
      <c r="S816" s="1648">
        <v>0</v>
      </c>
      <c r="T816" s="1648">
        <v>0</v>
      </c>
      <c r="U816" s="1648">
        <v>0</v>
      </c>
      <c r="V816" s="1648">
        <v>0</v>
      </c>
      <c r="W816" s="1648">
        <v>0</v>
      </c>
      <c r="X816" s="1648">
        <v>0</v>
      </c>
      <c r="Y816" s="1648">
        <v>0</v>
      </c>
      <c r="Z816" s="1648">
        <v>0</v>
      </c>
      <c r="AA816" s="1672">
        <f t="shared" si="214"/>
        <v>0</v>
      </c>
    </row>
    <row r="817" spans="2:27" x14ac:dyDescent="0.25">
      <c r="B817" s="250" t="s">
        <v>1061</v>
      </c>
      <c r="C817" s="50" t="s">
        <v>1057</v>
      </c>
      <c r="D817" s="57" t="s">
        <v>807</v>
      </c>
      <c r="E817" s="1628" t="s">
        <v>1986</v>
      </c>
      <c r="F817" s="301">
        <v>3</v>
      </c>
      <c r="G817" s="1650">
        <v>0</v>
      </c>
      <c r="H817" s="1671">
        <v>0</v>
      </c>
      <c r="I817" s="1645">
        <v>0</v>
      </c>
      <c r="J817" s="1645">
        <v>0</v>
      </c>
      <c r="K817" s="1645">
        <v>0</v>
      </c>
      <c r="L817" s="1645">
        <v>0</v>
      </c>
      <c r="M817" s="1646">
        <v>0</v>
      </c>
      <c r="N817" s="1646">
        <v>0</v>
      </c>
      <c r="O817" s="1646">
        <v>0</v>
      </c>
      <c r="P817" s="1646">
        <v>0</v>
      </c>
      <c r="Q817" s="1673">
        <v>0</v>
      </c>
      <c r="R817" s="1648">
        <v>0</v>
      </c>
      <c r="S817" s="1646">
        <v>0</v>
      </c>
      <c r="T817" s="1646">
        <v>0</v>
      </c>
      <c r="U817" s="1646">
        <v>0</v>
      </c>
      <c r="V817" s="1646">
        <v>0</v>
      </c>
      <c r="W817" s="1646">
        <v>0</v>
      </c>
      <c r="X817" s="1646">
        <v>0</v>
      </c>
      <c r="Y817" s="1646">
        <v>0</v>
      </c>
      <c r="Z817" s="1646">
        <v>0</v>
      </c>
      <c r="AA817" s="1674">
        <f t="shared" si="214"/>
        <v>0</v>
      </c>
    </row>
    <row r="818" spans="2:27" x14ac:dyDescent="0.25">
      <c r="B818" s="250" t="s">
        <v>1062</v>
      </c>
      <c r="C818" s="50" t="s">
        <v>1059</v>
      </c>
      <c r="D818" s="57" t="s">
        <v>807</v>
      </c>
      <c r="E818" s="1628" t="s">
        <v>1986</v>
      </c>
      <c r="F818" s="301">
        <v>3</v>
      </c>
      <c r="G818" s="1650">
        <v>0</v>
      </c>
      <c r="H818" s="1671">
        <v>0</v>
      </c>
      <c r="I818" s="1645">
        <v>0</v>
      </c>
      <c r="J818" s="1645">
        <v>0</v>
      </c>
      <c r="K818" s="1645">
        <v>0</v>
      </c>
      <c r="L818" s="1645">
        <v>0</v>
      </c>
      <c r="M818" s="1646">
        <v>0</v>
      </c>
      <c r="N818" s="1646">
        <v>0</v>
      </c>
      <c r="O818" s="1646">
        <v>0</v>
      </c>
      <c r="P818" s="1646">
        <v>0</v>
      </c>
      <c r="Q818" s="1673">
        <v>0</v>
      </c>
      <c r="R818" s="1648">
        <v>0</v>
      </c>
      <c r="S818" s="1646">
        <v>8.7202315956566263</v>
      </c>
      <c r="T818" s="1646">
        <v>8.7202315956566263</v>
      </c>
      <c r="U818" s="1646">
        <v>8.7202315956566263</v>
      </c>
      <c r="V818" s="1646">
        <v>8.7202315956566263</v>
      </c>
      <c r="W818" s="1646">
        <v>8.7202315956566263</v>
      </c>
      <c r="X818" s="1646">
        <v>8.7202315956566263</v>
      </c>
      <c r="Y818" s="1646">
        <v>8.7202315956566263</v>
      </c>
      <c r="Z818" s="1646">
        <v>8.7202315956566263</v>
      </c>
      <c r="AA818" s="1674">
        <f t="shared" si="214"/>
        <v>0</v>
      </c>
    </row>
    <row r="819" spans="2:27" x14ac:dyDescent="0.25">
      <c r="B819" s="250" t="s">
        <v>1063</v>
      </c>
      <c r="C819" s="50" t="s">
        <v>1055</v>
      </c>
      <c r="D819" s="57" t="s">
        <v>966</v>
      </c>
      <c r="E819" s="1628" t="s">
        <v>1986</v>
      </c>
      <c r="F819" s="301">
        <v>3</v>
      </c>
      <c r="G819" s="319">
        <f>SUM(G813,G816)</f>
        <v>0</v>
      </c>
      <c r="H819" s="319">
        <f t="shared" ref="H819:AA819" si="221">SUM(H813,H816)</f>
        <v>0</v>
      </c>
      <c r="I819" s="319">
        <f t="shared" si="221"/>
        <v>0</v>
      </c>
      <c r="J819" s="319">
        <f t="shared" si="221"/>
        <v>0</v>
      </c>
      <c r="K819" s="319">
        <f t="shared" si="221"/>
        <v>0</v>
      </c>
      <c r="L819" s="319">
        <f t="shared" si="221"/>
        <v>0</v>
      </c>
      <c r="M819" s="319">
        <f t="shared" si="221"/>
        <v>0</v>
      </c>
      <c r="N819" s="319">
        <f t="shared" si="221"/>
        <v>0</v>
      </c>
      <c r="O819" s="319">
        <f t="shared" si="221"/>
        <v>0</v>
      </c>
      <c r="P819" s="319">
        <f t="shared" si="221"/>
        <v>0</v>
      </c>
      <c r="Q819" s="319">
        <f t="shared" si="221"/>
        <v>0</v>
      </c>
      <c r="R819" s="319">
        <f t="shared" si="221"/>
        <v>0</v>
      </c>
      <c r="S819" s="319">
        <f t="shared" si="221"/>
        <v>0</v>
      </c>
      <c r="T819" s="319">
        <f t="shared" si="221"/>
        <v>0</v>
      </c>
      <c r="U819" s="319">
        <f t="shared" si="221"/>
        <v>0</v>
      </c>
      <c r="V819" s="319">
        <f t="shared" si="221"/>
        <v>0</v>
      </c>
      <c r="W819" s="319">
        <f t="shared" si="221"/>
        <v>0</v>
      </c>
      <c r="X819" s="319">
        <f t="shared" si="221"/>
        <v>0</v>
      </c>
      <c r="Y819" s="319">
        <f t="shared" si="221"/>
        <v>0</v>
      </c>
      <c r="Z819" s="319">
        <f t="shared" si="221"/>
        <v>0</v>
      </c>
      <c r="AA819" s="320">
        <f t="shared" si="221"/>
        <v>0</v>
      </c>
    </row>
    <row r="820" spans="2:27" x14ac:dyDescent="0.25">
      <c r="B820" s="250" t="s">
        <v>1064</v>
      </c>
      <c r="C820" s="50" t="s">
        <v>1057</v>
      </c>
      <c r="D820" s="57" t="s">
        <v>966</v>
      </c>
      <c r="E820" s="1628" t="s">
        <v>1986</v>
      </c>
      <c r="F820" s="301">
        <v>3</v>
      </c>
      <c r="G820" s="319">
        <f t="shared" ref="G820:AA820" si="222">SUM(G814,G817)</f>
        <v>0</v>
      </c>
      <c r="H820" s="319">
        <f t="shared" si="222"/>
        <v>0</v>
      </c>
      <c r="I820" s="319">
        <f t="shared" si="222"/>
        <v>0</v>
      </c>
      <c r="J820" s="319">
        <f t="shared" si="222"/>
        <v>0</v>
      </c>
      <c r="K820" s="319">
        <f t="shared" si="222"/>
        <v>0</v>
      </c>
      <c r="L820" s="319">
        <f t="shared" si="222"/>
        <v>0</v>
      </c>
      <c r="M820" s="319">
        <f t="shared" si="222"/>
        <v>0.90904930332576084</v>
      </c>
      <c r="N820" s="319">
        <f t="shared" si="222"/>
        <v>4.9233612563923437</v>
      </c>
      <c r="O820" s="319">
        <f t="shared" si="222"/>
        <v>8.3971025544407496</v>
      </c>
      <c r="P820" s="319">
        <f t="shared" si="222"/>
        <v>11.505108434566994</v>
      </c>
      <c r="Q820" s="319">
        <f t="shared" si="222"/>
        <v>13.563487077341339</v>
      </c>
      <c r="R820" s="319">
        <f t="shared" si="222"/>
        <v>34.99908803896038</v>
      </c>
      <c r="S820" s="319">
        <f t="shared" si="222"/>
        <v>5.5598953246451739</v>
      </c>
      <c r="T820" s="319">
        <f t="shared" si="222"/>
        <v>22.056083835601591</v>
      </c>
      <c r="U820" s="319">
        <f t="shared" si="222"/>
        <v>1.6368529954045845</v>
      </c>
      <c r="V820" s="319">
        <f t="shared" si="222"/>
        <v>19.854650025101499</v>
      </c>
      <c r="W820" s="319">
        <f t="shared" si="222"/>
        <v>8.7138678269510876</v>
      </c>
      <c r="X820" s="319">
        <f t="shared" si="222"/>
        <v>10.072551300874178</v>
      </c>
      <c r="Y820" s="319">
        <f t="shared" si="222"/>
        <v>18.897542850475173</v>
      </c>
      <c r="Z820" s="319">
        <f t="shared" si="222"/>
        <v>2.247642707772449</v>
      </c>
      <c r="AA820" s="320">
        <f t="shared" si="222"/>
        <v>0</v>
      </c>
    </row>
    <row r="821" spans="2:27" x14ac:dyDescent="0.25">
      <c r="B821" s="250" t="s">
        <v>1065</v>
      </c>
      <c r="C821" s="50" t="s">
        <v>1059</v>
      </c>
      <c r="D821" s="57" t="s">
        <v>966</v>
      </c>
      <c r="E821" s="1628" t="s">
        <v>1986</v>
      </c>
      <c r="F821" s="301">
        <v>3</v>
      </c>
      <c r="G821" s="319">
        <f t="shared" ref="G821:AA821" si="223">SUM(G815,G818)</f>
        <v>0</v>
      </c>
      <c r="H821" s="319">
        <f t="shared" si="223"/>
        <v>0</v>
      </c>
      <c r="I821" s="319">
        <f t="shared" si="223"/>
        <v>0</v>
      </c>
      <c r="J821" s="319">
        <f t="shared" si="223"/>
        <v>0</v>
      </c>
      <c r="K821" s="319">
        <f t="shared" si="223"/>
        <v>0</v>
      </c>
      <c r="L821" s="319">
        <f t="shared" si="223"/>
        <v>0</v>
      </c>
      <c r="M821" s="319">
        <f t="shared" si="223"/>
        <v>3.2933270563281895E-3</v>
      </c>
      <c r="N821" s="319">
        <f t="shared" si="223"/>
        <v>7.1118062648816843E-2</v>
      </c>
      <c r="O821" s="319">
        <f t="shared" si="223"/>
        <v>0.23146748675625559</v>
      </c>
      <c r="P821" s="319">
        <f t="shared" si="223"/>
        <v>0.46649532708692004</v>
      </c>
      <c r="Q821" s="319">
        <f t="shared" si="223"/>
        <v>0.7727747433254416</v>
      </c>
      <c r="R821" s="319">
        <f t="shared" si="223"/>
        <v>7.4798382336915408</v>
      </c>
      <c r="S821" s="319">
        <f t="shared" si="223"/>
        <v>8.7202315956566263</v>
      </c>
      <c r="T821" s="319">
        <f t="shared" si="223"/>
        <v>8.7202315956566263</v>
      </c>
      <c r="U821" s="319">
        <f t="shared" si="223"/>
        <v>8.7202315956566263</v>
      </c>
      <c r="V821" s="319">
        <f t="shared" si="223"/>
        <v>8.7202315956566263</v>
      </c>
      <c r="W821" s="319">
        <f t="shared" si="223"/>
        <v>8.7202315956566263</v>
      </c>
      <c r="X821" s="319">
        <f t="shared" si="223"/>
        <v>8.7202315956566263</v>
      </c>
      <c r="Y821" s="319">
        <f t="shared" si="223"/>
        <v>8.7202315956566263</v>
      </c>
      <c r="Z821" s="319">
        <f t="shared" si="223"/>
        <v>8.7202315956566263</v>
      </c>
      <c r="AA821" s="320">
        <f t="shared" si="223"/>
        <v>0</v>
      </c>
    </row>
    <row r="822" spans="2:27" x14ac:dyDescent="0.25">
      <c r="B822" s="250" t="s">
        <v>1066</v>
      </c>
      <c r="C822" s="50" t="s">
        <v>1067</v>
      </c>
      <c r="D822" s="57" t="s">
        <v>966</v>
      </c>
      <c r="E822" s="1628" t="s">
        <v>1986</v>
      </c>
      <c r="F822" s="301">
        <v>3</v>
      </c>
      <c r="G822" s="315">
        <f>SUM(G812,G803,G794,G819,G820,G821)</f>
        <v>0</v>
      </c>
      <c r="H822" s="315">
        <f t="shared" ref="H822:AA822" si="224">SUM(H812,H803,H794,H819,H820,H821)</f>
        <v>0</v>
      </c>
      <c r="I822" s="315">
        <f t="shared" si="224"/>
        <v>0</v>
      </c>
      <c r="J822" s="315">
        <f t="shared" si="224"/>
        <v>0</v>
      </c>
      <c r="K822" s="315">
        <f t="shared" si="224"/>
        <v>0</v>
      </c>
      <c r="L822" s="315">
        <f t="shared" si="224"/>
        <v>0</v>
      </c>
      <c r="M822" s="315">
        <f t="shared" si="224"/>
        <v>15.498410224807996</v>
      </c>
      <c r="N822" s="315">
        <f t="shared" si="224"/>
        <v>10.538482760631469</v>
      </c>
      <c r="O822" s="315">
        <f t="shared" si="224"/>
        <v>13.389264988367787</v>
      </c>
      <c r="P822" s="315">
        <f t="shared" si="224"/>
        <v>17.76243259075429</v>
      </c>
      <c r="Q822" s="315">
        <f t="shared" si="224"/>
        <v>20.808913490769143</v>
      </c>
      <c r="R822" s="315">
        <f t="shared" si="224"/>
        <v>64.973201597768679</v>
      </c>
      <c r="S822" s="315">
        <f t="shared" si="224"/>
        <v>25.488243739962833</v>
      </c>
      <c r="T822" s="315">
        <f t="shared" si="224"/>
        <v>41.88858015297329</v>
      </c>
      <c r="U822" s="315">
        <f t="shared" si="224"/>
        <v>21.25947425872841</v>
      </c>
      <c r="V822" s="315">
        <f t="shared" si="224"/>
        <v>39.57493004862873</v>
      </c>
      <c r="W822" s="315">
        <f t="shared" si="224"/>
        <v>28.320737009054774</v>
      </c>
      <c r="X822" s="315">
        <f t="shared" si="224"/>
        <v>29.691091405663087</v>
      </c>
      <c r="Y822" s="315">
        <f t="shared" si="224"/>
        <v>38.6090644700759</v>
      </c>
      <c r="Z822" s="315">
        <f t="shared" si="224"/>
        <v>21.786377412423555</v>
      </c>
      <c r="AA822" s="315">
        <f t="shared" si="224"/>
        <v>0</v>
      </c>
    </row>
    <row r="823" spans="2:27" ht="14.4" thickBot="1" x14ac:dyDescent="0.3">
      <c r="B823" s="252"/>
      <c r="C823" s="253"/>
      <c r="D823" s="61"/>
      <c r="E823" s="254"/>
      <c r="F823" s="255"/>
      <c r="G823" s="264"/>
      <c r="H823" s="264"/>
      <c r="I823" s="264"/>
      <c r="J823" s="264"/>
      <c r="K823" s="264"/>
      <c r="L823" s="264"/>
      <c r="M823" s="264"/>
      <c r="N823" s="264"/>
      <c r="O823" s="264"/>
      <c r="P823" s="264"/>
      <c r="Q823" s="264"/>
      <c r="R823" s="264"/>
      <c r="S823" s="264"/>
      <c r="T823" s="264"/>
      <c r="U823" s="264"/>
      <c r="V823" s="264"/>
      <c r="W823" s="264"/>
      <c r="X823" s="264"/>
      <c r="Y823" s="264"/>
      <c r="Z823" s="264"/>
      <c r="AA823" s="264"/>
    </row>
    <row r="824" spans="2:27" ht="42" thickBot="1" x14ac:dyDescent="0.3">
      <c r="B824" s="216" t="s">
        <v>1068</v>
      </c>
      <c r="G824" s="1717" t="s">
        <v>977</v>
      </c>
      <c r="H824" s="1779"/>
      <c r="I824" s="1779"/>
      <c r="J824" s="1779"/>
      <c r="K824" s="1779"/>
      <c r="L824" s="1779"/>
      <c r="M824" s="1779"/>
      <c r="N824" s="1779"/>
      <c r="O824" s="1779"/>
      <c r="P824" s="1779"/>
      <c r="Q824" s="1718"/>
      <c r="R824" s="1717" t="s">
        <v>978</v>
      </c>
      <c r="S824" s="1779"/>
      <c r="T824" s="1779"/>
      <c r="U824" s="1779"/>
      <c r="V824" s="1779"/>
      <c r="W824" s="1779"/>
      <c r="X824" s="1779"/>
      <c r="Y824" s="1779"/>
      <c r="Z824" s="1779"/>
      <c r="AA824" s="1718"/>
    </row>
    <row r="825" spans="2:27" ht="42" thickBot="1" x14ac:dyDescent="0.3">
      <c r="B825" s="257" t="s">
        <v>979</v>
      </c>
      <c r="C825" s="258" t="s">
        <v>962</v>
      </c>
      <c r="D825" s="258" t="s">
        <v>963</v>
      </c>
      <c r="E825" s="258" t="s">
        <v>116</v>
      </c>
      <c r="F825" s="259" t="s">
        <v>117</v>
      </c>
      <c r="G825" s="257" t="s">
        <v>118</v>
      </c>
      <c r="H825" s="258" t="s">
        <v>119</v>
      </c>
      <c r="I825" s="258" t="s">
        <v>120</v>
      </c>
      <c r="J825" s="258" t="s">
        <v>121</v>
      </c>
      <c r="K825" s="258" t="s">
        <v>122</v>
      </c>
      <c r="L825" s="258" t="s">
        <v>123</v>
      </c>
      <c r="M825" s="258" t="s">
        <v>124</v>
      </c>
      <c r="N825" s="258" t="s">
        <v>125</v>
      </c>
      <c r="O825" s="258" t="s">
        <v>126</v>
      </c>
      <c r="P825" s="258" t="s">
        <v>127</v>
      </c>
      <c r="Q825" s="259" t="s">
        <v>128</v>
      </c>
      <c r="R825" s="262" t="s">
        <v>980</v>
      </c>
      <c r="S825" s="260" t="s">
        <v>981</v>
      </c>
      <c r="T825" s="260" t="s">
        <v>982</v>
      </c>
      <c r="U825" s="260" t="s">
        <v>983</v>
      </c>
      <c r="V825" s="260" t="s">
        <v>984</v>
      </c>
      <c r="W825" s="260" t="s">
        <v>985</v>
      </c>
      <c r="X825" s="260" t="s">
        <v>986</v>
      </c>
      <c r="Y825" s="260" t="s">
        <v>987</v>
      </c>
      <c r="Z825" s="260" t="s">
        <v>988</v>
      </c>
      <c r="AA825" s="261" t="s">
        <v>989</v>
      </c>
    </row>
    <row r="826" spans="2:27" x14ac:dyDescent="0.25">
      <c r="B826" s="250" t="s">
        <v>1069</v>
      </c>
      <c r="C826" s="50" t="s">
        <v>1070</v>
      </c>
      <c r="D826" s="57" t="s">
        <v>810</v>
      </c>
      <c r="E826" s="1628" t="s">
        <v>1986</v>
      </c>
      <c r="F826" s="301">
        <v>3</v>
      </c>
      <c r="G826" s="1666">
        <f>SUM(G767,G770,G773,G776,G779,G786,G795,G804,G813,G814,G815)</f>
        <v>0</v>
      </c>
      <c r="H826" s="1666">
        <f t="shared" ref="H826:Z826" si="225">SUM(H767,H770,H773,H776,H779,H786,H795,H804,H813,H814,H815)</f>
        <v>0</v>
      </c>
      <c r="I826" s="1666">
        <f t="shared" si="225"/>
        <v>0</v>
      </c>
      <c r="J826" s="1666">
        <f t="shared" si="225"/>
        <v>0</v>
      </c>
      <c r="K826" s="1666">
        <f t="shared" si="225"/>
        <v>0</v>
      </c>
      <c r="L826" s="1666">
        <f t="shared" si="225"/>
        <v>0</v>
      </c>
      <c r="M826" s="1666">
        <f t="shared" si="225"/>
        <v>14.30770131850784</v>
      </c>
      <c r="N826" s="1666">
        <f t="shared" si="225"/>
        <v>9.5482153405505361</v>
      </c>
      <c r="O826" s="1666">
        <f t="shared" si="225"/>
        <v>12.689571585771215</v>
      </c>
      <c r="P826" s="1666">
        <f t="shared" si="225"/>
        <v>17.241684632713465</v>
      </c>
      <c r="Q826" s="1675">
        <f t="shared" si="225"/>
        <v>20.462234779334739</v>
      </c>
      <c r="R826" s="1666">
        <f t="shared" si="225"/>
        <v>64.034631229634797</v>
      </c>
      <c r="S826" s="1666">
        <f t="shared" si="225"/>
        <v>42.93841514676015</v>
      </c>
      <c r="T826" s="1666">
        <f t="shared" si="225"/>
        <v>30.529938586144375</v>
      </c>
      <c r="U826" s="1666">
        <f t="shared" si="225"/>
        <v>9.2718058996852299</v>
      </c>
      <c r="V826" s="1666">
        <f t="shared" si="225"/>
        <v>25.908554966975263</v>
      </c>
      <c r="W826" s="1666">
        <f t="shared" si="225"/>
        <v>10.450962230011591</v>
      </c>
      <c r="X826" s="1666">
        <f t="shared" si="225"/>
        <v>19.932726446298332</v>
      </c>
      <c r="Y826" s="1666">
        <f t="shared" si="225"/>
        <v>20.739289691032713</v>
      </c>
      <c r="Z826" s="1666">
        <f t="shared" si="225"/>
        <v>4.19859805077009</v>
      </c>
      <c r="AA826" s="1668"/>
    </row>
    <row r="827" spans="2:27" x14ac:dyDescent="0.25">
      <c r="B827" s="250" t="s">
        <v>1071</v>
      </c>
      <c r="C827" s="50" t="s">
        <v>1070</v>
      </c>
      <c r="D827" s="57" t="s">
        <v>807</v>
      </c>
      <c r="E827" s="1628" t="s">
        <v>1986</v>
      </c>
      <c r="F827" s="301">
        <v>3</v>
      </c>
      <c r="G827" s="1666">
        <f>SUM(G768,G771,G774,G777,G780,G790,G799,G808,G816,G817,G818)</f>
        <v>0</v>
      </c>
      <c r="H827" s="1666">
        <f t="shared" ref="H827:Z827" si="226">SUM(H768,H771,H774,H777,H780,H790,H799,H808,H816,H817,H818)</f>
        <v>0</v>
      </c>
      <c r="I827" s="1666">
        <f t="shared" si="226"/>
        <v>0</v>
      </c>
      <c r="J827" s="1666">
        <f t="shared" si="226"/>
        <v>0</v>
      </c>
      <c r="K827" s="1666">
        <f t="shared" si="226"/>
        <v>0</v>
      </c>
      <c r="L827" s="1666">
        <f t="shared" si="226"/>
        <v>0</v>
      </c>
      <c r="M827" s="1666">
        <f t="shared" si="226"/>
        <v>1.5762801781669928</v>
      </c>
      <c r="N827" s="1666">
        <f t="shared" si="226"/>
        <v>1.6088539872350189</v>
      </c>
      <c r="O827" s="1666">
        <f t="shared" si="226"/>
        <v>1.5747413495502138</v>
      </c>
      <c r="P827" s="1666">
        <f t="shared" si="226"/>
        <v>1.5747413495502138</v>
      </c>
      <c r="Q827" s="1667">
        <f t="shared" si="226"/>
        <v>1.5747413495502138</v>
      </c>
      <c r="R827" s="1666">
        <f t="shared" si="226"/>
        <v>7.9048167563173219</v>
      </c>
      <c r="S827" s="1666">
        <f t="shared" si="226"/>
        <v>19.310106201520053</v>
      </c>
      <c r="T827" s="1666">
        <f t="shared" si="226"/>
        <v>20.200434708542517</v>
      </c>
      <c r="U827" s="1666">
        <f t="shared" si="226"/>
        <v>21.884802632417333</v>
      </c>
      <c r="V827" s="1666">
        <f t="shared" si="226"/>
        <v>26.344023731976108</v>
      </c>
      <c r="W827" s="1666">
        <f t="shared" si="226"/>
        <v>27.849353449851804</v>
      </c>
      <c r="X827" s="1666">
        <f t="shared" si="226"/>
        <v>28.968683759349567</v>
      </c>
      <c r="Y827" s="1666">
        <f t="shared" si="226"/>
        <v>29.866565341032796</v>
      </c>
      <c r="Z827" s="1666">
        <f t="shared" si="226"/>
        <v>31.073956355867082</v>
      </c>
      <c r="AA827" s="1668"/>
    </row>
    <row r="828" spans="2:27" ht="14.4" thickBot="1" x14ac:dyDescent="0.3">
      <c r="B828" s="251" t="s">
        <v>1072</v>
      </c>
      <c r="C828" s="51" t="s">
        <v>1070</v>
      </c>
      <c r="D828" s="59" t="s">
        <v>966</v>
      </c>
      <c r="E828" s="1634" t="s">
        <v>1986</v>
      </c>
      <c r="F828" s="302">
        <v>3</v>
      </c>
      <c r="G828" s="1655">
        <f t="shared" ref="G828:L828" si="227">SUM(G826:G827)</f>
        <v>0</v>
      </c>
      <c r="H828" s="1655">
        <f t="shared" si="227"/>
        <v>0</v>
      </c>
      <c r="I828" s="1655">
        <f t="shared" si="227"/>
        <v>0</v>
      </c>
      <c r="J828" s="1655">
        <f t="shared" si="227"/>
        <v>0</v>
      </c>
      <c r="K828" s="1655">
        <f t="shared" si="227"/>
        <v>0</v>
      </c>
      <c r="L828" s="1655">
        <f t="shared" si="227"/>
        <v>0</v>
      </c>
      <c r="M828" s="1655">
        <f t="shared" ref="M828:Z828" si="228">SUM(M826:M827)</f>
        <v>15.883981496674833</v>
      </c>
      <c r="N828" s="1655">
        <f t="shared" si="228"/>
        <v>11.157069327785555</v>
      </c>
      <c r="O828" s="1655">
        <f t="shared" si="228"/>
        <v>14.26431293532143</v>
      </c>
      <c r="P828" s="1655">
        <f t="shared" si="228"/>
        <v>18.816425982263677</v>
      </c>
      <c r="Q828" s="1656">
        <f t="shared" si="228"/>
        <v>22.036976128884952</v>
      </c>
      <c r="R828" s="1655">
        <f t="shared" si="228"/>
        <v>71.939447985952114</v>
      </c>
      <c r="S828" s="1655">
        <f t="shared" si="228"/>
        <v>62.248521348280207</v>
      </c>
      <c r="T828" s="1655">
        <f t="shared" si="228"/>
        <v>50.730373294686892</v>
      </c>
      <c r="U828" s="1655">
        <f t="shared" si="228"/>
        <v>31.156608532102563</v>
      </c>
      <c r="V828" s="1655">
        <f t="shared" si="228"/>
        <v>52.252578698951368</v>
      </c>
      <c r="W828" s="1655">
        <f t="shared" si="228"/>
        <v>38.300315679863395</v>
      </c>
      <c r="X828" s="1655">
        <f t="shared" si="228"/>
        <v>48.901410205647899</v>
      </c>
      <c r="Y828" s="1655">
        <f t="shared" si="228"/>
        <v>50.605855032065506</v>
      </c>
      <c r="Z828" s="1655">
        <f t="shared" si="228"/>
        <v>35.27255440663717</v>
      </c>
      <c r="AA828" s="1657"/>
    </row>
    <row r="829" spans="2:27" ht="14.4" thickBot="1" x14ac:dyDescent="0.3">
      <c r="B829" s="252"/>
      <c r="C829" s="253"/>
      <c r="D829" s="61"/>
      <c r="E829" s="254"/>
      <c r="F829" s="255"/>
      <c r="G829" s="264"/>
      <c r="H829" s="264"/>
      <c r="I829" s="264"/>
      <c r="J829" s="264"/>
      <c r="K829" s="264"/>
      <c r="L829" s="264"/>
      <c r="M829" s="264"/>
      <c r="N829" s="264"/>
      <c r="O829" s="264"/>
      <c r="P829" s="264"/>
      <c r="Q829" s="264"/>
      <c r="R829" s="264"/>
      <c r="S829" s="264"/>
      <c r="T829" s="264"/>
      <c r="U829" s="264"/>
      <c r="V829" s="264"/>
      <c r="W829" s="264"/>
      <c r="X829" s="264"/>
      <c r="Y829" s="264"/>
      <c r="Z829" s="264"/>
      <c r="AA829" s="264"/>
    </row>
    <row r="830" spans="2:27" ht="42" thickBot="1" x14ac:dyDescent="0.3">
      <c r="B830" s="216" t="s">
        <v>1073</v>
      </c>
      <c r="G830" s="1717" t="s">
        <v>977</v>
      </c>
      <c r="H830" s="1779"/>
      <c r="I830" s="1779"/>
      <c r="J830" s="1779"/>
      <c r="K830" s="1779"/>
      <c r="L830" s="1779"/>
      <c r="M830" s="1779"/>
      <c r="N830" s="1779"/>
      <c r="O830" s="1779"/>
      <c r="P830" s="1779"/>
      <c r="Q830" s="1718"/>
      <c r="R830" s="1717" t="s">
        <v>978</v>
      </c>
      <c r="S830" s="1779"/>
      <c r="T830" s="1779"/>
      <c r="U830" s="1779"/>
      <c r="V830" s="1779"/>
      <c r="W830" s="1779"/>
      <c r="X830" s="1779"/>
      <c r="Y830" s="1779"/>
      <c r="Z830" s="1779"/>
      <c r="AA830" s="1718"/>
    </row>
    <row r="831" spans="2:27" ht="42" thickBot="1" x14ac:dyDescent="0.3">
      <c r="B831" s="257" t="s">
        <v>979</v>
      </c>
      <c r="C831" s="258" t="s">
        <v>1074</v>
      </c>
      <c r="D831" s="258" t="s">
        <v>963</v>
      </c>
      <c r="E831" s="258" t="s">
        <v>116</v>
      </c>
      <c r="F831" s="259" t="s">
        <v>117</v>
      </c>
      <c r="G831" s="257" t="s">
        <v>118</v>
      </c>
      <c r="H831" s="258" t="s">
        <v>119</v>
      </c>
      <c r="I831" s="258" t="s">
        <v>120</v>
      </c>
      <c r="J831" s="258" t="s">
        <v>121</v>
      </c>
      <c r="K831" s="258" t="s">
        <v>122</v>
      </c>
      <c r="L831" s="258" t="s">
        <v>123</v>
      </c>
      <c r="M831" s="258" t="s">
        <v>124</v>
      </c>
      <c r="N831" s="258" t="s">
        <v>125</v>
      </c>
      <c r="O831" s="258" t="s">
        <v>126</v>
      </c>
      <c r="P831" s="258" t="s">
        <v>127</v>
      </c>
      <c r="Q831" s="259" t="s">
        <v>128</v>
      </c>
      <c r="R831" s="262" t="s">
        <v>980</v>
      </c>
      <c r="S831" s="260" t="s">
        <v>981</v>
      </c>
      <c r="T831" s="260" t="s">
        <v>982</v>
      </c>
      <c r="U831" s="260" t="s">
        <v>983</v>
      </c>
      <c r="V831" s="260" t="s">
        <v>984</v>
      </c>
      <c r="W831" s="260" t="s">
        <v>985</v>
      </c>
      <c r="X831" s="260" t="s">
        <v>986</v>
      </c>
      <c r="Y831" s="260" t="s">
        <v>987</v>
      </c>
      <c r="Z831" s="260" t="s">
        <v>988</v>
      </c>
      <c r="AA831" s="261" t="s">
        <v>989</v>
      </c>
    </row>
    <row r="832" spans="2:27" x14ac:dyDescent="0.25">
      <c r="B832" s="1146" t="s">
        <v>1075</v>
      </c>
      <c r="C832" s="1147" t="s">
        <v>996</v>
      </c>
      <c r="D832" s="1148" t="s">
        <v>1077</v>
      </c>
      <c r="E832" s="1149" t="s">
        <v>145</v>
      </c>
      <c r="F832" s="1150">
        <v>2</v>
      </c>
      <c r="G832" s="1670">
        <v>0</v>
      </c>
      <c r="H832" s="1630">
        <v>0</v>
      </c>
      <c r="I832" s="1630">
        <v>0</v>
      </c>
      <c r="J832" s="1630">
        <v>0</v>
      </c>
      <c r="K832" s="1630">
        <v>0</v>
      </c>
      <c r="L832" s="1630">
        <v>0</v>
      </c>
      <c r="M832" s="1631">
        <v>0</v>
      </c>
      <c r="N832" s="1631">
        <v>0</v>
      </c>
      <c r="O832" s="1631">
        <v>0</v>
      </c>
      <c r="P832" s="1631">
        <v>0</v>
      </c>
      <c r="Q832" s="1632">
        <v>0</v>
      </c>
      <c r="R832" s="1633">
        <v>0</v>
      </c>
      <c r="S832" s="1631">
        <v>0</v>
      </c>
      <c r="T832" s="1631">
        <v>45</v>
      </c>
      <c r="U832" s="1631">
        <v>0</v>
      </c>
      <c r="V832" s="1631">
        <v>0</v>
      </c>
      <c r="W832" s="1631">
        <v>50</v>
      </c>
      <c r="X832" s="1631">
        <v>0</v>
      </c>
      <c r="Y832" s="1631">
        <v>0</v>
      </c>
      <c r="Z832" s="1631">
        <v>0</v>
      </c>
      <c r="AA832" s="1676">
        <f t="shared" ref="AA832:AA843" si="229">SUM(AA833:AA839)</f>
        <v>0</v>
      </c>
    </row>
    <row r="833" spans="2:27" x14ac:dyDescent="0.25">
      <c r="B833" s="250" t="s">
        <v>1078</v>
      </c>
      <c r="C833" s="50" t="s">
        <v>1079</v>
      </c>
      <c r="D833" s="57" t="s">
        <v>1077</v>
      </c>
      <c r="E833" s="58" t="s">
        <v>145</v>
      </c>
      <c r="F833" s="301">
        <v>2</v>
      </c>
      <c r="G833" s="1670">
        <v>0</v>
      </c>
      <c r="H833" s="1630">
        <v>0</v>
      </c>
      <c r="I833" s="1630">
        <v>0</v>
      </c>
      <c r="J833" s="1630">
        <v>0</v>
      </c>
      <c r="K833" s="1630">
        <v>0</v>
      </c>
      <c r="L833" s="1630">
        <v>0</v>
      </c>
      <c r="M833" s="1631">
        <v>0.81540000000000012</v>
      </c>
      <c r="N833" s="1631">
        <v>0.87519999999999998</v>
      </c>
      <c r="O833" s="1631">
        <v>1.2262000000000002</v>
      </c>
      <c r="P833" s="1631">
        <v>1.5013999999999994</v>
      </c>
      <c r="Q833" s="1677">
        <v>1.7680999999999996</v>
      </c>
      <c r="R833" s="1633">
        <v>9.6960999999999995</v>
      </c>
      <c r="S833" s="1631">
        <v>9.5495999999999999</v>
      </c>
      <c r="T833" s="1631">
        <v>6.1651000000000025</v>
      </c>
      <c r="U833" s="1631">
        <v>4.4740000000000002</v>
      </c>
      <c r="V833" s="1631">
        <v>0.40530000000000399</v>
      </c>
      <c r="W833" s="1631">
        <v>0.31099999999999994</v>
      </c>
      <c r="X833" s="1631">
        <v>0.31090000000000373</v>
      </c>
      <c r="Y833" s="1631">
        <v>0.31289999999999907</v>
      </c>
      <c r="Z833" s="1631">
        <v>0.32099999999999795</v>
      </c>
      <c r="AA833" s="1676">
        <f t="shared" si="229"/>
        <v>0</v>
      </c>
    </row>
    <row r="834" spans="2:27" x14ac:dyDescent="0.25">
      <c r="B834" s="250" t="s">
        <v>1080</v>
      </c>
      <c r="C834" s="50" t="s">
        <v>1004</v>
      </c>
      <c r="D834" s="57" t="s">
        <v>1077</v>
      </c>
      <c r="E834" s="58" t="s">
        <v>145</v>
      </c>
      <c r="F834" s="301">
        <v>2</v>
      </c>
      <c r="G834" s="1670">
        <v>0</v>
      </c>
      <c r="H834" s="1630">
        <v>0</v>
      </c>
      <c r="I834" s="1630">
        <v>0</v>
      </c>
      <c r="J834" s="1630">
        <v>0</v>
      </c>
      <c r="K834" s="1630">
        <v>0</v>
      </c>
      <c r="L834" s="1630">
        <v>0</v>
      </c>
      <c r="M834" s="1631">
        <v>1.9954000000000001</v>
      </c>
      <c r="N834" s="1631">
        <v>-0.39170000000000016</v>
      </c>
      <c r="O834" s="1631">
        <v>0.35729999999999995</v>
      </c>
      <c r="P834" s="1631">
        <v>1.0385999999999997</v>
      </c>
      <c r="Q834" s="1677">
        <v>0.74600000000000088</v>
      </c>
      <c r="R834" s="1633">
        <v>2.5628000000000002</v>
      </c>
      <c r="S834" s="1631">
        <v>1.7163999999999984</v>
      </c>
      <c r="T834" s="1631">
        <v>0.39300000000000068</v>
      </c>
      <c r="U834" s="1631">
        <v>0.39300000000000068</v>
      </c>
      <c r="V834" s="1631">
        <v>0.36800000000000033</v>
      </c>
      <c r="W834" s="1631">
        <v>0.33999999999999986</v>
      </c>
      <c r="X834" s="1631">
        <v>0.36999999999999922</v>
      </c>
      <c r="Y834" s="1631">
        <v>0.35000000000000142</v>
      </c>
      <c r="Z834" s="1631">
        <v>0.34999999999999787</v>
      </c>
      <c r="AA834" s="1676">
        <f t="shared" si="229"/>
        <v>0</v>
      </c>
    </row>
    <row r="835" spans="2:27" x14ac:dyDescent="0.25">
      <c r="B835" s="250" t="s">
        <v>1081</v>
      </c>
      <c r="C835" s="50" t="s">
        <v>1082</v>
      </c>
      <c r="D835" s="57" t="s">
        <v>1077</v>
      </c>
      <c r="E835" s="58" t="s">
        <v>145</v>
      </c>
      <c r="F835" s="301">
        <v>2</v>
      </c>
      <c r="G835" s="1670">
        <v>0</v>
      </c>
      <c r="H835" s="1630">
        <v>0</v>
      </c>
      <c r="I835" s="1630">
        <v>0</v>
      </c>
      <c r="J835" s="1630">
        <v>0</v>
      </c>
      <c r="K835" s="1630">
        <v>0</v>
      </c>
      <c r="L835" s="1630">
        <v>0</v>
      </c>
      <c r="M835" s="1631">
        <v>0</v>
      </c>
      <c r="N835" s="1631">
        <v>0</v>
      </c>
      <c r="O835" s="1631">
        <v>0</v>
      </c>
      <c r="P835" s="1631">
        <v>0</v>
      </c>
      <c r="Q835" s="1677">
        <v>0</v>
      </c>
      <c r="R835" s="1633">
        <v>4.0999999999999996</v>
      </c>
      <c r="S835" s="1631">
        <v>10</v>
      </c>
      <c r="T835" s="1631">
        <v>0</v>
      </c>
      <c r="U835" s="1631">
        <v>0</v>
      </c>
      <c r="V835" s="1631">
        <v>10.000000000000002</v>
      </c>
      <c r="W835" s="1631">
        <v>0</v>
      </c>
      <c r="X835" s="1631">
        <v>0</v>
      </c>
      <c r="Y835" s="1631">
        <v>0</v>
      </c>
      <c r="Z835" s="1631">
        <v>0</v>
      </c>
      <c r="AA835" s="1676">
        <f t="shared" si="229"/>
        <v>0</v>
      </c>
    </row>
    <row r="836" spans="2:27" x14ac:dyDescent="0.25">
      <c r="B836" s="250" t="s">
        <v>1083</v>
      </c>
      <c r="C836" s="50" t="s">
        <v>1084</v>
      </c>
      <c r="D836" s="57" t="s">
        <v>1077</v>
      </c>
      <c r="E836" s="58" t="s">
        <v>145</v>
      </c>
      <c r="F836" s="301">
        <v>2</v>
      </c>
      <c r="G836" s="1145">
        <f>SUM(G837:G843)</f>
        <v>0</v>
      </c>
      <c r="H836" s="1145">
        <f t="shared" ref="H836:Z836" si="230">SUM(H837:H843)</f>
        <v>0</v>
      </c>
      <c r="I836" s="1145">
        <f t="shared" si="230"/>
        <v>0</v>
      </c>
      <c r="J836" s="1145">
        <f t="shared" si="230"/>
        <v>0</v>
      </c>
      <c r="K836" s="1145">
        <f t="shared" si="230"/>
        <v>0</v>
      </c>
      <c r="L836" s="1145">
        <f t="shared" si="230"/>
        <v>0</v>
      </c>
      <c r="M836" s="1145">
        <f t="shared" si="230"/>
        <v>0.40529999999999999</v>
      </c>
      <c r="N836" s="1145">
        <f t="shared" si="230"/>
        <v>1.2735000000000001</v>
      </c>
      <c r="O836" s="1145">
        <f t="shared" si="230"/>
        <v>1.9855999999999996</v>
      </c>
      <c r="P836" s="1145">
        <f t="shared" si="230"/>
        <v>2.1010000000000009</v>
      </c>
      <c r="Q836" s="1145">
        <f t="shared" si="230"/>
        <v>2.7309000000000005</v>
      </c>
      <c r="R836" s="1145">
        <f t="shared" si="230"/>
        <v>8.6968999999999959</v>
      </c>
      <c r="S836" s="1145">
        <f t="shared" si="230"/>
        <v>0</v>
      </c>
      <c r="T836" s="1145">
        <f t="shared" si="230"/>
        <v>0</v>
      </c>
      <c r="U836" s="1145">
        <f t="shared" si="230"/>
        <v>0</v>
      </c>
      <c r="V836" s="1145">
        <f t="shared" si="230"/>
        <v>0</v>
      </c>
      <c r="W836" s="1145">
        <f t="shared" si="230"/>
        <v>0</v>
      </c>
      <c r="X836" s="1145">
        <f t="shared" si="230"/>
        <v>0</v>
      </c>
      <c r="Y836" s="1145">
        <f t="shared" si="230"/>
        <v>0</v>
      </c>
      <c r="Z836" s="1145">
        <f t="shared" si="230"/>
        <v>0</v>
      </c>
      <c r="AA836" s="1145">
        <f t="shared" si="229"/>
        <v>0</v>
      </c>
    </row>
    <row r="837" spans="2:27" x14ac:dyDescent="0.25">
      <c r="B837" s="250" t="s">
        <v>1085</v>
      </c>
      <c r="C837" s="50" t="s">
        <v>1086</v>
      </c>
      <c r="D837" s="57" t="s">
        <v>1077</v>
      </c>
      <c r="E837" s="58" t="s">
        <v>145</v>
      </c>
      <c r="F837" s="301">
        <v>2</v>
      </c>
      <c r="G837" s="1670">
        <v>0</v>
      </c>
      <c r="H837" s="1678">
        <v>0</v>
      </c>
      <c r="I837" s="1678">
        <v>0</v>
      </c>
      <c r="J837" s="1678">
        <v>0</v>
      </c>
      <c r="K837" s="1678">
        <v>0</v>
      </c>
      <c r="L837" s="1678">
        <v>0</v>
      </c>
      <c r="M837" s="1679">
        <v>0</v>
      </c>
      <c r="N837" s="1679">
        <v>0</v>
      </c>
      <c r="O837" s="1679">
        <v>0</v>
      </c>
      <c r="P837" s="1679">
        <v>0</v>
      </c>
      <c r="Q837" s="1680">
        <v>0</v>
      </c>
      <c r="R837" s="1681">
        <v>0</v>
      </c>
      <c r="S837" s="1679">
        <v>0</v>
      </c>
      <c r="T837" s="1679">
        <v>0</v>
      </c>
      <c r="U837" s="1679">
        <v>0</v>
      </c>
      <c r="V837" s="1679">
        <v>0</v>
      </c>
      <c r="W837" s="1679">
        <v>0</v>
      </c>
      <c r="X837" s="1679">
        <v>0</v>
      </c>
      <c r="Y837" s="1679">
        <v>0</v>
      </c>
      <c r="Z837" s="1679">
        <v>0</v>
      </c>
      <c r="AA837" s="1682">
        <f t="shared" si="229"/>
        <v>0</v>
      </c>
    </row>
    <row r="838" spans="2:27" x14ac:dyDescent="0.25">
      <c r="B838" s="250" t="s">
        <v>1087</v>
      </c>
      <c r="C838" s="50" t="s">
        <v>1088</v>
      </c>
      <c r="D838" s="57" t="s">
        <v>1077</v>
      </c>
      <c r="E838" s="58" t="s">
        <v>145</v>
      </c>
      <c r="F838" s="301">
        <v>2</v>
      </c>
      <c r="G838" s="1670">
        <v>0</v>
      </c>
      <c r="H838" s="1678">
        <v>0</v>
      </c>
      <c r="I838" s="1678">
        <v>0</v>
      </c>
      <c r="J838" s="1678">
        <v>0</v>
      </c>
      <c r="K838" s="1678">
        <v>0</v>
      </c>
      <c r="L838" s="1678">
        <v>0</v>
      </c>
      <c r="M838" s="1679">
        <v>0</v>
      </c>
      <c r="N838" s="1679">
        <v>0</v>
      </c>
      <c r="O838" s="1679">
        <v>0</v>
      </c>
      <c r="P838" s="1679">
        <v>0</v>
      </c>
      <c r="Q838" s="1680">
        <v>0</v>
      </c>
      <c r="R838" s="1681">
        <v>0</v>
      </c>
      <c r="S838" s="1679">
        <v>0</v>
      </c>
      <c r="T838" s="1679">
        <v>0</v>
      </c>
      <c r="U838" s="1679">
        <v>0</v>
      </c>
      <c r="V838" s="1679">
        <v>0</v>
      </c>
      <c r="W838" s="1679">
        <v>0</v>
      </c>
      <c r="X838" s="1679">
        <v>0</v>
      </c>
      <c r="Y838" s="1679">
        <v>0</v>
      </c>
      <c r="Z838" s="1679">
        <v>0</v>
      </c>
      <c r="AA838" s="1682">
        <f t="shared" si="229"/>
        <v>0</v>
      </c>
    </row>
    <row r="839" spans="2:27" x14ac:dyDescent="0.25">
      <c r="B839" s="250" t="s">
        <v>1089</v>
      </c>
      <c r="C839" s="50" t="s">
        <v>1090</v>
      </c>
      <c r="D839" s="57" t="s">
        <v>1077</v>
      </c>
      <c r="E839" s="58" t="s">
        <v>145</v>
      </c>
      <c r="F839" s="301">
        <v>2</v>
      </c>
      <c r="G839" s="1670">
        <v>0</v>
      </c>
      <c r="H839" s="1678">
        <v>0</v>
      </c>
      <c r="I839" s="1678">
        <v>0</v>
      </c>
      <c r="J839" s="1678">
        <v>0</v>
      </c>
      <c r="K839" s="1678">
        <v>0</v>
      </c>
      <c r="L839" s="1678">
        <v>0</v>
      </c>
      <c r="M839" s="1679">
        <v>3.1299999999999994E-2</v>
      </c>
      <c r="N839" s="1679">
        <v>0.12909999999999999</v>
      </c>
      <c r="O839" s="1679">
        <v>0.80469999999999986</v>
      </c>
      <c r="P839" s="1679">
        <v>1.3503000000000005</v>
      </c>
      <c r="Q839" s="1680">
        <v>1.8792000000000009</v>
      </c>
      <c r="R839" s="1681">
        <v>5.918299999999995</v>
      </c>
      <c r="S839" s="1679">
        <v>0</v>
      </c>
      <c r="T839" s="1679">
        <v>0</v>
      </c>
      <c r="U839" s="1679">
        <v>0</v>
      </c>
      <c r="V839" s="1679">
        <v>0</v>
      </c>
      <c r="W839" s="1679">
        <v>0</v>
      </c>
      <c r="X839" s="1679">
        <v>0</v>
      </c>
      <c r="Y839" s="1679">
        <v>0</v>
      </c>
      <c r="Z839" s="1679">
        <v>0</v>
      </c>
      <c r="AA839" s="1682">
        <f t="shared" si="229"/>
        <v>0</v>
      </c>
    </row>
    <row r="840" spans="2:27" x14ac:dyDescent="0.25">
      <c r="B840" s="250" t="s">
        <v>1091</v>
      </c>
      <c r="C840" s="50" t="s">
        <v>1092</v>
      </c>
      <c r="D840" s="57" t="s">
        <v>1077</v>
      </c>
      <c r="E840" s="58" t="s">
        <v>145</v>
      </c>
      <c r="F840" s="301">
        <v>2</v>
      </c>
      <c r="G840" s="1670">
        <v>0</v>
      </c>
      <c r="H840" s="1678">
        <v>0</v>
      </c>
      <c r="I840" s="1678">
        <v>0</v>
      </c>
      <c r="J840" s="1678">
        <v>0</v>
      </c>
      <c r="K840" s="1678">
        <v>0</v>
      </c>
      <c r="L840" s="1678">
        <v>0</v>
      </c>
      <c r="M840" s="1679">
        <v>0</v>
      </c>
      <c r="N840" s="1679">
        <v>0</v>
      </c>
      <c r="O840" s="1679">
        <v>0</v>
      </c>
      <c r="P840" s="1679">
        <v>0</v>
      </c>
      <c r="Q840" s="1680">
        <v>0</v>
      </c>
      <c r="R840" s="1681">
        <v>0</v>
      </c>
      <c r="S840" s="1679">
        <v>0</v>
      </c>
      <c r="T840" s="1679">
        <v>0</v>
      </c>
      <c r="U840" s="1679">
        <v>0</v>
      </c>
      <c r="V840" s="1679">
        <v>0</v>
      </c>
      <c r="W840" s="1679">
        <v>0</v>
      </c>
      <c r="X840" s="1679">
        <v>0</v>
      </c>
      <c r="Y840" s="1679">
        <v>0</v>
      </c>
      <c r="Z840" s="1679">
        <v>0</v>
      </c>
      <c r="AA840" s="1682">
        <f t="shared" si="229"/>
        <v>0</v>
      </c>
    </row>
    <row r="841" spans="2:27" x14ac:dyDescent="0.25">
      <c r="B841" s="250" t="s">
        <v>1093</v>
      </c>
      <c r="C841" s="50" t="s">
        <v>1094</v>
      </c>
      <c r="D841" s="57" t="s">
        <v>1077</v>
      </c>
      <c r="E841" s="58" t="s">
        <v>145</v>
      </c>
      <c r="F841" s="301">
        <v>2</v>
      </c>
      <c r="G841" s="1670">
        <v>0</v>
      </c>
      <c r="H841" s="1678">
        <v>0</v>
      </c>
      <c r="I841" s="1678">
        <v>0</v>
      </c>
      <c r="J841" s="1678">
        <v>0</v>
      </c>
      <c r="K841" s="1678">
        <v>0</v>
      </c>
      <c r="L841" s="1678">
        <v>0</v>
      </c>
      <c r="M841" s="1679">
        <v>0</v>
      </c>
      <c r="N841" s="1679">
        <v>2.23E-2</v>
      </c>
      <c r="O841" s="1679">
        <v>0.16839999999999999</v>
      </c>
      <c r="P841" s="1679">
        <v>0.28640000000000004</v>
      </c>
      <c r="Q841" s="1680">
        <v>0.40060000000000001</v>
      </c>
      <c r="R841" s="1681">
        <v>2.5255000000000001</v>
      </c>
      <c r="S841" s="1679">
        <v>0</v>
      </c>
      <c r="T841" s="1679">
        <v>0</v>
      </c>
      <c r="U841" s="1679">
        <v>0</v>
      </c>
      <c r="V841" s="1679">
        <v>0</v>
      </c>
      <c r="W841" s="1679">
        <v>0</v>
      </c>
      <c r="X841" s="1679">
        <v>0</v>
      </c>
      <c r="Y841" s="1679">
        <v>0</v>
      </c>
      <c r="Z841" s="1679">
        <v>0</v>
      </c>
      <c r="AA841" s="1682">
        <f t="shared" si="229"/>
        <v>0</v>
      </c>
    </row>
    <row r="842" spans="2:27" x14ac:dyDescent="0.25">
      <c r="B842" s="250" t="s">
        <v>1095</v>
      </c>
      <c r="C842" s="50" t="s">
        <v>1096</v>
      </c>
      <c r="D842" s="57" t="s">
        <v>1077</v>
      </c>
      <c r="E842" s="58" t="s">
        <v>145</v>
      </c>
      <c r="F842" s="301">
        <v>2</v>
      </c>
      <c r="G842" s="1670">
        <v>0</v>
      </c>
      <c r="H842" s="1678">
        <v>0</v>
      </c>
      <c r="I842" s="1678">
        <v>0</v>
      </c>
      <c r="J842" s="1678">
        <v>0</v>
      </c>
      <c r="K842" s="1678">
        <v>0</v>
      </c>
      <c r="L842" s="1678">
        <v>0</v>
      </c>
      <c r="M842" s="1679">
        <v>0</v>
      </c>
      <c r="N842" s="1679">
        <v>0</v>
      </c>
      <c r="O842" s="1679">
        <v>0</v>
      </c>
      <c r="P842" s="1679">
        <v>0</v>
      </c>
      <c r="Q842" s="1680">
        <v>0</v>
      </c>
      <c r="R842" s="1681">
        <v>0</v>
      </c>
      <c r="S842" s="1679">
        <v>0</v>
      </c>
      <c r="T842" s="1679">
        <v>0</v>
      </c>
      <c r="U842" s="1679">
        <v>0</v>
      </c>
      <c r="V842" s="1679">
        <v>0</v>
      </c>
      <c r="W842" s="1679">
        <v>0</v>
      </c>
      <c r="X842" s="1679">
        <v>0</v>
      </c>
      <c r="Y842" s="1679">
        <v>0</v>
      </c>
      <c r="Z842" s="1679">
        <v>0</v>
      </c>
      <c r="AA842" s="1682">
        <f t="shared" si="229"/>
        <v>0</v>
      </c>
    </row>
    <row r="843" spans="2:27" ht="28.2" thickBot="1" x14ac:dyDescent="0.3">
      <c r="B843" s="251" t="s">
        <v>1097</v>
      </c>
      <c r="C843" s="51" t="s">
        <v>1098</v>
      </c>
      <c r="D843" s="59" t="s">
        <v>1077</v>
      </c>
      <c r="E843" s="60" t="s">
        <v>145</v>
      </c>
      <c r="F843" s="302">
        <v>2</v>
      </c>
      <c r="G843" s="1670">
        <v>0</v>
      </c>
      <c r="H843" s="1678">
        <v>0</v>
      </c>
      <c r="I843" s="1678">
        <v>0</v>
      </c>
      <c r="J843" s="1678">
        <v>0</v>
      </c>
      <c r="K843" s="1678">
        <v>0</v>
      </c>
      <c r="L843" s="1678">
        <v>0</v>
      </c>
      <c r="M843" s="1679">
        <v>0.374</v>
      </c>
      <c r="N843" s="1679">
        <v>1.1221000000000001</v>
      </c>
      <c r="O843" s="1679">
        <v>1.0124999999999997</v>
      </c>
      <c r="P843" s="1679">
        <v>0.46430000000000016</v>
      </c>
      <c r="Q843" s="1680">
        <v>0.45109999999999983</v>
      </c>
      <c r="R843" s="1681">
        <v>0.25309999999999988</v>
      </c>
      <c r="S843" s="1679">
        <v>0</v>
      </c>
      <c r="T843" s="1679">
        <v>0</v>
      </c>
      <c r="U843" s="1679">
        <v>0</v>
      </c>
      <c r="V843" s="1679">
        <v>0</v>
      </c>
      <c r="W843" s="1679">
        <v>0</v>
      </c>
      <c r="X843" s="1679">
        <v>0</v>
      </c>
      <c r="Y843" s="1679">
        <v>0</v>
      </c>
      <c r="Z843" s="1679">
        <v>0</v>
      </c>
      <c r="AA843" s="1682">
        <f t="shared" si="229"/>
        <v>0</v>
      </c>
    </row>
    <row r="844" spans="2:27" ht="14.4" thickBot="1" x14ac:dyDescent="0.3">
      <c r="B844" s="252"/>
      <c r="C844" s="253"/>
      <c r="D844" s="61"/>
      <c r="E844" s="254"/>
      <c r="F844" s="255"/>
      <c r="G844" s="264"/>
      <c r="H844" s="264"/>
      <c r="I844" s="264"/>
      <c r="J844" s="264"/>
      <c r="K844" s="264"/>
      <c r="L844" s="264"/>
      <c r="M844" s="264"/>
      <c r="N844" s="264"/>
      <c r="O844" s="264"/>
      <c r="P844" s="264"/>
      <c r="Q844" s="264"/>
      <c r="R844" s="264"/>
      <c r="S844" s="264"/>
      <c r="T844" s="264"/>
      <c r="U844" s="264"/>
      <c r="V844" s="264"/>
      <c r="W844" s="264"/>
      <c r="X844" s="264"/>
      <c r="Y844" s="264"/>
      <c r="Z844" s="264"/>
      <c r="AA844" s="264"/>
    </row>
    <row r="845" spans="2:27" ht="42" thickBot="1" x14ac:dyDescent="0.3">
      <c r="B845" s="216" t="s">
        <v>1099</v>
      </c>
      <c r="G845" s="1717" t="s">
        <v>977</v>
      </c>
      <c r="H845" s="1779"/>
      <c r="I845" s="1779"/>
      <c r="J845" s="1779"/>
      <c r="K845" s="1779"/>
      <c r="L845" s="1779"/>
      <c r="M845" s="1779"/>
      <c r="N845" s="1779"/>
      <c r="O845" s="1779"/>
      <c r="P845" s="1779"/>
      <c r="Q845" s="1718"/>
      <c r="R845" s="1717" t="s">
        <v>978</v>
      </c>
      <c r="S845" s="1779"/>
      <c r="T845" s="1779"/>
      <c r="U845" s="1779"/>
      <c r="V845" s="1779"/>
      <c r="W845" s="1779"/>
      <c r="X845" s="1779"/>
      <c r="Y845" s="1779"/>
      <c r="Z845" s="1779"/>
      <c r="AA845" s="1718"/>
    </row>
    <row r="846" spans="2:27" ht="42" thickBot="1" x14ac:dyDescent="0.3">
      <c r="B846" s="257" t="s">
        <v>979</v>
      </c>
      <c r="C846" s="258" t="s">
        <v>962</v>
      </c>
      <c r="D846" s="258" t="s">
        <v>963</v>
      </c>
      <c r="E846" s="258" t="s">
        <v>116</v>
      </c>
      <c r="F846" s="259" t="s">
        <v>117</v>
      </c>
      <c r="G846" s="257" t="s">
        <v>118</v>
      </c>
      <c r="H846" s="258" t="s">
        <v>119</v>
      </c>
      <c r="I846" s="258" t="s">
        <v>120</v>
      </c>
      <c r="J846" s="258" t="s">
        <v>121</v>
      </c>
      <c r="K846" s="258" t="s">
        <v>122</v>
      </c>
      <c r="L846" s="258" t="s">
        <v>123</v>
      </c>
      <c r="M846" s="258" t="s">
        <v>124</v>
      </c>
      <c r="N846" s="258" t="s">
        <v>125</v>
      </c>
      <c r="O846" s="258" t="s">
        <v>126</v>
      </c>
      <c r="P846" s="258" t="s">
        <v>127</v>
      </c>
      <c r="Q846" s="259" t="s">
        <v>128</v>
      </c>
      <c r="R846" s="262" t="s">
        <v>980</v>
      </c>
      <c r="S846" s="260" t="s">
        <v>981</v>
      </c>
      <c r="T846" s="260" t="s">
        <v>982</v>
      </c>
      <c r="U846" s="260" t="s">
        <v>983</v>
      </c>
      <c r="V846" s="260" t="s">
        <v>984</v>
      </c>
      <c r="W846" s="260" t="s">
        <v>985</v>
      </c>
      <c r="X846" s="260" t="s">
        <v>986</v>
      </c>
      <c r="Y846" s="260" t="s">
        <v>987</v>
      </c>
      <c r="Z846" s="260" t="s">
        <v>988</v>
      </c>
      <c r="AA846" s="261" t="s">
        <v>989</v>
      </c>
    </row>
    <row r="847" spans="2:27" x14ac:dyDescent="0.25">
      <c r="B847" s="250" t="s">
        <v>1100</v>
      </c>
      <c r="C847" s="50" t="s">
        <v>1101</v>
      </c>
      <c r="D847" s="57" t="s">
        <v>966</v>
      </c>
      <c r="E847" s="1628" t="s">
        <v>1986</v>
      </c>
      <c r="F847" s="301">
        <v>3</v>
      </c>
      <c r="G847" s="1629"/>
      <c r="H847" s="1630"/>
      <c r="I847" s="1630"/>
      <c r="J847" s="1630"/>
      <c r="K847" s="1630"/>
      <c r="L847" s="1630"/>
      <c r="M847" s="1631"/>
      <c r="N847" s="1631"/>
      <c r="O847" s="1631"/>
      <c r="P847" s="1631"/>
      <c r="Q847" s="1632"/>
      <c r="R847" s="1633"/>
      <c r="S847" s="1631"/>
      <c r="T847" s="1631"/>
      <c r="U847" s="1631"/>
      <c r="V847" s="1631"/>
      <c r="W847" s="1631"/>
      <c r="X847" s="1631"/>
      <c r="Y847" s="1631"/>
      <c r="Z847" s="1631"/>
      <c r="AA847" s="322"/>
    </row>
    <row r="848" spans="2:27" ht="14.4" thickBot="1" x14ac:dyDescent="0.3">
      <c r="B848" s="251" t="s">
        <v>1102</v>
      </c>
      <c r="C848" s="51" t="s">
        <v>1103</v>
      </c>
      <c r="D848" s="59" t="s">
        <v>966</v>
      </c>
      <c r="E848" s="1634" t="s">
        <v>1986</v>
      </c>
      <c r="F848" s="302">
        <v>3</v>
      </c>
      <c r="G848" s="1635">
        <v>0</v>
      </c>
      <c r="H848" s="1636">
        <v>0</v>
      </c>
      <c r="I848" s="1636">
        <v>0</v>
      </c>
      <c r="J848" s="1636">
        <v>0</v>
      </c>
      <c r="K848" s="1636">
        <v>0</v>
      </c>
      <c r="L848" s="1636">
        <v>0</v>
      </c>
      <c r="M848" s="1637">
        <v>0.38557127186683682</v>
      </c>
      <c r="N848" s="1637">
        <v>0.61858656715408622</v>
      </c>
      <c r="O848" s="1637">
        <v>0.8750479469536413</v>
      </c>
      <c r="P848" s="1637">
        <v>1.0539933915093873</v>
      </c>
      <c r="Q848" s="1638">
        <v>1.2280626381158104</v>
      </c>
      <c r="R848" s="1639">
        <v>3.7180754842810302</v>
      </c>
      <c r="S848" s="1637">
        <v>0</v>
      </c>
      <c r="T848" s="1637">
        <v>0</v>
      </c>
      <c r="U848" s="1637">
        <v>0</v>
      </c>
      <c r="V848" s="1637">
        <v>0</v>
      </c>
      <c r="W848" s="1637">
        <v>0</v>
      </c>
      <c r="X848" s="1637">
        <v>0</v>
      </c>
      <c r="Y848" s="1637">
        <v>0</v>
      </c>
      <c r="Z848" s="1637">
        <v>0</v>
      </c>
      <c r="AA848" s="326"/>
    </row>
    <row r="849" spans="2:27" ht="14.4" thickBot="1" x14ac:dyDescent="0.3"/>
    <row r="850" spans="2:27" ht="42" thickBot="1" x14ac:dyDescent="0.3">
      <c r="B850" s="434" t="s">
        <v>57</v>
      </c>
      <c r="C850" s="66" t="s">
        <v>15</v>
      </c>
      <c r="D850" s="432" t="s">
        <v>2</v>
      </c>
      <c r="E850" s="1640" t="s">
        <v>2391</v>
      </c>
      <c r="G850" s="1209" t="s">
        <v>56</v>
      </c>
    </row>
    <row r="851" spans="2:27" ht="28.2" thickBot="1" x14ac:dyDescent="0.3">
      <c r="B851" s="433" t="s">
        <v>110</v>
      </c>
      <c r="C851" s="1232" t="s">
        <v>1947</v>
      </c>
      <c r="D851" s="1642" t="s">
        <v>1987</v>
      </c>
      <c r="E851" s="1640">
        <v>284.10621075357233</v>
      </c>
    </row>
    <row r="852" spans="2:27" ht="14.4" thickBot="1" x14ac:dyDescent="0.3"/>
    <row r="853" spans="2:27" ht="42" thickBot="1" x14ac:dyDescent="0.3">
      <c r="B853" s="216" t="s">
        <v>976</v>
      </c>
      <c r="G853" s="1717" t="s">
        <v>977</v>
      </c>
      <c r="H853" s="1779"/>
      <c r="I853" s="1779"/>
      <c r="J853" s="1779"/>
      <c r="K853" s="1779"/>
      <c r="L853" s="1779"/>
      <c r="M853" s="1779"/>
      <c r="N853" s="1779"/>
      <c r="O853" s="1779"/>
      <c r="P853" s="1779"/>
      <c r="Q853" s="1718"/>
      <c r="R853" s="1717" t="s">
        <v>978</v>
      </c>
      <c r="S853" s="1779"/>
      <c r="T853" s="1779"/>
      <c r="U853" s="1779"/>
      <c r="V853" s="1779"/>
      <c r="W853" s="1779"/>
      <c r="X853" s="1779"/>
      <c r="Y853" s="1779"/>
      <c r="Z853" s="1779"/>
      <c r="AA853" s="1718"/>
    </row>
    <row r="854" spans="2:27" ht="42" thickBot="1" x14ac:dyDescent="0.3">
      <c r="B854" s="257" t="s">
        <v>979</v>
      </c>
      <c r="C854" s="258" t="s">
        <v>962</v>
      </c>
      <c r="D854" s="258" t="s">
        <v>963</v>
      </c>
      <c r="E854" s="258" t="s">
        <v>116</v>
      </c>
      <c r="F854" s="259" t="s">
        <v>117</v>
      </c>
      <c r="G854" s="257" t="s">
        <v>118</v>
      </c>
      <c r="H854" s="258" t="s">
        <v>119</v>
      </c>
      <c r="I854" s="258" t="s">
        <v>120</v>
      </c>
      <c r="J854" s="258" t="s">
        <v>121</v>
      </c>
      <c r="K854" s="258" t="s">
        <v>122</v>
      </c>
      <c r="L854" s="258" t="s">
        <v>123</v>
      </c>
      <c r="M854" s="258" t="s">
        <v>124</v>
      </c>
      <c r="N854" s="258" t="s">
        <v>125</v>
      </c>
      <c r="O854" s="258" t="s">
        <v>126</v>
      </c>
      <c r="P854" s="258" t="s">
        <v>127</v>
      </c>
      <c r="Q854" s="259" t="s">
        <v>128</v>
      </c>
      <c r="R854" s="262" t="s">
        <v>980</v>
      </c>
      <c r="S854" s="260" t="s">
        <v>981</v>
      </c>
      <c r="T854" s="260" t="s">
        <v>982</v>
      </c>
      <c r="U854" s="260" t="s">
        <v>983</v>
      </c>
      <c r="V854" s="260" t="s">
        <v>984</v>
      </c>
      <c r="W854" s="260" t="s">
        <v>985</v>
      </c>
      <c r="X854" s="260" t="s">
        <v>986</v>
      </c>
      <c r="Y854" s="260" t="s">
        <v>987</v>
      </c>
      <c r="Z854" s="260" t="s">
        <v>988</v>
      </c>
      <c r="AA854" s="261" t="s">
        <v>989</v>
      </c>
    </row>
    <row r="855" spans="2:27" x14ac:dyDescent="0.25">
      <c r="B855" s="256" t="s">
        <v>990</v>
      </c>
      <c r="C855" s="247" t="s">
        <v>965</v>
      </c>
      <c r="D855" s="248" t="s">
        <v>966</v>
      </c>
      <c r="E855" s="1643" t="s">
        <v>1986</v>
      </c>
      <c r="F855" s="312">
        <v>3</v>
      </c>
      <c r="G855" s="1644">
        <v>0</v>
      </c>
      <c r="H855" s="1645">
        <v>1.5929650530273047</v>
      </c>
      <c r="I855" s="1645">
        <v>0</v>
      </c>
      <c r="J855" s="1645">
        <v>0</v>
      </c>
      <c r="K855" s="1645">
        <v>0</v>
      </c>
      <c r="L855" s="1645">
        <v>0</v>
      </c>
      <c r="M855" s="1646">
        <v>3.4044242433184908</v>
      </c>
      <c r="N855" s="1646">
        <v>4.5975292784570847</v>
      </c>
      <c r="O855" s="1646">
        <v>4.3238038717033556</v>
      </c>
      <c r="P855" s="1646">
        <v>3.501040562866141</v>
      </c>
      <c r="Q855" s="1647">
        <v>3.5547635310191552</v>
      </c>
      <c r="R855" s="1648">
        <v>16.717005694510679</v>
      </c>
      <c r="S855" s="1646">
        <v>18.70572527651888</v>
      </c>
      <c r="T855" s="1646">
        <v>17.79178531054097</v>
      </c>
      <c r="U855" s="1646">
        <v>17.536931615052385</v>
      </c>
      <c r="V855" s="1646">
        <v>18.159149526560888</v>
      </c>
      <c r="W855" s="1646">
        <v>18.317484627228303</v>
      </c>
      <c r="X855" s="1646">
        <v>17.643378282942276</v>
      </c>
      <c r="Y855" s="1646">
        <v>18.669139245523283</v>
      </c>
      <c r="Z855" s="1646">
        <v>18.632552607148458</v>
      </c>
      <c r="AA855" s="1649">
        <f t="shared" ref="AA855:AA857" si="231">SUM(AA853:AA854)</f>
        <v>0</v>
      </c>
    </row>
    <row r="856" spans="2:27" x14ac:dyDescent="0.25">
      <c r="B856" s="250" t="s">
        <v>991</v>
      </c>
      <c r="C856" s="50" t="s">
        <v>968</v>
      </c>
      <c r="D856" s="57" t="s">
        <v>966</v>
      </c>
      <c r="E856" s="1643" t="s">
        <v>1986</v>
      </c>
      <c r="F856" s="301">
        <v>3</v>
      </c>
      <c r="G856" s="1650">
        <v>0</v>
      </c>
      <c r="H856" s="1651">
        <v>0</v>
      </c>
      <c r="I856" s="1651">
        <v>0</v>
      </c>
      <c r="J856" s="1651">
        <v>0</v>
      </c>
      <c r="K856" s="1651">
        <v>0</v>
      </c>
      <c r="L856" s="1651">
        <v>0</v>
      </c>
      <c r="M856" s="1652">
        <v>0</v>
      </c>
      <c r="N856" s="1652">
        <v>0</v>
      </c>
      <c r="O856" s="1652">
        <v>0</v>
      </c>
      <c r="P856" s="1652">
        <v>0</v>
      </c>
      <c r="Q856" s="1653">
        <v>0</v>
      </c>
      <c r="R856" s="1654">
        <v>0</v>
      </c>
      <c r="S856" s="1652">
        <v>0</v>
      </c>
      <c r="T856" s="1652">
        <v>0</v>
      </c>
      <c r="U856" s="1652">
        <v>0</v>
      </c>
      <c r="V856" s="1652">
        <v>0</v>
      </c>
      <c r="W856" s="1652">
        <v>0</v>
      </c>
      <c r="X856" s="1652">
        <v>0</v>
      </c>
      <c r="Y856" s="1652">
        <v>0</v>
      </c>
      <c r="Z856" s="1652">
        <v>0</v>
      </c>
      <c r="AA856" s="1649">
        <f t="shared" si="231"/>
        <v>0</v>
      </c>
    </row>
    <row r="857" spans="2:27" ht="14.4" thickBot="1" x14ac:dyDescent="0.3">
      <c r="B857" s="251" t="s">
        <v>992</v>
      </c>
      <c r="C857" s="51" t="s">
        <v>993</v>
      </c>
      <c r="D857" s="59" t="s">
        <v>966</v>
      </c>
      <c r="E857" s="1643" t="s">
        <v>1986</v>
      </c>
      <c r="F857" s="302">
        <v>3</v>
      </c>
      <c r="G857" s="315">
        <f t="shared" ref="G857:Z857" si="232">SUM(G855:G856)</f>
        <v>0</v>
      </c>
      <c r="H857" s="315">
        <f t="shared" si="232"/>
        <v>1.5929650530273047</v>
      </c>
      <c r="I857" s="315">
        <f t="shared" si="232"/>
        <v>0</v>
      </c>
      <c r="J857" s="315">
        <f t="shared" si="232"/>
        <v>0</v>
      </c>
      <c r="K857" s="315">
        <f t="shared" si="232"/>
        <v>0</v>
      </c>
      <c r="L857" s="315">
        <f t="shared" si="232"/>
        <v>0</v>
      </c>
      <c r="M857" s="315">
        <f t="shared" si="232"/>
        <v>3.4044242433184908</v>
      </c>
      <c r="N857" s="315">
        <f t="shared" si="232"/>
        <v>4.5975292784570847</v>
      </c>
      <c r="O857" s="315">
        <f t="shared" si="232"/>
        <v>4.3238038717033556</v>
      </c>
      <c r="P857" s="315">
        <f t="shared" si="232"/>
        <v>3.501040562866141</v>
      </c>
      <c r="Q857" s="315">
        <f t="shared" si="232"/>
        <v>3.5547635310191552</v>
      </c>
      <c r="R857" s="315">
        <f t="shared" si="232"/>
        <v>16.717005694510679</v>
      </c>
      <c r="S857" s="315">
        <f t="shared" si="232"/>
        <v>18.70572527651888</v>
      </c>
      <c r="T857" s="315">
        <f t="shared" si="232"/>
        <v>17.79178531054097</v>
      </c>
      <c r="U857" s="315">
        <f t="shared" si="232"/>
        <v>17.536931615052385</v>
      </c>
      <c r="V857" s="315">
        <f t="shared" si="232"/>
        <v>18.159149526560888</v>
      </c>
      <c r="W857" s="315">
        <f t="shared" si="232"/>
        <v>18.317484627228303</v>
      </c>
      <c r="X857" s="315">
        <f t="shared" si="232"/>
        <v>17.643378282942276</v>
      </c>
      <c r="Y857" s="315">
        <f t="shared" si="232"/>
        <v>18.669139245523283</v>
      </c>
      <c r="Z857" s="315">
        <f t="shared" si="232"/>
        <v>18.632552607148458</v>
      </c>
      <c r="AA857" s="318">
        <f t="shared" si="231"/>
        <v>0</v>
      </c>
    </row>
    <row r="858" spans="2:27" ht="14.4" thickBot="1" x14ac:dyDescent="0.3">
      <c r="B858" s="252"/>
      <c r="C858" s="253"/>
      <c r="D858" s="61"/>
      <c r="E858" s="254"/>
      <c r="F858" s="255"/>
      <c r="G858" s="264"/>
      <c r="H858" s="264"/>
      <c r="I858" s="264"/>
      <c r="J858" s="264"/>
      <c r="K858" s="264"/>
      <c r="L858" s="264"/>
      <c r="M858" s="264"/>
      <c r="N858" s="264"/>
      <c r="O858" s="264"/>
      <c r="P858" s="264"/>
      <c r="Q858" s="264"/>
      <c r="R858" s="264"/>
      <c r="S858" s="264"/>
      <c r="T858" s="264"/>
      <c r="U858" s="264"/>
      <c r="V858" s="264"/>
      <c r="W858" s="264"/>
      <c r="X858" s="264"/>
      <c r="Y858" s="264"/>
      <c r="Z858" s="264"/>
      <c r="AA858" s="264"/>
    </row>
    <row r="859" spans="2:27" ht="42" thickBot="1" x14ac:dyDescent="0.3">
      <c r="B859" s="216" t="s">
        <v>994</v>
      </c>
      <c r="C859" s="1658"/>
      <c r="G859" s="1717" t="s">
        <v>977</v>
      </c>
      <c r="H859" s="1779"/>
      <c r="I859" s="1779"/>
      <c r="J859" s="1779"/>
      <c r="K859" s="1779"/>
      <c r="L859" s="1779"/>
      <c r="M859" s="1779"/>
      <c r="N859" s="1779"/>
      <c r="O859" s="1779"/>
      <c r="P859" s="1779"/>
      <c r="Q859" s="1718"/>
      <c r="R859" s="1717" t="s">
        <v>978</v>
      </c>
      <c r="S859" s="1779"/>
      <c r="T859" s="1779"/>
      <c r="U859" s="1779"/>
      <c r="V859" s="1779"/>
      <c r="W859" s="1779"/>
      <c r="X859" s="1779"/>
      <c r="Y859" s="1779"/>
      <c r="Z859" s="1779"/>
      <c r="AA859" s="1718"/>
    </row>
    <row r="860" spans="2:27" ht="42" thickBot="1" x14ac:dyDescent="0.3">
      <c r="B860" s="257" t="s">
        <v>979</v>
      </c>
      <c r="C860" s="258" t="s">
        <v>962</v>
      </c>
      <c r="D860" s="258" t="s">
        <v>963</v>
      </c>
      <c r="E860" s="258" t="s">
        <v>116</v>
      </c>
      <c r="F860" s="259" t="s">
        <v>117</v>
      </c>
      <c r="G860" s="257" t="s">
        <v>118</v>
      </c>
      <c r="H860" s="258" t="s">
        <v>119</v>
      </c>
      <c r="I860" s="258" t="s">
        <v>120</v>
      </c>
      <c r="J860" s="258" t="s">
        <v>121</v>
      </c>
      <c r="K860" s="258" t="s">
        <v>122</v>
      </c>
      <c r="L860" s="258" t="s">
        <v>123</v>
      </c>
      <c r="M860" s="258" t="s">
        <v>124</v>
      </c>
      <c r="N860" s="258" t="s">
        <v>125</v>
      </c>
      <c r="O860" s="258" t="s">
        <v>126</v>
      </c>
      <c r="P860" s="258" t="s">
        <v>127</v>
      </c>
      <c r="Q860" s="259" t="s">
        <v>128</v>
      </c>
      <c r="R860" s="262" t="s">
        <v>980</v>
      </c>
      <c r="S860" s="260" t="s">
        <v>981</v>
      </c>
      <c r="T860" s="260" t="s">
        <v>982</v>
      </c>
      <c r="U860" s="260" t="s">
        <v>983</v>
      </c>
      <c r="V860" s="260" t="s">
        <v>984</v>
      </c>
      <c r="W860" s="260" t="s">
        <v>985</v>
      </c>
      <c r="X860" s="260" t="s">
        <v>986</v>
      </c>
      <c r="Y860" s="260" t="s">
        <v>987</v>
      </c>
      <c r="Z860" s="260" t="s">
        <v>988</v>
      </c>
      <c r="AA860" s="261" t="s">
        <v>989</v>
      </c>
    </row>
    <row r="861" spans="2:27" x14ac:dyDescent="0.25">
      <c r="B861" s="249" t="s">
        <v>995</v>
      </c>
      <c r="C861" s="50" t="s">
        <v>996</v>
      </c>
      <c r="D861" s="57" t="s">
        <v>810</v>
      </c>
      <c r="E861" s="1628" t="s">
        <v>1986</v>
      </c>
      <c r="F861" s="301">
        <v>3</v>
      </c>
      <c r="G861" s="1650">
        <v>0</v>
      </c>
      <c r="H861" s="1659">
        <v>0</v>
      </c>
      <c r="I861" s="1660">
        <v>0</v>
      </c>
      <c r="J861" s="1660">
        <v>0</v>
      </c>
      <c r="K861" s="1660">
        <v>0</v>
      </c>
      <c r="L861" s="1660">
        <v>0</v>
      </c>
      <c r="M861" s="1661">
        <v>0</v>
      </c>
      <c r="N861" s="1661">
        <v>0</v>
      </c>
      <c r="O861" s="1661">
        <v>0</v>
      </c>
      <c r="P861" s="1661">
        <v>0</v>
      </c>
      <c r="Q861" s="1662">
        <v>0</v>
      </c>
      <c r="R861" s="1663">
        <v>6.3811253359802924</v>
      </c>
      <c r="S861" s="1661">
        <v>25.52450134392117</v>
      </c>
      <c r="T861" s="1661">
        <v>0</v>
      </c>
      <c r="U861" s="1661">
        <v>0</v>
      </c>
      <c r="V861" s="1661">
        <v>0</v>
      </c>
      <c r="W861" s="1661">
        <v>6.051501943444455</v>
      </c>
      <c r="X861" s="1661">
        <v>0</v>
      </c>
      <c r="Y861" s="1661">
        <v>0</v>
      </c>
      <c r="Z861" s="1661">
        <v>0</v>
      </c>
      <c r="AA861" s="1664">
        <f t="shared" ref="AA861:AA874" si="233">SUM(AA859:AA860)</f>
        <v>0</v>
      </c>
    </row>
    <row r="862" spans="2:27" x14ac:dyDescent="0.25">
      <c r="B862" s="250" t="s">
        <v>997</v>
      </c>
      <c r="C862" s="50" t="s">
        <v>996</v>
      </c>
      <c r="D862" s="57" t="s">
        <v>807</v>
      </c>
      <c r="E862" s="1628" t="s">
        <v>1986</v>
      </c>
      <c r="F862" s="301">
        <v>3</v>
      </c>
      <c r="G862" s="1650">
        <v>0</v>
      </c>
      <c r="H862" s="1659">
        <v>0</v>
      </c>
      <c r="I862" s="1660">
        <v>0</v>
      </c>
      <c r="J862" s="1660">
        <v>0</v>
      </c>
      <c r="K862" s="1660">
        <v>0</v>
      </c>
      <c r="L862" s="1660">
        <v>0</v>
      </c>
      <c r="M862" s="1661">
        <v>0</v>
      </c>
      <c r="N862" s="1661">
        <v>0</v>
      </c>
      <c r="O862" s="1661">
        <v>0</v>
      </c>
      <c r="P862" s="1661">
        <v>0</v>
      </c>
      <c r="Q862" s="1665">
        <v>0</v>
      </c>
      <c r="R862" s="1663">
        <v>0</v>
      </c>
      <c r="S862" s="1661">
        <v>7.707450013026669E-2</v>
      </c>
      <c r="T862" s="1661">
        <v>0.49188382867283892</v>
      </c>
      <c r="U862" s="1661">
        <v>0.60871492438175934</v>
      </c>
      <c r="V862" s="1661">
        <v>0.59102757397298267</v>
      </c>
      <c r="W862" s="1661">
        <v>0.53727153438582131</v>
      </c>
      <c r="X862" s="1661">
        <v>0.57482347752674023</v>
      </c>
      <c r="Y862" s="1661">
        <v>0.57980325156392154</v>
      </c>
      <c r="Z862" s="1661">
        <v>0.77441602876087789</v>
      </c>
      <c r="AA862" s="1664">
        <f t="shared" si="233"/>
        <v>0</v>
      </c>
    </row>
    <row r="863" spans="2:27" x14ac:dyDescent="0.25">
      <c r="B863" s="250" t="s">
        <v>998</v>
      </c>
      <c r="C863" s="50" t="s">
        <v>996</v>
      </c>
      <c r="D863" s="57" t="s">
        <v>966</v>
      </c>
      <c r="E863" s="1628" t="s">
        <v>1986</v>
      </c>
      <c r="F863" s="301">
        <v>3</v>
      </c>
      <c r="G863" s="319">
        <f t="shared" ref="G863:Z863" si="234">SUM(G861:G862)</f>
        <v>0</v>
      </c>
      <c r="H863" s="319">
        <f t="shared" si="234"/>
        <v>0</v>
      </c>
      <c r="I863" s="319">
        <f t="shared" si="234"/>
        <v>0</v>
      </c>
      <c r="J863" s="319">
        <f t="shared" si="234"/>
        <v>0</v>
      </c>
      <c r="K863" s="319">
        <f t="shared" si="234"/>
        <v>0</v>
      </c>
      <c r="L863" s="319">
        <f t="shared" si="234"/>
        <v>0</v>
      </c>
      <c r="M863" s="319">
        <f t="shared" si="234"/>
        <v>0</v>
      </c>
      <c r="N863" s="319">
        <f t="shared" si="234"/>
        <v>0</v>
      </c>
      <c r="O863" s="319">
        <f t="shared" si="234"/>
        <v>0</v>
      </c>
      <c r="P863" s="319">
        <f t="shared" si="234"/>
        <v>0</v>
      </c>
      <c r="Q863" s="319">
        <f t="shared" si="234"/>
        <v>0</v>
      </c>
      <c r="R863" s="319">
        <f t="shared" si="234"/>
        <v>6.3811253359802924</v>
      </c>
      <c r="S863" s="319">
        <f t="shared" si="234"/>
        <v>25.601575844051435</v>
      </c>
      <c r="T863" s="319">
        <f t="shared" si="234"/>
        <v>0.49188382867283892</v>
      </c>
      <c r="U863" s="319">
        <f t="shared" si="234"/>
        <v>0.60871492438175934</v>
      </c>
      <c r="V863" s="319">
        <f t="shared" si="234"/>
        <v>0.59102757397298267</v>
      </c>
      <c r="W863" s="319">
        <f t="shared" si="234"/>
        <v>6.5887734778302764</v>
      </c>
      <c r="X863" s="319">
        <f t="shared" si="234"/>
        <v>0.57482347752674023</v>
      </c>
      <c r="Y863" s="319">
        <f t="shared" si="234"/>
        <v>0.57980325156392154</v>
      </c>
      <c r="Z863" s="319">
        <f t="shared" si="234"/>
        <v>0.77441602876087789</v>
      </c>
      <c r="AA863" s="320">
        <f t="shared" si="233"/>
        <v>0</v>
      </c>
    </row>
    <row r="864" spans="2:27" x14ac:dyDescent="0.25">
      <c r="B864" s="249" t="s">
        <v>999</v>
      </c>
      <c r="C864" s="50" t="s">
        <v>1000</v>
      </c>
      <c r="D864" s="57" t="s">
        <v>810</v>
      </c>
      <c r="E864" s="1628" t="s">
        <v>1986</v>
      </c>
      <c r="F864" s="301">
        <v>3</v>
      </c>
      <c r="G864" s="1650">
        <v>0</v>
      </c>
      <c r="H864" s="1659">
        <v>0</v>
      </c>
      <c r="I864" s="1660">
        <v>0</v>
      </c>
      <c r="J864" s="1660">
        <v>0</v>
      </c>
      <c r="K864" s="1660">
        <v>0</v>
      </c>
      <c r="L864" s="1660">
        <v>0</v>
      </c>
      <c r="M864" s="1661">
        <v>0</v>
      </c>
      <c r="N864" s="1661">
        <v>0</v>
      </c>
      <c r="O864" s="1661">
        <v>0</v>
      </c>
      <c r="P864" s="1661">
        <v>0</v>
      </c>
      <c r="Q864" s="1665">
        <v>0</v>
      </c>
      <c r="R864" s="1663">
        <v>0</v>
      </c>
      <c r="S864" s="1661">
        <v>0</v>
      </c>
      <c r="T864" s="1661">
        <v>0</v>
      </c>
      <c r="U864" s="1661">
        <v>0</v>
      </c>
      <c r="V864" s="1661">
        <v>0</v>
      </c>
      <c r="W864" s="1661">
        <v>0</v>
      </c>
      <c r="X864" s="1661">
        <v>0</v>
      </c>
      <c r="Y864" s="1661">
        <v>0</v>
      </c>
      <c r="Z864" s="1661">
        <v>0</v>
      </c>
      <c r="AA864" s="1664">
        <f t="shared" si="233"/>
        <v>0</v>
      </c>
    </row>
    <row r="865" spans="2:27" x14ac:dyDescent="0.25">
      <c r="B865" s="250" t="s">
        <v>1001</v>
      </c>
      <c r="C865" s="50" t="s">
        <v>1000</v>
      </c>
      <c r="D865" s="57" t="s">
        <v>807</v>
      </c>
      <c r="E865" s="1628" t="s">
        <v>1986</v>
      </c>
      <c r="F865" s="301">
        <v>3</v>
      </c>
      <c r="G865" s="1650">
        <v>0</v>
      </c>
      <c r="H865" s="1659">
        <v>0</v>
      </c>
      <c r="I865" s="1660">
        <v>0</v>
      </c>
      <c r="J865" s="1660">
        <v>0</v>
      </c>
      <c r="K865" s="1660">
        <v>0</v>
      </c>
      <c r="L865" s="1660">
        <v>0</v>
      </c>
      <c r="M865" s="1661">
        <v>0</v>
      </c>
      <c r="N865" s="1661">
        <v>0</v>
      </c>
      <c r="O865" s="1661">
        <v>0</v>
      </c>
      <c r="P865" s="1661">
        <v>0</v>
      </c>
      <c r="Q865" s="1665">
        <v>0</v>
      </c>
      <c r="R865" s="1663">
        <v>0</v>
      </c>
      <c r="S865" s="1661">
        <v>0</v>
      </c>
      <c r="T865" s="1661">
        <v>0</v>
      </c>
      <c r="U865" s="1661">
        <v>0</v>
      </c>
      <c r="V865" s="1661">
        <v>0</v>
      </c>
      <c r="W865" s="1661">
        <v>0</v>
      </c>
      <c r="X865" s="1661">
        <v>0</v>
      </c>
      <c r="Y865" s="1661">
        <v>0</v>
      </c>
      <c r="Z865" s="1661">
        <v>0</v>
      </c>
      <c r="AA865" s="1664">
        <f t="shared" si="233"/>
        <v>0</v>
      </c>
    </row>
    <row r="866" spans="2:27" x14ac:dyDescent="0.25">
      <c r="B866" s="250" t="s">
        <v>1002</v>
      </c>
      <c r="C866" s="50" t="s">
        <v>1000</v>
      </c>
      <c r="D866" s="57" t="s">
        <v>966</v>
      </c>
      <c r="E866" s="1628" t="s">
        <v>1986</v>
      </c>
      <c r="F866" s="301">
        <v>3</v>
      </c>
      <c r="G866" s="319">
        <f t="shared" ref="G866:AA866" si="235">SUM(G864:G865)</f>
        <v>0</v>
      </c>
      <c r="H866" s="319">
        <f t="shared" si="235"/>
        <v>0</v>
      </c>
      <c r="I866" s="319">
        <f t="shared" si="235"/>
        <v>0</v>
      </c>
      <c r="J866" s="319">
        <f t="shared" si="235"/>
        <v>0</v>
      </c>
      <c r="K866" s="319">
        <f t="shared" si="235"/>
        <v>0</v>
      </c>
      <c r="L866" s="319">
        <f t="shared" si="235"/>
        <v>0</v>
      </c>
      <c r="M866" s="319">
        <f t="shared" si="235"/>
        <v>0</v>
      </c>
      <c r="N866" s="319">
        <f t="shared" si="235"/>
        <v>0</v>
      </c>
      <c r="O866" s="319">
        <f t="shared" si="235"/>
        <v>0</v>
      </c>
      <c r="P866" s="319">
        <f t="shared" si="235"/>
        <v>0</v>
      </c>
      <c r="Q866" s="319">
        <f t="shared" si="235"/>
        <v>0</v>
      </c>
      <c r="R866" s="319">
        <f t="shared" si="235"/>
        <v>0</v>
      </c>
      <c r="S866" s="319">
        <f t="shared" si="235"/>
        <v>0</v>
      </c>
      <c r="T866" s="319">
        <f t="shared" si="235"/>
        <v>0</v>
      </c>
      <c r="U866" s="319">
        <f t="shared" si="235"/>
        <v>0</v>
      </c>
      <c r="V866" s="319">
        <f t="shared" si="235"/>
        <v>0</v>
      </c>
      <c r="W866" s="319">
        <f t="shared" si="235"/>
        <v>0</v>
      </c>
      <c r="X866" s="319">
        <f t="shared" si="235"/>
        <v>0</v>
      </c>
      <c r="Y866" s="319">
        <f t="shared" si="235"/>
        <v>0</v>
      </c>
      <c r="Z866" s="319">
        <f t="shared" si="235"/>
        <v>0</v>
      </c>
      <c r="AA866" s="320">
        <f t="shared" si="235"/>
        <v>0</v>
      </c>
    </row>
    <row r="867" spans="2:27" x14ac:dyDescent="0.25">
      <c r="B867" s="249" t="s">
        <v>1003</v>
      </c>
      <c r="C867" s="50" t="s">
        <v>1004</v>
      </c>
      <c r="D867" s="57" t="s">
        <v>810</v>
      </c>
      <c r="E867" s="1628" t="s">
        <v>1986</v>
      </c>
      <c r="F867" s="301">
        <v>3</v>
      </c>
      <c r="G867" s="1650">
        <v>0</v>
      </c>
      <c r="H867" s="1659">
        <v>0</v>
      </c>
      <c r="I867" s="1660">
        <v>0</v>
      </c>
      <c r="J867" s="1660">
        <v>0</v>
      </c>
      <c r="K867" s="1660">
        <v>0</v>
      </c>
      <c r="L867" s="1660">
        <v>0</v>
      </c>
      <c r="M867" s="1661">
        <v>0.38557127186683682</v>
      </c>
      <c r="N867" s="1661">
        <v>0.61858656715408622</v>
      </c>
      <c r="O867" s="1661">
        <v>0.8750479469536413</v>
      </c>
      <c r="P867" s="1661">
        <v>1.0539933915093873</v>
      </c>
      <c r="Q867" s="1665">
        <v>1.2280626381158104</v>
      </c>
      <c r="R867" s="1663">
        <v>3.7180754842810302</v>
      </c>
      <c r="S867" s="1661">
        <v>0</v>
      </c>
      <c r="T867" s="1661">
        <v>0</v>
      </c>
      <c r="U867" s="1661">
        <v>0</v>
      </c>
      <c r="V867" s="1661">
        <v>0</v>
      </c>
      <c r="W867" s="1661">
        <v>0</v>
      </c>
      <c r="X867" s="1661">
        <v>0</v>
      </c>
      <c r="Y867" s="1661">
        <v>0</v>
      </c>
      <c r="Z867" s="1661">
        <v>0</v>
      </c>
      <c r="AA867" s="1664">
        <f t="shared" si="233"/>
        <v>0</v>
      </c>
    </row>
    <row r="868" spans="2:27" x14ac:dyDescent="0.25">
      <c r="B868" s="250" t="s">
        <v>1005</v>
      </c>
      <c r="C868" s="50" t="s">
        <v>1004</v>
      </c>
      <c r="D868" s="57" t="s">
        <v>807</v>
      </c>
      <c r="E868" s="1628" t="s">
        <v>1986</v>
      </c>
      <c r="F868" s="301">
        <v>3</v>
      </c>
      <c r="G868" s="1650">
        <v>0</v>
      </c>
      <c r="H868" s="1659">
        <v>0</v>
      </c>
      <c r="I868" s="1660">
        <v>0</v>
      </c>
      <c r="J868" s="1660">
        <v>0</v>
      </c>
      <c r="K868" s="1660">
        <v>0</v>
      </c>
      <c r="L868" s="1660">
        <v>0</v>
      </c>
      <c r="M868" s="1661">
        <v>0</v>
      </c>
      <c r="N868" s="1661">
        <v>0</v>
      </c>
      <c r="O868" s="1661">
        <v>0</v>
      </c>
      <c r="P868" s="1661">
        <v>0</v>
      </c>
      <c r="Q868" s="1665">
        <v>0</v>
      </c>
      <c r="R868" s="1663">
        <v>0</v>
      </c>
      <c r="S868" s="1661">
        <v>0</v>
      </c>
      <c r="T868" s="1661">
        <v>0</v>
      </c>
      <c r="U868" s="1661">
        <v>0</v>
      </c>
      <c r="V868" s="1661">
        <v>0</v>
      </c>
      <c r="W868" s="1661">
        <v>0</v>
      </c>
      <c r="X868" s="1661">
        <v>0</v>
      </c>
      <c r="Y868" s="1661">
        <v>0</v>
      </c>
      <c r="Z868" s="1661">
        <v>0</v>
      </c>
      <c r="AA868" s="1664">
        <f t="shared" si="233"/>
        <v>0</v>
      </c>
    </row>
    <row r="869" spans="2:27" x14ac:dyDescent="0.25">
      <c r="B869" s="250" t="s">
        <v>1006</v>
      </c>
      <c r="C869" s="50" t="s">
        <v>1004</v>
      </c>
      <c r="D869" s="57" t="s">
        <v>966</v>
      </c>
      <c r="E869" s="1628" t="s">
        <v>1986</v>
      </c>
      <c r="F869" s="301">
        <v>3</v>
      </c>
      <c r="G869" s="319">
        <f t="shared" ref="G869:AA869" si="236">SUM(G867:G868)</f>
        <v>0</v>
      </c>
      <c r="H869" s="319">
        <f t="shared" si="236"/>
        <v>0</v>
      </c>
      <c r="I869" s="319">
        <f t="shared" si="236"/>
        <v>0</v>
      </c>
      <c r="J869" s="319">
        <f t="shared" si="236"/>
        <v>0</v>
      </c>
      <c r="K869" s="319">
        <f t="shared" si="236"/>
        <v>0</v>
      </c>
      <c r="L869" s="319">
        <f t="shared" si="236"/>
        <v>0</v>
      </c>
      <c r="M869" s="319">
        <f t="shared" si="236"/>
        <v>0.38557127186683682</v>
      </c>
      <c r="N869" s="319">
        <f t="shared" si="236"/>
        <v>0.61858656715408622</v>
      </c>
      <c r="O869" s="319">
        <f t="shared" si="236"/>
        <v>0.8750479469536413</v>
      </c>
      <c r="P869" s="319">
        <f t="shared" si="236"/>
        <v>1.0539933915093873</v>
      </c>
      <c r="Q869" s="319">
        <f t="shared" si="236"/>
        <v>1.2280626381158104</v>
      </c>
      <c r="R869" s="319">
        <f t="shared" si="236"/>
        <v>3.7180754842810302</v>
      </c>
      <c r="S869" s="319">
        <f t="shared" si="236"/>
        <v>0</v>
      </c>
      <c r="T869" s="319">
        <f t="shared" si="236"/>
        <v>0</v>
      </c>
      <c r="U869" s="319">
        <f t="shared" si="236"/>
        <v>0</v>
      </c>
      <c r="V869" s="319">
        <f t="shared" si="236"/>
        <v>0</v>
      </c>
      <c r="W869" s="319">
        <f t="shared" si="236"/>
        <v>0</v>
      </c>
      <c r="X869" s="319">
        <f t="shared" si="236"/>
        <v>0</v>
      </c>
      <c r="Y869" s="319">
        <f t="shared" si="236"/>
        <v>0</v>
      </c>
      <c r="Z869" s="319">
        <f t="shared" si="236"/>
        <v>0</v>
      </c>
      <c r="AA869" s="320">
        <f t="shared" si="236"/>
        <v>0</v>
      </c>
    </row>
    <row r="870" spans="2:27" x14ac:dyDescent="0.25">
      <c r="B870" s="249" t="s">
        <v>1007</v>
      </c>
      <c r="C870" s="50" t="s">
        <v>1008</v>
      </c>
      <c r="D870" s="57" t="s">
        <v>810</v>
      </c>
      <c r="E870" s="1628" t="s">
        <v>1986</v>
      </c>
      <c r="F870" s="301">
        <v>3</v>
      </c>
      <c r="G870" s="1650">
        <v>0</v>
      </c>
      <c r="H870" s="1659">
        <v>0</v>
      </c>
      <c r="I870" s="1660">
        <v>0</v>
      </c>
      <c r="J870" s="1660">
        <v>0</v>
      </c>
      <c r="K870" s="1660">
        <v>0</v>
      </c>
      <c r="L870" s="1660">
        <v>0</v>
      </c>
      <c r="M870" s="1661">
        <v>0</v>
      </c>
      <c r="N870" s="1661">
        <v>0</v>
      </c>
      <c r="O870" s="1661">
        <v>0</v>
      </c>
      <c r="P870" s="1661">
        <v>0</v>
      </c>
      <c r="Q870" s="1665">
        <v>0</v>
      </c>
      <c r="R870" s="1663">
        <v>0.69952644886190185</v>
      </c>
      <c r="S870" s="1661">
        <v>0</v>
      </c>
      <c r="T870" s="1661">
        <v>0.13000787623397669</v>
      </c>
      <c r="U870" s="1661">
        <v>0</v>
      </c>
      <c r="V870" s="1661">
        <v>0.28199541738971562</v>
      </c>
      <c r="W870" s="1661">
        <v>0</v>
      </c>
      <c r="X870" s="1661">
        <v>0.13000787623397669</v>
      </c>
      <c r="Y870" s="1661">
        <v>0</v>
      </c>
      <c r="Z870" s="1661">
        <v>0.28199541738971562</v>
      </c>
      <c r="AA870" s="1664">
        <f t="shared" si="233"/>
        <v>0</v>
      </c>
    </row>
    <row r="871" spans="2:27" x14ac:dyDescent="0.25">
      <c r="B871" s="250" t="s">
        <v>1009</v>
      </c>
      <c r="C871" s="50" t="s">
        <v>1008</v>
      </c>
      <c r="D871" s="57" t="s">
        <v>807</v>
      </c>
      <c r="E871" s="1628" t="s">
        <v>1986</v>
      </c>
      <c r="F871" s="301">
        <v>3</v>
      </c>
      <c r="G871" s="1650">
        <v>0</v>
      </c>
      <c r="H871" s="1659">
        <v>0</v>
      </c>
      <c r="I871" s="1660">
        <v>0</v>
      </c>
      <c r="J871" s="1660">
        <v>0</v>
      </c>
      <c r="K871" s="1660">
        <v>0</v>
      </c>
      <c r="L871" s="1660">
        <v>0</v>
      </c>
      <c r="M871" s="1661">
        <v>0</v>
      </c>
      <c r="N871" s="1661">
        <v>0</v>
      </c>
      <c r="O871" s="1661">
        <v>0</v>
      </c>
      <c r="P871" s="1661">
        <v>0</v>
      </c>
      <c r="Q871" s="1665">
        <v>0</v>
      </c>
      <c r="R871" s="1663">
        <v>3.3026615040518688E-2</v>
      </c>
      <c r="S871" s="1661">
        <v>8.2566537601296577E-2</v>
      </c>
      <c r="T871" s="1661">
        <v>8.2566537601296619E-2</v>
      </c>
      <c r="U871" s="1661">
        <v>8.2566537601296397E-2</v>
      </c>
      <c r="V871" s="1661">
        <v>8.2566537601296286E-2</v>
      </c>
      <c r="W871" s="1661">
        <v>8.2566537601296619E-2</v>
      </c>
      <c r="X871" s="1661">
        <v>8.2566537601296508E-2</v>
      </c>
      <c r="Y871" s="1661">
        <v>8.2566537601296522E-2</v>
      </c>
      <c r="Z871" s="1661">
        <v>8.256653760129648E-2</v>
      </c>
      <c r="AA871" s="1664">
        <f t="shared" si="233"/>
        <v>0</v>
      </c>
    </row>
    <row r="872" spans="2:27" x14ac:dyDescent="0.25">
      <c r="B872" s="250" t="s">
        <v>1010</v>
      </c>
      <c r="C872" s="50" t="s">
        <v>1008</v>
      </c>
      <c r="D872" s="57" t="s">
        <v>966</v>
      </c>
      <c r="E872" s="1628" t="s">
        <v>1986</v>
      </c>
      <c r="F872" s="301">
        <v>3</v>
      </c>
      <c r="G872" s="319">
        <f t="shared" ref="G872:AA872" si="237">SUM(G870:G871)</f>
        <v>0</v>
      </c>
      <c r="H872" s="319">
        <f t="shared" si="237"/>
        <v>0</v>
      </c>
      <c r="I872" s="319">
        <f t="shared" si="237"/>
        <v>0</v>
      </c>
      <c r="J872" s="319">
        <f t="shared" si="237"/>
        <v>0</v>
      </c>
      <c r="K872" s="319">
        <f t="shared" si="237"/>
        <v>0</v>
      </c>
      <c r="L872" s="319">
        <f t="shared" si="237"/>
        <v>0</v>
      </c>
      <c r="M872" s="319">
        <f t="shared" si="237"/>
        <v>0</v>
      </c>
      <c r="N872" s="319">
        <f t="shared" si="237"/>
        <v>0</v>
      </c>
      <c r="O872" s="319">
        <f t="shared" si="237"/>
        <v>0</v>
      </c>
      <c r="P872" s="319">
        <f t="shared" si="237"/>
        <v>0</v>
      </c>
      <c r="Q872" s="319">
        <f t="shared" si="237"/>
        <v>0</v>
      </c>
      <c r="R872" s="319">
        <f t="shared" si="237"/>
        <v>0.73255306390242059</v>
      </c>
      <c r="S872" s="319">
        <f t="shared" si="237"/>
        <v>8.2566537601296577E-2</v>
      </c>
      <c r="T872" s="319">
        <f t="shared" si="237"/>
        <v>0.21257441383527331</v>
      </c>
      <c r="U872" s="319">
        <f t="shared" si="237"/>
        <v>8.2566537601296397E-2</v>
      </c>
      <c r="V872" s="319">
        <f t="shared" si="237"/>
        <v>0.36456195499101191</v>
      </c>
      <c r="W872" s="319">
        <f t="shared" si="237"/>
        <v>8.2566537601296619E-2</v>
      </c>
      <c r="X872" s="319">
        <f t="shared" si="237"/>
        <v>0.2125744138352732</v>
      </c>
      <c r="Y872" s="319">
        <f t="shared" si="237"/>
        <v>8.2566537601296522E-2</v>
      </c>
      <c r="Z872" s="319">
        <f t="shared" si="237"/>
        <v>0.36456195499101207</v>
      </c>
      <c r="AA872" s="320">
        <f t="shared" si="237"/>
        <v>0</v>
      </c>
    </row>
    <row r="873" spans="2:27" x14ac:dyDescent="0.25">
      <c r="B873" s="249" t="s">
        <v>1011</v>
      </c>
      <c r="C873" s="50" t="s">
        <v>1012</v>
      </c>
      <c r="D873" s="57" t="s">
        <v>810</v>
      </c>
      <c r="E873" s="1628" t="s">
        <v>1986</v>
      </c>
      <c r="F873" s="301">
        <v>3</v>
      </c>
      <c r="G873" s="1650">
        <v>0</v>
      </c>
      <c r="H873" s="1659">
        <v>0</v>
      </c>
      <c r="I873" s="1660">
        <v>0</v>
      </c>
      <c r="J873" s="1660">
        <v>0</v>
      </c>
      <c r="K873" s="1660">
        <v>0</v>
      </c>
      <c r="L873" s="1660">
        <v>0</v>
      </c>
      <c r="M873" s="1661">
        <v>0</v>
      </c>
      <c r="N873" s="1661">
        <v>0</v>
      </c>
      <c r="O873" s="1661">
        <v>0</v>
      </c>
      <c r="P873" s="1661">
        <v>0</v>
      </c>
      <c r="Q873" s="1665">
        <v>0</v>
      </c>
      <c r="R873" s="1663">
        <v>0</v>
      </c>
      <c r="S873" s="1661">
        <v>0</v>
      </c>
      <c r="T873" s="1661">
        <v>0</v>
      </c>
      <c r="U873" s="1661">
        <v>0</v>
      </c>
      <c r="V873" s="1661">
        <v>0</v>
      </c>
      <c r="W873" s="1661">
        <v>0</v>
      </c>
      <c r="X873" s="1661">
        <v>0</v>
      </c>
      <c r="Y873" s="1661">
        <v>0</v>
      </c>
      <c r="Z873" s="1661">
        <v>0</v>
      </c>
      <c r="AA873" s="1664">
        <f t="shared" si="233"/>
        <v>0</v>
      </c>
    </row>
    <row r="874" spans="2:27" x14ac:dyDescent="0.25">
      <c r="B874" s="250" t="s">
        <v>1013</v>
      </c>
      <c r="C874" s="50" t="s">
        <v>1012</v>
      </c>
      <c r="D874" s="57" t="s">
        <v>807</v>
      </c>
      <c r="E874" s="1628" t="s">
        <v>1986</v>
      </c>
      <c r="F874" s="301">
        <v>3</v>
      </c>
      <c r="G874" s="1650">
        <v>0</v>
      </c>
      <c r="H874" s="1659">
        <v>0</v>
      </c>
      <c r="I874" s="1660">
        <v>0</v>
      </c>
      <c r="J874" s="1660">
        <v>0</v>
      </c>
      <c r="K874" s="1660">
        <v>0</v>
      </c>
      <c r="L874" s="1660">
        <v>0</v>
      </c>
      <c r="M874" s="1661">
        <v>0</v>
      </c>
      <c r="N874" s="1661">
        <v>0</v>
      </c>
      <c r="O874" s="1661">
        <v>0</v>
      </c>
      <c r="P874" s="1661">
        <v>0</v>
      </c>
      <c r="Q874" s="1665">
        <v>0</v>
      </c>
      <c r="R874" s="1663">
        <v>0</v>
      </c>
      <c r="S874" s="1661">
        <v>0</v>
      </c>
      <c r="T874" s="1661">
        <v>0</v>
      </c>
      <c r="U874" s="1661">
        <v>0</v>
      </c>
      <c r="V874" s="1661">
        <v>0</v>
      </c>
      <c r="W874" s="1661">
        <v>0</v>
      </c>
      <c r="X874" s="1661">
        <v>0</v>
      </c>
      <c r="Y874" s="1661">
        <v>0</v>
      </c>
      <c r="Z874" s="1661">
        <v>0</v>
      </c>
      <c r="AA874" s="1664">
        <f t="shared" si="233"/>
        <v>0</v>
      </c>
    </row>
    <row r="875" spans="2:27" x14ac:dyDescent="0.25">
      <c r="B875" s="250" t="s">
        <v>1014</v>
      </c>
      <c r="C875" s="50" t="s">
        <v>1012</v>
      </c>
      <c r="D875" s="57" t="s">
        <v>966</v>
      </c>
      <c r="E875" s="1628" t="s">
        <v>1986</v>
      </c>
      <c r="F875" s="301">
        <v>3</v>
      </c>
      <c r="G875" s="319">
        <f t="shared" ref="G875:AA875" si="238">SUM(G873:G874)</f>
        <v>0</v>
      </c>
      <c r="H875" s="319">
        <f t="shared" si="238"/>
        <v>0</v>
      </c>
      <c r="I875" s="319">
        <f t="shared" si="238"/>
        <v>0</v>
      </c>
      <c r="J875" s="319">
        <f t="shared" si="238"/>
        <v>0</v>
      </c>
      <c r="K875" s="319">
        <f t="shared" si="238"/>
        <v>0</v>
      </c>
      <c r="L875" s="319">
        <f t="shared" si="238"/>
        <v>0</v>
      </c>
      <c r="M875" s="319">
        <f t="shared" si="238"/>
        <v>0</v>
      </c>
      <c r="N875" s="319">
        <f t="shared" si="238"/>
        <v>0</v>
      </c>
      <c r="O875" s="319">
        <f t="shared" si="238"/>
        <v>0</v>
      </c>
      <c r="P875" s="319">
        <f t="shared" si="238"/>
        <v>0</v>
      </c>
      <c r="Q875" s="319">
        <f t="shared" si="238"/>
        <v>0</v>
      </c>
      <c r="R875" s="319">
        <f t="shared" si="238"/>
        <v>0</v>
      </c>
      <c r="S875" s="319">
        <f t="shared" si="238"/>
        <v>0</v>
      </c>
      <c r="T875" s="319">
        <f t="shared" si="238"/>
        <v>0</v>
      </c>
      <c r="U875" s="319">
        <f t="shared" si="238"/>
        <v>0</v>
      </c>
      <c r="V875" s="319">
        <f t="shared" si="238"/>
        <v>0</v>
      </c>
      <c r="W875" s="319">
        <f t="shared" si="238"/>
        <v>0</v>
      </c>
      <c r="X875" s="319">
        <f t="shared" si="238"/>
        <v>0</v>
      </c>
      <c r="Y875" s="319">
        <f t="shared" si="238"/>
        <v>0</v>
      </c>
      <c r="Z875" s="319">
        <f t="shared" si="238"/>
        <v>0</v>
      </c>
      <c r="AA875" s="320">
        <f t="shared" si="238"/>
        <v>0</v>
      </c>
    </row>
    <row r="876" spans="2:27" ht="14.4" thickBot="1" x14ac:dyDescent="0.3">
      <c r="B876" s="251" t="s">
        <v>1015</v>
      </c>
      <c r="C876" s="51" t="s">
        <v>1016</v>
      </c>
      <c r="D876" s="59" t="s">
        <v>966</v>
      </c>
      <c r="E876" s="1634" t="s">
        <v>1986</v>
      </c>
      <c r="F876" s="302">
        <v>3</v>
      </c>
      <c r="G876" s="315">
        <f t="shared" ref="G876:AA876" si="239">SUM(G875,G872,G869,G866,G863)</f>
        <v>0</v>
      </c>
      <c r="H876" s="315">
        <f t="shared" si="239"/>
        <v>0</v>
      </c>
      <c r="I876" s="315">
        <f t="shared" si="239"/>
        <v>0</v>
      </c>
      <c r="J876" s="315">
        <f t="shared" si="239"/>
        <v>0</v>
      </c>
      <c r="K876" s="315">
        <f t="shared" si="239"/>
        <v>0</v>
      </c>
      <c r="L876" s="315">
        <f t="shared" si="239"/>
        <v>0</v>
      </c>
      <c r="M876" s="315">
        <f t="shared" si="239"/>
        <v>0.38557127186683682</v>
      </c>
      <c r="N876" s="315">
        <f t="shared" si="239"/>
        <v>0.61858656715408622</v>
      </c>
      <c r="O876" s="315">
        <f t="shared" si="239"/>
        <v>0.8750479469536413</v>
      </c>
      <c r="P876" s="315">
        <f t="shared" si="239"/>
        <v>1.0539933915093873</v>
      </c>
      <c r="Q876" s="315">
        <f t="shared" si="239"/>
        <v>1.2280626381158104</v>
      </c>
      <c r="R876" s="315">
        <f t="shared" si="239"/>
        <v>10.831753884163742</v>
      </c>
      <c r="S876" s="315">
        <f t="shared" si="239"/>
        <v>25.68414238165273</v>
      </c>
      <c r="T876" s="315">
        <f t="shared" si="239"/>
        <v>0.70445824250811229</v>
      </c>
      <c r="U876" s="315">
        <f t="shared" si="239"/>
        <v>0.69128146198305573</v>
      </c>
      <c r="V876" s="315">
        <f t="shared" si="239"/>
        <v>0.95558952896399463</v>
      </c>
      <c r="W876" s="315">
        <f t="shared" si="239"/>
        <v>6.6713400154315732</v>
      </c>
      <c r="X876" s="315">
        <f t="shared" si="239"/>
        <v>0.78739789136201344</v>
      </c>
      <c r="Y876" s="315">
        <f t="shared" si="239"/>
        <v>0.66236978916521805</v>
      </c>
      <c r="Z876" s="315">
        <f t="shared" si="239"/>
        <v>1.1389779837518899</v>
      </c>
      <c r="AA876" s="318">
        <f t="shared" si="239"/>
        <v>0</v>
      </c>
    </row>
    <row r="877" spans="2:27" ht="14.4" thickBot="1" x14ac:dyDescent="0.3">
      <c r="B877" s="252"/>
      <c r="C877" s="253"/>
      <c r="D877" s="61"/>
      <c r="E877" s="254"/>
      <c r="F877" s="255"/>
      <c r="G877" s="264"/>
      <c r="H877" s="264"/>
      <c r="I877" s="264"/>
      <c r="J877" s="264"/>
      <c r="K877" s="264"/>
      <c r="L877" s="264"/>
      <c r="M877" s="264"/>
      <c r="N877" s="264"/>
      <c r="O877" s="264"/>
      <c r="P877" s="264"/>
      <c r="Q877" s="264"/>
      <c r="R877" s="264"/>
      <c r="S877" s="264"/>
      <c r="T877" s="264"/>
      <c r="U877" s="264"/>
      <c r="V877" s="264"/>
      <c r="W877" s="264"/>
      <c r="X877" s="264"/>
      <c r="Y877" s="264"/>
      <c r="Z877" s="264"/>
      <c r="AA877" s="264"/>
    </row>
    <row r="878" spans="2:27" ht="42" thickBot="1" x14ac:dyDescent="0.3">
      <c r="B878" s="216" t="s">
        <v>1017</v>
      </c>
      <c r="G878" s="1717" t="s">
        <v>977</v>
      </c>
      <c r="H878" s="1779"/>
      <c r="I878" s="1779"/>
      <c r="J878" s="1779"/>
      <c r="K878" s="1779"/>
      <c r="L878" s="1779"/>
      <c r="M878" s="1779"/>
      <c r="N878" s="1779"/>
      <c r="O878" s="1779"/>
      <c r="P878" s="1779"/>
      <c r="Q878" s="1718"/>
      <c r="R878" s="1717" t="s">
        <v>978</v>
      </c>
      <c r="S878" s="1779"/>
      <c r="T878" s="1779"/>
      <c r="U878" s="1779"/>
      <c r="V878" s="1779"/>
      <c r="W878" s="1779"/>
      <c r="X878" s="1779"/>
      <c r="Y878" s="1779"/>
      <c r="Z878" s="1779"/>
      <c r="AA878" s="1718"/>
    </row>
    <row r="879" spans="2:27" ht="42" thickBot="1" x14ac:dyDescent="0.3">
      <c r="B879" s="1151" t="s">
        <v>979</v>
      </c>
      <c r="C879" s="1152" t="s">
        <v>962</v>
      </c>
      <c r="D879" s="1152" t="s">
        <v>963</v>
      </c>
      <c r="E879" s="1152" t="s">
        <v>116</v>
      </c>
      <c r="F879" s="1153" t="s">
        <v>117</v>
      </c>
      <c r="G879" s="257" t="s">
        <v>118</v>
      </c>
      <c r="H879" s="258" t="s">
        <v>119</v>
      </c>
      <c r="I879" s="258" t="s">
        <v>120</v>
      </c>
      <c r="J879" s="258" t="s">
        <v>121</v>
      </c>
      <c r="K879" s="258" t="s">
        <v>122</v>
      </c>
      <c r="L879" s="258" t="s">
        <v>123</v>
      </c>
      <c r="M879" s="258" t="s">
        <v>124</v>
      </c>
      <c r="N879" s="258" t="s">
        <v>125</v>
      </c>
      <c r="O879" s="258" t="s">
        <v>126</v>
      </c>
      <c r="P879" s="258" t="s">
        <v>127</v>
      </c>
      <c r="Q879" s="259" t="s">
        <v>128</v>
      </c>
      <c r="R879" s="262" t="s">
        <v>980</v>
      </c>
      <c r="S879" s="260" t="s">
        <v>981</v>
      </c>
      <c r="T879" s="260" t="s">
        <v>982</v>
      </c>
      <c r="U879" s="260" t="s">
        <v>983</v>
      </c>
      <c r="V879" s="260" t="s">
        <v>984</v>
      </c>
      <c r="W879" s="260" t="s">
        <v>985</v>
      </c>
      <c r="X879" s="260" t="s">
        <v>986</v>
      </c>
      <c r="Y879" s="260" t="s">
        <v>987</v>
      </c>
      <c r="Z879" s="260" t="s">
        <v>988</v>
      </c>
      <c r="AA879" s="261" t="s">
        <v>989</v>
      </c>
    </row>
    <row r="880" spans="2:27" x14ac:dyDescent="0.25">
      <c r="B880" s="1146" t="s">
        <v>1018</v>
      </c>
      <c r="C880" s="1147" t="s">
        <v>1019</v>
      </c>
      <c r="D880" s="1148" t="s">
        <v>810</v>
      </c>
      <c r="E880" s="1669" t="s">
        <v>1986</v>
      </c>
      <c r="F880" s="1150">
        <v>3</v>
      </c>
      <c r="G880" s="1670">
        <v>0</v>
      </c>
      <c r="H880" s="1671">
        <v>0</v>
      </c>
      <c r="I880" s="1671">
        <v>0</v>
      </c>
      <c r="J880" s="1671">
        <v>0</v>
      </c>
      <c r="K880" s="1671">
        <v>0</v>
      </c>
      <c r="L880" s="1671">
        <v>0</v>
      </c>
      <c r="M880" s="1648">
        <v>0</v>
      </c>
      <c r="N880" s="1648">
        <v>0</v>
      </c>
      <c r="O880" s="1648">
        <v>0</v>
      </c>
      <c r="P880" s="1648">
        <v>0</v>
      </c>
      <c r="Q880" s="1647">
        <v>0</v>
      </c>
      <c r="R880" s="1648">
        <v>0</v>
      </c>
      <c r="S880" s="1648">
        <v>0</v>
      </c>
      <c r="T880" s="1648">
        <v>0</v>
      </c>
      <c r="U880" s="1648">
        <v>0</v>
      </c>
      <c r="V880" s="1648">
        <v>0</v>
      </c>
      <c r="W880" s="1648">
        <v>0</v>
      </c>
      <c r="X880" s="1648">
        <v>0</v>
      </c>
      <c r="Y880" s="1648">
        <v>0</v>
      </c>
      <c r="Z880" s="1648">
        <v>0</v>
      </c>
      <c r="AA880" s="1672">
        <f t="shared" ref="AA880:AA912" si="240">SUM(AA872,AA876)</f>
        <v>0</v>
      </c>
    </row>
    <row r="881" spans="2:27" x14ac:dyDescent="0.25">
      <c r="B881" s="250" t="s">
        <v>1020</v>
      </c>
      <c r="C881" s="50" t="s">
        <v>1021</v>
      </c>
      <c r="D881" s="57" t="s">
        <v>810</v>
      </c>
      <c r="E881" s="1628" t="s">
        <v>1986</v>
      </c>
      <c r="F881" s="301">
        <v>3</v>
      </c>
      <c r="G881" s="1650">
        <v>0</v>
      </c>
      <c r="H881" s="1671">
        <v>0</v>
      </c>
      <c r="I881" s="1671">
        <v>0</v>
      </c>
      <c r="J881" s="1671">
        <v>0</v>
      </c>
      <c r="K881" s="1671">
        <v>0</v>
      </c>
      <c r="L881" s="1671">
        <v>0</v>
      </c>
      <c r="M881" s="1648">
        <v>0</v>
      </c>
      <c r="N881" s="1648">
        <v>0</v>
      </c>
      <c r="O881" s="1648">
        <v>0</v>
      </c>
      <c r="P881" s="1648">
        <v>0</v>
      </c>
      <c r="Q881" s="1673">
        <v>0</v>
      </c>
      <c r="R881" s="1648">
        <v>0</v>
      </c>
      <c r="S881" s="1648">
        <v>0</v>
      </c>
      <c r="T881" s="1648">
        <v>0</v>
      </c>
      <c r="U881" s="1648">
        <v>0</v>
      </c>
      <c r="V881" s="1648">
        <v>0</v>
      </c>
      <c r="W881" s="1648">
        <v>0</v>
      </c>
      <c r="X881" s="1648">
        <v>0</v>
      </c>
      <c r="Y881" s="1648">
        <v>0</v>
      </c>
      <c r="Z881" s="1648">
        <v>0</v>
      </c>
      <c r="AA881" s="1672">
        <f t="shared" si="240"/>
        <v>0</v>
      </c>
    </row>
    <row r="882" spans="2:27" x14ac:dyDescent="0.25">
      <c r="B882" s="250" t="s">
        <v>1022</v>
      </c>
      <c r="C882" s="50" t="s">
        <v>1023</v>
      </c>
      <c r="D882" s="57" t="s">
        <v>810</v>
      </c>
      <c r="E882" s="1628" t="s">
        <v>1986</v>
      </c>
      <c r="F882" s="301">
        <v>3</v>
      </c>
      <c r="G882" s="1650">
        <v>0</v>
      </c>
      <c r="H882" s="1671">
        <v>0</v>
      </c>
      <c r="I882" s="1671">
        <v>0</v>
      </c>
      <c r="J882" s="1671">
        <v>0</v>
      </c>
      <c r="K882" s="1671">
        <v>0</v>
      </c>
      <c r="L882" s="1671">
        <v>0</v>
      </c>
      <c r="M882" s="1648">
        <v>0</v>
      </c>
      <c r="N882" s="1648">
        <v>0</v>
      </c>
      <c r="O882" s="1648">
        <v>0</v>
      </c>
      <c r="P882" s="1648">
        <v>0</v>
      </c>
      <c r="Q882" s="1673">
        <v>0</v>
      </c>
      <c r="R882" s="1648">
        <v>0</v>
      </c>
      <c r="S882" s="1648">
        <v>0</v>
      </c>
      <c r="T882" s="1648">
        <v>0</v>
      </c>
      <c r="U882" s="1648">
        <v>0</v>
      </c>
      <c r="V882" s="1648">
        <v>0</v>
      </c>
      <c r="W882" s="1648">
        <v>0</v>
      </c>
      <c r="X882" s="1648">
        <v>0</v>
      </c>
      <c r="Y882" s="1648">
        <v>0</v>
      </c>
      <c r="Z882" s="1648">
        <v>0</v>
      </c>
      <c r="AA882" s="1672">
        <f t="shared" si="240"/>
        <v>0</v>
      </c>
    </row>
    <row r="883" spans="2:27" x14ac:dyDescent="0.25">
      <c r="B883" s="250" t="s">
        <v>1024</v>
      </c>
      <c r="C883" s="50" t="s">
        <v>1025</v>
      </c>
      <c r="D883" s="57" t="s">
        <v>810</v>
      </c>
      <c r="E883" s="1628" t="s">
        <v>1986</v>
      </c>
      <c r="F883" s="301">
        <v>3</v>
      </c>
      <c r="G883" s="1650">
        <v>0</v>
      </c>
      <c r="H883" s="1671">
        <v>0</v>
      </c>
      <c r="I883" s="1671">
        <v>0</v>
      </c>
      <c r="J883" s="1671">
        <v>0</v>
      </c>
      <c r="K883" s="1671">
        <v>0</v>
      </c>
      <c r="L883" s="1671">
        <v>0</v>
      </c>
      <c r="M883" s="1648">
        <v>0</v>
      </c>
      <c r="N883" s="1648">
        <v>0</v>
      </c>
      <c r="O883" s="1648">
        <v>0</v>
      </c>
      <c r="P883" s="1648">
        <v>0</v>
      </c>
      <c r="Q883" s="1673">
        <v>0</v>
      </c>
      <c r="R883" s="1648">
        <v>0</v>
      </c>
      <c r="S883" s="1648">
        <v>0</v>
      </c>
      <c r="T883" s="1648">
        <v>0</v>
      </c>
      <c r="U883" s="1648">
        <v>0</v>
      </c>
      <c r="V883" s="1648">
        <v>0</v>
      </c>
      <c r="W883" s="1648">
        <v>0</v>
      </c>
      <c r="X883" s="1648">
        <v>0</v>
      </c>
      <c r="Y883" s="1648">
        <v>0</v>
      </c>
      <c r="Z883" s="1648">
        <v>0</v>
      </c>
      <c r="AA883" s="1672">
        <f t="shared" si="240"/>
        <v>0</v>
      </c>
    </row>
    <row r="884" spans="2:27" x14ac:dyDescent="0.25">
      <c r="B884" s="250" t="s">
        <v>1026</v>
      </c>
      <c r="C884" s="50" t="s">
        <v>1019</v>
      </c>
      <c r="D884" s="57" t="s">
        <v>807</v>
      </c>
      <c r="E884" s="1628" t="s">
        <v>1986</v>
      </c>
      <c r="F884" s="301">
        <v>3</v>
      </c>
      <c r="G884" s="1670">
        <v>0</v>
      </c>
      <c r="H884" s="1671">
        <v>0</v>
      </c>
      <c r="I884" s="1671">
        <v>0</v>
      </c>
      <c r="J884" s="1671">
        <v>0</v>
      </c>
      <c r="K884" s="1671">
        <v>0</v>
      </c>
      <c r="L884" s="1671">
        <v>0</v>
      </c>
      <c r="M884" s="1648">
        <v>0</v>
      </c>
      <c r="N884" s="1648">
        <v>0</v>
      </c>
      <c r="O884" s="1648">
        <v>0</v>
      </c>
      <c r="P884" s="1648">
        <v>0</v>
      </c>
      <c r="Q884" s="1673">
        <v>0</v>
      </c>
      <c r="R884" s="1648">
        <v>0</v>
      </c>
      <c r="S884" s="1648">
        <v>0</v>
      </c>
      <c r="T884" s="1648">
        <v>0</v>
      </c>
      <c r="U884" s="1648">
        <v>0</v>
      </c>
      <c r="V884" s="1648">
        <v>0</v>
      </c>
      <c r="W884" s="1648">
        <v>0</v>
      </c>
      <c r="X884" s="1648">
        <v>0</v>
      </c>
      <c r="Y884" s="1648">
        <v>0</v>
      </c>
      <c r="Z884" s="1648">
        <v>0</v>
      </c>
      <c r="AA884" s="1672">
        <f t="shared" si="240"/>
        <v>0</v>
      </c>
    </row>
    <row r="885" spans="2:27" x14ac:dyDescent="0.25">
      <c r="B885" s="250" t="s">
        <v>1027</v>
      </c>
      <c r="C885" s="50" t="s">
        <v>1021</v>
      </c>
      <c r="D885" s="57" t="s">
        <v>807</v>
      </c>
      <c r="E885" s="1628" t="s">
        <v>1986</v>
      </c>
      <c r="F885" s="301">
        <v>3</v>
      </c>
      <c r="G885" s="1650">
        <v>0</v>
      </c>
      <c r="H885" s="1671">
        <v>0</v>
      </c>
      <c r="I885" s="1671">
        <v>0</v>
      </c>
      <c r="J885" s="1671">
        <v>0</v>
      </c>
      <c r="K885" s="1671">
        <v>0</v>
      </c>
      <c r="L885" s="1671">
        <v>0</v>
      </c>
      <c r="M885" s="1648">
        <v>0</v>
      </c>
      <c r="N885" s="1648">
        <v>0</v>
      </c>
      <c r="O885" s="1648">
        <v>0</v>
      </c>
      <c r="P885" s="1648">
        <v>0</v>
      </c>
      <c r="Q885" s="1673">
        <v>0</v>
      </c>
      <c r="R885" s="1648">
        <v>0</v>
      </c>
      <c r="S885" s="1648">
        <v>0</v>
      </c>
      <c r="T885" s="1648">
        <v>0</v>
      </c>
      <c r="U885" s="1648">
        <v>0</v>
      </c>
      <c r="V885" s="1648">
        <v>0</v>
      </c>
      <c r="W885" s="1648">
        <v>0</v>
      </c>
      <c r="X885" s="1648">
        <v>0</v>
      </c>
      <c r="Y885" s="1648">
        <v>0</v>
      </c>
      <c r="Z885" s="1648">
        <v>0</v>
      </c>
      <c r="AA885" s="1672">
        <f t="shared" si="240"/>
        <v>0</v>
      </c>
    </row>
    <row r="886" spans="2:27" x14ac:dyDescent="0.25">
      <c r="B886" s="250" t="s">
        <v>1028</v>
      </c>
      <c r="C886" s="50" t="s">
        <v>1023</v>
      </c>
      <c r="D886" s="57" t="s">
        <v>807</v>
      </c>
      <c r="E886" s="1628" t="s">
        <v>1986</v>
      </c>
      <c r="F886" s="301">
        <v>3</v>
      </c>
      <c r="G886" s="1650">
        <v>0</v>
      </c>
      <c r="H886" s="1671">
        <v>0</v>
      </c>
      <c r="I886" s="1671">
        <v>0</v>
      </c>
      <c r="J886" s="1671">
        <v>0</v>
      </c>
      <c r="K886" s="1671">
        <v>0</v>
      </c>
      <c r="L886" s="1671">
        <v>0</v>
      </c>
      <c r="M886" s="1648">
        <v>0</v>
      </c>
      <c r="N886" s="1648">
        <v>0</v>
      </c>
      <c r="O886" s="1648">
        <v>0</v>
      </c>
      <c r="P886" s="1648">
        <v>0</v>
      </c>
      <c r="Q886" s="1673">
        <v>0</v>
      </c>
      <c r="R886" s="1648">
        <v>0</v>
      </c>
      <c r="S886" s="1648">
        <v>0</v>
      </c>
      <c r="T886" s="1648">
        <v>0</v>
      </c>
      <c r="U886" s="1648">
        <v>0</v>
      </c>
      <c r="V886" s="1648">
        <v>0</v>
      </c>
      <c r="W886" s="1648">
        <v>0</v>
      </c>
      <c r="X886" s="1648">
        <v>0</v>
      </c>
      <c r="Y886" s="1648">
        <v>0</v>
      </c>
      <c r="Z886" s="1648">
        <v>0</v>
      </c>
      <c r="AA886" s="1672">
        <f t="shared" si="240"/>
        <v>0</v>
      </c>
    </row>
    <row r="887" spans="2:27" x14ac:dyDescent="0.25">
      <c r="B887" s="250" t="s">
        <v>1029</v>
      </c>
      <c r="C887" s="50" t="s">
        <v>1025</v>
      </c>
      <c r="D887" s="57" t="s">
        <v>807</v>
      </c>
      <c r="E887" s="1628" t="s">
        <v>1986</v>
      </c>
      <c r="F887" s="301">
        <v>3</v>
      </c>
      <c r="G887" s="1650">
        <v>0</v>
      </c>
      <c r="H887" s="1671">
        <v>0</v>
      </c>
      <c r="I887" s="1671">
        <v>0</v>
      </c>
      <c r="J887" s="1671">
        <v>0</v>
      </c>
      <c r="K887" s="1671">
        <v>0</v>
      </c>
      <c r="L887" s="1671">
        <v>0</v>
      </c>
      <c r="M887" s="1648">
        <v>0</v>
      </c>
      <c r="N887" s="1648">
        <v>0</v>
      </c>
      <c r="O887" s="1648">
        <v>0</v>
      </c>
      <c r="P887" s="1648">
        <v>0</v>
      </c>
      <c r="Q887" s="1673">
        <v>0</v>
      </c>
      <c r="R887" s="1648">
        <v>0</v>
      </c>
      <c r="S887" s="1648">
        <v>0</v>
      </c>
      <c r="T887" s="1648">
        <v>0</v>
      </c>
      <c r="U887" s="1648">
        <v>0</v>
      </c>
      <c r="V887" s="1648">
        <v>0</v>
      </c>
      <c r="W887" s="1648">
        <v>0</v>
      </c>
      <c r="X887" s="1648">
        <v>0</v>
      </c>
      <c r="Y887" s="1648">
        <v>0</v>
      </c>
      <c r="Z887" s="1648">
        <v>0</v>
      </c>
      <c r="AA887" s="1672">
        <f t="shared" si="240"/>
        <v>0</v>
      </c>
    </row>
    <row r="888" spans="2:27" x14ac:dyDescent="0.25">
      <c r="B888" s="250" t="s">
        <v>1030</v>
      </c>
      <c r="C888" s="50" t="s">
        <v>1019</v>
      </c>
      <c r="D888" s="57" t="s">
        <v>966</v>
      </c>
      <c r="E888" s="1628" t="s">
        <v>1986</v>
      </c>
      <c r="F888" s="301">
        <v>3</v>
      </c>
      <c r="G888" s="319">
        <f t="shared" ref="G888:K888" si="241">SUM(G880, G884)</f>
        <v>0</v>
      </c>
      <c r="H888" s="319">
        <f t="shared" si="241"/>
        <v>0</v>
      </c>
      <c r="I888" s="319">
        <f t="shared" si="241"/>
        <v>0</v>
      </c>
      <c r="J888" s="319">
        <f t="shared" si="241"/>
        <v>0</v>
      </c>
      <c r="K888" s="319">
        <f t="shared" si="241"/>
        <v>0</v>
      </c>
      <c r="L888" s="319">
        <f>SUM(L880, L884)</f>
        <v>0</v>
      </c>
      <c r="M888" s="319">
        <f t="shared" ref="M888:Z888" si="242">SUM(M880, M884)</f>
        <v>0</v>
      </c>
      <c r="N888" s="319">
        <f t="shared" si="242"/>
        <v>0</v>
      </c>
      <c r="O888" s="319">
        <f t="shared" si="242"/>
        <v>0</v>
      </c>
      <c r="P888" s="319">
        <f t="shared" si="242"/>
        <v>0</v>
      </c>
      <c r="Q888" s="319">
        <f t="shared" si="242"/>
        <v>0</v>
      </c>
      <c r="R888" s="319">
        <f t="shared" si="242"/>
        <v>0</v>
      </c>
      <c r="S888" s="319">
        <f t="shared" si="242"/>
        <v>0</v>
      </c>
      <c r="T888" s="319">
        <f t="shared" si="242"/>
        <v>0</v>
      </c>
      <c r="U888" s="319">
        <f t="shared" si="242"/>
        <v>0</v>
      </c>
      <c r="V888" s="319">
        <f t="shared" si="242"/>
        <v>0</v>
      </c>
      <c r="W888" s="319">
        <f t="shared" si="242"/>
        <v>0</v>
      </c>
      <c r="X888" s="319">
        <f t="shared" si="242"/>
        <v>0</v>
      </c>
      <c r="Y888" s="319">
        <f t="shared" si="242"/>
        <v>0</v>
      </c>
      <c r="Z888" s="319">
        <f t="shared" si="242"/>
        <v>0</v>
      </c>
      <c r="AA888" s="319">
        <f t="shared" si="240"/>
        <v>0</v>
      </c>
    </row>
    <row r="889" spans="2:27" x14ac:dyDescent="0.25">
      <c r="B889" s="250" t="s">
        <v>1031</v>
      </c>
      <c r="C889" s="50" t="s">
        <v>1032</v>
      </c>
      <c r="D889" s="57" t="s">
        <v>810</v>
      </c>
      <c r="E889" s="1628" t="s">
        <v>1986</v>
      </c>
      <c r="F889" s="301">
        <v>3</v>
      </c>
      <c r="G889" s="1670">
        <v>0</v>
      </c>
      <c r="H889" s="1671">
        <v>0</v>
      </c>
      <c r="I889" s="1671">
        <v>0</v>
      </c>
      <c r="J889" s="1671">
        <v>0</v>
      </c>
      <c r="K889" s="1671">
        <v>0</v>
      </c>
      <c r="L889" s="1671">
        <v>0</v>
      </c>
      <c r="M889" s="1648">
        <v>13.009787416258915</v>
      </c>
      <c r="N889" s="1648">
        <v>3.9351494543552898</v>
      </c>
      <c r="O889" s="1648">
        <v>3.1859535976205682</v>
      </c>
      <c r="P889" s="1648">
        <v>4.2160874795501622</v>
      </c>
      <c r="Q889" s="1673">
        <v>4.8979103205521488</v>
      </c>
      <c r="R889" s="1648">
        <v>14.622485183839949</v>
      </c>
      <c r="S889" s="1648">
        <v>1.7915471181938074</v>
      </c>
      <c r="T889" s="1648">
        <v>1.9627215383285148</v>
      </c>
      <c r="U889" s="1648">
        <v>1.7528464842806448</v>
      </c>
      <c r="V889" s="1648">
        <v>1.8505052444840471</v>
      </c>
      <c r="W889" s="1648">
        <v>1.7370944030605033</v>
      </c>
      <c r="X889" s="1648">
        <v>1.748765325745725</v>
      </c>
      <c r="Y889" s="1648">
        <v>1.8417468405575419</v>
      </c>
      <c r="Z889" s="1648">
        <v>1.6689599256079255</v>
      </c>
      <c r="AA889" s="1672">
        <f t="shared" si="240"/>
        <v>0</v>
      </c>
    </row>
    <row r="890" spans="2:27" x14ac:dyDescent="0.25">
      <c r="B890" s="250" t="s">
        <v>1033</v>
      </c>
      <c r="C890" s="50" t="s">
        <v>1990</v>
      </c>
      <c r="D890" s="57" t="s">
        <v>810</v>
      </c>
      <c r="E890" s="1628" t="s">
        <v>1986</v>
      </c>
      <c r="F890" s="301">
        <v>3</v>
      </c>
      <c r="G890" s="1650">
        <v>0</v>
      </c>
      <c r="H890" s="1671">
        <v>0</v>
      </c>
      <c r="I890" s="1671">
        <v>0</v>
      </c>
      <c r="J890" s="1671">
        <v>0</v>
      </c>
      <c r="K890" s="1671">
        <v>0</v>
      </c>
      <c r="L890" s="1671">
        <v>0</v>
      </c>
      <c r="M890" s="1648">
        <v>0</v>
      </c>
      <c r="N890" s="1648">
        <v>0</v>
      </c>
      <c r="O890" s="1648">
        <v>0</v>
      </c>
      <c r="P890" s="1648">
        <v>0</v>
      </c>
      <c r="Q890" s="1673">
        <v>0</v>
      </c>
      <c r="R890" s="1648">
        <v>0</v>
      </c>
      <c r="S890" s="1648">
        <v>0</v>
      </c>
      <c r="T890" s="1648">
        <v>0</v>
      </c>
      <c r="U890" s="1648">
        <v>0</v>
      </c>
      <c r="V890" s="1648">
        <v>0</v>
      </c>
      <c r="W890" s="1648">
        <v>0</v>
      </c>
      <c r="X890" s="1648">
        <v>0</v>
      </c>
      <c r="Y890" s="1648">
        <v>0</v>
      </c>
      <c r="Z890" s="1648">
        <v>0</v>
      </c>
      <c r="AA890" s="1672">
        <f t="shared" si="240"/>
        <v>0</v>
      </c>
    </row>
    <row r="891" spans="2:27" x14ac:dyDescent="0.25">
      <c r="B891" s="250" t="s">
        <v>1034</v>
      </c>
      <c r="C891" s="50" t="s">
        <v>1991</v>
      </c>
      <c r="D891" s="57" t="s">
        <v>810</v>
      </c>
      <c r="E891" s="1628" t="s">
        <v>1986</v>
      </c>
      <c r="F891" s="301">
        <v>3</v>
      </c>
      <c r="G891" s="1650">
        <v>0</v>
      </c>
      <c r="H891" s="1671">
        <v>0</v>
      </c>
      <c r="I891" s="1671">
        <v>0</v>
      </c>
      <c r="J891" s="1671">
        <v>0</v>
      </c>
      <c r="K891" s="1671">
        <v>0</v>
      </c>
      <c r="L891" s="1671">
        <v>0</v>
      </c>
      <c r="M891" s="1648">
        <v>0</v>
      </c>
      <c r="N891" s="1648">
        <v>0</v>
      </c>
      <c r="O891" s="1648">
        <v>0</v>
      </c>
      <c r="P891" s="1648">
        <v>0</v>
      </c>
      <c r="Q891" s="1673">
        <v>0</v>
      </c>
      <c r="R891" s="1648">
        <v>0</v>
      </c>
      <c r="S891" s="1648">
        <v>0</v>
      </c>
      <c r="T891" s="1648">
        <v>0</v>
      </c>
      <c r="U891" s="1648">
        <v>0</v>
      </c>
      <c r="V891" s="1648">
        <v>0</v>
      </c>
      <c r="W891" s="1648">
        <v>0</v>
      </c>
      <c r="X891" s="1648">
        <v>0</v>
      </c>
      <c r="Y891" s="1648">
        <v>0</v>
      </c>
      <c r="Z891" s="1648">
        <v>0</v>
      </c>
      <c r="AA891" s="1672">
        <f t="shared" si="240"/>
        <v>0</v>
      </c>
    </row>
    <row r="892" spans="2:27" x14ac:dyDescent="0.25">
      <c r="B892" s="250" t="s">
        <v>1035</v>
      </c>
      <c r="C892" s="50" t="s">
        <v>1992</v>
      </c>
      <c r="D892" s="57" t="s">
        <v>810</v>
      </c>
      <c r="E892" s="1628" t="s">
        <v>1986</v>
      </c>
      <c r="F892" s="301">
        <v>3</v>
      </c>
      <c r="G892" s="1650">
        <v>0</v>
      </c>
      <c r="H892" s="1671">
        <v>0</v>
      </c>
      <c r="I892" s="1645">
        <v>0</v>
      </c>
      <c r="J892" s="1645">
        <v>0</v>
      </c>
      <c r="K892" s="1645">
        <v>0</v>
      </c>
      <c r="L892" s="1645">
        <v>0</v>
      </c>
      <c r="M892" s="1646">
        <v>13.009787416258915</v>
      </c>
      <c r="N892" s="1646">
        <v>3.9351494543552898</v>
      </c>
      <c r="O892" s="1646">
        <v>3.1859535976205682</v>
      </c>
      <c r="P892" s="1646">
        <v>4.2160874795501622</v>
      </c>
      <c r="Q892" s="1673">
        <v>4.8979103205521488</v>
      </c>
      <c r="R892" s="1648">
        <v>14.622485183839949</v>
      </c>
      <c r="S892" s="1646">
        <v>1.7915471181938074</v>
      </c>
      <c r="T892" s="1646">
        <v>1.9627215383285148</v>
      </c>
      <c r="U892" s="1646">
        <v>1.7528464842806448</v>
      </c>
      <c r="V892" s="1646">
        <v>1.8505052444840471</v>
      </c>
      <c r="W892" s="1646">
        <v>1.7370944030605033</v>
      </c>
      <c r="X892" s="1646">
        <v>1.748765325745725</v>
      </c>
      <c r="Y892" s="1646">
        <v>1.8417468405575419</v>
      </c>
      <c r="Z892" s="1646">
        <v>1.6689599256079255</v>
      </c>
      <c r="AA892" s="1674">
        <f t="shared" si="240"/>
        <v>0</v>
      </c>
    </row>
    <row r="893" spans="2:27" x14ac:dyDescent="0.25">
      <c r="B893" s="250" t="s">
        <v>1036</v>
      </c>
      <c r="C893" s="50" t="s">
        <v>1032</v>
      </c>
      <c r="D893" s="57" t="s">
        <v>807</v>
      </c>
      <c r="E893" s="1628" t="s">
        <v>1986</v>
      </c>
      <c r="F893" s="301">
        <v>3</v>
      </c>
      <c r="G893" s="1670">
        <v>0</v>
      </c>
      <c r="H893" s="1671">
        <v>0</v>
      </c>
      <c r="I893" s="1671">
        <v>0</v>
      </c>
      <c r="J893" s="1671">
        <v>0</v>
      </c>
      <c r="K893" s="1671">
        <v>0</v>
      </c>
      <c r="L893" s="1671">
        <v>0</v>
      </c>
      <c r="M893" s="1648">
        <v>1.5762801781669928</v>
      </c>
      <c r="N893" s="1648">
        <v>1.6088539872350189</v>
      </c>
      <c r="O893" s="1648">
        <v>1.5747413495502138</v>
      </c>
      <c r="P893" s="1648">
        <v>1.5747413495502138</v>
      </c>
      <c r="Q893" s="1673">
        <v>1.5747413495502138</v>
      </c>
      <c r="R893" s="1648">
        <v>7.8717901412768034</v>
      </c>
      <c r="S893" s="1648">
        <v>9.4165697014672229</v>
      </c>
      <c r="T893" s="1648">
        <v>9.1495431833865553</v>
      </c>
      <c r="U893" s="1648">
        <v>9.1495431833865553</v>
      </c>
      <c r="V893" s="1648">
        <v>9.1495431833865553</v>
      </c>
      <c r="W893" s="1648">
        <v>9.1495431833865553</v>
      </c>
      <c r="X893" s="1648">
        <v>9.1495431833865553</v>
      </c>
      <c r="Y893" s="1648">
        <v>9.1495431833865553</v>
      </c>
      <c r="Z893" s="1648">
        <v>9.1495431833865553</v>
      </c>
      <c r="AA893" s="1672">
        <f t="shared" si="240"/>
        <v>0</v>
      </c>
    </row>
    <row r="894" spans="2:27" x14ac:dyDescent="0.25">
      <c r="B894" s="250" t="s">
        <v>1037</v>
      </c>
      <c r="C894" s="50" t="s">
        <v>1990</v>
      </c>
      <c r="D894" s="57" t="s">
        <v>807</v>
      </c>
      <c r="E894" s="1628" t="s">
        <v>1986</v>
      </c>
      <c r="F894" s="301">
        <v>3</v>
      </c>
      <c r="G894" s="1650">
        <v>0</v>
      </c>
      <c r="H894" s="1671">
        <v>0</v>
      </c>
      <c r="I894" s="1671">
        <v>0</v>
      </c>
      <c r="J894" s="1671">
        <v>0</v>
      </c>
      <c r="K894" s="1671">
        <v>0</v>
      </c>
      <c r="L894" s="1671">
        <v>0</v>
      </c>
      <c r="M894" s="1648">
        <v>0</v>
      </c>
      <c r="N894" s="1648">
        <v>0</v>
      </c>
      <c r="O894" s="1648">
        <v>0</v>
      </c>
      <c r="P894" s="1648">
        <v>0</v>
      </c>
      <c r="Q894" s="1673">
        <v>0</v>
      </c>
      <c r="R894" s="1648">
        <v>0</v>
      </c>
      <c r="S894" s="1648">
        <v>0</v>
      </c>
      <c r="T894" s="1648">
        <v>0</v>
      </c>
      <c r="U894" s="1648">
        <v>0</v>
      </c>
      <c r="V894" s="1648">
        <v>0</v>
      </c>
      <c r="W894" s="1648">
        <v>0</v>
      </c>
      <c r="X894" s="1648">
        <v>0</v>
      </c>
      <c r="Y894" s="1648">
        <v>0</v>
      </c>
      <c r="Z894" s="1648">
        <v>0</v>
      </c>
      <c r="AA894" s="1672">
        <f t="shared" si="240"/>
        <v>0</v>
      </c>
    </row>
    <row r="895" spans="2:27" x14ac:dyDescent="0.25">
      <c r="B895" s="250" t="s">
        <v>1038</v>
      </c>
      <c r="C895" s="50" t="s">
        <v>1993</v>
      </c>
      <c r="D895" s="57" t="s">
        <v>807</v>
      </c>
      <c r="E895" s="1628" t="s">
        <v>1986</v>
      </c>
      <c r="F895" s="301">
        <v>3</v>
      </c>
      <c r="G895" s="1650">
        <v>0</v>
      </c>
      <c r="H895" s="1671">
        <v>0</v>
      </c>
      <c r="I895" s="1671">
        <v>0</v>
      </c>
      <c r="J895" s="1671">
        <v>0</v>
      </c>
      <c r="K895" s="1671">
        <v>0</v>
      </c>
      <c r="L895" s="1671">
        <v>0</v>
      </c>
      <c r="M895" s="1648">
        <v>0</v>
      </c>
      <c r="N895" s="1648">
        <v>0</v>
      </c>
      <c r="O895" s="1648">
        <v>0</v>
      </c>
      <c r="P895" s="1648">
        <v>0</v>
      </c>
      <c r="Q895" s="1673">
        <v>0</v>
      </c>
      <c r="R895" s="1648">
        <v>0</v>
      </c>
      <c r="S895" s="1648">
        <v>0</v>
      </c>
      <c r="T895" s="1648">
        <v>0</v>
      </c>
      <c r="U895" s="1648">
        <v>0</v>
      </c>
      <c r="V895" s="1648">
        <v>0</v>
      </c>
      <c r="W895" s="1648">
        <v>0</v>
      </c>
      <c r="X895" s="1648">
        <v>0</v>
      </c>
      <c r="Y895" s="1648">
        <v>0</v>
      </c>
      <c r="Z895" s="1648">
        <v>0</v>
      </c>
      <c r="AA895" s="1672">
        <f t="shared" si="240"/>
        <v>0</v>
      </c>
    </row>
    <row r="896" spans="2:27" x14ac:dyDescent="0.25">
      <c r="B896" s="250" t="s">
        <v>1039</v>
      </c>
      <c r="C896" s="50" t="s">
        <v>1992</v>
      </c>
      <c r="D896" s="57" t="s">
        <v>807</v>
      </c>
      <c r="E896" s="1628" t="s">
        <v>1986</v>
      </c>
      <c r="F896" s="301">
        <v>3</v>
      </c>
      <c r="G896" s="1650">
        <v>0</v>
      </c>
      <c r="H896" s="1671">
        <v>0</v>
      </c>
      <c r="I896" s="1645">
        <v>0</v>
      </c>
      <c r="J896" s="1645">
        <v>0</v>
      </c>
      <c r="K896" s="1645">
        <v>0</v>
      </c>
      <c r="L896" s="1645">
        <v>0</v>
      </c>
      <c r="M896" s="1646">
        <v>1.5762801781669928</v>
      </c>
      <c r="N896" s="1646">
        <v>1.6088539872350189</v>
      </c>
      <c r="O896" s="1646">
        <v>1.5747413495502138</v>
      </c>
      <c r="P896" s="1646">
        <v>1.5747413495502138</v>
      </c>
      <c r="Q896" s="1673">
        <v>1.5747413495502138</v>
      </c>
      <c r="R896" s="1648">
        <v>7.8717901412768034</v>
      </c>
      <c r="S896" s="1646">
        <v>9.4165697014672229</v>
      </c>
      <c r="T896" s="1646">
        <v>9.1495431833865553</v>
      </c>
      <c r="U896" s="1646">
        <v>9.1495431833865553</v>
      </c>
      <c r="V896" s="1646">
        <v>9.1495431833865553</v>
      </c>
      <c r="W896" s="1646">
        <v>9.1495431833865553</v>
      </c>
      <c r="X896" s="1646">
        <v>9.1495431833865553</v>
      </c>
      <c r="Y896" s="1646">
        <v>9.1495431833865553</v>
      </c>
      <c r="Z896" s="1646">
        <v>9.1495431833865553</v>
      </c>
      <c r="AA896" s="1674">
        <f t="shared" si="240"/>
        <v>0</v>
      </c>
    </row>
    <row r="897" spans="2:27" x14ac:dyDescent="0.25">
      <c r="B897" s="250" t="s">
        <v>1040</v>
      </c>
      <c r="C897" s="50" t="s">
        <v>1032</v>
      </c>
      <c r="D897" s="57" t="s">
        <v>966</v>
      </c>
      <c r="E897" s="1628" t="s">
        <v>1986</v>
      </c>
      <c r="F897" s="301">
        <v>3</v>
      </c>
      <c r="G897" s="319">
        <f t="shared" ref="G897:K897" si="243">SUM(G889,G893)</f>
        <v>0</v>
      </c>
      <c r="H897" s="319">
        <f t="shared" si="243"/>
        <v>0</v>
      </c>
      <c r="I897" s="319">
        <f t="shared" si="243"/>
        <v>0</v>
      </c>
      <c r="J897" s="319">
        <f t="shared" si="243"/>
        <v>0</v>
      </c>
      <c r="K897" s="319">
        <f t="shared" si="243"/>
        <v>0</v>
      </c>
      <c r="L897" s="319">
        <f>SUM(L889,L893)</f>
        <v>0</v>
      </c>
      <c r="M897" s="319">
        <f t="shared" ref="M897:Z897" si="244">SUM(M889,M893)</f>
        <v>14.586067594425908</v>
      </c>
      <c r="N897" s="319">
        <f t="shared" si="244"/>
        <v>5.5440034415903092</v>
      </c>
      <c r="O897" s="319">
        <f t="shared" si="244"/>
        <v>4.7606949471707818</v>
      </c>
      <c r="P897" s="319">
        <f t="shared" si="244"/>
        <v>5.7908288291003762</v>
      </c>
      <c r="Q897" s="319">
        <f t="shared" si="244"/>
        <v>6.4726516701023629</v>
      </c>
      <c r="R897" s="319">
        <f t="shared" si="244"/>
        <v>22.494275325116753</v>
      </c>
      <c r="S897" s="319">
        <f t="shared" si="244"/>
        <v>11.208116819661031</v>
      </c>
      <c r="T897" s="319">
        <f t="shared" si="244"/>
        <v>11.11226472171507</v>
      </c>
      <c r="U897" s="319">
        <f t="shared" si="244"/>
        <v>10.902389667667201</v>
      </c>
      <c r="V897" s="319">
        <f t="shared" si="244"/>
        <v>11.000048427870603</v>
      </c>
      <c r="W897" s="319">
        <f t="shared" si="244"/>
        <v>10.886637586447058</v>
      </c>
      <c r="X897" s="319">
        <f t="shared" si="244"/>
        <v>10.89830850913228</v>
      </c>
      <c r="Y897" s="319">
        <f t="shared" si="244"/>
        <v>10.991290023944098</v>
      </c>
      <c r="Z897" s="319">
        <f t="shared" si="244"/>
        <v>10.818503108994481</v>
      </c>
      <c r="AA897" s="319">
        <f t="shared" si="240"/>
        <v>0</v>
      </c>
    </row>
    <row r="898" spans="2:27" x14ac:dyDescent="0.25">
      <c r="B898" s="250" t="s">
        <v>1041</v>
      </c>
      <c r="C898" s="50" t="s">
        <v>1042</v>
      </c>
      <c r="D898" s="57" t="s">
        <v>810</v>
      </c>
      <c r="E898" s="1628" t="s">
        <v>1986</v>
      </c>
      <c r="F898" s="301">
        <v>3</v>
      </c>
      <c r="G898" s="1670">
        <v>0</v>
      </c>
      <c r="H898" s="1671">
        <v>0</v>
      </c>
      <c r="I898" s="1671">
        <v>0</v>
      </c>
      <c r="J898" s="1671">
        <v>0</v>
      </c>
      <c r="K898" s="1671">
        <v>0</v>
      </c>
      <c r="L898" s="1671">
        <v>0</v>
      </c>
      <c r="M898" s="1648">
        <v>0</v>
      </c>
      <c r="N898" s="1648">
        <v>0</v>
      </c>
      <c r="O898" s="1648">
        <v>0</v>
      </c>
      <c r="P898" s="1648">
        <v>0</v>
      </c>
      <c r="Q898" s="1673">
        <v>0</v>
      </c>
      <c r="R898" s="1648">
        <v>0</v>
      </c>
      <c r="S898" s="1648">
        <v>0</v>
      </c>
      <c r="T898" s="1648">
        <v>0</v>
      </c>
      <c r="U898" s="1648">
        <v>0</v>
      </c>
      <c r="V898" s="1648">
        <v>0</v>
      </c>
      <c r="W898" s="1648">
        <v>0</v>
      </c>
      <c r="X898" s="1648">
        <v>0</v>
      </c>
      <c r="Y898" s="1648">
        <v>0</v>
      </c>
      <c r="Z898" s="1648">
        <v>0</v>
      </c>
      <c r="AA898" s="1672">
        <f t="shared" si="240"/>
        <v>0</v>
      </c>
    </row>
    <row r="899" spans="2:27" x14ac:dyDescent="0.25">
      <c r="B899" s="250" t="s">
        <v>1043</v>
      </c>
      <c r="C899" s="50" t="s">
        <v>1044</v>
      </c>
      <c r="D899" s="57" t="s">
        <v>810</v>
      </c>
      <c r="E899" s="1628" t="s">
        <v>1986</v>
      </c>
      <c r="F899" s="301">
        <v>3</v>
      </c>
      <c r="G899" s="1650">
        <v>0</v>
      </c>
      <c r="H899" s="1671">
        <v>0</v>
      </c>
      <c r="I899" s="1671">
        <v>0</v>
      </c>
      <c r="J899" s="1671">
        <v>0</v>
      </c>
      <c r="K899" s="1671">
        <v>0</v>
      </c>
      <c r="L899" s="1671">
        <v>0</v>
      </c>
      <c r="M899" s="1648">
        <v>0</v>
      </c>
      <c r="N899" s="1648">
        <v>0</v>
      </c>
      <c r="O899" s="1648">
        <v>0</v>
      </c>
      <c r="P899" s="1648">
        <v>0</v>
      </c>
      <c r="Q899" s="1673">
        <v>0</v>
      </c>
      <c r="R899" s="1648">
        <v>0</v>
      </c>
      <c r="S899" s="1648">
        <v>0</v>
      </c>
      <c r="T899" s="1648">
        <v>0</v>
      </c>
      <c r="U899" s="1648">
        <v>0</v>
      </c>
      <c r="V899" s="1648">
        <v>0</v>
      </c>
      <c r="W899" s="1648">
        <v>0</v>
      </c>
      <c r="X899" s="1648">
        <v>0</v>
      </c>
      <c r="Y899" s="1648">
        <v>0</v>
      </c>
      <c r="Z899" s="1648">
        <v>0</v>
      </c>
      <c r="AA899" s="1672">
        <f t="shared" si="240"/>
        <v>0</v>
      </c>
    </row>
    <row r="900" spans="2:27" x14ac:dyDescent="0.25">
      <c r="B900" s="250" t="s">
        <v>1045</v>
      </c>
      <c r="C900" s="50" t="s">
        <v>1046</v>
      </c>
      <c r="D900" s="57" t="s">
        <v>810</v>
      </c>
      <c r="E900" s="1628" t="s">
        <v>1986</v>
      </c>
      <c r="F900" s="301">
        <v>3</v>
      </c>
      <c r="G900" s="1650">
        <v>0</v>
      </c>
      <c r="H900" s="1671">
        <v>0</v>
      </c>
      <c r="I900" s="1671">
        <v>0</v>
      </c>
      <c r="J900" s="1671">
        <v>0</v>
      </c>
      <c r="K900" s="1671">
        <v>0</v>
      </c>
      <c r="L900" s="1671">
        <v>0</v>
      </c>
      <c r="M900" s="1648">
        <v>0</v>
      </c>
      <c r="N900" s="1648">
        <v>0</v>
      </c>
      <c r="O900" s="1648">
        <v>0</v>
      </c>
      <c r="P900" s="1648">
        <v>0</v>
      </c>
      <c r="Q900" s="1673">
        <v>0</v>
      </c>
      <c r="R900" s="1648">
        <v>0</v>
      </c>
      <c r="S900" s="1648">
        <v>0</v>
      </c>
      <c r="T900" s="1648">
        <v>0</v>
      </c>
      <c r="U900" s="1648">
        <v>0</v>
      </c>
      <c r="V900" s="1648">
        <v>0</v>
      </c>
      <c r="W900" s="1648">
        <v>0</v>
      </c>
      <c r="X900" s="1648">
        <v>0</v>
      </c>
      <c r="Y900" s="1648">
        <v>0</v>
      </c>
      <c r="Z900" s="1648">
        <v>0</v>
      </c>
      <c r="AA900" s="1672">
        <f t="shared" si="240"/>
        <v>0</v>
      </c>
    </row>
    <row r="901" spans="2:27" x14ac:dyDescent="0.25">
      <c r="B901" s="250" t="s">
        <v>1047</v>
      </c>
      <c r="C901" s="50" t="s">
        <v>1048</v>
      </c>
      <c r="D901" s="57" t="s">
        <v>810</v>
      </c>
      <c r="E901" s="1628" t="s">
        <v>1986</v>
      </c>
      <c r="F901" s="301">
        <v>3</v>
      </c>
      <c r="G901" s="1650">
        <v>0</v>
      </c>
      <c r="H901" s="1671">
        <v>0</v>
      </c>
      <c r="I901" s="1645">
        <v>0</v>
      </c>
      <c r="J901" s="1645">
        <v>0</v>
      </c>
      <c r="K901" s="1645">
        <v>0</v>
      </c>
      <c r="L901" s="1645">
        <v>0</v>
      </c>
      <c r="M901" s="1646">
        <v>0</v>
      </c>
      <c r="N901" s="1646">
        <v>0</v>
      </c>
      <c r="O901" s="1646">
        <v>0</v>
      </c>
      <c r="P901" s="1646">
        <v>0</v>
      </c>
      <c r="Q901" s="1673">
        <v>0</v>
      </c>
      <c r="R901" s="1648">
        <v>0</v>
      </c>
      <c r="S901" s="1646">
        <v>0</v>
      </c>
      <c r="T901" s="1646">
        <v>0</v>
      </c>
      <c r="U901" s="1646">
        <v>0</v>
      </c>
      <c r="V901" s="1646">
        <v>0</v>
      </c>
      <c r="W901" s="1646">
        <v>0</v>
      </c>
      <c r="X901" s="1646">
        <v>0</v>
      </c>
      <c r="Y901" s="1646">
        <v>0</v>
      </c>
      <c r="Z901" s="1646">
        <v>0</v>
      </c>
      <c r="AA901" s="1674">
        <f t="shared" si="240"/>
        <v>0</v>
      </c>
    </row>
    <row r="902" spans="2:27" x14ac:dyDescent="0.25">
      <c r="B902" s="250" t="s">
        <v>1049</v>
      </c>
      <c r="C902" s="50" t="s">
        <v>1042</v>
      </c>
      <c r="D902" s="57" t="s">
        <v>807</v>
      </c>
      <c r="E902" s="1628" t="s">
        <v>1986</v>
      </c>
      <c r="F902" s="301">
        <v>3</v>
      </c>
      <c r="G902" s="1670">
        <v>0</v>
      </c>
      <c r="H902" s="1671">
        <v>0</v>
      </c>
      <c r="I902" s="1671">
        <v>0</v>
      </c>
      <c r="J902" s="1671">
        <v>0</v>
      </c>
      <c r="K902" s="1671">
        <v>0</v>
      </c>
      <c r="L902" s="1671">
        <v>0</v>
      </c>
      <c r="M902" s="1648">
        <v>0</v>
      </c>
      <c r="N902" s="1648">
        <v>0</v>
      </c>
      <c r="O902" s="1648">
        <v>0</v>
      </c>
      <c r="P902" s="1648">
        <v>0</v>
      </c>
      <c r="Q902" s="1673">
        <v>0</v>
      </c>
      <c r="R902" s="1648">
        <v>0</v>
      </c>
      <c r="S902" s="1648">
        <v>0</v>
      </c>
      <c r="T902" s="1648">
        <v>0</v>
      </c>
      <c r="U902" s="1648">
        <v>0</v>
      </c>
      <c r="V902" s="1648">
        <v>0</v>
      </c>
      <c r="W902" s="1648">
        <v>0</v>
      </c>
      <c r="X902" s="1648">
        <v>0</v>
      </c>
      <c r="Y902" s="1648">
        <v>0</v>
      </c>
      <c r="Z902" s="1648">
        <v>0</v>
      </c>
      <c r="AA902" s="1672">
        <f t="shared" si="240"/>
        <v>0</v>
      </c>
    </row>
    <row r="903" spans="2:27" x14ac:dyDescent="0.25">
      <c r="B903" s="250" t="s">
        <v>1050</v>
      </c>
      <c r="C903" s="50" t="s">
        <v>1044</v>
      </c>
      <c r="D903" s="57" t="s">
        <v>807</v>
      </c>
      <c r="E903" s="1628" t="s">
        <v>1986</v>
      </c>
      <c r="F903" s="301">
        <v>3</v>
      </c>
      <c r="G903" s="1650">
        <v>0</v>
      </c>
      <c r="H903" s="1671">
        <v>0</v>
      </c>
      <c r="I903" s="1671">
        <v>0</v>
      </c>
      <c r="J903" s="1671">
        <v>0</v>
      </c>
      <c r="K903" s="1671">
        <v>0</v>
      </c>
      <c r="L903" s="1671">
        <v>0</v>
      </c>
      <c r="M903" s="1648">
        <v>0</v>
      </c>
      <c r="N903" s="1648">
        <v>0</v>
      </c>
      <c r="O903" s="1648">
        <v>0</v>
      </c>
      <c r="P903" s="1648">
        <v>0</v>
      </c>
      <c r="Q903" s="1673">
        <v>0</v>
      </c>
      <c r="R903" s="1648">
        <v>0</v>
      </c>
      <c r="S903" s="1648">
        <v>0</v>
      </c>
      <c r="T903" s="1648">
        <v>0</v>
      </c>
      <c r="U903" s="1648">
        <v>0</v>
      </c>
      <c r="V903" s="1648">
        <v>0</v>
      </c>
      <c r="W903" s="1648">
        <v>0</v>
      </c>
      <c r="X903" s="1648">
        <v>0</v>
      </c>
      <c r="Y903" s="1648">
        <v>0</v>
      </c>
      <c r="Z903" s="1648">
        <v>0</v>
      </c>
      <c r="AA903" s="1672">
        <f t="shared" si="240"/>
        <v>0</v>
      </c>
    </row>
    <row r="904" spans="2:27" x14ac:dyDescent="0.25">
      <c r="B904" s="250" t="s">
        <v>1051</v>
      </c>
      <c r="C904" s="50" t="s">
        <v>1046</v>
      </c>
      <c r="D904" s="57" t="s">
        <v>807</v>
      </c>
      <c r="E904" s="1628" t="s">
        <v>1986</v>
      </c>
      <c r="F904" s="301">
        <v>3</v>
      </c>
      <c r="G904" s="1650">
        <v>0</v>
      </c>
      <c r="H904" s="1671">
        <v>0</v>
      </c>
      <c r="I904" s="1671">
        <v>0</v>
      </c>
      <c r="J904" s="1671">
        <v>0</v>
      </c>
      <c r="K904" s="1671">
        <v>0</v>
      </c>
      <c r="L904" s="1671">
        <v>0</v>
      </c>
      <c r="M904" s="1648">
        <v>0</v>
      </c>
      <c r="N904" s="1648">
        <v>0</v>
      </c>
      <c r="O904" s="1648">
        <v>0</v>
      </c>
      <c r="P904" s="1648">
        <v>0</v>
      </c>
      <c r="Q904" s="1673">
        <v>0</v>
      </c>
      <c r="R904" s="1648">
        <v>0</v>
      </c>
      <c r="S904" s="1648">
        <v>0</v>
      </c>
      <c r="T904" s="1648">
        <v>0</v>
      </c>
      <c r="U904" s="1648">
        <v>0</v>
      </c>
      <c r="V904" s="1648">
        <v>0</v>
      </c>
      <c r="W904" s="1648">
        <v>0</v>
      </c>
      <c r="X904" s="1648">
        <v>0</v>
      </c>
      <c r="Y904" s="1648">
        <v>0</v>
      </c>
      <c r="Z904" s="1648">
        <v>0</v>
      </c>
      <c r="AA904" s="1672">
        <f t="shared" si="240"/>
        <v>0</v>
      </c>
    </row>
    <row r="905" spans="2:27" x14ac:dyDescent="0.25">
      <c r="B905" s="250" t="s">
        <v>1052</v>
      </c>
      <c r="C905" s="50" t="s">
        <v>1048</v>
      </c>
      <c r="D905" s="57" t="s">
        <v>807</v>
      </c>
      <c r="E905" s="1628" t="s">
        <v>1986</v>
      </c>
      <c r="F905" s="301">
        <v>3</v>
      </c>
      <c r="G905" s="1650">
        <v>0</v>
      </c>
      <c r="H905" s="1671">
        <v>0</v>
      </c>
      <c r="I905" s="1645">
        <v>0</v>
      </c>
      <c r="J905" s="1645">
        <v>0</v>
      </c>
      <c r="K905" s="1645">
        <v>0</v>
      </c>
      <c r="L905" s="1645">
        <v>0</v>
      </c>
      <c r="M905" s="1646">
        <v>0</v>
      </c>
      <c r="N905" s="1646">
        <v>0</v>
      </c>
      <c r="O905" s="1646">
        <v>0</v>
      </c>
      <c r="P905" s="1646">
        <v>0</v>
      </c>
      <c r="Q905" s="1673">
        <v>0</v>
      </c>
      <c r="R905" s="1648">
        <v>0</v>
      </c>
      <c r="S905" s="1646">
        <v>0</v>
      </c>
      <c r="T905" s="1646">
        <v>0</v>
      </c>
      <c r="U905" s="1646">
        <v>0</v>
      </c>
      <c r="V905" s="1646">
        <v>0</v>
      </c>
      <c r="W905" s="1646">
        <v>0</v>
      </c>
      <c r="X905" s="1646">
        <v>0</v>
      </c>
      <c r="Y905" s="1646">
        <v>0</v>
      </c>
      <c r="Z905" s="1646">
        <v>0</v>
      </c>
      <c r="AA905" s="1674">
        <f t="shared" si="240"/>
        <v>0</v>
      </c>
    </row>
    <row r="906" spans="2:27" x14ac:dyDescent="0.25">
      <c r="B906" s="250" t="s">
        <v>1053</v>
      </c>
      <c r="C906" s="50" t="s">
        <v>1044</v>
      </c>
      <c r="D906" s="57" t="s">
        <v>966</v>
      </c>
      <c r="E906" s="1628" t="s">
        <v>1986</v>
      </c>
      <c r="F906" s="301">
        <v>3</v>
      </c>
      <c r="G906" s="319">
        <f t="shared" ref="G906:K906" si="245">SUM(G898,G902)</f>
        <v>0</v>
      </c>
      <c r="H906" s="319">
        <f t="shared" si="245"/>
        <v>0</v>
      </c>
      <c r="I906" s="319">
        <f t="shared" si="245"/>
        <v>0</v>
      </c>
      <c r="J906" s="319">
        <f t="shared" si="245"/>
        <v>0</v>
      </c>
      <c r="K906" s="319">
        <f t="shared" si="245"/>
        <v>0</v>
      </c>
      <c r="L906" s="319">
        <f>SUM(L898,L902)</f>
        <v>0</v>
      </c>
      <c r="M906" s="319">
        <f t="shared" ref="M906:AA906" si="246">SUM(M898,M902)</f>
        <v>0</v>
      </c>
      <c r="N906" s="319">
        <f t="shared" si="246"/>
        <v>0</v>
      </c>
      <c r="O906" s="319">
        <f t="shared" si="246"/>
        <v>0</v>
      </c>
      <c r="P906" s="319">
        <f t="shared" si="246"/>
        <v>0</v>
      </c>
      <c r="Q906" s="319">
        <f>SUM(Q898,Q902)</f>
        <v>0</v>
      </c>
      <c r="R906" s="319">
        <f t="shared" si="246"/>
        <v>0</v>
      </c>
      <c r="S906" s="319">
        <f t="shared" si="246"/>
        <v>0</v>
      </c>
      <c r="T906" s="319">
        <f t="shared" si="246"/>
        <v>0</v>
      </c>
      <c r="U906" s="319">
        <f t="shared" si="246"/>
        <v>0</v>
      </c>
      <c r="V906" s="319">
        <f t="shared" si="246"/>
        <v>0</v>
      </c>
      <c r="W906" s="319">
        <f t="shared" si="246"/>
        <v>0</v>
      </c>
      <c r="X906" s="319">
        <f t="shared" si="246"/>
        <v>0</v>
      </c>
      <c r="Y906" s="319">
        <f t="shared" si="246"/>
        <v>0</v>
      </c>
      <c r="Z906" s="319">
        <f t="shared" si="246"/>
        <v>0</v>
      </c>
      <c r="AA906" s="319">
        <f t="shared" si="246"/>
        <v>0</v>
      </c>
    </row>
    <row r="907" spans="2:27" x14ac:dyDescent="0.25">
      <c r="B907" s="250" t="s">
        <v>1054</v>
      </c>
      <c r="C907" s="50" t="s">
        <v>1055</v>
      </c>
      <c r="D907" s="57" t="s">
        <v>810</v>
      </c>
      <c r="E907" s="1628" t="s">
        <v>1986</v>
      </c>
      <c r="F907" s="301">
        <v>3</v>
      </c>
      <c r="G907" s="1650">
        <v>0</v>
      </c>
      <c r="H907" s="1671">
        <v>0</v>
      </c>
      <c r="I907" s="1671">
        <v>0</v>
      </c>
      <c r="J907" s="1671">
        <v>0</v>
      </c>
      <c r="K907" s="1671">
        <v>0</v>
      </c>
      <c r="L907" s="1671">
        <v>0</v>
      </c>
      <c r="M907" s="1648">
        <v>0</v>
      </c>
      <c r="N907" s="1648">
        <v>0</v>
      </c>
      <c r="O907" s="1648">
        <v>0</v>
      </c>
      <c r="P907" s="1648">
        <v>0</v>
      </c>
      <c r="Q907" s="1673">
        <v>0</v>
      </c>
      <c r="R907" s="1648">
        <v>0</v>
      </c>
      <c r="S907" s="1648">
        <v>0</v>
      </c>
      <c r="T907" s="1648">
        <v>0</v>
      </c>
      <c r="U907" s="1648">
        <v>0</v>
      </c>
      <c r="V907" s="1648">
        <v>0</v>
      </c>
      <c r="W907" s="1648">
        <v>0</v>
      </c>
      <c r="X907" s="1648">
        <v>0</v>
      </c>
      <c r="Y907" s="1648">
        <v>0</v>
      </c>
      <c r="Z907" s="1648">
        <v>0</v>
      </c>
      <c r="AA907" s="1672">
        <f t="shared" si="240"/>
        <v>0</v>
      </c>
    </row>
    <row r="908" spans="2:27" x14ac:dyDescent="0.25">
      <c r="B908" s="250" t="s">
        <v>1056</v>
      </c>
      <c r="C908" s="50" t="s">
        <v>1057</v>
      </c>
      <c r="D908" s="57" t="s">
        <v>810</v>
      </c>
      <c r="E908" s="1628" t="s">
        <v>1986</v>
      </c>
      <c r="F908" s="301">
        <v>3</v>
      </c>
      <c r="G908" s="1650">
        <v>0</v>
      </c>
      <c r="H908" s="1671">
        <v>0</v>
      </c>
      <c r="I908" s="1645">
        <v>0</v>
      </c>
      <c r="J908" s="1645">
        <v>0</v>
      </c>
      <c r="K908" s="1645">
        <v>0</v>
      </c>
      <c r="L908" s="1645">
        <v>0</v>
      </c>
      <c r="M908" s="1646">
        <v>0.90904930332576084</v>
      </c>
      <c r="N908" s="1646">
        <v>4.9233612563923437</v>
      </c>
      <c r="O908" s="1646">
        <v>8.3971025544407496</v>
      </c>
      <c r="P908" s="1646">
        <v>11.505108434566994</v>
      </c>
      <c r="Q908" s="1673">
        <v>13.563487077341339</v>
      </c>
      <c r="R908" s="1648">
        <v>34.99908803896038</v>
      </c>
      <c r="S908" s="1646">
        <v>5.5598953246451739</v>
      </c>
      <c r="T908" s="1646">
        <v>22.056083835601591</v>
      </c>
      <c r="U908" s="1646">
        <v>1.6368529954045845</v>
      </c>
      <c r="V908" s="1646">
        <v>19.854650025101499</v>
      </c>
      <c r="W908" s="1646">
        <v>8.7138678269510876</v>
      </c>
      <c r="X908" s="1646">
        <v>10.072551300874178</v>
      </c>
      <c r="Y908" s="1646">
        <v>18.897542850475173</v>
      </c>
      <c r="Z908" s="1646">
        <v>2.247642707772449</v>
      </c>
      <c r="AA908" s="1674">
        <f t="shared" si="240"/>
        <v>0</v>
      </c>
    </row>
    <row r="909" spans="2:27" x14ac:dyDescent="0.25">
      <c r="B909" s="250" t="s">
        <v>1058</v>
      </c>
      <c r="C909" s="50" t="s">
        <v>1059</v>
      </c>
      <c r="D909" s="57" t="s">
        <v>810</v>
      </c>
      <c r="E909" s="1628" t="s">
        <v>1986</v>
      </c>
      <c r="F909" s="301">
        <v>3</v>
      </c>
      <c r="G909" s="1650">
        <v>0</v>
      </c>
      <c r="H909" s="1671">
        <v>0</v>
      </c>
      <c r="I909" s="1645">
        <v>0</v>
      </c>
      <c r="J909" s="1645">
        <v>0</v>
      </c>
      <c r="K909" s="1645">
        <v>0</v>
      </c>
      <c r="L909" s="1645">
        <v>0</v>
      </c>
      <c r="M909" s="1646">
        <v>3.2933270563281895E-3</v>
      </c>
      <c r="N909" s="1646">
        <v>7.1118062648816843E-2</v>
      </c>
      <c r="O909" s="1646">
        <v>0.23146748675625559</v>
      </c>
      <c r="P909" s="1646">
        <v>0.46649532708692004</v>
      </c>
      <c r="Q909" s="1673">
        <v>0.7727747433254416</v>
      </c>
      <c r="R909" s="1648">
        <v>7.4798382336915408</v>
      </c>
      <c r="S909" s="1646">
        <v>0</v>
      </c>
      <c r="T909" s="1646">
        <v>0</v>
      </c>
      <c r="U909" s="1646">
        <v>0</v>
      </c>
      <c r="V909" s="1646">
        <v>0</v>
      </c>
      <c r="W909" s="1646">
        <v>0</v>
      </c>
      <c r="X909" s="1646">
        <v>0</v>
      </c>
      <c r="Y909" s="1646">
        <v>0</v>
      </c>
      <c r="Z909" s="1646">
        <v>0</v>
      </c>
      <c r="AA909" s="1674">
        <f t="shared" si="240"/>
        <v>0</v>
      </c>
    </row>
    <row r="910" spans="2:27" x14ac:dyDescent="0.25">
      <c r="B910" s="250" t="s">
        <v>1060</v>
      </c>
      <c r="C910" s="50" t="s">
        <v>1055</v>
      </c>
      <c r="D910" s="57" t="s">
        <v>807</v>
      </c>
      <c r="E910" s="1628" t="s">
        <v>1986</v>
      </c>
      <c r="F910" s="301">
        <v>3</v>
      </c>
      <c r="G910" s="1650">
        <v>0</v>
      </c>
      <c r="H910" s="1671">
        <v>0</v>
      </c>
      <c r="I910" s="1671">
        <v>0</v>
      </c>
      <c r="J910" s="1671">
        <v>0</v>
      </c>
      <c r="K910" s="1671">
        <v>0</v>
      </c>
      <c r="L910" s="1671">
        <v>0</v>
      </c>
      <c r="M910" s="1648">
        <v>0</v>
      </c>
      <c r="N910" s="1648">
        <v>0</v>
      </c>
      <c r="O910" s="1648">
        <v>0</v>
      </c>
      <c r="P910" s="1648">
        <v>0</v>
      </c>
      <c r="Q910" s="1673">
        <v>0</v>
      </c>
      <c r="R910" s="1648">
        <v>0</v>
      </c>
      <c r="S910" s="1648">
        <v>0</v>
      </c>
      <c r="T910" s="1648">
        <v>0</v>
      </c>
      <c r="U910" s="1648">
        <v>0</v>
      </c>
      <c r="V910" s="1648">
        <v>0</v>
      </c>
      <c r="W910" s="1648">
        <v>0</v>
      </c>
      <c r="X910" s="1648">
        <v>0</v>
      </c>
      <c r="Y910" s="1648">
        <v>0</v>
      </c>
      <c r="Z910" s="1648">
        <v>0</v>
      </c>
      <c r="AA910" s="1672">
        <f t="shared" si="240"/>
        <v>0</v>
      </c>
    </row>
    <row r="911" spans="2:27" x14ac:dyDescent="0.25">
      <c r="B911" s="250" t="s">
        <v>1061</v>
      </c>
      <c r="C911" s="50" t="s">
        <v>1057</v>
      </c>
      <c r="D911" s="57" t="s">
        <v>807</v>
      </c>
      <c r="E911" s="1628" t="s">
        <v>1986</v>
      </c>
      <c r="F911" s="301">
        <v>3</v>
      </c>
      <c r="G911" s="1650">
        <v>0</v>
      </c>
      <c r="H911" s="1671">
        <v>0</v>
      </c>
      <c r="I911" s="1645">
        <v>0</v>
      </c>
      <c r="J911" s="1645">
        <v>0</v>
      </c>
      <c r="K911" s="1645">
        <v>0</v>
      </c>
      <c r="L911" s="1645">
        <v>0</v>
      </c>
      <c r="M911" s="1646">
        <v>0</v>
      </c>
      <c r="N911" s="1646">
        <v>0</v>
      </c>
      <c r="O911" s="1646">
        <v>0</v>
      </c>
      <c r="P911" s="1646">
        <v>0</v>
      </c>
      <c r="Q911" s="1673">
        <v>0</v>
      </c>
      <c r="R911" s="1648">
        <v>0</v>
      </c>
      <c r="S911" s="1646">
        <v>0</v>
      </c>
      <c r="T911" s="1646">
        <v>0</v>
      </c>
      <c r="U911" s="1646">
        <v>0</v>
      </c>
      <c r="V911" s="1646">
        <v>0</v>
      </c>
      <c r="W911" s="1646">
        <v>0</v>
      </c>
      <c r="X911" s="1646">
        <v>0</v>
      </c>
      <c r="Y911" s="1646">
        <v>0</v>
      </c>
      <c r="Z911" s="1646">
        <v>0</v>
      </c>
      <c r="AA911" s="1674">
        <f t="shared" si="240"/>
        <v>0</v>
      </c>
    </row>
    <row r="912" spans="2:27" x14ac:dyDescent="0.25">
      <c r="B912" s="250" t="s">
        <v>1062</v>
      </c>
      <c r="C912" s="50" t="s">
        <v>1059</v>
      </c>
      <c r="D912" s="57" t="s">
        <v>807</v>
      </c>
      <c r="E912" s="1628" t="s">
        <v>1986</v>
      </c>
      <c r="F912" s="301">
        <v>3</v>
      </c>
      <c r="G912" s="1650">
        <v>0</v>
      </c>
      <c r="H912" s="1671">
        <v>0</v>
      </c>
      <c r="I912" s="1645">
        <v>0</v>
      </c>
      <c r="J912" s="1645">
        <v>0</v>
      </c>
      <c r="K912" s="1645">
        <v>0</v>
      </c>
      <c r="L912" s="1645">
        <v>0</v>
      </c>
      <c r="M912" s="1646">
        <v>0</v>
      </c>
      <c r="N912" s="1646">
        <v>0</v>
      </c>
      <c r="O912" s="1646">
        <v>0</v>
      </c>
      <c r="P912" s="1646">
        <v>0</v>
      </c>
      <c r="Q912" s="1673">
        <v>0</v>
      </c>
      <c r="R912" s="1648">
        <v>0</v>
      </c>
      <c r="S912" s="1646">
        <v>8.7202315956566263</v>
      </c>
      <c r="T912" s="1646">
        <v>8.7202315956566263</v>
      </c>
      <c r="U912" s="1646">
        <v>8.7202315956566263</v>
      </c>
      <c r="V912" s="1646">
        <v>8.7202315956566263</v>
      </c>
      <c r="W912" s="1646">
        <v>8.7202315956566263</v>
      </c>
      <c r="X912" s="1646">
        <v>8.7202315956566263</v>
      </c>
      <c r="Y912" s="1646">
        <v>8.7202315956566263</v>
      </c>
      <c r="Z912" s="1646">
        <v>8.7202315956566263</v>
      </c>
      <c r="AA912" s="1674">
        <f t="shared" si="240"/>
        <v>0</v>
      </c>
    </row>
    <row r="913" spans="2:27" x14ac:dyDescent="0.25">
      <c r="B913" s="250" t="s">
        <v>1063</v>
      </c>
      <c r="C913" s="50" t="s">
        <v>1055</v>
      </c>
      <c r="D913" s="57" t="s">
        <v>966</v>
      </c>
      <c r="E913" s="1628" t="s">
        <v>1986</v>
      </c>
      <c r="F913" s="301">
        <v>3</v>
      </c>
      <c r="G913" s="319">
        <f>SUM(G907,G910)</f>
        <v>0</v>
      </c>
      <c r="H913" s="319">
        <f t="shared" ref="H913:AA913" si="247">SUM(H907,H910)</f>
        <v>0</v>
      </c>
      <c r="I913" s="319">
        <f t="shared" si="247"/>
        <v>0</v>
      </c>
      <c r="J913" s="319">
        <f t="shared" si="247"/>
        <v>0</v>
      </c>
      <c r="K913" s="319">
        <f t="shared" si="247"/>
        <v>0</v>
      </c>
      <c r="L913" s="319">
        <f t="shared" si="247"/>
        <v>0</v>
      </c>
      <c r="M913" s="319">
        <f t="shared" si="247"/>
        <v>0</v>
      </c>
      <c r="N913" s="319">
        <f t="shared" si="247"/>
        <v>0</v>
      </c>
      <c r="O913" s="319">
        <f t="shared" si="247"/>
        <v>0</v>
      </c>
      <c r="P913" s="319">
        <f t="shared" si="247"/>
        <v>0</v>
      </c>
      <c r="Q913" s="319">
        <f t="shared" si="247"/>
        <v>0</v>
      </c>
      <c r="R913" s="319">
        <f t="shared" si="247"/>
        <v>0</v>
      </c>
      <c r="S913" s="319">
        <f t="shared" si="247"/>
        <v>0</v>
      </c>
      <c r="T913" s="319">
        <f t="shared" si="247"/>
        <v>0</v>
      </c>
      <c r="U913" s="319">
        <f t="shared" si="247"/>
        <v>0</v>
      </c>
      <c r="V913" s="319">
        <f t="shared" si="247"/>
        <v>0</v>
      </c>
      <c r="W913" s="319">
        <f t="shared" si="247"/>
        <v>0</v>
      </c>
      <c r="X913" s="319">
        <f t="shared" si="247"/>
        <v>0</v>
      </c>
      <c r="Y913" s="319">
        <f t="shared" si="247"/>
        <v>0</v>
      </c>
      <c r="Z913" s="319">
        <f t="shared" si="247"/>
        <v>0</v>
      </c>
      <c r="AA913" s="320">
        <f t="shared" si="247"/>
        <v>0</v>
      </c>
    </row>
    <row r="914" spans="2:27" x14ac:dyDescent="0.25">
      <c r="B914" s="250" t="s">
        <v>1064</v>
      </c>
      <c r="C914" s="50" t="s">
        <v>1057</v>
      </c>
      <c r="D914" s="57" t="s">
        <v>966</v>
      </c>
      <c r="E914" s="1628" t="s">
        <v>1986</v>
      </c>
      <c r="F914" s="301">
        <v>3</v>
      </c>
      <c r="G914" s="319">
        <f t="shared" ref="G914:AA914" si="248">SUM(G908,G911)</f>
        <v>0</v>
      </c>
      <c r="H914" s="319">
        <f t="shared" si="248"/>
        <v>0</v>
      </c>
      <c r="I914" s="319">
        <f t="shared" si="248"/>
        <v>0</v>
      </c>
      <c r="J914" s="319">
        <f t="shared" si="248"/>
        <v>0</v>
      </c>
      <c r="K914" s="319">
        <f t="shared" si="248"/>
        <v>0</v>
      </c>
      <c r="L914" s="319">
        <f t="shared" si="248"/>
        <v>0</v>
      </c>
      <c r="M914" s="319">
        <f t="shared" si="248"/>
        <v>0.90904930332576084</v>
      </c>
      <c r="N914" s="319">
        <f t="shared" si="248"/>
        <v>4.9233612563923437</v>
      </c>
      <c r="O914" s="319">
        <f t="shared" si="248"/>
        <v>8.3971025544407496</v>
      </c>
      <c r="P914" s="319">
        <f t="shared" si="248"/>
        <v>11.505108434566994</v>
      </c>
      <c r="Q914" s="319">
        <f t="shared" si="248"/>
        <v>13.563487077341339</v>
      </c>
      <c r="R914" s="319">
        <f t="shared" si="248"/>
        <v>34.99908803896038</v>
      </c>
      <c r="S914" s="319">
        <f t="shared" si="248"/>
        <v>5.5598953246451739</v>
      </c>
      <c r="T914" s="319">
        <f t="shared" si="248"/>
        <v>22.056083835601591</v>
      </c>
      <c r="U914" s="319">
        <f t="shared" si="248"/>
        <v>1.6368529954045845</v>
      </c>
      <c r="V914" s="319">
        <f t="shared" si="248"/>
        <v>19.854650025101499</v>
      </c>
      <c r="W914" s="319">
        <f t="shared" si="248"/>
        <v>8.7138678269510876</v>
      </c>
      <c r="X914" s="319">
        <f t="shared" si="248"/>
        <v>10.072551300874178</v>
      </c>
      <c r="Y914" s="319">
        <f t="shared" si="248"/>
        <v>18.897542850475173</v>
      </c>
      <c r="Z914" s="319">
        <f t="shared" si="248"/>
        <v>2.247642707772449</v>
      </c>
      <c r="AA914" s="320">
        <f t="shared" si="248"/>
        <v>0</v>
      </c>
    </row>
    <row r="915" spans="2:27" x14ac:dyDescent="0.25">
      <c r="B915" s="250" t="s">
        <v>1065</v>
      </c>
      <c r="C915" s="50" t="s">
        <v>1059</v>
      </c>
      <c r="D915" s="57" t="s">
        <v>966</v>
      </c>
      <c r="E915" s="1628" t="s">
        <v>1986</v>
      </c>
      <c r="F915" s="301">
        <v>3</v>
      </c>
      <c r="G915" s="319">
        <f t="shared" ref="G915:AA915" si="249">SUM(G909,G912)</f>
        <v>0</v>
      </c>
      <c r="H915" s="319">
        <f t="shared" si="249"/>
        <v>0</v>
      </c>
      <c r="I915" s="319">
        <f t="shared" si="249"/>
        <v>0</v>
      </c>
      <c r="J915" s="319">
        <f t="shared" si="249"/>
        <v>0</v>
      </c>
      <c r="K915" s="319">
        <f t="shared" si="249"/>
        <v>0</v>
      </c>
      <c r="L915" s="319">
        <f t="shared" si="249"/>
        <v>0</v>
      </c>
      <c r="M915" s="319">
        <f t="shared" si="249"/>
        <v>3.2933270563281895E-3</v>
      </c>
      <c r="N915" s="319">
        <f t="shared" si="249"/>
        <v>7.1118062648816843E-2</v>
      </c>
      <c r="O915" s="319">
        <f t="shared" si="249"/>
        <v>0.23146748675625559</v>
      </c>
      <c r="P915" s="319">
        <f t="shared" si="249"/>
        <v>0.46649532708692004</v>
      </c>
      <c r="Q915" s="319">
        <f t="shared" si="249"/>
        <v>0.7727747433254416</v>
      </c>
      <c r="R915" s="319">
        <f t="shared" si="249"/>
        <v>7.4798382336915408</v>
      </c>
      <c r="S915" s="319">
        <f t="shared" si="249"/>
        <v>8.7202315956566263</v>
      </c>
      <c r="T915" s="319">
        <f t="shared" si="249"/>
        <v>8.7202315956566263</v>
      </c>
      <c r="U915" s="319">
        <f t="shared" si="249"/>
        <v>8.7202315956566263</v>
      </c>
      <c r="V915" s="319">
        <f t="shared" si="249"/>
        <v>8.7202315956566263</v>
      </c>
      <c r="W915" s="319">
        <f t="shared" si="249"/>
        <v>8.7202315956566263</v>
      </c>
      <c r="X915" s="319">
        <f t="shared" si="249"/>
        <v>8.7202315956566263</v>
      </c>
      <c r="Y915" s="319">
        <f t="shared" si="249"/>
        <v>8.7202315956566263</v>
      </c>
      <c r="Z915" s="319">
        <f t="shared" si="249"/>
        <v>8.7202315956566263</v>
      </c>
      <c r="AA915" s="320">
        <f t="shared" si="249"/>
        <v>0</v>
      </c>
    </row>
    <row r="916" spans="2:27" x14ac:dyDescent="0.25">
      <c r="B916" s="250" t="s">
        <v>1066</v>
      </c>
      <c r="C916" s="50" t="s">
        <v>1067</v>
      </c>
      <c r="D916" s="57" t="s">
        <v>966</v>
      </c>
      <c r="E916" s="1628" t="s">
        <v>1986</v>
      </c>
      <c r="F916" s="301">
        <v>3</v>
      </c>
      <c r="G916" s="315">
        <f>SUM(G906,G897,G888,G913,G914,G915)</f>
        <v>0</v>
      </c>
      <c r="H916" s="315">
        <f t="shared" ref="H916:AA916" si="250">SUM(H906,H897,H888,H913,H914,H915)</f>
        <v>0</v>
      </c>
      <c r="I916" s="315">
        <f t="shared" si="250"/>
        <v>0</v>
      </c>
      <c r="J916" s="315">
        <f t="shared" si="250"/>
        <v>0</v>
      </c>
      <c r="K916" s="315">
        <f t="shared" si="250"/>
        <v>0</v>
      </c>
      <c r="L916" s="315">
        <f t="shared" si="250"/>
        <v>0</v>
      </c>
      <c r="M916" s="315">
        <f t="shared" si="250"/>
        <v>15.498410224807996</v>
      </c>
      <c r="N916" s="315">
        <f t="shared" si="250"/>
        <v>10.538482760631469</v>
      </c>
      <c r="O916" s="315">
        <f t="shared" si="250"/>
        <v>13.389264988367787</v>
      </c>
      <c r="P916" s="315">
        <f t="shared" si="250"/>
        <v>17.76243259075429</v>
      </c>
      <c r="Q916" s="315">
        <f t="shared" si="250"/>
        <v>20.808913490769143</v>
      </c>
      <c r="R916" s="315">
        <f t="shared" si="250"/>
        <v>64.973201597768679</v>
      </c>
      <c r="S916" s="315">
        <f t="shared" si="250"/>
        <v>25.488243739962833</v>
      </c>
      <c r="T916" s="315">
        <f t="shared" si="250"/>
        <v>41.88858015297329</v>
      </c>
      <c r="U916" s="315">
        <f t="shared" si="250"/>
        <v>21.25947425872841</v>
      </c>
      <c r="V916" s="315">
        <f t="shared" si="250"/>
        <v>39.57493004862873</v>
      </c>
      <c r="W916" s="315">
        <f t="shared" si="250"/>
        <v>28.320737009054774</v>
      </c>
      <c r="X916" s="315">
        <f t="shared" si="250"/>
        <v>29.691091405663087</v>
      </c>
      <c r="Y916" s="315">
        <f t="shared" si="250"/>
        <v>38.6090644700759</v>
      </c>
      <c r="Z916" s="315">
        <f t="shared" si="250"/>
        <v>21.786377412423555</v>
      </c>
      <c r="AA916" s="315">
        <f t="shared" si="250"/>
        <v>0</v>
      </c>
    </row>
    <row r="917" spans="2:27" ht="14.4" thickBot="1" x14ac:dyDescent="0.3">
      <c r="B917" s="252"/>
      <c r="C917" s="253"/>
      <c r="D917" s="61"/>
      <c r="E917" s="254"/>
      <c r="F917" s="255"/>
      <c r="G917" s="264"/>
      <c r="H917" s="264"/>
      <c r="I917" s="264"/>
      <c r="J917" s="264"/>
      <c r="K917" s="264"/>
      <c r="L917" s="264"/>
      <c r="M917" s="264"/>
      <c r="N917" s="264"/>
      <c r="O917" s="264"/>
      <c r="P917" s="264"/>
      <c r="Q917" s="264"/>
      <c r="R917" s="264"/>
      <c r="S917" s="264"/>
      <c r="T917" s="264"/>
      <c r="U917" s="264"/>
      <c r="V917" s="264"/>
      <c r="W917" s="264"/>
      <c r="X917" s="264"/>
      <c r="Y917" s="264"/>
      <c r="Z917" s="264"/>
      <c r="AA917" s="264"/>
    </row>
    <row r="918" spans="2:27" ht="42" thickBot="1" x14ac:dyDescent="0.3">
      <c r="B918" s="216" t="s">
        <v>1068</v>
      </c>
      <c r="G918" s="1717" t="s">
        <v>977</v>
      </c>
      <c r="H918" s="1779"/>
      <c r="I918" s="1779"/>
      <c r="J918" s="1779"/>
      <c r="K918" s="1779"/>
      <c r="L918" s="1779"/>
      <c r="M918" s="1779"/>
      <c r="N918" s="1779"/>
      <c r="O918" s="1779"/>
      <c r="P918" s="1779"/>
      <c r="Q918" s="1718"/>
      <c r="R918" s="1717" t="s">
        <v>978</v>
      </c>
      <c r="S918" s="1779"/>
      <c r="T918" s="1779"/>
      <c r="U918" s="1779"/>
      <c r="V918" s="1779"/>
      <c r="W918" s="1779"/>
      <c r="X918" s="1779"/>
      <c r="Y918" s="1779"/>
      <c r="Z918" s="1779"/>
      <c r="AA918" s="1718"/>
    </row>
    <row r="919" spans="2:27" ht="42" thickBot="1" x14ac:dyDescent="0.3">
      <c r="B919" s="257" t="s">
        <v>979</v>
      </c>
      <c r="C919" s="258" t="s">
        <v>962</v>
      </c>
      <c r="D919" s="258" t="s">
        <v>963</v>
      </c>
      <c r="E919" s="258" t="s">
        <v>116</v>
      </c>
      <c r="F919" s="259" t="s">
        <v>117</v>
      </c>
      <c r="G919" s="257" t="s">
        <v>118</v>
      </c>
      <c r="H919" s="258" t="s">
        <v>119</v>
      </c>
      <c r="I919" s="258" t="s">
        <v>120</v>
      </c>
      <c r="J919" s="258" t="s">
        <v>121</v>
      </c>
      <c r="K919" s="258" t="s">
        <v>122</v>
      </c>
      <c r="L919" s="258" t="s">
        <v>123</v>
      </c>
      <c r="M919" s="258" t="s">
        <v>124</v>
      </c>
      <c r="N919" s="258" t="s">
        <v>125</v>
      </c>
      <c r="O919" s="258" t="s">
        <v>126</v>
      </c>
      <c r="P919" s="258" t="s">
        <v>127</v>
      </c>
      <c r="Q919" s="259" t="s">
        <v>128</v>
      </c>
      <c r="R919" s="262" t="s">
        <v>980</v>
      </c>
      <c r="S919" s="260" t="s">
        <v>981</v>
      </c>
      <c r="T919" s="260" t="s">
        <v>982</v>
      </c>
      <c r="U919" s="260" t="s">
        <v>983</v>
      </c>
      <c r="V919" s="260" t="s">
        <v>984</v>
      </c>
      <c r="W919" s="260" t="s">
        <v>985</v>
      </c>
      <c r="X919" s="260" t="s">
        <v>986</v>
      </c>
      <c r="Y919" s="260" t="s">
        <v>987</v>
      </c>
      <c r="Z919" s="260" t="s">
        <v>988</v>
      </c>
      <c r="AA919" s="261" t="s">
        <v>989</v>
      </c>
    </row>
    <row r="920" spans="2:27" x14ac:dyDescent="0.25">
      <c r="B920" s="250" t="s">
        <v>1069</v>
      </c>
      <c r="C920" s="50" t="s">
        <v>1070</v>
      </c>
      <c r="D920" s="57" t="s">
        <v>810</v>
      </c>
      <c r="E920" s="1628" t="s">
        <v>1986</v>
      </c>
      <c r="F920" s="301">
        <v>3</v>
      </c>
      <c r="G920" s="1666">
        <f>SUM(G861,G864,G867,G870,G873,G880,G889,G898,G907,G908,G909)</f>
        <v>0</v>
      </c>
      <c r="H920" s="1666">
        <f t="shared" ref="H920:Z920" si="251">SUM(H861,H864,H867,H870,H873,H880,H889,H898,H907,H908,H909)</f>
        <v>0</v>
      </c>
      <c r="I920" s="1666">
        <f t="shared" si="251"/>
        <v>0</v>
      </c>
      <c r="J920" s="1666">
        <f t="shared" si="251"/>
        <v>0</v>
      </c>
      <c r="K920" s="1666">
        <f t="shared" si="251"/>
        <v>0</v>
      </c>
      <c r="L920" s="1666">
        <f t="shared" si="251"/>
        <v>0</v>
      </c>
      <c r="M920" s="1666">
        <f t="shared" si="251"/>
        <v>14.30770131850784</v>
      </c>
      <c r="N920" s="1666">
        <f t="shared" si="251"/>
        <v>9.5482153405505361</v>
      </c>
      <c r="O920" s="1666">
        <f t="shared" si="251"/>
        <v>12.689571585771215</v>
      </c>
      <c r="P920" s="1666">
        <f t="shared" si="251"/>
        <v>17.241684632713465</v>
      </c>
      <c r="Q920" s="1675">
        <f t="shared" si="251"/>
        <v>20.462234779334739</v>
      </c>
      <c r="R920" s="1666">
        <f t="shared" si="251"/>
        <v>67.900138725615093</v>
      </c>
      <c r="S920" s="1666">
        <f t="shared" si="251"/>
        <v>32.875943786760153</v>
      </c>
      <c r="T920" s="1666">
        <f t="shared" si="251"/>
        <v>24.148813250164082</v>
      </c>
      <c r="U920" s="1666">
        <f t="shared" si="251"/>
        <v>3.3896994796852296</v>
      </c>
      <c r="V920" s="1666">
        <f t="shared" si="251"/>
        <v>21.987150686975262</v>
      </c>
      <c r="W920" s="1666">
        <f t="shared" si="251"/>
        <v>16.502464173456048</v>
      </c>
      <c r="X920" s="1666">
        <f t="shared" si="251"/>
        <v>11.951324502853879</v>
      </c>
      <c r="Y920" s="1666">
        <f t="shared" si="251"/>
        <v>20.739289691032713</v>
      </c>
      <c r="Z920" s="1666">
        <f t="shared" si="251"/>
        <v>4.19859805077009</v>
      </c>
      <c r="AA920" s="1668"/>
    </row>
    <row r="921" spans="2:27" x14ac:dyDescent="0.25">
      <c r="B921" s="250" t="s">
        <v>1071</v>
      </c>
      <c r="C921" s="50" t="s">
        <v>1070</v>
      </c>
      <c r="D921" s="57" t="s">
        <v>807</v>
      </c>
      <c r="E921" s="1628" t="s">
        <v>1986</v>
      </c>
      <c r="F921" s="301">
        <v>3</v>
      </c>
      <c r="G921" s="1666">
        <f>SUM(G862,G865,G868,G871,G874,G884,G893,G902,G910,G911,G912)</f>
        <v>0</v>
      </c>
      <c r="H921" s="1666">
        <f t="shared" ref="H921:Z921" si="252">SUM(H862,H865,H868,H871,H874,H884,H893,H902,H910,H911,H912)</f>
        <v>0</v>
      </c>
      <c r="I921" s="1666">
        <f t="shared" si="252"/>
        <v>0</v>
      </c>
      <c r="J921" s="1666">
        <f t="shared" si="252"/>
        <v>0</v>
      </c>
      <c r="K921" s="1666">
        <f t="shared" si="252"/>
        <v>0</v>
      </c>
      <c r="L921" s="1666">
        <f t="shared" si="252"/>
        <v>0</v>
      </c>
      <c r="M921" s="1666">
        <f t="shared" si="252"/>
        <v>1.5762801781669928</v>
      </c>
      <c r="N921" s="1666">
        <f t="shared" si="252"/>
        <v>1.6088539872350189</v>
      </c>
      <c r="O921" s="1666">
        <f t="shared" si="252"/>
        <v>1.5747413495502138</v>
      </c>
      <c r="P921" s="1666">
        <f t="shared" si="252"/>
        <v>1.5747413495502138</v>
      </c>
      <c r="Q921" s="1667">
        <f t="shared" si="252"/>
        <v>1.5747413495502138</v>
      </c>
      <c r="R921" s="1666">
        <f t="shared" si="252"/>
        <v>7.9048167563173219</v>
      </c>
      <c r="S921" s="1666">
        <f t="shared" si="252"/>
        <v>18.296442334855413</v>
      </c>
      <c r="T921" s="1666">
        <f t="shared" si="252"/>
        <v>18.444225145317318</v>
      </c>
      <c r="U921" s="1666">
        <f t="shared" si="252"/>
        <v>18.561056241026236</v>
      </c>
      <c r="V921" s="1666">
        <f t="shared" si="252"/>
        <v>18.543368890617458</v>
      </c>
      <c r="W921" s="1666">
        <f t="shared" si="252"/>
        <v>18.489612851030301</v>
      </c>
      <c r="X921" s="1666">
        <f t="shared" si="252"/>
        <v>18.52716479417122</v>
      </c>
      <c r="Y921" s="1666">
        <f t="shared" si="252"/>
        <v>18.532144568208402</v>
      </c>
      <c r="Z921" s="1666">
        <f t="shared" si="252"/>
        <v>18.726757345405353</v>
      </c>
      <c r="AA921" s="1668"/>
    </row>
    <row r="922" spans="2:27" ht="14.4" thickBot="1" x14ac:dyDescent="0.3">
      <c r="B922" s="251" t="s">
        <v>1072</v>
      </c>
      <c r="C922" s="51" t="s">
        <v>1070</v>
      </c>
      <c r="D922" s="59" t="s">
        <v>966</v>
      </c>
      <c r="E922" s="1634" t="s">
        <v>1986</v>
      </c>
      <c r="F922" s="302">
        <v>3</v>
      </c>
      <c r="G922" s="1655">
        <f t="shared" ref="G922:L922" si="253">SUM(G920:G921)</f>
        <v>0</v>
      </c>
      <c r="H922" s="1655">
        <f t="shared" si="253"/>
        <v>0</v>
      </c>
      <c r="I922" s="1655">
        <f t="shared" si="253"/>
        <v>0</v>
      </c>
      <c r="J922" s="1655">
        <f t="shared" si="253"/>
        <v>0</v>
      </c>
      <c r="K922" s="1655">
        <f t="shared" si="253"/>
        <v>0</v>
      </c>
      <c r="L922" s="1655">
        <f t="shared" si="253"/>
        <v>0</v>
      </c>
      <c r="M922" s="1655">
        <f t="shared" ref="M922:Z922" si="254">SUM(M920:M921)</f>
        <v>15.883981496674833</v>
      </c>
      <c r="N922" s="1655">
        <f t="shared" si="254"/>
        <v>11.157069327785555</v>
      </c>
      <c r="O922" s="1655">
        <f t="shared" si="254"/>
        <v>14.26431293532143</v>
      </c>
      <c r="P922" s="1655">
        <f t="shared" si="254"/>
        <v>18.816425982263677</v>
      </c>
      <c r="Q922" s="1656">
        <f t="shared" si="254"/>
        <v>22.036976128884952</v>
      </c>
      <c r="R922" s="1655">
        <f t="shared" si="254"/>
        <v>75.80495548193241</v>
      </c>
      <c r="S922" s="1655">
        <f t="shared" si="254"/>
        <v>51.172386121615567</v>
      </c>
      <c r="T922" s="1655">
        <f t="shared" si="254"/>
        <v>42.5930383954814</v>
      </c>
      <c r="U922" s="1655">
        <f t="shared" si="254"/>
        <v>21.950755720711467</v>
      </c>
      <c r="V922" s="1655">
        <f t="shared" si="254"/>
        <v>40.53051957759272</v>
      </c>
      <c r="W922" s="1655">
        <f t="shared" si="254"/>
        <v>34.992077024486349</v>
      </c>
      <c r="X922" s="1655">
        <f t="shared" si="254"/>
        <v>30.478489297025099</v>
      </c>
      <c r="Y922" s="1655">
        <f t="shared" si="254"/>
        <v>39.271434259241119</v>
      </c>
      <c r="Z922" s="1655">
        <f t="shared" si="254"/>
        <v>22.925355396175444</v>
      </c>
      <c r="AA922" s="1657"/>
    </row>
    <row r="923" spans="2:27" ht="14.4" thickBot="1" x14ac:dyDescent="0.3">
      <c r="B923" s="252"/>
      <c r="C923" s="253"/>
      <c r="D923" s="61"/>
      <c r="E923" s="254"/>
      <c r="F923" s="255"/>
      <c r="G923" s="264"/>
      <c r="H923" s="264"/>
      <c r="I923" s="264"/>
      <c r="J923" s="264"/>
      <c r="K923" s="264"/>
      <c r="L923" s="264"/>
      <c r="M923" s="264"/>
      <c r="N923" s="264"/>
      <c r="O923" s="264"/>
      <c r="P923" s="264"/>
      <c r="Q923" s="264"/>
      <c r="R923" s="264"/>
      <c r="S923" s="264"/>
      <c r="T923" s="264"/>
      <c r="U923" s="264"/>
      <c r="V923" s="264"/>
      <c r="W923" s="264"/>
      <c r="X923" s="264"/>
      <c r="Y923" s="264"/>
      <c r="Z923" s="264"/>
      <c r="AA923" s="264"/>
    </row>
    <row r="924" spans="2:27" ht="42" thickBot="1" x14ac:dyDescent="0.3">
      <c r="B924" s="216" t="s">
        <v>1073</v>
      </c>
      <c r="G924" s="1717" t="s">
        <v>977</v>
      </c>
      <c r="H924" s="1779"/>
      <c r="I924" s="1779"/>
      <c r="J924" s="1779"/>
      <c r="K924" s="1779"/>
      <c r="L924" s="1779"/>
      <c r="M924" s="1779"/>
      <c r="N924" s="1779"/>
      <c r="O924" s="1779"/>
      <c r="P924" s="1779"/>
      <c r="Q924" s="1718"/>
      <c r="R924" s="1717" t="s">
        <v>978</v>
      </c>
      <c r="S924" s="1779"/>
      <c r="T924" s="1779"/>
      <c r="U924" s="1779"/>
      <c r="V924" s="1779"/>
      <c r="W924" s="1779"/>
      <c r="X924" s="1779"/>
      <c r="Y924" s="1779"/>
      <c r="Z924" s="1779"/>
      <c r="AA924" s="1718"/>
    </row>
    <row r="925" spans="2:27" ht="42" thickBot="1" x14ac:dyDescent="0.3">
      <c r="B925" s="257" t="s">
        <v>979</v>
      </c>
      <c r="C925" s="258" t="s">
        <v>1074</v>
      </c>
      <c r="D925" s="258" t="s">
        <v>963</v>
      </c>
      <c r="E925" s="258" t="s">
        <v>116</v>
      </c>
      <c r="F925" s="259" t="s">
        <v>117</v>
      </c>
      <c r="G925" s="257" t="s">
        <v>118</v>
      </c>
      <c r="H925" s="258" t="s">
        <v>119</v>
      </c>
      <c r="I925" s="258" t="s">
        <v>120</v>
      </c>
      <c r="J925" s="258" t="s">
        <v>121</v>
      </c>
      <c r="K925" s="258" t="s">
        <v>122</v>
      </c>
      <c r="L925" s="258" t="s">
        <v>123</v>
      </c>
      <c r="M925" s="258" t="s">
        <v>124</v>
      </c>
      <c r="N925" s="258" t="s">
        <v>125</v>
      </c>
      <c r="O925" s="258" t="s">
        <v>126</v>
      </c>
      <c r="P925" s="258" t="s">
        <v>127</v>
      </c>
      <c r="Q925" s="259" t="s">
        <v>128</v>
      </c>
      <c r="R925" s="262" t="s">
        <v>980</v>
      </c>
      <c r="S925" s="260" t="s">
        <v>981</v>
      </c>
      <c r="T925" s="260" t="s">
        <v>982</v>
      </c>
      <c r="U925" s="260" t="s">
        <v>983</v>
      </c>
      <c r="V925" s="260" t="s">
        <v>984</v>
      </c>
      <c r="W925" s="260" t="s">
        <v>985</v>
      </c>
      <c r="X925" s="260" t="s">
        <v>986</v>
      </c>
      <c r="Y925" s="260" t="s">
        <v>987</v>
      </c>
      <c r="Z925" s="260" t="s">
        <v>988</v>
      </c>
      <c r="AA925" s="261" t="s">
        <v>989</v>
      </c>
    </row>
    <row r="926" spans="2:27" x14ac:dyDescent="0.25">
      <c r="B926" s="1146" t="s">
        <v>1075</v>
      </c>
      <c r="C926" s="1147" t="s">
        <v>996</v>
      </c>
      <c r="D926" s="1148" t="s">
        <v>1077</v>
      </c>
      <c r="E926" s="1149" t="s">
        <v>145</v>
      </c>
      <c r="F926" s="1150">
        <v>2</v>
      </c>
      <c r="G926" s="1670">
        <v>0</v>
      </c>
      <c r="H926" s="1630">
        <v>0</v>
      </c>
      <c r="I926" s="1630">
        <v>0</v>
      </c>
      <c r="J926" s="1630">
        <v>0</v>
      </c>
      <c r="K926" s="1630">
        <v>0</v>
      </c>
      <c r="L926" s="1630">
        <v>0</v>
      </c>
      <c r="M926" s="1631">
        <v>0</v>
      </c>
      <c r="N926" s="1631">
        <v>0</v>
      </c>
      <c r="O926" s="1631">
        <v>0</v>
      </c>
      <c r="P926" s="1631">
        <v>0</v>
      </c>
      <c r="Q926" s="1632">
        <v>0</v>
      </c>
      <c r="R926" s="1633">
        <v>0</v>
      </c>
      <c r="S926" s="1631">
        <v>45</v>
      </c>
      <c r="T926" s="1631">
        <v>0</v>
      </c>
      <c r="U926" s="1631">
        <v>0</v>
      </c>
      <c r="V926" s="1631">
        <v>0</v>
      </c>
      <c r="W926" s="1631">
        <v>50</v>
      </c>
      <c r="X926" s="1631">
        <v>0</v>
      </c>
      <c r="Y926" s="1631">
        <v>0</v>
      </c>
      <c r="Z926" s="1631">
        <v>0</v>
      </c>
      <c r="AA926" s="1676">
        <f t="shared" ref="AA926:AA937" si="255">SUM(AA927:AA933)</f>
        <v>0</v>
      </c>
    </row>
    <row r="927" spans="2:27" x14ac:dyDescent="0.25">
      <c r="B927" s="250" t="s">
        <v>1078</v>
      </c>
      <c r="C927" s="50" t="s">
        <v>1079</v>
      </c>
      <c r="D927" s="57" t="s">
        <v>1077</v>
      </c>
      <c r="E927" s="58" t="s">
        <v>145</v>
      </c>
      <c r="F927" s="301">
        <v>2</v>
      </c>
      <c r="G927" s="1670">
        <v>0</v>
      </c>
      <c r="H927" s="1630">
        <v>0</v>
      </c>
      <c r="I927" s="1630">
        <v>0</v>
      </c>
      <c r="J927" s="1630">
        <v>0</v>
      </c>
      <c r="K927" s="1630">
        <v>0</v>
      </c>
      <c r="L927" s="1630">
        <v>0</v>
      </c>
      <c r="M927" s="1631">
        <v>0.81540000000000012</v>
      </c>
      <c r="N927" s="1631">
        <v>0.87519999999999998</v>
      </c>
      <c r="O927" s="1631">
        <v>1.2262000000000002</v>
      </c>
      <c r="P927" s="1631">
        <v>1.5013999999999994</v>
      </c>
      <c r="Q927" s="1677">
        <v>1.7680999999999996</v>
      </c>
      <c r="R927" s="1633">
        <v>9.6960999999999995</v>
      </c>
      <c r="S927" s="1631">
        <v>9.5495999999999999</v>
      </c>
      <c r="T927" s="1631">
        <v>6.1651000000000025</v>
      </c>
      <c r="U927" s="1631">
        <v>4.4740000000000002</v>
      </c>
      <c r="V927" s="1631">
        <v>0.40530000000000399</v>
      </c>
      <c r="W927" s="1631">
        <v>0.31099999999999994</v>
      </c>
      <c r="X927" s="1631">
        <v>0.31090000000000373</v>
      </c>
      <c r="Y927" s="1631">
        <v>0.31289999999999907</v>
      </c>
      <c r="Z927" s="1631">
        <v>0.32099999999999795</v>
      </c>
      <c r="AA927" s="1676">
        <f t="shared" si="255"/>
        <v>0</v>
      </c>
    </row>
    <row r="928" spans="2:27" x14ac:dyDescent="0.25">
      <c r="B928" s="250" t="s">
        <v>1080</v>
      </c>
      <c r="C928" s="50" t="s">
        <v>1004</v>
      </c>
      <c r="D928" s="57" t="s">
        <v>1077</v>
      </c>
      <c r="E928" s="58" t="s">
        <v>145</v>
      </c>
      <c r="F928" s="301">
        <v>2</v>
      </c>
      <c r="G928" s="1670">
        <v>0</v>
      </c>
      <c r="H928" s="1630">
        <v>0</v>
      </c>
      <c r="I928" s="1630">
        <v>0</v>
      </c>
      <c r="J928" s="1630">
        <v>0</v>
      </c>
      <c r="K928" s="1630">
        <v>0</v>
      </c>
      <c r="L928" s="1630">
        <v>0</v>
      </c>
      <c r="M928" s="1631">
        <v>1.9954000000000001</v>
      </c>
      <c r="N928" s="1631">
        <v>-0.39170000000000016</v>
      </c>
      <c r="O928" s="1631">
        <v>0.35729999999999995</v>
      </c>
      <c r="P928" s="1631">
        <v>1.0385999999999997</v>
      </c>
      <c r="Q928" s="1677">
        <v>0.74600000000000088</v>
      </c>
      <c r="R928" s="1633">
        <v>2.5628000000000002</v>
      </c>
      <c r="S928" s="1631">
        <v>1.7163999999999984</v>
      </c>
      <c r="T928" s="1631">
        <v>0.39300000000000068</v>
      </c>
      <c r="U928" s="1631">
        <v>0.39300000000000068</v>
      </c>
      <c r="V928" s="1631">
        <v>0.36800000000000033</v>
      </c>
      <c r="W928" s="1631">
        <v>0.33999999999999986</v>
      </c>
      <c r="X928" s="1631">
        <v>0.36999999999999922</v>
      </c>
      <c r="Y928" s="1631">
        <v>0.35000000000000142</v>
      </c>
      <c r="Z928" s="1631">
        <v>0.34999999999999787</v>
      </c>
      <c r="AA928" s="1676">
        <f t="shared" si="255"/>
        <v>0</v>
      </c>
    </row>
    <row r="929" spans="2:27" x14ac:dyDescent="0.25">
      <c r="B929" s="250" t="s">
        <v>1081</v>
      </c>
      <c r="C929" s="50" t="s">
        <v>1082</v>
      </c>
      <c r="D929" s="57" t="s">
        <v>1077</v>
      </c>
      <c r="E929" s="58" t="s">
        <v>145</v>
      </c>
      <c r="F929" s="301">
        <v>2</v>
      </c>
      <c r="G929" s="1670">
        <v>0</v>
      </c>
      <c r="H929" s="1630">
        <v>0</v>
      </c>
      <c r="I929" s="1630">
        <v>0</v>
      </c>
      <c r="J929" s="1630">
        <v>0</v>
      </c>
      <c r="K929" s="1630">
        <v>0</v>
      </c>
      <c r="L929" s="1630">
        <v>0</v>
      </c>
      <c r="M929" s="1631">
        <v>0</v>
      </c>
      <c r="N929" s="1631">
        <v>0</v>
      </c>
      <c r="O929" s="1631">
        <v>0</v>
      </c>
      <c r="P929" s="1631">
        <v>0</v>
      </c>
      <c r="Q929" s="1677">
        <v>0</v>
      </c>
      <c r="R929" s="1633">
        <v>4.0999999999999996</v>
      </c>
      <c r="S929" s="1631">
        <v>0</v>
      </c>
      <c r="T929" s="1631">
        <v>0</v>
      </c>
      <c r="U929" s="1631">
        <v>0</v>
      </c>
      <c r="V929" s="1631">
        <v>0</v>
      </c>
      <c r="W929" s="1631">
        <v>0</v>
      </c>
      <c r="X929" s="1631">
        <v>0</v>
      </c>
      <c r="Y929" s="1631">
        <v>0</v>
      </c>
      <c r="Z929" s="1631">
        <v>0</v>
      </c>
      <c r="AA929" s="1676">
        <f t="shared" si="255"/>
        <v>0</v>
      </c>
    </row>
    <row r="930" spans="2:27" x14ac:dyDescent="0.25">
      <c r="B930" s="250" t="s">
        <v>1083</v>
      </c>
      <c r="C930" s="50" t="s">
        <v>1084</v>
      </c>
      <c r="D930" s="57" t="s">
        <v>1077</v>
      </c>
      <c r="E930" s="58" t="s">
        <v>145</v>
      </c>
      <c r="F930" s="301">
        <v>2</v>
      </c>
      <c r="G930" s="1145">
        <f>SUM(G931:G937)</f>
        <v>0</v>
      </c>
      <c r="H930" s="1145">
        <f t="shared" ref="H930:Z930" si="256">SUM(H931:H937)</f>
        <v>0</v>
      </c>
      <c r="I930" s="1145">
        <f t="shared" si="256"/>
        <v>0</v>
      </c>
      <c r="J930" s="1145">
        <f t="shared" si="256"/>
        <v>0</v>
      </c>
      <c r="K930" s="1145">
        <f t="shared" si="256"/>
        <v>0</v>
      </c>
      <c r="L930" s="1145">
        <f t="shared" si="256"/>
        <v>0</v>
      </c>
      <c r="M930" s="1145">
        <f t="shared" si="256"/>
        <v>0.40529999999999999</v>
      </c>
      <c r="N930" s="1145">
        <f t="shared" si="256"/>
        <v>1.2735000000000001</v>
      </c>
      <c r="O930" s="1145">
        <f t="shared" si="256"/>
        <v>1.9855999999999996</v>
      </c>
      <c r="P930" s="1145">
        <f t="shared" si="256"/>
        <v>2.1010000000000009</v>
      </c>
      <c r="Q930" s="1145">
        <f t="shared" si="256"/>
        <v>2.7309000000000005</v>
      </c>
      <c r="R930" s="1145">
        <f t="shared" si="256"/>
        <v>8.6968999999999959</v>
      </c>
      <c r="S930" s="1145">
        <f t="shared" si="256"/>
        <v>0</v>
      </c>
      <c r="T930" s="1145">
        <f t="shared" si="256"/>
        <v>0</v>
      </c>
      <c r="U930" s="1145">
        <f t="shared" si="256"/>
        <v>0</v>
      </c>
      <c r="V930" s="1145">
        <f t="shared" si="256"/>
        <v>0</v>
      </c>
      <c r="W930" s="1145">
        <f t="shared" si="256"/>
        <v>0</v>
      </c>
      <c r="X930" s="1145">
        <f t="shared" si="256"/>
        <v>0</v>
      </c>
      <c r="Y930" s="1145">
        <f t="shared" si="256"/>
        <v>0</v>
      </c>
      <c r="Z930" s="1145">
        <f t="shared" si="256"/>
        <v>0</v>
      </c>
      <c r="AA930" s="1145">
        <f t="shared" si="255"/>
        <v>0</v>
      </c>
    </row>
    <row r="931" spans="2:27" x14ac:dyDescent="0.25">
      <c r="B931" s="250" t="s">
        <v>1085</v>
      </c>
      <c r="C931" s="50" t="s">
        <v>1086</v>
      </c>
      <c r="D931" s="57" t="s">
        <v>1077</v>
      </c>
      <c r="E931" s="58" t="s">
        <v>145</v>
      </c>
      <c r="F931" s="301">
        <v>2</v>
      </c>
      <c r="G931" s="1670">
        <v>0</v>
      </c>
      <c r="H931" s="1678">
        <v>0</v>
      </c>
      <c r="I931" s="1678">
        <v>0</v>
      </c>
      <c r="J931" s="1678">
        <v>0</v>
      </c>
      <c r="K931" s="1678">
        <v>0</v>
      </c>
      <c r="L931" s="1678">
        <v>0</v>
      </c>
      <c r="M931" s="1679">
        <v>0</v>
      </c>
      <c r="N931" s="1679">
        <v>0</v>
      </c>
      <c r="O931" s="1679">
        <v>0</v>
      </c>
      <c r="P931" s="1679">
        <v>0</v>
      </c>
      <c r="Q931" s="1680">
        <v>0</v>
      </c>
      <c r="R931" s="1681">
        <v>0</v>
      </c>
      <c r="S931" s="1679">
        <v>0</v>
      </c>
      <c r="T931" s="1679">
        <v>0</v>
      </c>
      <c r="U931" s="1679">
        <v>0</v>
      </c>
      <c r="V931" s="1679">
        <v>0</v>
      </c>
      <c r="W931" s="1679">
        <v>0</v>
      </c>
      <c r="X931" s="1679">
        <v>0</v>
      </c>
      <c r="Y931" s="1679">
        <v>0</v>
      </c>
      <c r="Z931" s="1679">
        <v>0</v>
      </c>
      <c r="AA931" s="1682">
        <f t="shared" si="255"/>
        <v>0</v>
      </c>
    </row>
    <row r="932" spans="2:27" x14ac:dyDescent="0.25">
      <c r="B932" s="250" t="s">
        <v>1087</v>
      </c>
      <c r="C932" s="50" t="s">
        <v>1088</v>
      </c>
      <c r="D932" s="57" t="s">
        <v>1077</v>
      </c>
      <c r="E932" s="58" t="s">
        <v>145</v>
      </c>
      <c r="F932" s="301">
        <v>2</v>
      </c>
      <c r="G932" s="1670">
        <v>0</v>
      </c>
      <c r="H932" s="1678">
        <v>0</v>
      </c>
      <c r="I932" s="1678">
        <v>0</v>
      </c>
      <c r="J932" s="1678">
        <v>0</v>
      </c>
      <c r="K932" s="1678">
        <v>0</v>
      </c>
      <c r="L932" s="1678">
        <v>0</v>
      </c>
      <c r="M932" s="1679">
        <v>0</v>
      </c>
      <c r="N932" s="1679">
        <v>0</v>
      </c>
      <c r="O932" s="1679">
        <v>0</v>
      </c>
      <c r="P932" s="1679">
        <v>0</v>
      </c>
      <c r="Q932" s="1680">
        <v>0</v>
      </c>
      <c r="R932" s="1681">
        <v>0</v>
      </c>
      <c r="S932" s="1679">
        <v>0</v>
      </c>
      <c r="T932" s="1679">
        <v>0</v>
      </c>
      <c r="U932" s="1679">
        <v>0</v>
      </c>
      <c r="V932" s="1679">
        <v>0</v>
      </c>
      <c r="W932" s="1679">
        <v>0</v>
      </c>
      <c r="X932" s="1679">
        <v>0</v>
      </c>
      <c r="Y932" s="1679">
        <v>0</v>
      </c>
      <c r="Z932" s="1679">
        <v>0</v>
      </c>
      <c r="AA932" s="1682">
        <f t="shared" si="255"/>
        <v>0</v>
      </c>
    </row>
    <row r="933" spans="2:27" x14ac:dyDescent="0.25">
      <c r="B933" s="250" t="s">
        <v>1089</v>
      </c>
      <c r="C933" s="50" t="s">
        <v>1090</v>
      </c>
      <c r="D933" s="57" t="s">
        <v>1077</v>
      </c>
      <c r="E933" s="58" t="s">
        <v>145</v>
      </c>
      <c r="F933" s="301">
        <v>2</v>
      </c>
      <c r="G933" s="1670">
        <v>0</v>
      </c>
      <c r="H933" s="1678">
        <v>0</v>
      </c>
      <c r="I933" s="1678">
        <v>0</v>
      </c>
      <c r="J933" s="1678">
        <v>0</v>
      </c>
      <c r="K933" s="1678">
        <v>0</v>
      </c>
      <c r="L933" s="1678">
        <v>0</v>
      </c>
      <c r="M933" s="1679">
        <v>3.1299999999999994E-2</v>
      </c>
      <c r="N933" s="1679">
        <v>0.12909999999999999</v>
      </c>
      <c r="O933" s="1679">
        <v>0.80469999999999986</v>
      </c>
      <c r="P933" s="1679">
        <v>1.3503000000000005</v>
      </c>
      <c r="Q933" s="1680">
        <v>1.8792000000000009</v>
      </c>
      <c r="R933" s="1681">
        <v>5.918299999999995</v>
      </c>
      <c r="S933" s="1679">
        <v>0</v>
      </c>
      <c r="T933" s="1679">
        <v>0</v>
      </c>
      <c r="U933" s="1679">
        <v>0</v>
      </c>
      <c r="V933" s="1679">
        <v>0</v>
      </c>
      <c r="W933" s="1679">
        <v>0</v>
      </c>
      <c r="X933" s="1679">
        <v>0</v>
      </c>
      <c r="Y933" s="1679">
        <v>0</v>
      </c>
      <c r="Z933" s="1679">
        <v>0</v>
      </c>
      <c r="AA933" s="1682">
        <f t="shared" si="255"/>
        <v>0</v>
      </c>
    </row>
    <row r="934" spans="2:27" x14ac:dyDescent="0.25">
      <c r="B934" s="250" t="s">
        <v>1091</v>
      </c>
      <c r="C934" s="50" t="s">
        <v>1092</v>
      </c>
      <c r="D934" s="57" t="s">
        <v>1077</v>
      </c>
      <c r="E934" s="58" t="s">
        <v>145</v>
      </c>
      <c r="F934" s="301">
        <v>2</v>
      </c>
      <c r="G934" s="1670">
        <v>0</v>
      </c>
      <c r="H934" s="1678">
        <v>0</v>
      </c>
      <c r="I934" s="1678">
        <v>0</v>
      </c>
      <c r="J934" s="1678">
        <v>0</v>
      </c>
      <c r="K934" s="1678">
        <v>0</v>
      </c>
      <c r="L934" s="1678">
        <v>0</v>
      </c>
      <c r="M934" s="1679">
        <v>0</v>
      </c>
      <c r="N934" s="1679">
        <v>0</v>
      </c>
      <c r="O934" s="1679">
        <v>0</v>
      </c>
      <c r="P934" s="1679">
        <v>0</v>
      </c>
      <c r="Q934" s="1680">
        <v>0</v>
      </c>
      <c r="R934" s="1681">
        <v>0</v>
      </c>
      <c r="S934" s="1679">
        <v>0</v>
      </c>
      <c r="T934" s="1679">
        <v>0</v>
      </c>
      <c r="U934" s="1679">
        <v>0</v>
      </c>
      <c r="V934" s="1679">
        <v>0</v>
      </c>
      <c r="W934" s="1679">
        <v>0</v>
      </c>
      <c r="X934" s="1679">
        <v>0</v>
      </c>
      <c r="Y934" s="1679">
        <v>0</v>
      </c>
      <c r="Z934" s="1679">
        <v>0</v>
      </c>
      <c r="AA934" s="1682">
        <f t="shared" si="255"/>
        <v>0</v>
      </c>
    </row>
    <row r="935" spans="2:27" x14ac:dyDescent="0.25">
      <c r="B935" s="250" t="s">
        <v>1093</v>
      </c>
      <c r="C935" s="50" t="s">
        <v>1094</v>
      </c>
      <c r="D935" s="57" t="s">
        <v>1077</v>
      </c>
      <c r="E935" s="58" t="s">
        <v>145</v>
      </c>
      <c r="F935" s="301">
        <v>2</v>
      </c>
      <c r="G935" s="1670">
        <v>0</v>
      </c>
      <c r="H935" s="1678">
        <v>0</v>
      </c>
      <c r="I935" s="1678">
        <v>0</v>
      </c>
      <c r="J935" s="1678">
        <v>0</v>
      </c>
      <c r="K935" s="1678">
        <v>0</v>
      </c>
      <c r="L935" s="1678">
        <v>0</v>
      </c>
      <c r="M935" s="1679">
        <v>0</v>
      </c>
      <c r="N935" s="1679">
        <v>2.23E-2</v>
      </c>
      <c r="O935" s="1679">
        <v>0.16839999999999999</v>
      </c>
      <c r="P935" s="1679">
        <v>0.28640000000000004</v>
      </c>
      <c r="Q935" s="1680">
        <v>0.40060000000000001</v>
      </c>
      <c r="R935" s="1681">
        <v>2.5255000000000001</v>
      </c>
      <c r="S935" s="1679">
        <v>0</v>
      </c>
      <c r="T935" s="1679">
        <v>0</v>
      </c>
      <c r="U935" s="1679">
        <v>0</v>
      </c>
      <c r="V935" s="1679">
        <v>0</v>
      </c>
      <c r="W935" s="1679">
        <v>0</v>
      </c>
      <c r="X935" s="1679">
        <v>0</v>
      </c>
      <c r="Y935" s="1679">
        <v>0</v>
      </c>
      <c r="Z935" s="1679">
        <v>0</v>
      </c>
      <c r="AA935" s="1682">
        <f t="shared" si="255"/>
        <v>0</v>
      </c>
    </row>
    <row r="936" spans="2:27" x14ac:dyDescent="0.25">
      <c r="B936" s="250" t="s">
        <v>1095</v>
      </c>
      <c r="C936" s="50" t="s">
        <v>1096</v>
      </c>
      <c r="D936" s="57" t="s">
        <v>1077</v>
      </c>
      <c r="E936" s="58" t="s">
        <v>145</v>
      </c>
      <c r="F936" s="301">
        <v>2</v>
      </c>
      <c r="G936" s="1670">
        <v>0</v>
      </c>
      <c r="H936" s="1678">
        <v>0</v>
      </c>
      <c r="I936" s="1678">
        <v>0</v>
      </c>
      <c r="J936" s="1678">
        <v>0</v>
      </c>
      <c r="K936" s="1678">
        <v>0</v>
      </c>
      <c r="L936" s="1678">
        <v>0</v>
      </c>
      <c r="M936" s="1679">
        <v>0</v>
      </c>
      <c r="N936" s="1679">
        <v>0</v>
      </c>
      <c r="O936" s="1679">
        <v>0</v>
      </c>
      <c r="P936" s="1679">
        <v>0</v>
      </c>
      <c r="Q936" s="1680">
        <v>0</v>
      </c>
      <c r="R936" s="1681">
        <v>0</v>
      </c>
      <c r="S936" s="1679">
        <v>0</v>
      </c>
      <c r="T936" s="1679">
        <v>0</v>
      </c>
      <c r="U936" s="1679">
        <v>0</v>
      </c>
      <c r="V936" s="1679">
        <v>0</v>
      </c>
      <c r="W936" s="1679">
        <v>0</v>
      </c>
      <c r="X936" s="1679">
        <v>0</v>
      </c>
      <c r="Y936" s="1679">
        <v>0</v>
      </c>
      <c r="Z936" s="1679">
        <v>0</v>
      </c>
      <c r="AA936" s="1682">
        <f t="shared" si="255"/>
        <v>0</v>
      </c>
    </row>
    <row r="937" spans="2:27" ht="28.2" thickBot="1" x14ac:dyDescent="0.3">
      <c r="B937" s="251" t="s">
        <v>1097</v>
      </c>
      <c r="C937" s="51" t="s">
        <v>1098</v>
      </c>
      <c r="D937" s="59" t="s">
        <v>1077</v>
      </c>
      <c r="E937" s="60" t="s">
        <v>145</v>
      </c>
      <c r="F937" s="302">
        <v>2</v>
      </c>
      <c r="G937" s="1670">
        <v>0</v>
      </c>
      <c r="H937" s="1678">
        <v>0</v>
      </c>
      <c r="I937" s="1678">
        <v>0</v>
      </c>
      <c r="J937" s="1678">
        <v>0</v>
      </c>
      <c r="K937" s="1678">
        <v>0</v>
      </c>
      <c r="L937" s="1678">
        <v>0</v>
      </c>
      <c r="M937" s="1679">
        <v>0.374</v>
      </c>
      <c r="N937" s="1679">
        <v>1.1221000000000001</v>
      </c>
      <c r="O937" s="1679">
        <v>1.0124999999999997</v>
      </c>
      <c r="P937" s="1679">
        <v>0.46430000000000016</v>
      </c>
      <c r="Q937" s="1680">
        <v>0.45109999999999983</v>
      </c>
      <c r="R937" s="1681">
        <v>0.25309999999999988</v>
      </c>
      <c r="S937" s="1679">
        <v>0</v>
      </c>
      <c r="T937" s="1679">
        <v>0</v>
      </c>
      <c r="U937" s="1679">
        <v>0</v>
      </c>
      <c r="V937" s="1679">
        <v>0</v>
      </c>
      <c r="W937" s="1679">
        <v>0</v>
      </c>
      <c r="X937" s="1679">
        <v>0</v>
      </c>
      <c r="Y937" s="1679">
        <v>0</v>
      </c>
      <c r="Z937" s="1679">
        <v>0</v>
      </c>
      <c r="AA937" s="1682">
        <f t="shared" si="255"/>
        <v>0</v>
      </c>
    </row>
    <row r="938" spans="2:27" ht="14.4" thickBot="1" x14ac:dyDescent="0.3">
      <c r="B938" s="252"/>
      <c r="C938" s="253"/>
      <c r="D938" s="61"/>
      <c r="E938" s="254"/>
      <c r="F938" s="255"/>
      <c r="G938" s="264"/>
      <c r="H938" s="264"/>
      <c r="I938" s="264"/>
      <c r="J938" s="264"/>
      <c r="K938" s="264"/>
      <c r="L938" s="264"/>
      <c r="M938" s="264"/>
      <c r="N938" s="264"/>
      <c r="O938" s="264"/>
      <c r="P938" s="264"/>
      <c r="Q938" s="264"/>
      <c r="R938" s="264"/>
      <c r="S938" s="264"/>
      <c r="T938" s="264"/>
      <c r="U938" s="264"/>
      <c r="V938" s="264"/>
      <c r="W938" s="264"/>
      <c r="X938" s="264"/>
      <c r="Y938" s="264"/>
      <c r="Z938" s="264"/>
      <c r="AA938" s="264"/>
    </row>
    <row r="939" spans="2:27" ht="42" thickBot="1" x14ac:dyDescent="0.3">
      <c r="B939" s="216" t="s">
        <v>1099</v>
      </c>
      <c r="G939" s="1717" t="s">
        <v>977</v>
      </c>
      <c r="H939" s="1779"/>
      <c r="I939" s="1779"/>
      <c r="J939" s="1779"/>
      <c r="K939" s="1779"/>
      <c r="L939" s="1779"/>
      <c r="M939" s="1779"/>
      <c r="N939" s="1779"/>
      <c r="O939" s="1779"/>
      <c r="P939" s="1779"/>
      <c r="Q939" s="1718"/>
      <c r="R939" s="1717" t="s">
        <v>978</v>
      </c>
      <c r="S939" s="1779"/>
      <c r="T939" s="1779"/>
      <c r="U939" s="1779"/>
      <c r="V939" s="1779"/>
      <c r="W939" s="1779"/>
      <c r="X939" s="1779"/>
      <c r="Y939" s="1779"/>
      <c r="Z939" s="1779"/>
      <c r="AA939" s="1718"/>
    </row>
    <row r="940" spans="2:27" ht="42" thickBot="1" x14ac:dyDescent="0.3">
      <c r="B940" s="257" t="s">
        <v>979</v>
      </c>
      <c r="C940" s="258" t="s">
        <v>962</v>
      </c>
      <c r="D940" s="258" t="s">
        <v>963</v>
      </c>
      <c r="E940" s="258" t="s">
        <v>116</v>
      </c>
      <c r="F940" s="259" t="s">
        <v>117</v>
      </c>
      <c r="G940" s="257" t="s">
        <v>118</v>
      </c>
      <c r="H940" s="258" t="s">
        <v>119</v>
      </c>
      <c r="I940" s="258" t="s">
        <v>120</v>
      </c>
      <c r="J940" s="258" t="s">
        <v>121</v>
      </c>
      <c r="K940" s="258" t="s">
        <v>122</v>
      </c>
      <c r="L940" s="258" t="s">
        <v>123</v>
      </c>
      <c r="M940" s="258" t="s">
        <v>124</v>
      </c>
      <c r="N940" s="258" t="s">
        <v>125</v>
      </c>
      <c r="O940" s="258" t="s">
        <v>126</v>
      </c>
      <c r="P940" s="258" t="s">
        <v>127</v>
      </c>
      <c r="Q940" s="259" t="s">
        <v>128</v>
      </c>
      <c r="R940" s="262" t="s">
        <v>980</v>
      </c>
      <c r="S940" s="260" t="s">
        <v>981</v>
      </c>
      <c r="T940" s="260" t="s">
        <v>982</v>
      </c>
      <c r="U940" s="260" t="s">
        <v>983</v>
      </c>
      <c r="V940" s="260" t="s">
        <v>984</v>
      </c>
      <c r="W940" s="260" t="s">
        <v>985</v>
      </c>
      <c r="X940" s="260" t="s">
        <v>986</v>
      </c>
      <c r="Y940" s="260" t="s">
        <v>987</v>
      </c>
      <c r="Z940" s="260" t="s">
        <v>988</v>
      </c>
      <c r="AA940" s="261" t="s">
        <v>989</v>
      </c>
    </row>
    <row r="941" spans="2:27" x14ac:dyDescent="0.25">
      <c r="B941" s="250" t="s">
        <v>1100</v>
      </c>
      <c r="C941" s="50" t="s">
        <v>1101</v>
      </c>
      <c r="D941" s="57" t="s">
        <v>966</v>
      </c>
      <c r="E941" s="1628" t="s">
        <v>1986</v>
      </c>
      <c r="F941" s="301">
        <v>3</v>
      </c>
      <c r="G941" s="1629"/>
      <c r="H941" s="1630"/>
      <c r="I941" s="1630"/>
      <c r="J941" s="1630"/>
      <c r="K941" s="1630"/>
      <c r="L941" s="1630"/>
      <c r="M941" s="1631"/>
      <c r="N941" s="1631"/>
      <c r="O941" s="1631"/>
      <c r="P941" s="1631"/>
      <c r="Q941" s="1632"/>
      <c r="R941" s="1633"/>
      <c r="S941" s="1631"/>
      <c r="T941" s="1631"/>
      <c r="U941" s="1631"/>
      <c r="V941" s="1631"/>
      <c r="W941" s="1631"/>
      <c r="X941" s="1631"/>
      <c r="Y941" s="1631"/>
      <c r="Z941" s="1631"/>
      <c r="AA941" s="322"/>
    </row>
    <row r="942" spans="2:27" ht="14.4" thickBot="1" x14ac:dyDescent="0.3">
      <c r="B942" s="251" t="s">
        <v>1102</v>
      </c>
      <c r="C942" s="51" t="s">
        <v>1103</v>
      </c>
      <c r="D942" s="59" t="s">
        <v>966</v>
      </c>
      <c r="E942" s="1634" t="s">
        <v>1986</v>
      </c>
      <c r="F942" s="302">
        <v>3</v>
      </c>
      <c r="G942" s="1635">
        <v>0</v>
      </c>
      <c r="H942" s="1636">
        <v>0</v>
      </c>
      <c r="I942" s="1636">
        <v>0</v>
      </c>
      <c r="J942" s="1636">
        <v>0</v>
      </c>
      <c r="K942" s="1636">
        <v>0</v>
      </c>
      <c r="L942" s="1636">
        <v>0</v>
      </c>
      <c r="M942" s="1637">
        <v>0.38557127186683682</v>
      </c>
      <c r="N942" s="1637">
        <v>0.61858656715408622</v>
      </c>
      <c r="O942" s="1637">
        <v>0.8750479469536413</v>
      </c>
      <c r="P942" s="1637">
        <v>1.0539933915093873</v>
      </c>
      <c r="Q942" s="1638">
        <v>1.2280626381158104</v>
      </c>
      <c r="R942" s="1639">
        <v>3.7180754842810302</v>
      </c>
      <c r="S942" s="1637">
        <v>0</v>
      </c>
      <c r="T942" s="1637">
        <v>0</v>
      </c>
      <c r="U942" s="1637">
        <v>0</v>
      </c>
      <c r="V942" s="1637">
        <v>0</v>
      </c>
      <c r="W942" s="1637">
        <v>0</v>
      </c>
      <c r="X942" s="1637">
        <v>0</v>
      </c>
      <c r="Y942" s="1637">
        <v>0</v>
      </c>
      <c r="Z942" s="1637">
        <v>0</v>
      </c>
      <c r="AA942" s="326"/>
    </row>
  </sheetData>
  <mergeCells count="120">
    <mergeCell ref="G5:Q5"/>
    <mergeCell ref="R5:AA5"/>
    <mergeCell ref="G11:Q11"/>
    <mergeCell ref="R11:AA11"/>
    <mergeCell ref="G30:Q30"/>
    <mergeCell ref="R30:AA30"/>
    <mergeCell ref="G100:Q100"/>
    <mergeCell ref="R100:AA100"/>
    <mergeCell ref="G106:Q106"/>
    <mergeCell ref="R106:AA106"/>
    <mergeCell ref="G125:Q125"/>
    <mergeCell ref="R125:AA125"/>
    <mergeCell ref="G70:Q70"/>
    <mergeCell ref="R70:AA70"/>
    <mergeCell ref="G76:Q76"/>
    <mergeCell ref="R76:AA76"/>
    <mergeCell ref="G91:Q91"/>
    <mergeCell ref="R91:AA91"/>
    <mergeCell ref="G260:Q260"/>
    <mergeCell ref="R260:AA260"/>
    <mergeCell ref="G266:Q266"/>
    <mergeCell ref="R266:AA266"/>
    <mergeCell ref="G165:Q165"/>
    <mergeCell ref="R165:AA165"/>
    <mergeCell ref="G171:Q171"/>
    <mergeCell ref="R171:AA171"/>
    <mergeCell ref="G186:Q186"/>
    <mergeCell ref="R186:AA186"/>
    <mergeCell ref="G195:Q195"/>
    <mergeCell ref="R195:AA195"/>
    <mergeCell ref="G201:Q201"/>
    <mergeCell ref="R201:AA201"/>
    <mergeCell ref="G220:Q220"/>
    <mergeCell ref="R220:AA220"/>
    <mergeCell ref="G314:Q314"/>
    <mergeCell ref="R314:AA314"/>
    <mergeCell ref="G354:Q354"/>
    <mergeCell ref="R354:AA354"/>
    <mergeCell ref="G360:Q360"/>
    <mergeCell ref="R360:AA360"/>
    <mergeCell ref="G281:Q281"/>
    <mergeCell ref="R281:AA281"/>
    <mergeCell ref="G289:Q289"/>
    <mergeCell ref="R289:AA289"/>
    <mergeCell ref="G295:Q295"/>
    <mergeCell ref="R295:AA295"/>
    <mergeCell ref="G408:Q408"/>
    <mergeCell ref="R408:AA408"/>
    <mergeCell ref="G448:Q448"/>
    <mergeCell ref="R448:AA448"/>
    <mergeCell ref="G454:Q454"/>
    <mergeCell ref="R454:AA454"/>
    <mergeCell ref="G375:Q375"/>
    <mergeCell ref="R375:AA375"/>
    <mergeCell ref="G383:Q383"/>
    <mergeCell ref="R383:AA383"/>
    <mergeCell ref="G389:Q389"/>
    <mergeCell ref="R389:AA389"/>
    <mergeCell ref="G502:Q502"/>
    <mergeCell ref="R502:AA502"/>
    <mergeCell ref="G542:Q542"/>
    <mergeCell ref="R542:AA542"/>
    <mergeCell ref="G548:Q548"/>
    <mergeCell ref="R548:AA548"/>
    <mergeCell ref="G469:Q469"/>
    <mergeCell ref="R469:AA469"/>
    <mergeCell ref="G477:Q477"/>
    <mergeCell ref="R477:AA477"/>
    <mergeCell ref="G483:Q483"/>
    <mergeCell ref="R483:AA483"/>
    <mergeCell ref="G596:Q596"/>
    <mergeCell ref="R596:AA596"/>
    <mergeCell ref="G636:Q636"/>
    <mergeCell ref="R636:AA636"/>
    <mergeCell ref="G642:Q642"/>
    <mergeCell ref="R642:AA642"/>
    <mergeCell ref="G563:Q563"/>
    <mergeCell ref="R563:AA563"/>
    <mergeCell ref="G571:Q571"/>
    <mergeCell ref="R571:AA571"/>
    <mergeCell ref="G577:Q577"/>
    <mergeCell ref="R577:AA577"/>
    <mergeCell ref="G690:Q690"/>
    <mergeCell ref="R690:AA690"/>
    <mergeCell ref="G730:Q730"/>
    <mergeCell ref="R730:AA730"/>
    <mergeCell ref="G736:Q736"/>
    <mergeCell ref="R736:AA736"/>
    <mergeCell ref="G657:Q657"/>
    <mergeCell ref="R657:AA657"/>
    <mergeCell ref="G665:Q665"/>
    <mergeCell ref="R665:AA665"/>
    <mergeCell ref="G671:Q671"/>
    <mergeCell ref="R671:AA671"/>
    <mergeCell ref="G784:Q784"/>
    <mergeCell ref="R784:AA784"/>
    <mergeCell ref="G824:Q824"/>
    <mergeCell ref="R824:AA824"/>
    <mergeCell ref="G830:Q830"/>
    <mergeCell ref="R830:AA830"/>
    <mergeCell ref="G751:Q751"/>
    <mergeCell ref="R751:AA751"/>
    <mergeCell ref="G759:Q759"/>
    <mergeCell ref="R759:AA759"/>
    <mergeCell ref="G765:Q765"/>
    <mergeCell ref="R765:AA765"/>
    <mergeCell ref="G939:Q939"/>
    <mergeCell ref="R939:AA939"/>
    <mergeCell ref="G878:Q878"/>
    <mergeCell ref="R878:AA878"/>
    <mergeCell ref="G918:Q918"/>
    <mergeCell ref="R918:AA918"/>
    <mergeCell ref="G924:Q924"/>
    <mergeCell ref="R924:AA924"/>
    <mergeCell ref="G845:Q845"/>
    <mergeCell ref="R845:AA845"/>
    <mergeCell ref="G853:Q853"/>
    <mergeCell ref="R853:AA853"/>
    <mergeCell ref="G859:Q859"/>
    <mergeCell ref="R859:AA859"/>
  </mergeCells>
  <pageMargins left="0.7" right="0.7" top="0.75" bottom="0.75" header="0.3" footer="0.3"/>
  <pageSetup paperSize="9" orientation="portrait" r:id="rId1"/>
  <drawing r:id="rId2"/>
  <tableParts count="60">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Q133"/>
  <sheetViews>
    <sheetView topLeftCell="A3" zoomScale="70" zoomScaleNormal="70" workbookViewId="0">
      <selection activeCell="Q14" sqref="Q14"/>
    </sheetView>
  </sheetViews>
  <sheetFormatPr defaultRowHeight="15" x14ac:dyDescent="0.25"/>
  <cols>
    <col min="2" max="2" width="26.08984375" customWidth="1"/>
    <col min="3" max="3" width="21" customWidth="1"/>
    <col min="5" max="5" width="21.08984375" bestFit="1" customWidth="1"/>
    <col min="6" max="6" width="31.54296875" bestFit="1" customWidth="1"/>
    <col min="10" max="10" width="13.1796875" customWidth="1"/>
  </cols>
  <sheetData>
    <row r="2" spans="2:17" ht="15.6" x14ac:dyDescent="0.3">
      <c r="B2" s="1138" t="s">
        <v>1107</v>
      </c>
      <c r="C2" s="1138" t="s">
        <v>716</v>
      </c>
      <c r="E2" s="1351" t="s">
        <v>1108</v>
      </c>
      <c r="F2" s="1352" t="s">
        <v>1109</v>
      </c>
      <c r="G2" s="1352" t="s">
        <v>1110</v>
      </c>
      <c r="H2" s="1352" t="s">
        <v>1111</v>
      </c>
      <c r="I2" s="1352" t="s">
        <v>1112</v>
      </c>
      <c r="J2" s="1353" t="s">
        <v>1113</v>
      </c>
      <c r="L2" t="s">
        <v>15</v>
      </c>
      <c r="M2" t="s">
        <v>1114</v>
      </c>
      <c r="N2">
        <v>96</v>
      </c>
      <c r="O2" t="s">
        <v>1115</v>
      </c>
      <c r="P2" t="s">
        <v>1116</v>
      </c>
      <c r="Q2" t="s">
        <v>354</v>
      </c>
    </row>
    <row r="3" spans="2:17" ht="27.6" x14ac:dyDescent="0.3">
      <c r="B3" s="1139" t="s">
        <v>758</v>
      </c>
      <c r="C3" s="1140" t="s">
        <v>1117</v>
      </c>
      <c r="E3" s="1345" t="s">
        <v>1118</v>
      </c>
      <c r="F3" s="1346" t="s">
        <v>1119</v>
      </c>
      <c r="G3" s="1346">
        <v>63</v>
      </c>
      <c r="H3" s="1346" t="s">
        <v>1120</v>
      </c>
      <c r="I3" s="1346" t="s">
        <v>1121</v>
      </c>
      <c r="J3" s="1347" t="s">
        <v>1122</v>
      </c>
    </row>
    <row r="4" spans="2:17" ht="15.6" x14ac:dyDescent="0.3">
      <c r="B4" s="1141" t="s">
        <v>762</v>
      </c>
      <c r="C4" s="1142" t="s">
        <v>1117</v>
      </c>
      <c r="E4" s="1345" t="s">
        <v>1118</v>
      </c>
      <c r="F4" s="1346" t="s">
        <v>1123</v>
      </c>
      <c r="G4" s="1346">
        <v>62</v>
      </c>
      <c r="H4" s="1346" t="s">
        <v>1120</v>
      </c>
      <c r="I4" s="1346" t="s">
        <v>1124</v>
      </c>
      <c r="J4" s="1347" t="s">
        <v>1125</v>
      </c>
    </row>
    <row r="5" spans="2:17" ht="15.6" x14ac:dyDescent="0.3">
      <c r="B5" s="1141" t="s">
        <v>1126</v>
      </c>
      <c r="C5" s="1142" t="s">
        <v>1117</v>
      </c>
      <c r="E5" s="1345" t="s">
        <v>1118</v>
      </c>
      <c r="F5" s="1346" t="s">
        <v>1127</v>
      </c>
      <c r="G5" s="1346">
        <v>61</v>
      </c>
      <c r="H5" s="1346" t="s">
        <v>1120</v>
      </c>
      <c r="I5" s="1346" t="s">
        <v>1128</v>
      </c>
      <c r="J5" s="1347" t="s">
        <v>1129</v>
      </c>
    </row>
    <row r="6" spans="2:17" ht="15.6" x14ac:dyDescent="0.3">
      <c r="B6" s="1141" t="s">
        <v>763</v>
      </c>
      <c r="C6" s="1142" t="s">
        <v>1117</v>
      </c>
      <c r="E6" s="1345" t="s">
        <v>1118</v>
      </c>
      <c r="F6" s="1346" t="s">
        <v>1130</v>
      </c>
      <c r="G6" s="1346">
        <v>64</v>
      </c>
      <c r="H6" s="1346" t="s">
        <v>1120</v>
      </c>
      <c r="I6" s="1346" t="s">
        <v>1131</v>
      </c>
      <c r="J6" s="1347" t="s">
        <v>1132</v>
      </c>
    </row>
    <row r="7" spans="2:17" ht="15.6" x14ac:dyDescent="0.3">
      <c r="B7" s="1141" t="s">
        <v>764</v>
      </c>
      <c r="C7" s="1142" t="s">
        <v>1117</v>
      </c>
      <c r="E7" s="1345" t="s">
        <v>1118</v>
      </c>
      <c r="F7" s="1346" t="s">
        <v>1133</v>
      </c>
      <c r="G7" s="1346">
        <v>60</v>
      </c>
      <c r="H7" s="1346" t="s">
        <v>1120</v>
      </c>
      <c r="I7" s="1346" t="s">
        <v>1134</v>
      </c>
      <c r="J7" s="1347" t="s">
        <v>1135</v>
      </c>
    </row>
    <row r="8" spans="2:17" ht="28.8" x14ac:dyDescent="0.3">
      <c r="B8" s="1142" t="s">
        <v>768</v>
      </c>
      <c r="C8" s="1142" t="s">
        <v>1117</v>
      </c>
      <c r="E8" s="1345" t="s">
        <v>1118</v>
      </c>
      <c r="F8" s="1346" t="s">
        <v>1136</v>
      </c>
      <c r="G8" s="1346">
        <v>65</v>
      </c>
      <c r="H8" s="1346" t="s">
        <v>1120</v>
      </c>
      <c r="I8" s="1346" t="s">
        <v>1137</v>
      </c>
      <c r="J8" s="1347" t="s">
        <v>1138</v>
      </c>
    </row>
    <row r="9" spans="2:17" ht="15.6" x14ac:dyDescent="0.3">
      <c r="B9" s="1142" t="s">
        <v>769</v>
      </c>
      <c r="C9" s="1142" t="s">
        <v>1117</v>
      </c>
      <c r="E9" s="1345" t="s">
        <v>1118</v>
      </c>
      <c r="F9" s="1346" t="s">
        <v>1139</v>
      </c>
      <c r="G9" s="1346">
        <v>66</v>
      </c>
      <c r="H9" s="1346" t="s">
        <v>1120</v>
      </c>
      <c r="I9" s="1346" t="s">
        <v>1140</v>
      </c>
      <c r="J9" s="1347" t="s">
        <v>1141</v>
      </c>
    </row>
    <row r="10" spans="2:17" ht="15.6" x14ac:dyDescent="0.3">
      <c r="B10" s="1142" t="s">
        <v>770</v>
      </c>
      <c r="C10" s="1142" t="s">
        <v>1117</v>
      </c>
      <c r="E10" s="1345" t="s">
        <v>1118</v>
      </c>
      <c r="F10" s="1346" t="s">
        <v>1142</v>
      </c>
      <c r="G10" s="1346">
        <v>59</v>
      </c>
      <c r="H10" s="1346" t="s">
        <v>1120</v>
      </c>
      <c r="I10" s="1346" t="s">
        <v>1143</v>
      </c>
      <c r="J10" s="1347" t="s">
        <v>1144</v>
      </c>
    </row>
    <row r="11" spans="2:17" ht="15.6" x14ac:dyDescent="0.3">
      <c r="B11" s="1142" t="s">
        <v>1145</v>
      </c>
      <c r="C11" s="1142" t="s">
        <v>1117</v>
      </c>
      <c r="E11" s="1345" t="s">
        <v>1146</v>
      </c>
      <c r="F11" s="1346" t="s">
        <v>1147</v>
      </c>
      <c r="G11" s="1346"/>
      <c r="H11" s="1346" t="s">
        <v>1148</v>
      </c>
      <c r="I11" s="1346" t="s">
        <v>1149</v>
      </c>
      <c r="J11" s="1347" t="s">
        <v>1150</v>
      </c>
    </row>
    <row r="12" spans="2:17" ht="15.6" x14ac:dyDescent="0.3">
      <c r="B12" s="1141" t="s">
        <v>775</v>
      </c>
      <c r="C12" s="1142" t="s">
        <v>1117</v>
      </c>
      <c r="E12" s="1345" t="s">
        <v>1146</v>
      </c>
      <c r="F12" s="1346" t="s">
        <v>1151</v>
      </c>
      <c r="G12" s="1346"/>
      <c r="H12" s="1346" t="s">
        <v>1148</v>
      </c>
      <c r="I12" s="1346" t="s">
        <v>1152</v>
      </c>
      <c r="J12" s="1347" t="s">
        <v>1153</v>
      </c>
    </row>
    <row r="13" spans="2:17" ht="15.6" x14ac:dyDescent="0.3">
      <c r="B13" s="1142" t="s">
        <v>771</v>
      </c>
      <c r="C13" s="1142" t="s">
        <v>1117</v>
      </c>
      <c r="E13" s="1345" t="s">
        <v>1146</v>
      </c>
      <c r="F13" s="1346" t="s">
        <v>1154</v>
      </c>
      <c r="G13" s="1346"/>
      <c r="H13" s="1346" t="s">
        <v>1148</v>
      </c>
      <c r="I13" s="1346" t="s">
        <v>1155</v>
      </c>
      <c r="J13" s="1347" t="s">
        <v>1156</v>
      </c>
    </row>
    <row r="14" spans="2:17" ht="15.6" x14ac:dyDescent="0.3">
      <c r="B14" s="1141" t="s">
        <v>1157</v>
      </c>
      <c r="C14" s="1142" t="s">
        <v>1117</v>
      </c>
      <c r="E14" s="1345" t="s">
        <v>1146</v>
      </c>
      <c r="F14" s="1346" t="s">
        <v>1158</v>
      </c>
      <c r="G14" s="1346"/>
      <c r="H14" s="1346" t="s">
        <v>1148</v>
      </c>
      <c r="I14" s="1346" t="s">
        <v>1159</v>
      </c>
      <c r="J14" s="1347" t="s">
        <v>1160</v>
      </c>
    </row>
    <row r="15" spans="2:17" ht="15.6" x14ac:dyDescent="0.3">
      <c r="B15" s="1142" t="s">
        <v>772</v>
      </c>
      <c r="C15" s="1142" t="s">
        <v>1117</v>
      </c>
      <c r="E15" s="1345" t="s">
        <v>1146</v>
      </c>
      <c r="F15" s="1346" t="s">
        <v>1161</v>
      </c>
      <c r="G15" s="1346"/>
      <c r="H15" s="1346" t="s">
        <v>1148</v>
      </c>
      <c r="I15" s="1346" t="s">
        <v>1162</v>
      </c>
      <c r="J15" s="1347" t="s">
        <v>1163</v>
      </c>
    </row>
    <row r="16" spans="2:17" ht="15.6" x14ac:dyDescent="0.3">
      <c r="B16" s="1142" t="s">
        <v>1164</v>
      </c>
      <c r="C16" s="1142" t="s">
        <v>1117</v>
      </c>
      <c r="E16" s="1345" t="s">
        <v>1146</v>
      </c>
      <c r="F16" s="1346" t="s">
        <v>1165</v>
      </c>
      <c r="G16" s="1346"/>
      <c r="H16" s="1346" t="s">
        <v>1148</v>
      </c>
      <c r="I16" s="1346" t="s">
        <v>1166</v>
      </c>
      <c r="J16" s="1347" t="s">
        <v>1167</v>
      </c>
    </row>
    <row r="17" spans="2:10" ht="15.6" x14ac:dyDescent="0.3">
      <c r="B17" s="1142" t="s">
        <v>1168</v>
      </c>
      <c r="C17" s="1142" t="s">
        <v>1117</v>
      </c>
      <c r="E17" s="1345" t="s">
        <v>1146</v>
      </c>
      <c r="F17" s="1346" t="s">
        <v>1169</v>
      </c>
      <c r="G17" s="1346"/>
      <c r="H17" s="1346" t="s">
        <v>1148</v>
      </c>
      <c r="I17" s="1346" t="s">
        <v>1170</v>
      </c>
      <c r="J17" s="1347" t="s">
        <v>1171</v>
      </c>
    </row>
    <row r="18" spans="2:10" ht="15.6" x14ac:dyDescent="0.3">
      <c r="B18" s="1142" t="s">
        <v>1172</v>
      </c>
      <c r="C18" s="1142" t="s">
        <v>1117</v>
      </c>
      <c r="E18" s="1345" t="s">
        <v>1146</v>
      </c>
      <c r="F18" s="1346" t="s">
        <v>1173</v>
      </c>
      <c r="G18" s="1346"/>
      <c r="H18" s="1346" t="s">
        <v>1148</v>
      </c>
      <c r="I18" s="1346" t="s">
        <v>1174</v>
      </c>
      <c r="J18" s="1347" t="s">
        <v>1175</v>
      </c>
    </row>
    <row r="19" spans="2:10" ht="15.6" x14ac:dyDescent="0.3">
      <c r="B19" s="1141" t="s">
        <v>1176</v>
      </c>
      <c r="C19" s="1142" t="s">
        <v>1117</v>
      </c>
      <c r="E19" s="1345" t="s">
        <v>1146</v>
      </c>
      <c r="F19" s="1346" t="s">
        <v>1177</v>
      </c>
      <c r="G19" s="1346"/>
      <c r="H19" s="1346" t="s">
        <v>1148</v>
      </c>
      <c r="I19" s="1346" t="s">
        <v>1178</v>
      </c>
      <c r="J19" s="1347" t="s">
        <v>1179</v>
      </c>
    </row>
    <row r="20" spans="2:10" ht="15.6" x14ac:dyDescent="0.3">
      <c r="B20" s="1142" t="s">
        <v>1180</v>
      </c>
      <c r="C20" s="1142" t="s">
        <v>1117</v>
      </c>
      <c r="E20" s="1345" t="s">
        <v>1146</v>
      </c>
      <c r="F20" s="1346" t="s">
        <v>1181</v>
      </c>
      <c r="G20" s="1346"/>
      <c r="H20" s="1346" t="s">
        <v>1148</v>
      </c>
      <c r="I20" s="1346" t="s">
        <v>1182</v>
      </c>
      <c r="J20" s="1347" t="s">
        <v>1183</v>
      </c>
    </row>
    <row r="21" spans="2:10" ht="15.6" x14ac:dyDescent="0.3">
      <c r="B21" s="1141" t="s">
        <v>766</v>
      </c>
      <c r="C21" s="1142" t="s">
        <v>1117</v>
      </c>
      <c r="E21" s="1345" t="s">
        <v>1146</v>
      </c>
      <c r="F21" s="1346" t="s">
        <v>1184</v>
      </c>
      <c r="G21" s="1346"/>
      <c r="H21" s="1346" t="s">
        <v>1148</v>
      </c>
      <c r="I21" s="1346" t="s">
        <v>1185</v>
      </c>
      <c r="J21" s="1347" t="s">
        <v>1186</v>
      </c>
    </row>
    <row r="22" spans="2:10" ht="15.6" x14ac:dyDescent="0.3">
      <c r="B22" s="1142" t="s">
        <v>1187</v>
      </c>
      <c r="C22" s="1142" t="s">
        <v>1188</v>
      </c>
      <c r="E22" s="1345" t="s">
        <v>1146</v>
      </c>
      <c r="F22" s="1346" t="s">
        <v>1189</v>
      </c>
      <c r="G22" s="1346"/>
      <c r="H22" s="1346" t="s">
        <v>1148</v>
      </c>
      <c r="I22" s="1346" t="s">
        <v>1190</v>
      </c>
      <c r="J22" s="1347" t="s">
        <v>1191</v>
      </c>
    </row>
    <row r="23" spans="2:10" x14ac:dyDescent="0.25">
      <c r="B23" s="1141" t="s">
        <v>776</v>
      </c>
      <c r="C23" s="1141" t="s">
        <v>1188</v>
      </c>
      <c r="E23" s="1345" t="s">
        <v>1146</v>
      </c>
      <c r="F23" s="1346" t="s">
        <v>1192</v>
      </c>
      <c r="G23" s="1346"/>
      <c r="H23" s="1346" t="s">
        <v>1148</v>
      </c>
      <c r="I23" s="1346" t="s">
        <v>1193</v>
      </c>
      <c r="J23" s="1347" t="s">
        <v>1194</v>
      </c>
    </row>
    <row r="24" spans="2:10" ht="27.6" x14ac:dyDescent="0.25">
      <c r="B24" s="1141" t="s">
        <v>1195</v>
      </c>
      <c r="C24" s="1141" t="s">
        <v>1188</v>
      </c>
      <c r="E24" s="1345" t="s">
        <v>1146</v>
      </c>
      <c r="F24" s="1346" t="s">
        <v>1196</v>
      </c>
      <c r="G24" s="1346"/>
      <c r="H24" s="1346" t="s">
        <v>1148</v>
      </c>
      <c r="I24" s="1346" t="s">
        <v>1197</v>
      </c>
      <c r="J24" s="1347" t="s">
        <v>1198</v>
      </c>
    </row>
    <row r="25" spans="2:10" ht="27.6" x14ac:dyDescent="0.25">
      <c r="B25" s="1141" t="s">
        <v>1199</v>
      </c>
      <c r="C25" s="1141" t="s">
        <v>1188</v>
      </c>
      <c r="E25" s="1345" t="s">
        <v>1146</v>
      </c>
      <c r="F25" s="1346" t="s">
        <v>1200</v>
      </c>
      <c r="G25" s="1346"/>
      <c r="H25" s="1346" t="s">
        <v>1148</v>
      </c>
      <c r="I25" s="1346" t="s">
        <v>1201</v>
      </c>
      <c r="J25" s="1347" t="s">
        <v>1202</v>
      </c>
    </row>
    <row r="26" spans="2:10" x14ac:dyDescent="0.25">
      <c r="B26" s="1141" t="s">
        <v>1203</v>
      </c>
      <c r="C26" s="1141" t="s">
        <v>1204</v>
      </c>
      <c r="E26" s="1345" t="s">
        <v>1146</v>
      </c>
      <c r="F26" s="1346" t="s">
        <v>1205</v>
      </c>
      <c r="G26" s="1346"/>
      <c r="H26" s="1346" t="s">
        <v>1148</v>
      </c>
      <c r="I26" s="1346" t="s">
        <v>1206</v>
      </c>
      <c r="J26" s="1347" t="s">
        <v>1207</v>
      </c>
    </row>
    <row r="27" spans="2:10" ht="27.6" x14ac:dyDescent="0.25">
      <c r="B27" s="1141" t="s">
        <v>774</v>
      </c>
      <c r="C27" s="1141" t="s">
        <v>1204</v>
      </c>
      <c r="E27" s="1345" t="s">
        <v>1146</v>
      </c>
      <c r="F27" s="1346" t="s">
        <v>1208</v>
      </c>
      <c r="G27" s="1346"/>
      <c r="H27" s="1346" t="s">
        <v>1148</v>
      </c>
      <c r="I27" s="1346" t="s">
        <v>1209</v>
      </c>
      <c r="J27" s="1347" t="s">
        <v>1210</v>
      </c>
    </row>
    <row r="28" spans="2:10" x14ac:dyDescent="0.25">
      <c r="B28" s="1141" t="s">
        <v>1211</v>
      </c>
      <c r="C28" s="1141" t="s">
        <v>1204</v>
      </c>
      <c r="E28" s="1345" t="s">
        <v>1146</v>
      </c>
      <c r="F28" s="1346" t="s">
        <v>1212</v>
      </c>
      <c r="G28" s="1346"/>
      <c r="H28" s="1346" t="s">
        <v>1148</v>
      </c>
      <c r="I28" s="1346" t="s">
        <v>1213</v>
      </c>
      <c r="J28" s="1347" t="s">
        <v>1214</v>
      </c>
    </row>
    <row r="29" spans="2:10" ht="27.6" x14ac:dyDescent="0.25">
      <c r="B29" s="1141" t="s">
        <v>1215</v>
      </c>
      <c r="C29" s="1141" t="s">
        <v>1204</v>
      </c>
      <c r="E29" s="1345" t="s">
        <v>1146</v>
      </c>
      <c r="F29" s="1346" t="s">
        <v>1216</v>
      </c>
      <c r="G29" s="1346"/>
      <c r="H29" s="1346" t="s">
        <v>1148</v>
      </c>
      <c r="I29" s="1346" t="s">
        <v>1217</v>
      </c>
      <c r="J29" s="1347" t="s">
        <v>1218</v>
      </c>
    </row>
    <row r="30" spans="2:10" x14ac:dyDescent="0.25">
      <c r="B30" s="1141" t="s">
        <v>1219</v>
      </c>
      <c r="C30" s="1141" t="s">
        <v>1204</v>
      </c>
      <c r="E30" s="1345" t="s">
        <v>1146</v>
      </c>
      <c r="F30" s="1346" t="s">
        <v>1220</v>
      </c>
      <c r="G30" s="1346"/>
      <c r="H30" s="1346" t="s">
        <v>1148</v>
      </c>
      <c r="I30" s="1346" t="s">
        <v>1221</v>
      </c>
      <c r="J30" s="1347" t="s">
        <v>1222</v>
      </c>
    </row>
    <row r="31" spans="2:10" x14ac:dyDescent="0.25">
      <c r="B31" s="1141" t="s">
        <v>1223</v>
      </c>
      <c r="C31" s="1141" t="s">
        <v>1204</v>
      </c>
      <c r="E31" s="1345" t="s">
        <v>1146</v>
      </c>
      <c r="F31" s="1346" t="s">
        <v>1224</v>
      </c>
      <c r="G31" s="1346"/>
      <c r="H31" s="1346" t="s">
        <v>1148</v>
      </c>
      <c r="I31" s="1346" t="s">
        <v>1225</v>
      </c>
      <c r="J31" s="1347" t="s">
        <v>1226</v>
      </c>
    </row>
    <row r="32" spans="2:10" x14ac:dyDescent="0.25">
      <c r="B32" s="1141" t="s">
        <v>773</v>
      </c>
      <c r="C32" s="1141" t="s">
        <v>1204</v>
      </c>
      <c r="E32" s="1345" t="s">
        <v>1146</v>
      </c>
      <c r="F32" s="1346" t="s">
        <v>1227</v>
      </c>
      <c r="G32" s="1346"/>
      <c r="H32" s="1346" t="s">
        <v>1148</v>
      </c>
      <c r="I32" s="1346" t="s">
        <v>1228</v>
      </c>
      <c r="J32" s="1347" t="s">
        <v>1229</v>
      </c>
    </row>
    <row r="33" spans="2:10" x14ac:dyDescent="0.25">
      <c r="B33" s="1141" t="s">
        <v>1230</v>
      </c>
      <c r="C33" s="1141" t="s">
        <v>1231</v>
      </c>
      <c r="E33" s="1345" t="s">
        <v>1146</v>
      </c>
      <c r="F33" s="1346" t="s">
        <v>1232</v>
      </c>
      <c r="G33" s="1346"/>
      <c r="H33" s="1346" t="s">
        <v>1148</v>
      </c>
      <c r="I33" s="1346" t="s">
        <v>1233</v>
      </c>
      <c r="J33" s="1347" t="s">
        <v>1234</v>
      </c>
    </row>
    <row r="34" spans="2:10" x14ac:dyDescent="0.25">
      <c r="B34" s="1141" t="s">
        <v>1235</v>
      </c>
      <c r="C34" s="1141" t="s">
        <v>1231</v>
      </c>
      <c r="E34" s="1345" t="s">
        <v>1146</v>
      </c>
      <c r="F34" s="1346" t="s">
        <v>1236</v>
      </c>
      <c r="G34" s="1346"/>
      <c r="H34" s="1346" t="s">
        <v>1148</v>
      </c>
      <c r="I34" s="1346" t="s">
        <v>1237</v>
      </c>
      <c r="J34" s="1347" t="s">
        <v>1238</v>
      </c>
    </row>
    <row r="35" spans="2:10" x14ac:dyDescent="0.25">
      <c r="B35" s="1141" t="s">
        <v>1239</v>
      </c>
      <c r="C35" s="1141" t="s">
        <v>1231</v>
      </c>
      <c r="E35" s="1345" t="s">
        <v>1146</v>
      </c>
      <c r="F35" s="1346" t="s">
        <v>1240</v>
      </c>
      <c r="G35" s="1346"/>
      <c r="H35" s="1346" t="s">
        <v>1148</v>
      </c>
      <c r="I35" s="1346" t="s">
        <v>1241</v>
      </c>
      <c r="J35" s="1347" t="s">
        <v>1242</v>
      </c>
    </row>
    <row r="36" spans="2:10" x14ac:dyDescent="0.25">
      <c r="B36" s="1141" t="s">
        <v>1243</v>
      </c>
      <c r="C36" s="1141" t="s">
        <v>1231</v>
      </c>
      <c r="E36" s="1345" t="s">
        <v>1146</v>
      </c>
      <c r="F36" s="1346" t="s">
        <v>1244</v>
      </c>
      <c r="G36" s="1346"/>
      <c r="H36" s="1346" t="s">
        <v>1148</v>
      </c>
      <c r="I36" s="1346" t="s">
        <v>1245</v>
      </c>
      <c r="J36" s="1347" t="s">
        <v>1246</v>
      </c>
    </row>
    <row r="37" spans="2:10" x14ac:dyDescent="0.25">
      <c r="B37" s="1141" t="s">
        <v>1247</v>
      </c>
      <c r="C37" s="1141" t="s">
        <v>1231</v>
      </c>
      <c r="E37" s="1345" t="s">
        <v>1146</v>
      </c>
      <c r="F37" s="1346" t="s">
        <v>1248</v>
      </c>
      <c r="G37" s="1346"/>
      <c r="H37" s="1346" t="s">
        <v>1148</v>
      </c>
      <c r="I37" s="1346" t="s">
        <v>1249</v>
      </c>
      <c r="J37" s="1347" t="s">
        <v>1250</v>
      </c>
    </row>
    <row r="38" spans="2:10" x14ac:dyDescent="0.25">
      <c r="B38" s="1141" t="s">
        <v>1251</v>
      </c>
      <c r="C38" s="1141" t="s">
        <v>1231</v>
      </c>
      <c r="E38" s="1345" t="s">
        <v>1252</v>
      </c>
      <c r="F38" s="1346" t="s">
        <v>1253</v>
      </c>
      <c r="G38" s="1346">
        <v>97</v>
      </c>
      <c r="H38" s="1346" t="s">
        <v>1254</v>
      </c>
      <c r="I38" s="1346" t="s">
        <v>1255</v>
      </c>
      <c r="J38" s="1347" t="s">
        <v>1256</v>
      </c>
    </row>
    <row r="39" spans="2:10" x14ac:dyDescent="0.25">
      <c r="B39" s="1141" t="s">
        <v>1257</v>
      </c>
      <c r="C39" s="1141" t="s">
        <v>1231</v>
      </c>
      <c r="E39" s="1345" t="s">
        <v>1258</v>
      </c>
      <c r="F39" s="1346" t="s">
        <v>1259</v>
      </c>
      <c r="G39" s="1346">
        <v>54</v>
      </c>
      <c r="H39" s="1346" t="s">
        <v>1260</v>
      </c>
      <c r="I39" s="1346" t="s">
        <v>1260</v>
      </c>
      <c r="J39" s="1347" t="s">
        <v>1261</v>
      </c>
    </row>
    <row r="40" spans="2:10" x14ac:dyDescent="0.25">
      <c r="B40" s="1141" t="s">
        <v>1262</v>
      </c>
      <c r="C40" s="1141" t="s">
        <v>1231</v>
      </c>
      <c r="E40" s="1345" t="s">
        <v>1263</v>
      </c>
      <c r="F40" s="1346" t="s">
        <v>1264</v>
      </c>
      <c r="G40" s="1346">
        <v>203</v>
      </c>
      <c r="H40" s="1346" t="s">
        <v>1265</v>
      </c>
      <c r="I40" s="1346" t="s">
        <v>1266</v>
      </c>
      <c r="J40" s="1347" t="s">
        <v>1267</v>
      </c>
    </row>
    <row r="41" spans="2:10" x14ac:dyDescent="0.25">
      <c r="B41" s="1141" t="s">
        <v>780</v>
      </c>
      <c r="C41" s="1141" t="s">
        <v>1231</v>
      </c>
      <c r="E41" s="1345" t="s">
        <v>1263</v>
      </c>
      <c r="F41" s="1346" t="s">
        <v>1268</v>
      </c>
      <c r="G41" s="1346">
        <v>209</v>
      </c>
      <c r="H41" s="1346" t="s">
        <v>1265</v>
      </c>
      <c r="I41" s="1346" t="s">
        <v>1269</v>
      </c>
      <c r="J41" s="1347" t="s">
        <v>1270</v>
      </c>
    </row>
    <row r="42" spans="2:10" x14ac:dyDescent="0.25">
      <c r="B42" s="1141" t="s">
        <v>1271</v>
      </c>
      <c r="C42" s="1141" t="s">
        <v>1231</v>
      </c>
      <c r="E42" s="1345" t="s">
        <v>1263</v>
      </c>
      <c r="F42" s="1346" t="s">
        <v>1272</v>
      </c>
      <c r="G42" s="1346">
        <v>208</v>
      </c>
      <c r="H42" s="1346" t="s">
        <v>1265</v>
      </c>
      <c r="I42" s="1346" t="s">
        <v>1273</v>
      </c>
      <c r="J42" s="1347" t="s">
        <v>1274</v>
      </c>
    </row>
    <row r="43" spans="2:10" ht="27.6" x14ac:dyDescent="0.25">
      <c r="B43" s="1141" t="s">
        <v>777</v>
      </c>
      <c r="C43" s="1141" t="s">
        <v>1231</v>
      </c>
      <c r="E43" s="1345" t="s">
        <v>1263</v>
      </c>
      <c r="F43" s="1346" t="s">
        <v>1275</v>
      </c>
      <c r="G43" s="1346">
        <v>221</v>
      </c>
      <c r="H43" s="1346" t="s">
        <v>1265</v>
      </c>
      <c r="I43" s="1346" t="s">
        <v>1276</v>
      </c>
      <c r="J43" s="1347" t="s">
        <v>1277</v>
      </c>
    </row>
    <row r="44" spans="2:10" x14ac:dyDescent="0.25">
      <c r="B44" s="1141" t="s">
        <v>1278</v>
      </c>
      <c r="C44" s="1141" t="s">
        <v>1231</v>
      </c>
      <c r="E44" s="1345" t="s">
        <v>1263</v>
      </c>
      <c r="F44" s="1346" t="s">
        <v>1279</v>
      </c>
      <c r="G44" s="1346">
        <v>204</v>
      </c>
      <c r="H44" s="1346" t="s">
        <v>1265</v>
      </c>
      <c r="I44" s="1346" t="s">
        <v>1280</v>
      </c>
      <c r="J44" s="1347" t="s">
        <v>1281</v>
      </c>
    </row>
    <row r="45" spans="2:10" x14ac:dyDescent="0.25">
      <c r="B45" s="1141" t="s">
        <v>779</v>
      </c>
      <c r="C45" s="1141" t="s">
        <v>1231</v>
      </c>
      <c r="E45" s="1345" t="s">
        <v>1263</v>
      </c>
      <c r="F45" s="1346" t="s">
        <v>1282</v>
      </c>
      <c r="G45" s="1346">
        <v>205</v>
      </c>
      <c r="H45" s="1346" t="s">
        <v>1265</v>
      </c>
      <c r="I45" s="1346" t="s">
        <v>1283</v>
      </c>
      <c r="J45" s="1347" t="s">
        <v>1284</v>
      </c>
    </row>
    <row r="46" spans="2:10" ht="27.6" x14ac:dyDescent="0.25">
      <c r="B46" s="1141" t="s">
        <v>778</v>
      </c>
      <c r="C46" s="1141" t="s">
        <v>1231</v>
      </c>
      <c r="E46" s="1345" t="s">
        <v>1263</v>
      </c>
      <c r="F46" s="1346" t="s">
        <v>1285</v>
      </c>
      <c r="G46" s="1346">
        <v>215</v>
      </c>
      <c r="H46" s="1346" t="s">
        <v>1265</v>
      </c>
      <c r="I46" s="1346" t="s">
        <v>1286</v>
      </c>
      <c r="J46" s="1347" t="s">
        <v>1287</v>
      </c>
    </row>
    <row r="47" spans="2:10" x14ac:dyDescent="0.25">
      <c r="B47" s="1141" t="s">
        <v>1288</v>
      </c>
      <c r="C47" s="1141" t="s">
        <v>1231</v>
      </c>
      <c r="E47" s="1345" t="s">
        <v>1263</v>
      </c>
      <c r="F47" s="1346" t="s">
        <v>1289</v>
      </c>
      <c r="G47" s="1346">
        <v>210</v>
      </c>
      <c r="H47" s="1346" t="s">
        <v>1265</v>
      </c>
      <c r="I47" s="1346" t="s">
        <v>1290</v>
      </c>
      <c r="J47" s="1347" t="s">
        <v>1291</v>
      </c>
    </row>
    <row r="48" spans="2:10" x14ac:dyDescent="0.25">
      <c r="E48" s="1345" t="s">
        <v>1263</v>
      </c>
      <c r="F48" s="1346" t="s">
        <v>1292</v>
      </c>
      <c r="G48" s="1346">
        <v>217</v>
      </c>
      <c r="H48" s="1346" t="s">
        <v>1265</v>
      </c>
      <c r="I48" s="1346" t="s">
        <v>1293</v>
      </c>
      <c r="J48" s="1347" t="s">
        <v>1294</v>
      </c>
    </row>
    <row r="49" spans="5:10" x14ac:dyDescent="0.25">
      <c r="E49" s="1345" t="s">
        <v>1263</v>
      </c>
      <c r="F49" s="1346" t="s">
        <v>1295</v>
      </c>
      <c r="G49" s="1346">
        <v>207</v>
      </c>
      <c r="H49" s="1346" t="s">
        <v>1265</v>
      </c>
      <c r="I49" s="1346" t="s">
        <v>1296</v>
      </c>
      <c r="J49" s="1347" t="s">
        <v>1297</v>
      </c>
    </row>
    <row r="50" spans="5:10" x14ac:dyDescent="0.25">
      <c r="E50" s="1345" t="s">
        <v>1263</v>
      </c>
      <c r="F50" s="1346" t="s">
        <v>1298</v>
      </c>
      <c r="G50" s="1346">
        <v>220</v>
      </c>
      <c r="H50" s="1346" t="s">
        <v>1265</v>
      </c>
      <c r="I50" s="1346" t="s">
        <v>1299</v>
      </c>
      <c r="J50" s="1347" t="s">
        <v>1300</v>
      </c>
    </row>
    <row r="51" spans="5:10" x14ac:dyDescent="0.25">
      <c r="E51" s="1345" t="s">
        <v>1263</v>
      </c>
      <c r="F51" s="1346" t="s">
        <v>1301</v>
      </c>
      <c r="G51" s="1346">
        <v>214</v>
      </c>
      <c r="H51" s="1346" t="s">
        <v>1265</v>
      </c>
      <c r="I51" s="1346" t="s">
        <v>1302</v>
      </c>
      <c r="J51" s="1347" t="s">
        <v>1303</v>
      </c>
    </row>
    <row r="52" spans="5:10" x14ac:dyDescent="0.25">
      <c r="E52" s="1345" t="s">
        <v>1263</v>
      </c>
      <c r="F52" s="1346" t="s">
        <v>1304</v>
      </c>
      <c r="G52" s="1346">
        <v>226</v>
      </c>
      <c r="H52" s="1346" t="s">
        <v>1265</v>
      </c>
      <c r="I52" s="1346" t="s">
        <v>1305</v>
      </c>
      <c r="J52" s="1347" t="s">
        <v>1306</v>
      </c>
    </row>
    <row r="53" spans="5:10" x14ac:dyDescent="0.25">
      <c r="E53" s="1345" t="s">
        <v>1263</v>
      </c>
      <c r="F53" s="1346" t="s">
        <v>1307</v>
      </c>
      <c r="G53" s="1346">
        <v>213</v>
      </c>
      <c r="H53" s="1346" t="s">
        <v>1265</v>
      </c>
      <c r="I53" s="1346" t="s">
        <v>1308</v>
      </c>
      <c r="J53" s="1347" t="s">
        <v>1309</v>
      </c>
    </row>
    <row r="54" spans="5:10" x14ac:dyDescent="0.25">
      <c r="E54" s="1345" t="s">
        <v>1263</v>
      </c>
      <c r="F54" s="1346" t="s">
        <v>1310</v>
      </c>
      <c r="G54" s="1346">
        <v>206</v>
      </c>
      <c r="H54" s="1346" t="s">
        <v>1265</v>
      </c>
      <c r="I54" s="1346" t="s">
        <v>1311</v>
      </c>
      <c r="J54" s="1347" t="s">
        <v>1312</v>
      </c>
    </row>
    <row r="55" spans="5:10" x14ac:dyDescent="0.25">
      <c r="E55" s="1345" t="s">
        <v>1263</v>
      </c>
      <c r="F55" s="1346" t="s">
        <v>1313</v>
      </c>
      <c r="G55" s="1346">
        <v>223</v>
      </c>
      <c r="H55" s="1346" t="s">
        <v>1265</v>
      </c>
      <c r="I55" s="1346" t="s">
        <v>1314</v>
      </c>
      <c r="J55" s="1347" t="s">
        <v>1315</v>
      </c>
    </row>
    <row r="56" spans="5:10" x14ac:dyDescent="0.25">
      <c r="E56" s="1345" t="s">
        <v>1263</v>
      </c>
      <c r="F56" s="1346" t="s">
        <v>1316</v>
      </c>
      <c r="G56" s="1346">
        <v>216</v>
      </c>
      <c r="H56" s="1346" t="s">
        <v>1265</v>
      </c>
      <c r="I56" s="1346" t="s">
        <v>1317</v>
      </c>
      <c r="J56" s="1347" t="s">
        <v>1318</v>
      </c>
    </row>
    <row r="57" spans="5:10" x14ac:dyDescent="0.25">
      <c r="E57" s="1345" t="s">
        <v>1263</v>
      </c>
      <c r="F57" s="1346" t="s">
        <v>1319</v>
      </c>
      <c r="G57" s="1346">
        <v>225</v>
      </c>
      <c r="H57" s="1346" t="s">
        <v>1265</v>
      </c>
      <c r="I57" s="1346" t="s">
        <v>1320</v>
      </c>
      <c r="J57" s="1347" t="s">
        <v>1321</v>
      </c>
    </row>
    <row r="58" spans="5:10" x14ac:dyDescent="0.25">
      <c r="E58" s="1345" t="s">
        <v>1263</v>
      </c>
      <c r="F58" s="1346" t="s">
        <v>1322</v>
      </c>
      <c r="G58" s="1346">
        <v>224</v>
      </c>
      <c r="H58" s="1346" t="s">
        <v>1265</v>
      </c>
      <c r="I58" s="1346" t="s">
        <v>1323</v>
      </c>
      <c r="J58" s="1347" t="s">
        <v>1324</v>
      </c>
    </row>
    <row r="59" spans="5:10" x14ac:dyDescent="0.25">
      <c r="E59" s="1345" t="s">
        <v>1263</v>
      </c>
      <c r="F59" s="1346" t="s">
        <v>1325</v>
      </c>
      <c r="G59" s="1346">
        <v>211</v>
      </c>
      <c r="H59" s="1346" t="s">
        <v>1265</v>
      </c>
      <c r="I59" s="1346" t="s">
        <v>1326</v>
      </c>
      <c r="J59" s="1347" t="s">
        <v>1327</v>
      </c>
    </row>
    <row r="60" spans="5:10" x14ac:dyDescent="0.25">
      <c r="E60" s="1345" t="s">
        <v>1263</v>
      </c>
      <c r="F60" s="1346" t="s">
        <v>1328</v>
      </c>
      <c r="G60" s="1346">
        <v>222</v>
      </c>
      <c r="H60" s="1346" t="s">
        <v>1265</v>
      </c>
      <c r="I60" s="1346" t="s">
        <v>1329</v>
      </c>
      <c r="J60" s="1347" t="s">
        <v>1330</v>
      </c>
    </row>
    <row r="61" spans="5:10" x14ac:dyDescent="0.25">
      <c r="E61" s="1345" t="s">
        <v>1263</v>
      </c>
      <c r="F61" s="1346" t="s">
        <v>1331</v>
      </c>
      <c r="G61" s="1346">
        <v>212</v>
      </c>
      <c r="H61" s="1346" t="s">
        <v>1265</v>
      </c>
      <c r="I61" s="1346" t="s">
        <v>1332</v>
      </c>
      <c r="J61" s="1347" t="s">
        <v>1333</v>
      </c>
    </row>
    <row r="62" spans="5:10" x14ac:dyDescent="0.25">
      <c r="E62" s="1345" t="s">
        <v>1263</v>
      </c>
      <c r="F62" s="1346" t="s">
        <v>1334</v>
      </c>
      <c r="G62" s="1346">
        <v>219</v>
      </c>
      <c r="H62" s="1346" t="s">
        <v>1265</v>
      </c>
      <c r="I62" s="1346" t="s">
        <v>1335</v>
      </c>
      <c r="J62" s="1347" t="s">
        <v>1336</v>
      </c>
    </row>
    <row r="63" spans="5:10" x14ac:dyDescent="0.25">
      <c r="E63" s="1345" t="s">
        <v>1263</v>
      </c>
      <c r="F63" s="1346" t="s">
        <v>1337</v>
      </c>
      <c r="G63" s="1346">
        <v>218</v>
      </c>
      <c r="H63" s="1346" t="s">
        <v>1265</v>
      </c>
      <c r="I63" s="1346" t="s">
        <v>1338</v>
      </c>
      <c r="J63" s="1347" t="s">
        <v>1339</v>
      </c>
    </row>
    <row r="64" spans="5:10" x14ac:dyDescent="0.25">
      <c r="E64" s="1345" t="s">
        <v>1340</v>
      </c>
      <c r="F64" s="1346" t="s">
        <v>1341</v>
      </c>
      <c r="G64" s="1346">
        <v>56</v>
      </c>
      <c r="H64" s="1346" t="s">
        <v>1342</v>
      </c>
      <c r="I64" s="1346" t="s">
        <v>1343</v>
      </c>
      <c r="J64" s="1347" t="s">
        <v>1344</v>
      </c>
    </row>
    <row r="65" spans="5:10" x14ac:dyDescent="0.25">
      <c r="E65" s="1345" t="s">
        <v>1340</v>
      </c>
      <c r="F65" s="1346" t="s">
        <v>1345</v>
      </c>
      <c r="G65" s="1346">
        <v>58</v>
      </c>
      <c r="H65" s="1346" t="s">
        <v>1342</v>
      </c>
      <c r="I65" s="1346" t="s">
        <v>1346</v>
      </c>
      <c r="J65" s="1347" t="s">
        <v>1347</v>
      </c>
    </row>
    <row r="66" spans="5:10" x14ac:dyDescent="0.25">
      <c r="E66" s="1345" t="s">
        <v>1340</v>
      </c>
      <c r="F66" s="1346" t="s">
        <v>1348</v>
      </c>
      <c r="G66" s="1346">
        <v>57</v>
      </c>
      <c r="H66" s="1346" t="s">
        <v>1342</v>
      </c>
      <c r="I66" s="1346" t="s">
        <v>1349</v>
      </c>
      <c r="J66" s="1347" t="s">
        <v>1350</v>
      </c>
    </row>
    <row r="67" spans="5:10" x14ac:dyDescent="0.25">
      <c r="E67" s="1345" t="s">
        <v>1340</v>
      </c>
      <c r="F67" s="1346" t="s">
        <v>1351</v>
      </c>
      <c r="G67" s="1346">
        <v>55</v>
      </c>
      <c r="H67" s="1346" t="s">
        <v>1342</v>
      </c>
      <c r="I67" s="1346" t="s">
        <v>1352</v>
      </c>
      <c r="J67" s="1347" t="s">
        <v>1353</v>
      </c>
    </row>
    <row r="68" spans="5:10" x14ac:dyDescent="0.25">
      <c r="E68" s="1345" t="s">
        <v>1354</v>
      </c>
      <c r="F68" s="1346" t="s">
        <v>1355</v>
      </c>
      <c r="G68" s="1346">
        <v>50</v>
      </c>
      <c r="H68" s="1346" t="s">
        <v>1356</v>
      </c>
      <c r="I68" s="1346" t="s">
        <v>1357</v>
      </c>
      <c r="J68" s="1347" t="s">
        <v>1358</v>
      </c>
    </row>
    <row r="69" spans="5:10" x14ac:dyDescent="0.25">
      <c r="E69" s="1345" t="s">
        <v>1354</v>
      </c>
      <c r="F69" s="1346" t="s">
        <v>1359</v>
      </c>
      <c r="G69" s="1346"/>
      <c r="H69" s="1346" t="s">
        <v>1356</v>
      </c>
      <c r="I69" s="1346" t="s">
        <v>1360</v>
      </c>
      <c r="J69" s="1347" t="s">
        <v>1361</v>
      </c>
    </row>
    <row r="70" spans="5:10" x14ac:dyDescent="0.25">
      <c r="E70" s="1345" t="s">
        <v>1354</v>
      </c>
      <c r="F70" s="1346" t="s">
        <v>1362</v>
      </c>
      <c r="G70" s="1346"/>
      <c r="H70" s="1346" t="s">
        <v>1356</v>
      </c>
      <c r="I70" s="1346" t="s">
        <v>1363</v>
      </c>
      <c r="J70" s="1347" t="s">
        <v>1364</v>
      </c>
    </row>
    <row r="71" spans="5:10" x14ac:dyDescent="0.25">
      <c r="E71" s="1345" t="s">
        <v>1354</v>
      </c>
      <c r="F71" s="1346" t="s">
        <v>1365</v>
      </c>
      <c r="G71" s="1346">
        <v>202</v>
      </c>
      <c r="H71" s="1346" t="s">
        <v>1356</v>
      </c>
      <c r="I71" s="1346" t="s">
        <v>1366</v>
      </c>
      <c r="J71" s="1347" t="s">
        <v>1367</v>
      </c>
    </row>
    <row r="72" spans="5:10" x14ac:dyDescent="0.25">
      <c r="E72" s="1345" t="s">
        <v>1368</v>
      </c>
      <c r="F72" s="1346" t="s">
        <v>1369</v>
      </c>
      <c r="G72" s="1346">
        <v>1</v>
      </c>
      <c r="H72" s="1346" t="s">
        <v>1370</v>
      </c>
      <c r="I72" s="1346" t="s">
        <v>1371</v>
      </c>
      <c r="J72" s="1347" t="s">
        <v>1372</v>
      </c>
    </row>
    <row r="73" spans="5:10" x14ac:dyDescent="0.25">
      <c r="E73" s="1345" t="s">
        <v>1368</v>
      </c>
      <c r="F73" s="1346" t="s">
        <v>1373</v>
      </c>
      <c r="G73" s="1346">
        <v>2</v>
      </c>
      <c r="H73" s="1346" t="s">
        <v>1370</v>
      </c>
      <c r="I73" s="1346" t="s">
        <v>1374</v>
      </c>
      <c r="J73" s="1347" t="s">
        <v>1375</v>
      </c>
    </row>
    <row r="74" spans="5:10" x14ac:dyDescent="0.25">
      <c r="E74" s="1345" t="s">
        <v>15</v>
      </c>
      <c r="F74" s="1346" t="s">
        <v>1114</v>
      </c>
      <c r="G74" s="1346">
        <v>96</v>
      </c>
      <c r="H74" s="1346" t="s">
        <v>1115</v>
      </c>
      <c r="I74" s="1346" t="s">
        <v>1116</v>
      </c>
      <c r="J74" s="1347" t="s">
        <v>354</v>
      </c>
    </row>
    <row r="75" spans="5:10" x14ac:dyDescent="0.25">
      <c r="E75" s="1345" t="s">
        <v>1376</v>
      </c>
      <c r="F75" s="1346" t="s">
        <v>1376</v>
      </c>
      <c r="G75" s="1346">
        <v>95</v>
      </c>
      <c r="H75" s="1346" t="s">
        <v>1377</v>
      </c>
      <c r="I75" s="1346" t="s">
        <v>1377</v>
      </c>
      <c r="J75" s="1347" t="s">
        <v>1378</v>
      </c>
    </row>
    <row r="76" spans="5:10" x14ac:dyDescent="0.25">
      <c r="E76" s="1345" t="s">
        <v>1379</v>
      </c>
      <c r="F76" s="1346" t="s">
        <v>1380</v>
      </c>
      <c r="G76" s="1346">
        <v>51</v>
      </c>
      <c r="H76" s="1346" t="s">
        <v>1381</v>
      </c>
      <c r="I76" s="1346" t="s">
        <v>1382</v>
      </c>
      <c r="J76" s="1347" t="s">
        <v>1383</v>
      </c>
    </row>
    <row r="77" spans="5:10" x14ac:dyDescent="0.25">
      <c r="E77" s="1345" t="s">
        <v>1379</v>
      </c>
      <c r="F77" s="1346" t="s">
        <v>1384</v>
      </c>
      <c r="G77" s="1346">
        <v>92</v>
      </c>
      <c r="H77" s="1346" t="s">
        <v>1381</v>
      </c>
      <c r="I77" s="1346" t="s">
        <v>1385</v>
      </c>
      <c r="J77" s="1347" t="s">
        <v>1386</v>
      </c>
    </row>
    <row r="78" spans="5:10" x14ac:dyDescent="0.25">
      <c r="E78" s="1345" t="s">
        <v>1379</v>
      </c>
      <c r="F78" s="1346" t="s">
        <v>1387</v>
      </c>
      <c r="G78" s="1346">
        <v>52</v>
      </c>
      <c r="H78" s="1346" t="s">
        <v>1381</v>
      </c>
      <c r="I78" s="1346" t="s">
        <v>1388</v>
      </c>
      <c r="J78" s="1347" t="s">
        <v>1389</v>
      </c>
    </row>
    <row r="79" spans="5:10" x14ac:dyDescent="0.25">
      <c r="E79" s="1345" t="s">
        <v>1379</v>
      </c>
      <c r="F79" s="1346" t="s">
        <v>1390</v>
      </c>
      <c r="G79" s="1346">
        <v>47</v>
      </c>
      <c r="H79" s="1346" t="s">
        <v>1381</v>
      </c>
      <c r="I79" s="1346" t="s">
        <v>1391</v>
      </c>
      <c r="J79" s="1347" t="s">
        <v>1392</v>
      </c>
    </row>
    <row r="80" spans="5:10" x14ac:dyDescent="0.25">
      <c r="E80" s="1345" t="s">
        <v>1379</v>
      </c>
      <c r="F80" s="1346" t="s">
        <v>1393</v>
      </c>
      <c r="G80" s="1346">
        <v>48</v>
      </c>
      <c r="H80" s="1346" t="s">
        <v>1381</v>
      </c>
      <c r="I80" s="1346" t="s">
        <v>1394</v>
      </c>
      <c r="J80" s="1347" t="s">
        <v>1395</v>
      </c>
    </row>
    <row r="81" spans="5:10" x14ac:dyDescent="0.25">
      <c r="E81" s="1345" t="s">
        <v>1379</v>
      </c>
      <c r="F81" s="1346" t="s">
        <v>1396</v>
      </c>
      <c r="G81" s="1346">
        <v>39</v>
      </c>
      <c r="H81" s="1346" t="s">
        <v>1381</v>
      </c>
      <c r="I81" s="1346" t="s">
        <v>1397</v>
      </c>
      <c r="J81" s="1347" t="s">
        <v>1398</v>
      </c>
    </row>
    <row r="82" spans="5:10" x14ac:dyDescent="0.25">
      <c r="E82" s="1345" t="s">
        <v>1379</v>
      </c>
      <c r="F82" s="1346" t="s">
        <v>1399</v>
      </c>
      <c r="G82" s="1346">
        <v>42</v>
      </c>
      <c r="H82" s="1346" t="s">
        <v>1381</v>
      </c>
      <c r="I82" s="1346" t="s">
        <v>1400</v>
      </c>
      <c r="J82" s="1347" t="s">
        <v>1401</v>
      </c>
    </row>
    <row r="83" spans="5:10" x14ac:dyDescent="0.25">
      <c r="E83" s="1345" t="s">
        <v>1379</v>
      </c>
      <c r="F83" s="1346" t="s">
        <v>1402</v>
      </c>
      <c r="G83" s="1346">
        <v>40</v>
      </c>
      <c r="H83" s="1346" t="s">
        <v>1381</v>
      </c>
      <c r="I83" s="1346" t="s">
        <v>1403</v>
      </c>
      <c r="J83" s="1347" t="s">
        <v>1404</v>
      </c>
    </row>
    <row r="84" spans="5:10" x14ac:dyDescent="0.25">
      <c r="E84" s="1345" t="s">
        <v>1379</v>
      </c>
      <c r="F84" s="1346" t="s">
        <v>1405</v>
      </c>
      <c r="G84" s="1346">
        <v>49</v>
      </c>
      <c r="H84" s="1346" t="s">
        <v>1381</v>
      </c>
      <c r="I84" s="1346" t="s">
        <v>1406</v>
      </c>
      <c r="J84" s="1347" t="s">
        <v>1407</v>
      </c>
    </row>
    <row r="85" spans="5:10" x14ac:dyDescent="0.25">
      <c r="E85" s="1345" t="s">
        <v>1379</v>
      </c>
      <c r="F85" s="1346" t="s">
        <v>1408</v>
      </c>
      <c r="G85" s="1346">
        <v>44</v>
      </c>
      <c r="H85" s="1346" t="s">
        <v>1381</v>
      </c>
      <c r="I85" s="1346" t="s">
        <v>1409</v>
      </c>
      <c r="J85" s="1347" t="s">
        <v>1410</v>
      </c>
    </row>
    <row r="86" spans="5:10" x14ac:dyDescent="0.25">
      <c r="E86" s="1345" t="s">
        <v>1379</v>
      </c>
      <c r="F86" s="1346" t="s">
        <v>1411</v>
      </c>
      <c r="G86" s="1346">
        <v>43</v>
      </c>
      <c r="H86" s="1346" t="s">
        <v>1381</v>
      </c>
      <c r="I86" s="1346" t="s">
        <v>1412</v>
      </c>
      <c r="J86" s="1347" t="s">
        <v>1413</v>
      </c>
    </row>
    <row r="87" spans="5:10" x14ac:dyDescent="0.25">
      <c r="E87" s="1345" t="s">
        <v>1379</v>
      </c>
      <c r="F87" s="1346" t="s">
        <v>1414</v>
      </c>
      <c r="G87" s="1346">
        <v>38</v>
      </c>
      <c r="H87" s="1346" t="s">
        <v>1381</v>
      </c>
      <c r="I87" s="1346" t="s">
        <v>1415</v>
      </c>
      <c r="J87" s="1347" t="s">
        <v>1416</v>
      </c>
    </row>
    <row r="88" spans="5:10" x14ac:dyDescent="0.25">
      <c r="E88" s="1345" t="s">
        <v>1379</v>
      </c>
      <c r="F88" s="1346" t="s">
        <v>1417</v>
      </c>
      <c r="G88" s="1346">
        <v>41</v>
      </c>
      <c r="H88" s="1346" t="s">
        <v>1381</v>
      </c>
      <c r="I88" s="1346" t="s">
        <v>1418</v>
      </c>
      <c r="J88" s="1347" t="s">
        <v>1419</v>
      </c>
    </row>
    <row r="89" spans="5:10" x14ac:dyDescent="0.25">
      <c r="E89" s="1345" t="s">
        <v>1379</v>
      </c>
      <c r="F89" s="1346" t="s">
        <v>1420</v>
      </c>
      <c r="G89" s="1346">
        <v>46</v>
      </c>
      <c r="H89" s="1346" t="s">
        <v>1381</v>
      </c>
      <c r="I89" s="1346" t="s">
        <v>1421</v>
      </c>
      <c r="J89" s="1347" t="s">
        <v>1422</v>
      </c>
    </row>
    <row r="90" spans="5:10" x14ac:dyDescent="0.25">
      <c r="E90" s="1345" t="s">
        <v>1379</v>
      </c>
      <c r="F90" s="1346" t="s">
        <v>1423</v>
      </c>
      <c r="G90" s="1346">
        <v>45</v>
      </c>
      <c r="H90" s="1346" t="s">
        <v>1381</v>
      </c>
      <c r="I90" s="1346" t="s">
        <v>1424</v>
      </c>
      <c r="J90" s="1347" t="s">
        <v>1425</v>
      </c>
    </row>
    <row r="91" spans="5:10" x14ac:dyDescent="0.25">
      <c r="E91" s="1345" t="s">
        <v>1426</v>
      </c>
      <c r="F91" s="1346" t="s">
        <v>1427</v>
      </c>
      <c r="G91" s="1346">
        <v>91</v>
      </c>
      <c r="H91" s="1346" t="s">
        <v>1323</v>
      </c>
      <c r="I91" s="1346" t="s">
        <v>1428</v>
      </c>
      <c r="J91" s="1347" t="s">
        <v>1429</v>
      </c>
    </row>
    <row r="92" spans="5:10" x14ac:dyDescent="0.25">
      <c r="E92" s="1345" t="s">
        <v>1426</v>
      </c>
      <c r="F92" s="1346" t="s">
        <v>1430</v>
      </c>
      <c r="G92" s="1346">
        <v>92</v>
      </c>
      <c r="H92" s="1346" t="s">
        <v>1323</v>
      </c>
      <c r="I92" s="1346" t="s">
        <v>1431</v>
      </c>
      <c r="J92" s="1347" t="s">
        <v>1432</v>
      </c>
    </row>
    <row r="93" spans="5:10" x14ac:dyDescent="0.25">
      <c r="E93" s="1345" t="s">
        <v>1426</v>
      </c>
      <c r="F93" s="1346" t="s">
        <v>1433</v>
      </c>
      <c r="G93" s="1346">
        <v>90</v>
      </c>
      <c r="H93" s="1346" t="s">
        <v>1323</v>
      </c>
      <c r="I93" s="1346" t="s">
        <v>1434</v>
      </c>
      <c r="J93" s="1347" t="s">
        <v>1435</v>
      </c>
    </row>
    <row r="94" spans="5:10" x14ac:dyDescent="0.25">
      <c r="E94" s="1345" t="s">
        <v>1426</v>
      </c>
      <c r="F94" s="1346" t="s">
        <v>1436</v>
      </c>
      <c r="G94" s="1346">
        <v>93</v>
      </c>
      <c r="H94" s="1346" t="s">
        <v>1323</v>
      </c>
      <c r="I94" s="1346" t="s">
        <v>1437</v>
      </c>
      <c r="J94" s="1347" t="s">
        <v>1438</v>
      </c>
    </row>
    <row r="95" spans="5:10" x14ac:dyDescent="0.25">
      <c r="E95" s="1345" t="s">
        <v>1426</v>
      </c>
      <c r="F95" s="1346" t="s">
        <v>1439</v>
      </c>
      <c r="G95" s="1346">
        <v>94</v>
      </c>
      <c r="H95" s="1346" t="s">
        <v>1323</v>
      </c>
      <c r="I95" s="1346" t="s">
        <v>1440</v>
      </c>
      <c r="J95" s="1347" t="s">
        <v>1441</v>
      </c>
    </row>
    <row r="96" spans="5:10" x14ac:dyDescent="0.25">
      <c r="E96" s="1345" t="s">
        <v>1426</v>
      </c>
      <c r="F96" s="1346" t="s">
        <v>1442</v>
      </c>
      <c r="G96" s="1346">
        <v>88</v>
      </c>
      <c r="H96" s="1346" t="s">
        <v>1323</v>
      </c>
      <c r="I96" s="1346" t="s">
        <v>1443</v>
      </c>
      <c r="J96" s="1347" t="s">
        <v>1444</v>
      </c>
    </row>
    <row r="97" spans="5:10" x14ac:dyDescent="0.25">
      <c r="E97" s="1345" t="s">
        <v>1426</v>
      </c>
      <c r="F97" s="1346" t="s">
        <v>1445</v>
      </c>
      <c r="G97" s="1346">
        <v>89</v>
      </c>
      <c r="H97" s="1346" t="s">
        <v>1323</v>
      </c>
      <c r="I97" s="1346" t="s">
        <v>1446</v>
      </c>
      <c r="J97" s="1347" t="s">
        <v>1447</v>
      </c>
    </row>
    <row r="98" spans="5:10" x14ac:dyDescent="0.25">
      <c r="E98" s="1345" t="s">
        <v>1426</v>
      </c>
      <c r="F98" s="1346" t="s">
        <v>1448</v>
      </c>
      <c r="G98" s="1346">
        <v>87</v>
      </c>
      <c r="H98" s="1346" t="s">
        <v>1323</v>
      </c>
      <c r="I98" s="1346" t="s">
        <v>1449</v>
      </c>
      <c r="J98" s="1347" t="s">
        <v>1450</v>
      </c>
    </row>
    <row r="99" spans="5:10" x14ac:dyDescent="0.25">
      <c r="E99" s="1345" t="s">
        <v>1451</v>
      </c>
      <c r="F99" s="1346" t="s">
        <v>1452</v>
      </c>
      <c r="G99" s="1346">
        <v>53</v>
      </c>
      <c r="H99" s="1346" t="s">
        <v>1453</v>
      </c>
      <c r="I99" s="1346" t="s">
        <v>1453</v>
      </c>
      <c r="J99" s="1347" t="s">
        <v>1454</v>
      </c>
    </row>
    <row r="100" spans="5:10" x14ac:dyDescent="0.25">
      <c r="E100" s="1345" t="s">
        <v>1455</v>
      </c>
      <c r="F100" s="1346" t="s">
        <v>1456</v>
      </c>
      <c r="G100" s="1346">
        <v>99</v>
      </c>
      <c r="H100" s="1346" t="s">
        <v>1457</v>
      </c>
      <c r="I100" s="1346" t="s">
        <v>1458</v>
      </c>
      <c r="J100" s="1347" t="s">
        <v>1459</v>
      </c>
    </row>
    <row r="101" spans="5:10" x14ac:dyDescent="0.25">
      <c r="E101" s="1345" t="s">
        <v>1455</v>
      </c>
      <c r="F101" s="1346" t="s">
        <v>1460</v>
      </c>
      <c r="G101" s="1346">
        <v>102</v>
      </c>
      <c r="H101" s="1346" t="s">
        <v>1457</v>
      </c>
      <c r="I101" s="1346" t="s">
        <v>1461</v>
      </c>
      <c r="J101" s="1347" t="s">
        <v>1462</v>
      </c>
    </row>
    <row r="102" spans="5:10" x14ac:dyDescent="0.25">
      <c r="E102" s="1345" t="s">
        <v>1455</v>
      </c>
      <c r="F102" s="1346" t="s">
        <v>1463</v>
      </c>
      <c r="G102" s="1346">
        <v>101</v>
      </c>
      <c r="H102" s="1346" t="s">
        <v>1457</v>
      </c>
      <c r="I102" s="1346" t="s">
        <v>1464</v>
      </c>
      <c r="J102" s="1347" t="s">
        <v>1465</v>
      </c>
    </row>
    <row r="103" spans="5:10" x14ac:dyDescent="0.25">
      <c r="E103" s="1345" t="s">
        <v>1455</v>
      </c>
      <c r="F103" s="1346" t="s">
        <v>1466</v>
      </c>
      <c r="G103" s="1346">
        <v>100</v>
      </c>
      <c r="H103" s="1346" t="s">
        <v>1457</v>
      </c>
      <c r="I103" s="1346" t="s">
        <v>1467</v>
      </c>
      <c r="J103" s="1347" t="s">
        <v>1468</v>
      </c>
    </row>
    <row r="104" spans="5:10" x14ac:dyDescent="0.25">
      <c r="E104" s="1345" t="s">
        <v>1469</v>
      </c>
      <c r="F104" s="1346" t="s">
        <v>1470</v>
      </c>
      <c r="G104" s="1346">
        <v>81</v>
      </c>
      <c r="H104" s="1346" t="s">
        <v>1471</v>
      </c>
      <c r="I104" s="1346" t="s">
        <v>1472</v>
      </c>
      <c r="J104" s="1347" t="s">
        <v>1473</v>
      </c>
    </row>
    <row r="105" spans="5:10" x14ac:dyDescent="0.25">
      <c r="E105" s="1345" t="s">
        <v>1469</v>
      </c>
      <c r="F105" s="1346" t="s">
        <v>1474</v>
      </c>
      <c r="G105" s="1346">
        <v>80</v>
      </c>
      <c r="H105" s="1346" t="s">
        <v>1471</v>
      </c>
      <c r="I105" s="1346" t="s">
        <v>1475</v>
      </c>
      <c r="J105" s="1347" t="s">
        <v>1476</v>
      </c>
    </row>
    <row r="106" spans="5:10" x14ac:dyDescent="0.25">
      <c r="E106" s="1345" t="s">
        <v>1469</v>
      </c>
      <c r="F106" s="1346" t="s">
        <v>1477</v>
      </c>
      <c r="G106" s="1346">
        <v>82</v>
      </c>
      <c r="H106" s="1346" t="s">
        <v>1471</v>
      </c>
      <c r="I106" s="1346" t="s">
        <v>1478</v>
      </c>
      <c r="J106" s="1347" t="s">
        <v>1479</v>
      </c>
    </row>
    <row r="107" spans="5:10" x14ac:dyDescent="0.25">
      <c r="E107" s="1345" t="s">
        <v>1469</v>
      </c>
      <c r="F107" s="1346" t="s">
        <v>1480</v>
      </c>
      <c r="G107" s="1346">
        <v>83</v>
      </c>
      <c r="H107" s="1346" t="s">
        <v>1471</v>
      </c>
      <c r="I107" s="1346" t="s">
        <v>1481</v>
      </c>
      <c r="J107" s="1347" t="s">
        <v>1482</v>
      </c>
    </row>
    <row r="108" spans="5:10" x14ac:dyDescent="0.25">
      <c r="E108" s="1345" t="s">
        <v>1469</v>
      </c>
      <c r="F108" s="1346" t="s">
        <v>1483</v>
      </c>
      <c r="G108" s="1346">
        <v>86</v>
      </c>
      <c r="H108" s="1346" t="s">
        <v>1471</v>
      </c>
      <c r="I108" s="1346" t="s">
        <v>1484</v>
      </c>
      <c r="J108" s="1347" t="s">
        <v>1485</v>
      </c>
    </row>
    <row r="109" spans="5:10" x14ac:dyDescent="0.25">
      <c r="E109" s="1345" t="s">
        <v>1469</v>
      </c>
      <c r="F109" s="1346" t="s">
        <v>1486</v>
      </c>
      <c r="G109" s="1346">
        <v>74</v>
      </c>
      <c r="H109" s="1346" t="s">
        <v>1471</v>
      </c>
      <c r="I109" s="1346" t="s">
        <v>1487</v>
      </c>
      <c r="J109" s="1347" t="s">
        <v>1488</v>
      </c>
    </row>
    <row r="110" spans="5:10" x14ac:dyDescent="0.25">
      <c r="E110" s="1345" t="s">
        <v>1469</v>
      </c>
      <c r="F110" s="1346" t="s">
        <v>1489</v>
      </c>
      <c r="G110" s="1346">
        <v>73</v>
      </c>
      <c r="H110" s="1346" t="s">
        <v>1471</v>
      </c>
      <c r="I110" s="1346" t="s">
        <v>1490</v>
      </c>
      <c r="J110" s="1347" t="s">
        <v>1491</v>
      </c>
    </row>
    <row r="111" spans="5:10" x14ac:dyDescent="0.25">
      <c r="E111" s="1345" t="s">
        <v>1469</v>
      </c>
      <c r="F111" s="1346" t="s">
        <v>1492</v>
      </c>
      <c r="G111" s="1346">
        <v>75</v>
      </c>
      <c r="H111" s="1346" t="s">
        <v>1471</v>
      </c>
      <c r="I111" s="1346" t="s">
        <v>1493</v>
      </c>
      <c r="J111" s="1347" t="s">
        <v>1494</v>
      </c>
    </row>
    <row r="112" spans="5:10" x14ac:dyDescent="0.25">
      <c r="E112" s="1345" t="s">
        <v>1469</v>
      </c>
      <c r="F112" s="1346" t="s">
        <v>1495</v>
      </c>
      <c r="G112" s="1346">
        <v>84</v>
      </c>
      <c r="H112" s="1346" t="s">
        <v>1471</v>
      </c>
      <c r="I112" s="1346" t="s">
        <v>1496</v>
      </c>
      <c r="J112" s="1347" t="s">
        <v>1497</v>
      </c>
    </row>
    <row r="113" spans="5:10" x14ac:dyDescent="0.25">
      <c r="E113" s="1345" t="s">
        <v>1469</v>
      </c>
      <c r="F113" s="1346" t="s">
        <v>1498</v>
      </c>
      <c r="G113" s="1346">
        <v>85</v>
      </c>
      <c r="H113" s="1346" t="s">
        <v>1471</v>
      </c>
      <c r="I113" s="1346" t="s">
        <v>1499</v>
      </c>
      <c r="J113" s="1347" t="s">
        <v>1500</v>
      </c>
    </row>
    <row r="114" spans="5:10" x14ac:dyDescent="0.25">
      <c r="E114" s="1345" t="s">
        <v>1469</v>
      </c>
      <c r="F114" s="1346" t="s">
        <v>1501</v>
      </c>
      <c r="G114" s="1346">
        <v>77</v>
      </c>
      <c r="H114" s="1346" t="s">
        <v>1471</v>
      </c>
      <c r="I114" s="1346" t="s">
        <v>1502</v>
      </c>
      <c r="J114" s="1347" t="s">
        <v>1503</v>
      </c>
    </row>
    <row r="115" spans="5:10" x14ac:dyDescent="0.25">
      <c r="E115" s="1345" t="s">
        <v>1469</v>
      </c>
      <c r="F115" s="1346" t="s">
        <v>1504</v>
      </c>
      <c r="G115" s="1346">
        <v>76</v>
      </c>
      <c r="H115" s="1346" t="s">
        <v>1471</v>
      </c>
      <c r="I115" s="1346" t="s">
        <v>1505</v>
      </c>
      <c r="J115" s="1347" t="s">
        <v>1506</v>
      </c>
    </row>
    <row r="116" spans="5:10" x14ac:dyDescent="0.25">
      <c r="E116" s="1345" t="s">
        <v>1469</v>
      </c>
      <c r="F116" s="1346" t="s">
        <v>1507</v>
      </c>
      <c r="G116" s="1346">
        <v>79</v>
      </c>
      <c r="H116" s="1346" t="s">
        <v>1471</v>
      </c>
      <c r="I116" s="1346" t="s">
        <v>1508</v>
      </c>
      <c r="J116" s="1347" t="s">
        <v>1509</v>
      </c>
    </row>
    <row r="117" spans="5:10" x14ac:dyDescent="0.25">
      <c r="E117" s="1345" t="s">
        <v>1469</v>
      </c>
      <c r="F117" s="1346" t="s">
        <v>1510</v>
      </c>
      <c r="G117" s="1346">
        <v>78</v>
      </c>
      <c r="H117" s="1346" t="s">
        <v>1471</v>
      </c>
      <c r="I117" s="1346" t="s">
        <v>1511</v>
      </c>
      <c r="J117" s="1347" t="s">
        <v>1512</v>
      </c>
    </row>
    <row r="118" spans="5:10" x14ac:dyDescent="0.25">
      <c r="E118" s="1345" t="s">
        <v>1513</v>
      </c>
      <c r="F118" s="1346" t="s">
        <v>1514</v>
      </c>
      <c r="G118" s="1346">
        <v>72</v>
      </c>
      <c r="H118" s="1346" t="s">
        <v>1515</v>
      </c>
      <c r="I118" s="1346" t="s">
        <v>1516</v>
      </c>
      <c r="J118" s="1347" t="s">
        <v>1517</v>
      </c>
    </row>
    <row r="119" spans="5:10" x14ac:dyDescent="0.25">
      <c r="E119" s="1345" t="s">
        <v>1513</v>
      </c>
      <c r="F119" s="1346" t="s">
        <v>1518</v>
      </c>
      <c r="G119" s="1346">
        <v>70</v>
      </c>
      <c r="H119" s="1346" t="s">
        <v>1515</v>
      </c>
      <c r="I119" s="1346" t="s">
        <v>1519</v>
      </c>
      <c r="J119" s="1347" t="s">
        <v>1520</v>
      </c>
    </row>
    <row r="120" spans="5:10" x14ac:dyDescent="0.25">
      <c r="E120" s="1345" t="s">
        <v>1513</v>
      </c>
      <c r="F120" s="1346" t="s">
        <v>1521</v>
      </c>
      <c r="G120" s="1346">
        <v>69</v>
      </c>
      <c r="H120" s="1346" t="s">
        <v>1515</v>
      </c>
      <c r="I120" s="1346" t="s">
        <v>1522</v>
      </c>
      <c r="J120" s="1347" t="s">
        <v>1523</v>
      </c>
    </row>
    <row r="121" spans="5:10" x14ac:dyDescent="0.25">
      <c r="E121" s="1345" t="s">
        <v>1513</v>
      </c>
      <c r="F121" s="1346" t="s">
        <v>1524</v>
      </c>
      <c r="G121" s="1346">
        <v>71</v>
      </c>
      <c r="H121" s="1346" t="s">
        <v>1515</v>
      </c>
      <c r="I121" s="1346" t="s">
        <v>1525</v>
      </c>
      <c r="J121" s="1347" t="s">
        <v>1526</v>
      </c>
    </row>
    <row r="122" spans="5:10" x14ac:dyDescent="0.25">
      <c r="E122" s="1345" t="s">
        <v>1513</v>
      </c>
      <c r="F122" s="1346" t="s">
        <v>1527</v>
      </c>
      <c r="G122" s="1346">
        <v>68</v>
      </c>
      <c r="H122" s="1346" t="s">
        <v>1515</v>
      </c>
      <c r="I122" s="1346" t="s">
        <v>1528</v>
      </c>
      <c r="J122" s="1347" t="s">
        <v>1529</v>
      </c>
    </row>
    <row r="123" spans="5:10" x14ac:dyDescent="0.25">
      <c r="E123" s="1345" t="s">
        <v>1513</v>
      </c>
      <c r="F123" s="1346" t="s">
        <v>1530</v>
      </c>
      <c r="G123" s="1346">
        <v>67</v>
      </c>
      <c r="H123" s="1346" t="s">
        <v>1515</v>
      </c>
      <c r="I123" s="1346" t="s">
        <v>1531</v>
      </c>
      <c r="J123" s="1347" t="s">
        <v>1532</v>
      </c>
    </row>
    <row r="124" spans="5:10" x14ac:dyDescent="0.25">
      <c r="E124" s="1345" t="s">
        <v>1533</v>
      </c>
      <c r="F124" s="1346" t="s">
        <v>1534</v>
      </c>
      <c r="G124" s="1346">
        <v>5</v>
      </c>
      <c r="H124" s="1346" t="s">
        <v>1535</v>
      </c>
      <c r="I124" s="1346" t="s">
        <v>1536</v>
      </c>
      <c r="J124" s="1347" t="s">
        <v>1537</v>
      </c>
    </row>
    <row r="125" spans="5:10" x14ac:dyDescent="0.25">
      <c r="E125" s="1345" t="s">
        <v>1533</v>
      </c>
      <c r="F125" s="1346" t="s">
        <v>1538</v>
      </c>
      <c r="G125" s="1346">
        <v>6</v>
      </c>
      <c r="H125" s="1346" t="s">
        <v>1535</v>
      </c>
      <c r="I125" s="1346" t="s">
        <v>1185</v>
      </c>
      <c r="J125" s="1347" t="s">
        <v>1539</v>
      </c>
    </row>
    <row r="126" spans="5:10" x14ac:dyDescent="0.25">
      <c r="E126" s="1345" t="s">
        <v>1533</v>
      </c>
      <c r="F126" s="1346" t="s">
        <v>1540</v>
      </c>
      <c r="G126" s="1346">
        <v>7</v>
      </c>
      <c r="H126" s="1346" t="s">
        <v>1535</v>
      </c>
      <c r="I126" s="1346" t="s">
        <v>1541</v>
      </c>
      <c r="J126" s="1347" t="s">
        <v>1542</v>
      </c>
    </row>
    <row r="127" spans="5:10" x14ac:dyDescent="0.25">
      <c r="E127" s="1345" t="s">
        <v>1543</v>
      </c>
      <c r="F127" s="1346" t="s">
        <v>1544</v>
      </c>
      <c r="G127" s="1346">
        <v>103</v>
      </c>
      <c r="H127" s="1346" t="s">
        <v>1545</v>
      </c>
      <c r="I127" s="1346" t="s">
        <v>1546</v>
      </c>
      <c r="J127" s="1347" t="s">
        <v>1547</v>
      </c>
    </row>
    <row r="128" spans="5:10" x14ac:dyDescent="0.25">
      <c r="E128" s="1345" t="s">
        <v>1548</v>
      </c>
      <c r="F128" s="1346" t="s">
        <v>1549</v>
      </c>
      <c r="G128" s="1346">
        <v>98</v>
      </c>
      <c r="H128" s="1346" t="s">
        <v>1550</v>
      </c>
      <c r="I128" s="1346" t="s">
        <v>1551</v>
      </c>
      <c r="J128" s="1347" t="s">
        <v>1552</v>
      </c>
    </row>
    <row r="129" spans="5:10" x14ac:dyDescent="0.25">
      <c r="E129" s="1345" t="s">
        <v>1553</v>
      </c>
      <c r="F129" s="1346" t="s">
        <v>1554</v>
      </c>
      <c r="G129" s="1346">
        <v>8</v>
      </c>
      <c r="H129" s="1346" t="s">
        <v>1555</v>
      </c>
      <c r="I129" s="1346" t="s">
        <v>1556</v>
      </c>
      <c r="J129" s="1347" t="s">
        <v>1557</v>
      </c>
    </row>
    <row r="130" spans="5:10" x14ac:dyDescent="0.25">
      <c r="E130" s="1348" t="s">
        <v>1553</v>
      </c>
      <c r="F130" s="1349" t="s">
        <v>1558</v>
      </c>
      <c r="G130" s="1349">
        <v>9</v>
      </c>
      <c r="H130" s="1349" t="s">
        <v>1555</v>
      </c>
      <c r="I130" s="1349" t="s">
        <v>1559</v>
      </c>
      <c r="J130" s="1350" t="s">
        <v>1560</v>
      </c>
    </row>
    <row r="131" spans="5:10" x14ac:dyDescent="0.25">
      <c r="E131" s="1345" t="s">
        <v>1561</v>
      </c>
      <c r="F131" s="1346" t="s">
        <v>1561</v>
      </c>
      <c r="G131" s="1346"/>
      <c r="H131" s="1346" t="s">
        <v>1561</v>
      </c>
      <c r="I131" s="1346" t="s">
        <v>1561</v>
      </c>
      <c r="J131" s="1347" t="s">
        <v>1562</v>
      </c>
    </row>
    <row r="132" spans="5:10" x14ac:dyDescent="0.25">
      <c r="E132" s="1348" t="s">
        <v>761</v>
      </c>
      <c r="F132" s="1349" t="s">
        <v>761</v>
      </c>
      <c r="G132" s="1349" t="s">
        <v>761</v>
      </c>
      <c r="H132" s="1349" t="s">
        <v>761</v>
      </c>
      <c r="I132" s="1349" t="s">
        <v>761</v>
      </c>
      <c r="J132" s="1350" t="s">
        <v>761</v>
      </c>
    </row>
    <row r="133" spans="5:10" x14ac:dyDescent="0.25">
      <c r="E133" s="1348" t="s">
        <v>761</v>
      </c>
      <c r="F133" s="1349" t="s">
        <v>761</v>
      </c>
      <c r="G133" s="1349" t="s">
        <v>761</v>
      </c>
      <c r="H133" s="1349" t="s">
        <v>761</v>
      </c>
      <c r="I133" s="1349" t="s">
        <v>761</v>
      </c>
      <c r="J133" s="1350" t="s">
        <v>761</v>
      </c>
    </row>
  </sheetData>
  <phoneticPr fontId="37" type="noConversion"/>
  <pageMargins left="0.7" right="0.7" top="0.75" bottom="0.75" header="0.3" footer="0.3"/>
  <pageSetup paperSize="9" orientation="portrait" horizontalDpi="90" verticalDpi="9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102"/>
  <sheetViews>
    <sheetView zoomScale="60" zoomScaleNormal="60" workbookViewId="0">
      <selection activeCell="S20" sqref="S20"/>
    </sheetView>
  </sheetViews>
  <sheetFormatPr defaultColWidth="8.81640625" defaultRowHeight="13.8" x14ac:dyDescent="0.25"/>
  <cols>
    <col min="1" max="1" width="2.1796875" style="8" customWidth="1"/>
    <col min="2" max="2" width="22.81640625" style="8" customWidth="1"/>
    <col min="3" max="3" width="18.08984375" style="8" customWidth="1"/>
    <col min="4" max="4" width="23.1796875" style="8" customWidth="1"/>
    <col min="5" max="5" width="29.81640625" style="8" bestFit="1" customWidth="1"/>
    <col min="6" max="6" width="32" style="8" customWidth="1"/>
    <col min="7" max="7" width="23.54296875" style="8" customWidth="1"/>
    <col min="8" max="8" width="16.54296875" style="8" customWidth="1"/>
    <col min="9" max="10" width="26.81640625" style="8" customWidth="1"/>
    <col min="11" max="11" width="32.81640625" style="8" customWidth="1"/>
    <col min="12" max="12" width="25.453125" style="8" customWidth="1"/>
    <col min="13" max="256" width="8.81640625" style="8"/>
    <col min="257" max="257" width="1.453125" style="8" customWidth="1"/>
    <col min="258" max="258" width="3.81640625" style="8" customWidth="1"/>
    <col min="259" max="259" width="17.08984375" style="8" customWidth="1"/>
    <col min="260" max="260" width="16.1796875" style="8" customWidth="1"/>
    <col min="261" max="261" width="23.1796875" style="8" customWidth="1"/>
    <col min="262" max="262" width="29.81640625" style="8" bestFit="1" customWidth="1"/>
    <col min="263" max="263" width="16.08984375" style="8" customWidth="1"/>
    <col min="264" max="264" width="16.54296875" style="8" customWidth="1"/>
    <col min="265" max="265" width="16.453125" style="8" customWidth="1"/>
    <col min="266" max="266" width="36.81640625" style="8" customWidth="1"/>
    <col min="267" max="267" width="8.81640625" style="8"/>
    <col min="268" max="268" width="2" style="8" customWidth="1"/>
    <col min="269" max="512" width="8.81640625" style="8"/>
    <col min="513" max="513" width="1.453125" style="8" customWidth="1"/>
    <col min="514" max="514" width="3.81640625" style="8" customWidth="1"/>
    <col min="515" max="515" width="17.08984375" style="8" customWidth="1"/>
    <col min="516" max="516" width="16.1796875" style="8" customWidth="1"/>
    <col min="517" max="517" width="23.1796875" style="8" customWidth="1"/>
    <col min="518" max="518" width="29.81640625" style="8" bestFit="1" customWidth="1"/>
    <col min="519" max="519" width="16.08984375" style="8" customWidth="1"/>
    <col min="520" max="520" width="16.54296875" style="8" customWidth="1"/>
    <col min="521" max="521" width="16.453125" style="8" customWidth="1"/>
    <col min="522" max="522" width="36.81640625" style="8" customWidth="1"/>
    <col min="523" max="523" width="8.81640625" style="8"/>
    <col min="524" max="524" width="2" style="8" customWidth="1"/>
    <col min="525" max="768" width="8.81640625" style="8"/>
    <col min="769" max="769" width="1.453125" style="8" customWidth="1"/>
    <col min="770" max="770" width="3.81640625" style="8" customWidth="1"/>
    <col min="771" max="771" width="17.08984375" style="8" customWidth="1"/>
    <col min="772" max="772" width="16.1796875" style="8" customWidth="1"/>
    <col min="773" max="773" width="23.1796875" style="8" customWidth="1"/>
    <col min="774" max="774" width="29.81640625" style="8" bestFit="1" customWidth="1"/>
    <col min="775" max="775" width="16.08984375" style="8" customWidth="1"/>
    <col min="776" max="776" width="16.54296875" style="8" customWidth="1"/>
    <col min="777" max="777" width="16.453125" style="8" customWidth="1"/>
    <col min="778" max="778" width="36.81640625" style="8" customWidth="1"/>
    <col min="779" max="779" width="8.81640625" style="8"/>
    <col min="780" max="780" width="2" style="8" customWidth="1"/>
    <col min="781" max="1024" width="8.81640625" style="8"/>
    <col min="1025" max="1025" width="1.453125" style="8" customWidth="1"/>
    <col min="1026" max="1026" width="3.81640625" style="8" customWidth="1"/>
    <col min="1027" max="1027" width="17.08984375" style="8" customWidth="1"/>
    <col min="1028" max="1028" width="16.1796875" style="8" customWidth="1"/>
    <col min="1029" max="1029" width="23.1796875" style="8" customWidth="1"/>
    <col min="1030" max="1030" width="29.81640625" style="8" bestFit="1" customWidth="1"/>
    <col min="1031" max="1031" width="16.08984375" style="8" customWidth="1"/>
    <col min="1032" max="1032" width="16.54296875" style="8" customWidth="1"/>
    <col min="1033" max="1033" width="16.453125" style="8" customWidth="1"/>
    <col min="1034" max="1034" width="36.81640625" style="8" customWidth="1"/>
    <col min="1035" max="1035" width="8.81640625" style="8"/>
    <col min="1036" max="1036" width="2" style="8" customWidth="1"/>
    <col min="1037" max="1280" width="8.81640625" style="8"/>
    <col min="1281" max="1281" width="1.453125" style="8" customWidth="1"/>
    <col min="1282" max="1282" width="3.81640625" style="8" customWidth="1"/>
    <col min="1283" max="1283" width="17.08984375" style="8" customWidth="1"/>
    <col min="1284" max="1284" width="16.1796875" style="8" customWidth="1"/>
    <col min="1285" max="1285" width="23.1796875" style="8" customWidth="1"/>
    <col min="1286" max="1286" width="29.81640625" style="8" bestFit="1" customWidth="1"/>
    <col min="1287" max="1287" width="16.08984375" style="8" customWidth="1"/>
    <col min="1288" max="1288" width="16.54296875" style="8" customWidth="1"/>
    <col min="1289" max="1289" width="16.453125" style="8" customWidth="1"/>
    <col min="1290" max="1290" width="36.81640625" style="8" customWidth="1"/>
    <col min="1291" max="1291" width="8.81640625" style="8"/>
    <col min="1292" max="1292" width="2" style="8" customWidth="1"/>
    <col min="1293" max="1536" width="8.81640625" style="8"/>
    <col min="1537" max="1537" width="1.453125" style="8" customWidth="1"/>
    <col min="1538" max="1538" width="3.81640625" style="8" customWidth="1"/>
    <col min="1539" max="1539" width="17.08984375" style="8" customWidth="1"/>
    <col min="1540" max="1540" width="16.1796875" style="8" customWidth="1"/>
    <col min="1541" max="1541" width="23.1796875" style="8" customWidth="1"/>
    <col min="1542" max="1542" width="29.81640625" style="8" bestFit="1" customWidth="1"/>
    <col min="1543" max="1543" width="16.08984375" style="8" customWidth="1"/>
    <col min="1544" max="1544" width="16.54296875" style="8" customWidth="1"/>
    <col min="1545" max="1545" width="16.453125" style="8" customWidth="1"/>
    <col min="1546" max="1546" width="36.81640625" style="8" customWidth="1"/>
    <col min="1547" max="1547" width="8.81640625" style="8"/>
    <col min="1548" max="1548" width="2" style="8" customWidth="1"/>
    <col min="1549" max="1792" width="8.81640625" style="8"/>
    <col min="1793" max="1793" width="1.453125" style="8" customWidth="1"/>
    <col min="1794" max="1794" width="3.81640625" style="8" customWidth="1"/>
    <col min="1795" max="1795" width="17.08984375" style="8" customWidth="1"/>
    <col min="1796" max="1796" width="16.1796875" style="8" customWidth="1"/>
    <col min="1797" max="1797" width="23.1796875" style="8" customWidth="1"/>
    <col min="1798" max="1798" width="29.81640625" style="8" bestFit="1" customWidth="1"/>
    <col min="1799" max="1799" width="16.08984375" style="8" customWidth="1"/>
    <col min="1800" max="1800" width="16.54296875" style="8" customWidth="1"/>
    <col min="1801" max="1801" width="16.453125" style="8" customWidth="1"/>
    <col min="1802" max="1802" width="36.81640625" style="8" customWidth="1"/>
    <col min="1803" max="1803" width="8.81640625" style="8"/>
    <col min="1804" max="1804" width="2" style="8" customWidth="1"/>
    <col min="1805" max="2048" width="8.81640625" style="8"/>
    <col min="2049" max="2049" width="1.453125" style="8" customWidth="1"/>
    <col min="2050" max="2050" width="3.81640625" style="8" customWidth="1"/>
    <col min="2051" max="2051" width="17.08984375" style="8" customWidth="1"/>
    <col min="2052" max="2052" width="16.1796875" style="8" customWidth="1"/>
    <col min="2053" max="2053" width="23.1796875" style="8" customWidth="1"/>
    <col min="2054" max="2054" width="29.81640625" style="8" bestFit="1" customWidth="1"/>
    <col min="2055" max="2055" width="16.08984375" style="8" customWidth="1"/>
    <col min="2056" max="2056" width="16.54296875" style="8" customWidth="1"/>
    <col min="2057" max="2057" width="16.453125" style="8" customWidth="1"/>
    <col min="2058" max="2058" width="36.81640625" style="8" customWidth="1"/>
    <col min="2059" max="2059" width="8.81640625" style="8"/>
    <col min="2060" max="2060" width="2" style="8" customWidth="1"/>
    <col min="2061" max="2304" width="8.81640625" style="8"/>
    <col min="2305" max="2305" width="1.453125" style="8" customWidth="1"/>
    <col min="2306" max="2306" width="3.81640625" style="8" customWidth="1"/>
    <col min="2307" max="2307" width="17.08984375" style="8" customWidth="1"/>
    <col min="2308" max="2308" width="16.1796875" style="8" customWidth="1"/>
    <col min="2309" max="2309" width="23.1796875" style="8" customWidth="1"/>
    <col min="2310" max="2310" width="29.81640625" style="8" bestFit="1" customWidth="1"/>
    <col min="2311" max="2311" width="16.08984375" style="8" customWidth="1"/>
    <col min="2312" max="2312" width="16.54296875" style="8" customWidth="1"/>
    <col min="2313" max="2313" width="16.453125" style="8" customWidth="1"/>
    <col min="2314" max="2314" width="36.81640625" style="8" customWidth="1"/>
    <col min="2315" max="2315" width="8.81640625" style="8"/>
    <col min="2316" max="2316" width="2" style="8" customWidth="1"/>
    <col min="2317" max="2560" width="8.81640625" style="8"/>
    <col min="2561" max="2561" width="1.453125" style="8" customWidth="1"/>
    <col min="2562" max="2562" width="3.81640625" style="8" customWidth="1"/>
    <col min="2563" max="2563" width="17.08984375" style="8" customWidth="1"/>
    <col min="2564" max="2564" width="16.1796875" style="8" customWidth="1"/>
    <col min="2565" max="2565" width="23.1796875" style="8" customWidth="1"/>
    <col min="2566" max="2566" width="29.81640625" style="8" bestFit="1" customWidth="1"/>
    <col min="2567" max="2567" width="16.08984375" style="8" customWidth="1"/>
    <col min="2568" max="2568" width="16.54296875" style="8" customWidth="1"/>
    <col min="2569" max="2569" width="16.453125" style="8" customWidth="1"/>
    <col min="2570" max="2570" width="36.81640625" style="8" customWidth="1"/>
    <col min="2571" max="2571" width="8.81640625" style="8"/>
    <col min="2572" max="2572" width="2" style="8" customWidth="1"/>
    <col min="2573" max="2816" width="8.81640625" style="8"/>
    <col min="2817" max="2817" width="1.453125" style="8" customWidth="1"/>
    <col min="2818" max="2818" width="3.81640625" style="8" customWidth="1"/>
    <col min="2819" max="2819" width="17.08984375" style="8" customWidth="1"/>
    <col min="2820" max="2820" width="16.1796875" style="8" customWidth="1"/>
    <col min="2821" max="2821" width="23.1796875" style="8" customWidth="1"/>
    <col min="2822" max="2822" width="29.81640625" style="8" bestFit="1" customWidth="1"/>
    <col min="2823" max="2823" width="16.08984375" style="8" customWidth="1"/>
    <col min="2824" max="2824" width="16.54296875" style="8" customWidth="1"/>
    <col min="2825" max="2825" width="16.453125" style="8" customWidth="1"/>
    <col min="2826" max="2826" width="36.81640625" style="8" customWidth="1"/>
    <col min="2827" max="2827" width="8.81640625" style="8"/>
    <col min="2828" max="2828" width="2" style="8" customWidth="1"/>
    <col min="2829" max="3072" width="8.81640625" style="8"/>
    <col min="3073" max="3073" width="1.453125" style="8" customWidth="1"/>
    <col min="3074" max="3074" width="3.81640625" style="8" customWidth="1"/>
    <col min="3075" max="3075" width="17.08984375" style="8" customWidth="1"/>
    <col min="3076" max="3076" width="16.1796875" style="8" customWidth="1"/>
    <col min="3077" max="3077" width="23.1796875" style="8" customWidth="1"/>
    <col min="3078" max="3078" width="29.81640625" style="8" bestFit="1" customWidth="1"/>
    <col min="3079" max="3079" width="16.08984375" style="8" customWidth="1"/>
    <col min="3080" max="3080" width="16.54296875" style="8" customWidth="1"/>
    <col min="3081" max="3081" width="16.453125" style="8" customWidth="1"/>
    <col min="3082" max="3082" width="36.81640625" style="8" customWidth="1"/>
    <col min="3083" max="3083" width="8.81640625" style="8"/>
    <col min="3084" max="3084" width="2" style="8" customWidth="1"/>
    <col min="3085" max="3328" width="8.81640625" style="8"/>
    <col min="3329" max="3329" width="1.453125" style="8" customWidth="1"/>
    <col min="3330" max="3330" width="3.81640625" style="8" customWidth="1"/>
    <col min="3331" max="3331" width="17.08984375" style="8" customWidth="1"/>
    <col min="3332" max="3332" width="16.1796875" style="8" customWidth="1"/>
    <col min="3333" max="3333" width="23.1796875" style="8" customWidth="1"/>
    <col min="3334" max="3334" width="29.81640625" style="8" bestFit="1" customWidth="1"/>
    <col min="3335" max="3335" width="16.08984375" style="8" customWidth="1"/>
    <col min="3336" max="3336" width="16.54296875" style="8" customWidth="1"/>
    <col min="3337" max="3337" width="16.453125" style="8" customWidth="1"/>
    <col min="3338" max="3338" width="36.81640625" style="8" customWidth="1"/>
    <col min="3339" max="3339" width="8.81640625" style="8"/>
    <col min="3340" max="3340" width="2" style="8" customWidth="1"/>
    <col min="3341" max="3584" width="8.81640625" style="8"/>
    <col min="3585" max="3585" width="1.453125" style="8" customWidth="1"/>
    <col min="3586" max="3586" width="3.81640625" style="8" customWidth="1"/>
    <col min="3587" max="3587" width="17.08984375" style="8" customWidth="1"/>
    <col min="3588" max="3588" width="16.1796875" style="8" customWidth="1"/>
    <col min="3589" max="3589" width="23.1796875" style="8" customWidth="1"/>
    <col min="3590" max="3590" width="29.81640625" style="8" bestFit="1" customWidth="1"/>
    <col min="3591" max="3591" width="16.08984375" style="8" customWidth="1"/>
    <col min="3592" max="3592" width="16.54296875" style="8" customWidth="1"/>
    <col min="3593" max="3593" width="16.453125" style="8" customWidth="1"/>
    <col min="3594" max="3594" width="36.81640625" style="8" customWidth="1"/>
    <col min="3595" max="3595" width="8.81640625" style="8"/>
    <col min="3596" max="3596" width="2" style="8" customWidth="1"/>
    <col min="3597" max="3840" width="8.81640625" style="8"/>
    <col min="3841" max="3841" width="1.453125" style="8" customWidth="1"/>
    <col min="3842" max="3842" width="3.81640625" style="8" customWidth="1"/>
    <col min="3843" max="3843" width="17.08984375" style="8" customWidth="1"/>
    <col min="3844" max="3844" width="16.1796875" style="8" customWidth="1"/>
    <col min="3845" max="3845" width="23.1796875" style="8" customWidth="1"/>
    <col min="3846" max="3846" width="29.81640625" style="8" bestFit="1" customWidth="1"/>
    <col min="3847" max="3847" width="16.08984375" style="8" customWidth="1"/>
    <col min="3848" max="3848" width="16.54296875" style="8" customWidth="1"/>
    <col min="3849" max="3849" width="16.453125" style="8" customWidth="1"/>
    <col min="3850" max="3850" width="36.81640625" style="8" customWidth="1"/>
    <col min="3851" max="3851" width="8.81640625" style="8"/>
    <col min="3852" max="3852" width="2" style="8" customWidth="1"/>
    <col min="3853" max="4096" width="8.81640625" style="8"/>
    <col min="4097" max="4097" width="1.453125" style="8" customWidth="1"/>
    <col min="4098" max="4098" width="3.81640625" style="8" customWidth="1"/>
    <col min="4099" max="4099" width="17.08984375" style="8" customWidth="1"/>
    <col min="4100" max="4100" width="16.1796875" style="8" customWidth="1"/>
    <col min="4101" max="4101" width="23.1796875" style="8" customWidth="1"/>
    <col min="4102" max="4102" width="29.81640625" style="8" bestFit="1" customWidth="1"/>
    <col min="4103" max="4103" width="16.08984375" style="8" customWidth="1"/>
    <col min="4104" max="4104" width="16.54296875" style="8" customWidth="1"/>
    <col min="4105" max="4105" width="16.453125" style="8" customWidth="1"/>
    <col min="4106" max="4106" width="36.81640625" style="8" customWidth="1"/>
    <col min="4107" max="4107" width="8.81640625" style="8"/>
    <col min="4108" max="4108" width="2" style="8" customWidth="1"/>
    <col min="4109" max="4352" width="8.81640625" style="8"/>
    <col min="4353" max="4353" width="1.453125" style="8" customWidth="1"/>
    <col min="4354" max="4354" width="3.81640625" style="8" customWidth="1"/>
    <col min="4355" max="4355" width="17.08984375" style="8" customWidth="1"/>
    <col min="4356" max="4356" width="16.1796875" style="8" customWidth="1"/>
    <col min="4357" max="4357" width="23.1796875" style="8" customWidth="1"/>
    <col min="4358" max="4358" width="29.81640625" style="8" bestFit="1" customWidth="1"/>
    <col min="4359" max="4359" width="16.08984375" style="8" customWidth="1"/>
    <col min="4360" max="4360" width="16.54296875" style="8" customWidth="1"/>
    <col min="4361" max="4361" width="16.453125" style="8" customWidth="1"/>
    <col min="4362" max="4362" width="36.81640625" style="8" customWidth="1"/>
    <col min="4363" max="4363" width="8.81640625" style="8"/>
    <col min="4364" max="4364" width="2" style="8" customWidth="1"/>
    <col min="4365" max="4608" width="8.81640625" style="8"/>
    <col min="4609" max="4609" width="1.453125" style="8" customWidth="1"/>
    <col min="4610" max="4610" width="3.81640625" style="8" customWidth="1"/>
    <col min="4611" max="4611" width="17.08984375" style="8" customWidth="1"/>
    <col min="4612" max="4612" width="16.1796875" style="8" customWidth="1"/>
    <col min="4613" max="4613" width="23.1796875" style="8" customWidth="1"/>
    <col min="4614" max="4614" width="29.81640625" style="8" bestFit="1" customWidth="1"/>
    <col min="4615" max="4615" width="16.08984375" style="8" customWidth="1"/>
    <col min="4616" max="4616" width="16.54296875" style="8" customWidth="1"/>
    <col min="4617" max="4617" width="16.453125" style="8" customWidth="1"/>
    <col min="4618" max="4618" width="36.81640625" style="8" customWidth="1"/>
    <col min="4619" max="4619" width="8.81640625" style="8"/>
    <col min="4620" max="4620" width="2" style="8" customWidth="1"/>
    <col min="4621" max="4864" width="8.81640625" style="8"/>
    <col min="4865" max="4865" width="1.453125" style="8" customWidth="1"/>
    <col min="4866" max="4866" width="3.81640625" style="8" customWidth="1"/>
    <col min="4867" max="4867" width="17.08984375" style="8" customWidth="1"/>
    <col min="4868" max="4868" width="16.1796875" style="8" customWidth="1"/>
    <col min="4869" max="4869" width="23.1796875" style="8" customWidth="1"/>
    <col min="4870" max="4870" width="29.81640625" style="8" bestFit="1" customWidth="1"/>
    <col min="4871" max="4871" width="16.08984375" style="8" customWidth="1"/>
    <col min="4872" max="4872" width="16.54296875" style="8" customWidth="1"/>
    <col min="4873" max="4873" width="16.453125" style="8" customWidth="1"/>
    <col min="4874" max="4874" width="36.81640625" style="8" customWidth="1"/>
    <col min="4875" max="4875" width="8.81640625" style="8"/>
    <col min="4876" max="4876" width="2" style="8" customWidth="1"/>
    <col min="4877" max="5120" width="8.81640625" style="8"/>
    <col min="5121" max="5121" width="1.453125" style="8" customWidth="1"/>
    <col min="5122" max="5122" width="3.81640625" style="8" customWidth="1"/>
    <col min="5123" max="5123" width="17.08984375" style="8" customWidth="1"/>
    <col min="5124" max="5124" width="16.1796875" style="8" customWidth="1"/>
    <col min="5125" max="5125" width="23.1796875" style="8" customWidth="1"/>
    <col min="5126" max="5126" width="29.81640625" style="8" bestFit="1" customWidth="1"/>
    <col min="5127" max="5127" width="16.08984375" style="8" customWidth="1"/>
    <col min="5128" max="5128" width="16.54296875" style="8" customWidth="1"/>
    <col min="5129" max="5129" width="16.453125" style="8" customWidth="1"/>
    <col min="5130" max="5130" width="36.81640625" style="8" customWidth="1"/>
    <col min="5131" max="5131" width="8.81640625" style="8"/>
    <col min="5132" max="5132" width="2" style="8" customWidth="1"/>
    <col min="5133" max="5376" width="8.81640625" style="8"/>
    <col min="5377" max="5377" width="1.453125" style="8" customWidth="1"/>
    <col min="5378" max="5378" width="3.81640625" style="8" customWidth="1"/>
    <col min="5379" max="5379" width="17.08984375" style="8" customWidth="1"/>
    <col min="5380" max="5380" width="16.1796875" style="8" customWidth="1"/>
    <col min="5381" max="5381" width="23.1796875" style="8" customWidth="1"/>
    <col min="5382" max="5382" width="29.81640625" style="8" bestFit="1" customWidth="1"/>
    <col min="5383" max="5383" width="16.08984375" style="8" customWidth="1"/>
    <col min="5384" max="5384" width="16.54296875" style="8" customWidth="1"/>
    <col min="5385" max="5385" width="16.453125" style="8" customWidth="1"/>
    <col min="5386" max="5386" width="36.81640625" style="8" customWidth="1"/>
    <col min="5387" max="5387" width="8.81640625" style="8"/>
    <col min="5388" max="5388" width="2" style="8" customWidth="1"/>
    <col min="5389" max="5632" width="8.81640625" style="8"/>
    <col min="5633" max="5633" width="1.453125" style="8" customWidth="1"/>
    <col min="5634" max="5634" width="3.81640625" style="8" customWidth="1"/>
    <col min="5635" max="5635" width="17.08984375" style="8" customWidth="1"/>
    <col min="5636" max="5636" width="16.1796875" style="8" customWidth="1"/>
    <col min="5637" max="5637" width="23.1796875" style="8" customWidth="1"/>
    <col min="5638" max="5638" width="29.81640625" style="8" bestFit="1" customWidth="1"/>
    <col min="5639" max="5639" width="16.08984375" style="8" customWidth="1"/>
    <col min="5640" max="5640" width="16.54296875" style="8" customWidth="1"/>
    <col min="5641" max="5641" width="16.453125" style="8" customWidth="1"/>
    <col min="5642" max="5642" width="36.81640625" style="8" customWidth="1"/>
    <col min="5643" max="5643" width="8.81640625" style="8"/>
    <col min="5644" max="5644" width="2" style="8" customWidth="1"/>
    <col min="5645" max="5888" width="8.81640625" style="8"/>
    <col min="5889" max="5889" width="1.453125" style="8" customWidth="1"/>
    <col min="5890" max="5890" width="3.81640625" style="8" customWidth="1"/>
    <col min="5891" max="5891" width="17.08984375" style="8" customWidth="1"/>
    <col min="5892" max="5892" width="16.1796875" style="8" customWidth="1"/>
    <col min="5893" max="5893" width="23.1796875" style="8" customWidth="1"/>
    <col min="5894" max="5894" width="29.81640625" style="8" bestFit="1" customWidth="1"/>
    <col min="5895" max="5895" width="16.08984375" style="8" customWidth="1"/>
    <col min="5896" max="5896" width="16.54296875" style="8" customWidth="1"/>
    <col min="5897" max="5897" width="16.453125" style="8" customWidth="1"/>
    <col min="5898" max="5898" width="36.81640625" style="8" customWidth="1"/>
    <col min="5899" max="5899" width="8.81640625" style="8"/>
    <col min="5900" max="5900" width="2" style="8" customWidth="1"/>
    <col min="5901" max="6144" width="8.81640625" style="8"/>
    <col min="6145" max="6145" width="1.453125" style="8" customWidth="1"/>
    <col min="6146" max="6146" width="3.81640625" style="8" customWidth="1"/>
    <col min="6147" max="6147" width="17.08984375" style="8" customWidth="1"/>
    <col min="6148" max="6148" width="16.1796875" style="8" customWidth="1"/>
    <col min="6149" max="6149" width="23.1796875" style="8" customWidth="1"/>
    <col min="6150" max="6150" width="29.81640625" style="8" bestFit="1" customWidth="1"/>
    <col min="6151" max="6151" width="16.08984375" style="8" customWidth="1"/>
    <col min="6152" max="6152" width="16.54296875" style="8" customWidth="1"/>
    <col min="6153" max="6153" width="16.453125" style="8" customWidth="1"/>
    <col min="6154" max="6154" width="36.81640625" style="8" customWidth="1"/>
    <col min="6155" max="6155" width="8.81640625" style="8"/>
    <col min="6156" max="6156" width="2" style="8" customWidth="1"/>
    <col min="6157" max="6400" width="8.81640625" style="8"/>
    <col min="6401" max="6401" width="1.453125" style="8" customWidth="1"/>
    <col min="6402" max="6402" width="3.81640625" style="8" customWidth="1"/>
    <col min="6403" max="6403" width="17.08984375" style="8" customWidth="1"/>
    <col min="6404" max="6404" width="16.1796875" style="8" customWidth="1"/>
    <col min="6405" max="6405" width="23.1796875" style="8" customWidth="1"/>
    <col min="6406" max="6406" width="29.81640625" style="8" bestFit="1" customWidth="1"/>
    <col min="6407" max="6407" width="16.08984375" style="8" customWidth="1"/>
    <col min="6408" max="6408" width="16.54296875" style="8" customWidth="1"/>
    <col min="6409" max="6409" width="16.453125" style="8" customWidth="1"/>
    <col min="6410" max="6410" width="36.81640625" style="8" customWidth="1"/>
    <col min="6411" max="6411" width="8.81640625" style="8"/>
    <col min="6412" max="6412" width="2" style="8" customWidth="1"/>
    <col min="6413" max="6656" width="8.81640625" style="8"/>
    <col min="6657" max="6657" width="1.453125" style="8" customWidth="1"/>
    <col min="6658" max="6658" width="3.81640625" style="8" customWidth="1"/>
    <col min="6659" max="6659" width="17.08984375" style="8" customWidth="1"/>
    <col min="6660" max="6660" width="16.1796875" style="8" customWidth="1"/>
    <col min="6661" max="6661" width="23.1796875" style="8" customWidth="1"/>
    <col min="6662" max="6662" width="29.81640625" style="8" bestFit="1" customWidth="1"/>
    <col min="6663" max="6663" width="16.08984375" style="8" customWidth="1"/>
    <col min="6664" max="6664" width="16.54296875" style="8" customWidth="1"/>
    <col min="6665" max="6665" width="16.453125" style="8" customWidth="1"/>
    <col min="6666" max="6666" width="36.81640625" style="8" customWidth="1"/>
    <col min="6667" max="6667" width="8.81640625" style="8"/>
    <col min="6668" max="6668" width="2" style="8" customWidth="1"/>
    <col min="6669" max="6912" width="8.81640625" style="8"/>
    <col min="6913" max="6913" width="1.453125" style="8" customWidth="1"/>
    <col min="6914" max="6914" width="3.81640625" style="8" customWidth="1"/>
    <col min="6915" max="6915" width="17.08984375" style="8" customWidth="1"/>
    <col min="6916" max="6916" width="16.1796875" style="8" customWidth="1"/>
    <col min="6917" max="6917" width="23.1796875" style="8" customWidth="1"/>
    <col min="6918" max="6918" width="29.81640625" style="8" bestFit="1" customWidth="1"/>
    <col min="6919" max="6919" width="16.08984375" style="8" customWidth="1"/>
    <col min="6920" max="6920" width="16.54296875" style="8" customWidth="1"/>
    <col min="6921" max="6921" width="16.453125" style="8" customWidth="1"/>
    <col min="6922" max="6922" width="36.81640625" style="8" customWidth="1"/>
    <col min="6923" max="6923" width="8.81640625" style="8"/>
    <col min="6924" max="6924" width="2" style="8" customWidth="1"/>
    <col min="6925" max="7168" width="8.81640625" style="8"/>
    <col min="7169" max="7169" width="1.453125" style="8" customWidth="1"/>
    <col min="7170" max="7170" width="3.81640625" style="8" customWidth="1"/>
    <col min="7171" max="7171" width="17.08984375" style="8" customWidth="1"/>
    <col min="7172" max="7172" width="16.1796875" style="8" customWidth="1"/>
    <col min="7173" max="7173" width="23.1796875" style="8" customWidth="1"/>
    <col min="7174" max="7174" width="29.81640625" style="8" bestFit="1" customWidth="1"/>
    <col min="7175" max="7175" width="16.08984375" style="8" customWidth="1"/>
    <col min="7176" max="7176" width="16.54296875" style="8" customWidth="1"/>
    <col min="7177" max="7177" width="16.453125" style="8" customWidth="1"/>
    <col min="7178" max="7178" width="36.81640625" style="8" customWidth="1"/>
    <col min="7179" max="7179" width="8.81640625" style="8"/>
    <col min="7180" max="7180" width="2" style="8" customWidth="1"/>
    <col min="7181" max="7424" width="8.81640625" style="8"/>
    <col min="7425" max="7425" width="1.453125" style="8" customWidth="1"/>
    <col min="7426" max="7426" width="3.81640625" style="8" customWidth="1"/>
    <col min="7427" max="7427" width="17.08984375" style="8" customWidth="1"/>
    <col min="7428" max="7428" width="16.1796875" style="8" customWidth="1"/>
    <col min="7429" max="7429" width="23.1796875" style="8" customWidth="1"/>
    <col min="7430" max="7430" width="29.81640625" style="8" bestFit="1" customWidth="1"/>
    <col min="7431" max="7431" width="16.08984375" style="8" customWidth="1"/>
    <col min="7432" max="7432" width="16.54296875" style="8" customWidth="1"/>
    <col min="7433" max="7433" width="16.453125" style="8" customWidth="1"/>
    <col min="7434" max="7434" width="36.81640625" style="8" customWidth="1"/>
    <col min="7435" max="7435" width="8.81640625" style="8"/>
    <col min="7436" max="7436" width="2" style="8" customWidth="1"/>
    <col min="7437" max="7680" width="8.81640625" style="8"/>
    <col min="7681" max="7681" width="1.453125" style="8" customWidth="1"/>
    <col min="7682" max="7682" width="3.81640625" style="8" customWidth="1"/>
    <col min="7683" max="7683" width="17.08984375" style="8" customWidth="1"/>
    <col min="7684" max="7684" width="16.1796875" style="8" customWidth="1"/>
    <col min="7685" max="7685" width="23.1796875" style="8" customWidth="1"/>
    <col min="7686" max="7686" width="29.81640625" style="8" bestFit="1" customWidth="1"/>
    <col min="7687" max="7687" width="16.08984375" style="8" customWidth="1"/>
    <col min="7688" max="7688" width="16.54296875" style="8" customWidth="1"/>
    <col min="7689" max="7689" width="16.453125" style="8" customWidth="1"/>
    <col min="7690" max="7690" width="36.81640625" style="8" customWidth="1"/>
    <col min="7691" max="7691" width="8.81640625" style="8"/>
    <col min="7692" max="7692" width="2" style="8" customWidth="1"/>
    <col min="7693" max="7936" width="8.81640625" style="8"/>
    <col min="7937" max="7937" width="1.453125" style="8" customWidth="1"/>
    <col min="7938" max="7938" width="3.81640625" style="8" customWidth="1"/>
    <col min="7939" max="7939" width="17.08984375" style="8" customWidth="1"/>
    <col min="7940" max="7940" width="16.1796875" style="8" customWidth="1"/>
    <col min="7941" max="7941" width="23.1796875" style="8" customWidth="1"/>
    <col min="7942" max="7942" width="29.81640625" style="8" bestFit="1" customWidth="1"/>
    <col min="7943" max="7943" width="16.08984375" style="8" customWidth="1"/>
    <col min="7944" max="7944" width="16.54296875" style="8" customWidth="1"/>
    <col min="7945" max="7945" width="16.453125" style="8" customWidth="1"/>
    <col min="7946" max="7946" width="36.81640625" style="8" customWidth="1"/>
    <col min="7947" max="7947" width="8.81640625" style="8"/>
    <col min="7948" max="7948" width="2" style="8" customWidth="1"/>
    <col min="7949" max="8192" width="8.81640625" style="8"/>
    <col min="8193" max="8193" width="1.453125" style="8" customWidth="1"/>
    <col min="8194" max="8194" width="3.81640625" style="8" customWidth="1"/>
    <col min="8195" max="8195" width="17.08984375" style="8" customWidth="1"/>
    <col min="8196" max="8196" width="16.1796875" style="8" customWidth="1"/>
    <col min="8197" max="8197" width="23.1796875" style="8" customWidth="1"/>
    <col min="8198" max="8198" width="29.81640625" style="8" bestFit="1" customWidth="1"/>
    <col min="8199" max="8199" width="16.08984375" style="8" customWidth="1"/>
    <col min="8200" max="8200" width="16.54296875" style="8" customWidth="1"/>
    <col min="8201" max="8201" width="16.453125" style="8" customWidth="1"/>
    <col min="8202" max="8202" width="36.81640625" style="8" customWidth="1"/>
    <col min="8203" max="8203" width="8.81640625" style="8"/>
    <col min="8204" max="8204" width="2" style="8" customWidth="1"/>
    <col min="8205" max="8448" width="8.81640625" style="8"/>
    <col min="8449" max="8449" width="1.453125" style="8" customWidth="1"/>
    <col min="8450" max="8450" width="3.81640625" style="8" customWidth="1"/>
    <col min="8451" max="8451" width="17.08984375" style="8" customWidth="1"/>
    <col min="8452" max="8452" width="16.1796875" style="8" customWidth="1"/>
    <col min="8453" max="8453" width="23.1796875" style="8" customWidth="1"/>
    <col min="8454" max="8454" width="29.81640625" style="8" bestFit="1" customWidth="1"/>
    <col min="8455" max="8455" width="16.08984375" style="8" customWidth="1"/>
    <col min="8456" max="8456" width="16.54296875" style="8" customWidth="1"/>
    <col min="8457" max="8457" width="16.453125" style="8" customWidth="1"/>
    <col min="8458" max="8458" width="36.81640625" style="8" customWidth="1"/>
    <col min="8459" max="8459" width="8.81640625" style="8"/>
    <col min="8460" max="8460" width="2" style="8" customWidth="1"/>
    <col min="8461" max="8704" width="8.81640625" style="8"/>
    <col min="8705" max="8705" width="1.453125" style="8" customWidth="1"/>
    <col min="8706" max="8706" width="3.81640625" style="8" customWidth="1"/>
    <col min="8707" max="8707" width="17.08984375" style="8" customWidth="1"/>
    <col min="8708" max="8708" width="16.1796875" style="8" customWidth="1"/>
    <col min="8709" max="8709" width="23.1796875" style="8" customWidth="1"/>
    <col min="8710" max="8710" width="29.81640625" style="8" bestFit="1" customWidth="1"/>
    <col min="8711" max="8711" width="16.08984375" style="8" customWidth="1"/>
    <col min="8712" max="8712" width="16.54296875" style="8" customWidth="1"/>
    <col min="8713" max="8713" width="16.453125" style="8" customWidth="1"/>
    <col min="8714" max="8714" width="36.81640625" style="8" customWidth="1"/>
    <col min="8715" max="8715" width="8.81640625" style="8"/>
    <col min="8716" max="8716" width="2" style="8" customWidth="1"/>
    <col min="8717" max="8960" width="8.81640625" style="8"/>
    <col min="8961" max="8961" width="1.453125" style="8" customWidth="1"/>
    <col min="8962" max="8962" width="3.81640625" style="8" customWidth="1"/>
    <col min="8963" max="8963" width="17.08984375" style="8" customWidth="1"/>
    <col min="8964" max="8964" width="16.1796875" style="8" customWidth="1"/>
    <col min="8965" max="8965" width="23.1796875" style="8" customWidth="1"/>
    <col min="8966" max="8966" width="29.81640625" style="8" bestFit="1" customWidth="1"/>
    <col min="8967" max="8967" width="16.08984375" style="8" customWidth="1"/>
    <col min="8968" max="8968" width="16.54296875" style="8" customWidth="1"/>
    <col min="8969" max="8969" width="16.453125" style="8" customWidth="1"/>
    <col min="8970" max="8970" width="36.81640625" style="8" customWidth="1"/>
    <col min="8971" max="8971" width="8.81640625" style="8"/>
    <col min="8972" max="8972" width="2" style="8" customWidth="1"/>
    <col min="8973" max="9216" width="8.81640625" style="8"/>
    <col min="9217" max="9217" width="1.453125" style="8" customWidth="1"/>
    <col min="9218" max="9218" width="3.81640625" style="8" customWidth="1"/>
    <col min="9219" max="9219" width="17.08984375" style="8" customWidth="1"/>
    <col min="9220" max="9220" width="16.1796875" style="8" customWidth="1"/>
    <col min="9221" max="9221" width="23.1796875" style="8" customWidth="1"/>
    <col min="9222" max="9222" width="29.81640625" style="8" bestFit="1" customWidth="1"/>
    <col min="9223" max="9223" width="16.08984375" style="8" customWidth="1"/>
    <col min="9224" max="9224" width="16.54296875" style="8" customWidth="1"/>
    <col min="9225" max="9225" width="16.453125" style="8" customWidth="1"/>
    <col min="9226" max="9226" width="36.81640625" style="8" customWidth="1"/>
    <col min="9227" max="9227" width="8.81640625" style="8"/>
    <col min="9228" max="9228" width="2" style="8" customWidth="1"/>
    <col min="9229" max="9472" width="8.81640625" style="8"/>
    <col min="9473" max="9473" width="1.453125" style="8" customWidth="1"/>
    <col min="9474" max="9474" width="3.81640625" style="8" customWidth="1"/>
    <col min="9475" max="9475" width="17.08984375" style="8" customWidth="1"/>
    <col min="9476" max="9476" width="16.1796875" style="8" customWidth="1"/>
    <col min="9477" max="9477" width="23.1796875" style="8" customWidth="1"/>
    <col min="9478" max="9478" width="29.81640625" style="8" bestFit="1" customWidth="1"/>
    <col min="9479" max="9479" width="16.08984375" style="8" customWidth="1"/>
    <col min="9480" max="9480" width="16.54296875" style="8" customWidth="1"/>
    <col min="9481" max="9481" width="16.453125" style="8" customWidth="1"/>
    <col min="9482" max="9482" width="36.81640625" style="8" customWidth="1"/>
    <col min="9483" max="9483" width="8.81640625" style="8"/>
    <col min="9484" max="9484" width="2" style="8" customWidth="1"/>
    <col min="9485" max="9728" width="8.81640625" style="8"/>
    <col min="9729" max="9729" width="1.453125" style="8" customWidth="1"/>
    <col min="9730" max="9730" width="3.81640625" style="8" customWidth="1"/>
    <col min="9731" max="9731" width="17.08984375" style="8" customWidth="1"/>
    <col min="9732" max="9732" width="16.1796875" style="8" customWidth="1"/>
    <col min="9733" max="9733" width="23.1796875" style="8" customWidth="1"/>
    <col min="9734" max="9734" width="29.81640625" style="8" bestFit="1" customWidth="1"/>
    <col min="9735" max="9735" width="16.08984375" style="8" customWidth="1"/>
    <col min="9736" max="9736" width="16.54296875" style="8" customWidth="1"/>
    <col min="9737" max="9737" width="16.453125" style="8" customWidth="1"/>
    <col min="9738" max="9738" width="36.81640625" style="8" customWidth="1"/>
    <col min="9739" max="9739" width="8.81640625" style="8"/>
    <col min="9740" max="9740" width="2" style="8" customWidth="1"/>
    <col min="9741" max="9984" width="8.81640625" style="8"/>
    <col min="9985" max="9985" width="1.453125" style="8" customWidth="1"/>
    <col min="9986" max="9986" width="3.81640625" style="8" customWidth="1"/>
    <col min="9987" max="9987" width="17.08984375" style="8" customWidth="1"/>
    <col min="9988" max="9988" width="16.1796875" style="8" customWidth="1"/>
    <col min="9989" max="9989" width="23.1796875" style="8" customWidth="1"/>
    <col min="9990" max="9990" width="29.81640625" style="8" bestFit="1" customWidth="1"/>
    <col min="9991" max="9991" width="16.08984375" style="8" customWidth="1"/>
    <col min="9992" max="9992" width="16.54296875" style="8" customWidth="1"/>
    <col min="9993" max="9993" width="16.453125" style="8" customWidth="1"/>
    <col min="9994" max="9994" width="36.81640625" style="8" customWidth="1"/>
    <col min="9995" max="9995" width="8.81640625" style="8"/>
    <col min="9996" max="9996" width="2" style="8" customWidth="1"/>
    <col min="9997" max="10240" width="8.81640625" style="8"/>
    <col min="10241" max="10241" width="1.453125" style="8" customWidth="1"/>
    <col min="10242" max="10242" width="3.81640625" style="8" customWidth="1"/>
    <col min="10243" max="10243" width="17.08984375" style="8" customWidth="1"/>
    <col min="10244" max="10244" width="16.1796875" style="8" customWidth="1"/>
    <col min="10245" max="10245" width="23.1796875" style="8" customWidth="1"/>
    <col min="10246" max="10246" width="29.81640625" style="8" bestFit="1" customWidth="1"/>
    <col min="10247" max="10247" width="16.08984375" style="8" customWidth="1"/>
    <col min="10248" max="10248" width="16.54296875" style="8" customWidth="1"/>
    <col min="10249" max="10249" width="16.453125" style="8" customWidth="1"/>
    <col min="10250" max="10250" width="36.81640625" style="8" customWidth="1"/>
    <col min="10251" max="10251" width="8.81640625" style="8"/>
    <col min="10252" max="10252" width="2" style="8" customWidth="1"/>
    <col min="10253" max="10496" width="8.81640625" style="8"/>
    <col min="10497" max="10497" width="1.453125" style="8" customWidth="1"/>
    <col min="10498" max="10498" width="3.81640625" style="8" customWidth="1"/>
    <col min="10499" max="10499" width="17.08984375" style="8" customWidth="1"/>
    <col min="10500" max="10500" width="16.1796875" style="8" customWidth="1"/>
    <col min="10501" max="10501" width="23.1796875" style="8" customWidth="1"/>
    <col min="10502" max="10502" width="29.81640625" style="8" bestFit="1" customWidth="1"/>
    <col min="10503" max="10503" width="16.08984375" style="8" customWidth="1"/>
    <col min="10504" max="10504" width="16.54296875" style="8" customWidth="1"/>
    <col min="10505" max="10505" width="16.453125" style="8" customWidth="1"/>
    <col min="10506" max="10506" width="36.81640625" style="8" customWidth="1"/>
    <col min="10507" max="10507" width="8.81640625" style="8"/>
    <col min="10508" max="10508" width="2" style="8" customWidth="1"/>
    <col min="10509" max="10752" width="8.81640625" style="8"/>
    <col min="10753" max="10753" width="1.453125" style="8" customWidth="1"/>
    <col min="10754" max="10754" width="3.81640625" style="8" customWidth="1"/>
    <col min="10755" max="10755" width="17.08984375" style="8" customWidth="1"/>
    <col min="10756" max="10756" width="16.1796875" style="8" customWidth="1"/>
    <col min="10757" max="10757" width="23.1796875" style="8" customWidth="1"/>
    <col min="10758" max="10758" width="29.81640625" style="8" bestFit="1" customWidth="1"/>
    <col min="10759" max="10759" width="16.08984375" style="8" customWidth="1"/>
    <col min="10760" max="10760" width="16.54296875" style="8" customWidth="1"/>
    <col min="10761" max="10761" width="16.453125" style="8" customWidth="1"/>
    <col min="10762" max="10762" width="36.81640625" style="8" customWidth="1"/>
    <col min="10763" max="10763" width="8.81640625" style="8"/>
    <col min="10764" max="10764" width="2" style="8" customWidth="1"/>
    <col min="10765" max="11008" width="8.81640625" style="8"/>
    <col min="11009" max="11009" width="1.453125" style="8" customWidth="1"/>
    <col min="11010" max="11010" width="3.81640625" style="8" customWidth="1"/>
    <col min="11011" max="11011" width="17.08984375" style="8" customWidth="1"/>
    <col min="11012" max="11012" width="16.1796875" style="8" customWidth="1"/>
    <col min="11013" max="11013" width="23.1796875" style="8" customWidth="1"/>
    <col min="11014" max="11014" width="29.81640625" style="8" bestFit="1" customWidth="1"/>
    <col min="11015" max="11015" width="16.08984375" style="8" customWidth="1"/>
    <col min="11016" max="11016" width="16.54296875" style="8" customWidth="1"/>
    <col min="11017" max="11017" width="16.453125" style="8" customWidth="1"/>
    <col min="11018" max="11018" width="36.81640625" style="8" customWidth="1"/>
    <col min="11019" max="11019" width="8.81640625" style="8"/>
    <col min="11020" max="11020" width="2" style="8" customWidth="1"/>
    <col min="11021" max="11264" width="8.81640625" style="8"/>
    <col min="11265" max="11265" width="1.453125" style="8" customWidth="1"/>
    <col min="11266" max="11266" width="3.81640625" style="8" customWidth="1"/>
    <col min="11267" max="11267" width="17.08984375" style="8" customWidth="1"/>
    <col min="11268" max="11268" width="16.1796875" style="8" customWidth="1"/>
    <col min="11269" max="11269" width="23.1796875" style="8" customWidth="1"/>
    <col min="11270" max="11270" width="29.81640625" style="8" bestFit="1" customWidth="1"/>
    <col min="11271" max="11271" width="16.08984375" style="8" customWidth="1"/>
    <col min="11272" max="11272" width="16.54296875" style="8" customWidth="1"/>
    <col min="11273" max="11273" width="16.453125" style="8" customWidth="1"/>
    <col min="11274" max="11274" width="36.81640625" style="8" customWidth="1"/>
    <col min="11275" max="11275" width="8.81640625" style="8"/>
    <col min="11276" max="11276" width="2" style="8" customWidth="1"/>
    <col min="11277" max="11520" width="8.81640625" style="8"/>
    <col min="11521" max="11521" width="1.453125" style="8" customWidth="1"/>
    <col min="11522" max="11522" width="3.81640625" style="8" customWidth="1"/>
    <col min="11523" max="11523" width="17.08984375" style="8" customWidth="1"/>
    <col min="11524" max="11524" width="16.1796875" style="8" customWidth="1"/>
    <col min="11525" max="11525" width="23.1796875" style="8" customWidth="1"/>
    <col min="11526" max="11526" width="29.81640625" style="8" bestFit="1" customWidth="1"/>
    <col min="11527" max="11527" width="16.08984375" style="8" customWidth="1"/>
    <col min="11528" max="11528" width="16.54296875" style="8" customWidth="1"/>
    <col min="11529" max="11529" width="16.453125" style="8" customWidth="1"/>
    <col min="11530" max="11530" width="36.81640625" style="8" customWidth="1"/>
    <col min="11531" max="11531" width="8.81640625" style="8"/>
    <col min="11532" max="11532" width="2" style="8" customWidth="1"/>
    <col min="11533" max="11776" width="8.81640625" style="8"/>
    <col min="11777" max="11777" width="1.453125" style="8" customWidth="1"/>
    <col min="11778" max="11778" width="3.81640625" style="8" customWidth="1"/>
    <col min="11779" max="11779" width="17.08984375" style="8" customWidth="1"/>
    <col min="11780" max="11780" width="16.1796875" style="8" customWidth="1"/>
    <col min="11781" max="11781" width="23.1796875" style="8" customWidth="1"/>
    <col min="11782" max="11782" width="29.81640625" style="8" bestFit="1" customWidth="1"/>
    <col min="11783" max="11783" width="16.08984375" style="8" customWidth="1"/>
    <col min="11784" max="11784" width="16.54296875" style="8" customWidth="1"/>
    <col min="11785" max="11785" width="16.453125" style="8" customWidth="1"/>
    <col min="11786" max="11786" width="36.81640625" style="8" customWidth="1"/>
    <col min="11787" max="11787" width="8.81640625" style="8"/>
    <col min="11788" max="11788" width="2" style="8" customWidth="1"/>
    <col min="11789" max="12032" width="8.81640625" style="8"/>
    <col min="12033" max="12033" width="1.453125" style="8" customWidth="1"/>
    <col min="12034" max="12034" width="3.81640625" style="8" customWidth="1"/>
    <col min="12035" max="12035" width="17.08984375" style="8" customWidth="1"/>
    <col min="12036" max="12036" width="16.1796875" style="8" customWidth="1"/>
    <col min="12037" max="12037" width="23.1796875" style="8" customWidth="1"/>
    <col min="12038" max="12038" width="29.81640625" style="8" bestFit="1" customWidth="1"/>
    <col min="12039" max="12039" width="16.08984375" style="8" customWidth="1"/>
    <col min="12040" max="12040" width="16.54296875" style="8" customWidth="1"/>
    <col min="12041" max="12041" width="16.453125" style="8" customWidth="1"/>
    <col min="12042" max="12042" width="36.81640625" style="8" customWidth="1"/>
    <col min="12043" max="12043" width="8.81640625" style="8"/>
    <col min="12044" max="12044" width="2" style="8" customWidth="1"/>
    <col min="12045" max="12288" width="8.81640625" style="8"/>
    <col min="12289" max="12289" width="1.453125" style="8" customWidth="1"/>
    <col min="12290" max="12290" width="3.81640625" style="8" customWidth="1"/>
    <col min="12291" max="12291" width="17.08984375" style="8" customWidth="1"/>
    <col min="12292" max="12292" width="16.1796875" style="8" customWidth="1"/>
    <col min="12293" max="12293" width="23.1796875" style="8" customWidth="1"/>
    <col min="12294" max="12294" width="29.81640625" style="8" bestFit="1" customWidth="1"/>
    <col min="12295" max="12295" width="16.08984375" style="8" customWidth="1"/>
    <col min="12296" max="12296" width="16.54296875" style="8" customWidth="1"/>
    <col min="12297" max="12297" width="16.453125" style="8" customWidth="1"/>
    <col min="12298" max="12298" width="36.81640625" style="8" customWidth="1"/>
    <col min="12299" max="12299" width="8.81640625" style="8"/>
    <col min="12300" max="12300" width="2" style="8" customWidth="1"/>
    <col min="12301" max="12544" width="8.81640625" style="8"/>
    <col min="12545" max="12545" width="1.453125" style="8" customWidth="1"/>
    <col min="12546" max="12546" width="3.81640625" style="8" customWidth="1"/>
    <col min="12547" max="12547" width="17.08984375" style="8" customWidth="1"/>
    <col min="12548" max="12548" width="16.1796875" style="8" customWidth="1"/>
    <col min="12549" max="12549" width="23.1796875" style="8" customWidth="1"/>
    <col min="12550" max="12550" width="29.81640625" style="8" bestFit="1" customWidth="1"/>
    <col min="12551" max="12551" width="16.08984375" style="8" customWidth="1"/>
    <col min="12552" max="12552" width="16.54296875" style="8" customWidth="1"/>
    <col min="12553" max="12553" width="16.453125" style="8" customWidth="1"/>
    <col min="12554" max="12554" width="36.81640625" style="8" customWidth="1"/>
    <col min="12555" max="12555" width="8.81640625" style="8"/>
    <col min="12556" max="12556" width="2" style="8" customWidth="1"/>
    <col min="12557" max="12800" width="8.81640625" style="8"/>
    <col min="12801" max="12801" width="1.453125" style="8" customWidth="1"/>
    <col min="12802" max="12802" width="3.81640625" style="8" customWidth="1"/>
    <col min="12803" max="12803" width="17.08984375" style="8" customWidth="1"/>
    <col min="12804" max="12804" width="16.1796875" style="8" customWidth="1"/>
    <col min="12805" max="12805" width="23.1796875" style="8" customWidth="1"/>
    <col min="12806" max="12806" width="29.81640625" style="8" bestFit="1" customWidth="1"/>
    <col min="12807" max="12807" width="16.08984375" style="8" customWidth="1"/>
    <col min="12808" max="12808" width="16.54296875" style="8" customWidth="1"/>
    <col min="12809" max="12809" width="16.453125" style="8" customWidth="1"/>
    <col min="12810" max="12810" width="36.81640625" style="8" customWidth="1"/>
    <col min="12811" max="12811" width="8.81640625" style="8"/>
    <col min="12812" max="12812" width="2" style="8" customWidth="1"/>
    <col min="12813" max="13056" width="8.81640625" style="8"/>
    <col min="13057" max="13057" width="1.453125" style="8" customWidth="1"/>
    <col min="13058" max="13058" width="3.81640625" style="8" customWidth="1"/>
    <col min="13059" max="13059" width="17.08984375" style="8" customWidth="1"/>
    <col min="13060" max="13060" width="16.1796875" style="8" customWidth="1"/>
    <col min="13061" max="13061" width="23.1796875" style="8" customWidth="1"/>
    <col min="13062" max="13062" width="29.81640625" style="8" bestFit="1" customWidth="1"/>
    <col min="13063" max="13063" width="16.08984375" style="8" customWidth="1"/>
    <col min="13064" max="13064" width="16.54296875" style="8" customWidth="1"/>
    <col min="13065" max="13065" width="16.453125" style="8" customWidth="1"/>
    <col min="13066" max="13066" width="36.81640625" style="8" customWidth="1"/>
    <col min="13067" max="13067" width="8.81640625" style="8"/>
    <col min="13068" max="13068" width="2" style="8" customWidth="1"/>
    <col min="13069" max="13312" width="8.81640625" style="8"/>
    <col min="13313" max="13313" width="1.453125" style="8" customWidth="1"/>
    <col min="13314" max="13314" width="3.81640625" style="8" customWidth="1"/>
    <col min="13315" max="13315" width="17.08984375" style="8" customWidth="1"/>
    <col min="13316" max="13316" width="16.1796875" style="8" customWidth="1"/>
    <col min="13317" max="13317" width="23.1796875" style="8" customWidth="1"/>
    <col min="13318" max="13318" width="29.81640625" style="8" bestFit="1" customWidth="1"/>
    <col min="13319" max="13319" width="16.08984375" style="8" customWidth="1"/>
    <col min="13320" max="13320" width="16.54296875" style="8" customWidth="1"/>
    <col min="13321" max="13321" width="16.453125" style="8" customWidth="1"/>
    <col min="13322" max="13322" width="36.81640625" style="8" customWidth="1"/>
    <col min="13323" max="13323" width="8.81640625" style="8"/>
    <col min="13324" max="13324" width="2" style="8" customWidth="1"/>
    <col min="13325" max="13568" width="8.81640625" style="8"/>
    <col min="13569" max="13569" width="1.453125" style="8" customWidth="1"/>
    <col min="13570" max="13570" width="3.81640625" style="8" customWidth="1"/>
    <col min="13571" max="13571" width="17.08984375" style="8" customWidth="1"/>
    <col min="13572" max="13572" width="16.1796875" style="8" customWidth="1"/>
    <col min="13573" max="13573" width="23.1796875" style="8" customWidth="1"/>
    <col min="13574" max="13574" width="29.81640625" style="8" bestFit="1" customWidth="1"/>
    <col min="13575" max="13575" width="16.08984375" style="8" customWidth="1"/>
    <col min="13576" max="13576" width="16.54296875" style="8" customWidth="1"/>
    <col min="13577" max="13577" width="16.453125" style="8" customWidth="1"/>
    <col min="13578" max="13578" width="36.81640625" style="8" customWidth="1"/>
    <col min="13579" max="13579" width="8.81640625" style="8"/>
    <col min="13580" max="13580" width="2" style="8" customWidth="1"/>
    <col min="13581" max="13824" width="8.81640625" style="8"/>
    <col min="13825" max="13825" width="1.453125" style="8" customWidth="1"/>
    <col min="13826" max="13826" width="3.81640625" style="8" customWidth="1"/>
    <col min="13827" max="13827" width="17.08984375" style="8" customWidth="1"/>
    <col min="13828" max="13828" width="16.1796875" style="8" customWidth="1"/>
    <col min="13829" max="13829" width="23.1796875" style="8" customWidth="1"/>
    <col min="13830" max="13830" width="29.81640625" style="8" bestFit="1" customWidth="1"/>
    <col min="13831" max="13831" width="16.08984375" style="8" customWidth="1"/>
    <col min="13832" max="13832" width="16.54296875" style="8" customWidth="1"/>
    <col min="13833" max="13833" width="16.453125" style="8" customWidth="1"/>
    <col min="13834" max="13834" width="36.81640625" style="8" customWidth="1"/>
    <col min="13835" max="13835" width="8.81640625" style="8"/>
    <col min="13836" max="13836" width="2" style="8" customWidth="1"/>
    <col min="13837" max="14080" width="8.81640625" style="8"/>
    <col min="14081" max="14081" width="1.453125" style="8" customWidth="1"/>
    <col min="14082" max="14082" width="3.81640625" style="8" customWidth="1"/>
    <col min="14083" max="14083" width="17.08984375" style="8" customWidth="1"/>
    <col min="14084" max="14084" width="16.1796875" style="8" customWidth="1"/>
    <col min="14085" max="14085" width="23.1796875" style="8" customWidth="1"/>
    <col min="14086" max="14086" width="29.81640625" style="8" bestFit="1" customWidth="1"/>
    <col min="14087" max="14087" width="16.08984375" style="8" customWidth="1"/>
    <col min="14088" max="14088" width="16.54296875" style="8" customWidth="1"/>
    <col min="14089" max="14089" width="16.453125" style="8" customWidth="1"/>
    <col min="14090" max="14090" width="36.81640625" style="8" customWidth="1"/>
    <col min="14091" max="14091" width="8.81640625" style="8"/>
    <col min="14092" max="14092" width="2" style="8" customWidth="1"/>
    <col min="14093" max="14336" width="8.81640625" style="8"/>
    <col min="14337" max="14337" width="1.453125" style="8" customWidth="1"/>
    <col min="14338" max="14338" width="3.81640625" style="8" customWidth="1"/>
    <col min="14339" max="14339" width="17.08984375" style="8" customWidth="1"/>
    <col min="14340" max="14340" width="16.1796875" style="8" customWidth="1"/>
    <col min="14341" max="14341" width="23.1796875" style="8" customWidth="1"/>
    <col min="14342" max="14342" width="29.81640625" style="8" bestFit="1" customWidth="1"/>
    <col min="14343" max="14343" width="16.08984375" style="8" customWidth="1"/>
    <col min="14344" max="14344" width="16.54296875" style="8" customWidth="1"/>
    <col min="14345" max="14345" width="16.453125" style="8" customWidth="1"/>
    <col min="14346" max="14346" width="36.81640625" style="8" customWidth="1"/>
    <col min="14347" max="14347" width="8.81640625" style="8"/>
    <col min="14348" max="14348" width="2" style="8" customWidth="1"/>
    <col min="14349" max="14592" width="8.81640625" style="8"/>
    <col min="14593" max="14593" width="1.453125" style="8" customWidth="1"/>
    <col min="14594" max="14594" width="3.81640625" style="8" customWidth="1"/>
    <col min="14595" max="14595" width="17.08984375" style="8" customWidth="1"/>
    <col min="14596" max="14596" width="16.1796875" style="8" customWidth="1"/>
    <col min="14597" max="14597" width="23.1796875" style="8" customWidth="1"/>
    <col min="14598" max="14598" width="29.81640625" style="8" bestFit="1" customWidth="1"/>
    <col min="14599" max="14599" width="16.08984375" style="8" customWidth="1"/>
    <col min="14600" max="14600" width="16.54296875" style="8" customWidth="1"/>
    <col min="14601" max="14601" width="16.453125" style="8" customWidth="1"/>
    <col min="14602" max="14602" width="36.81640625" style="8" customWidth="1"/>
    <col min="14603" max="14603" width="8.81640625" style="8"/>
    <col min="14604" max="14604" width="2" style="8" customWidth="1"/>
    <col min="14605" max="14848" width="8.81640625" style="8"/>
    <col min="14849" max="14849" width="1.453125" style="8" customWidth="1"/>
    <col min="14850" max="14850" width="3.81640625" style="8" customWidth="1"/>
    <col min="14851" max="14851" width="17.08984375" style="8" customWidth="1"/>
    <col min="14852" max="14852" width="16.1796875" style="8" customWidth="1"/>
    <col min="14853" max="14853" width="23.1796875" style="8" customWidth="1"/>
    <col min="14854" max="14854" width="29.81640625" style="8" bestFit="1" customWidth="1"/>
    <col min="14855" max="14855" width="16.08984375" style="8" customWidth="1"/>
    <col min="14856" max="14856" width="16.54296875" style="8" customWidth="1"/>
    <col min="14857" max="14857" width="16.453125" style="8" customWidth="1"/>
    <col min="14858" max="14858" width="36.81640625" style="8" customWidth="1"/>
    <col min="14859" max="14859" width="8.81640625" style="8"/>
    <col min="14860" max="14860" width="2" style="8" customWidth="1"/>
    <col min="14861" max="15104" width="8.81640625" style="8"/>
    <col min="15105" max="15105" width="1.453125" style="8" customWidth="1"/>
    <col min="15106" max="15106" width="3.81640625" style="8" customWidth="1"/>
    <col min="15107" max="15107" width="17.08984375" style="8" customWidth="1"/>
    <col min="15108" max="15108" width="16.1796875" style="8" customWidth="1"/>
    <col min="15109" max="15109" width="23.1796875" style="8" customWidth="1"/>
    <col min="15110" max="15110" width="29.81640625" style="8" bestFit="1" customWidth="1"/>
    <col min="15111" max="15111" width="16.08984375" style="8" customWidth="1"/>
    <col min="15112" max="15112" width="16.54296875" style="8" customWidth="1"/>
    <col min="15113" max="15113" width="16.453125" style="8" customWidth="1"/>
    <col min="15114" max="15114" width="36.81640625" style="8" customWidth="1"/>
    <col min="15115" max="15115" width="8.81640625" style="8"/>
    <col min="15116" max="15116" width="2" style="8" customWidth="1"/>
    <col min="15117" max="15360" width="8.81640625" style="8"/>
    <col min="15361" max="15361" width="1.453125" style="8" customWidth="1"/>
    <col min="15362" max="15362" width="3.81640625" style="8" customWidth="1"/>
    <col min="15363" max="15363" width="17.08984375" style="8" customWidth="1"/>
    <col min="15364" max="15364" width="16.1796875" style="8" customWidth="1"/>
    <col min="15365" max="15365" width="23.1796875" style="8" customWidth="1"/>
    <col min="15366" max="15366" width="29.81640625" style="8" bestFit="1" customWidth="1"/>
    <col min="15367" max="15367" width="16.08984375" style="8" customWidth="1"/>
    <col min="15368" max="15368" width="16.54296875" style="8" customWidth="1"/>
    <col min="15369" max="15369" width="16.453125" style="8" customWidth="1"/>
    <col min="15370" max="15370" width="36.81640625" style="8" customWidth="1"/>
    <col min="15371" max="15371" width="8.81640625" style="8"/>
    <col min="15372" max="15372" width="2" style="8" customWidth="1"/>
    <col min="15373" max="15616" width="8.81640625" style="8"/>
    <col min="15617" max="15617" width="1.453125" style="8" customWidth="1"/>
    <col min="15618" max="15618" width="3.81640625" style="8" customWidth="1"/>
    <col min="15619" max="15619" width="17.08984375" style="8" customWidth="1"/>
    <col min="15620" max="15620" width="16.1796875" style="8" customWidth="1"/>
    <col min="15621" max="15621" width="23.1796875" style="8" customWidth="1"/>
    <col min="15622" max="15622" width="29.81640625" style="8" bestFit="1" customWidth="1"/>
    <col min="15623" max="15623" width="16.08984375" style="8" customWidth="1"/>
    <col min="15624" max="15624" width="16.54296875" style="8" customWidth="1"/>
    <col min="15625" max="15625" width="16.453125" style="8" customWidth="1"/>
    <col min="15626" max="15626" width="36.81640625" style="8" customWidth="1"/>
    <col min="15627" max="15627" width="8.81640625" style="8"/>
    <col min="15628" max="15628" width="2" style="8" customWidth="1"/>
    <col min="15629" max="15872" width="8.81640625" style="8"/>
    <col min="15873" max="15873" width="1.453125" style="8" customWidth="1"/>
    <col min="15874" max="15874" width="3.81640625" style="8" customWidth="1"/>
    <col min="15875" max="15875" width="17.08984375" style="8" customWidth="1"/>
    <col min="15876" max="15876" width="16.1796875" style="8" customWidth="1"/>
    <col min="15877" max="15877" width="23.1796875" style="8" customWidth="1"/>
    <col min="15878" max="15878" width="29.81640625" style="8" bestFit="1" customWidth="1"/>
    <col min="15879" max="15879" width="16.08984375" style="8" customWidth="1"/>
    <col min="15880" max="15880" width="16.54296875" style="8" customWidth="1"/>
    <col min="15881" max="15881" width="16.453125" style="8" customWidth="1"/>
    <col min="15882" max="15882" width="36.81640625" style="8" customWidth="1"/>
    <col min="15883" max="15883" width="8.81640625" style="8"/>
    <col min="15884" max="15884" width="2" style="8" customWidth="1"/>
    <col min="15885" max="16128" width="8.81640625" style="8"/>
    <col min="16129" max="16129" width="1.453125" style="8" customWidth="1"/>
    <col min="16130" max="16130" width="3.81640625" style="8" customWidth="1"/>
    <col min="16131" max="16131" width="17.08984375" style="8" customWidth="1"/>
    <col min="16132" max="16132" width="16.1796875" style="8" customWidth="1"/>
    <col min="16133" max="16133" width="23.1796875" style="8" customWidth="1"/>
    <col min="16134" max="16134" width="29.81640625" style="8" bestFit="1" customWidth="1"/>
    <col min="16135" max="16135" width="16.08984375" style="8" customWidth="1"/>
    <col min="16136" max="16136" width="16.54296875" style="8" customWidth="1"/>
    <col min="16137" max="16137" width="16.453125" style="8" customWidth="1"/>
    <col min="16138" max="16138" width="36.81640625" style="8" customWidth="1"/>
    <col min="16139" max="16139" width="8.81640625" style="8"/>
    <col min="16140" max="16140" width="2" style="8" customWidth="1"/>
    <col min="16141" max="16384" width="8.81640625" style="8"/>
  </cols>
  <sheetData>
    <row r="1" spans="1:16" ht="14.4" thickBot="1" x14ac:dyDescent="0.3"/>
    <row r="2" spans="1:16" ht="14.4" thickBot="1" x14ac:dyDescent="0.3">
      <c r="B2" s="1209" t="s">
        <v>56</v>
      </c>
    </row>
    <row r="5" spans="1:16" ht="14.4" thickBot="1" x14ac:dyDescent="0.3"/>
    <row r="6" spans="1:16" ht="35.1" customHeight="1" thickBot="1" x14ac:dyDescent="0.3">
      <c r="B6" s="468" t="s">
        <v>57</v>
      </c>
      <c r="C6" s="469" t="str">
        <f>'TITLE PAGE'!$D$18</f>
        <v>Portsmouth Water</v>
      </c>
      <c r="D6" s="467" t="s">
        <v>2</v>
      </c>
      <c r="E6" s="217" t="s">
        <v>58</v>
      </c>
    </row>
    <row r="7" spans="1:16" ht="14.4" thickBot="1" x14ac:dyDescent="0.3">
      <c r="A7" s="9"/>
      <c r="B7" s="5"/>
      <c r="C7" s="5"/>
      <c r="D7" s="5"/>
      <c r="E7" s="4"/>
      <c r="F7" s="5"/>
      <c r="G7" s="10"/>
      <c r="H7" s="10"/>
      <c r="I7" s="6" t="s">
        <v>59</v>
      </c>
      <c r="J7" s="5"/>
      <c r="K7" s="7"/>
      <c r="L7" s="10"/>
      <c r="P7" s="1331" t="s">
        <v>60</v>
      </c>
    </row>
    <row r="8" spans="1:16" ht="58.5" customHeight="1" thickBot="1" x14ac:dyDescent="0.3">
      <c r="A8" s="11"/>
      <c r="B8" s="551" t="s">
        <v>61</v>
      </c>
      <c r="C8" s="7"/>
      <c r="D8" s="7"/>
      <c r="E8" s="7"/>
      <c r="F8" s="7"/>
      <c r="G8" s="7"/>
      <c r="H8" s="7"/>
      <c r="I8" s="7"/>
      <c r="J8" s="7"/>
      <c r="K8" s="7"/>
      <c r="P8" s="1311" t="s">
        <v>62</v>
      </c>
    </row>
    <row r="9" spans="1:16" ht="28.2" thickBot="1" x14ac:dyDescent="0.3">
      <c r="A9" s="12"/>
      <c r="B9" s="536" t="s">
        <v>63</v>
      </c>
      <c r="C9" s="537" t="s">
        <v>64</v>
      </c>
      <c r="D9" s="537" t="s">
        <v>65</v>
      </c>
      <c r="E9" s="537" t="s">
        <v>66</v>
      </c>
      <c r="F9" s="537" t="s">
        <v>67</v>
      </c>
      <c r="G9" s="537" t="s">
        <v>68</v>
      </c>
      <c r="H9" s="537" t="s">
        <v>69</v>
      </c>
      <c r="I9" s="1204" t="s">
        <v>70</v>
      </c>
      <c r="J9" s="537" t="s">
        <v>71</v>
      </c>
      <c r="K9" s="537" t="s">
        <v>72</v>
      </c>
      <c r="L9" s="540" t="s">
        <v>73</v>
      </c>
      <c r="P9" s="1311" t="s">
        <v>74</v>
      </c>
    </row>
    <row r="10" spans="1:16" x14ac:dyDescent="0.25">
      <c r="A10" s="13"/>
      <c r="B10" s="538" t="s">
        <v>75</v>
      </c>
      <c r="C10" s="539" t="s">
        <v>76</v>
      </c>
      <c r="D10" s="539" t="s">
        <v>77</v>
      </c>
      <c r="E10" s="539" t="s">
        <v>77</v>
      </c>
      <c r="F10" s="539" t="s">
        <v>77</v>
      </c>
      <c r="G10" s="1310"/>
      <c r="H10" s="1144">
        <f>SUM(H11:H22)</f>
        <v>116.32400000000001</v>
      </c>
      <c r="I10" s="1144">
        <f>SUM(I11:I22)</f>
        <v>147.37599999999998</v>
      </c>
      <c r="J10" s="541">
        <f>SUM(J11:J22)</f>
        <v>215.86</v>
      </c>
      <c r="K10" s="542" t="s">
        <v>77</v>
      </c>
      <c r="L10" s="543" t="s">
        <v>77</v>
      </c>
      <c r="P10" s="1311" t="s">
        <v>78</v>
      </c>
    </row>
    <row r="11" spans="1:16" x14ac:dyDescent="0.25">
      <c r="A11" s="2"/>
      <c r="B11" s="24" t="s">
        <v>77</v>
      </c>
      <c r="C11" s="14" t="s">
        <v>79</v>
      </c>
      <c r="D11" s="14" t="s">
        <v>1968</v>
      </c>
      <c r="E11" s="15" t="s">
        <v>1566</v>
      </c>
      <c r="F11" s="15" t="s">
        <v>78</v>
      </c>
      <c r="G11" s="15" t="s">
        <v>354</v>
      </c>
      <c r="H11" s="292">
        <v>20.486999999999998</v>
      </c>
      <c r="I11" s="292">
        <v>39.107999999999997</v>
      </c>
      <c r="J11" s="292">
        <v>43.61</v>
      </c>
      <c r="K11" s="15" t="s">
        <v>1577</v>
      </c>
      <c r="L11" s="25" t="s">
        <v>1790</v>
      </c>
      <c r="P11" s="8" t="s">
        <v>80</v>
      </c>
    </row>
    <row r="12" spans="1:16" x14ac:dyDescent="0.25">
      <c r="A12" s="2"/>
      <c r="B12" s="24" t="s">
        <v>77</v>
      </c>
      <c r="C12" s="14" t="s">
        <v>79</v>
      </c>
      <c r="D12" s="14" t="s">
        <v>1969</v>
      </c>
      <c r="E12" s="15" t="s">
        <v>1567</v>
      </c>
      <c r="F12" s="15" t="s">
        <v>62</v>
      </c>
      <c r="G12" s="15" t="s">
        <v>354</v>
      </c>
      <c r="H12" s="292">
        <v>16.530999999999999</v>
      </c>
      <c r="I12" s="293">
        <v>21.420999999999999</v>
      </c>
      <c r="J12" s="292">
        <v>20.51</v>
      </c>
      <c r="K12" s="15" t="s">
        <v>1577</v>
      </c>
      <c r="L12" s="25" t="s">
        <v>1790</v>
      </c>
    </row>
    <row r="13" spans="1:16" x14ac:dyDescent="0.25">
      <c r="A13" s="2"/>
      <c r="B13" s="24" t="s">
        <v>77</v>
      </c>
      <c r="C13" s="14" t="s">
        <v>79</v>
      </c>
      <c r="D13" s="14" t="s">
        <v>1969</v>
      </c>
      <c r="E13" s="15" t="s">
        <v>1568</v>
      </c>
      <c r="F13" s="15" t="s">
        <v>62</v>
      </c>
      <c r="G13" s="15" t="s">
        <v>354</v>
      </c>
      <c r="H13" s="292">
        <v>0.81100000000000005</v>
      </c>
      <c r="I13" s="293">
        <v>1.6180000000000001</v>
      </c>
      <c r="J13" s="292">
        <v>0</v>
      </c>
      <c r="K13" s="15" t="s">
        <v>1578</v>
      </c>
      <c r="L13" s="1602" t="s">
        <v>2163</v>
      </c>
    </row>
    <row r="14" spans="1:16" x14ac:dyDescent="0.25">
      <c r="A14" s="2"/>
      <c r="B14" s="24" t="s">
        <v>77</v>
      </c>
      <c r="C14" s="14" t="s">
        <v>79</v>
      </c>
      <c r="D14" s="14" t="s">
        <v>1971</v>
      </c>
      <c r="E14" s="15" t="s">
        <v>1570</v>
      </c>
      <c r="F14" s="15" t="s">
        <v>62</v>
      </c>
      <c r="G14" s="15" t="s">
        <v>354</v>
      </c>
      <c r="H14" s="292">
        <v>7.2</v>
      </c>
      <c r="I14" s="293">
        <v>11.329000000000001</v>
      </c>
      <c r="J14" s="292">
        <v>9.02</v>
      </c>
      <c r="K14" s="15" t="s">
        <v>1577</v>
      </c>
      <c r="L14" s="25" t="s">
        <v>1790</v>
      </c>
    </row>
    <row r="15" spans="1:16" x14ac:dyDescent="0.25">
      <c r="A15" s="2"/>
      <c r="B15" s="24" t="s">
        <v>77</v>
      </c>
      <c r="C15" s="14" t="s">
        <v>79</v>
      </c>
      <c r="D15" s="14" t="s">
        <v>1971</v>
      </c>
      <c r="E15" s="15" t="s">
        <v>1571</v>
      </c>
      <c r="F15" s="15" t="s">
        <v>62</v>
      </c>
      <c r="G15" s="15" t="s">
        <v>354</v>
      </c>
      <c r="H15" s="292">
        <v>1.5209999999999999</v>
      </c>
      <c r="I15" s="293">
        <v>2.4750000000000001</v>
      </c>
      <c r="J15" s="292">
        <v>0</v>
      </c>
      <c r="K15" s="15" t="s">
        <v>1577</v>
      </c>
      <c r="L15" s="25" t="s">
        <v>1790</v>
      </c>
    </row>
    <row r="16" spans="1:16" x14ac:dyDescent="0.25">
      <c r="A16" s="2"/>
      <c r="B16" s="24" t="s">
        <v>77</v>
      </c>
      <c r="C16" s="14" t="s">
        <v>79</v>
      </c>
      <c r="D16" s="14" t="s">
        <v>1972</v>
      </c>
      <c r="E16" s="15" t="s">
        <v>1572</v>
      </c>
      <c r="F16" s="15" t="s">
        <v>62</v>
      </c>
      <c r="G16" s="15" t="s">
        <v>354</v>
      </c>
      <c r="H16" s="292">
        <v>7.3019999999999996</v>
      </c>
      <c r="I16" s="293">
        <v>8.6639999999999997</v>
      </c>
      <c r="J16" s="292">
        <v>9.1199999999999992</v>
      </c>
      <c r="K16" s="15" t="s">
        <v>1577</v>
      </c>
      <c r="L16" s="25" t="s">
        <v>1790</v>
      </c>
    </row>
    <row r="17" spans="1:12" x14ac:dyDescent="0.25">
      <c r="A17" s="2"/>
      <c r="B17" s="24" t="s">
        <v>77</v>
      </c>
      <c r="C17" s="14" t="s">
        <v>79</v>
      </c>
      <c r="D17" s="14" t="s">
        <v>1973</v>
      </c>
      <c r="E17" s="15" t="s">
        <v>1573</v>
      </c>
      <c r="F17" s="15" t="s">
        <v>62</v>
      </c>
      <c r="G17" s="15" t="s">
        <v>354</v>
      </c>
      <c r="H17" s="292">
        <v>1.42</v>
      </c>
      <c r="I17" s="293">
        <v>1.8089999999999999</v>
      </c>
      <c r="J17" s="292">
        <v>1.5</v>
      </c>
      <c r="K17" s="15" t="s">
        <v>1579</v>
      </c>
      <c r="L17" s="25" t="s">
        <v>1790</v>
      </c>
    </row>
    <row r="18" spans="1:12" x14ac:dyDescent="0.25">
      <c r="A18" s="2"/>
      <c r="B18" s="24" t="s">
        <v>77</v>
      </c>
      <c r="C18" s="14" t="s">
        <v>79</v>
      </c>
      <c r="D18" s="14" t="s">
        <v>1974</v>
      </c>
      <c r="E18" s="15" t="s">
        <v>1574</v>
      </c>
      <c r="F18" s="15" t="s">
        <v>62</v>
      </c>
      <c r="G18" s="15" t="s">
        <v>354</v>
      </c>
      <c r="H18" s="292">
        <v>8.4179999999999993</v>
      </c>
      <c r="I18" s="293">
        <v>7.5209999999999999</v>
      </c>
      <c r="J18" s="292">
        <v>22.73</v>
      </c>
      <c r="K18" s="15" t="s">
        <v>1580</v>
      </c>
      <c r="L18" s="25" t="s">
        <v>1790</v>
      </c>
    </row>
    <row r="19" spans="1:12" x14ac:dyDescent="0.25">
      <c r="A19" s="2"/>
      <c r="B19" s="24" t="s">
        <v>77</v>
      </c>
      <c r="C19" s="14" t="s">
        <v>79</v>
      </c>
      <c r="D19" s="14" t="s">
        <v>1975</v>
      </c>
      <c r="E19" s="15" t="s">
        <v>1575</v>
      </c>
      <c r="F19" s="15" t="s">
        <v>62</v>
      </c>
      <c r="G19" s="15" t="s">
        <v>354</v>
      </c>
      <c r="H19" s="292">
        <v>9.1270000000000007</v>
      </c>
      <c r="I19" s="293">
        <v>11.615</v>
      </c>
      <c r="J19" s="292">
        <v>11.37</v>
      </c>
      <c r="K19" s="15" t="s">
        <v>1577</v>
      </c>
      <c r="L19" s="25" t="s">
        <v>1790</v>
      </c>
    </row>
    <row r="20" spans="1:12" x14ac:dyDescent="0.25">
      <c r="A20" s="2"/>
      <c r="B20" s="24" t="s">
        <v>77</v>
      </c>
      <c r="C20" s="14" t="s">
        <v>79</v>
      </c>
      <c r="D20" s="14" t="s">
        <v>1976</v>
      </c>
      <c r="E20" s="15" t="s">
        <v>1576</v>
      </c>
      <c r="F20" s="15" t="s">
        <v>62</v>
      </c>
      <c r="G20" s="15" t="s">
        <v>354</v>
      </c>
      <c r="H20" s="292">
        <v>43.506999999999998</v>
      </c>
      <c r="I20" s="293">
        <v>41.816000000000003</v>
      </c>
      <c r="J20" s="292">
        <v>98</v>
      </c>
      <c r="K20" s="15" t="s">
        <v>1579</v>
      </c>
      <c r="L20" s="25" t="s">
        <v>1790</v>
      </c>
    </row>
    <row r="21" spans="1:12" x14ac:dyDescent="0.25">
      <c r="A21" s="2"/>
      <c r="B21" s="24" t="s">
        <v>77</v>
      </c>
      <c r="C21" s="14" t="s">
        <v>79</v>
      </c>
      <c r="D21" s="14"/>
      <c r="E21" s="15"/>
      <c r="F21" s="15"/>
      <c r="G21" s="15"/>
      <c r="H21" s="292"/>
      <c r="I21" s="293"/>
      <c r="J21" s="292"/>
      <c r="K21" s="15"/>
      <c r="L21" s="25"/>
    </row>
    <row r="22" spans="1:12" x14ac:dyDescent="0.25">
      <c r="A22" s="2"/>
      <c r="B22" s="26" t="s">
        <v>77</v>
      </c>
      <c r="C22" s="27" t="s">
        <v>79</v>
      </c>
      <c r="D22" s="27"/>
      <c r="E22" s="28"/>
      <c r="F22" s="15"/>
      <c r="G22" s="28"/>
      <c r="H22" s="293"/>
      <c r="I22" s="293"/>
      <c r="J22" s="293"/>
      <c r="K22" s="28"/>
      <c r="L22" s="29"/>
    </row>
    <row r="23" spans="1:12" x14ac:dyDescent="0.25">
      <c r="A23" s="2"/>
      <c r="B23" s="63"/>
      <c r="C23" s="35"/>
      <c r="D23" s="35"/>
      <c r="E23" s="23"/>
      <c r="F23" s="23"/>
      <c r="G23" s="23"/>
      <c r="H23" s="1158"/>
      <c r="I23" s="1158"/>
      <c r="J23" s="1158"/>
      <c r="K23" s="23"/>
      <c r="L23" s="64"/>
    </row>
    <row r="24" spans="1:12" ht="14.4" thickBot="1" x14ac:dyDescent="0.3">
      <c r="A24" s="2"/>
      <c r="B24" s="63"/>
      <c r="C24" s="35"/>
      <c r="D24" s="35"/>
      <c r="E24" s="23"/>
      <c r="F24" s="23"/>
      <c r="G24" s="23"/>
      <c r="H24" s="44"/>
      <c r="I24" s="44"/>
      <c r="J24" s="23"/>
      <c r="K24" s="64"/>
    </row>
    <row r="25" spans="1:12" ht="42" thickBot="1" x14ac:dyDescent="0.3">
      <c r="A25" s="2"/>
      <c r="B25" s="552" t="s">
        <v>81</v>
      </c>
      <c r="C25" s="30"/>
      <c r="D25" s="30"/>
      <c r="E25" s="31"/>
      <c r="F25" s="31"/>
      <c r="G25" s="31"/>
      <c r="H25" s="32"/>
      <c r="I25" s="32"/>
      <c r="J25" s="31"/>
      <c r="K25" s="33"/>
    </row>
    <row r="26" spans="1:12" ht="28.2" thickBot="1" x14ac:dyDescent="0.3">
      <c r="A26" s="16"/>
      <c r="B26" s="536" t="s">
        <v>63</v>
      </c>
      <c r="C26" s="537" t="s">
        <v>64</v>
      </c>
      <c r="D26" s="537" t="s">
        <v>65</v>
      </c>
      <c r="E26" s="537" t="s">
        <v>66</v>
      </c>
      <c r="F26" s="537" t="s">
        <v>67</v>
      </c>
      <c r="G26" s="537" t="s">
        <v>68</v>
      </c>
      <c r="H26" s="537" t="s">
        <v>69</v>
      </c>
      <c r="I26" s="537" t="s">
        <v>70</v>
      </c>
      <c r="J26" s="537" t="s">
        <v>71</v>
      </c>
      <c r="K26" s="537" t="s">
        <v>72</v>
      </c>
      <c r="L26" s="546" t="s">
        <v>73</v>
      </c>
    </row>
    <row r="27" spans="1:12" x14ac:dyDescent="0.25">
      <c r="A27" s="16"/>
      <c r="B27" s="544" t="s">
        <v>82</v>
      </c>
      <c r="C27" s="542" t="s">
        <v>83</v>
      </c>
      <c r="D27" s="539" t="s">
        <v>77</v>
      </c>
      <c r="E27" s="545" t="s">
        <v>84</v>
      </c>
      <c r="F27" s="539" t="s">
        <v>77</v>
      </c>
      <c r="G27" s="1310"/>
      <c r="H27" s="294">
        <f>SUM(H28,H33)</f>
        <v>77.076099999999997</v>
      </c>
      <c r="I27" s="294">
        <f>SUM(I28,I33)</f>
        <v>92.633999999999986</v>
      </c>
      <c r="J27" s="547">
        <f>SUM(J28:J39)</f>
        <v>93.42</v>
      </c>
      <c r="K27" s="542" t="s">
        <v>77</v>
      </c>
      <c r="L27" s="543" t="s">
        <v>77</v>
      </c>
    </row>
    <row r="28" spans="1:12" x14ac:dyDescent="0.25">
      <c r="A28" s="2"/>
      <c r="B28" s="24" t="s">
        <v>82</v>
      </c>
      <c r="C28" s="14" t="s">
        <v>2029</v>
      </c>
      <c r="D28" s="1399" t="s">
        <v>1977</v>
      </c>
      <c r="E28" s="19" t="s">
        <v>1585</v>
      </c>
      <c r="F28" s="15" t="s">
        <v>62</v>
      </c>
      <c r="G28" s="28" t="s">
        <v>354</v>
      </c>
      <c r="H28" s="292">
        <v>27.062800000000003</v>
      </c>
      <c r="I28" s="292">
        <v>33.321999999999996</v>
      </c>
      <c r="J28" s="1548">
        <v>28.38</v>
      </c>
      <c r="K28" s="3" t="s">
        <v>1586</v>
      </c>
      <c r="L28" s="40" t="s">
        <v>1790</v>
      </c>
    </row>
    <row r="29" spans="1:12" x14ac:dyDescent="0.25">
      <c r="A29" s="2"/>
      <c r="B29" s="24" t="s">
        <v>82</v>
      </c>
      <c r="C29" s="14" t="s">
        <v>2030</v>
      </c>
      <c r="D29" s="18" t="s">
        <v>1977</v>
      </c>
      <c r="E29" s="18" t="s">
        <v>2031</v>
      </c>
      <c r="F29" s="15" t="s">
        <v>62</v>
      </c>
      <c r="G29" s="28" t="s">
        <v>354</v>
      </c>
      <c r="H29" s="295">
        <v>6.4</v>
      </c>
      <c r="I29" s="295">
        <v>7.8070000000000004</v>
      </c>
      <c r="J29" s="296" t="s">
        <v>1790</v>
      </c>
      <c r="K29" s="15" t="s">
        <v>1790</v>
      </c>
      <c r="L29" s="41" t="s">
        <v>1790</v>
      </c>
    </row>
    <row r="30" spans="1:12" x14ac:dyDescent="0.25">
      <c r="A30" s="2"/>
      <c r="B30" s="1594" t="s">
        <v>82</v>
      </c>
      <c r="C30" s="1595" t="s">
        <v>2030</v>
      </c>
      <c r="D30" s="1596" t="s">
        <v>1977</v>
      </c>
      <c r="E30" s="1596" t="s">
        <v>2032</v>
      </c>
      <c r="F30" s="1597" t="s">
        <v>62</v>
      </c>
      <c r="G30" s="1597" t="s">
        <v>354</v>
      </c>
      <c r="H30" s="1598">
        <v>8.7359000000000009</v>
      </c>
      <c r="I30" s="1598">
        <v>11.138999999999999</v>
      </c>
      <c r="J30" s="1599" t="s">
        <v>1790</v>
      </c>
      <c r="K30" s="1600" t="s">
        <v>1790</v>
      </c>
      <c r="L30" s="1601" t="s">
        <v>1790</v>
      </c>
    </row>
    <row r="31" spans="1:12" x14ac:dyDescent="0.25">
      <c r="A31" s="2"/>
      <c r="B31" s="1594" t="s">
        <v>82</v>
      </c>
      <c r="C31" s="1595" t="s">
        <v>2030</v>
      </c>
      <c r="D31" s="1596" t="s">
        <v>1977</v>
      </c>
      <c r="E31" s="1596" t="s">
        <v>2033</v>
      </c>
      <c r="F31" s="1597" t="s">
        <v>62</v>
      </c>
      <c r="G31" s="1597" t="s">
        <v>354</v>
      </c>
      <c r="H31" s="1598">
        <v>1.9269000000000001</v>
      </c>
      <c r="I31" s="1598">
        <v>2.38</v>
      </c>
      <c r="J31" s="1599" t="s">
        <v>1790</v>
      </c>
      <c r="K31" s="1600" t="s">
        <v>1790</v>
      </c>
      <c r="L31" s="1601" t="s">
        <v>1790</v>
      </c>
    </row>
    <row r="32" spans="1:12" x14ac:dyDescent="0.25">
      <c r="A32" s="2"/>
      <c r="B32" s="1594" t="s">
        <v>82</v>
      </c>
      <c r="C32" s="1595" t="s">
        <v>2030</v>
      </c>
      <c r="D32" s="1596" t="s">
        <v>1977</v>
      </c>
      <c r="E32" s="1596" t="s">
        <v>2034</v>
      </c>
      <c r="F32" s="1597" t="s">
        <v>62</v>
      </c>
      <c r="G32" s="1597" t="s">
        <v>354</v>
      </c>
      <c r="H32" s="1598">
        <v>10</v>
      </c>
      <c r="I32" s="1598">
        <v>11.996</v>
      </c>
      <c r="J32" s="1599" t="s">
        <v>1790</v>
      </c>
      <c r="K32" s="1600" t="s">
        <v>1790</v>
      </c>
      <c r="L32" s="1601" t="s">
        <v>1790</v>
      </c>
    </row>
    <row r="33" spans="1:13" x14ac:dyDescent="0.25">
      <c r="A33" s="2"/>
      <c r="B33" s="1594" t="s">
        <v>82</v>
      </c>
      <c r="C33" s="1595" t="s">
        <v>2029</v>
      </c>
      <c r="D33" s="1596" t="s">
        <v>1978</v>
      </c>
      <c r="E33" s="1596" t="s">
        <v>1584</v>
      </c>
      <c r="F33" s="1597" t="s">
        <v>62</v>
      </c>
      <c r="G33" s="1597" t="s">
        <v>354</v>
      </c>
      <c r="H33" s="1598">
        <v>50.013300000000001</v>
      </c>
      <c r="I33" s="1598">
        <v>59.311999999999998</v>
      </c>
      <c r="J33" s="1599">
        <v>65.040000000000006</v>
      </c>
      <c r="K33" s="1600" t="s">
        <v>1577</v>
      </c>
      <c r="L33" s="1601" t="s">
        <v>1790</v>
      </c>
    </row>
    <row r="34" spans="1:13" x14ac:dyDescent="0.25">
      <c r="A34" s="2"/>
      <c r="B34" s="1594" t="s">
        <v>82</v>
      </c>
      <c r="C34" s="1595" t="s">
        <v>2030</v>
      </c>
      <c r="D34" s="1596" t="s">
        <v>2035</v>
      </c>
      <c r="E34" s="1596" t="s">
        <v>2036</v>
      </c>
      <c r="F34" s="1597" t="s">
        <v>62</v>
      </c>
      <c r="G34" s="1597" t="s">
        <v>354</v>
      </c>
      <c r="H34" s="1598">
        <v>3.8538000000000001</v>
      </c>
      <c r="I34" s="1598">
        <v>2.6659999999999999</v>
      </c>
      <c r="J34" s="1599" t="s">
        <v>1790</v>
      </c>
      <c r="K34" s="1600" t="s">
        <v>1790</v>
      </c>
      <c r="L34" s="1601" t="s">
        <v>1790</v>
      </c>
    </row>
    <row r="35" spans="1:13" x14ac:dyDescent="0.25">
      <c r="A35" s="2"/>
      <c r="B35" s="1594" t="s">
        <v>82</v>
      </c>
      <c r="C35" s="1595" t="s">
        <v>2030</v>
      </c>
      <c r="D35" s="1596" t="s">
        <v>2037</v>
      </c>
      <c r="E35" s="1596" t="s">
        <v>2038</v>
      </c>
      <c r="F35" s="1597" t="s">
        <v>62</v>
      </c>
      <c r="G35" s="1597" t="s">
        <v>354</v>
      </c>
      <c r="H35" s="1598">
        <v>8.0119000000000007</v>
      </c>
      <c r="I35" s="1598">
        <v>9.52</v>
      </c>
      <c r="J35" s="1599" t="s">
        <v>1790</v>
      </c>
      <c r="K35" s="1600" t="s">
        <v>1790</v>
      </c>
      <c r="L35" s="1601" t="s">
        <v>1790</v>
      </c>
    </row>
    <row r="36" spans="1:13" x14ac:dyDescent="0.25">
      <c r="A36" s="2"/>
      <c r="B36" s="24" t="s">
        <v>82</v>
      </c>
      <c r="C36" s="14" t="s">
        <v>2030</v>
      </c>
      <c r="D36" s="18" t="s">
        <v>2039</v>
      </c>
      <c r="E36" s="18" t="s">
        <v>2040</v>
      </c>
      <c r="F36" s="15" t="s">
        <v>62</v>
      </c>
      <c r="G36" s="28" t="s">
        <v>354</v>
      </c>
      <c r="H36" s="295">
        <v>2.8395999999999999</v>
      </c>
      <c r="I36" s="295">
        <v>1.238</v>
      </c>
      <c r="J36" s="296" t="s">
        <v>1790</v>
      </c>
      <c r="K36" s="15" t="s">
        <v>1790</v>
      </c>
      <c r="L36" s="41" t="s">
        <v>1790</v>
      </c>
    </row>
    <row r="37" spans="1:13" x14ac:dyDescent="0.25">
      <c r="A37" s="2"/>
      <c r="B37" s="24" t="s">
        <v>82</v>
      </c>
      <c r="C37" s="14" t="s">
        <v>2030</v>
      </c>
      <c r="D37" s="18" t="s">
        <v>2035</v>
      </c>
      <c r="E37" s="18" t="s">
        <v>2041</v>
      </c>
      <c r="F37" s="15" t="s">
        <v>62</v>
      </c>
      <c r="G37" s="28" t="s">
        <v>354</v>
      </c>
      <c r="H37" s="295">
        <v>12.869</v>
      </c>
      <c r="I37" s="295">
        <v>13.614000000000001</v>
      </c>
      <c r="J37" s="296" t="s">
        <v>1790</v>
      </c>
      <c r="K37" s="15" t="s">
        <v>1790</v>
      </c>
      <c r="L37" s="41" t="s">
        <v>1790</v>
      </c>
    </row>
    <row r="38" spans="1:13" x14ac:dyDescent="0.25">
      <c r="A38" s="2"/>
      <c r="B38" s="24" t="s">
        <v>82</v>
      </c>
      <c r="C38" s="14" t="s">
        <v>2030</v>
      </c>
      <c r="D38" s="18" t="s">
        <v>1978</v>
      </c>
      <c r="E38" s="18" t="s">
        <v>2042</v>
      </c>
      <c r="F38" s="15" t="s">
        <v>62</v>
      </c>
      <c r="G38" s="28" t="s">
        <v>354</v>
      </c>
      <c r="H38" s="295">
        <v>22.439</v>
      </c>
      <c r="I38" s="295">
        <v>32.274000000000001</v>
      </c>
      <c r="J38" s="296" t="s">
        <v>1790</v>
      </c>
      <c r="K38" s="15" t="s">
        <v>1790</v>
      </c>
      <c r="L38" s="41" t="s">
        <v>1790</v>
      </c>
    </row>
    <row r="39" spans="1:13" x14ac:dyDescent="0.25">
      <c r="A39" s="2"/>
      <c r="B39" s="26" t="s">
        <v>1790</v>
      </c>
      <c r="C39" s="27" t="s">
        <v>1790</v>
      </c>
      <c r="D39" s="42" t="s">
        <v>1790</v>
      </c>
      <c r="E39" s="42" t="s">
        <v>1790</v>
      </c>
      <c r="F39" s="15" t="s">
        <v>1790</v>
      </c>
      <c r="G39" s="28" t="s">
        <v>1790</v>
      </c>
      <c r="H39" s="297" t="s">
        <v>1790</v>
      </c>
      <c r="I39" s="297" t="s">
        <v>1790</v>
      </c>
      <c r="J39" s="298" t="s">
        <v>1790</v>
      </c>
      <c r="K39" s="28" t="s">
        <v>1790</v>
      </c>
      <c r="L39" s="43" t="s">
        <v>1790</v>
      </c>
      <c r="M39" s="10"/>
    </row>
    <row r="40" spans="1:13" x14ac:dyDescent="0.25">
      <c r="A40" s="2"/>
      <c r="B40" s="63"/>
      <c r="C40" s="35"/>
      <c r="D40" s="36"/>
      <c r="E40" s="36"/>
      <c r="F40" s="37"/>
      <c r="G40" s="37"/>
      <c r="H40" s="1160"/>
      <c r="I40" s="1160"/>
      <c r="J40" s="1161"/>
      <c r="K40" s="23"/>
      <c r="L40" s="10"/>
      <c r="M40" s="10"/>
    </row>
    <row r="41" spans="1:13" ht="14.4" thickBot="1" x14ac:dyDescent="0.3">
      <c r="A41" s="2"/>
      <c r="B41" s="63"/>
      <c r="C41" s="35"/>
      <c r="D41" s="36"/>
      <c r="E41" s="36"/>
      <c r="F41" s="37"/>
      <c r="G41" s="37"/>
      <c r="H41" s="38"/>
      <c r="I41" s="39"/>
      <c r="J41" s="23"/>
      <c r="K41" s="10"/>
      <c r="L41" s="10"/>
    </row>
    <row r="42" spans="1:13" ht="42" thickBot="1" x14ac:dyDescent="0.3">
      <c r="A42" s="9"/>
      <c r="B42" s="551" t="s">
        <v>85</v>
      </c>
      <c r="C42" s="35"/>
      <c r="D42" s="36"/>
      <c r="E42" s="36"/>
      <c r="F42" s="37"/>
      <c r="G42" s="37"/>
      <c r="H42" s="38"/>
      <c r="I42" s="39"/>
      <c r="J42" s="23"/>
      <c r="K42" s="10"/>
    </row>
    <row r="43" spans="1:13" ht="28.2" thickBot="1" x14ac:dyDescent="0.3">
      <c r="A43" s="20"/>
      <c r="B43" s="548" t="s">
        <v>63</v>
      </c>
      <c r="C43" s="537" t="s">
        <v>64</v>
      </c>
      <c r="D43" s="537" t="s">
        <v>65</v>
      </c>
      <c r="E43" s="537" t="s">
        <v>66</v>
      </c>
      <c r="F43" s="537" t="s">
        <v>67</v>
      </c>
      <c r="G43" s="537" t="s">
        <v>68</v>
      </c>
      <c r="H43" s="537" t="s">
        <v>69</v>
      </c>
      <c r="I43" s="1204" t="s">
        <v>70</v>
      </c>
      <c r="J43" s="537" t="s">
        <v>71</v>
      </c>
      <c r="K43" s="537" t="s">
        <v>86</v>
      </c>
      <c r="L43" s="540" t="s">
        <v>73</v>
      </c>
    </row>
    <row r="44" spans="1:13" x14ac:dyDescent="0.25">
      <c r="A44" s="2"/>
      <c r="B44" s="544" t="s">
        <v>87</v>
      </c>
      <c r="C44" s="542" t="s">
        <v>88</v>
      </c>
      <c r="D44" s="542" t="s">
        <v>77</v>
      </c>
      <c r="E44" s="542" t="s">
        <v>77</v>
      </c>
      <c r="F44" s="542" t="s">
        <v>77</v>
      </c>
      <c r="G44" s="1310"/>
      <c r="H44" s="291">
        <f>SUM(H45:H46)</f>
        <v>0</v>
      </c>
      <c r="I44" s="291">
        <f t="shared" ref="I44" si="0">SUM(I45:I46)</f>
        <v>0</v>
      </c>
      <c r="J44" s="291">
        <f>SUM(J45:J46)</f>
        <v>3.48</v>
      </c>
      <c r="K44" s="542" t="s">
        <v>77</v>
      </c>
      <c r="L44" s="543" t="s">
        <v>77</v>
      </c>
    </row>
    <row r="45" spans="1:13" x14ac:dyDescent="0.25">
      <c r="A45" s="2"/>
      <c r="B45" s="24" t="s">
        <v>87</v>
      </c>
      <c r="C45" s="14" t="s">
        <v>79</v>
      </c>
      <c r="D45" s="14" t="s">
        <v>1979</v>
      </c>
      <c r="E45" s="15" t="s">
        <v>1581</v>
      </c>
      <c r="F45" s="15" t="s">
        <v>62</v>
      </c>
      <c r="G45" s="15" t="s">
        <v>354</v>
      </c>
      <c r="H45" s="292">
        <v>0</v>
      </c>
      <c r="I45" s="292">
        <v>0</v>
      </c>
      <c r="J45" s="292">
        <v>3.02</v>
      </c>
      <c r="K45" s="15" t="s">
        <v>1582</v>
      </c>
      <c r="L45" s="41" t="s">
        <v>1583</v>
      </c>
    </row>
    <row r="46" spans="1:13" x14ac:dyDescent="0.25">
      <c r="A46" s="2"/>
      <c r="B46" s="26" t="s">
        <v>87</v>
      </c>
      <c r="C46" s="27" t="s">
        <v>79</v>
      </c>
      <c r="D46" s="27" t="s">
        <v>1970</v>
      </c>
      <c r="E46" s="28" t="s">
        <v>1569</v>
      </c>
      <c r="F46" s="15" t="s">
        <v>62</v>
      </c>
      <c r="G46" s="28" t="s">
        <v>354</v>
      </c>
      <c r="H46" s="293">
        <v>0</v>
      </c>
      <c r="I46" s="293">
        <v>0</v>
      </c>
      <c r="J46" s="293">
        <v>0.46</v>
      </c>
      <c r="K46" s="28" t="s">
        <v>2164</v>
      </c>
      <c r="L46" s="43" t="s">
        <v>1790</v>
      </c>
      <c r="M46" s="10"/>
    </row>
    <row r="47" spans="1:13" x14ac:dyDescent="0.25">
      <c r="A47" s="2"/>
      <c r="B47" s="63"/>
      <c r="C47" s="35"/>
      <c r="D47" s="35"/>
      <c r="E47" s="23"/>
      <c r="F47" s="23"/>
      <c r="G47" s="23"/>
      <c r="H47" s="1158"/>
      <c r="I47" s="1158"/>
      <c r="J47" s="1158"/>
      <c r="K47" s="23"/>
      <c r="L47" s="10"/>
      <c r="M47" s="10"/>
    </row>
    <row r="48" spans="1:13" ht="14.4" thickBot="1" x14ac:dyDescent="0.3">
      <c r="A48" s="2"/>
      <c r="B48" s="63"/>
      <c r="C48" s="35"/>
      <c r="D48" s="35"/>
      <c r="E48" s="23"/>
      <c r="F48" s="23"/>
      <c r="G48" s="23"/>
      <c r="H48" s="44"/>
      <c r="I48" s="44"/>
      <c r="J48" s="23"/>
      <c r="K48" s="10"/>
      <c r="L48" s="10"/>
    </row>
    <row r="49" spans="1:13" ht="42" thickBot="1" x14ac:dyDescent="0.3">
      <c r="A49" s="9"/>
      <c r="B49" s="551" t="s">
        <v>89</v>
      </c>
      <c r="C49" s="62"/>
      <c r="D49" s="35"/>
      <c r="E49" s="23"/>
      <c r="F49" s="23"/>
      <c r="G49" s="23"/>
      <c r="H49" s="44"/>
      <c r="I49" s="44"/>
      <c r="J49" s="23"/>
      <c r="K49" s="10"/>
    </row>
    <row r="50" spans="1:13" ht="28.2" thickBot="1" x14ac:dyDescent="0.3">
      <c r="A50" s="20"/>
      <c r="B50" s="548" t="s">
        <v>63</v>
      </c>
      <c r="C50" s="537" t="s">
        <v>64</v>
      </c>
      <c r="D50" s="537" t="s">
        <v>65</v>
      </c>
      <c r="E50" s="537" t="s">
        <v>66</v>
      </c>
      <c r="F50" s="537" t="s">
        <v>67</v>
      </c>
      <c r="G50" s="537" t="s">
        <v>68</v>
      </c>
      <c r="H50" s="537" t="s">
        <v>69</v>
      </c>
      <c r="I50" s="1204" t="s">
        <v>70</v>
      </c>
      <c r="J50" s="537" t="s">
        <v>71</v>
      </c>
      <c r="K50" s="537" t="s">
        <v>86</v>
      </c>
      <c r="L50" s="540" t="s">
        <v>73</v>
      </c>
    </row>
    <row r="51" spans="1:13" x14ac:dyDescent="0.25">
      <c r="A51" s="2"/>
      <c r="B51" s="544" t="s">
        <v>90</v>
      </c>
      <c r="C51" s="542" t="s">
        <v>91</v>
      </c>
      <c r="D51" s="542"/>
      <c r="E51" s="542"/>
      <c r="F51" s="542"/>
      <c r="G51" s="1310"/>
      <c r="H51" s="291">
        <f>SUM(H52:H53)</f>
        <v>0</v>
      </c>
      <c r="I51" s="291">
        <f t="shared" ref="I51" si="1">SUM(I52:I53)</f>
        <v>0</v>
      </c>
      <c r="J51" s="291">
        <f>SUM(J52:J53)</f>
        <v>0</v>
      </c>
      <c r="K51" s="542" t="s">
        <v>77</v>
      </c>
      <c r="L51" s="543" t="s">
        <v>77</v>
      </c>
    </row>
    <row r="52" spans="1:13" x14ac:dyDescent="0.25">
      <c r="A52" s="2"/>
      <c r="B52" s="24" t="s">
        <v>77</v>
      </c>
      <c r="C52" s="14" t="s">
        <v>79</v>
      </c>
      <c r="D52" s="14"/>
      <c r="E52" s="15"/>
      <c r="F52" s="15"/>
      <c r="G52" s="15"/>
      <c r="H52" s="292"/>
      <c r="I52" s="292"/>
      <c r="J52" s="292"/>
      <c r="K52" s="15"/>
      <c r="L52" s="41"/>
    </row>
    <row r="53" spans="1:13" x14ac:dyDescent="0.25">
      <c r="A53" s="2"/>
      <c r="B53" s="26" t="s">
        <v>77</v>
      </c>
      <c r="C53" s="27" t="s">
        <v>79</v>
      </c>
      <c r="D53" s="27"/>
      <c r="E53" s="28"/>
      <c r="F53" s="15"/>
      <c r="G53" s="28"/>
      <c r="H53" s="293"/>
      <c r="I53" s="293"/>
      <c r="J53" s="293"/>
      <c r="K53" s="28"/>
      <c r="L53" s="43"/>
      <c r="M53" s="10"/>
    </row>
    <row r="54" spans="1:13" x14ac:dyDescent="0.25">
      <c r="A54" s="2"/>
      <c r="B54" s="63"/>
      <c r="C54" s="35"/>
      <c r="D54" s="35"/>
      <c r="E54" s="23"/>
      <c r="F54" s="23"/>
      <c r="G54" s="23"/>
      <c r="H54" s="1158"/>
      <c r="I54" s="1158"/>
      <c r="J54" s="1158"/>
      <c r="K54" s="23"/>
      <c r="L54" s="10"/>
      <c r="M54" s="10"/>
    </row>
    <row r="55" spans="1:13" ht="14.4" thickBot="1" x14ac:dyDescent="0.3">
      <c r="A55" s="2"/>
      <c r="B55" s="63"/>
      <c r="C55" s="35"/>
      <c r="D55" s="35"/>
      <c r="E55" s="23"/>
      <c r="F55" s="23"/>
      <c r="G55" s="23"/>
      <c r="H55" s="44"/>
      <c r="I55" s="44"/>
      <c r="J55" s="23"/>
      <c r="K55" s="10"/>
      <c r="L55" s="10"/>
    </row>
    <row r="56" spans="1:13" ht="55.8" thickBot="1" x14ac:dyDescent="0.3">
      <c r="A56" s="20"/>
      <c r="B56" s="551" t="s">
        <v>92</v>
      </c>
      <c r="C56" s="62"/>
      <c r="D56" s="35"/>
      <c r="E56" s="23"/>
      <c r="F56" s="23"/>
      <c r="G56" s="23"/>
      <c r="H56" s="44"/>
      <c r="I56" s="44"/>
      <c r="J56" s="23"/>
      <c r="K56" s="10"/>
    </row>
    <row r="57" spans="1:13" ht="28.2" thickBot="1" x14ac:dyDescent="0.3">
      <c r="A57" s="20"/>
      <c r="B57" s="548" t="s">
        <v>63</v>
      </c>
      <c r="C57" s="537" t="s">
        <v>64</v>
      </c>
      <c r="D57" s="537" t="s">
        <v>65</v>
      </c>
      <c r="E57" s="537" t="s">
        <v>66</v>
      </c>
      <c r="F57" s="537" t="s">
        <v>67</v>
      </c>
      <c r="G57" s="537" t="s">
        <v>68</v>
      </c>
      <c r="H57" s="537" t="s">
        <v>69</v>
      </c>
      <c r="I57" s="1204" t="s">
        <v>70</v>
      </c>
      <c r="J57" s="537" t="s">
        <v>71</v>
      </c>
      <c r="K57" s="537" t="s">
        <v>93</v>
      </c>
      <c r="L57" s="540" t="s">
        <v>73</v>
      </c>
    </row>
    <row r="58" spans="1:13" x14ac:dyDescent="0.25">
      <c r="A58" s="20"/>
      <c r="B58" s="544" t="s">
        <v>94</v>
      </c>
      <c r="C58" s="542" t="s">
        <v>95</v>
      </c>
      <c r="D58" s="542" t="s">
        <v>77</v>
      </c>
      <c r="E58" s="542" t="s">
        <v>77</v>
      </c>
      <c r="F58" s="542" t="s">
        <v>77</v>
      </c>
      <c r="G58" s="1310"/>
      <c r="H58" s="291">
        <f>SUM(H59:H60)</f>
        <v>20</v>
      </c>
      <c r="I58" s="291">
        <f t="shared" ref="I58" si="2">SUM(I59:I60)</f>
        <v>18.100000000000001</v>
      </c>
      <c r="J58" s="291">
        <f>SUM(J59:J60)</f>
        <v>0</v>
      </c>
      <c r="K58" s="542" t="s">
        <v>77</v>
      </c>
      <c r="L58" s="543" t="s">
        <v>77</v>
      </c>
    </row>
    <row r="59" spans="1:13" x14ac:dyDescent="0.25">
      <c r="A59" s="20"/>
      <c r="B59" s="24" t="s">
        <v>94</v>
      </c>
      <c r="C59" s="14" t="s">
        <v>79</v>
      </c>
      <c r="D59" s="14" t="s">
        <v>2043</v>
      </c>
      <c r="E59" s="15" t="s">
        <v>2044</v>
      </c>
      <c r="F59" s="15" t="s">
        <v>2045</v>
      </c>
      <c r="G59" s="15" t="s">
        <v>1790</v>
      </c>
      <c r="H59" s="292">
        <v>20</v>
      </c>
      <c r="I59" s="292">
        <v>18.100000000000001</v>
      </c>
      <c r="J59" s="292" t="s">
        <v>2043</v>
      </c>
      <c r="K59" s="15" t="s">
        <v>2046</v>
      </c>
      <c r="L59" s="41" t="s">
        <v>2047</v>
      </c>
    </row>
    <row r="60" spans="1:13" x14ac:dyDescent="0.25">
      <c r="B60" s="26" t="s">
        <v>77</v>
      </c>
      <c r="C60" s="27" t="s">
        <v>79</v>
      </c>
      <c r="D60" s="27"/>
      <c r="E60" s="28"/>
      <c r="F60" s="15"/>
      <c r="G60" s="28"/>
      <c r="H60" s="293"/>
      <c r="I60" s="293"/>
      <c r="J60" s="293"/>
      <c r="K60" s="28"/>
      <c r="L60" s="43"/>
    </row>
    <row r="61" spans="1:13" x14ac:dyDescent="0.25">
      <c r="B61" s="63"/>
      <c r="C61" s="35"/>
      <c r="D61" s="35"/>
      <c r="E61" s="23"/>
      <c r="F61" s="23"/>
      <c r="G61" s="23"/>
      <c r="H61" s="1158"/>
      <c r="I61" s="1158"/>
      <c r="J61" s="1158"/>
      <c r="K61" s="23"/>
      <c r="L61" s="10"/>
    </row>
    <row r="62" spans="1:13" ht="14.4" thickBot="1" x14ac:dyDescent="0.3">
      <c r="A62" s="11"/>
      <c r="L62" s="7"/>
    </row>
    <row r="63" spans="1:13" ht="42" thickBot="1" x14ac:dyDescent="0.3">
      <c r="A63" s="11"/>
      <c r="B63" s="552" t="s">
        <v>96</v>
      </c>
      <c r="C63" s="7"/>
      <c r="D63" s="7"/>
      <c r="E63" s="7"/>
      <c r="F63" s="7"/>
      <c r="G63" s="7"/>
      <c r="H63" s="7"/>
      <c r="I63" s="7"/>
      <c r="J63" s="7"/>
      <c r="K63" s="7"/>
    </row>
    <row r="64" spans="1:13" ht="28.2" thickBot="1" x14ac:dyDescent="0.3">
      <c r="A64" s="2"/>
      <c r="B64" s="549" t="s">
        <v>63</v>
      </c>
      <c r="C64" s="549" t="s">
        <v>64</v>
      </c>
      <c r="D64" s="549" t="s">
        <v>97</v>
      </c>
      <c r="E64" s="549" t="s">
        <v>98</v>
      </c>
      <c r="F64" s="549" t="s">
        <v>99</v>
      </c>
      <c r="G64" s="549" t="s">
        <v>100</v>
      </c>
      <c r="H64" s="549" t="s">
        <v>69</v>
      </c>
      <c r="I64" s="549" t="s">
        <v>70</v>
      </c>
      <c r="J64" s="549" t="s">
        <v>101</v>
      </c>
      <c r="K64" s="549" t="s">
        <v>102</v>
      </c>
      <c r="L64" s="550" t="s">
        <v>73</v>
      </c>
    </row>
    <row r="65" spans="1:12" ht="15" customHeight="1" x14ac:dyDescent="0.25">
      <c r="A65" s="2"/>
      <c r="B65" s="54" t="s">
        <v>103</v>
      </c>
      <c r="C65" s="55" t="s">
        <v>79</v>
      </c>
      <c r="D65" s="55"/>
      <c r="E65" s="55"/>
      <c r="F65" s="55"/>
      <c r="G65" s="55"/>
      <c r="H65" s="299"/>
      <c r="I65" s="299"/>
      <c r="J65" s="299"/>
      <c r="K65" s="55"/>
      <c r="L65" s="56"/>
    </row>
    <row r="66" spans="1:12" ht="15.6" customHeight="1" x14ac:dyDescent="0.25">
      <c r="B66" s="21" t="s">
        <v>77</v>
      </c>
      <c r="C66" s="14" t="s">
        <v>79</v>
      </c>
      <c r="D66" s="15"/>
      <c r="E66" s="15"/>
      <c r="F66" s="15"/>
      <c r="G66" s="15"/>
      <c r="H66" s="292"/>
      <c r="I66" s="292"/>
      <c r="J66" s="292"/>
      <c r="K66" s="17"/>
      <c r="L66" s="25"/>
    </row>
    <row r="67" spans="1:12" ht="15.6" customHeight="1" x14ac:dyDescent="0.25">
      <c r="B67" s="45" t="s">
        <v>77</v>
      </c>
      <c r="C67" s="27" t="s">
        <v>79</v>
      </c>
      <c r="D67" s="46"/>
      <c r="E67" s="46"/>
      <c r="F67" s="46"/>
      <c r="G67" s="46"/>
      <c r="H67" s="300"/>
      <c r="I67" s="300"/>
      <c r="J67" s="300"/>
      <c r="K67" s="46"/>
      <c r="L67" s="47"/>
    </row>
    <row r="68" spans="1:12" ht="15.6" customHeight="1" x14ac:dyDescent="0.25">
      <c r="B68" s="34"/>
      <c r="C68" s="35"/>
      <c r="H68" s="1159"/>
      <c r="I68" s="1159"/>
      <c r="J68" s="1159"/>
    </row>
    <row r="69" spans="1:12" ht="15.6" customHeight="1" thickBot="1" x14ac:dyDescent="0.3">
      <c r="B69" s="5"/>
      <c r="C69" s="35"/>
    </row>
    <row r="70" spans="1:12" ht="42" thickBot="1" x14ac:dyDescent="0.3">
      <c r="B70" s="552" t="s">
        <v>104</v>
      </c>
      <c r="C70" s="34"/>
      <c r="D70" s="35"/>
    </row>
    <row r="71" spans="1:12" ht="28.2" thickBot="1" x14ac:dyDescent="0.3">
      <c r="A71" s="2"/>
      <c r="B71" s="549" t="s">
        <v>63</v>
      </c>
      <c r="C71" s="549" t="s">
        <v>64</v>
      </c>
      <c r="D71" s="549" t="s">
        <v>97</v>
      </c>
      <c r="E71" s="549" t="s">
        <v>98</v>
      </c>
      <c r="F71" s="549" t="s">
        <v>99</v>
      </c>
      <c r="G71" s="549" t="s">
        <v>100</v>
      </c>
      <c r="H71" s="549" t="s">
        <v>69</v>
      </c>
      <c r="I71" s="549" t="s">
        <v>70</v>
      </c>
      <c r="J71" s="549" t="s">
        <v>101</v>
      </c>
      <c r="K71" s="549" t="s">
        <v>102</v>
      </c>
      <c r="L71" s="550" t="s">
        <v>73</v>
      </c>
    </row>
    <row r="72" spans="1:12" ht="20.399999999999999" customHeight="1" x14ac:dyDescent="0.25">
      <c r="A72" s="2"/>
      <c r="B72" s="54" t="s">
        <v>105</v>
      </c>
      <c r="C72" s="55" t="s">
        <v>79</v>
      </c>
      <c r="D72" s="55"/>
      <c r="E72" s="1404"/>
      <c r="F72" s="55"/>
      <c r="G72" s="55"/>
      <c r="H72" s="299"/>
      <c r="I72" s="299"/>
      <c r="J72" s="299"/>
      <c r="K72" s="55"/>
      <c r="L72" s="56"/>
    </row>
    <row r="73" spans="1:12" ht="31.95" customHeight="1" x14ac:dyDescent="0.25">
      <c r="A73" s="2"/>
      <c r="B73" s="21" t="s">
        <v>105</v>
      </c>
      <c r="C73" s="14" t="s">
        <v>79</v>
      </c>
      <c r="D73" s="1400" t="s">
        <v>1588</v>
      </c>
      <c r="E73" s="1405">
        <v>47208</v>
      </c>
      <c r="F73" s="1400" t="s">
        <v>354</v>
      </c>
      <c r="G73" s="1400" t="s">
        <v>1497</v>
      </c>
      <c r="H73" s="1401">
        <v>15</v>
      </c>
      <c r="I73" s="1401">
        <v>15</v>
      </c>
      <c r="J73" s="1401">
        <v>15</v>
      </c>
      <c r="K73" s="1400" t="s">
        <v>1590</v>
      </c>
      <c r="L73" s="1402" t="s">
        <v>1790</v>
      </c>
    </row>
    <row r="74" spans="1:12" ht="47.4" customHeight="1" x14ac:dyDescent="0.25">
      <c r="A74" s="2"/>
      <c r="B74" s="21" t="s">
        <v>105</v>
      </c>
      <c r="C74" s="14" t="s">
        <v>79</v>
      </c>
      <c r="D74" s="1400" t="s">
        <v>1587</v>
      </c>
      <c r="E74" s="1405">
        <v>46112</v>
      </c>
      <c r="F74" s="1400" t="s">
        <v>354</v>
      </c>
      <c r="G74" s="1400" t="s">
        <v>1509</v>
      </c>
      <c r="H74" s="1401">
        <v>15</v>
      </c>
      <c r="I74" s="1401">
        <v>15</v>
      </c>
      <c r="J74" s="1401">
        <v>15</v>
      </c>
      <c r="K74" s="1400" t="s">
        <v>1589</v>
      </c>
      <c r="L74" s="1403" t="s">
        <v>1790</v>
      </c>
    </row>
    <row r="75" spans="1:12" ht="47.4" customHeight="1" x14ac:dyDescent="0.25">
      <c r="A75" s="2"/>
      <c r="B75" s="21" t="s">
        <v>761</v>
      </c>
      <c r="C75" s="14" t="s">
        <v>79</v>
      </c>
      <c r="D75" s="1400" t="s">
        <v>2165</v>
      </c>
      <c r="E75" s="1405"/>
      <c r="F75" s="1400" t="s">
        <v>354</v>
      </c>
      <c r="G75" s="1400" t="s">
        <v>1562</v>
      </c>
      <c r="H75" s="1401">
        <v>9.7000000000000003E-2</v>
      </c>
      <c r="I75" s="1401">
        <v>9.7000000000000003E-2</v>
      </c>
      <c r="J75" s="1401">
        <v>9.7000000000000003E-2</v>
      </c>
      <c r="K75" s="1400"/>
      <c r="L75" s="1403" t="s">
        <v>2166</v>
      </c>
    </row>
    <row r="76" spans="1:12" ht="47.4" customHeight="1" x14ac:dyDescent="0.25">
      <c r="A76" s="2"/>
      <c r="B76" s="21" t="s">
        <v>761</v>
      </c>
      <c r="C76" s="14" t="s">
        <v>79</v>
      </c>
      <c r="D76" s="1400" t="s">
        <v>2167</v>
      </c>
      <c r="E76" s="1405"/>
      <c r="F76" s="1400" t="s">
        <v>354</v>
      </c>
      <c r="G76" s="1400" t="s">
        <v>1562</v>
      </c>
      <c r="H76" s="1401">
        <v>4.8000000000000001E-2</v>
      </c>
      <c r="I76" s="1401">
        <v>4.8000000000000001E-2</v>
      </c>
      <c r="J76" s="1401">
        <v>4.8000000000000001E-2</v>
      </c>
      <c r="K76" s="1400"/>
      <c r="L76" s="1403" t="s">
        <v>2168</v>
      </c>
    </row>
    <row r="77" spans="1:12" ht="47.4" customHeight="1" x14ac:dyDescent="0.25">
      <c r="A77" s="2"/>
      <c r="B77" s="21" t="s">
        <v>761</v>
      </c>
      <c r="C77" s="14" t="s">
        <v>79</v>
      </c>
      <c r="D77" s="1400" t="s">
        <v>2169</v>
      </c>
      <c r="E77" s="1405"/>
      <c r="F77" s="1400" t="s">
        <v>354</v>
      </c>
      <c r="G77" s="1400" t="s">
        <v>1562</v>
      </c>
      <c r="H77" s="1401">
        <v>8.4000000000000005E-2</v>
      </c>
      <c r="I77" s="1401">
        <v>8.4000000000000005E-2</v>
      </c>
      <c r="J77" s="1401">
        <v>8.4000000000000005E-2</v>
      </c>
      <c r="K77" s="1400"/>
      <c r="L77" s="1403" t="s">
        <v>2170</v>
      </c>
    </row>
    <row r="78" spans="1:12" ht="47.4" customHeight="1" x14ac:dyDescent="0.25">
      <c r="A78" s="2"/>
      <c r="B78" s="21" t="s">
        <v>761</v>
      </c>
      <c r="C78" s="14" t="s">
        <v>79</v>
      </c>
      <c r="D78" s="1400" t="s">
        <v>2171</v>
      </c>
      <c r="E78" s="1405"/>
      <c r="F78" s="1400" t="s">
        <v>354</v>
      </c>
      <c r="G78" s="1400" t="s">
        <v>1562</v>
      </c>
      <c r="H78" s="1401">
        <v>3.7709999999999999</v>
      </c>
      <c r="I78" s="1401">
        <v>3.7709999999999999</v>
      </c>
      <c r="J78" s="1401">
        <v>3.7709999999999999</v>
      </c>
      <c r="K78" s="1400"/>
      <c r="L78" s="1403" t="s">
        <v>2172</v>
      </c>
    </row>
    <row r="79" spans="1:12" ht="47.4" customHeight="1" x14ac:dyDescent="0.25">
      <c r="A79" s="2"/>
      <c r="B79" s="21" t="s">
        <v>761</v>
      </c>
      <c r="C79" s="14" t="s">
        <v>79</v>
      </c>
      <c r="D79" s="1400" t="s">
        <v>2173</v>
      </c>
      <c r="E79" s="1405"/>
      <c r="F79" s="1400" t="s">
        <v>354</v>
      </c>
      <c r="G79" s="1400" t="s">
        <v>1562</v>
      </c>
      <c r="H79" s="1401">
        <v>5.0999999999999997E-2</v>
      </c>
      <c r="I79" s="1401">
        <v>5.0999999999999997E-2</v>
      </c>
      <c r="J79" s="1401">
        <v>5.0999999999999997E-2</v>
      </c>
      <c r="K79" s="1400"/>
      <c r="L79" s="1403" t="s">
        <v>2174</v>
      </c>
    </row>
    <row r="80" spans="1:12" ht="47.4" customHeight="1" x14ac:dyDescent="0.25">
      <c r="A80" s="2"/>
      <c r="B80" s="21" t="s">
        <v>761</v>
      </c>
      <c r="C80" s="14" t="s">
        <v>79</v>
      </c>
      <c r="D80" s="1400" t="s">
        <v>2175</v>
      </c>
      <c r="E80" s="1405"/>
      <c r="F80" s="1400" t="s">
        <v>354</v>
      </c>
      <c r="G80" s="1400" t="s">
        <v>1562</v>
      </c>
      <c r="H80" s="1401">
        <v>2.5999999999999999E-2</v>
      </c>
      <c r="I80" s="1401">
        <v>2.5999999999999999E-2</v>
      </c>
      <c r="J80" s="1401">
        <v>2.5999999999999999E-2</v>
      </c>
      <c r="K80" s="1400"/>
      <c r="L80" s="1403" t="s">
        <v>2176</v>
      </c>
    </row>
    <row r="81" spans="1:12" ht="47.4" customHeight="1" x14ac:dyDescent="0.25">
      <c r="A81" s="2"/>
      <c r="B81" s="21" t="s">
        <v>761</v>
      </c>
      <c r="C81" s="14" t="s">
        <v>79</v>
      </c>
      <c r="D81" s="1400" t="s">
        <v>2177</v>
      </c>
      <c r="E81" s="1405"/>
      <c r="F81" s="1400" t="s">
        <v>354</v>
      </c>
      <c r="G81" s="1400" t="s">
        <v>1562</v>
      </c>
      <c r="H81" s="1401">
        <v>4.9000000000000002E-2</v>
      </c>
      <c r="I81" s="1401">
        <v>4.9000000000000002E-2</v>
      </c>
      <c r="J81" s="1401">
        <v>4.9000000000000002E-2</v>
      </c>
      <c r="K81" s="1400"/>
      <c r="L81" s="1403" t="s">
        <v>2178</v>
      </c>
    </row>
    <row r="82" spans="1:12" ht="47.4" customHeight="1" x14ac:dyDescent="0.25">
      <c r="A82" s="2"/>
      <c r="B82" s="21" t="s">
        <v>761</v>
      </c>
      <c r="C82" s="14" t="s">
        <v>79</v>
      </c>
      <c r="D82" s="1400" t="s">
        <v>2179</v>
      </c>
      <c r="E82" s="1405"/>
      <c r="F82" s="1400" t="s">
        <v>354</v>
      </c>
      <c r="G82" s="1400" t="s">
        <v>1562</v>
      </c>
      <c r="H82" s="1401">
        <v>0.03</v>
      </c>
      <c r="I82" s="1401">
        <v>0.03</v>
      </c>
      <c r="J82" s="1401">
        <v>0.03</v>
      </c>
      <c r="K82" s="1400"/>
      <c r="L82" s="1403" t="s">
        <v>2180</v>
      </c>
    </row>
    <row r="83" spans="1:12" ht="47.4" customHeight="1" x14ac:dyDescent="0.25">
      <c r="A83" s="2"/>
      <c r="B83" s="21" t="s">
        <v>761</v>
      </c>
      <c r="C83" s="14" t="s">
        <v>79</v>
      </c>
      <c r="D83" s="1400" t="s">
        <v>2181</v>
      </c>
      <c r="E83" s="1405"/>
      <c r="F83" s="1400" t="s">
        <v>354</v>
      </c>
      <c r="G83" s="1400" t="s">
        <v>1562</v>
      </c>
      <c r="H83" s="1401">
        <v>2.5000000000000001E-2</v>
      </c>
      <c r="I83" s="1401">
        <v>2.5874986301369866E-2</v>
      </c>
      <c r="J83" s="1401">
        <v>2.5874986301369866E-2</v>
      </c>
      <c r="K83" s="1400"/>
      <c r="L83" s="1403" t="s">
        <v>2182</v>
      </c>
    </row>
    <row r="84" spans="1:12" ht="47.4" customHeight="1" x14ac:dyDescent="0.25">
      <c r="A84" s="2"/>
      <c r="B84" s="21" t="s">
        <v>761</v>
      </c>
      <c r="C84" s="14" t="s">
        <v>79</v>
      </c>
      <c r="D84" s="1400" t="s">
        <v>2183</v>
      </c>
      <c r="E84" s="1405"/>
      <c r="F84" s="1400" t="s">
        <v>354</v>
      </c>
      <c r="G84" s="1400" t="s">
        <v>1562</v>
      </c>
      <c r="H84" s="1401">
        <v>7.3999999999999996E-2</v>
      </c>
      <c r="I84" s="1401">
        <v>7.3999999999999996E-2</v>
      </c>
      <c r="J84" s="1401">
        <v>7.3999999999999996E-2</v>
      </c>
      <c r="K84" s="1400"/>
      <c r="L84" s="1403" t="s">
        <v>2184</v>
      </c>
    </row>
    <row r="85" spans="1:12" ht="47.4" customHeight="1" x14ac:dyDescent="0.25">
      <c r="A85" s="2"/>
      <c r="B85" s="21" t="s">
        <v>761</v>
      </c>
      <c r="C85" s="14" t="s">
        <v>79</v>
      </c>
      <c r="D85" s="1400" t="s">
        <v>2185</v>
      </c>
      <c r="E85" s="1405"/>
      <c r="F85" s="1400" t="s">
        <v>354</v>
      </c>
      <c r="G85" s="1400" t="s">
        <v>1562</v>
      </c>
      <c r="H85" s="1401">
        <v>4.4999999999999998E-2</v>
      </c>
      <c r="I85" s="1401">
        <v>4.5226136986301367E-2</v>
      </c>
      <c r="J85" s="1401">
        <v>4.5226136986301367E-2</v>
      </c>
      <c r="K85" s="1400"/>
      <c r="L85" s="1403" t="s">
        <v>2186</v>
      </c>
    </row>
    <row r="86" spans="1:12" ht="47.4" customHeight="1" x14ac:dyDescent="0.25">
      <c r="A86" s="2"/>
      <c r="B86" s="21" t="s">
        <v>761</v>
      </c>
      <c r="C86" s="14" t="s">
        <v>79</v>
      </c>
      <c r="D86" s="1400" t="s">
        <v>2187</v>
      </c>
      <c r="E86" s="1405"/>
      <c r="F86" s="1400" t="s">
        <v>354</v>
      </c>
      <c r="G86" s="1400" t="s">
        <v>1562</v>
      </c>
      <c r="H86" s="1401">
        <v>0.09</v>
      </c>
      <c r="I86" s="1401">
        <v>9.375E-2</v>
      </c>
      <c r="J86" s="1401">
        <v>9.375E-2</v>
      </c>
      <c r="K86" s="1400"/>
      <c r="L86" s="1403" t="s">
        <v>2188</v>
      </c>
    </row>
    <row r="87" spans="1:12" ht="47.4" customHeight="1" x14ac:dyDescent="0.25">
      <c r="A87" s="2"/>
      <c r="B87" s="21" t="s">
        <v>761</v>
      </c>
      <c r="C87" s="14" t="s">
        <v>79</v>
      </c>
      <c r="D87" s="1400" t="s">
        <v>2189</v>
      </c>
      <c r="E87" s="1405"/>
      <c r="F87" s="1400" t="s">
        <v>354</v>
      </c>
      <c r="G87" s="1400" t="s">
        <v>1562</v>
      </c>
      <c r="H87" s="1401">
        <v>1.7000000000000001E-2</v>
      </c>
      <c r="I87" s="1401">
        <v>1.7999999999999999E-2</v>
      </c>
      <c r="J87" s="1401">
        <v>1.7999999999999999E-2</v>
      </c>
      <c r="K87" s="1400"/>
      <c r="L87" s="1403" t="s">
        <v>2188</v>
      </c>
    </row>
    <row r="88" spans="1:12" ht="47.4" customHeight="1" x14ac:dyDescent="0.25">
      <c r="A88" s="2"/>
      <c r="B88" s="21" t="s">
        <v>761</v>
      </c>
      <c r="C88" s="14" t="s">
        <v>79</v>
      </c>
      <c r="D88" s="1400" t="s">
        <v>2190</v>
      </c>
      <c r="E88" s="1405"/>
      <c r="F88" s="1400" t="s">
        <v>354</v>
      </c>
      <c r="G88" s="1400" t="s">
        <v>1562</v>
      </c>
      <c r="H88" s="1401">
        <v>1.7999999999999999E-2</v>
      </c>
      <c r="I88" s="1401">
        <v>1.8749999999999999E-2</v>
      </c>
      <c r="J88" s="1401">
        <v>1.8749999999999999E-2</v>
      </c>
      <c r="K88" s="1400"/>
      <c r="L88" s="1403" t="s">
        <v>2191</v>
      </c>
    </row>
    <row r="89" spans="1:12" ht="47.4" customHeight="1" x14ac:dyDescent="0.25">
      <c r="A89" s="2"/>
      <c r="B89" s="21" t="s">
        <v>761</v>
      </c>
      <c r="C89" s="14" t="s">
        <v>79</v>
      </c>
      <c r="D89" s="1400" t="s">
        <v>2192</v>
      </c>
      <c r="E89" s="1405"/>
      <c r="F89" s="1400" t="s">
        <v>354</v>
      </c>
      <c r="G89" s="1400" t="s">
        <v>1562</v>
      </c>
      <c r="H89" s="1401">
        <v>0.13300000000000001</v>
      </c>
      <c r="I89" s="1401">
        <v>0.13300000000000001</v>
      </c>
      <c r="J89" s="1401">
        <v>0.13300000000000001</v>
      </c>
      <c r="K89" s="1400"/>
      <c r="L89" s="1403" t="s">
        <v>2193</v>
      </c>
    </row>
    <row r="90" spans="1:12" ht="47.4" customHeight="1" x14ac:dyDescent="0.25">
      <c r="A90" s="2"/>
      <c r="B90" s="21" t="s">
        <v>761</v>
      </c>
      <c r="C90" s="14" t="s">
        <v>79</v>
      </c>
      <c r="D90" s="1400" t="s">
        <v>2194</v>
      </c>
      <c r="E90" s="1405"/>
      <c r="F90" s="1400" t="s">
        <v>354</v>
      </c>
      <c r="G90" s="1400" t="s">
        <v>1562</v>
      </c>
      <c r="H90" s="1401">
        <v>3.2000000000000001E-2</v>
      </c>
      <c r="I90" s="1401">
        <v>3.3000000000000002E-2</v>
      </c>
      <c r="J90" s="1401">
        <v>3.3000000000000002E-2</v>
      </c>
      <c r="K90" s="1400"/>
      <c r="L90" s="1403" t="s">
        <v>2195</v>
      </c>
    </row>
    <row r="91" spans="1:12" ht="47.4" customHeight="1" x14ac:dyDescent="0.25">
      <c r="A91" s="2"/>
      <c r="B91" s="21" t="s">
        <v>761</v>
      </c>
      <c r="C91" s="14" t="s">
        <v>79</v>
      </c>
      <c r="D91" s="1400" t="s">
        <v>2196</v>
      </c>
      <c r="E91" s="1405"/>
      <c r="F91" s="1400" t="s">
        <v>354</v>
      </c>
      <c r="G91" s="1400" t="s">
        <v>1562</v>
      </c>
      <c r="H91" s="1401">
        <v>7.0000000000000007E-2</v>
      </c>
      <c r="I91" s="1401">
        <v>7.3125013698630142E-2</v>
      </c>
      <c r="J91" s="1401">
        <v>7.3125013698630142E-2</v>
      </c>
      <c r="K91" s="1400"/>
      <c r="L91" s="1403" t="s">
        <v>2197</v>
      </c>
    </row>
    <row r="92" spans="1:12" ht="47.4" customHeight="1" x14ac:dyDescent="0.25">
      <c r="A92" s="2"/>
      <c r="B92" s="21" t="s">
        <v>761</v>
      </c>
      <c r="C92" s="14" t="s">
        <v>79</v>
      </c>
      <c r="D92" s="1400" t="s">
        <v>2198</v>
      </c>
      <c r="E92" s="1405"/>
      <c r="F92" s="1400" t="s">
        <v>354</v>
      </c>
      <c r="G92" s="1400" t="s">
        <v>1562</v>
      </c>
      <c r="H92" s="1401">
        <v>6.9000000000000006E-2</v>
      </c>
      <c r="I92" s="1401">
        <v>7.2375013698630142E-2</v>
      </c>
      <c r="J92" s="1401">
        <v>7.2375013698630142E-2</v>
      </c>
      <c r="K92" s="1400"/>
      <c r="L92" s="1403" t="s">
        <v>2199</v>
      </c>
    </row>
    <row r="93" spans="1:12" ht="47.4" customHeight="1" x14ac:dyDescent="0.25">
      <c r="A93" s="2"/>
      <c r="B93" s="21" t="s">
        <v>761</v>
      </c>
      <c r="C93" s="14" t="s">
        <v>79</v>
      </c>
      <c r="D93" s="1400" t="s">
        <v>2200</v>
      </c>
      <c r="E93" s="1405"/>
      <c r="F93" s="1400" t="s">
        <v>354</v>
      </c>
      <c r="G93" s="1400" t="s">
        <v>1562</v>
      </c>
      <c r="H93" s="1401">
        <v>1.4999999999999999E-2</v>
      </c>
      <c r="I93" s="1401">
        <v>1.575E-2</v>
      </c>
      <c r="J93" s="1401">
        <v>1.575E-2</v>
      </c>
      <c r="K93" s="1400"/>
      <c r="L93" s="1403" t="s">
        <v>2199</v>
      </c>
    </row>
    <row r="94" spans="1:12" ht="47.4" customHeight="1" x14ac:dyDescent="0.25">
      <c r="A94" s="2"/>
      <c r="B94" s="21" t="s">
        <v>761</v>
      </c>
      <c r="C94" s="14" t="s">
        <v>79</v>
      </c>
      <c r="D94" s="1400" t="s">
        <v>2201</v>
      </c>
      <c r="E94" s="1405"/>
      <c r="F94" s="1400" t="s">
        <v>354</v>
      </c>
      <c r="G94" s="1400" t="s">
        <v>1562</v>
      </c>
      <c r="H94" s="1401">
        <v>0.1125</v>
      </c>
      <c r="I94" s="1401">
        <v>0.1125</v>
      </c>
      <c r="J94" s="1401">
        <v>0.1125</v>
      </c>
      <c r="K94" s="1400"/>
      <c r="L94" s="1403" t="s">
        <v>2202</v>
      </c>
    </row>
    <row r="95" spans="1:12" ht="47.4" customHeight="1" x14ac:dyDescent="0.25">
      <c r="A95" s="2"/>
      <c r="B95" s="21" t="s">
        <v>761</v>
      </c>
      <c r="C95" s="14" t="s">
        <v>79</v>
      </c>
      <c r="D95" s="1400" t="s">
        <v>2203</v>
      </c>
      <c r="E95" s="1405"/>
      <c r="F95" s="1400" t="s">
        <v>354</v>
      </c>
      <c r="G95" s="1400" t="s">
        <v>1562</v>
      </c>
      <c r="H95" s="1401">
        <v>7.4999999999999997E-2</v>
      </c>
      <c r="I95" s="1401">
        <v>7.4999999999999997E-2</v>
      </c>
      <c r="J95" s="1401">
        <v>7.4999999999999997E-2</v>
      </c>
      <c r="K95" s="1400"/>
      <c r="L95" s="1403" t="s">
        <v>2204</v>
      </c>
    </row>
    <row r="96" spans="1:12" ht="47.4" customHeight="1" x14ac:dyDescent="0.25">
      <c r="A96" s="2"/>
      <c r="B96" s="21" t="s">
        <v>761</v>
      </c>
      <c r="C96" s="14" t="s">
        <v>79</v>
      </c>
      <c r="D96" s="1400" t="s">
        <v>2205</v>
      </c>
      <c r="E96" s="1405"/>
      <c r="F96" s="1400" t="s">
        <v>354</v>
      </c>
      <c r="G96" s="1400" t="s">
        <v>1562</v>
      </c>
      <c r="H96" s="1401">
        <v>3.5625013698630137E-2</v>
      </c>
      <c r="I96" s="1401">
        <v>3.5625013698630137E-2</v>
      </c>
      <c r="J96" s="1401">
        <v>3.5625013698630137E-2</v>
      </c>
      <c r="K96" s="1400"/>
      <c r="L96" s="1403" t="s">
        <v>2206</v>
      </c>
    </row>
    <row r="97" spans="1:12" ht="47.4" customHeight="1" x14ac:dyDescent="0.25">
      <c r="A97" s="2"/>
      <c r="B97" s="21" t="s">
        <v>761</v>
      </c>
      <c r="C97" s="14" t="s">
        <v>79</v>
      </c>
      <c r="D97" s="1400" t="s">
        <v>2207</v>
      </c>
      <c r="E97" s="1405"/>
      <c r="F97" s="1400" t="s">
        <v>354</v>
      </c>
      <c r="G97" s="1400" t="s">
        <v>1562</v>
      </c>
      <c r="H97" s="1401">
        <v>6.0999999999999999E-2</v>
      </c>
      <c r="I97" s="1401">
        <v>6.3375013698630148E-2</v>
      </c>
      <c r="J97" s="1401">
        <v>6.3375013698630148E-2</v>
      </c>
      <c r="K97" s="1400"/>
      <c r="L97" s="1403" t="s">
        <v>2208</v>
      </c>
    </row>
    <row r="98" spans="1:12" ht="47.4" customHeight="1" x14ac:dyDescent="0.25">
      <c r="A98" s="2"/>
      <c r="B98" s="21" t="s">
        <v>761</v>
      </c>
      <c r="C98" s="14" t="s">
        <v>79</v>
      </c>
      <c r="D98" s="1400" t="s">
        <v>2209</v>
      </c>
      <c r="E98" s="1405"/>
      <c r="F98" s="1400" t="s">
        <v>354</v>
      </c>
      <c r="G98" s="1400" t="s">
        <v>1562</v>
      </c>
      <c r="H98" s="1401">
        <v>0.12</v>
      </c>
      <c r="I98" s="1401">
        <v>0.12</v>
      </c>
      <c r="J98" s="1401">
        <v>0.12</v>
      </c>
      <c r="K98" s="1400"/>
      <c r="L98" s="1403" t="s">
        <v>2210</v>
      </c>
    </row>
    <row r="99" spans="1:12" ht="47.4" customHeight="1" x14ac:dyDescent="0.25">
      <c r="A99" s="2"/>
      <c r="B99" s="21" t="s">
        <v>761</v>
      </c>
      <c r="C99" s="14" t="s">
        <v>79</v>
      </c>
      <c r="D99" s="1400" t="s">
        <v>2211</v>
      </c>
      <c r="E99" s="1405"/>
      <c r="F99" s="1400" t="s">
        <v>354</v>
      </c>
      <c r="G99" s="1400" t="s">
        <v>1562</v>
      </c>
      <c r="H99" s="1401">
        <v>0</v>
      </c>
      <c r="I99" s="1401">
        <v>0.871</v>
      </c>
      <c r="J99" s="1401">
        <v>0.871</v>
      </c>
      <c r="K99" s="1400"/>
      <c r="L99" s="1403" t="s">
        <v>2212</v>
      </c>
    </row>
    <row r="100" spans="1:12" ht="47.4" customHeight="1" x14ac:dyDescent="0.25">
      <c r="A100" s="2"/>
      <c r="B100" s="21" t="s">
        <v>761</v>
      </c>
      <c r="C100" s="14" t="s">
        <v>79</v>
      </c>
      <c r="D100" s="1400" t="s">
        <v>2213</v>
      </c>
      <c r="E100" s="1405"/>
      <c r="F100" s="1400" t="s">
        <v>354</v>
      </c>
      <c r="G100" s="1400" t="s">
        <v>1562</v>
      </c>
      <c r="H100" s="1401">
        <v>0</v>
      </c>
      <c r="I100" s="1401">
        <v>0.26</v>
      </c>
      <c r="J100" s="1401">
        <v>0.26</v>
      </c>
      <c r="K100" s="1400"/>
      <c r="L100" s="1403" t="s">
        <v>2214</v>
      </c>
    </row>
    <row r="101" spans="1:12" ht="15.6" customHeight="1" x14ac:dyDescent="0.25">
      <c r="B101" s="21"/>
      <c r="C101" s="14"/>
      <c r="D101" s="15"/>
      <c r="E101" s="15"/>
      <c r="F101" s="15"/>
      <c r="G101" s="15"/>
      <c r="H101" s="292"/>
      <c r="I101" s="292"/>
      <c r="J101" s="292"/>
      <c r="K101" s="1399"/>
      <c r="L101" s="1602"/>
    </row>
    <row r="102" spans="1:12" x14ac:dyDescent="0.25">
      <c r="B102" s="45"/>
      <c r="C102" s="27"/>
      <c r="D102" s="46"/>
      <c r="E102" s="46"/>
      <c r="F102" s="46"/>
      <c r="G102" s="46"/>
      <c r="H102" s="300"/>
      <c r="I102" s="300"/>
      <c r="J102" s="300"/>
      <c r="K102" s="46"/>
      <c r="L102" s="47"/>
    </row>
  </sheetData>
  <dataValidations count="3">
    <dataValidation type="list" allowBlank="1" showInputMessage="1" showErrorMessage="1" sqref="G51 G24:G25 G27 G44 G10 G58" xr:uid="{00000000-0002-0000-0100-000000000000}">
      <formula1>Source_Types</formula1>
    </dataValidation>
    <dataValidation type="list" allowBlank="1" showInputMessage="1" showErrorMessage="1" sqref="K59:K61" xr:uid="{00000000-0002-0000-0100-000001000000}">
      <formula1>"Approved, Granted yet to be implemented, Other"</formula1>
    </dataValidation>
    <dataValidation type="list" allowBlank="1" showInputMessage="1" showErrorMessage="1" sqref="F11:F22 F45:F46 F52:F53 F59:F60 F28:F39" xr:uid="{4852FE0A-FBB7-4A95-A057-4EF3ADDCDEB8}">
      <formula1>$P$8:$P$11</formula1>
    </dataValidation>
  </dataValidations>
  <pageMargins left="0.7" right="0.7" top="0.75" bottom="0.75" header="0.3" footer="0.3"/>
  <pageSetup paperSize="9" orientation="portrait" r:id="rId1"/>
  <legacyDrawing r:id="rId2"/>
  <tableParts count="7">
    <tablePart r:id="rId3"/>
    <tablePart r:id="rId4"/>
    <tablePart r:id="rId5"/>
    <tablePart r:id="rId6"/>
    <tablePart r:id="rId7"/>
    <tablePart r:id="rId8"/>
    <tablePart r:id="rId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2000000}">
          <x14:formula1>
            <xm:f>'Option Typs_Grps'!$J$3:$J$130</xm:f>
          </x14:formula1>
          <xm:sqref>F68:G68</xm:sqref>
        </x14:dataValidation>
        <x14:dataValidation type="list" allowBlank="1" showInputMessage="1" showErrorMessage="1" xr:uid="{E68B0AF0-B9D8-4622-AF22-ED5000F2E7A5}">
          <x14:formula1>
            <xm:f>'Option Typs_Grps'!$J$3:$J$131</xm:f>
          </x14:formula1>
          <xm:sqref>F65:G67 F72:G102</xm:sqref>
        </x14:dataValidation>
        <x14:dataValidation type="list" allowBlank="1" showInputMessage="1" showErrorMessage="1" xr:uid="{A1D7039D-D1DF-411C-BED7-874171D75979}">
          <x14:formula1>
            <xm:f>'Option Typs_Grps'!$Q$2</xm:f>
          </x14:formula1>
          <xm:sqref>G59:G61 G11:G23 G45:G47 G52:G54 G28:G40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CZ97"/>
  <sheetViews>
    <sheetView topLeftCell="A51" zoomScale="70" zoomScaleNormal="70" workbookViewId="0">
      <selection activeCell="K15" sqref="K15"/>
    </sheetView>
  </sheetViews>
  <sheetFormatPr defaultColWidth="9.453125" defaultRowHeight="13.8" x14ac:dyDescent="0.25"/>
  <cols>
    <col min="1" max="1" width="2.1796875" style="1" customWidth="1"/>
    <col min="2" max="2" width="22.81640625" style="1" customWidth="1"/>
    <col min="3" max="3" width="31.1796875" style="1" bestFit="1" customWidth="1"/>
    <col min="4" max="4" width="38" style="1" customWidth="1"/>
    <col min="5" max="5" width="6.1796875" style="1" customWidth="1"/>
    <col min="6" max="6" width="16.54296875" style="1" customWidth="1"/>
    <col min="7" max="9" width="10.1796875" style="1" customWidth="1"/>
    <col min="10" max="17" width="10.54296875" style="1" customWidth="1"/>
    <col min="18" max="19" width="10.1796875" style="1" customWidth="1"/>
    <col min="20" max="27" width="10.54296875" style="1" customWidth="1"/>
    <col min="28" max="29" width="10.1796875" style="1" customWidth="1"/>
    <col min="30" max="37" width="10.54296875" style="1" customWidth="1"/>
    <col min="38" max="39" width="10.1796875" style="1" customWidth="1"/>
    <col min="40" max="47" width="10.54296875" style="1" customWidth="1"/>
    <col min="48" max="49" width="10.1796875" style="1" customWidth="1"/>
    <col min="50" max="57" width="10.54296875" style="1" customWidth="1"/>
    <col min="58" max="59" width="10.1796875" style="1" customWidth="1"/>
    <col min="60" max="67" width="10.54296875" style="1" customWidth="1"/>
    <col min="68" max="69" width="10.1796875" style="1" customWidth="1"/>
    <col min="70" max="77" width="10.54296875" style="1" customWidth="1"/>
    <col min="78" max="79" width="10.1796875" style="1" customWidth="1"/>
    <col min="80" max="86" width="10.54296875" style="1" customWidth="1"/>
    <col min="87" max="87" width="11.1796875" style="1" customWidth="1"/>
    <col min="88" max="89" width="9.81640625" style="1" customWidth="1"/>
    <col min="90" max="92" width="10.1796875" style="1" customWidth="1"/>
    <col min="93" max="16384" width="9.453125" style="1"/>
  </cols>
  <sheetData>
    <row r="1" spans="2:104" x14ac:dyDescent="0.25">
      <c r="B1" s="1209" t="s">
        <v>56</v>
      </c>
    </row>
    <row r="2" spans="2:104" ht="40.200000000000003" thickBot="1" x14ac:dyDescent="0.3">
      <c r="F2" s="1386" t="s">
        <v>106</v>
      </c>
      <c r="G2" s="1389" t="s">
        <v>107</v>
      </c>
    </row>
    <row r="3" spans="2:104" ht="35.1" customHeight="1" x14ac:dyDescent="0.25">
      <c r="B3" s="468" t="s">
        <v>57</v>
      </c>
      <c r="C3" s="469" t="str">
        <f>'TITLE PAGE'!$D$18</f>
        <v>Portsmouth Water</v>
      </c>
      <c r="D3" s="467" t="s">
        <v>2</v>
      </c>
      <c r="E3" s="2"/>
      <c r="F3" s="1387" t="s">
        <v>108</v>
      </c>
      <c r="G3" s="1390" t="s">
        <v>109</v>
      </c>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row>
    <row r="4" spans="2:104" ht="79.8" thickBot="1" x14ac:dyDescent="0.3">
      <c r="B4" s="53" t="s">
        <v>110</v>
      </c>
      <c r="C4" s="479" t="s">
        <v>111</v>
      </c>
      <c r="D4" s="94" t="s">
        <v>2363</v>
      </c>
      <c r="E4" s="23"/>
      <c r="F4" s="1388" t="s">
        <v>112</v>
      </c>
      <c r="G4" s="1390" t="s">
        <v>113</v>
      </c>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row>
    <row r="5" spans="2:104" ht="14.4" thickBot="1" x14ac:dyDescent="0.3"/>
    <row r="6" spans="2:104" ht="46.5" customHeight="1" thickBot="1" x14ac:dyDescent="0.3">
      <c r="B6" s="480" t="s">
        <v>106</v>
      </c>
      <c r="C6" s="1386" t="s">
        <v>114</v>
      </c>
    </row>
    <row r="7" spans="2:104" ht="18.600000000000001" customHeight="1" thickBot="1" x14ac:dyDescent="0.3">
      <c r="B7" s="477" t="s">
        <v>63</v>
      </c>
      <c r="C7" s="475" t="s">
        <v>115</v>
      </c>
      <c r="D7" s="475" t="s">
        <v>64</v>
      </c>
      <c r="E7" s="475" t="s">
        <v>116</v>
      </c>
      <c r="F7" s="476" t="s">
        <v>117</v>
      </c>
      <c r="G7" s="477" t="s">
        <v>118</v>
      </c>
      <c r="H7" s="475" t="s">
        <v>119</v>
      </c>
      <c r="I7" s="475" t="s">
        <v>120</v>
      </c>
      <c r="J7" s="475" t="s">
        <v>121</v>
      </c>
      <c r="K7" s="475" t="s">
        <v>122</v>
      </c>
      <c r="L7" s="475" t="s">
        <v>123</v>
      </c>
      <c r="M7" s="475" t="s">
        <v>124</v>
      </c>
      <c r="N7" s="475" t="s">
        <v>125</v>
      </c>
      <c r="O7" s="475" t="s">
        <v>126</v>
      </c>
      <c r="P7" s="475" t="s">
        <v>127</v>
      </c>
      <c r="Q7" s="478" t="s">
        <v>128</v>
      </c>
      <c r="R7" s="486" t="s">
        <v>159</v>
      </c>
      <c r="S7" s="486" t="s">
        <v>163</v>
      </c>
      <c r="T7" s="486" t="s">
        <v>167</v>
      </c>
      <c r="U7" s="486" t="s">
        <v>171</v>
      </c>
      <c r="V7" s="486" t="s">
        <v>175</v>
      </c>
      <c r="W7" s="486" t="s">
        <v>179</v>
      </c>
      <c r="X7" s="486" t="s">
        <v>183</v>
      </c>
      <c r="Y7" s="486" t="s">
        <v>187</v>
      </c>
      <c r="Z7" s="486" t="s">
        <v>191</v>
      </c>
      <c r="AA7" s="486" t="s">
        <v>195</v>
      </c>
      <c r="AB7" s="486" t="s">
        <v>199</v>
      </c>
      <c r="AC7" s="486" t="s">
        <v>203</v>
      </c>
      <c r="AD7" s="486" t="s">
        <v>207</v>
      </c>
      <c r="AE7" s="486" t="s">
        <v>211</v>
      </c>
      <c r="AF7" s="486" t="s">
        <v>2159</v>
      </c>
    </row>
    <row r="8" spans="2:104" x14ac:dyDescent="0.25">
      <c r="B8" s="489" t="s">
        <v>143</v>
      </c>
      <c r="C8" s="490" t="s">
        <v>144</v>
      </c>
      <c r="D8" s="491" t="s">
        <v>79</v>
      </c>
      <c r="E8" s="492" t="s">
        <v>145</v>
      </c>
      <c r="F8" s="493">
        <v>2</v>
      </c>
      <c r="G8" s="1570">
        <v>109.58</v>
      </c>
      <c r="H8" s="1571">
        <v>124.7</v>
      </c>
      <c r="I8" s="1571">
        <v>117.45</v>
      </c>
      <c r="J8" s="1571">
        <v>112.27</v>
      </c>
      <c r="K8" s="1571">
        <v>114.17</v>
      </c>
      <c r="L8" s="275">
        <v>117.49999999999999</v>
      </c>
      <c r="M8" s="276">
        <v>117.636778499572</v>
      </c>
      <c r="N8" s="276">
        <v>117.67667362427402</v>
      </c>
      <c r="O8" s="276">
        <v>116.57409966862201</v>
      </c>
      <c r="P8" s="276">
        <v>114.51887696933599</v>
      </c>
      <c r="Q8" s="277">
        <v>111.55867373761403</v>
      </c>
      <c r="R8" s="278">
        <v>97.782231807973005</v>
      </c>
      <c r="S8" s="278">
        <v>91.625530844400004</v>
      </c>
      <c r="T8" s="278">
        <v>88.401222442980981</v>
      </c>
      <c r="U8" s="278">
        <v>86.789167626329004</v>
      </c>
      <c r="V8" s="278">
        <v>87.999305738417007</v>
      </c>
      <c r="W8" s="278">
        <v>88.830241758675015</v>
      </c>
      <c r="X8" s="278">
        <v>89.68151227230905</v>
      </c>
      <c r="Y8" s="278">
        <v>90.572740931554009</v>
      </c>
      <c r="Z8" s="278">
        <v>91.465188890373</v>
      </c>
      <c r="AA8" s="278"/>
      <c r="AB8" s="278"/>
      <c r="AC8" s="278"/>
      <c r="AD8" s="278"/>
      <c r="AE8" s="278"/>
      <c r="AF8" s="278"/>
    </row>
    <row r="9" spans="2:104" x14ac:dyDescent="0.25">
      <c r="B9" s="494" t="s">
        <v>146</v>
      </c>
      <c r="C9" s="484" t="s">
        <v>147</v>
      </c>
      <c r="D9" s="485" t="s">
        <v>79</v>
      </c>
      <c r="E9" s="495" t="s">
        <v>148</v>
      </c>
      <c r="F9" s="496">
        <v>1</v>
      </c>
      <c r="G9" s="1572">
        <v>149.88999999999999</v>
      </c>
      <c r="H9" s="1573">
        <v>170.54</v>
      </c>
      <c r="I9" s="1573">
        <v>160.30000000000001</v>
      </c>
      <c r="J9" s="1573">
        <v>152.52000000000001</v>
      </c>
      <c r="K9" s="1573">
        <v>154.4</v>
      </c>
      <c r="L9" s="387">
        <v>156.97643349543097</v>
      </c>
      <c r="M9" s="388">
        <v>155.45820525640207</v>
      </c>
      <c r="N9" s="388">
        <v>153.74934493228722</v>
      </c>
      <c r="O9" s="388">
        <v>150.56195550412266</v>
      </c>
      <c r="P9" s="388">
        <v>146.28830904453838</v>
      </c>
      <c r="Q9" s="389">
        <v>141.00824589219999</v>
      </c>
      <c r="R9" s="390">
        <v>118.66631692330556</v>
      </c>
      <c r="S9" s="390">
        <v>108.32233566358501</v>
      </c>
      <c r="T9" s="390">
        <v>101.91987461144274</v>
      </c>
      <c r="U9" s="390">
        <v>97.504963067440741</v>
      </c>
      <c r="V9" s="390">
        <v>97.550472500988832</v>
      </c>
      <c r="W9" s="390">
        <v>97.629597369596766</v>
      </c>
      <c r="X9" s="390">
        <v>97.732734979957996</v>
      </c>
      <c r="Y9" s="390">
        <v>97.887903997269987</v>
      </c>
      <c r="Z9" s="390">
        <v>98.001916736711678</v>
      </c>
      <c r="AA9" s="390"/>
      <c r="AB9" s="390"/>
      <c r="AC9" s="390"/>
      <c r="AD9" s="390"/>
      <c r="AE9" s="390"/>
      <c r="AF9" s="390"/>
    </row>
    <row r="10" spans="2:104" ht="14.4" thickBot="1" x14ac:dyDescent="0.3">
      <c r="B10" s="497" t="s">
        <v>149</v>
      </c>
      <c r="C10" s="498" t="s">
        <v>150</v>
      </c>
      <c r="D10" s="499" t="s">
        <v>79</v>
      </c>
      <c r="E10" s="500" t="s">
        <v>145</v>
      </c>
      <c r="F10" s="501">
        <v>2</v>
      </c>
      <c r="G10" s="1574">
        <v>33.15</v>
      </c>
      <c r="H10" s="1575">
        <v>27.67</v>
      </c>
      <c r="I10" s="1575">
        <v>29.66</v>
      </c>
      <c r="J10" s="1575">
        <v>32.25</v>
      </c>
      <c r="K10" s="1575">
        <v>32.619999999999997</v>
      </c>
      <c r="L10" s="279">
        <v>29.79</v>
      </c>
      <c r="M10" s="280">
        <v>29.583300000000001</v>
      </c>
      <c r="N10" s="280">
        <v>28.348499999999998</v>
      </c>
      <c r="O10" s="280">
        <v>27.713200000000001</v>
      </c>
      <c r="P10" s="280">
        <v>27.126200000000001</v>
      </c>
      <c r="Q10" s="281">
        <v>27.092300000000002</v>
      </c>
      <c r="R10" s="282">
        <v>26.825500000000005</v>
      </c>
      <c r="S10" s="282">
        <v>27.502800000000001</v>
      </c>
      <c r="T10" s="282">
        <v>27.672799999999999</v>
      </c>
      <c r="U10" s="282">
        <v>27.952800000000003</v>
      </c>
      <c r="V10" s="282">
        <v>28.702800000000003</v>
      </c>
      <c r="W10" s="282">
        <v>29.422800000000009</v>
      </c>
      <c r="X10" s="282">
        <v>30.102800000000009</v>
      </c>
      <c r="Y10" s="282">
        <v>30.962800000000009</v>
      </c>
      <c r="Z10" s="282">
        <v>31.462800000000009</v>
      </c>
      <c r="AA10" s="282"/>
      <c r="AB10" s="282"/>
      <c r="AC10" s="282"/>
      <c r="AD10" s="282"/>
      <c r="AE10" s="282"/>
      <c r="AF10" s="282"/>
      <c r="CZ10" s="8"/>
    </row>
    <row r="11" spans="2:104" ht="14.4" thickBot="1" x14ac:dyDescent="0.3">
      <c r="B11" s="487" t="s">
        <v>151</v>
      </c>
      <c r="C11" s="481" t="s">
        <v>152</v>
      </c>
      <c r="D11" s="482" t="s">
        <v>79</v>
      </c>
      <c r="E11" s="488" t="s">
        <v>145</v>
      </c>
      <c r="F11" s="483">
        <v>2</v>
      </c>
      <c r="G11" s="1576">
        <v>24.36</v>
      </c>
      <c r="H11" s="1577">
        <v>23.55</v>
      </c>
      <c r="I11" s="1577">
        <v>26.93</v>
      </c>
      <c r="J11" s="1577">
        <v>32.19</v>
      </c>
      <c r="K11" s="1577">
        <v>28.19</v>
      </c>
      <c r="L11" s="283">
        <v>24</v>
      </c>
      <c r="M11" s="284">
        <v>22.0046</v>
      </c>
      <c r="N11" s="284">
        <v>22.3963</v>
      </c>
      <c r="O11" s="284">
        <v>22.039000000000001</v>
      </c>
      <c r="P11" s="284">
        <v>21.000399999999999</v>
      </c>
      <c r="Q11" s="285">
        <v>20.2544</v>
      </c>
      <c r="R11" s="286">
        <v>17.691600000000001</v>
      </c>
      <c r="S11" s="286">
        <v>15.975200000000001</v>
      </c>
      <c r="T11" s="286">
        <v>15.5822</v>
      </c>
      <c r="U11" s="286">
        <v>15.1892</v>
      </c>
      <c r="V11" s="286">
        <v>14.821199999999999</v>
      </c>
      <c r="W11" s="286">
        <v>14.481199999999999</v>
      </c>
      <c r="X11" s="286">
        <v>14.1112</v>
      </c>
      <c r="Y11" s="286">
        <v>13.761199999999999</v>
      </c>
      <c r="Z11" s="286">
        <v>13.411200000000001</v>
      </c>
      <c r="AA11" s="286"/>
      <c r="AB11" s="286"/>
      <c r="AC11" s="286"/>
      <c r="AD11" s="286"/>
      <c r="AE11" s="286"/>
      <c r="AF11" s="286"/>
      <c r="CZ11" s="8"/>
    </row>
    <row r="12" spans="2:104" x14ac:dyDescent="0.25">
      <c r="B12" s="502" t="s">
        <v>153</v>
      </c>
      <c r="C12" s="503" t="s">
        <v>154</v>
      </c>
      <c r="D12" s="504" t="s">
        <v>79</v>
      </c>
      <c r="E12" s="505" t="s">
        <v>145</v>
      </c>
      <c r="F12" s="506">
        <v>2</v>
      </c>
      <c r="G12" s="1578">
        <v>170.01</v>
      </c>
      <c r="H12" s="1579">
        <v>179.33</v>
      </c>
      <c r="I12" s="1579">
        <v>177.18</v>
      </c>
      <c r="J12" s="1579">
        <v>179.64</v>
      </c>
      <c r="K12" s="1579">
        <v>177.9</v>
      </c>
      <c r="L12" s="287">
        <v>174.43</v>
      </c>
      <c r="M12" s="288">
        <v>172.36467849957202</v>
      </c>
      <c r="N12" s="288">
        <v>171.56147362427402</v>
      </c>
      <c r="O12" s="288">
        <v>169.46629966862204</v>
      </c>
      <c r="P12" s="288">
        <v>165.78547696933603</v>
      </c>
      <c r="Q12" s="289">
        <v>162.04537373761406</v>
      </c>
      <c r="R12" s="290">
        <v>145.43933180797302</v>
      </c>
      <c r="S12" s="290">
        <v>138.24353084440003</v>
      </c>
      <c r="T12" s="290">
        <v>134.79622244298099</v>
      </c>
      <c r="U12" s="290">
        <v>133.07116762632901</v>
      </c>
      <c r="V12" s="290">
        <v>134.66330573841702</v>
      </c>
      <c r="W12" s="290">
        <v>135.87424175867503</v>
      </c>
      <c r="X12" s="290">
        <v>137.03551227230906</v>
      </c>
      <c r="Y12" s="290">
        <v>138.43674093155403</v>
      </c>
      <c r="Z12" s="290">
        <v>139.47918889037302</v>
      </c>
      <c r="AA12" s="290"/>
      <c r="AB12" s="290"/>
      <c r="AC12" s="290"/>
      <c r="AD12" s="290"/>
      <c r="AE12" s="290"/>
      <c r="AF12" s="290"/>
      <c r="CZ12" s="8"/>
    </row>
    <row r="13" spans="2:104" ht="14.4" thickBot="1" x14ac:dyDescent="0.3"/>
    <row r="14" spans="2:104" x14ac:dyDescent="0.25">
      <c r="B14" s="52" t="s">
        <v>57</v>
      </c>
      <c r="C14" s="157" t="str">
        <f>'TITLE PAGE'!D18</f>
        <v>Portsmouth Water</v>
      </c>
      <c r="D14" s="92" t="s">
        <v>2</v>
      </c>
    </row>
    <row r="15" spans="2:104" ht="55.8" thickBot="1" x14ac:dyDescent="0.3">
      <c r="B15" s="53" t="s">
        <v>110</v>
      </c>
      <c r="C15" s="474" t="s">
        <v>155</v>
      </c>
      <c r="D15" s="94" t="s">
        <v>2363</v>
      </c>
      <c r="G15" s="1584"/>
      <c r="H15" s="1584"/>
      <c r="I15" s="1584"/>
      <c r="J15" s="1584"/>
      <c r="K15" s="1584"/>
      <c r="L15" s="1584"/>
      <c r="M15" s="1584"/>
      <c r="N15" s="1584"/>
      <c r="O15" s="1584"/>
      <c r="P15" s="1584"/>
      <c r="Q15" s="1584"/>
      <c r="R15" s="1584"/>
      <c r="S15" s="1584"/>
      <c r="T15" s="1584"/>
      <c r="U15" s="1584"/>
    </row>
    <row r="16" spans="2:104" ht="14.4" thickBot="1" x14ac:dyDescent="0.3"/>
    <row r="17" spans="2:88" ht="41.4" x14ac:dyDescent="0.25">
      <c r="B17" s="507" t="s">
        <v>108</v>
      </c>
      <c r="C17" s="1386" t="s">
        <v>114</v>
      </c>
    </row>
    <row r="18" spans="2:88" ht="14.4" thickBot="1" x14ac:dyDescent="0.3">
      <c r="B18" s="508" t="s">
        <v>63</v>
      </c>
      <c r="C18" s="472" t="s">
        <v>115</v>
      </c>
      <c r="D18" s="472" t="s">
        <v>64</v>
      </c>
      <c r="E18" s="472" t="s">
        <v>116</v>
      </c>
      <c r="F18" s="473" t="s">
        <v>117</v>
      </c>
      <c r="G18" s="471" t="s">
        <v>118</v>
      </c>
      <c r="H18" s="472" t="s">
        <v>119</v>
      </c>
      <c r="I18" s="472" t="s">
        <v>120</v>
      </c>
      <c r="J18" s="472" t="s">
        <v>121</v>
      </c>
      <c r="K18" s="472" t="s">
        <v>122</v>
      </c>
      <c r="L18" s="472" t="s">
        <v>123</v>
      </c>
      <c r="M18" s="472" t="s">
        <v>124</v>
      </c>
      <c r="N18" s="472" t="s">
        <v>125</v>
      </c>
      <c r="O18" s="472" t="s">
        <v>126</v>
      </c>
      <c r="P18" s="472" t="s">
        <v>127</v>
      </c>
      <c r="Q18" s="472" t="s">
        <v>128</v>
      </c>
      <c r="R18" s="472" t="s">
        <v>129</v>
      </c>
      <c r="S18" s="472" t="s">
        <v>156</v>
      </c>
      <c r="T18" s="472" t="s">
        <v>157</v>
      </c>
      <c r="U18" s="472" t="s">
        <v>158</v>
      </c>
      <c r="V18" s="472" t="s">
        <v>159</v>
      </c>
      <c r="W18" s="472" t="s">
        <v>130</v>
      </c>
      <c r="X18" s="472" t="s">
        <v>160</v>
      </c>
      <c r="Y18" s="472" t="s">
        <v>161</v>
      </c>
      <c r="Z18" s="472" t="s">
        <v>162</v>
      </c>
      <c r="AA18" s="472" t="s">
        <v>163</v>
      </c>
      <c r="AB18" s="472" t="s">
        <v>131</v>
      </c>
      <c r="AC18" s="472" t="s">
        <v>164</v>
      </c>
      <c r="AD18" s="472" t="s">
        <v>165</v>
      </c>
      <c r="AE18" s="472" t="s">
        <v>166</v>
      </c>
      <c r="AF18" s="472" t="s">
        <v>167</v>
      </c>
      <c r="AG18" s="472" t="s">
        <v>132</v>
      </c>
      <c r="AH18" s="472" t="s">
        <v>168</v>
      </c>
      <c r="AI18" s="472" t="s">
        <v>169</v>
      </c>
      <c r="AJ18" s="472" t="s">
        <v>170</v>
      </c>
      <c r="AK18" s="472" t="s">
        <v>171</v>
      </c>
      <c r="AL18" s="472" t="s">
        <v>133</v>
      </c>
      <c r="AM18" s="472" t="s">
        <v>172</v>
      </c>
      <c r="AN18" s="472" t="s">
        <v>173</v>
      </c>
      <c r="AO18" s="472" t="s">
        <v>174</v>
      </c>
      <c r="AP18" s="472" t="s">
        <v>175</v>
      </c>
      <c r="AQ18" s="472" t="s">
        <v>134</v>
      </c>
      <c r="AR18" s="472" t="s">
        <v>176</v>
      </c>
      <c r="AS18" s="472" t="s">
        <v>177</v>
      </c>
      <c r="AT18" s="472" t="s">
        <v>178</v>
      </c>
      <c r="AU18" s="472" t="s">
        <v>179</v>
      </c>
      <c r="AV18" s="472" t="s">
        <v>135</v>
      </c>
      <c r="AW18" s="472" t="s">
        <v>180</v>
      </c>
      <c r="AX18" s="472" t="s">
        <v>181</v>
      </c>
      <c r="AY18" s="472" t="s">
        <v>182</v>
      </c>
      <c r="AZ18" s="472" t="s">
        <v>183</v>
      </c>
      <c r="BA18" s="472" t="s">
        <v>136</v>
      </c>
      <c r="BB18" s="472" t="s">
        <v>184</v>
      </c>
      <c r="BC18" s="472" t="s">
        <v>185</v>
      </c>
      <c r="BD18" s="472" t="s">
        <v>186</v>
      </c>
      <c r="BE18" s="472" t="s">
        <v>187</v>
      </c>
      <c r="BF18" s="472" t="s">
        <v>137</v>
      </c>
      <c r="BG18" s="472" t="s">
        <v>188</v>
      </c>
      <c r="BH18" s="472" t="s">
        <v>189</v>
      </c>
      <c r="BI18" s="472" t="s">
        <v>190</v>
      </c>
      <c r="BJ18" s="472" t="s">
        <v>191</v>
      </c>
      <c r="BK18" s="472" t="s">
        <v>138</v>
      </c>
      <c r="BL18" s="472" t="s">
        <v>192</v>
      </c>
      <c r="BM18" s="472" t="s">
        <v>193</v>
      </c>
      <c r="BN18" s="472" t="s">
        <v>194</v>
      </c>
      <c r="BO18" s="472" t="s">
        <v>195</v>
      </c>
      <c r="BP18" s="472" t="s">
        <v>139</v>
      </c>
      <c r="BQ18" s="472" t="s">
        <v>196</v>
      </c>
      <c r="BR18" s="472" t="s">
        <v>197</v>
      </c>
      <c r="BS18" s="472" t="s">
        <v>198</v>
      </c>
      <c r="BT18" s="472" t="s">
        <v>199</v>
      </c>
      <c r="BU18" s="472" t="s">
        <v>140</v>
      </c>
      <c r="BV18" s="472" t="s">
        <v>200</v>
      </c>
      <c r="BW18" s="472" t="s">
        <v>201</v>
      </c>
      <c r="BX18" s="472" t="s">
        <v>202</v>
      </c>
      <c r="BY18" s="472" t="s">
        <v>203</v>
      </c>
      <c r="BZ18" s="472" t="s">
        <v>141</v>
      </c>
      <c r="CA18" s="472" t="s">
        <v>204</v>
      </c>
      <c r="CB18" s="472" t="s">
        <v>205</v>
      </c>
      <c r="CC18" s="472" t="s">
        <v>206</v>
      </c>
      <c r="CD18" s="472" t="s">
        <v>207</v>
      </c>
      <c r="CE18" s="472" t="s">
        <v>142</v>
      </c>
      <c r="CF18" s="472" t="s">
        <v>208</v>
      </c>
      <c r="CG18" s="472" t="s">
        <v>209</v>
      </c>
      <c r="CH18" s="472" t="s">
        <v>210</v>
      </c>
      <c r="CI18" s="472" t="s">
        <v>211</v>
      </c>
      <c r="CJ18" s="472" t="s">
        <v>212</v>
      </c>
    </row>
    <row r="19" spans="2:88" ht="13.95" customHeight="1" x14ac:dyDescent="0.25">
      <c r="B19" s="553" t="s">
        <v>213</v>
      </c>
      <c r="C19" s="554" t="s">
        <v>214</v>
      </c>
      <c r="D19" s="555" t="s">
        <v>215</v>
      </c>
      <c r="E19" s="555" t="s">
        <v>148</v>
      </c>
      <c r="F19" s="556">
        <v>1</v>
      </c>
      <c r="G19" s="374"/>
      <c r="H19" s="375"/>
      <c r="I19" s="375">
        <f t="shared" ref="I19:BJ19" si="0">SUM(I20:I28)</f>
        <v>149.20103209451813</v>
      </c>
      <c r="J19" s="375">
        <f t="shared" si="0"/>
        <v>151.58364982680521</v>
      </c>
      <c r="K19" s="375">
        <f t="shared" si="0"/>
        <v>150.33297317647535</v>
      </c>
      <c r="L19" s="375">
        <f t="shared" si="0"/>
        <v>148.91867515127163</v>
      </c>
      <c r="M19" s="375">
        <f>SUM(M20:M28)</f>
        <v>146.3529780423263</v>
      </c>
      <c r="N19" s="375">
        <f t="shared" si="0"/>
        <v>143.96985744178076</v>
      </c>
      <c r="O19" s="375">
        <f t="shared" si="0"/>
        <v>141.8243474594602</v>
      </c>
      <c r="P19" s="375">
        <f t="shared" si="0"/>
        <v>139.71547511155492</v>
      </c>
      <c r="Q19" s="375">
        <f t="shared" si="0"/>
        <v>137.07827938777834</v>
      </c>
      <c r="R19" s="375">
        <f t="shared" si="0"/>
        <v>133.51452695535809</v>
      </c>
      <c r="S19" s="375">
        <f t="shared" si="0"/>
        <v>129.90952037828023</v>
      </c>
      <c r="T19" s="375">
        <f t="shared" si="0"/>
        <v>126.92962276143955</v>
      </c>
      <c r="U19" s="375">
        <f t="shared" si="0"/>
        <v>123.39821065603414</v>
      </c>
      <c r="V19" s="375">
        <f t="shared" si="0"/>
        <v>122.00800646169459</v>
      </c>
      <c r="W19" s="375">
        <f t="shared" si="0"/>
        <v>117.76565998004308</v>
      </c>
      <c r="X19" s="375">
        <f t="shared" si="0"/>
        <v>116.25968141227182</v>
      </c>
      <c r="Y19" s="375">
        <f t="shared" si="0"/>
        <v>114.86072442554243</v>
      </c>
      <c r="Z19" s="375">
        <f t="shared" si="0"/>
        <v>113.42321464857038</v>
      </c>
      <c r="AA19" s="375">
        <f t="shared" si="0"/>
        <v>111.97332233359039</v>
      </c>
      <c r="AB19" s="375">
        <f t="shared" si="0"/>
        <v>110.64348896597059</v>
      </c>
      <c r="AC19" s="375">
        <f t="shared" si="0"/>
        <v>109.53398448255551</v>
      </c>
      <c r="AD19" s="375">
        <f t="shared" si="0"/>
        <v>108.3952247051825</v>
      </c>
      <c r="AE19" s="375">
        <f t="shared" si="0"/>
        <v>107.22417793710335</v>
      </c>
      <c r="AF19" s="375">
        <f t="shared" si="0"/>
        <v>106.03898422538519</v>
      </c>
      <c r="AG19" s="375">
        <f t="shared" si="0"/>
        <v>105.25686494521133</v>
      </c>
      <c r="AH19" s="375">
        <f t="shared" si="0"/>
        <v>104.48079547880077</v>
      </c>
      <c r="AI19" s="375">
        <f t="shared" si="0"/>
        <v>103.70386025580864</v>
      </c>
      <c r="AJ19" s="375">
        <f t="shared" si="0"/>
        <v>102.89214063205044</v>
      </c>
      <c r="AK19" s="375">
        <f t="shared" si="0"/>
        <v>102.05966828415474</v>
      </c>
      <c r="AL19" s="375">
        <f t="shared" si="0"/>
        <v>102.13741772163151</v>
      </c>
      <c r="AM19" s="375">
        <f t="shared" si="0"/>
        <v>102.19155085660425</v>
      </c>
      <c r="AN19" s="375">
        <f t="shared" si="0"/>
        <v>102.2468842885031</v>
      </c>
      <c r="AO19" s="375">
        <f t="shared" si="0"/>
        <v>102.28898013554806</v>
      </c>
      <c r="AP19" s="375">
        <f t="shared" si="0"/>
        <v>102.35590662398688</v>
      </c>
      <c r="AQ19" s="375">
        <f t="shared" si="0"/>
        <v>102.4227022065372</v>
      </c>
      <c r="AR19" s="375">
        <f t="shared" si="0"/>
        <v>102.49381898215337</v>
      </c>
      <c r="AS19" s="375">
        <f t="shared" si="0"/>
        <v>102.55953205832448</v>
      </c>
      <c r="AT19" s="375">
        <f t="shared" si="0"/>
        <v>102.63281116401981</v>
      </c>
      <c r="AU19" s="375">
        <f t="shared" si="0"/>
        <v>102.69159976881411</v>
      </c>
      <c r="AV19" s="375">
        <f t="shared" si="0"/>
        <v>102.75526328042963</v>
      </c>
      <c r="AW19" s="375">
        <f t="shared" si="0"/>
        <v>102.81866602965944</v>
      </c>
      <c r="AX19" s="375">
        <f t="shared" si="0"/>
        <v>102.97939243996161</v>
      </c>
      <c r="AY19" s="375">
        <f t="shared" si="0"/>
        <v>102.97305617328179</v>
      </c>
      <c r="AZ19" s="375">
        <f t="shared" si="0"/>
        <v>103.0662781830919</v>
      </c>
      <c r="BA19" s="375">
        <f t="shared" si="0"/>
        <v>103.16721040054384</v>
      </c>
      <c r="BB19" s="375">
        <f t="shared" si="0"/>
        <v>103.29031173418304</v>
      </c>
      <c r="BC19" s="375">
        <f t="shared" si="0"/>
        <v>103.40482338345933</v>
      </c>
      <c r="BD19" s="375">
        <f t="shared" si="0"/>
        <v>103.5023701750135</v>
      </c>
      <c r="BE19" s="375">
        <f t="shared" si="0"/>
        <v>103.59468317405599</v>
      </c>
      <c r="BF19" s="375">
        <f t="shared" si="0"/>
        <v>103.68682897961475</v>
      </c>
      <c r="BG19" s="375">
        <f t="shared" si="0"/>
        <v>103.77836436301918</v>
      </c>
      <c r="BH19" s="375">
        <f t="shared" si="0"/>
        <v>103.8519726280296</v>
      </c>
      <c r="BI19" s="375">
        <f t="shared" si="0"/>
        <v>103.93721317343565</v>
      </c>
      <c r="BJ19" s="375">
        <f t="shared" si="0"/>
        <v>104.00441692289978</v>
      </c>
      <c r="BK19" s="1500"/>
      <c r="BL19" s="1500"/>
      <c r="BM19" s="1500"/>
      <c r="BN19" s="1500"/>
      <c r="BO19" s="1500"/>
      <c r="BP19" s="1500"/>
      <c r="BQ19" s="1500"/>
      <c r="BR19" s="1500"/>
      <c r="BS19" s="1500"/>
      <c r="BT19" s="1500"/>
      <c r="BU19" s="1500"/>
      <c r="BV19" s="1500"/>
      <c r="BW19" s="1500"/>
      <c r="BX19" s="1500"/>
      <c r="BY19" s="1500"/>
      <c r="BZ19" s="1500"/>
      <c r="CA19" s="1500"/>
      <c r="CB19" s="1500"/>
      <c r="CC19" s="1500"/>
      <c r="CD19" s="1500"/>
      <c r="CE19" s="1500"/>
      <c r="CF19" s="1500"/>
      <c r="CG19" s="1500"/>
      <c r="CH19" s="1500"/>
      <c r="CI19" s="1500"/>
      <c r="CJ19" s="1500"/>
    </row>
    <row r="20" spans="2:88" x14ac:dyDescent="0.25">
      <c r="B20" s="557" t="s">
        <v>216</v>
      </c>
      <c r="C20" s="558" t="s">
        <v>217</v>
      </c>
      <c r="D20" s="559" t="s">
        <v>79</v>
      </c>
      <c r="E20" s="559" t="s">
        <v>148</v>
      </c>
      <c r="F20" s="560">
        <v>1</v>
      </c>
      <c r="G20" s="376"/>
      <c r="H20" s="377"/>
      <c r="I20" s="377">
        <v>34.666228598334584</v>
      </c>
      <c r="J20" s="377">
        <v>34.990667436879903</v>
      </c>
      <c r="K20" s="377">
        <v>34.47464309128118</v>
      </c>
      <c r="L20" s="377">
        <v>33.925082750558587</v>
      </c>
      <c r="M20" s="378">
        <v>33.114978126612193</v>
      </c>
      <c r="N20" s="378">
        <v>32.356498266821504</v>
      </c>
      <c r="O20" s="378">
        <v>31.664693761079842</v>
      </c>
      <c r="P20" s="378">
        <v>30.984216097060848</v>
      </c>
      <c r="Q20" s="378">
        <v>30.196715807511787</v>
      </c>
      <c r="R20" s="378">
        <v>29.208389562005419</v>
      </c>
      <c r="S20" s="378">
        <v>28.221992224607394</v>
      </c>
      <c r="T20" s="378">
        <v>27.384196468936295</v>
      </c>
      <c r="U20" s="378">
        <v>26.442473712007317</v>
      </c>
      <c r="V20" s="378">
        <v>25.949281886510882</v>
      </c>
      <c r="W20" s="378">
        <v>24.867791159134839</v>
      </c>
      <c r="X20" s="378">
        <v>24.375341826560145</v>
      </c>
      <c r="Y20" s="378">
        <v>23.912081585589615</v>
      </c>
      <c r="Z20" s="378">
        <v>23.440268226862703</v>
      </c>
      <c r="AA20" s="378">
        <v>22.974918377970575</v>
      </c>
      <c r="AB20" s="378">
        <v>22.533774485817357</v>
      </c>
      <c r="AC20" s="378">
        <v>22.14346130231516</v>
      </c>
      <c r="AD20" s="378">
        <v>21.750607258037022</v>
      </c>
      <c r="AE20" s="378">
        <v>21.356876577908441</v>
      </c>
      <c r="AF20" s="378">
        <v>20.959591160284202</v>
      </c>
      <c r="AG20" s="378">
        <v>20.804998012577528</v>
      </c>
      <c r="AH20" s="378">
        <v>20.651600666811078</v>
      </c>
      <c r="AI20" s="378">
        <v>20.498032196206648</v>
      </c>
      <c r="AJ20" s="378">
        <v>20.337588265372784</v>
      </c>
      <c r="AK20" s="378">
        <v>20.173042365658674</v>
      </c>
      <c r="AL20" s="378">
        <v>20.188410264873848</v>
      </c>
      <c r="AM20" s="378">
        <v>20.199110182319696</v>
      </c>
      <c r="AN20" s="378">
        <v>20.210047349613099</v>
      </c>
      <c r="AO20" s="378">
        <v>20.218367985179849</v>
      </c>
      <c r="AP20" s="378">
        <v>20.231596627888177</v>
      </c>
      <c r="AQ20" s="378">
        <v>20.244799395830501</v>
      </c>
      <c r="AR20" s="378">
        <v>20.258856287759833</v>
      </c>
      <c r="AS20" s="378">
        <v>20.271845088251393</v>
      </c>
      <c r="AT20" s="378">
        <v>20.286329384825763</v>
      </c>
      <c r="AU20" s="378">
        <v>20.297949499167416</v>
      </c>
      <c r="AV20" s="378">
        <v>20.310533184168147</v>
      </c>
      <c r="AW20" s="378">
        <v>20.323065327058821</v>
      </c>
      <c r="AX20" s="378">
        <v>20.354834396455352</v>
      </c>
      <c r="AY20" s="378">
        <v>20.353581974432814</v>
      </c>
      <c r="AZ20" s="378">
        <v>20.372008171430391</v>
      </c>
      <c r="BA20" s="378">
        <v>20.391958362656258</v>
      </c>
      <c r="BB20" s="378">
        <v>20.416290485820312</v>
      </c>
      <c r="BC20" s="378">
        <v>20.438924778004964</v>
      </c>
      <c r="BD20" s="378">
        <v>20.458205808325165</v>
      </c>
      <c r="BE20" s="378">
        <v>20.476452330892734</v>
      </c>
      <c r="BF20" s="378">
        <v>20.494665806113705</v>
      </c>
      <c r="BG20" s="378">
        <v>20.512758625720306</v>
      </c>
      <c r="BH20" s="378">
        <v>20.527307983693749</v>
      </c>
      <c r="BI20" s="378">
        <v>20.544156570041899</v>
      </c>
      <c r="BJ20" s="378">
        <v>20.557440015969785</v>
      </c>
      <c r="BK20" s="378"/>
      <c r="BL20" s="378"/>
      <c r="BM20" s="378"/>
      <c r="BN20" s="378"/>
      <c r="BO20" s="378"/>
      <c r="BP20" s="378"/>
      <c r="BQ20" s="378"/>
      <c r="BR20" s="378"/>
      <c r="BS20" s="378"/>
      <c r="BT20" s="378"/>
      <c r="BU20" s="378"/>
      <c r="BV20" s="378"/>
      <c r="BW20" s="378"/>
      <c r="BX20" s="378"/>
      <c r="BY20" s="378"/>
      <c r="BZ20" s="378"/>
      <c r="CA20" s="378"/>
      <c r="CB20" s="378"/>
      <c r="CC20" s="378"/>
      <c r="CD20" s="378"/>
      <c r="CE20" s="378"/>
      <c r="CF20" s="378"/>
      <c r="CG20" s="378"/>
      <c r="CH20" s="378"/>
      <c r="CI20" s="378"/>
      <c r="CJ20" s="378"/>
    </row>
    <row r="21" spans="2:88" x14ac:dyDescent="0.25">
      <c r="B21" s="557" t="s">
        <v>218</v>
      </c>
      <c r="C21" s="558" t="s">
        <v>219</v>
      </c>
      <c r="D21" s="559" t="s">
        <v>79</v>
      </c>
      <c r="E21" s="559" t="s">
        <v>148</v>
      </c>
      <c r="F21" s="560">
        <v>1</v>
      </c>
      <c r="G21" s="376"/>
      <c r="H21" s="377"/>
      <c r="I21" s="377">
        <v>65.861834438524667</v>
      </c>
      <c r="J21" s="377">
        <v>67.126915881227063</v>
      </c>
      <c r="K21" s="377">
        <v>66.786693789761557</v>
      </c>
      <c r="L21" s="377">
        <v>66.372021111442848</v>
      </c>
      <c r="M21" s="378">
        <v>65.454052698533644</v>
      </c>
      <c r="N21" s="378">
        <v>64.597797607904425</v>
      </c>
      <c r="O21" s="378">
        <v>63.84010838927388</v>
      </c>
      <c r="P21" s="378">
        <v>63.10046715301295</v>
      </c>
      <c r="Q21" s="378">
        <v>62.121309086298083</v>
      </c>
      <c r="R21" s="378">
        <v>60.700562670011266</v>
      </c>
      <c r="S21" s="378">
        <v>59.263584961525915</v>
      </c>
      <c r="T21" s="378">
        <v>58.094614298494442</v>
      </c>
      <c r="U21" s="378">
        <v>56.674788427556294</v>
      </c>
      <c r="V21" s="378">
        <v>56.231581209386455</v>
      </c>
      <c r="W21" s="378">
        <v>54.459402429502759</v>
      </c>
      <c r="X21" s="378">
        <v>53.949050922429628</v>
      </c>
      <c r="Y21" s="378">
        <v>53.489062845228098</v>
      </c>
      <c r="Z21" s="378">
        <v>52.995882327045344</v>
      </c>
      <c r="AA21" s="378">
        <v>52.502897336688491</v>
      </c>
      <c r="AB21" s="378">
        <v>52.051248235166511</v>
      </c>
      <c r="AC21" s="378">
        <v>51.715555342368908</v>
      </c>
      <c r="AD21" s="378">
        <v>51.362226610828202</v>
      </c>
      <c r="AE21" s="378">
        <v>50.984045391661894</v>
      </c>
      <c r="AF21" s="378">
        <v>50.595774207771058</v>
      </c>
      <c r="AG21" s="378">
        <v>50.22259135627268</v>
      </c>
      <c r="AH21" s="378">
        <v>49.852295131927548</v>
      </c>
      <c r="AI21" s="378">
        <v>49.481585817766046</v>
      </c>
      <c r="AJ21" s="378">
        <v>49.094279365297659</v>
      </c>
      <c r="AK21" s="378">
        <v>48.697070892809656</v>
      </c>
      <c r="AL21" s="378">
        <v>48.734168503769361</v>
      </c>
      <c r="AM21" s="378">
        <v>48.759997757927593</v>
      </c>
      <c r="AN21" s="378">
        <v>48.786399725533641</v>
      </c>
      <c r="AO21" s="378">
        <v>48.80648547029751</v>
      </c>
      <c r="AP21" s="378">
        <v>48.838418985337348</v>
      </c>
      <c r="AQ21" s="378">
        <v>48.870290039530097</v>
      </c>
      <c r="AR21" s="378">
        <v>48.904222921363569</v>
      </c>
      <c r="AS21" s="378">
        <v>48.935577465060291</v>
      </c>
      <c r="AT21" s="378">
        <v>48.970542087863812</v>
      </c>
      <c r="AU21" s="378">
        <v>48.998592667524591</v>
      </c>
      <c r="AV21" s="378">
        <v>49.028969275547603</v>
      </c>
      <c r="AW21" s="378">
        <v>49.059221462586322</v>
      </c>
      <c r="AX21" s="378">
        <v>49.135910967151837</v>
      </c>
      <c r="AY21" s="378">
        <v>49.132887660953699</v>
      </c>
      <c r="AZ21" s="378">
        <v>49.177367903705949</v>
      </c>
      <c r="BA21" s="378">
        <v>49.225527019165149</v>
      </c>
      <c r="BB21" s="378">
        <v>49.284263976398229</v>
      </c>
      <c r="BC21" s="378">
        <v>49.338902424637489</v>
      </c>
      <c r="BD21" s="378">
        <v>49.385446207343641</v>
      </c>
      <c r="BE21" s="378">
        <v>49.429492721841257</v>
      </c>
      <c r="BF21" s="378">
        <v>49.473459461114565</v>
      </c>
      <c r="BG21" s="378">
        <v>49.517134941642638</v>
      </c>
      <c r="BH21" s="378">
        <v>49.552256620556271</v>
      </c>
      <c r="BI21" s="378">
        <v>49.592928562297502</v>
      </c>
      <c r="BJ21" s="378">
        <v>49.62499437053436</v>
      </c>
      <c r="BK21" s="378"/>
      <c r="BL21" s="378"/>
      <c r="BM21" s="378"/>
      <c r="BN21" s="378"/>
      <c r="BO21" s="378"/>
      <c r="BP21" s="378"/>
      <c r="BQ21" s="378"/>
      <c r="BR21" s="378"/>
      <c r="BS21" s="378"/>
      <c r="BT21" s="378"/>
      <c r="BU21" s="378"/>
      <c r="BV21" s="378"/>
      <c r="BW21" s="378"/>
      <c r="BX21" s="378"/>
      <c r="BY21" s="378"/>
      <c r="BZ21" s="378"/>
      <c r="CA21" s="378"/>
      <c r="CB21" s="378"/>
      <c r="CC21" s="378"/>
      <c r="CD21" s="378"/>
      <c r="CE21" s="378"/>
      <c r="CF21" s="378"/>
      <c r="CG21" s="378"/>
      <c r="CH21" s="378"/>
      <c r="CI21" s="378"/>
      <c r="CJ21" s="378"/>
    </row>
    <row r="22" spans="2:88" x14ac:dyDescent="0.25">
      <c r="B22" s="557" t="s">
        <v>220</v>
      </c>
      <c r="C22" s="558" t="s">
        <v>221</v>
      </c>
      <c r="D22" s="559" t="s">
        <v>79</v>
      </c>
      <c r="E22" s="559" t="s">
        <v>148</v>
      </c>
      <c r="F22" s="560">
        <v>1</v>
      </c>
      <c r="G22" s="376"/>
      <c r="H22" s="377"/>
      <c r="I22" s="377">
        <v>19.825829661006829</v>
      </c>
      <c r="J22" s="377">
        <v>20.15503901712081</v>
      </c>
      <c r="K22" s="377">
        <v>20.000361155567539</v>
      </c>
      <c r="L22" s="377">
        <v>19.822828225219222</v>
      </c>
      <c r="M22" s="378">
        <v>19.485427005535289</v>
      </c>
      <c r="N22" s="378">
        <v>19.180621135472293</v>
      </c>
      <c r="O22" s="378">
        <v>18.896672083225067</v>
      </c>
      <c r="P22" s="378">
        <v>18.629661730889538</v>
      </c>
      <c r="Q22" s="378">
        <v>18.279846581023257</v>
      </c>
      <c r="R22" s="378">
        <v>17.81618275066997</v>
      </c>
      <c r="S22" s="378">
        <v>17.333396697802144</v>
      </c>
      <c r="T22" s="378">
        <v>16.935798836143263</v>
      </c>
      <c r="U22" s="378">
        <v>16.467908464900912</v>
      </c>
      <c r="V22" s="378">
        <v>16.282381014395817</v>
      </c>
      <c r="W22" s="378">
        <v>15.726433537396973</v>
      </c>
      <c r="X22" s="378">
        <v>15.525325066058107</v>
      </c>
      <c r="Y22" s="378">
        <v>15.328552059191036</v>
      </c>
      <c r="Z22" s="378">
        <v>15.135197393337291</v>
      </c>
      <c r="AA22" s="378">
        <v>14.943218486695635</v>
      </c>
      <c r="AB22" s="378">
        <v>14.764270709273257</v>
      </c>
      <c r="AC22" s="378">
        <v>14.616218395491551</v>
      </c>
      <c r="AD22" s="378">
        <v>14.453419479044541</v>
      </c>
      <c r="AE22" s="378">
        <v>14.298702399975868</v>
      </c>
      <c r="AF22" s="378">
        <v>14.128631288207773</v>
      </c>
      <c r="AG22" s="378">
        <v>14.024421737223314</v>
      </c>
      <c r="AH22" s="378">
        <v>13.921018263255242</v>
      </c>
      <c r="AI22" s="378">
        <v>13.817499435904482</v>
      </c>
      <c r="AJ22" s="378">
        <v>13.709345935969912</v>
      </c>
      <c r="AK22" s="378">
        <v>13.598427343652506</v>
      </c>
      <c r="AL22" s="378">
        <v>13.608786676524275</v>
      </c>
      <c r="AM22" s="378">
        <v>13.61599937391186</v>
      </c>
      <c r="AN22" s="378">
        <v>13.623371998828265</v>
      </c>
      <c r="AO22" s="378">
        <v>13.628980848309496</v>
      </c>
      <c r="AP22" s="378">
        <v>13.63789813175458</v>
      </c>
      <c r="AQ22" s="378">
        <v>13.646797973302744</v>
      </c>
      <c r="AR22" s="378">
        <v>13.656273570493981</v>
      </c>
      <c r="AS22" s="378">
        <v>13.6650291789225</v>
      </c>
      <c r="AT22" s="378">
        <v>13.674792884912915</v>
      </c>
      <c r="AU22" s="378">
        <v>13.682625876969134</v>
      </c>
      <c r="AV22" s="378">
        <v>13.691108401473672</v>
      </c>
      <c r="AW22" s="378">
        <v>13.699556182005239</v>
      </c>
      <c r="AX22" s="378">
        <v>13.720971364412213</v>
      </c>
      <c r="AY22" s="378">
        <v>13.720127120417263</v>
      </c>
      <c r="AZ22" s="378">
        <v>13.732548018393361</v>
      </c>
      <c r="BA22" s="378">
        <v>13.745996224219704</v>
      </c>
      <c r="BB22" s="378">
        <v>13.762398242465924</v>
      </c>
      <c r="BC22" s="378">
        <v>13.777655771408206</v>
      </c>
      <c r="BD22" s="378">
        <v>13.790652903182758</v>
      </c>
      <c r="BE22" s="378">
        <v>13.802952684589636</v>
      </c>
      <c r="BF22" s="378">
        <v>13.815230189141426</v>
      </c>
      <c r="BG22" s="378">
        <v>13.827426361062471</v>
      </c>
      <c r="BH22" s="378">
        <v>13.837233924230812</v>
      </c>
      <c r="BI22" s="378">
        <v>13.848591372113267</v>
      </c>
      <c r="BJ22" s="378">
        <v>13.857545597809594</v>
      </c>
      <c r="BK22" s="378"/>
      <c r="BL22" s="378"/>
      <c r="BM22" s="378"/>
      <c r="BN22" s="378"/>
      <c r="BO22" s="378"/>
      <c r="BP22" s="378"/>
      <c r="BQ22" s="378"/>
      <c r="BR22" s="378"/>
      <c r="BS22" s="378"/>
      <c r="BT22" s="378"/>
      <c r="BU22" s="378"/>
      <c r="BV22" s="378"/>
      <c r="BW22" s="378"/>
      <c r="BX22" s="378"/>
      <c r="BY22" s="378"/>
      <c r="BZ22" s="378"/>
      <c r="CA22" s="378"/>
      <c r="CB22" s="378"/>
      <c r="CC22" s="378"/>
      <c r="CD22" s="378"/>
      <c r="CE22" s="378"/>
      <c r="CF22" s="378"/>
      <c r="CG22" s="378"/>
      <c r="CH22" s="378"/>
      <c r="CI22" s="378"/>
      <c r="CJ22" s="378"/>
    </row>
    <row r="23" spans="2:88" x14ac:dyDescent="0.25">
      <c r="B23" s="557" t="s">
        <v>222</v>
      </c>
      <c r="C23" s="558" t="s">
        <v>223</v>
      </c>
      <c r="D23" s="559" t="s">
        <v>79</v>
      </c>
      <c r="E23" s="559" t="s">
        <v>148</v>
      </c>
      <c r="F23" s="560">
        <v>1</v>
      </c>
      <c r="G23" s="376"/>
      <c r="H23" s="377"/>
      <c r="I23" s="377">
        <v>12.45177996046348</v>
      </c>
      <c r="J23" s="377">
        <v>12.651313669062654</v>
      </c>
      <c r="K23" s="377">
        <v>12.547053837251717</v>
      </c>
      <c r="L23" s="377">
        <v>12.428580061261526</v>
      </c>
      <c r="M23" s="378">
        <v>12.209501219095744</v>
      </c>
      <c r="N23" s="378">
        <v>12.009488008246166</v>
      </c>
      <c r="O23" s="378">
        <v>11.831700088145425</v>
      </c>
      <c r="P23" s="378">
        <v>11.655767354510033</v>
      </c>
      <c r="Q23" s="378">
        <v>11.423189948981525</v>
      </c>
      <c r="R23" s="378">
        <v>11.125097624668731</v>
      </c>
      <c r="S23" s="378">
        <v>10.823627773065356</v>
      </c>
      <c r="T23" s="378">
        <v>10.575352646557224</v>
      </c>
      <c r="U23" s="378">
        <v>10.270839462366986</v>
      </c>
      <c r="V23" s="378">
        <v>10.155128188888545</v>
      </c>
      <c r="W23" s="378">
        <v>9.7892631232785625</v>
      </c>
      <c r="X23" s="378">
        <v>9.6640787489844833</v>
      </c>
      <c r="Y23" s="378">
        <v>9.5372550293317548</v>
      </c>
      <c r="Z23" s="378">
        <v>9.4169519014017631</v>
      </c>
      <c r="AA23" s="378">
        <v>9.2863029426316963</v>
      </c>
      <c r="AB23" s="378">
        <v>9.1750977646083438</v>
      </c>
      <c r="AC23" s="378">
        <v>9.0721355558223422</v>
      </c>
      <c r="AD23" s="378">
        <v>8.9669751756712941</v>
      </c>
      <c r="AE23" s="378">
        <v>8.8602612020855727</v>
      </c>
      <c r="AF23" s="378">
        <v>8.761448531576292</v>
      </c>
      <c r="AG23" s="378">
        <v>8.6968260923021461</v>
      </c>
      <c r="AH23" s="378">
        <v>8.6327035176042273</v>
      </c>
      <c r="AI23" s="378">
        <v>8.5685094099527799</v>
      </c>
      <c r="AJ23" s="378">
        <v>8.5014412485819424</v>
      </c>
      <c r="AK23" s="378">
        <v>8.4326583977905187</v>
      </c>
      <c r="AL23" s="378">
        <v>8.4390824285353236</v>
      </c>
      <c r="AM23" s="378">
        <v>8.4435551673057017</v>
      </c>
      <c r="AN23" s="378">
        <v>8.4481270803544639</v>
      </c>
      <c r="AO23" s="378">
        <v>8.4516052407685009</v>
      </c>
      <c r="AP23" s="378">
        <v>8.4571350276496116</v>
      </c>
      <c r="AQ23" s="378">
        <v>8.4626539984595102</v>
      </c>
      <c r="AR23" s="378">
        <v>8.4685300069279492</v>
      </c>
      <c r="AS23" s="378">
        <v>8.4739595358783681</v>
      </c>
      <c r="AT23" s="378">
        <v>8.48001420640996</v>
      </c>
      <c r="AU23" s="378">
        <v>8.4848716023847626</v>
      </c>
      <c r="AV23" s="378">
        <v>8.4901317864994379</v>
      </c>
      <c r="AW23" s="378">
        <v>8.4953704251774234</v>
      </c>
      <c r="AX23" s="378">
        <v>8.5086504106640302</v>
      </c>
      <c r="AY23" s="378">
        <v>8.5081268779764709</v>
      </c>
      <c r="AZ23" s="378">
        <v>8.5158293267214091</v>
      </c>
      <c r="BA23" s="378">
        <v>8.5241688297338403</v>
      </c>
      <c r="BB23" s="378">
        <v>8.5343400512588978</v>
      </c>
      <c r="BC23" s="378">
        <v>8.5438015519393229</v>
      </c>
      <c r="BD23" s="378">
        <v>8.5518613348565733</v>
      </c>
      <c r="BE23" s="378">
        <v>8.5594886767800595</v>
      </c>
      <c r="BF23" s="378">
        <v>8.5671022043774911</v>
      </c>
      <c r="BG23" s="378">
        <v>8.574665295974178</v>
      </c>
      <c r="BH23" s="378">
        <v>8.5807471632242116</v>
      </c>
      <c r="BI23" s="378">
        <v>8.5877901451693379</v>
      </c>
      <c r="BJ23" s="378">
        <v>8.5933428406837269</v>
      </c>
      <c r="BK23" s="378"/>
      <c r="BL23" s="378"/>
      <c r="BM23" s="378"/>
      <c r="BN23" s="378"/>
      <c r="BO23" s="378"/>
      <c r="BP23" s="378"/>
      <c r="BQ23" s="378"/>
      <c r="BR23" s="378"/>
      <c r="BS23" s="378"/>
      <c r="BT23" s="378"/>
      <c r="BU23" s="378"/>
      <c r="BV23" s="378"/>
      <c r="BW23" s="378"/>
      <c r="BX23" s="378"/>
      <c r="BY23" s="378"/>
      <c r="BZ23" s="378"/>
      <c r="CA23" s="378"/>
      <c r="CB23" s="378"/>
      <c r="CC23" s="378"/>
      <c r="CD23" s="378"/>
      <c r="CE23" s="378"/>
      <c r="CF23" s="378"/>
      <c r="CG23" s="378"/>
      <c r="CH23" s="378"/>
      <c r="CI23" s="378"/>
      <c r="CJ23" s="378"/>
    </row>
    <row r="24" spans="2:88" x14ac:dyDescent="0.25">
      <c r="B24" s="557" t="s">
        <v>224</v>
      </c>
      <c r="C24" s="558" t="s">
        <v>225</v>
      </c>
      <c r="D24" s="559" t="s">
        <v>79</v>
      </c>
      <c r="E24" s="559" t="s">
        <v>148</v>
      </c>
      <c r="F24" s="560">
        <v>1</v>
      </c>
      <c r="G24" s="376"/>
      <c r="H24" s="377"/>
      <c r="I24" s="377">
        <v>9.9372803078669083</v>
      </c>
      <c r="J24" s="377">
        <v>10.097032113762285</v>
      </c>
      <c r="K24" s="377">
        <v>10.014329929031788</v>
      </c>
      <c r="L24" s="377">
        <v>9.9202742124965653</v>
      </c>
      <c r="M24" s="378">
        <v>9.7500333476232193</v>
      </c>
      <c r="N24" s="378">
        <v>9.5903105677361467</v>
      </c>
      <c r="O24" s="378">
        <v>9.4483360416125333</v>
      </c>
      <c r="P24" s="378">
        <v>9.2938672550949306</v>
      </c>
      <c r="Q24" s="378">
        <v>9.119353320615506</v>
      </c>
      <c r="R24" s="378">
        <v>8.8813804566683157</v>
      </c>
      <c r="S24" s="378">
        <v>8.6407112474051182</v>
      </c>
      <c r="T24" s="378">
        <v>8.4425084153187946</v>
      </c>
      <c r="U24" s="378">
        <v>8.1969199555428833</v>
      </c>
      <c r="V24" s="378">
        <v>8.1045734584398978</v>
      </c>
      <c r="W24" s="378">
        <v>7.8219864186004413</v>
      </c>
      <c r="X24" s="378">
        <v>7.7103299766266096</v>
      </c>
      <c r="Y24" s="378">
        <v>7.6183133547553652</v>
      </c>
      <c r="Z24" s="378">
        <v>7.5222157959389975</v>
      </c>
      <c r="AA24" s="378">
        <v>7.4156001785551062</v>
      </c>
      <c r="AB24" s="378">
        <v>7.3267970086498471</v>
      </c>
      <c r="AC24" s="378">
        <v>7.2423690850224256</v>
      </c>
      <c r="AD24" s="378">
        <v>7.1670744753551698</v>
      </c>
      <c r="AE24" s="378">
        <v>7.0796275948867766</v>
      </c>
      <c r="AF24" s="378">
        <v>7.0006731608236707</v>
      </c>
      <c r="AG24" s="378">
        <v>6.9490377977232649</v>
      </c>
      <c r="AH24" s="378">
        <v>6.8978018421534983</v>
      </c>
      <c r="AI24" s="378">
        <v>6.8465087295022213</v>
      </c>
      <c r="AJ24" s="378">
        <v>6.7929191574625696</v>
      </c>
      <c r="AK24" s="378">
        <v>6.7379594946025936</v>
      </c>
      <c r="AL24" s="378">
        <v>6.7430924973768933</v>
      </c>
      <c r="AM24" s="378">
        <v>6.7466663564428133</v>
      </c>
      <c r="AN24" s="378">
        <v>6.7503194588788693</v>
      </c>
      <c r="AO24" s="378">
        <v>6.7530986185317312</v>
      </c>
      <c r="AP24" s="378">
        <v>6.7575170923108274</v>
      </c>
      <c r="AQ24" s="378">
        <v>6.7619269237085664</v>
      </c>
      <c r="AR24" s="378">
        <v>6.7666220394339538</v>
      </c>
      <c r="AS24" s="378">
        <v>6.7709604039706068</v>
      </c>
      <c r="AT24" s="378">
        <v>6.7757982763081994</v>
      </c>
      <c r="AU24" s="378">
        <v>6.7796794885883083</v>
      </c>
      <c r="AV24" s="378">
        <v>6.7838825412707378</v>
      </c>
      <c r="AW24" s="378">
        <v>6.7880683784710634</v>
      </c>
      <c r="AX24" s="378">
        <v>6.7986795048889341</v>
      </c>
      <c r="AY24" s="378">
        <v>6.7982611857923372</v>
      </c>
      <c r="AZ24" s="378">
        <v>6.804415684789503</v>
      </c>
      <c r="BA24" s="378">
        <v>6.8110792101989519</v>
      </c>
      <c r="BB24" s="378">
        <v>6.819206336356987</v>
      </c>
      <c r="BC24" s="378">
        <v>6.8267663732202823</v>
      </c>
      <c r="BD24" s="378">
        <v>6.8332063934689327</v>
      </c>
      <c r="BE24" s="378">
        <v>6.8393008797516215</v>
      </c>
      <c r="BF24" s="378">
        <v>6.8453843279529591</v>
      </c>
      <c r="BG24" s="378">
        <v>6.8514274762021259</v>
      </c>
      <c r="BH24" s="378">
        <v>6.8562870795738249</v>
      </c>
      <c r="BI24" s="378">
        <v>6.8619146438399072</v>
      </c>
      <c r="BJ24" s="378">
        <v>6.866351422338087</v>
      </c>
      <c r="BK24" s="378"/>
      <c r="BL24" s="378"/>
      <c r="BM24" s="378"/>
      <c r="BN24" s="378"/>
      <c r="BO24" s="378"/>
      <c r="BP24" s="378"/>
      <c r="BQ24" s="378"/>
      <c r="BR24" s="378"/>
      <c r="BS24" s="378"/>
      <c r="BT24" s="378"/>
      <c r="BU24" s="378"/>
      <c r="BV24" s="378"/>
      <c r="BW24" s="378"/>
      <c r="BX24" s="378"/>
      <c r="BY24" s="378"/>
      <c r="BZ24" s="378"/>
      <c r="CA24" s="378"/>
      <c r="CB24" s="378"/>
      <c r="CC24" s="378"/>
      <c r="CD24" s="378"/>
      <c r="CE24" s="378"/>
      <c r="CF24" s="378"/>
      <c r="CG24" s="378"/>
      <c r="CH24" s="378"/>
      <c r="CI24" s="378"/>
      <c r="CJ24" s="378"/>
    </row>
    <row r="25" spans="2:88" x14ac:dyDescent="0.25">
      <c r="B25" s="561" t="s">
        <v>226</v>
      </c>
      <c r="C25" s="558" t="s">
        <v>227</v>
      </c>
      <c r="D25" s="559" t="s">
        <v>79</v>
      </c>
      <c r="E25" s="559" t="s">
        <v>148</v>
      </c>
      <c r="F25" s="560">
        <v>1</v>
      </c>
      <c r="G25" s="379"/>
      <c r="H25" s="380"/>
      <c r="I25" s="380">
        <v>6.4580791283216596</v>
      </c>
      <c r="J25" s="380">
        <v>6.5626817087525113</v>
      </c>
      <c r="K25" s="380">
        <v>6.5098913735815493</v>
      </c>
      <c r="L25" s="377">
        <v>6.4498887902928672</v>
      </c>
      <c r="M25" s="381">
        <v>6.3389856449262068</v>
      </c>
      <c r="N25" s="381">
        <v>6.2351418556002276</v>
      </c>
      <c r="O25" s="381">
        <v>6.142837096123464</v>
      </c>
      <c r="P25" s="381">
        <v>6.0514955209866228</v>
      </c>
      <c r="Q25" s="381">
        <v>5.9378646433481395</v>
      </c>
      <c r="R25" s="381">
        <v>5.782913891334406</v>
      </c>
      <c r="S25" s="381">
        <v>5.6262074738743095</v>
      </c>
      <c r="T25" s="381">
        <v>5.4971520959895299</v>
      </c>
      <c r="U25" s="381">
        <v>5.3452806336597414</v>
      </c>
      <c r="V25" s="381">
        <v>5.2850607040730049</v>
      </c>
      <c r="W25" s="381">
        <v>5.1007833121295052</v>
      </c>
      <c r="X25" s="381">
        <v>5.0355548716128533</v>
      </c>
      <c r="Y25" s="381">
        <v>4.9754595514465656</v>
      </c>
      <c r="Z25" s="381">
        <v>4.9126990039842928</v>
      </c>
      <c r="AA25" s="381">
        <v>4.8503850110488838</v>
      </c>
      <c r="AB25" s="381">
        <v>4.7923007624552625</v>
      </c>
      <c r="AC25" s="381">
        <v>4.7442448015351131</v>
      </c>
      <c r="AD25" s="381">
        <v>4.6949217062462756</v>
      </c>
      <c r="AE25" s="381">
        <v>4.644664770584809</v>
      </c>
      <c r="AF25" s="381">
        <v>4.592865876722195</v>
      </c>
      <c r="AG25" s="381">
        <v>4.5589899491123838</v>
      </c>
      <c r="AH25" s="381">
        <v>4.5253760570491881</v>
      </c>
      <c r="AI25" s="381">
        <v>4.4917246664764567</v>
      </c>
      <c r="AJ25" s="381">
        <v>4.4565666593655937</v>
      </c>
      <c r="AK25" s="381">
        <v>4.4205097896407919</v>
      </c>
      <c r="AL25" s="381">
        <v>4.4238773505518099</v>
      </c>
      <c r="AM25" s="381">
        <v>4.4262220186965724</v>
      </c>
      <c r="AN25" s="381">
        <v>4.4286186752947732</v>
      </c>
      <c r="AO25" s="381">
        <v>4.4304419724609687</v>
      </c>
      <c r="AP25" s="381">
        <v>4.4333407590463461</v>
      </c>
      <c r="AQ25" s="381">
        <v>4.4362338757057715</v>
      </c>
      <c r="AR25" s="381">
        <v>4.4393141561740936</v>
      </c>
      <c r="AS25" s="381">
        <v>4.4421603862413228</v>
      </c>
      <c r="AT25" s="381">
        <v>4.4453343236991678</v>
      </c>
      <c r="AU25" s="381">
        <v>4.4478806341799046</v>
      </c>
      <c r="AV25" s="381">
        <v>4.4506380914700445</v>
      </c>
      <c r="AW25" s="381">
        <v>4.4533842543605617</v>
      </c>
      <c r="AX25" s="381">
        <v>4.4603457963892543</v>
      </c>
      <c r="AY25" s="381">
        <v>4.4600713537092149</v>
      </c>
      <c r="AZ25" s="381">
        <v>4.4641090780512949</v>
      </c>
      <c r="BA25" s="381">
        <v>4.4684807545699181</v>
      </c>
      <c r="BB25" s="381">
        <v>4.4738126418826907</v>
      </c>
      <c r="BC25" s="381">
        <v>4.4787724842490633</v>
      </c>
      <c r="BD25" s="381">
        <v>4.482997527836436</v>
      </c>
      <c r="BE25" s="381">
        <v>4.4869958802006842</v>
      </c>
      <c r="BF25" s="381">
        <v>4.4909869909145925</v>
      </c>
      <c r="BG25" s="381">
        <v>4.4949516624174555</v>
      </c>
      <c r="BH25" s="381">
        <v>4.498139856750706</v>
      </c>
      <c r="BI25" s="381">
        <v>4.5018318799737562</v>
      </c>
      <c r="BJ25" s="381">
        <v>4.5047426755642297</v>
      </c>
      <c r="BK25" s="381"/>
      <c r="BL25" s="381"/>
      <c r="BM25" s="381"/>
      <c r="BN25" s="381"/>
      <c r="BO25" s="381"/>
      <c r="BP25" s="381"/>
      <c r="BQ25" s="381"/>
      <c r="BR25" s="381"/>
      <c r="BS25" s="381"/>
      <c r="BT25" s="381"/>
      <c r="BU25" s="381"/>
      <c r="BV25" s="381"/>
      <c r="BW25" s="381"/>
      <c r="BX25" s="381"/>
      <c r="BY25" s="381"/>
      <c r="BZ25" s="381"/>
      <c r="CA25" s="381"/>
      <c r="CB25" s="381"/>
      <c r="CC25" s="381"/>
      <c r="CD25" s="381"/>
      <c r="CE25" s="381"/>
      <c r="CF25" s="381"/>
      <c r="CG25" s="381"/>
      <c r="CH25" s="381"/>
      <c r="CI25" s="381"/>
      <c r="CJ25" s="381"/>
    </row>
    <row r="26" spans="2:88" x14ac:dyDescent="0.25">
      <c r="B26" s="561" t="s">
        <v>228</v>
      </c>
      <c r="C26" s="558" t="s">
        <v>229</v>
      </c>
      <c r="D26" s="559" t="s">
        <v>79</v>
      </c>
      <c r="E26" s="559" t="s">
        <v>148</v>
      </c>
      <c r="F26" s="560">
        <v>1</v>
      </c>
      <c r="G26" s="379"/>
      <c r="H26" s="380"/>
      <c r="I26" s="380">
        <v>0</v>
      </c>
      <c r="J26" s="380">
        <v>0</v>
      </c>
      <c r="K26" s="380">
        <v>0</v>
      </c>
      <c r="L26" s="377">
        <v>0</v>
      </c>
      <c r="M26" s="381">
        <v>0</v>
      </c>
      <c r="N26" s="381">
        <v>0</v>
      </c>
      <c r="O26" s="381">
        <v>0</v>
      </c>
      <c r="P26" s="381">
        <v>0</v>
      </c>
      <c r="Q26" s="381">
        <v>0</v>
      </c>
      <c r="R26" s="381">
        <v>0</v>
      </c>
      <c r="S26" s="381">
        <v>0</v>
      </c>
      <c r="T26" s="381">
        <v>0</v>
      </c>
      <c r="U26" s="381">
        <v>0</v>
      </c>
      <c r="V26" s="381">
        <v>0</v>
      </c>
      <c r="W26" s="381">
        <v>0</v>
      </c>
      <c r="X26" s="381">
        <v>0</v>
      </c>
      <c r="Y26" s="381">
        <v>0</v>
      </c>
      <c r="Z26" s="381">
        <v>0</v>
      </c>
      <c r="AA26" s="381">
        <v>0</v>
      </c>
      <c r="AB26" s="381">
        <v>0</v>
      </c>
      <c r="AC26" s="381">
        <v>0</v>
      </c>
      <c r="AD26" s="381">
        <v>0</v>
      </c>
      <c r="AE26" s="381">
        <v>0</v>
      </c>
      <c r="AF26" s="381">
        <v>0</v>
      </c>
      <c r="AG26" s="381">
        <v>0</v>
      </c>
      <c r="AH26" s="381">
        <v>0</v>
      </c>
      <c r="AI26" s="381">
        <v>0</v>
      </c>
      <c r="AJ26" s="381">
        <v>0</v>
      </c>
      <c r="AK26" s="381">
        <v>0</v>
      </c>
      <c r="AL26" s="381">
        <v>0</v>
      </c>
      <c r="AM26" s="381">
        <v>0</v>
      </c>
      <c r="AN26" s="381">
        <v>0</v>
      </c>
      <c r="AO26" s="381">
        <v>0</v>
      </c>
      <c r="AP26" s="381">
        <v>0</v>
      </c>
      <c r="AQ26" s="381">
        <v>0</v>
      </c>
      <c r="AR26" s="381">
        <v>0</v>
      </c>
      <c r="AS26" s="381">
        <v>0</v>
      </c>
      <c r="AT26" s="381">
        <v>0</v>
      </c>
      <c r="AU26" s="381">
        <v>0</v>
      </c>
      <c r="AV26" s="381">
        <v>0</v>
      </c>
      <c r="AW26" s="381">
        <v>0</v>
      </c>
      <c r="AX26" s="381">
        <v>0</v>
      </c>
      <c r="AY26" s="381">
        <v>0</v>
      </c>
      <c r="AZ26" s="381">
        <v>0</v>
      </c>
      <c r="BA26" s="381">
        <v>0</v>
      </c>
      <c r="BB26" s="381">
        <v>0</v>
      </c>
      <c r="BC26" s="381">
        <v>0</v>
      </c>
      <c r="BD26" s="381">
        <v>0</v>
      </c>
      <c r="BE26" s="381">
        <v>0</v>
      </c>
      <c r="BF26" s="381">
        <v>0</v>
      </c>
      <c r="BG26" s="381">
        <v>0</v>
      </c>
      <c r="BH26" s="381">
        <v>0</v>
      </c>
      <c r="BI26" s="381">
        <v>0</v>
      </c>
      <c r="BJ26" s="381">
        <v>0</v>
      </c>
      <c r="BK26" s="381"/>
      <c r="BL26" s="381"/>
      <c r="BM26" s="381"/>
      <c r="BN26" s="381"/>
      <c r="BO26" s="381"/>
      <c r="BP26" s="381"/>
      <c r="BQ26" s="381"/>
      <c r="BR26" s="381"/>
      <c r="BS26" s="381"/>
      <c r="BT26" s="381"/>
      <c r="BU26" s="381"/>
      <c r="BV26" s="381"/>
      <c r="BW26" s="381"/>
      <c r="BX26" s="381"/>
      <c r="BY26" s="381"/>
      <c r="BZ26" s="381"/>
      <c r="CA26" s="381"/>
      <c r="CB26" s="381"/>
      <c r="CC26" s="381"/>
      <c r="CD26" s="381"/>
      <c r="CE26" s="381"/>
      <c r="CF26" s="381"/>
      <c r="CG26" s="381"/>
      <c r="CH26" s="381"/>
      <c r="CI26" s="381"/>
      <c r="CJ26" s="381"/>
    </row>
    <row r="27" spans="2:88" x14ac:dyDescent="0.25">
      <c r="B27" s="561" t="s">
        <v>230</v>
      </c>
      <c r="C27" s="562" t="s">
        <v>229</v>
      </c>
      <c r="D27" s="563" t="s">
        <v>79</v>
      </c>
      <c r="E27" s="563" t="s">
        <v>148</v>
      </c>
      <c r="F27" s="564">
        <v>1</v>
      </c>
      <c r="G27" s="379"/>
      <c r="H27" s="380"/>
      <c r="I27" s="380">
        <v>0</v>
      </c>
      <c r="J27" s="380">
        <v>0</v>
      </c>
      <c r="K27" s="380">
        <v>0</v>
      </c>
      <c r="L27" s="377">
        <v>0</v>
      </c>
      <c r="M27" s="381">
        <v>0</v>
      </c>
      <c r="N27" s="381">
        <v>0</v>
      </c>
      <c r="O27" s="381">
        <v>0</v>
      </c>
      <c r="P27" s="381">
        <v>0</v>
      </c>
      <c r="Q27" s="381">
        <v>0</v>
      </c>
      <c r="R27" s="381">
        <v>0</v>
      </c>
      <c r="S27" s="381">
        <v>0</v>
      </c>
      <c r="T27" s="381">
        <v>0</v>
      </c>
      <c r="U27" s="381">
        <v>0</v>
      </c>
      <c r="V27" s="381">
        <v>0</v>
      </c>
      <c r="W27" s="381">
        <v>0</v>
      </c>
      <c r="X27" s="381">
        <v>0</v>
      </c>
      <c r="Y27" s="381">
        <v>0</v>
      </c>
      <c r="Z27" s="381">
        <v>0</v>
      </c>
      <c r="AA27" s="381">
        <v>0</v>
      </c>
      <c r="AB27" s="381">
        <v>0</v>
      </c>
      <c r="AC27" s="381">
        <v>0</v>
      </c>
      <c r="AD27" s="381">
        <v>0</v>
      </c>
      <c r="AE27" s="381">
        <v>0</v>
      </c>
      <c r="AF27" s="381">
        <v>0</v>
      </c>
      <c r="AG27" s="381">
        <v>0</v>
      </c>
      <c r="AH27" s="381">
        <v>0</v>
      </c>
      <c r="AI27" s="381">
        <v>0</v>
      </c>
      <c r="AJ27" s="381">
        <v>0</v>
      </c>
      <c r="AK27" s="381">
        <v>0</v>
      </c>
      <c r="AL27" s="381">
        <v>0</v>
      </c>
      <c r="AM27" s="381">
        <v>0</v>
      </c>
      <c r="AN27" s="381">
        <v>0</v>
      </c>
      <c r="AO27" s="381">
        <v>0</v>
      </c>
      <c r="AP27" s="381">
        <v>0</v>
      </c>
      <c r="AQ27" s="381">
        <v>0</v>
      </c>
      <c r="AR27" s="381">
        <v>0</v>
      </c>
      <c r="AS27" s="381">
        <v>0</v>
      </c>
      <c r="AT27" s="381">
        <v>0</v>
      </c>
      <c r="AU27" s="381">
        <v>0</v>
      </c>
      <c r="AV27" s="381">
        <v>0</v>
      </c>
      <c r="AW27" s="381">
        <v>0</v>
      </c>
      <c r="AX27" s="381">
        <v>0</v>
      </c>
      <c r="AY27" s="381">
        <v>0</v>
      </c>
      <c r="AZ27" s="381">
        <v>0</v>
      </c>
      <c r="BA27" s="381">
        <v>0</v>
      </c>
      <c r="BB27" s="381">
        <v>0</v>
      </c>
      <c r="BC27" s="381">
        <v>0</v>
      </c>
      <c r="BD27" s="381">
        <v>0</v>
      </c>
      <c r="BE27" s="381">
        <v>0</v>
      </c>
      <c r="BF27" s="381">
        <v>0</v>
      </c>
      <c r="BG27" s="381">
        <v>0</v>
      </c>
      <c r="BH27" s="381">
        <v>0</v>
      </c>
      <c r="BI27" s="381">
        <v>0</v>
      </c>
      <c r="BJ27" s="381">
        <v>0</v>
      </c>
      <c r="BK27" s="381"/>
      <c r="BL27" s="381"/>
      <c r="BM27" s="381"/>
      <c r="BN27" s="381"/>
      <c r="BO27" s="381"/>
      <c r="BP27" s="381"/>
      <c r="BQ27" s="381"/>
      <c r="BR27" s="381"/>
      <c r="BS27" s="381"/>
      <c r="BT27" s="381"/>
      <c r="BU27" s="381"/>
      <c r="BV27" s="381"/>
      <c r="BW27" s="381"/>
      <c r="BX27" s="381"/>
      <c r="BY27" s="381"/>
      <c r="BZ27" s="381"/>
      <c r="CA27" s="381"/>
      <c r="CB27" s="381"/>
      <c r="CC27" s="381"/>
      <c r="CD27" s="381"/>
      <c r="CE27" s="381"/>
      <c r="CF27" s="381"/>
      <c r="CG27" s="381"/>
      <c r="CH27" s="381"/>
      <c r="CI27" s="381"/>
      <c r="CJ27" s="381"/>
    </row>
    <row r="28" spans="2:88" ht="14.4" thickBot="1" x14ac:dyDescent="0.3">
      <c r="B28" s="561" t="s">
        <v>231</v>
      </c>
      <c r="C28" s="562" t="s">
        <v>229</v>
      </c>
      <c r="D28" s="563" t="s">
        <v>79</v>
      </c>
      <c r="E28" s="563" t="s">
        <v>148</v>
      </c>
      <c r="F28" s="564">
        <v>1</v>
      </c>
      <c r="G28" s="382"/>
      <c r="H28" s="383"/>
      <c r="I28" s="383">
        <v>0</v>
      </c>
      <c r="J28" s="383">
        <v>0</v>
      </c>
      <c r="K28" s="383">
        <v>0</v>
      </c>
      <c r="L28" s="377">
        <v>0</v>
      </c>
      <c r="M28" s="384">
        <v>0</v>
      </c>
      <c r="N28" s="384">
        <v>0</v>
      </c>
      <c r="O28" s="384">
        <v>0</v>
      </c>
      <c r="P28" s="384">
        <v>0</v>
      </c>
      <c r="Q28" s="384">
        <v>0</v>
      </c>
      <c r="R28" s="384">
        <v>0</v>
      </c>
      <c r="S28" s="384">
        <v>0</v>
      </c>
      <c r="T28" s="384">
        <v>0</v>
      </c>
      <c r="U28" s="384">
        <v>0</v>
      </c>
      <c r="V28" s="384">
        <v>0</v>
      </c>
      <c r="W28" s="384">
        <v>0</v>
      </c>
      <c r="X28" s="384">
        <v>0</v>
      </c>
      <c r="Y28" s="384">
        <v>0</v>
      </c>
      <c r="Z28" s="384">
        <v>0</v>
      </c>
      <c r="AA28" s="384">
        <v>0</v>
      </c>
      <c r="AB28" s="384">
        <v>0</v>
      </c>
      <c r="AC28" s="384">
        <v>0</v>
      </c>
      <c r="AD28" s="384">
        <v>0</v>
      </c>
      <c r="AE28" s="384">
        <v>0</v>
      </c>
      <c r="AF28" s="384">
        <v>0</v>
      </c>
      <c r="AG28" s="384">
        <v>0</v>
      </c>
      <c r="AH28" s="384">
        <v>0</v>
      </c>
      <c r="AI28" s="384">
        <v>0</v>
      </c>
      <c r="AJ28" s="384">
        <v>0</v>
      </c>
      <c r="AK28" s="384">
        <v>0</v>
      </c>
      <c r="AL28" s="384">
        <v>0</v>
      </c>
      <c r="AM28" s="384">
        <v>0</v>
      </c>
      <c r="AN28" s="384">
        <v>0</v>
      </c>
      <c r="AO28" s="384">
        <v>0</v>
      </c>
      <c r="AP28" s="384">
        <v>0</v>
      </c>
      <c r="AQ28" s="384">
        <v>0</v>
      </c>
      <c r="AR28" s="384">
        <v>0</v>
      </c>
      <c r="AS28" s="384">
        <v>0</v>
      </c>
      <c r="AT28" s="384">
        <v>0</v>
      </c>
      <c r="AU28" s="384">
        <v>0</v>
      </c>
      <c r="AV28" s="384">
        <v>0</v>
      </c>
      <c r="AW28" s="384">
        <v>0</v>
      </c>
      <c r="AX28" s="384">
        <v>0</v>
      </c>
      <c r="AY28" s="384">
        <v>0</v>
      </c>
      <c r="AZ28" s="384">
        <v>0</v>
      </c>
      <c r="BA28" s="384">
        <v>0</v>
      </c>
      <c r="BB28" s="384">
        <v>0</v>
      </c>
      <c r="BC28" s="384">
        <v>0</v>
      </c>
      <c r="BD28" s="384">
        <v>0</v>
      </c>
      <c r="BE28" s="384">
        <v>0</v>
      </c>
      <c r="BF28" s="384">
        <v>0</v>
      </c>
      <c r="BG28" s="384">
        <v>0</v>
      </c>
      <c r="BH28" s="384">
        <v>0</v>
      </c>
      <c r="BI28" s="384">
        <v>0</v>
      </c>
      <c r="BJ28" s="384">
        <v>0</v>
      </c>
      <c r="BK28" s="384"/>
      <c r="BL28" s="384"/>
      <c r="BM28" s="384"/>
      <c r="BN28" s="384"/>
      <c r="BO28" s="384"/>
      <c r="BP28" s="384"/>
      <c r="BQ28" s="384"/>
      <c r="BR28" s="384"/>
      <c r="BS28" s="384"/>
      <c r="BT28" s="384"/>
      <c r="BU28" s="384"/>
      <c r="BV28" s="384"/>
      <c r="BW28" s="384"/>
      <c r="BX28" s="384"/>
      <c r="BY28" s="384"/>
      <c r="BZ28" s="384"/>
      <c r="CA28" s="384"/>
      <c r="CB28" s="384"/>
      <c r="CC28" s="384"/>
      <c r="CD28" s="384"/>
      <c r="CE28" s="384"/>
      <c r="CF28" s="384"/>
      <c r="CG28" s="384"/>
      <c r="CH28" s="384"/>
      <c r="CI28" s="384"/>
      <c r="CJ28" s="384"/>
    </row>
    <row r="29" spans="2:88" ht="13.95" customHeight="1" x14ac:dyDescent="0.25">
      <c r="B29" s="509" t="s">
        <v>232</v>
      </c>
      <c r="C29" s="510" t="s">
        <v>233</v>
      </c>
      <c r="D29" s="511" t="s">
        <v>234</v>
      </c>
      <c r="E29" s="511" t="s">
        <v>148</v>
      </c>
      <c r="F29" s="512">
        <v>1</v>
      </c>
      <c r="G29" s="385"/>
      <c r="H29" s="386"/>
      <c r="I29" s="386">
        <f t="shared" ref="I29:BJ29" si="1">SUM(I30:I38)</f>
        <v>174.91942572516845</v>
      </c>
      <c r="J29" s="386">
        <f t="shared" si="1"/>
        <v>173.79881374149119</v>
      </c>
      <c r="K29" s="386">
        <f t="shared" si="1"/>
        <v>171.83828890869319</v>
      </c>
      <c r="L29" s="386">
        <f t="shared" si="1"/>
        <v>171.16114134916708</v>
      </c>
      <c r="M29" s="386">
        <f>SUM(M30:M38)</f>
        <v>170.51794792932782</v>
      </c>
      <c r="N29" s="386">
        <f t="shared" si="1"/>
        <v>169.78245745485759</v>
      </c>
      <c r="O29" s="386">
        <f t="shared" si="1"/>
        <v>167.7875158108788</v>
      </c>
      <c r="P29" s="386">
        <f t="shared" si="1"/>
        <v>164.83343328289885</v>
      </c>
      <c r="Q29" s="386">
        <f t="shared" si="1"/>
        <v>161.43479820710147</v>
      </c>
      <c r="R29" s="386">
        <f t="shared" si="1"/>
        <v>158.30618028609709</v>
      </c>
      <c r="S29" s="386">
        <f t="shared" si="1"/>
        <v>157.14459931624367</v>
      </c>
      <c r="T29" s="386">
        <f t="shared" si="1"/>
        <v>155.99848678636425</v>
      </c>
      <c r="U29" s="386">
        <f t="shared" si="1"/>
        <v>150.87452978937461</v>
      </c>
      <c r="V29" s="386">
        <f>SUM(V30:V38)</f>
        <v>146.43103739289393</v>
      </c>
      <c r="W29" s="386">
        <f t="shared" si="1"/>
        <v>141.66391309264242</v>
      </c>
      <c r="X29" s="386">
        <f t="shared" si="1"/>
        <v>136.99253867293081</v>
      </c>
      <c r="Y29" s="386">
        <f t="shared" si="1"/>
        <v>132.498183371316</v>
      </c>
      <c r="Z29" s="386">
        <f t="shared" si="1"/>
        <v>128.28965335347166</v>
      </c>
      <c r="AA29" s="386">
        <f t="shared" si="1"/>
        <v>124.15711695314249</v>
      </c>
      <c r="AB29" s="386">
        <f t="shared" si="1"/>
        <v>120.78851848218889</v>
      </c>
      <c r="AC29" s="386">
        <f t="shared" si="1"/>
        <v>117.76201809916002</v>
      </c>
      <c r="AD29" s="386">
        <f t="shared" si="1"/>
        <v>114.94150331494174</v>
      </c>
      <c r="AE29" s="386">
        <f t="shared" si="1"/>
        <v>112.28463601627924</v>
      </c>
      <c r="AF29" s="386">
        <f t="shared" si="1"/>
        <v>109.79600260359146</v>
      </c>
      <c r="AG29" s="386">
        <f t="shared" si="1"/>
        <v>107.77266295974918</v>
      </c>
      <c r="AH29" s="386">
        <f t="shared" si="1"/>
        <v>105.7712300993599</v>
      </c>
      <c r="AI29" s="386">
        <f t="shared" si="1"/>
        <v>103.6890354272407</v>
      </c>
      <c r="AJ29" s="386">
        <f t="shared" si="1"/>
        <v>101.91435659272042</v>
      </c>
      <c r="AK29" s="386">
        <f t="shared" si="1"/>
        <v>100.16634141666988</v>
      </c>
      <c r="AL29" s="386">
        <f t="shared" si="1"/>
        <v>99.45660030117503</v>
      </c>
      <c r="AM29" s="386">
        <f t="shared" si="1"/>
        <v>99.016691186324252</v>
      </c>
      <c r="AN29" s="386">
        <f t="shared" si="1"/>
        <v>98.500078267639637</v>
      </c>
      <c r="AO29" s="386">
        <f t="shared" si="1"/>
        <v>98.114129923683819</v>
      </c>
      <c r="AP29" s="386">
        <f t="shared" si="1"/>
        <v>97.746413599238451</v>
      </c>
      <c r="AQ29" s="386">
        <f t="shared" si="1"/>
        <v>97.242838286667052</v>
      </c>
      <c r="AR29" s="386">
        <f t="shared" si="1"/>
        <v>96.630757507015588</v>
      </c>
      <c r="AS29" s="386">
        <f t="shared" si="1"/>
        <v>96.148461345405323</v>
      </c>
      <c r="AT29" s="386">
        <f t="shared" si="1"/>
        <v>95.689691421129055</v>
      </c>
      <c r="AU29" s="386">
        <f t="shared" si="1"/>
        <v>95.240220423716494</v>
      </c>
      <c r="AV29" s="386">
        <f t="shared" si="1"/>
        <v>94.775672941095465</v>
      </c>
      <c r="AW29" s="386">
        <f t="shared" si="1"/>
        <v>94.309373874473224</v>
      </c>
      <c r="AX29" s="386">
        <f t="shared" si="1"/>
        <v>93.931130641749746</v>
      </c>
      <c r="AY29" s="386">
        <f t="shared" si="1"/>
        <v>93.249272678833819</v>
      </c>
      <c r="AZ29" s="386">
        <f t="shared" si="1"/>
        <v>92.651851490246045</v>
      </c>
      <c r="BA29" s="386">
        <f t="shared" si="1"/>
        <v>91.930217953649134</v>
      </c>
      <c r="BB29" s="386">
        <f t="shared" si="1"/>
        <v>91.203220008770572</v>
      </c>
      <c r="BC29" s="386">
        <f t="shared" si="1"/>
        <v>90.597475299579102</v>
      </c>
      <c r="BD29" s="386">
        <f t="shared" si="1"/>
        <v>89.895654302533345</v>
      </c>
      <c r="BE29" s="386">
        <f t="shared" si="1"/>
        <v>89.203372194726953</v>
      </c>
      <c r="BF29" s="386">
        <f t="shared" si="1"/>
        <v>88.750474506688192</v>
      </c>
      <c r="BG29" s="386">
        <f t="shared" si="1"/>
        <v>88.180196253341222</v>
      </c>
      <c r="BH29" s="386">
        <f t="shared" si="1"/>
        <v>87.63340743512731</v>
      </c>
      <c r="BI29" s="386">
        <f t="shared" si="1"/>
        <v>87.088295302374107</v>
      </c>
      <c r="BJ29" s="386">
        <f t="shared" si="1"/>
        <v>86.557716480692932</v>
      </c>
      <c r="BK29" s="1501"/>
      <c r="BL29" s="1501"/>
      <c r="BM29" s="1501"/>
      <c r="BN29" s="1501"/>
      <c r="BO29" s="1501"/>
      <c r="BP29" s="1501"/>
      <c r="BQ29" s="1501"/>
      <c r="BR29" s="1501"/>
      <c r="BS29" s="1501"/>
      <c r="BT29" s="1501"/>
      <c r="BU29" s="1501"/>
      <c r="BV29" s="1501"/>
      <c r="BW29" s="1501"/>
      <c r="BX29" s="1501"/>
      <c r="BY29" s="1501"/>
      <c r="BZ29" s="1501"/>
      <c r="CA29" s="1501"/>
      <c r="CB29" s="1501"/>
      <c r="CC29" s="1501"/>
      <c r="CD29" s="1501"/>
      <c r="CE29" s="1501"/>
      <c r="CF29" s="1501"/>
      <c r="CG29" s="1501"/>
      <c r="CH29" s="1501"/>
      <c r="CI29" s="1501"/>
      <c r="CJ29" s="1501"/>
    </row>
    <row r="30" spans="2:88" x14ac:dyDescent="0.25">
      <c r="B30" s="513" t="s">
        <v>235</v>
      </c>
      <c r="C30" s="514" t="s">
        <v>236</v>
      </c>
      <c r="D30" s="515" t="s">
        <v>79</v>
      </c>
      <c r="E30" s="515" t="s">
        <v>148</v>
      </c>
      <c r="F30" s="516">
        <v>1</v>
      </c>
      <c r="G30" s="376"/>
      <c r="H30" s="377"/>
      <c r="I30" s="377">
        <v>48.621544676562344</v>
      </c>
      <c r="J30" s="377">
        <v>48.116131042007353</v>
      </c>
      <c r="K30" s="377">
        <v>47.38086884324116</v>
      </c>
      <c r="L30" s="377">
        <v>47.001684631655714</v>
      </c>
      <c r="M30" s="378">
        <v>46.633597042991134</v>
      </c>
      <c r="N30" s="378">
        <v>46.245636856014535</v>
      </c>
      <c r="O30" s="378">
        <v>45.513076903290987</v>
      </c>
      <c r="P30" s="378">
        <v>44.522836120831023</v>
      </c>
      <c r="Q30" s="378">
        <v>43.422844091116922</v>
      </c>
      <c r="R30" s="378">
        <v>42.391281847142331</v>
      </c>
      <c r="S30" s="378">
        <v>41.911514783624007</v>
      </c>
      <c r="T30" s="378">
        <v>41.414422719917056</v>
      </c>
      <c r="U30" s="378">
        <v>39.888104654728124</v>
      </c>
      <c r="V30" s="378">
        <v>38.537567208232865</v>
      </c>
      <c r="W30" s="378">
        <v>37.112912712776883</v>
      </c>
      <c r="X30" s="378">
        <v>35.73182074240426</v>
      </c>
      <c r="Y30" s="378">
        <v>34.410292520201708</v>
      </c>
      <c r="Z30" s="378">
        <v>33.159994424864536</v>
      </c>
      <c r="AA30" s="378">
        <v>31.942793318343746</v>
      </c>
      <c r="AB30" s="378">
        <v>30.934234425210445</v>
      </c>
      <c r="AC30" s="378">
        <v>30.014766641658468</v>
      </c>
      <c r="AD30" s="378">
        <v>29.166492689538625</v>
      </c>
      <c r="AE30" s="378">
        <v>28.357542102531013</v>
      </c>
      <c r="AF30" s="378">
        <v>27.602776564908503</v>
      </c>
      <c r="AG30" s="378">
        <v>27.094107844922942</v>
      </c>
      <c r="AH30" s="378">
        <v>26.590946502570173</v>
      </c>
      <c r="AI30" s="378">
        <v>26.067481595503789</v>
      </c>
      <c r="AJ30" s="378">
        <v>25.621326342287556</v>
      </c>
      <c r="AK30" s="378">
        <v>25.181874347748241</v>
      </c>
      <c r="AL30" s="378">
        <v>25.003445033698767</v>
      </c>
      <c r="AM30" s="378">
        <v>24.892851635777603</v>
      </c>
      <c r="AN30" s="378">
        <v>24.762974858601282</v>
      </c>
      <c r="AO30" s="378">
        <v>24.665947228713232</v>
      </c>
      <c r="AP30" s="378">
        <v>24.573503138744123</v>
      </c>
      <c r="AQ30" s="378">
        <v>24.446904023048649</v>
      </c>
      <c r="AR30" s="378">
        <v>24.293026572141873</v>
      </c>
      <c r="AS30" s="378">
        <v>24.171777046919129</v>
      </c>
      <c r="AT30" s="378">
        <v>24.056442030942112</v>
      </c>
      <c r="AU30" s="378">
        <v>23.943444770388112</v>
      </c>
      <c r="AV30" s="378">
        <v>23.826657273006493</v>
      </c>
      <c r="AW30" s="378">
        <v>23.70942942642569</v>
      </c>
      <c r="AX30" s="378">
        <v>23.614338865818045</v>
      </c>
      <c r="AY30" s="378">
        <v>23.442919391947719</v>
      </c>
      <c r="AZ30" s="378">
        <v>23.292727370447015</v>
      </c>
      <c r="BA30" s="378">
        <v>23.11130829507006</v>
      </c>
      <c r="BB30" s="378">
        <v>22.928540604445828</v>
      </c>
      <c r="BC30" s="378">
        <v>22.776256045202313</v>
      </c>
      <c r="BD30" s="378">
        <v>22.599817853367981</v>
      </c>
      <c r="BE30" s="378">
        <v>22.425777743632342</v>
      </c>
      <c r="BF30" s="378">
        <v>22.311919011135199</v>
      </c>
      <c r="BG30" s="378">
        <v>22.16855073876016</v>
      </c>
      <c r="BH30" s="378">
        <v>22.031087723536913</v>
      </c>
      <c r="BI30" s="378">
        <v>21.894046227977807</v>
      </c>
      <c r="BJ30" s="378">
        <v>21.760658414964126</v>
      </c>
      <c r="BK30" s="378"/>
      <c r="BL30" s="378"/>
      <c r="BM30" s="378"/>
      <c r="BN30" s="378"/>
      <c r="BO30" s="378"/>
      <c r="BP30" s="378"/>
      <c r="BQ30" s="378"/>
      <c r="BR30" s="378"/>
      <c r="BS30" s="378"/>
      <c r="BT30" s="378"/>
      <c r="BU30" s="378"/>
      <c r="BV30" s="378"/>
      <c r="BW30" s="378"/>
      <c r="BX30" s="378"/>
      <c r="BY30" s="378"/>
      <c r="BZ30" s="378"/>
      <c r="CA30" s="378"/>
      <c r="CB30" s="378"/>
      <c r="CC30" s="378"/>
      <c r="CD30" s="378"/>
      <c r="CE30" s="378"/>
      <c r="CF30" s="378"/>
      <c r="CG30" s="378"/>
      <c r="CH30" s="378"/>
      <c r="CI30" s="378"/>
      <c r="CJ30" s="378"/>
    </row>
    <row r="31" spans="2:88" x14ac:dyDescent="0.25">
      <c r="B31" s="513" t="s">
        <v>237</v>
      </c>
      <c r="C31" s="514" t="s">
        <v>238</v>
      </c>
      <c r="D31" s="515" t="s">
        <v>79</v>
      </c>
      <c r="E31" s="515" t="s">
        <v>148</v>
      </c>
      <c r="F31" s="516">
        <v>1</v>
      </c>
      <c r="G31" s="376"/>
      <c r="H31" s="377"/>
      <c r="I31" s="377">
        <v>59.968944875855094</v>
      </c>
      <c r="J31" s="377">
        <v>59.603176002849182</v>
      </c>
      <c r="K31" s="377">
        <v>58.951246235861724</v>
      </c>
      <c r="L31" s="377">
        <v>58.741487674732511</v>
      </c>
      <c r="M31" s="378">
        <v>58.556378437669551</v>
      </c>
      <c r="N31" s="378">
        <v>58.320792127636395</v>
      </c>
      <c r="O31" s="378">
        <v>57.663323097237395</v>
      </c>
      <c r="P31" s="378">
        <v>56.692411327191493</v>
      </c>
      <c r="Q31" s="378">
        <v>55.550235653939083</v>
      </c>
      <c r="R31" s="378">
        <v>54.505338856131459</v>
      </c>
      <c r="S31" s="378">
        <v>54.142256907277229</v>
      </c>
      <c r="T31" s="378">
        <v>53.788815039771691</v>
      </c>
      <c r="U31" s="378">
        <v>52.052240996654291</v>
      </c>
      <c r="V31" s="378">
        <v>50.563163056944077</v>
      </c>
      <c r="W31" s="378">
        <v>48.959569844461299</v>
      </c>
      <c r="X31" s="378">
        <v>47.382011625044697</v>
      </c>
      <c r="Y31" s="378">
        <v>45.862716533088559</v>
      </c>
      <c r="Z31" s="378">
        <v>44.452871783177528</v>
      </c>
      <c r="AA31" s="378">
        <v>43.058189904625884</v>
      </c>
      <c r="AB31" s="378">
        <v>41.930388068546968</v>
      </c>
      <c r="AC31" s="378">
        <v>40.922801928226654</v>
      </c>
      <c r="AD31" s="378">
        <v>39.984651783293394</v>
      </c>
      <c r="AE31" s="378">
        <v>39.094100617390289</v>
      </c>
      <c r="AF31" s="378">
        <v>38.27921859478954</v>
      </c>
      <c r="AG31" s="378">
        <v>37.57380256249759</v>
      </c>
      <c r="AH31" s="378">
        <v>36.876024099266637</v>
      </c>
      <c r="AI31" s="378">
        <v>36.150088881946161</v>
      </c>
      <c r="AJ31" s="378">
        <v>35.53136581889062</v>
      </c>
      <c r="AK31" s="378">
        <v>34.921938759213141</v>
      </c>
      <c r="AL31" s="378">
        <v>34.674495002960683</v>
      </c>
      <c r="AM31" s="378">
        <v>34.521125328565432</v>
      </c>
      <c r="AN31" s="378">
        <v>34.34101368174511</v>
      </c>
      <c r="AO31" s="378">
        <v>34.206456861148268</v>
      </c>
      <c r="AP31" s="378">
        <v>34.078256441911364</v>
      </c>
      <c r="AQ31" s="378">
        <v>33.902690218991061</v>
      </c>
      <c r="AR31" s="378">
        <v>33.68929470907856</v>
      </c>
      <c r="AS31" s="378">
        <v>33.521147237768858</v>
      </c>
      <c r="AT31" s="378">
        <v>33.361201941039887</v>
      </c>
      <c r="AU31" s="378">
        <v>33.204498617112044</v>
      </c>
      <c r="AV31" s="378">
        <v>33.042539035586003</v>
      </c>
      <c r="AW31" s="378">
        <v>32.879968782767016</v>
      </c>
      <c r="AX31" s="378">
        <v>32.748098267956962</v>
      </c>
      <c r="AY31" s="378">
        <v>32.510375678845122</v>
      </c>
      <c r="AZ31" s="378">
        <v>32.302091080783057</v>
      </c>
      <c r="BA31" s="378">
        <v>32.050501157309647</v>
      </c>
      <c r="BB31" s="378">
        <v>31.797040989452331</v>
      </c>
      <c r="BC31" s="378">
        <v>31.585854483696792</v>
      </c>
      <c r="BD31" s="378">
        <v>31.341171993230162</v>
      </c>
      <c r="BE31" s="378">
        <v>31.099815135916714</v>
      </c>
      <c r="BF31" s="378">
        <v>30.941917132433801</v>
      </c>
      <c r="BG31" s="378">
        <v>30.743095632542435</v>
      </c>
      <c r="BH31" s="378">
        <v>30.552463476532481</v>
      </c>
      <c r="BI31" s="378">
        <v>30.362415879229065</v>
      </c>
      <c r="BJ31" s="378">
        <v>30.177435167588524</v>
      </c>
      <c r="BK31" s="378"/>
      <c r="BL31" s="378"/>
      <c r="BM31" s="378"/>
      <c r="BN31" s="378"/>
      <c r="BO31" s="378"/>
      <c r="BP31" s="378"/>
      <c r="BQ31" s="378"/>
      <c r="BR31" s="378"/>
      <c r="BS31" s="378"/>
      <c r="BT31" s="378"/>
      <c r="BU31" s="378"/>
      <c r="BV31" s="378"/>
      <c r="BW31" s="378"/>
      <c r="BX31" s="378"/>
      <c r="BY31" s="378"/>
      <c r="BZ31" s="378"/>
      <c r="CA31" s="378"/>
      <c r="CB31" s="378"/>
      <c r="CC31" s="378"/>
      <c r="CD31" s="378"/>
      <c r="CE31" s="378"/>
      <c r="CF31" s="378"/>
      <c r="CG31" s="378"/>
      <c r="CH31" s="378"/>
      <c r="CI31" s="378"/>
      <c r="CJ31" s="378"/>
    </row>
    <row r="32" spans="2:88" x14ac:dyDescent="0.25">
      <c r="B32" s="513" t="s">
        <v>239</v>
      </c>
      <c r="C32" s="514" t="s">
        <v>240</v>
      </c>
      <c r="D32" s="515" t="s">
        <v>79</v>
      </c>
      <c r="E32" s="515" t="s">
        <v>148</v>
      </c>
      <c r="F32" s="516">
        <v>1</v>
      </c>
      <c r="G32" s="376"/>
      <c r="H32" s="377"/>
      <c r="I32" s="377">
        <v>21.609361119512709</v>
      </c>
      <c r="J32" s="377">
        <v>21.538255118061024</v>
      </c>
      <c r="K32" s="377">
        <v>21.361388607076055</v>
      </c>
      <c r="L32" s="377">
        <v>21.342560800976955</v>
      </c>
      <c r="M32" s="378">
        <v>21.321139833115918</v>
      </c>
      <c r="N32" s="378">
        <v>21.297109297628438</v>
      </c>
      <c r="O32" s="378">
        <v>21.111891867382024</v>
      </c>
      <c r="P32" s="378">
        <v>20.793813462358486</v>
      </c>
      <c r="Q32" s="378">
        <v>20.42763026227702</v>
      </c>
      <c r="R32" s="378">
        <v>20.095082803146664</v>
      </c>
      <c r="S32" s="378">
        <v>19.996791749726089</v>
      </c>
      <c r="T32" s="378">
        <v>19.91138032803849</v>
      </c>
      <c r="U32" s="378">
        <v>19.302643153006915</v>
      </c>
      <c r="V32" s="378">
        <v>18.792739919484134</v>
      </c>
      <c r="W32" s="378">
        <v>18.223446257591096</v>
      </c>
      <c r="X32" s="378">
        <v>17.680877927771959</v>
      </c>
      <c r="Y32" s="378">
        <v>17.138870658174426</v>
      </c>
      <c r="Z32" s="378">
        <v>16.644161288331773</v>
      </c>
      <c r="AA32" s="378">
        <v>16.145268784543884</v>
      </c>
      <c r="AB32" s="378">
        <v>15.745041975019221</v>
      </c>
      <c r="AC32" s="378">
        <v>15.396114599940198</v>
      </c>
      <c r="AD32" s="378">
        <v>15.060349004058178</v>
      </c>
      <c r="AE32" s="378">
        <v>14.745921893316128</v>
      </c>
      <c r="AF32" s="378">
        <v>14.454935916999435</v>
      </c>
      <c r="AG32" s="378">
        <v>14.188557868650452</v>
      </c>
      <c r="AH32" s="378">
        <v>13.925063906638419</v>
      </c>
      <c r="AI32" s="378">
        <v>13.650937437199756</v>
      </c>
      <c r="AJ32" s="378">
        <v>13.417296246100447</v>
      </c>
      <c r="AK32" s="378">
        <v>13.187165396592391</v>
      </c>
      <c r="AL32" s="378">
        <v>13.093726090070664</v>
      </c>
      <c r="AM32" s="378">
        <v>13.035810884474065</v>
      </c>
      <c r="AN32" s="378">
        <v>12.967797418988971</v>
      </c>
      <c r="AO32" s="378">
        <v>12.91698629247378</v>
      </c>
      <c r="AP32" s="378">
        <v>12.868575459843719</v>
      </c>
      <c r="AQ32" s="378">
        <v>12.802278429897344</v>
      </c>
      <c r="AR32" s="378">
        <v>12.721696366469837</v>
      </c>
      <c r="AS32" s="378">
        <v>12.658200793372691</v>
      </c>
      <c r="AT32" s="378">
        <v>12.597802512025392</v>
      </c>
      <c r="AU32" s="378">
        <v>12.538628459144752</v>
      </c>
      <c r="AV32" s="378">
        <v>12.477469546866912</v>
      </c>
      <c r="AW32" s="378">
        <v>12.416080033894231</v>
      </c>
      <c r="AX32" s="378">
        <v>12.36628330577658</v>
      </c>
      <c r="AY32" s="378">
        <v>12.276514890490725</v>
      </c>
      <c r="AZ32" s="378">
        <v>12.197862801236871</v>
      </c>
      <c r="BA32" s="378">
        <v>12.10285782583056</v>
      </c>
      <c r="BB32" s="378">
        <v>12.007146611798927</v>
      </c>
      <c r="BC32" s="378">
        <v>11.927398708908173</v>
      </c>
      <c r="BD32" s="378">
        <v>11.835002107056212</v>
      </c>
      <c r="BE32" s="378">
        <v>11.74386132535621</v>
      </c>
      <c r="BF32" s="378">
        <v>11.684236139535978</v>
      </c>
      <c r="BG32" s="378">
        <v>11.609157489935681</v>
      </c>
      <c r="BH32" s="378">
        <v>11.537171286977546</v>
      </c>
      <c r="BI32" s="378">
        <v>11.46540582412208</v>
      </c>
      <c r="BJ32" s="378">
        <v>11.395553710343329</v>
      </c>
      <c r="BK32" s="378"/>
      <c r="BL32" s="378"/>
      <c r="BM32" s="378"/>
      <c r="BN32" s="378"/>
      <c r="BO32" s="378"/>
      <c r="BP32" s="378"/>
      <c r="BQ32" s="378"/>
      <c r="BR32" s="378"/>
      <c r="BS32" s="378"/>
      <c r="BT32" s="378"/>
      <c r="BU32" s="378"/>
      <c r="BV32" s="378"/>
      <c r="BW32" s="378"/>
      <c r="BX32" s="378"/>
      <c r="BY32" s="378"/>
      <c r="BZ32" s="378"/>
      <c r="CA32" s="378"/>
      <c r="CB32" s="378"/>
      <c r="CC32" s="378"/>
      <c r="CD32" s="378"/>
      <c r="CE32" s="378"/>
      <c r="CF32" s="378"/>
      <c r="CG32" s="378"/>
      <c r="CH32" s="378"/>
      <c r="CI32" s="378"/>
      <c r="CJ32" s="378"/>
    </row>
    <row r="33" spans="2:88" x14ac:dyDescent="0.25">
      <c r="B33" s="513" t="s">
        <v>241</v>
      </c>
      <c r="C33" s="514" t="s">
        <v>242</v>
      </c>
      <c r="D33" s="515" t="s">
        <v>79</v>
      </c>
      <c r="E33" s="515" t="s">
        <v>148</v>
      </c>
      <c r="F33" s="516">
        <v>1</v>
      </c>
      <c r="G33" s="376"/>
      <c r="H33" s="377"/>
      <c r="I33" s="377">
        <v>16.063402442502152</v>
      </c>
      <c r="J33" s="377">
        <v>16.001259416267619</v>
      </c>
      <c r="K33" s="377">
        <v>15.86065778500396</v>
      </c>
      <c r="L33" s="377">
        <v>15.837489284526113</v>
      </c>
      <c r="M33" s="378">
        <v>15.811757300238765</v>
      </c>
      <c r="N33" s="378">
        <v>15.777523554622658</v>
      </c>
      <c r="O33" s="378">
        <v>15.640924658505606</v>
      </c>
      <c r="P33" s="378">
        <v>15.401603309946729</v>
      </c>
      <c r="Q33" s="378">
        <v>15.114831561653197</v>
      </c>
      <c r="R33" s="378">
        <v>14.853575783570978</v>
      </c>
      <c r="S33" s="378">
        <v>14.777503337061731</v>
      </c>
      <c r="T33" s="378">
        <v>14.699467295464153</v>
      </c>
      <c r="U33" s="378">
        <v>14.246829661015266</v>
      </c>
      <c r="V33" s="378">
        <v>13.856533097296953</v>
      </c>
      <c r="W33" s="378">
        <v>13.433769091910076</v>
      </c>
      <c r="X33" s="378">
        <v>13.020801574715783</v>
      </c>
      <c r="Y33" s="378">
        <v>12.618874606792</v>
      </c>
      <c r="Z33" s="378">
        <v>12.242505681625683</v>
      </c>
      <c r="AA33" s="378">
        <v>11.872982275403043</v>
      </c>
      <c r="AB33" s="378">
        <v>11.576170538809221</v>
      </c>
      <c r="AC33" s="378">
        <v>11.308546301409784</v>
      </c>
      <c r="AD33" s="378">
        <v>11.059584535804555</v>
      </c>
      <c r="AE33" s="378">
        <v>10.82640419280788</v>
      </c>
      <c r="AF33" s="378">
        <v>10.599554072875726</v>
      </c>
      <c r="AG33" s="378">
        <v>10.404223665081831</v>
      </c>
      <c r="AH33" s="378">
        <v>10.211008107831365</v>
      </c>
      <c r="AI33" s="378">
        <v>10.009995917095567</v>
      </c>
      <c r="AJ33" s="378">
        <v>9.8386708795493405</v>
      </c>
      <c r="AK33" s="378">
        <v>9.6699199146745123</v>
      </c>
      <c r="AL33" s="378">
        <v>9.6014024900594137</v>
      </c>
      <c r="AM33" s="378">
        <v>9.5589342731895695</v>
      </c>
      <c r="AN33" s="378">
        <v>9.5090611772981433</v>
      </c>
      <c r="AO33" s="378">
        <v>9.4718022585389043</v>
      </c>
      <c r="AP33" s="378">
        <v>9.4363034336999903</v>
      </c>
      <c r="AQ33" s="378">
        <v>9.3876889702514728</v>
      </c>
      <c r="AR33" s="378">
        <v>9.3285995392427008</v>
      </c>
      <c r="AS33" s="378">
        <v>9.282039335565841</v>
      </c>
      <c r="AT33" s="378">
        <v>9.2377503222678605</v>
      </c>
      <c r="AU33" s="378">
        <v>9.1943590144944398</v>
      </c>
      <c r="AV33" s="378">
        <v>9.1495122437131968</v>
      </c>
      <c r="AW33" s="378">
        <v>9.1044963774376395</v>
      </c>
      <c r="AX33" s="378">
        <v>9.0679812994486308</v>
      </c>
      <c r="AY33" s="378">
        <v>9.0021556757777752</v>
      </c>
      <c r="AZ33" s="378">
        <v>8.9444814613933019</v>
      </c>
      <c r="BA33" s="378">
        <v>8.8748159589107072</v>
      </c>
      <c r="BB33" s="378">
        <v>8.8046325838799131</v>
      </c>
      <c r="BC33" s="378">
        <v>8.7461548283407193</v>
      </c>
      <c r="BD33" s="378">
        <v>8.6784020009948666</v>
      </c>
      <c r="BE33" s="378">
        <v>8.611570044809076</v>
      </c>
      <c r="BF33" s="378">
        <v>8.5678479290670371</v>
      </c>
      <c r="BG33" s="378">
        <v>8.5127940560698558</v>
      </c>
      <c r="BH33" s="378">
        <v>8.4600078206180331</v>
      </c>
      <c r="BI33" s="378">
        <v>8.4073834500591254</v>
      </c>
      <c r="BJ33" s="378">
        <v>8.3561621052289592</v>
      </c>
      <c r="BK33" s="378"/>
      <c r="BL33" s="378"/>
      <c r="BM33" s="378"/>
      <c r="BN33" s="378"/>
      <c r="BO33" s="378"/>
      <c r="BP33" s="378"/>
      <c r="BQ33" s="378"/>
      <c r="BR33" s="378"/>
      <c r="BS33" s="378"/>
      <c r="BT33" s="378"/>
      <c r="BU33" s="378"/>
      <c r="BV33" s="378"/>
      <c r="BW33" s="378"/>
      <c r="BX33" s="378"/>
      <c r="BY33" s="378"/>
      <c r="BZ33" s="378"/>
      <c r="CA33" s="378"/>
      <c r="CB33" s="378"/>
      <c r="CC33" s="378"/>
      <c r="CD33" s="378"/>
      <c r="CE33" s="378"/>
      <c r="CF33" s="378"/>
      <c r="CG33" s="378"/>
      <c r="CH33" s="378"/>
      <c r="CI33" s="378"/>
      <c r="CJ33" s="378"/>
    </row>
    <row r="34" spans="2:88" x14ac:dyDescent="0.25">
      <c r="B34" s="513" t="s">
        <v>243</v>
      </c>
      <c r="C34" s="514" t="s">
        <v>244</v>
      </c>
      <c r="D34" s="515" t="s">
        <v>79</v>
      </c>
      <c r="E34" s="515" t="s">
        <v>148</v>
      </c>
      <c r="F34" s="516">
        <v>1</v>
      </c>
      <c r="G34" s="376"/>
      <c r="H34" s="377"/>
      <c r="I34" s="377">
        <v>12.389689958458344</v>
      </c>
      <c r="J34" s="377">
        <v>12.34216792478572</v>
      </c>
      <c r="K34" s="377">
        <v>12.234123834416275</v>
      </c>
      <c r="L34" s="377">
        <v>12.216657833141877</v>
      </c>
      <c r="M34" s="378">
        <v>12.195691984542304</v>
      </c>
      <c r="N34" s="378">
        <v>12.177055316108124</v>
      </c>
      <c r="O34" s="378">
        <v>12.066335653932972</v>
      </c>
      <c r="P34" s="378">
        <v>11.87275629888827</v>
      </c>
      <c r="Q34" s="378">
        <v>11.659090157600009</v>
      </c>
      <c r="R34" s="378">
        <v>11.464806894781866</v>
      </c>
      <c r="S34" s="378">
        <v>11.397542467414633</v>
      </c>
      <c r="T34" s="378">
        <v>11.344493337369894</v>
      </c>
      <c r="U34" s="378">
        <v>11.002053837796749</v>
      </c>
      <c r="V34" s="378">
        <v>10.692673531740779</v>
      </c>
      <c r="W34" s="378">
        <v>10.37291031147487</v>
      </c>
      <c r="X34" s="378">
        <v>10.046576372912282</v>
      </c>
      <c r="Y34" s="378">
        <v>9.7425134831850002</v>
      </c>
      <c r="Z34" s="378">
        <v>9.4449519724072353</v>
      </c>
      <c r="AA34" s="378">
        <v>9.1655448946102993</v>
      </c>
      <c r="AB34" s="378">
        <v>8.9298434532150459</v>
      </c>
      <c r="AC34" s="378">
        <v>8.7287841764006764</v>
      </c>
      <c r="AD34" s="378">
        <v>8.5303656190924944</v>
      </c>
      <c r="AE34" s="378">
        <v>8.3556480492210206</v>
      </c>
      <c r="AF34" s="378">
        <v>8.1830754241372183</v>
      </c>
      <c r="AG34" s="378">
        <v>8.0322763010217226</v>
      </c>
      <c r="AH34" s="378">
        <v>7.8831098863568556</v>
      </c>
      <c r="AI34" s="378">
        <v>7.7279243090530541</v>
      </c>
      <c r="AJ34" s="378">
        <v>7.5956578292893866</v>
      </c>
      <c r="AK34" s="378">
        <v>7.465378586976696</v>
      </c>
      <c r="AL34" s="378">
        <v>7.4124817151235884</v>
      </c>
      <c r="AM34" s="378">
        <v>7.3796953715297704</v>
      </c>
      <c r="AN34" s="378">
        <v>7.3411923078622978</v>
      </c>
      <c r="AO34" s="378">
        <v>7.3124276503745946</v>
      </c>
      <c r="AP34" s="378">
        <v>7.2850218218720135</v>
      </c>
      <c r="AQ34" s="378">
        <v>7.2474904485361096</v>
      </c>
      <c r="AR34" s="378">
        <v>7.2018721831459196</v>
      </c>
      <c r="AS34" s="378">
        <v>7.165926740929069</v>
      </c>
      <c r="AT34" s="378">
        <v>7.1317347047560169</v>
      </c>
      <c r="AU34" s="378">
        <v>7.0982357158532201</v>
      </c>
      <c r="AV34" s="378">
        <v>7.0636130793433489</v>
      </c>
      <c r="AW34" s="378">
        <v>7.0288598976072976</v>
      </c>
      <c r="AX34" s="378">
        <v>7.0006695006106003</v>
      </c>
      <c r="AY34" s="378">
        <v>6.9498507548750688</v>
      </c>
      <c r="AZ34" s="378">
        <v>6.90532506604975</v>
      </c>
      <c r="BA34" s="378">
        <v>6.851541854288576</v>
      </c>
      <c r="BB34" s="378">
        <v>6.797358834187083</v>
      </c>
      <c r="BC34" s="378">
        <v>6.7522127949366162</v>
      </c>
      <c r="BD34" s="378">
        <v>6.6999062080219431</v>
      </c>
      <c r="BE34" s="378">
        <v>6.6483105527282493</v>
      </c>
      <c r="BF34" s="378">
        <v>6.6145561732175562</v>
      </c>
      <c r="BG34" s="378">
        <v>6.5720534422508221</v>
      </c>
      <c r="BH34" s="378">
        <v>6.5313013744667705</v>
      </c>
      <c r="BI34" s="378">
        <v>6.4906742697347646</v>
      </c>
      <c r="BJ34" s="378">
        <v>6.4511303299436014</v>
      </c>
      <c r="BK34" s="378"/>
      <c r="BL34" s="378"/>
      <c r="BM34" s="378"/>
      <c r="BN34" s="378"/>
      <c r="BO34" s="378"/>
      <c r="BP34" s="378"/>
      <c r="BQ34" s="378"/>
      <c r="BR34" s="378"/>
      <c r="BS34" s="378"/>
      <c r="BT34" s="378"/>
      <c r="BU34" s="378"/>
      <c r="BV34" s="378"/>
      <c r="BW34" s="378"/>
      <c r="BX34" s="378"/>
      <c r="BY34" s="378"/>
      <c r="BZ34" s="378"/>
      <c r="CA34" s="378"/>
      <c r="CB34" s="378"/>
      <c r="CC34" s="378"/>
      <c r="CD34" s="378"/>
      <c r="CE34" s="378"/>
      <c r="CF34" s="378"/>
      <c r="CG34" s="378"/>
      <c r="CH34" s="378"/>
      <c r="CI34" s="378"/>
      <c r="CJ34" s="378"/>
    </row>
    <row r="35" spans="2:88" x14ac:dyDescent="0.25">
      <c r="B35" s="513" t="s">
        <v>245</v>
      </c>
      <c r="C35" s="514" t="s">
        <v>246</v>
      </c>
      <c r="D35" s="515" t="s">
        <v>79</v>
      </c>
      <c r="E35" s="515" t="s">
        <v>148</v>
      </c>
      <c r="F35" s="516">
        <v>1</v>
      </c>
      <c r="G35" s="376"/>
      <c r="H35" s="377"/>
      <c r="I35" s="377">
        <v>16.266482652277801</v>
      </c>
      <c r="J35" s="377">
        <v>16.197824237520269</v>
      </c>
      <c r="K35" s="377">
        <v>16.050003603094009</v>
      </c>
      <c r="L35" s="377">
        <v>16.021261124133897</v>
      </c>
      <c r="M35" s="378">
        <v>15.999383330770184</v>
      </c>
      <c r="N35" s="378">
        <v>15.96434030284747</v>
      </c>
      <c r="O35" s="378">
        <v>15.7919636305298</v>
      </c>
      <c r="P35" s="378">
        <v>15.550012763682831</v>
      </c>
      <c r="Q35" s="378">
        <v>15.260166480515245</v>
      </c>
      <c r="R35" s="378">
        <v>14.996094101323791</v>
      </c>
      <c r="S35" s="378">
        <v>14.91899007113998</v>
      </c>
      <c r="T35" s="378">
        <v>14.839908065802984</v>
      </c>
      <c r="U35" s="378">
        <v>14.382657486173253</v>
      </c>
      <c r="V35" s="378">
        <v>13.988360579195129</v>
      </c>
      <c r="W35" s="378">
        <v>13.56130487442821</v>
      </c>
      <c r="X35" s="378">
        <v>13.13045043008181</v>
      </c>
      <c r="Y35" s="378">
        <v>12.724915569874286</v>
      </c>
      <c r="Z35" s="378">
        <v>12.345168203064892</v>
      </c>
      <c r="AA35" s="378">
        <v>11.972337775615619</v>
      </c>
      <c r="AB35" s="378">
        <v>11.672840021388003</v>
      </c>
      <c r="AC35" s="378">
        <v>11.391004451524228</v>
      </c>
      <c r="AD35" s="378">
        <v>11.140059683154485</v>
      </c>
      <c r="AE35" s="378">
        <v>10.905019161012918</v>
      </c>
      <c r="AF35" s="378">
        <v>10.676442029881043</v>
      </c>
      <c r="AG35" s="378">
        <v>10.479694717574651</v>
      </c>
      <c r="AH35" s="378">
        <v>10.285077596696462</v>
      </c>
      <c r="AI35" s="378">
        <v>10.082607286442373</v>
      </c>
      <c r="AJ35" s="378">
        <v>9.9100394766030657</v>
      </c>
      <c r="AK35" s="378">
        <v>9.740064411464898</v>
      </c>
      <c r="AL35" s="378">
        <v>9.671049969261917</v>
      </c>
      <c r="AM35" s="378">
        <v>9.6282736927878343</v>
      </c>
      <c r="AN35" s="378">
        <v>9.5780388231438298</v>
      </c>
      <c r="AO35" s="378">
        <v>9.5405096324350414</v>
      </c>
      <c r="AP35" s="378">
        <v>9.5047533031672451</v>
      </c>
      <c r="AQ35" s="378">
        <v>9.4557861959424141</v>
      </c>
      <c r="AR35" s="378">
        <v>9.3962681369366887</v>
      </c>
      <c r="AS35" s="378">
        <v>9.3493701908497382</v>
      </c>
      <c r="AT35" s="378">
        <v>9.3047599100977827</v>
      </c>
      <c r="AU35" s="378">
        <v>9.2610538467239323</v>
      </c>
      <c r="AV35" s="378">
        <v>9.2158817625795102</v>
      </c>
      <c r="AW35" s="378">
        <v>9.1705393563413313</v>
      </c>
      <c r="AX35" s="378">
        <v>9.1337594021389314</v>
      </c>
      <c r="AY35" s="378">
        <v>9.0674562868974053</v>
      </c>
      <c r="AZ35" s="378">
        <v>9.00936371033605</v>
      </c>
      <c r="BA35" s="378">
        <v>8.939192862239592</v>
      </c>
      <c r="BB35" s="378">
        <v>8.8685003850065023</v>
      </c>
      <c r="BC35" s="378">
        <v>8.8095984384944863</v>
      </c>
      <c r="BD35" s="378">
        <v>8.741354139862187</v>
      </c>
      <c r="BE35" s="378">
        <v>8.6740373922843759</v>
      </c>
      <c r="BF35" s="378">
        <v>8.6299981212986108</v>
      </c>
      <c r="BG35" s="378">
        <v>8.5745448937822797</v>
      </c>
      <c r="BH35" s="378">
        <v>8.5213757529955725</v>
      </c>
      <c r="BI35" s="378">
        <v>8.4683696512512636</v>
      </c>
      <c r="BJ35" s="378">
        <v>8.4167767526244042</v>
      </c>
      <c r="BK35" s="378"/>
      <c r="BL35" s="378"/>
      <c r="BM35" s="378"/>
      <c r="BN35" s="378"/>
      <c r="BO35" s="378"/>
      <c r="BP35" s="378"/>
      <c r="BQ35" s="378"/>
      <c r="BR35" s="378"/>
      <c r="BS35" s="378"/>
      <c r="BT35" s="378"/>
      <c r="BU35" s="378"/>
      <c r="BV35" s="378"/>
      <c r="BW35" s="378"/>
      <c r="BX35" s="378"/>
      <c r="BY35" s="378"/>
      <c r="BZ35" s="378"/>
      <c r="CA35" s="378"/>
      <c r="CB35" s="378"/>
      <c r="CC35" s="378"/>
      <c r="CD35" s="378"/>
      <c r="CE35" s="378"/>
      <c r="CF35" s="378"/>
      <c r="CG35" s="378"/>
      <c r="CH35" s="378"/>
      <c r="CI35" s="378"/>
      <c r="CJ35" s="378"/>
    </row>
    <row r="36" spans="2:88" x14ac:dyDescent="0.25">
      <c r="B36" s="513" t="s">
        <v>247</v>
      </c>
      <c r="C36" s="514" t="s">
        <v>248</v>
      </c>
      <c r="D36" s="515" t="s">
        <v>79</v>
      </c>
      <c r="E36" s="515" t="s">
        <v>148</v>
      </c>
      <c r="F36" s="516">
        <v>1</v>
      </c>
      <c r="G36" s="376"/>
      <c r="H36" s="377"/>
      <c r="I36" s="377">
        <v>0</v>
      </c>
      <c r="J36" s="377">
        <v>0</v>
      </c>
      <c r="K36" s="377">
        <v>0</v>
      </c>
      <c r="L36" s="377">
        <v>0</v>
      </c>
      <c r="M36" s="378">
        <v>0</v>
      </c>
      <c r="N36" s="378">
        <v>0</v>
      </c>
      <c r="O36" s="378">
        <v>0</v>
      </c>
      <c r="P36" s="378">
        <v>0</v>
      </c>
      <c r="Q36" s="378">
        <v>0</v>
      </c>
      <c r="R36" s="378">
        <v>0</v>
      </c>
      <c r="S36" s="378">
        <v>0</v>
      </c>
      <c r="T36" s="378">
        <v>0</v>
      </c>
      <c r="U36" s="378">
        <v>0</v>
      </c>
      <c r="V36" s="378">
        <v>0</v>
      </c>
      <c r="W36" s="378">
        <v>0</v>
      </c>
      <c r="X36" s="378">
        <v>0</v>
      </c>
      <c r="Y36" s="378">
        <v>0</v>
      </c>
      <c r="Z36" s="378">
        <v>0</v>
      </c>
      <c r="AA36" s="378">
        <v>0</v>
      </c>
      <c r="AB36" s="378">
        <v>0</v>
      </c>
      <c r="AC36" s="378">
        <v>0</v>
      </c>
      <c r="AD36" s="378">
        <v>0</v>
      </c>
      <c r="AE36" s="378">
        <v>0</v>
      </c>
      <c r="AF36" s="378">
        <v>0</v>
      </c>
      <c r="AG36" s="378">
        <v>0</v>
      </c>
      <c r="AH36" s="378">
        <v>0</v>
      </c>
      <c r="AI36" s="378">
        <v>0</v>
      </c>
      <c r="AJ36" s="378">
        <v>0</v>
      </c>
      <c r="AK36" s="378">
        <v>0</v>
      </c>
      <c r="AL36" s="378">
        <v>0</v>
      </c>
      <c r="AM36" s="378">
        <v>0</v>
      </c>
      <c r="AN36" s="378">
        <v>0</v>
      </c>
      <c r="AO36" s="378">
        <v>0</v>
      </c>
      <c r="AP36" s="378">
        <v>0</v>
      </c>
      <c r="AQ36" s="378">
        <v>0</v>
      </c>
      <c r="AR36" s="378">
        <v>0</v>
      </c>
      <c r="AS36" s="378">
        <v>0</v>
      </c>
      <c r="AT36" s="378">
        <v>0</v>
      </c>
      <c r="AU36" s="378">
        <v>0</v>
      </c>
      <c r="AV36" s="378">
        <v>0</v>
      </c>
      <c r="AW36" s="378">
        <v>0</v>
      </c>
      <c r="AX36" s="378">
        <v>0</v>
      </c>
      <c r="AY36" s="378">
        <v>0</v>
      </c>
      <c r="AZ36" s="378">
        <v>0</v>
      </c>
      <c r="BA36" s="378">
        <v>0</v>
      </c>
      <c r="BB36" s="378">
        <v>0</v>
      </c>
      <c r="BC36" s="378">
        <v>0</v>
      </c>
      <c r="BD36" s="378">
        <v>0</v>
      </c>
      <c r="BE36" s="378">
        <v>0</v>
      </c>
      <c r="BF36" s="378">
        <v>0</v>
      </c>
      <c r="BG36" s="378">
        <v>0</v>
      </c>
      <c r="BH36" s="378">
        <v>0</v>
      </c>
      <c r="BI36" s="378">
        <v>0</v>
      </c>
      <c r="BJ36" s="378">
        <v>0</v>
      </c>
      <c r="BK36" s="378"/>
      <c r="BL36" s="378"/>
      <c r="BM36" s="378"/>
      <c r="BN36" s="378"/>
      <c r="BO36" s="378"/>
      <c r="BP36" s="378"/>
      <c r="BQ36" s="378"/>
      <c r="BR36" s="378"/>
      <c r="BS36" s="378"/>
      <c r="BT36" s="378"/>
      <c r="BU36" s="378"/>
      <c r="BV36" s="378"/>
      <c r="BW36" s="378"/>
      <c r="BX36" s="378"/>
      <c r="BY36" s="378"/>
      <c r="BZ36" s="378"/>
      <c r="CA36" s="378"/>
      <c r="CB36" s="378"/>
      <c r="CC36" s="378"/>
      <c r="CD36" s="378"/>
      <c r="CE36" s="378"/>
      <c r="CF36" s="378"/>
      <c r="CG36" s="378"/>
      <c r="CH36" s="378"/>
      <c r="CI36" s="378"/>
      <c r="CJ36" s="378"/>
    </row>
    <row r="37" spans="2:88" x14ac:dyDescent="0.25">
      <c r="B37" s="513" t="s">
        <v>249</v>
      </c>
      <c r="C37" s="514" t="s">
        <v>248</v>
      </c>
      <c r="D37" s="515" t="s">
        <v>79</v>
      </c>
      <c r="E37" s="515" t="s">
        <v>148</v>
      </c>
      <c r="F37" s="516">
        <v>1</v>
      </c>
      <c r="G37" s="376"/>
      <c r="H37" s="377"/>
      <c r="I37" s="377">
        <v>0</v>
      </c>
      <c r="J37" s="377">
        <v>0</v>
      </c>
      <c r="K37" s="377">
        <v>0</v>
      </c>
      <c r="L37" s="377">
        <v>0</v>
      </c>
      <c r="M37" s="378">
        <v>0</v>
      </c>
      <c r="N37" s="378">
        <v>0</v>
      </c>
      <c r="O37" s="378">
        <v>0</v>
      </c>
      <c r="P37" s="378">
        <v>0</v>
      </c>
      <c r="Q37" s="378">
        <v>0</v>
      </c>
      <c r="R37" s="378">
        <v>0</v>
      </c>
      <c r="S37" s="378">
        <v>0</v>
      </c>
      <c r="T37" s="378">
        <v>0</v>
      </c>
      <c r="U37" s="378">
        <v>0</v>
      </c>
      <c r="V37" s="378">
        <v>0</v>
      </c>
      <c r="W37" s="378">
        <v>0</v>
      </c>
      <c r="X37" s="378">
        <v>0</v>
      </c>
      <c r="Y37" s="378">
        <v>0</v>
      </c>
      <c r="Z37" s="378">
        <v>0</v>
      </c>
      <c r="AA37" s="378">
        <v>0</v>
      </c>
      <c r="AB37" s="378">
        <v>0</v>
      </c>
      <c r="AC37" s="378">
        <v>0</v>
      </c>
      <c r="AD37" s="378">
        <v>0</v>
      </c>
      <c r="AE37" s="378">
        <v>0</v>
      </c>
      <c r="AF37" s="378">
        <v>0</v>
      </c>
      <c r="AG37" s="378">
        <v>0</v>
      </c>
      <c r="AH37" s="378">
        <v>0</v>
      </c>
      <c r="AI37" s="378">
        <v>0</v>
      </c>
      <c r="AJ37" s="378">
        <v>0</v>
      </c>
      <c r="AK37" s="378">
        <v>0</v>
      </c>
      <c r="AL37" s="378">
        <v>0</v>
      </c>
      <c r="AM37" s="378">
        <v>0</v>
      </c>
      <c r="AN37" s="378">
        <v>0</v>
      </c>
      <c r="AO37" s="378">
        <v>0</v>
      </c>
      <c r="AP37" s="378">
        <v>0</v>
      </c>
      <c r="AQ37" s="378">
        <v>0</v>
      </c>
      <c r="AR37" s="378">
        <v>0</v>
      </c>
      <c r="AS37" s="378">
        <v>0</v>
      </c>
      <c r="AT37" s="378">
        <v>0</v>
      </c>
      <c r="AU37" s="378">
        <v>0</v>
      </c>
      <c r="AV37" s="378">
        <v>0</v>
      </c>
      <c r="AW37" s="378">
        <v>0</v>
      </c>
      <c r="AX37" s="378">
        <v>0</v>
      </c>
      <c r="AY37" s="378">
        <v>0</v>
      </c>
      <c r="AZ37" s="378">
        <v>0</v>
      </c>
      <c r="BA37" s="378">
        <v>0</v>
      </c>
      <c r="BB37" s="378">
        <v>0</v>
      </c>
      <c r="BC37" s="378">
        <v>0</v>
      </c>
      <c r="BD37" s="378">
        <v>0</v>
      </c>
      <c r="BE37" s="378">
        <v>0</v>
      </c>
      <c r="BF37" s="378">
        <v>0</v>
      </c>
      <c r="BG37" s="378">
        <v>0</v>
      </c>
      <c r="BH37" s="378">
        <v>0</v>
      </c>
      <c r="BI37" s="378">
        <v>0</v>
      </c>
      <c r="BJ37" s="378">
        <v>0</v>
      </c>
      <c r="BK37" s="378"/>
      <c r="BL37" s="378"/>
      <c r="BM37" s="378"/>
      <c r="BN37" s="378"/>
      <c r="BO37" s="378"/>
      <c r="BP37" s="378"/>
      <c r="BQ37" s="378"/>
      <c r="BR37" s="378"/>
      <c r="BS37" s="378"/>
      <c r="BT37" s="378"/>
      <c r="BU37" s="378"/>
      <c r="BV37" s="378"/>
      <c r="BW37" s="378"/>
      <c r="BX37" s="378"/>
      <c r="BY37" s="378"/>
      <c r="BZ37" s="378"/>
      <c r="CA37" s="378"/>
      <c r="CB37" s="378"/>
      <c r="CC37" s="378"/>
      <c r="CD37" s="378"/>
      <c r="CE37" s="378"/>
      <c r="CF37" s="378"/>
      <c r="CG37" s="378"/>
      <c r="CH37" s="378"/>
      <c r="CI37" s="378"/>
      <c r="CJ37" s="378"/>
    </row>
    <row r="38" spans="2:88" ht="14.4" thickBot="1" x14ac:dyDescent="0.3">
      <c r="B38" s="517" t="s">
        <v>250</v>
      </c>
      <c r="C38" s="518" t="s">
        <v>248</v>
      </c>
      <c r="D38" s="519" t="s">
        <v>79</v>
      </c>
      <c r="E38" s="519" t="s">
        <v>148</v>
      </c>
      <c r="F38" s="520">
        <v>1</v>
      </c>
      <c r="G38" s="382"/>
      <c r="H38" s="383"/>
      <c r="I38" s="383">
        <v>0</v>
      </c>
      <c r="J38" s="383">
        <v>0</v>
      </c>
      <c r="K38" s="383">
        <v>0</v>
      </c>
      <c r="L38" s="377">
        <v>0</v>
      </c>
      <c r="M38" s="384">
        <v>0</v>
      </c>
      <c r="N38" s="384">
        <v>0</v>
      </c>
      <c r="O38" s="384">
        <v>0</v>
      </c>
      <c r="P38" s="384">
        <v>0</v>
      </c>
      <c r="Q38" s="384">
        <v>0</v>
      </c>
      <c r="R38" s="384">
        <v>0</v>
      </c>
      <c r="S38" s="384">
        <v>0</v>
      </c>
      <c r="T38" s="384">
        <v>0</v>
      </c>
      <c r="U38" s="384">
        <v>0</v>
      </c>
      <c r="V38" s="384">
        <v>0</v>
      </c>
      <c r="W38" s="384">
        <v>0</v>
      </c>
      <c r="X38" s="384">
        <v>0</v>
      </c>
      <c r="Y38" s="384">
        <v>0</v>
      </c>
      <c r="Z38" s="384">
        <v>0</v>
      </c>
      <c r="AA38" s="384">
        <v>0</v>
      </c>
      <c r="AB38" s="384">
        <v>0</v>
      </c>
      <c r="AC38" s="384">
        <v>0</v>
      </c>
      <c r="AD38" s="384">
        <v>0</v>
      </c>
      <c r="AE38" s="384">
        <v>0</v>
      </c>
      <c r="AF38" s="384">
        <v>0</v>
      </c>
      <c r="AG38" s="384">
        <v>0</v>
      </c>
      <c r="AH38" s="384">
        <v>0</v>
      </c>
      <c r="AI38" s="384">
        <v>0</v>
      </c>
      <c r="AJ38" s="384">
        <v>0</v>
      </c>
      <c r="AK38" s="384">
        <v>0</v>
      </c>
      <c r="AL38" s="384">
        <v>0</v>
      </c>
      <c r="AM38" s="384">
        <v>0</v>
      </c>
      <c r="AN38" s="384">
        <v>0</v>
      </c>
      <c r="AO38" s="384">
        <v>0</v>
      </c>
      <c r="AP38" s="384">
        <v>0</v>
      </c>
      <c r="AQ38" s="384">
        <v>0</v>
      </c>
      <c r="AR38" s="384">
        <v>0</v>
      </c>
      <c r="AS38" s="384">
        <v>0</v>
      </c>
      <c r="AT38" s="384">
        <v>0</v>
      </c>
      <c r="AU38" s="384">
        <v>0</v>
      </c>
      <c r="AV38" s="384">
        <v>0</v>
      </c>
      <c r="AW38" s="384">
        <v>0</v>
      </c>
      <c r="AX38" s="384">
        <v>0</v>
      </c>
      <c r="AY38" s="384">
        <v>0</v>
      </c>
      <c r="AZ38" s="384">
        <v>0</v>
      </c>
      <c r="BA38" s="384">
        <v>0</v>
      </c>
      <c r="BB38" s="384">
        <v>0</v>
      </c>
      <c r="BC38" s="384">
        <v>0</v>
      </c>
      <c r="BD38" s="384">
        <v>0</v>
      </c>
      <c r="BE38" s="384">
        <v>0</v>
      </c>
      <c r="BF38" s="384">
        <v>0</v>
      </c>
      <c r="BG38" s="384">
        <v>0</v>
      </c>
      <c r="BH38" s="384">
        <v>0</v>
      </c>
      <c r="BI38" s="384">
        <v>0</v>
      </c>
      <c r="BJ38" s="384">
        <v>0</v>
      </c>
      <c r="BK38" s="384"/>
      <c r="BL38" s="384"/>
      <c r="BM38" s="384"/>
      <c r="BN38" s="384"/>
      <c r="BO38" s="384"/>
      <c r="BP38" s="384"/>
      <c r="BQ38" s="384"/>
      <c r="BR38" s="384"/>
      <c r="BS38" s="384"/>
      <c r="BT38" s="384"/>
      <c r="BU38" s="384"/>
      <c r="BV38" s="384"/>
      <c r="BW38" s="384"/>
      <c r="BX38" s="384"/>
      <c r="BY38" s="384"/>
      <c r="BZ38" s="384"/>
      <c r="CA38" s="384"/>
      <c r="CB38" s="384"/>
      <c r="CC38" s="384"/>
      <c r="CD38" s="384"/>
      <c r="CE38" s="384"/>
      <c r="CF38" s="384"/>
      <c r="CG38" s="384"/>
      <c r="CH38" s="384"/>
      <c r="CI38" s="384"/>
      <c r="CJ38" s="384"/>
    </row>
    <row r="39" spans="2:88" ht="14.4" thickBot="1" x14ac:dyDescent="0.3"/>
    <row r="40" spans="2:88" ht="87.75" customHeight="1" x14ac:dyDescent="0.25">
      <c r="B40" s="507" t="s">
        <v>112</v>
      </c>
      <c r="C40" s="1386" t="s">
        <v>114</v>
      </c>
    </row>
    <row r="41" spans="2:88" ht="13.5" customHeight="1" thickBot="1" x14ac:dyDescent="0.3">
      <c r="B41" s="521" t="s">
        <v>63</v>
      </c>
      <c r="C41" s="522" t="s">
        <v>115</v>
      </c>
      <c r="D41" s="522" t="s">
        <v>64</v>
      </c>
      <c r="E41" s="522" t="s">
        <v>116</v>
      </c>
      <c r="F41" s="523" t="s">
        <v>117</v>
      </c>
      <c r="G41" s="524" t="s">
        <v>118</v>
      </c>
      <c r="H41" s="522" t="s">
        <v>119</v>
      </c>
      <c r="I41" s="522" t="s">
        <v>120</v>
      </c>
      <c r="J41" s="522" t="s">
        <v>121</v>
      </c>
      <c r="K41" s="522" t="s">
        <v>122</v>
      </c>
      <c r="L41" s="522" t="s">
        <v>123</v>
      </c>
      <c r="M41" s="522" t="s">
        <v>124</v>
      </c>
      <c r="N41" s="522" t="s">
        <v>125</v>
      </c>
      <c r="O41" s="522" t="s">
        <v>126</v>
      </c>
      <c r="P41" s="522" t="s">
        <v>127</v>
      </c>
      <c r="Q41" s="522" t="s">
        <v>128</v>
      </c>
      <c r="R41" s="522" t="s">
        <v>129</v>
      </c>
      <c r="S41" s="522" t="s">
        <v>156</v>
      </c>
      <c r="T41" s="522" t="s">
        <v>157</v>
      </c>
      <c r="U41" s="522" t="s">
        <v>158</v>
      </c>
      <c r="V41" s="522" t="s">
        <v>159</v>
      </c>
      <c r="W41" s="522" t="s">
        <v>130</v>
      </c>
      <c r="X41" s="522" t="s">
        <v>160</v>
      </c>
      <c r="Y41" s="522" t="s">
        <v>161</v>
      </c>
      <c r="Z41" s="522" t="s">
        <v>162</v>
      </c>
      <c r="AA41" s="522" t="s">
        <v>163</v>
      </c>
      <c r="AB41" s="522" t="s">
        <v>131</v>
      </c>
      <c r="AC41" s="522" t="s">
        <v>164</v>
      </c>
      <c r="AD41" s="522" t="s">
        <v>165</v>
      </c>
      <c r="AE41" s="522" t="s">
        <v>166</v>
      </c>
      <c r="AF41" s="522" t="s">
        <v>167</v>
      </c>
      <c r="AG41" s="522" t="s">
        <v>132</v>
      </c>
      <c r="AH41" s="522" t="s">
        <v>168</v>
      </c>
      <c r="AI41" s="522" t="s">
        <v>169</v>
      </c>
      <c r="AJ41" s="522" t="s">
        <v>170</v>
      </c>
      <c r="AK41" s="522" t="s">
        <v>171</v>
      </c>
      <c r="AL41" s="522" t="s">
        <v>133</v>
      </c>
      <c r="AM41" s="522" t="s">
        <v>172</v>
      </c>
      <c r="AN41" s="522" t="s">
        <v>173</v>
      </c>
      <c r="AO41" s="522" t="s">
        <v>174</v>
      </c>
      <c r="AP41" s="522" t="s">
        <v>175</v>
      </c>
      <c r="AQ41" s="522" t="s">
        <v>134</v>
      </c>
      <c r="AR41" s="522" t="s">
        <v>176</v>
      </c>
      <c r="AS41" s="522" t="s">
        <v>177</v>
      </c>
      <c r="AT41" s="522" t="s">
        <v>178</v>
      </c>
      <c r="AU41" s="522" t="s">
        <v>179</v>
      </c>
      <c r="AV41" s="522" t="s">
        <v>135</v>
      </c>
      <c r="AW41" s="522" t="s">
        <v>180</v>
      </c>
      <c r="AX41" s="522" t="s">
        <v>181</v>
      </c>
      <c r="AY41" s="522" t="s">
        <v>182</v>
      </c>
      <c r="AZ41" s="522" t="s">
        <v>183</v>
      </c>
      <c r="BA41" s="522" t="s">
        <v>136</v>
      </c>
      <c r="BB41" s="522" t="s">
        <v>184</v>
      </c>
      <c r="BC41" s="522" t="s">
        <v>185</v>
      </c>
      <c r="BD41" s="522" t="s">
        <v>186</v>
      </c>
      <c r="BE41" s="522" t="s">
        <v>187</v>
      </c>
      <c r="BF41" s="522" t="s">
        <v>137</v>
      </c>
      <c r="BG41" s="522" t="s">
        <v>188</v>
      </c>
      <c r="BH41" s="522" t="s">
        <v>189</v>
      </c>
      <c r="BI41" s="522" t="s">
        <v>190</v>
      </c>
      <c r="BJ41" s="522" t="s">
        <v>191</v>
      </c>
      <c r="BK41" s="522" t="s">
        <v>138</v>
      </c>
      <c r="BL41" s="522" t="s">
        <v>192</v>
      </c>
      <c r="BM41" s="522" t="s">
        <v>193</v>
      </c>
      <c r="BN41" s="522" t="s">
        <v>194</v>
      </c>
      <c r="BO41" s="522" t="s">
        <v>195</v>
      </c>
      <c r="BP41" s="522" t="s">
        <v>139</v>
      </c>
      <c r="BQ41" s="522" t="s">
        <v>196</v>
      </c>
      <c r="BR41" s="522" t="s">
        <v>197</v>
      </c>
      <c r="BS41" s="522" t="s">
        <v>198</v>
      </c>
      <c r="BT41" s="522" t="s">
        <v>199</v>
      </c>
      <c r="BU41" s="522" t="s">
        <v>140</v>
      </c>
      <c r="BV41" s="522" t="s">
        <v>200</v>
      </c>
      <c r="BW41" s="522" t="s">
        <v>201</v>
      </c>
      <c r="BX41" s="522" t="s">
        <v>202</v>
      </c>
      <c r="BY41" s="522" t="s">
        <v>203</v>
      </c>
      <c r="BZ41" s="522" t="s">
        <v>141</v>
      </c>
      <c r="CA41" s="522" t="s">
        <v>204</v>
      </c>
      <c r="CB41" s="522" t="s">
        <v>205</v>
      </c>
      <c r="CC41" s="522" t="s">
        <v>206</v>
      </c>
      <c r="CD41" s="522" t="s">
        <v>207</v>
      </c>
      <c r="CE41" s="522" t="s">
        <v>142</v>
      </c>
      <c r="CF41" s="522" t="s">
        <v>208</v>
      </c>
      <c r="CG41" s="522" t="s">
        <v>209</v>
      </c>
      <c r="CH41" s="522" t="s">
        <v>210</v>
      </c>
      <c r="CI41" s="522" t="s">
        <v>211</v>
      </c>
      <c r="CJ41" s="522" t="s">
        <v>212</v>
      </c>
    </row>
    <row r="42" spans="2:88" ht="28.5" customHeight="1" x14ac:dyDescent="0.25">
      <c r="B42" s="1593" t="s">
        <v>251</v>
      </c>
      <c r="C42" s="1332" t="s">
        <v>252</v>
      </c>
      <c r="D42" s="1333" t="s">
        <v>79</v>
      </c>
      <c r="E42" s="1333" t="s">
        <v>253</v>
      </c>
      <c r="F42" s="1334">
        <v>0</v>
      </c>
      <c r="G42" s="1456"/>
      <c r="H42" s="1457"/>
      <c r="I42" s="1457">
        <v>0</v>
      </c>
      <c r="J42" s="1457">
        <v>0</v>
      </c>
      <c r="K42" s="1457">
        <v>0</v>
      </c>
      <c r="L42" s="1457">
        <v>0</v>
      </c>
      <c r="M42" s="1457">
        <v>7.9277899999999999</v>
      </c>
      <c r="N42" s="1457">
        <v>32.703040000000001</v>
      </c>
      <c r="O42" s="1457">
        <v>70.946110000000004</v>
      </c>
      <c r="P42" s="1457">
        <v>121.96795000000002</v>
      </c>
      <c r="Q42" s="1457">
        <v>180.53399000000002</v>
      </c>
      <c r="R42" s="1457">
        <v>236.58613000000003</v>
      </c>
      <c r="S42" s="1457">
        <v>285.91354000000001</v>
      </c>
      <c r="T42" s="1457">
        <v>328.08053000000001</v>
      </c>
      <c r="U42" s="1457">
        <v>336.80874</v>
      </c>
      <c r="V42" s="1457">
        <v>339.78555</v>
      </c>
      <c r="W42" s="1457">
        <v>342.52046000000001</v>
      </c>
      <c r="X42" s="1457">
        <v>345.13297</v>
      </c>
      <c r="Y42" s="1457">
        <v>347.61712999999997</v>
      </c>
      <c r="Z42" s="1457">
        <v>349.89970999999997</v>
      </c>
      <c r="AA42" s="1457">
        <v>351.98532999999998</v>
      </c>
      <c r="AB42" s="1457">
        <v>354.07775999999996</v>
      </c>
      <c r="AC42" s="1457">
        <v>356.15613999999994</v>
      </c>
      <c r="AD42" s="1457">
        <v>358.22451999999993</v>
      </c>
      <c r="AE42" s="1457">
        <v>360.27828999999991</v>
      </c>
      <c r="AF42" s="1457">
        <v>362.31157999999994</v>
      </c>
      <c r="AG42" s="1457">
        <v>364.72521999999992</v>
      </c>
      <c r="AH42" s="1457">
        <v>367.12703999999991</v>
      </c>
      <c r="AI42" s="1457">
        <v>369.51420999999993</v>
      </c>
      <c r="AJ42" s="1457">
        <v>371.88040999999993</v>
      </c>
      <c r="AK42" s="1457">
        <v>374.23001999999991</v>
      </c>
      <c r="AL42" s="1457">
        <v>376.5669299999999</v>
      </c>
      <c r="AM42" s="1457">
        <v>377.72698999999989</v>
      </c>
      <c r="AN42" s="1457">
        <v>378.79154999999986</v>
      </c>
      <c r="AO42" s="1457">
        <v>379.81486999999987</v>
      </c>
      <c r="AP42" s="1457">
        <v>380.82218999999986</v>
      </c>
      <c r="AQ42" s="1457">
        <v>381.86037999999985</v>
      </c>
      <c r="AR42" s="1457">
        <v>382.87671999999986</v>
      </c>
      <c r="AS42" s="1457">
        <v>383.88635999999985</v>
      </c>
      <c r="AT42" s="1457">
        <v>384.87261399999983</v>
      </c>
      <c r="AU42" s="1457">
        <v>385.83300999999983</v>
      </c>
      <c r="AV42" s="1457">
        <v>386.83018799999985</v>
      </c>
      <c r="AW42" s="1457">
        <v>387.85062799999986</v>
      </c>
      <c r="AX42" s="1457">
        <v>388.88928799999985</v>
      </c>
      <c r="AY42" s="1457">
        <v>389.97551799999985</v>
      </c>
      <c r="AZ42" s="1457">
        <v>391.07739799999985</v>
      </c>
      <c r="BA42" s="1457">
        <v>392.22626799999983</v>
      </c>
      <c r="BB42" s="1457">
        <v>393.41750799999983</v>
      </c>
      <c r="BC42" s="1457">
        <v>394.61013799999984</v>
      </c>
      <c r="BD42" s="1457">
        <v>395.77608799999985</v>
      </c>
      <c r="BE42" s="1457">
        <v>396.94839799999983</v>
      </c>
      <c r="BF42" s="1457">
        <v>398.0956079999998</v>
      </c>
      <c r="BG42" s="1457">
        <v>399.23797799999983</v>
      </c>
      <c r="BH42" s="1457">
        <v>400.37851799999981</v>
      </c>
      <c r="BI42" s="1457">
        <v>401.50637799999981</v>
      </c>
      <c r="BJ42" s="1457">
        <v>402.62197799999979</v>
      </c>
      <c r="BK42" s="1335"/>
      <c r="BL42" s="1335"/>
      <c r="BM42" s="1335"/>
      <c r="BN42" s="1335"/>
      <c r="BO42" s="1335"/>
      <c r="BP42" s="1335"/>
      <c r="BQ42" s="1335"/>
      <c r="BR42" s="1335"/>
      <c r="BS42" s="1335"/>
      <c r="BT42" s="1335"/>
      <c r="BU42" s="1335"/>
      <c r="BV42" s="1335"/>
      <c r="BW42" s="1335"/>
      <c r="BX42" s="1335"/>
      <c r="BY42" s="1335"/>
      <c r="BZ42" s="1335"/>
      <c r="CA42" s="1335"/>
      <c r="CB42" s="1335"/>
      <c r="CC42" s="1335"/>
      <c r="CD42" s="1335"/>
      <c r="CE42" s="1335"/>
      <c r="CF42" s="1335"/>
      <c r="CG42" s="1335"/>
      <c r="CH42" s="1335"/>
      <c r="CI42" s="1335"/>
      <c r="CJ42" s="1335"/>
    </row>
    <row r="43" spans="2:88" ht="13.5" customHeight="1" x14ac:dyDescent="0.25">
      <c r="B43" s="565" t="s">
        <v>254</v>
      </c>
      <c r="C43" s="566" t="s">
        <v>255</v>
      </c>
      <c r="D43" s="567" t="s">
        <v>256</v>
      </c>
      <c r="E43" s="567" t="s">
        <v>253</v>
      </c>
      <c r="F43" s="568">
        <v>0</v>
      </c>
      <c r="G43" s="1450"/>
      <c r="H43" s="1450"/>
      <c r="I43" s="1450">
        <f t="shared" ref="I43:BJ43" si="2">SUM(I44:I48)</f>
        <v>0</v>
      </c>
      <c r="J43" s="1450">
        <f t="shared" si="2"/>
        <v>5.9283400000000004</v>
      </c>
      <c r="K43" s="1450">
        <f t="shared" si="2"/>
        <v>7.2894600000000001</v>
      </c>
      <c r="L43" s="1450">
        <f>SUM(L44:L48)</f>
        <v>7.9372600000000002</v>
      </c>
      <c r="M43" s="1450">
        <f t="shared" si="2"/>
        <v>7.9277899999999999</v>
      </c>
      <c r="N43" s="1450">
        <f t="shared" si="2"/>
        <v>24.775249999999996</v>
      </c>
      <c r="O43" s="1450">
        <f t="shared" si="2"/>
        <v>38.243069999999996</v>
      </c>
      <c r="P43" s="1450">
        <f t="shared" si="2"/>
        <v>51.021840000000005</v>
      </c>
      <c r="Q43" s="1450">
        <f t="shared" si="2"/>
        <v>58.566040000000008</v>
      </c>
      <c r="R43" s="1450">
        <f t="shared" si="2"/>
        <v>56.052140000000009</v>
      </c>
      <c r="S43" s="1450">
        <f t="shared" si="2"/>
        <v>49.32741</v>
      </c>
      <c r="T43" s="1450">
        <f t="shared" si="2"/>
        <v>42.166989999999998</v>
      </c>
      <c r="U43" s="1450">
        <f t="shared" si="2"/>
        <v>8.7282100000000025</v>
      </c>
      <c r="V43" s="1450">
        <f t="shared" si="2"/>
        <v>2.97681</v>
      </c>
      <c r="W43" s="1450">
        <f t="shared" si="2"/>
        <v>2.7349100000000002</v>
      </c>
      <c r="X43" s="1450">
        <f t="shared" si="2"/>
        <v>2.6125099999999999</v>
      </c>
      <c r="Y43" s="1450">
        <f t="shared" si="2"/>
        <v>2.4841600000000001</v>
      </c>
      <c r="Z43" s="1450">
        <f t="shared" si="2"/>
        <v>2.2825800000000003</v>
      </c>
      <c r="AA43" s="1450">
        <f t="shared" si="2"/>
        <v>2.08562</v>
      </c>
      <c r="AB43" s="1450">
        <f t="shared" si="2"/>
        <v>2.0924300000000002</v>
      </c>
      <c r="AC43" s="1450">
        <f t="shared" si="2"/>
        <v>2.0783800000000001</v>
      </c>
      <c r="AD43" s="1450">
        <f t="shared" si="2"/>
        <v>2.0683799999999999</v>
      </c>
      <c r="AE43" s="1450">
        <f t="shared" si="2"/>
        <v>2.0537700000000001</v>
      </c>
      <c r="AF43" s="1450">
        <f t="shared" si="2"/>
        <v>2.03329</v>
      </c>
      <c r="AG43" s="1450">
        <f t="shared" si="2"/>
        <v>2.41364</v>
      </c>
      <c r="AH43" s="1450">
        <f t="shared" si="2"/>
        <v>2.4018199999999998</v>
      </c>
      <c r="AI43" s="1450">
        <f t="shared" si="2"/>
        <v>2.3871699999999998</v>
      </c>
      <c r="AJ43" s="1450">
        <f t="shared" si="2"/>
        <v>2.3662000000000001</v>
      </c>
      <c r="AK43" s="1450">
        <f t="shared" si="2"/>
        <v>2.3496100000000002</v>
      </c>
      <c r="AL43" s="1450">
        <f t="shared" si="2"/>
        <v>2.33691</v>
      </c>
      <c r="AM43" s="1450">
        <f t="shared" si="2"/>
        <v>1.1600600000000001</v>
      </c>
      <c r="AN43" s="1450">
        <f t="shared" si="2"/>
        <v>1.06456</v>
      </c>
      <c r="AO43" s="1450">
        <f t="shared" si="2"/>
        <v>1.02332</v>
      </c>
      <c r="AP43" s="1450">
        <f t="shared" si="2"/>
        <v>1.00732</v>
      </c>
      <c r="AQ43" s="1450">
        <f t="shared" si="2"/>
        <v>1.0381899999999999</v>
      </c>
      <c r="AR43" s="1450">
        <f t="shared" si="2"/>
        <v>1.01634</v>
      </c>
      <c r="AS43" s="1450">
        <f t="shared" si="2"/>
        <v>1.0096400000000001</v>
      </c>
      <c r="AT43" s="1450">
        <f t="shared" si="2"/>
        <v>0.98625399999999996</v>
      </c>
      <c r="AU43" s="1450">
        <f t="shared" si="2"/>
        <v>0.96039600000000003</v>
      </c>
      <c r="AV43" s="1450">
        <f t="shared" si="2"/>
        <v>0.99717800000000001</v>
      </c>
      <c r="AW43" s="1450">
        <f t="shared" si="2"/>
        <v>1.02044</v>
      </c>
      <c r="AX43" s="1450">
        <f t="shared" si="2"/>
        <v>1.0386599999999999</v>
      </c>
      <c r="AY43" s="1450">
        <f t="shared" si="2"/>
        <v>1.08623</v>
      </c>
      <c r="AZ43" s="1450">
        <f t="shared" si="2"/>
        <v>1.10188</v>
      </c>
      <c r="BA43" s="1450">
        <f t="shared" si="2"/>
        <v>1.1488700000000001</v>
      </c>
      <c r="BB43" s="1450">
        <f t="shared" si="2"/>
        <v>1.1912400000000001</v>
      </c>
      <c r="BC43" s="1450">
        <f t="shared" si="2"/>
        <v>1.1926300000000001</v>
      </c>
      <c r="BD43" s="1450">
        <f t="shared" si="2"/>
        <v>1.16595</v>
      </c>
      <c r="BE43" s="1450">
        <f t="shared" si="2"/>
        <v>1.17231</v>
      </c>
      <c r="BF43" s="1450">
        <f t="shared" si="2"/>
        <v>1.1472100000000001</v>
      </c>
      <c r="BG43" s="1450">
        <f t="shared" si="2"/>
        <v>1.1423700000000001</v>
      </c>
      <c r="BH43" s="1450">
        <f t="shared" si="2"/>
        <v>1.1405400000000001</v>
      </c>
      <c r="BI43" s="1450">
        <f t="shared" si="2"/>
        <v>1.1278600000000001</v>
      </c>
      <c r="BJ43" s="1450">
        <f t="shared" si="2"/>
        <v>1.1155999999999999</v>
      </c>
      <c r="BK43" s="1502"/>
      <c r="BL43" s="1502"/>
      <c r="BM43" s="1502"/>
      <c r="BN43" s="1502"/>
      <c r="BO43" s="1502"/>
      <c r="BP43" s="1502"/>
      <c r="BQ43" s="1502"/>
      <c r="BR43" s="1502"/>
      <c r="BS43" s="1502"/>
      <c r="BT43" s="1502"/>
      <c r="BU43" s="1502"/>
      <c r="BV43" s="1502"/>
      <c r="BW43" s="1502"/>
      <c r="BX43" s="1502"/>
      <c r="BY43" s="1502"/>
      <c r="BZ43" s="1502"/>
      <c r="CA43" s="1502"/>
      <c r="CB43" s="1502"/>
      <c r="CC43" s="1502"/>
      <c r="CD43" s="1502"/>
      <c r="CE43" s="1502"/>
      <c r="CF43" s="1502"/>
      <c r="CG43" s="1502"/>
      <c r="CH43" s="1502"/>
      <c r="CI43" s="1502"/>
      <c r="CJ43" s="1502"/>
    </row>
    <row r="44" spans="2:88" ht="32.25" customHeight="1" x14ac:dyDescent="0.25">
      <c r="B44" s="1592" t="s">
        <v>257</v>
      </c>
      <c r="C44" s="570" t="s">
        <v>258</v>
      </c>
      <c r="D44" s="571" t="s">
        <v>79</v>
      </c>
      <c r="E44" s="571" t="s">
        <v>253</v>
      </c>
      <c r="F44" s="572">
        <v>0</v>
      </c>
      <c r="G44" s="1451"/>
      <c r="H44" s="1452"/>
      <c r="I44" s="1452">
        <v>0</v>
      </c>
      <c r="J44" s="1452">
        <v>5.9283400000000004</v>
      </c>
      <c r="K44" s="1452">
        <v>7.2894600000000001</v>
      </c>
      <c r="L44" s="1452">
        <v>7.9372600000000002</v>
      </c>
      <c r="M44" s="1452">
        <v>0</v>
      </c>
      <c r="N44" s="1452">
        <v>0</v>
      </c>
      <c r="O44" s="1452">
        <v>0</v>
      </c>
      <c r="P44" s="1452">
        <v>0</v>
      </c>
      <c r="Q44" s="1452">
        <v>0</v>
      </c>
      <c r="R44" s="1452">
        <v>0</v>
      </c>
      <c r="S44" s="1452">
        <v>0</v>
      </c>
      <c r="T44" s="1452">
        <v>0</v>
      </c>
      <c r="U44" s="1452">
        <v>0</v>
      </c>
      <c r="V44" s="1452">
        <v>0</v>
      </c>
      <c r="W44" s="1452">
        <v>0</v>
      </c>
      <c r="X44" s="1452">
        <v>0</v>
      </c>
      <c r="Y44" s="1452">
        <v>0</v>
      </c>
      <c r="Z44" s="1452">
        <v>0</v>
      </c>
      <c r="AA44" s="1452">
        <v>0</v>
      </c>
      <c r="AB44" s="1452">
        <v>0</v>
      </c>
      <c r="AC44" s="1452">
        <v>0</v>
      </c>
      <c r="AD44" s="1452">
        <v>0</v>
      </c>
      <c r="AE44" s="1452">
        <v>0</v>
      </c>
      <c r="AF44" s="1452">
        <v>0</v>
      </c>
      <c r="AG44" s="1452">
        <v>0</v>
      </c>
      <c r="AH44" s="1452">
        <v>0</v>
      </c>
      <c r="AI44" s="1452">
        <v>0</v>
      </c>
      <c r="AJ44" s="1452">
        <v>0</v>
      </c>
      <c r="AK44" s="1452">
        <v>0</v>
      </c>
      <c r="AL44" s="1452">
        <v>0</v>
      </c>
      <c r="AM44" s="1452">
        <v>0</v>
      </c>
      <c r="AN44" s="1452">
        <v>0</v>
      </c>
      <c r="AO44" s="1452">
        <v>0</v>
      </c>
      <c r="AP44" s="1452">
        <v>0</v>
      </c>
      <c r="AQ44" s="1452">
        <v>0</v>
      </c>
      <c r="AR44" s="1452">
        <v>0</v>
      </c>
      <c r="AS44" s="1452">
        <v>0</v>
      </c>
      <c r="AT44" s="1452">
        <v>0</v>
      </c>
      <c r="AU44" s="1452">
        <v>0</v>
      </c>
      <c r="AV44" s="1452">
        <v>0</v>
      </c>
      <c r="AW44" s="1452">
        <v>0</v>
      </c>
      <c r="AX44" s="1452">
        <v>0</v>
      </c>
      <c r="AY44" s="1452">
        <v>0</v>
      </c>
      <c r="AZ44" s="1452">
        <v>0</v>
      </c>
      <c r="BA44" s="1452">
        <v>0</v>
      </c>
      <c r="BB44" s="1452">
        <v>0</v>
      </c>
      <c r="BC44" s="1452">
        <v>0</v>
      </c>
      <c r="BD44" s="1452">
        <v>0</v>
      </c>
      <c r="BE44" s="1452">
        <v>0</v>
      </c>
      <c r="BF44" s="1452">
        <v>0</v>
      </c>
      <c r="BG44" s="1452">
        <v>0</v>
      </c>
      <c r="BH44" s="1452">
        <v>0</v>
      </c>
      <c r="BI44" s="1452">
        <v>0</v>
      </c>
      <c r="BJ44" s="1452">
        <v>0</v>
      </c>
      <c r="BK44" s="1452"/>
      <c r="BL44" s="1452"/>
      <c r="BM44" s="1452"/>
      <c r="BN44" s="1452"/>
      <c r="BO44" s="1452"/>
      <c r="BP44" s="1452"/>
      <c r="BQ44" s="1452"/>
      <c r="BR44" s="1452"/>
      <c r="BS44" s="1452"/>
      <c r="BT44" s="1452"/>
      <c r="BU44" s="1452"/>
      <c r="BV44" s="1452"/>
      <c r="BW44" s="1452"/>
      <c r="BX44" s="1452"/>
      <c r="BY44" s="1452"/>
      <c r="BZ44" s="1452"/>
      <c r="CA44" s="1452"/>
      <c r="CB44" s="1452"/>
      <c r="CC44" s="1452"/>
      <c r="CD44" s="1452"/>
      <c r="CE44" s="1452"/>
      <c r="CF44" s="1452"/>
      <c r="CG44" s="1452"/>
      <c r="CH44" s="1452"/>
      <c r="CI44" s="1452"/>
      <c r="CJ44" s="1452"/>
    </row>
    <row r="45" spans="2:88" ht="27" customHeight="1" x14ac:dyDescent="0.25">
      <c r="B45" s="569" t="s">
        <v>259</v>
      </c>
      <c r="C45" s="570" t="s">
        <v>260</v>
      </c>
      <c r="D45" s="571" t="s">
        <v>79</v>
      </c>
      <c r="E45" s="571" t="s">
        <v>253</v>
      </c>
      <c r="F45" s="572">
        <v>0</v>
      </c>
      <c r="G45" s="1451"/>
      <c r="H45" s="1452"/>
      <c r="I45" s="1452">
        <v>0</v>
      </c>
      <c r="J45" s="1452">
        <v>0</v>
      </c>
      <c r="K45" s="1452">
        <v>0</v>
      </c>
      <c r="L45" s="1452">
        <v>0</v>
      </c>
      <c r="M45" s="1452">
        <v>0</v>
      </c>
      <c r="N45" s="1452">
        <v>0</v>
      </c>
      <c r="O45" s="1452">
        <v>0</v>
      </c>
      <c r="P45" s="1452">
        <v>0</v>
      </c>
      <c r="Q45" s="1452">
        <v>0</v>
      </c>
      <c r="R45" s="1452">
        <v>0</v>
      </c>
      <c r="S45" s="1452">
        <v>0</v>
      </c>
      <c r="T45" s="1452">
        <v>0</v>
      </c>
      <c r="U45" s="1452">
        <v>0</v>
      </c>
      <c r="V45" s="1452">
        <v>0</v>
      </c>
      <c r="W45" s="1452">
        <v>0</v>
      </c>
      <c r="X45" s="1452">
        <v>0</v>
      </c>
      <c r="Y45" s="1452">
        <v>0</v>
      </c>
      <c r="Z45" s="1452">
        <v>0</v>
      </c>
      <c r="AA45" s="1452">
        <v>0</v>
      </c>
      <c r="AB45" s="1452">
        <v>0</v>
      </c>
      <c r="AC45" s="1452">
        <v>0</v>
      </c>
      <c r="AD45" s="1452">
        <v>0</v>
      </c>
      <c r="AE45" s="1452">
        <v>0</v>
      </c>
      <c r="AF45" s="1452">
        <v>0</v>
      </c>
      <c r="AG45" s="1452">
        <v>0</v>
      </c>
      <c r="AH45" s="1452">
        <v>0</v>
      </c>
      <c r="AI45" s="1452">
        <v>0</v>
      </c>
      <c r="AJ45" s="1452">
        <v>0</v>
      </c>
      <c r="AK45" s="1452">
        <v>0</v>
      </c>
      <c r="AL45" s="1452">
        <v>0</v>
      </c>
      <c r="AM45" s="1452">
        <v>0</v>
      </c>
      <c r="AN45" s="1452">
        <v>0</v>
      </c>
      <c r="AO45" s="1452">
        <v>0</v>
      </c>
      <c r="AP45" s="1452">
        <v>0</v>
      </c>
      <c r="AQ45" s="1452">
        <v>0</v>
      </c>
      <c r="AR45" s="1452">
        <v>0</v>
      </c>
      <c r="AS45" s="1452">
        <v>0</v>
      </c>
      <c r="AT45" s="1452">
        <v>0</v>
      </c>
      <c r="AU45" s="1452">
        <v>0</v>
      </c>
      <c r="AV45" s="1452">
        <v>0</v>
      </c>
      <c r="AW45" s="1452">
        <v>0</v>
      </c>
      <c r="AX45" s="1452">
        <v>0</v>
      </c>
      <c r="AY45" s="1452">
        <v>0</v>
      </c>
      <c r="AZ45" s="1452">
        <v>0</v>
      </c>
      <c r="BA45" s="1452">
        <v>0</v>
      </c>
      <c r="BB45" s="1452">
        <v>0</v>
      </c>
      <c r="BC45" s="1452">
        <v>0</v>
      </c>
      <c r="BD45" s="1452">
        <v>0</v>
      </c>
      <c r="BE45" s="1452">
        <v>0</v>
      </c>
      <c r="BF45" s="1452">
        <v>0</v>
      </c>
      <c r="BG45" s="1452">
        <v>0</v>
      </c>
      <c r="BH45" s="1452">
        <v>0</v>
      </c>
      <c r="BI45" s="1452">
        <v>0</v>
      </c>
      <c r="BJ45" s="1452">
        <v>0</v>
      </c>
      <c r="BK45" s="1452"/>
      <c r="BL45" s="1452"/>
      <c r="BM45" s="1452"/>
      <c r="BN45" s="1452"/>
      <c r="BO45" s="1452"/>
      <c r="BP45" s="1452"/>
      <c r="BQ45" s="1452"/>
      <c r="BR45" s="1452"/>
      <c r="BS45" s="1452"/>
      <c r="BT45" s="1452"/>
      <c r="BU45" s="1452"/>
      <c r="BV45" s="1452"/>
      <c r="BW45" s="1452"/>
      <c r="BX45" s="1452"/>
      <c r="BY45" s="1452"/>
      <c r="BZ45" s="1452"/>
      <c r="CA45" s="1452"/>
      <c r="CB45" s="1452"/>
      <c r="CC45" s="1452"/>
      <c r="CD45" s="1452"/>
      <c r="CE45" s="1452"/>
      <c r="CF45" s="1452"/>
      <c r="CG45" s="1452"/>
      <c r="CH45" s="1452"/>
      <c r="CI45" s="1452"/>
      <c r="CJ45" s="1452"/>
    </row>
    <row r="46" spans="2:88" ht="27" customHeight="1" x14ac:dyDescent="0.25">
      <c r="B46" s="569" t="s">
        <v>261</v>
      </c>
      <c r="C46" s="570" t="s">
        <v>262</v>
      </c>
      <c r="D46" s="571" t="s">
        <v>79</v>
      </c>
      <c r="E46" s="575" t="s">
        <v>253</v>
      </c>
      <c r="F46" s="576">
        <v>0</v>
      </c>
      <c r="G46" s="1451"/>
      <c r="H46" s="1452"/>
      <c r="I46" s="1452">
        <v>0</v>
      </c>
      <c r="J46" s="1452">
        <v>0</v>
      </c>
      <c r="K46" s="1452">
        <v>0</v>
      </c>
      <c r="L46" s="1452">
        <v>0</v>
      </c>
      <c r="M46" s="1452">
        <v>0</v>
      </c>
      <c r="N46" s="1452">
        <v>0</v>
      </c>
      <c r="O46" s="1452">
        <v>0</v>
      </c>
      <c r="P46" s="1452">
        <v>0</v>
      </c>
      <c r="Q46" s="1452">
        <v>0</v>
      </c>
      <c r="R46" s="1452">
        <v>0</v>
      </c>
      <c r="S46" s="1452">
        <v>0</v>
      </c>
      <c r="T46" s="1452">
        <v>0</v>
      </c>
      <c r="U46" s="1452">
        <v>0</v>
      </c>
      <c r="V46" s="1452">
        <v>0</v>
      </c>
      <c r="W46" s="1452">
        <v>0</v>
      </c>
      <c r="X46" s="1452">
        <v>0</v>
      </c>
      <c r="Y46" s="1452">
        <v>0</v>
      </c>
      <c r="Z46" s="1452">
        <v>0</v>
      </c>
      <c r="AA46" s="1452">
        <v>0</v>
      </c>
      <c r="AB46" s="1452">
        <v>0</v>
      </c>
      <c r="AC46" s="1452">
        <v>0</v>
      </c>
      <c r="AD46" s="1452">
        <v>0</v>
      </c>
      <c r="AE46" s="1452">
        <v>0</v>
      </c>
      <c r="AF46" s="1452">
        <v>0</v>
      </c>
      <c r="AG46" s="1452">
        <v>0</v>
      </c>
      <c r="AH46" s="1452">
        <v>0</v>
      </c>
      <c r="AI46" s="1452">
        <v>0</v>
      </c>
      <c r="AJ46" s="1452">
        <v>0</v>
      </c>
      <c r="AK46" s="1452">
        <v>0</v>
      </c>
      <c r="AL46" s="1452">
        <v>0</v>
      </c>
      <c r="AM46" s="1452">
        <v>0</v>
      </c>
      <c r="AN46" s="1452">
        <v>0</v>
      </c>
      <c r="AO46" s="1452">
        <v>0</v>
      </c>
      <c r="AP46" s="1452">
        <v>0</v>
      </c>
      <c r="AQ46" s="1452">
        <v>0</v>
      </c>
      <c r="AR46" s="1452">
        <v>0</v>
      </c>
      <c r="AS46" s="1452">
        <v>0</v>
      </c>
      <c r="AT46" s="1452">
        <v>0</v>
      </c>
      <c r="AU46" s="1452">
        <v>0</v>
      </c>
      <c r="AV46" s="1452">
        <v>0</v>
      </c>
      <c r="AW46" s="1452">
        <v>0</v>
      </c>
      <c r="AX46" s="1452">
        <v>0</v>
      </c>
      <c r="AY46" s="1452">
        <v>0</v>
      </c>
      <c r="AZ46" s="1452">
        <v>0</v>
      </c>
      <c r="BA46" s="1452">
        <v>0</v>
      </c>
      <c r="BB46" s="1452">
        <v>0</v>
      </c>
      <c r="BC46" s="1452">
        <v>0</v>
      </c>
      <c r="BD46" s="1452">
        <v>0</v>
      </c>
      <c r="BE46" s="1452">
        <v>0</v>
      </c>
      <c r="BF46" s="1452">
        <v>0</v>
      </c>
      <c r="BG46" s="1452">
        <v>0</v>
      </c>
      <c r="BH46" s="1452">
        <v>0</v>
      </c>
      <c r="BI46" s="1452">
        <v>0</v>
      </c>
      <c r="BJ46" s="1452">
        <v>0</v>
      </c>
      <c r="BK46" s="1452"/>
      <c r="BL46" s="1452"/>
      <c r="BM46" s="1452"/>
      <c r="BN46" s="1452"/>
      <c r="BO46" s="1452"/>
      <c r="BP46" s="1452"/>
      <c r="BQ46" s="1452"/>
      <c r="BR46" s="1452"/>
      <c r="BS46" s="1452"/>
      <c r="BT46" s="1452"/>
      <c r="BU46" s="1452"/>
      <c r="BV46" s="1452"/>
      <c r="BW46" s="1452"/>
      <c r="BX46" s="1452"/>
      <c r="BY46" s="1452"/>
      <c r="BZ46" s="1452"/>
      <c r="CA46" s="1452"/>
      <c r="CB46" s="1452"/>
      <c r="CC46" s="1452"/>
      <c r="CD46" s="1452"/>
      <c r="CE46" s="1452"/>
      <c r="CF46" s="1452"/>
      <c r="CG46" s="1452"/>
      <c r="CH46" s="1452"/>
      <c r="CI46" s="1452"/>
      <c r="CJ46" s="1452"/>
    </row>
    <row r="47" spans="2:88" ht="27.6" x14ac:dyDescent="0.25">
      <c r="B47" s="573" t="s">
        <v>263</v>
      </c>
      <c r="C47" s="574" t="s">
        <v>264</v>
      </c>
      <c r="D47" s="575" t="s">
        <v>79</v>
      </c>
      <c r="E47" s="575" t="s">
        <v>253</v>
      </c>
      <c r="F47" s="576">
        <v>0</v>
      </c>
      <c r="G47" s="1453"/>
      <c r="H47" s="1454"/>
      <c r="I47" s="1454">
        <v>0</v>
      </c>
      <c r="J47" s="1454">
        <v>0</v>
      </c>
      <c r="K47" s="1454">
        <v>0</v>
      </c>
      <c r="L47" s="1454">
        <v>0</v>
      </c>
      <c r="M47" s="1454">
        <v>7.0566899999999997</v>
      </c>
      <c r="N47" s="1454">
        <v>18.209249999999997</v>
      </c>
      <c r="O47" s="1454">
        <v>27.079169999999998</v>
      </c>
      <c r="P47" s="1454">
        <v>35.405240000000006</v>
      </c>
      <c r="Q47" s="1454">
        <v>40.335940000000008</v>
      </c>
      <c r="R47" s="1454">
        <v>38.531940000000006</v>
      </c>
      <c r="S47" s="1454">
        <v>30.745809999999999</v>
      </c>
      <c r="T47" s="1454">
        <v>3.6089899999999986</v>
      </c>
      <c r="U47" s="1454">
        <v>3.1712100000000003</v>
      </c>
      <c r="V47" s="1454">
        <v>2.97681</v>
      </c>
      <c r="W47" s="1454">
        <v>2.7349100000000002</v>
      </c>
      <c r="X47" s="1454">
        <v>2.6125099999999999</v>
      </c>
      <c r="Y47" s="1454">
        <v>2.4841600000000001</v>
      </c>
      <c r="Z47" s="1454">
        <v>2.2825800000000003</v>
      </c>
      <c r="AA47" s="1454">
        <v>2.08562</v>
      </c>
      <c r="AB47" s="1454">
        <v>2.0924300000000002</v>
      </c>
      <c r="AC47" s="1454">
        <v>2.0783800000000001</v>
      </c>
      <c r="AD47" s="1454">
        <v>2.0683799999999999</v>
      </c>
      <c r="AE47" s="1454">
        <v>2.0537700000000001</v>
      </c>
      <c r="AF47" s="1454">
        <v>2.03329</v>
      </c>
      <c r="AG47" s="1454">
        <v>2.41364</v>
      </c>
      <c r="AH47" s="1454">
        <v>2.4018199999999998</v>
      </c>
      <c r="AI47" s="1454">
        <v>2.3871699999999998</v>
      </c>
      <c r="AJ47" s="1454">
        <v>2.3662000000000001</v>
      </c>
      <c r="AK47" s="1454">
        <v>2.3496100000000002</v>
      </c>
      <c r="AL47" s="1454">
        <v>2.33691</v>
      </c>
      <c r="AM47" s="1454">
        <v>1.1600600000000001</v>
      </c>
      <c r="AN47" s="1454">
        <v>1.06456</v>
      </c>
      <c r="AO47" s="1454">
        <v>1.02332</v>
      </c>
      <c r="AP47" s="1454">
        <v>1.00732</v>
      </c>
      <c r="AQ47" s="1454">
        <v>1.0381899999999999</v>
      </c>
      <c r="AR47" s="1454">
        <v>1.01634</v>
      </c>
      <c r="AS47" s="1454">
        <v>1.0096400000000001</v>
      </c>
      <c r="AT47" s="1454">
        <v>0.98625399999999996</v>
      </c>
      <c r="AU47" s="1454">
        <v>0.96039600000000003</v>
      </c>
      <c r="AV47" s="1454">
        <v>0.99717800000000001</v>
      </c>
      <c r="AW47" s="1454">
        <v>1.02044</v>
      </c>
      <c r="AX47" s="1454">
        <v>1.0386599999999999</v>
      </c>
      <c r="AY47" s="1454">
        <v>1.08623</v>
      </c>
      <c r="AZ47" s="1454">
        <v>1.10188</v>
      </c>
      <c r="BA47" s="1454">
        <v>1.1488700000000001</v>
      </c>
      <c r="BB47" s="1454">
        <v>1.1912400000000001</v>
      </c>
      <c r="BC47" s="1454">
        <v>1.1926300000000001</v>
      </c>
      <c r="BD47" s="1454">
        <v>1.16595</v>
      </c>
      <c r="BE47" s="1454">
        <v>1.17231</v>
      </c>
      <c r="BF47" s="1454">
        <v>1.1472100000000001</v>
      </c>
      <c r="BG47" s="1454">
        <v>1.1423700000000001</v>
      </c>
      <c r="BH47" s="1454">
        <v>1.1405400000000001</v>
      </c>
      <c r="BI47" s="1454">
        <v>1.1278600000000001</v>
      </c>
      <c r="BJ47" s="1454">
        <v>1.1155999999999999</v>
      </c>
      <c r="BK47" s="1454"/>
      <c r="BL47" s="1454"/>
      <c r="BM47" s="1454"/>
      <c r="BN47" s="1454"/>
      <c r="BO47" s="1454"/>
      <c r="BP47" s="1454"/>
      <c r="BQ47" s="1454"/>
      <c r="BR47" s="1454"/>
      <c r="BS47" s="1454"/>
      <c r="BT47" s="1454"/>
      <c r="BU47" s="1454"/>
      <c r="BV47" s="1454"/>
      <c r="BW47" s="1454"/>
      <c r="BX47" s="1454"/>
      <c r="BY47" s="1454"/>
      <c r="BZ47" s="1454"/>
      <c r="CA47" s="1454"/>
      <c r="CB47" s="1454"/>
      <c r="CC47" s="1454"/>
      <c r="CD47" s="1454"/>
      <c r="CE47" s="1454"/>
      <c r="CF47" s="1454"/>
      <c r="CG47" s="1454"/>
      <c r="CH47" s="1454"/>
      <c r="CI47" s="1454"/>
      <c r="CJ47" s="1454"/>
    </row>
    <row r="48" spans="2:88" ht="41.4" x14ac:dyDescent="0.25">
      <c r="B48" s="569" t="s">
        <v>265</v>
      </c>
      <c r="C48" s="570" t="s">
        <v>266</v>
      </c>
      <c r="D48" s="571" t="s">
        <v>79</v>
      </c>
      <c r="E48" s="575" t="s">
        <v>253</v>
      </c>
      <c r="F48" s="576">
        <v>0</v>
      </c>
      <c r="G48" s="1451"/>
      <c r="H48" s="1452"/>
      <c r="I48" s="1452">
        <v>0</v>
      </c>
      <c r="J48" s="1452">
        <v>0</v>
      </c>
      <c r="K48" s="1452">
        <v>0</v>
      </c>
      <c r="L48" s="1452">
        <v>0</v>
      </c>
      <c r="M48" s="1452">
        <v>0.87109999999999999</v>
      </c>
      <c r="N48" s="1452">
        <v>6.5659999999999998</v>
      </c>
      <c r="O48" s="1452">
        <v>11.1639</v>
      </c>
      <c r="P48" s="1452">
        <v>15.6166</v>
      </c>
      <c r="Q48" s="1452">
        <v>18.2301</v>
      </c>
      <c r="R48" s="1452">
        <v>17.520199999999999</v>
      </c>
      <c r="S48" s="1452">
        <v>18.581600000000002</v>
      </c>
      <c r="T48" s="1452">
        <v>38.558</v>
      </c>
      <c r="U48" s="1452">
        <v>5.5570000000000022</v>
      </c>
      <c r="V48" s="1452">
        <v>0</v>
      </c>
      <c r="W48" s="1452">
        <v>0</v>
      </c>
      <c r="X48" s="1452">
        <v>0</v>
      </c>
      <c r="Y48" s="1452">
        <v>0</v>
      </c>
      <c r="Z48" s="1452">
        <v>0</v>
      </c>
      <c r="AA48" s="1452">
        <v>0</v>
      </c>
      <c r="AB48" s="1452">
        <v>0</v>
      </c>
      <c r="AC48" s="1452">
        <v>0</v>
      </c>
      <c r="AD48" s="1452">
        <v>0</v>
      </c>
      <c r="AE48" s="1452">
        <v>0</v>
      </c>
      <c r="AF48" s="1452">
        <v>0</v>
      </c>
      <c r="AG48" s="1452">
        <v>0</v>
      </c>
      <c r="AH48" s="1452">
        <v>0</v>
      </c>
      <c r="AI48" s="1452">
        <v>0</v>
      </c>
      <c r="AJ48" s="1452">
        <v>0</v>
      </c>
      <c r="AK48" s="1452">
        <v>0</v>
      </c>
      <c r="AL48" s="1452">
        <v>0</v>
      </c>
      <c r="AM48" s="1452">
        <v>0</v>
      </c>
      <c r="AN48" s="1452">
        <v>0</v>
      </c>
      <c r="AO48" s="1452">
        <v>0</v>
      </c>
      <c r="AP48" s="1452">
        <v>0</v>
      </c>
      <c r="AQ48" s="1452">
        <v>0</v>
      </c>
      <c r="AR48" s="1452">
        <v>0</v>
      </c>
      <c r="AS48" s="1452">
        <v>0</v>
      </c>
      <c r="AT48" s="1452">
        <v>0</v>
      </c>
      <c r="AU48" s="1452">
        <v>0</v>
      </c>
      <c r="AV48" s="1452">
        <v>0</v>
      </c>
      <c r="AW48" s="1452">
        <v>0</v>
      </c>
      <c r="AX48" s="1452">
        <v>0</v>
      </c>
      <c r="AY48" s="1452">
        <v>0</v>
      </c>
      <c r="AZ48" s="1452">
        <v>0</v>
      </c>
      <c r="BA48" s="1452">
        <v>0</v>
      </c>
      <c r="BB48" s="1452">
        <v>0</v>
      </c>
      <c r="BC48" s="1452">
        <v>0</v>
      </c>
      <c r="BD48" s="1452">
        <v>0</v>
      </c>
      <c r="BE48" s="1452">
        <v>0</v>
      </c>
      <c r="BF48" s="1452">
        <v>0</v>
      </c>
      <c r="BG48" s="1452">
        <v>0</v>
      </c>
      <c r="BH48" s="1452">
        <v>0</v>
      </c>
      <c r="BI48" s="1452">
        <v>0</v>
      </c>
      <c r="BJ48" s="1452">
        <v>0</v>
      </c>
      <c r="BK48" s="1452"/>
      <c r="BL48" s="1452"/>
      <c r="BM48" s="1452"/>
      <c r="BN48" s="1452"/>
      <c r="BO48" s="1452"/>
      <c r="BP48" s="1452"/>
      <c r="BQ48" s="1452"/>
      <c r="BR48" s="1452"/>
      <c r="BS48" s="1452"/>
      <c r="BT48" s="1452"/>
      <c r="BU48" s="1452"/>
      <c r="BV48" s="1452"/>
      <c r="BW48" s="1452"/>
      <c r="BX48" s="1452"/>
      <c r="BY48" s="1452"/>
      <c r="BZ48" s="1452"/>
      <c r="CA48" s="1452"/>
      <c r="CB48" s="1452"/>
      <c r="CC48" s="1452"/>
      <c r="CD48" s="1452"/>
      <c r="CE48" s="1452"/>
      <c r="CF48" s="1452"/>
      <c r="CG48" s="1452"/>
      <c r="CH48" s="1452"/>
      <c r="CI48" s="1452"/>
      <c r="CJ48" s="1452"/>
    </row>
    <row r="49" spans="2:92" x14ac:dyDescent="0.25">
      <c r="B49" s="569" t="s">
        <v>267</v>
      </c>
      <c r="C49" s="570" t="s">
        <v>268</v>
      </c>
      <c r="D49" s="571" t="s">
        <v>79</v>
      </c>
      <c r="E49" s="575" t="s">
        <v>253</v>
      </c>
      <c r="F49" s="576">
        <v>0</v>
      </c>
      <c r="G49" s="1451"/>
      <c r="H49" s="1452"/>
      <c r="I49" s="1452">
        <v>0</v>
      </c>
      <c r="J49" s="1452">
        <v>0.17</v>
      </c>
      <c r="K49" s="1452">
        <v>0.17</v>
      </c>
      <c r="L49" s="1452">
        <v>0.17</v>
      </c>
      <c r="M49" s="1452">
        <v>0.86599999999999999</v>
      </c>
      <c r="N49" s="1452">
        <v>2.258</v>
      </c>
      <c r="O49" s="1452">
        <v>2.2079999999999997</v>
      </c>
      <c r="P49" s="1452">
        <v>1.948</v>
      </c>
      <c r="Q49" s="1452">
        <v>1.952</v>
      </c>
      <c r="R49" s="1452">
        <v>1.778</v>
      </c>
      <c r="S49" s="1452">
        <v>1.778</v>
      </c>
      <c r="T49" s="1452">
        <v>1.778</v>
      </c>
      <c r="U49" s="1452">
        <v>1.194</v>
      </c>
      <c r="V49" s="1452">
        <v>0.17</v>
      </c>
      <c r="W49" s="1452">
        <v>0.16</v>
      </c>
      <c r="X49" s="1452">
        <v>0.17</v>
      </c>
      <c r="Y49" s="1452">
        <v>0.17</v>
      </c>
      <c r="Z49" s="1452">
        <v>0.17</v>
      </c>
      <c r="AA49" s="1452">
        <v>0.17</v>
      </c>
      <c r="AB49" s="1452">
        <v>0.17</v>
      </c>
      <c r="AC49" s="1452">
        <v>0.17</v>
      </c>
      <c r="AD49" s="1452">
        <v>0.16</v>
      </c>
      <c r="AE49" s="1452">
        <v>0.17</v>
      </c>
      <c r="AF49" s="1452">
        <v>0.17</v>
      </c>
      <c r="AG49" s="1452">
        <v>0.17</v>
      </c>
      <c r="AH49" s="1452">
        <v>0.17</v>
      </c>
      <c r="AI49" s="1452">
        <v>0.17</v>
      </c>
      <c r="AJ49" s="1452">
        <v>0.17</v>
      </c>
      <c r="AK49" s="1452">
        <v>0.17</v>
      </c>
      <c r="AL49" s="1452">
        <v>0.16</v>
      </c>
      <c r="AM49" s="1452">
        <v>0.17</v>
      </c>
      <c r="AN49" s="1452">
        <v>0.17</v>
      </c>
      <c r="AO49" s="1452">
        <v>0.17</v>
      </c>
      <c r="AP49" s="1452">
        <v>0.17</v>
      </c>
      <c r="AQ49" s="1452">
        <v>0.17</v>
      </c>
      <c r="AR49" s="1452">
        <v>0.17</v>
      </c>
      <c r="AS49" s="1452">
        <v>0.16</v>
      </c>
      <c r="AT49" s="1452">
        <v>0.17</v>
      </c>
      <c r="AU49" s="1452">
        <v>0.17</v>
      </c>
      <c r="AV49" s="1452">
        <v>0.17</v>
      </c>
      <c r="AW49" s="1452">
        <v>0.17</v>
      </c>
      <c r="AX49" s="1452">
        <v>0.17</v>
      </c>
      <c r="AY49" s="1452">
        <v>0.17</v>
      </c>
      <c r="AZ49" s="1452">
        <v>0.16</v>
      </c>
      <c r="BA49" s="1452">
        <v>0.17</v>
      </c>
      <c r="BB49" s="1452">
        <v>0.17</v>
      </c>
      <c r="BC49" s="1452">
        <v>0.17</v>
      </c>
      <c r="BD49" s="1452">
        <v>0.17</v>
      </c>
      <c r="BE49" s="1452">
        <v>0.17</v>
      </c>
      <c r="BF49" s="1452">
        <v>0.17</v>
      </c>
      <c r="BG49" s="1452">
        <v>0.16</v>
      </c>
      <c r="BH49" s="1452">
        <v>0.17</v>
      </c>
      <c r="BI49" s="1452">
        <v>0.17</v>
      </c>
      <c r="BJ49" s="1452">
        <v>0.17</v>
      </c>
      <c r="BK49" s="1452"/>
      <c r="BL49" s="1452"/>
      <c r="BM49" s="1452"/>
      <c r="BN49" s="1452"/>
      <c r="BO49" s="1452"/>
      <c r="BP49" s="1452"/>
      <c r="BQ49" s="1452"/>
      <c r="BR49" s="1452"/>
      <c r="BS49" s="1452"/>
      <c r="BT49" s="1452"/>
      <c r="BU49" s="1452"/>
      <c r="BV49" s="1452"/>
      <c r="BW49" s="1452"/>
      <c r="BX49" s="1452"/>
      <c r="BY49" s="1452"/>
      <c r="BZ49" s="1452"/>
      <c r="CA49" s="1452"/>
      <c r="CB49" s="1452"/>
      <c r="CC49" s="1452"/>
      <c r="CD49" s="1452"/>
      <c r="CE49" s="1452"/>
      <c r="CF49" s="1452"/>
      <c r="CG49" s="1452"/>
      <c r="CH49" s="1452"/>
      <c r="CI49" s="1452"/>
      <c r="CJ49" s="1455"/>
      <c r="CK49" s="1210"/>
    </row>
    <row r="50" spans="2:92" ht="27.6" x14ac:dyDescent="0.25">
      <c r="B50" s="569" t="s">
        <v>269</v>
      </c>
      <c r="C50" s="570" t="s">
        <v>270</v>
      </c>
      <c r="D50" s="571" t="s">
        <v>79</v>
      </c>
      <c r="E50" s="575" t="s">
        <v>253</v>
      </c>
      <c r="F50" s="576">
        <v>0</v>
      </c>
      <c r="G50" s="1451"/>
      <c r="H50" s="1452"/>
      <c r="I50" s="1452">
        <v>0</v>
      </c>
      <c r="J50" s="1452">
        <v>0.17</v>
      </c>
      <c r="K50" s="1452">
        <v>0.17</v>
      </c>
      <c r="L50" s="1452">
        <v>0.17</v>
      </c>
      <c r="M50" s="1452">
        <v>0</v>
      </c>
      <c r="N50" s="1452">
        <v>0</v>
      </c>
      <c r="O50" s="1452">
        <v>0</v>
      </c>
      <c r="P50" s="1452">
        <v>0</v>
      </c>
      <c r="Q50" s="1452">
        <v>0</v>
      </c>
      <c r="R50" s="1452">
        <v>0</v>
      </c>
      <c r="S50" s="1452">
        <v>0</v>
      </c>
      <c r="T50" s="1452">
        <v>0</v>
      </c>
      <c r="U50" s="1452">
        <v>0</v>
      </c>
      <c r="V50" s="1452">
        <v>0</v>
      </c>
      <c r="W50" s="1452">
        <v>0</v>
      </c>
      <c r="X50" s="1452">
        <v>0</v>
      </c>
      <c r="Y50" s="1452">
        <v>0</v>
      </c>
      <c r="Z50" s="1452">
        <v>0</v>
      </c>
      <c r="AA50" s="1452">
        <v>0</v>
      </c>
      <c r="AB50" s="1452">
        <v>0</v>
      </c>
      <c r="AC50" s="1452">
        <v>0</v>
      </c>
      <c r="AD50" s="1452">
        <v>0</v>
      </c>
      <c r="AE50" s="1452">
        <v>0</v>
      </c>
      <c r="AF50" s="1452">
        <v>0</v>
      </c>
      <c r="AG50" s="1452">
        <v>0</v>
      </c>
      <c r="AH50" s="1452">
        <v>0</v>
      </c>
      <c r="AI50" s="1452">
        <v>0</v>
      </c>
      <c r="AJ50" s="1452">
        <v>0</v>
      </c>
      <c r="AK50" s="1452">
        <v>0</v>
      </c>
      <c r="AL50" s="1452">
        <v>0</v>
      </c>
      <c r="AM50" s="1452">
        <v>0</v>
      </c>
      <c r="AN50" s="1452">
        <v>0</v>
      </c>
      <c r="AO50" s="1452">
        <v>0</v>
      </c>
      <c r="AP50" s="1452">
        <v>0</v>
      </c>
      <c r="AQ50" s="1452">
        <v>0</v>
      </c>
      <c r="AR50" s="1452">
        <v>0</v>
      </c>
      <c r="AS50" s="1452">
        <v>0</v>
      </c>
      <c r="AT50" s="1452">
        <v>0</v>
      </c>
      <c r="AU50" s="1452">
        <v>0</v>
      </c>
      <c r="AV50" s="1452">
        <v>0</v>
      </c>
      <c r="AW50" s="1452">
        <v>0</v>
      </c>
      <c r="AX50" s="1452">
        <v>0</v>
      </c>
      <c r="AY50" s="1452">
        <v>0</v>
      </c>
      <c r="AZ50" s="1452">
        <v>0</v>
      </c>
      <c r="BA50" s="1452">
        <v>0</v>
      </c>
      <c r="BB50" s="1452">
        <v>0</v>
      </c>
      <c r="BC50" s="1452">
        <v>0</v>
      </c>
      <c r="BD50" s="1452">
        <v>0</v>
      </c>
      <c r="BE50" s="1452">
        <v>0</v>
      </c>
      <c r="BF50" s="1452">
        <v>0</v>
      </c>
      <c r="BG50" s="1452">
        <v>0</v>
      </c>
      <c r="BH50" s="1452">
        <v>0</v>
      </c>
      <c r="BI50" s="1452">
        <v>0</v>
      </c>
      <c r="BJ50" s="1452">
        <v>0</v>
      </c>
      <c r="BK50" s="1452"/>
      <c r="BL50" s="1452"/>
      <c r="BM50" s="1452"/>
      <c r="BN50" s="1452"/>
      <c r="BO50" s="1452"/>
      <c r="BP50" s="1452"/>
      <c r="BQ50" s="1452"/>
      <c r="BR50" s="1452"/>
      <c r="BS50" s="1452"/>
      <c r="BT50" s="1452"/>
      <c r="BU50" s="1452"/>
      <c r="BV50" s="1452"/>
      <c r="BW50" s="1452"/>
      <c r="BX50" s="1452"/>
      <c r="BY50" s="1452"/>
      <c r="BZ50" s="1452"/>
      <c r="CA50" s="1452"/>
      <c r="CB50" s="1452"/>
      <c r="CC50" s="1452"/>
      <c r="CD50" s="1452"/>
      <c r="CE50" s="1452"/>
      <c r="CF50" s="1452"/>
      <c r="CG50" s="1452"/>
      <c r="CH50" s="1452"/>
      <c r="CI50" s="1452"/>
      <c r="CJ50" s="1452"/>
    </row>
    <row r="51" spans="2:92" ht="27.6" x14ac:dyDescent="0.25">
      <c r="B51" s="569" t="s">
        <v>271</v>
      </c>
      <c r="C51" s="570" t="s">
        <v>272</v>
      </c>
      <c r="D51" s="571" t="s">
        <v>79</v>
      </c>
      <c r="E51" s="575" t="s">
        <v>253</v>
      </c>
      <c r="F51" s="576">
        <v>0</v>
      </c>
      <c r="G51" s="1451"/>
      <c r="H51" s="1452"/>
      <c r="I51" s="1452">
        <v>0</v>
      </c>
      <c r="J51" s="1452">
        <v>0</v>
      </c>
      <c r="K51" s="1452">
        <v>0</v>
      </c>
      <c r="L51" s="1452">
        <v>0</v>
      </c>
      <c r="M51" s="1452">
        <v>0</v>
      </c>
      <c r="N51" s="1452">
        <v>0</v>
      </c>
      <c r="O51" s="1452">
        <v>0</v>
      </c>
      <c r="P51" s="1452">
        <v>0</v>
      </c>
      <c r="Q51" s="1452">
        <v>0</v>
      </c>
      <c r="R51" s="1452">
        <v>0</v>
      </c>
      <c r="S51" s="1452">
        <v>0</v>
      </c>
      <c r="T51" s="1452">
        <v>0</v>
      </c>
      <c r="U51" s="1452">
        <v>0</v>
      </c>
      <c r="V51" s="1452">
        <v>0</v>
      </c>
      <c r="W51" s="1452">
        <v>0</v>
      </c>
      <c r="X51" s="1452">
        <v>0</v>
      </c>
      <c r="Y51" s="1452">
        <v>0</v>
      </c>
      <c r="Z51" s="1452">
        <v>0</v>
      </c>
      <c r="AA51" s="1452">
        <v>0</v>
      </c>
      <c r="AB51" s="1452">
        <v>0</v>
      </c>
      <c r="AC51" s="1452">
        <v>0</v>
      </c>
      <c r="AD51" s="1452">
        <v>0</v>
      </c>
      <c r="AE51" s="1452">
        <v>0</v>
      </c>
      <c r="AF51" s="1452">
        <v>0</v>
      </c>
      <c r="AG51" s="1452">
        <v>0</v>
      </c>
      <c r="AH51" s="1452">
        <v>0</v>
      </c>
      <c r="AI51" s="1452">
        <v>0</v>
      </c>
      <c r="AJ51" s="1452">
        <v>0</v>
      </c>
      <c r="AK51" s="1452">
        <v>0</v>
      </c>
      <c r="AL51" s="1452">
        <v>0</v>
      </c>
      <c r="AM51" s="1452">
        <v>0</v>
      </c>
      <c r="AN51" s="1452">
        <v>0</v>
      </c>
      <c r="AO51" s="1452">
        <v>0</v>
      </c>
      <c r="AP51" s="1452">
        <v>0</v>
      </c>
      <c r="AQ51" s="1452">
        <v>0</v>
      </c>
      <c r="AR51" s="1452">
        <v>0</v>
      </c>
      <c r="AS51" s="1452">
        <v>0</v>
      </c>
      <c r="AT51" s="1452">
        <v>0</v>
      </c>
      <c r="AU51" s="1452">
        <v>0</v>
      </c>
      <c r="AV51" s="1452">
        <v>0</v>
      </c>
      <c r="AW51" s="1452">
        <v>0</v>
      </c>
      <c r="AX51" s="1452">
        <v>0</v>
      </c>
      <c r="AY51" s="1452">
        <v>0</v>
      </c>
      <c r="AZ51" s="1452">
        <v>0</v>
      </c>
      <c r="BA51" s="1452">
        <v>0</v>
      </c>
      <c r="BB51" s="1452">
        <v>0</v>
      </c>
      <c r="BC51" s="1452">
        <v>0</v>
      </c>
      <c r="BD51" s="1452">
        <v>0</v>
      </c>
      <c r="BE51" s="1452">
        <v>0</v>
      </c>
      <c r="BF51" s="1452">
        <v>0</v>
      </c>
      <c r="BG51" s="1452">
        <v>0</v>
      </c>
      <c r="BH51" s="1452">
        <v>0</v>
      </c>
      <c r="BI51" s="1452">
        <v>0</v>
      </c>
      <c r="BJ51" s="1452">
        <v>0</v>
      </c>
      <c r="BK51" s="1452"/>
      <c r="BL51" s="1452"/>
      <c r="BM51" s="1452"/>
      <c r="BN51" s="1452"/>
      <c r="BO51" s="1452"/>
      <c r="BP51" s="1452"/>
      <c r="BQ51" s="1452"/>
      <c r="BR51" s="1452"/>
      <c r="BS51" s="1452"/>
      <c r="BT51" s="1452"/>
      <c r="BU51" s="1452"/>
      <c r="BV51" s="1452"/>
      <c r="BW51" s="1452"/>
      <c r="BX51" s="1452"/>
      <c r="BY51" s="1452"/>
      <c r="BZ51" s="1452"/>
      <c r="CA51" s="1452"/>
      <c r="CB51" s="1452"/>
      <c r="CC51" s="1452"/>
      <c r="CD51" s="1452"/>
      <c r="CE51" s="1452"/>
      <c r="CF51" s="1452"/>
      <c r="CG51" s="1452"/>
      <c r="CH51" s="1452"/>
      <c r="CI51" s="1452"/>
      <c r="CJ51" s="1452"/>
    </row>
    <row r="52" spans="2:92" ht="27.6" x14ac:dyDescent="0.25">
      <c r="B52" s="569" t="s">
        <v>273</v>
      </c>
      <c r="C52" s="570" t="s">
        <v>274</v>
      </c>
      <c r="D52" s="571" t="s">
        <v>79</v>
      </c>
      <c r="E52" s="575" t="s">
        <v>253</v>
      </c>
      <c r="F52" s="576">
        <v>0</v>
      </c>
      <c r="G52" s="1451"/>
      <c r="H52" s="1452"/>
      <c r="I52" s="1452">
        <v>0</v>
      </c>
      <c r="J52" s="1452">
        <v>0</v>
      </c>
      <c r="K52" s="1452">
        <v>0</v>
      </c>
      <c r="L52" s="1452">
        <v>0</v>
      </c>
      <c r="M52" s="1452">
        <v>0.86599999999999999</v>
      </c>
      <c r="N52" s="1452">
        <v>2.258</v>
      </c>
      <c r="O52" s="1452">
        <v>2.2079999999999997</v>
      </c>
      <c r="P52" s="1452">
        <v>1.948</v>
      </c>
      <c r="Q52" s="1452">
        <v>1.952</v>
      </c>
      <c r="R52" s="1452">
        <v>1.778</v>
      </c>
      <c r="S52" s="1452">
        <v>1.778</v>
      </c>
      <c r="T52" s="1452">
        <v>1.778</v>
      </c>
      <c r="U52" s="1452">
        <v>1.194</v>
      </c>
      <c r="V52" s="1452">
        <v>0.17</v>
      </c>
      <c r="W52" s="1452">
        <v>0.16</v>
      </c>
      <c r="X52" s="1452">
        <v>0.17</v>
      </c>
      <c r="Y52" s="1452">
        <v>0.17</v>
      </c>
      <c r="Z52" s="1452">
        <v>0.17</v>
      </c>
      <c r="AA52" s="1452">
        <v>0.17</v>
      </c>
      <c r="AB52" s="1452">
        <v>0.17</v>
      </c>
      <c r="AC52" s="1452">
        <v>0.17</v>
      </c>
      <c r="AD52" s="1452">
        <v>0.16</v>
      </c>
      <c r="AE52" s="1452">
        <v>0.17</v>
      </c>
      <c r="AF52" s="1452">
        <v>0.17</v>
      </c>
      <c r="AG52" s="1452">
        <v>0.17</v>
      </c>
      <c r="AH52" s="1452">
        <v>0.17</v>
      </c>
      <c r="AI52" s="1452">
        <v>0.17</v>
      </c>
      <c r="AJ52" s="1452">
        <v>0.17</v>
      </c>
      <c r="AK52" s="1452">
        <v>0.17</v>
      </c>
      <c r="AL52" s="1452">
        <v>0.16</v>
      </c>
      <c r="AM52" s="1452">
        <v>0.17</v>
      </c>
      <c r="AN52" s="1452">
        <v>0.17</v>
      </c>
      <c r="AO52" s="1452">
        <v>0.17</v>
      </c>
      <c r="AP52" s="1452">
        <v>0.17</v>
      </c>
      <c r="AQ52" s="1452">
        <v>0.17</v>
      </c>
      <c r="AR52" s="1452">
        <v>0.17</v>
      </c>
      <c r="AS52" s="1452">
        <v>0.16</v>
      </c>
      <c r="AT52" s="1452">
        <v>0.17</v>
      </c>
      <c r="AU52" s="1452">
        <v>0.17</v>
      </c>
      <c r="AV52" s="1452">
        <v>0.17</v>
      </c>
      <c r="AW52" s="1452">
        <v>0.17</v>
      </c>
      <c r="AX52" s="1452">
        <v>0.17</v>
      </c>
      <c r="AY52" s="1452">
        <v>0.17</v>
      </c>
      <c r="AZ52" s="1452">
        <v>0.16</v>
      </c>
      <c r="BA52" s="1452">
        <v>0.17</v>
      </c>
      <c r="BB52" s="1452">
        <v>0.17</v>
      </c>
      <c r="BC52" s="1452">
        <v>0.17</v>
      </c>
      <c r="BD52" s="1452">
        <v>0.17</v>
      </c>
      <c r="BE52" s="1452">
        <v>0.17</v>
      </c>
      <c r="BF52" s="1452">
        <v>0.17</v>
      </c>
      <c r="BG52" s="1452">
        <v>0.16</v>
      </c>
      <c r="BH52" s="1452">
        <v>0.17</v>
      </c>
      <c r="BI52" s="1452">
        <v>0.17</v>
      </c>
      <c r="BJ52" s="1452">
        <v>0.17</v>
      </c>
      <c r="BK52" s="1452"/>
      <c r="BL52" s="1452"/>
      <c r="BM52" s="1452"/>
      <c r="BN52" s="1452"/>
      <c r="BO52" s="1452"/>
      <c r="BP52" s="1452"/>
      <c r="BQ52" s="1452"/>
      <c r="BR52" s="1452"/>
      <c r="BS52" s="1452"/>
      <c r="BT52" s="1452"/>
      <c r="BU52" s="1452"/>
      <c r="BV52" s="1452"/>
      <c r="BW52" s="1452"/>
      <c r="BX52" s="1452"/>
      <c r="BY52" s="1452"/>
      <c r="BZ52" s="1452"/>
      <c r="CA52" s="1452"/>
      <c r="CB52" s="1452"/>
      <c r="CC52" s="1452"/>
      <c r="CD52" s="1452"/>
      <c r="CE52" s="1452"/>
      <c r="CF52" s="1452"/>
      <c r="CG52" s="1452"/>
      <c r="CH52" s="1452"/>
      <c r="CI52" s="1452"/>
      <c r="CJ52" s="1452"/>
    </row>
    <row r="53" spans="2:92" ht="14.4" thickBot="1" x14ac:dyDescent="0.3">
      <c r="C53" s="1386" t="s">
        <v>114</v>
      </c>
    </row>
    <row r="54" spans="2:92" ht="44.7" customHeight="1" thickBot="1" x14ac:dyDescent="0.3">
      <c r="B54" s="470" t="s">
        <v>275</v>
      </c>
      <c r="C54" s="48"/>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1210"/>
      <c r="CL54" s="1210"/>
      <c r="CM54" s="1210"/>
      <c r="CN54" s="1210"/>
    </row>
    <row r="55" spans="2:92" ht="14.4" thickBot="1" x14ac:dyDescent="0.3">
      <c r="B55" s="1180" t="s">
        <v>63</v>
      </c>
      <c r="C55" s="1181" t="s">
        <v>115</v>
      </c>
      <c r="D55" s="1181" t="s">
        <v>64</v>
      </c>
      <c r="E55" s="1181" t="s">
        <v>116</v>
      </c>
      <c r="F55" s="1181" t="s">
        <v>117</v>
      </c>
      <c r="G55" s="1180" t="s">
        <v>118</v>
      </c>
      <c r="H55" s="1181" t="s">
        <v>119</v>
      </c>
      <c r="I55" s="1181" t="s">
        <v>120</v>
      </c>
      <c r="J55" s="1181" t="s">
        <v>121</v>
      </c>
      <c r="K55" s="1181" t="s">
        <v>122</v>
      </c>
      <c r="L55" s="1181" t="s">
        <v>123</v>
      </c>
      <c r="M55" s="1181" t="s">
        <v>124</v>
      </c>
      <c r="N55" s="1181" t="s">
        <v>125</v>
      </c>
      <c r="O55" s="1181" t="s">
        <v>126</v>
      </c>
      <c r="P55" s="1181" t="s">
        <v>127</v>
      </c>
      <c r="Q55" s="1181" t="s">
        <v>128</v>
      </c>
      <c r="R55" s="1181" t="s">
        <v>129</v>
      </c>
      <c r="S55" s="1181" t="s">
        <v>156</v>
      </c>
      <c r="T55" s="1181" t="s">
        <v>157</v>
      </c>
      <c r="U55" s="1181" t="s">
        <v>158</v>
      </c>
      <c r="V55" s="1181" t="s">
        <v>159</v>
      </c>
      <c r="W55" s="1181" t="s">
        <v>130</v>
      </c>
      <c r="X55" s="1181" t="s">
        <v>160</v>
      </c>
      <c r="Y55" s="1181" t="s">
        <v>161</v>
      </c>
      <c r="Z55" s="1181" t="s">
        <v>162</v>
      </c>
      <c r="AA55" s="1181" t="s">
        <v>163</v>
      </c>
      <c r="AB55" s="1181" t="s">
        <v>131</v>
      </c>
      <c r="AC55" s="1181" t="s">
        <v>164</v>
      </c>
      <c r="AD55" s="1181" t="s">
        <v>165</v>
      </c>
      <c r="AE55" s="1181" t="s">
        <v>166</v>
      </c>
      <c r="AF55" s="1181" t="s">
        <v>167</v>
      </c>
      <c r="AG55" s="1181" t="s">
        <v>132</v>
      </c>
      <c r="AH55" s="1181" t="s">
        <v>168</v>
      </c>
      <c r="AI55" s="1181" t="s">
        <v>169</v>
      </c>
      <c r="AJ55" s="1181" t="s">
        <v>170</v>
      </c>
      <c r="AK55" s="1181" t="s">
        <v>171</v>
      </c>
      <c r="AL55" s="1181" t="s">
        <v>133</v>
      </c>
      <c r="AM55" s="1181" t="s">
        <v>172</v>
      </c>
      <c r="AN55" s="1181" t="s">
        <v>173</v>
      </c>
      <c r="AO55" s="1181" t="s">
        <v>174</v>
      </c>
      <c r="AP55" s="1181" t="s">
        <v>175</v>
      </c>
      <c r="AQ55" s="1181" t="s">
        <v>134</v>
      </c>
      <c r="AR55" s="1181" t="s">
        <v>176</v>
      </c>
      <c r="AS55" s="1181" t="s">
        <v>177</v>
      </c>
      <c r="AT55" s="1181" t="s">
        <v>178</v>
      </c>
      <c r="AU55" s="1181" t="s">
        <v>179</v>
      </c>
      <c r="AV55" s="1181" t="s">
        <v>135</v>
      </c>
      <c r="AW55" s="1181" t="s">
        <v>180</v>
      </c>
      <c r="AX55" s="1181" t="s">
        <v>181</v>
      </c>
      <c r="AY55" s="1181" t="s">
        <v>182</v>
      </c>
      <c r="AZ55" s="1181" t="s">
        <v>183</v>
      </c>
      <c r="BA55" s="1181" t="s">
        <v>136</v>
      </c>
      <c r="BB55" s="1181" t="s">
        <v>184</v>
      </c>
      <c r="BC55" s="1181" t="s">
        <v>185</v>
      </c>
      <c r="BD55" s="1181" t="s">
        <v>186</v>
      </c>
      <c r="BE55" s="1181" t="s">
        <v>187</v>
      </c>
      <c r="BF55" s="1181" t="s">
        <v>137</v>
      </c>
      <c r="BG55" s="1181" t="s">
        <v>188</v>
      </c>
      <c r="BH55" s="1181" t="s">
        <v>189</v>
      </c>
      <c r="BI55" s="1181" t="s">
        <v>190</v>
      </c>
      <c r="BJ55" s="1181" t="s">
        <v>191</v>
      </c>
      <c r="BK55" s="1181" t="s">
        <v>138</v>
      </c>
      <c r="BL55" s="1181" t="s">
        <v>192</v>
      </c>
      <c r="BM55" s="1181" t="s">
        <v>193</v>
      </c>
      <c r="BN55" s="1181" t="s">
        <v>194</v>
      </c>
      <c r="BO55" s="1181" t="s">
        <v>195</v>
      </c>
      <c r="BP55" s="1181" t="s">
        <v>139</v>
      </c>
      <c r="BQ55" s="1181" t="s">
        <v>196</v>
      </c>
      <c r="BR55" s="1181" t="s">
        <v>197</v>
      </c>
      <c r="BS55" s="1181" t="s">
        <v>198</v>
      </c>
      <c r="BT55" s="1181" t="s">
        <v>199</v>
      </c>
      <c r="BU55" s="1181" t="s">
        <v>140</v>
      </c>
      <c r="BV55" s="1181" t="s">
        <v>200</v>
      </c>
      <c r="BW55" s="1181" t="s">
        <v>201</v>
      </c>
      <c r="BX55" s="1181" t="s">
        <v>202</v>
      </c>
      <c r="BY55" s="1181" t="s">
        <v>203</v>
      </c>
      <c r="BZ55" s="1181" t="s">
        <v>141</v>
      </c>
      <c r="CA55" s="1181" t="s">
        <v>204</v>
      </c>
      <c r="CB55" s="1181" t="s">
        <v>205</v>
      </c>
      <c r="CC55" s="1181" t="s">
        <v>206</v>
      </c>
      <c r="CD55" s="1181" t="s">
        <v>207</v>
      </c>
      <c r="CE55" s="1181" t="s">
        <v>142</v>
      </c>
      <c r="CF55" s="1181" t="s">
        <v>208</v>
      </c>
      <c r="CG55" s="1181" t="s">
        <v>209</v>
      </c>
      <c r="CH55" s="1181" t="s">
        <v>210</v>
      </c>
      <c r="CI55" s="1181" t="s">
        <v>211</v>
      </c>
      <c r="CJ55" s="1212" t="s">
        <v>212</v>
      </c>
    </row>
    <row r="56" spans="2:92" ht="14.4" thickBot="1" x14ac:dyDescent="0.3">
      <c r="B56" s="1182" t="s">
        <v>276</v>
      </c>
      <c r="C56" s="577" t="s">
        <v>277</v>
      </c>
      <c r="D56" s="578" t="s">
        <v>278</v>
      </c>
      <c r="E56" s="577" t="s">
        <v>145</v>
      </c>
      <c r="F56" s="579">
        <v>2</v>
      </c>
      <c r="G56" s="435"/>
      <c r="H56" s="435"/>
      <c r="I56" s="435">
        <f>SUM(PWSPRT!I$40)</f>
        <v>6.6</v>
      </c>
      <c r="J56" s="435">
        <f>SUM(PWSPRT!J$40)</f>
        <v>6.6</v>
      </c>
      <c r="K56" s="435">
        <f>SUM(PWSPRT!K$40)</f>
        <v>6.6</v>
      </c>
      <c r="L56" s="435">
        <f>SUM(PWSPRT!L$40)</f>
        <v>6.6</v>
      </c>
      <c r="M56" s="435">
        <f>SUM(PWSPRT!M$40)</f>
        <v>6.6</v>
      </c>
      <c r="N56" s="435">
        <f>SUM(PWSPRT!N$40)</f>
        <v>6.6</v>
      </c>
      <c r="O56" s="435">
        <f>SUM(PWSPRT!O$40)</f>
        <v>6.6</v>
      </c>
      <c r="P56" s="435">
        <f>SUM(PWSPRT!P$40)</f>
        <v>6.6</v>
      </c>
      <c r="Q56" s="435">
        <f>SUM(PWSPRT!Q$40)</f>
        <v>6.8</v>
      </c>
      <c r="R56" s="435">
        <f>SUM(PWSPRT!R$40)</f>
        <v>6.8</v>
      </c>
      <c r="S56" s="435">
        <f>SUM(PWSPRT!S$40)</f>
        <v>6.8</v>
      </c>
      <c r="T56" s="435">
        <f>SUM(PWSPRT!T$40)</f>
        <v>6.8</v>
      </c>
      <c r="U56" s="435">
        <f>SUM(PWSPRT!U$40)</f>
        <v>6.8</v>
      </c>
      <c r="V56" s="435">
        <f>SUM(PWSPRT!V$40)</f>
        <v>6.8</v>
      </c>
      <c r="W56" s="435">
        <f>SUM(PWSPRT!W$40)</f>
        <v>6.8</v>
      </c>
      <c r="X56" s="435">
        <f>SUM(PWSPRT!X$40)</f>
        <v>6.8</v>
      </c>
      <c r="Y56" s="435">
        <f>SUM(PWSPRT!Y$40)</f>
        <v>6.8</v>
      </c>
      <c r="Z56" s="435">
        <f>SUM(PWSPRT!Z$40)</f>
        <v>6.8</v>
      </c>
      <c r="AA56" s="435">
        <f>SUM(PWSPRT!AA$40)</f>
        <v>6.6</v>
      </c>
      <c r="AB56" s="435">
        <f>SUM(PWSPRT!AB$40)</f>
        <v>6.6</v>
      </c>
      <c r="AC56" s="435">
        <f>SUM(PWSPRT!AC$40)</f>
        <v>6.6</v>
      </c>
      <c r="AD56" s="435">
        <f>SUM(PWSPRT!AD$40)</f>
        <v>6.6</v>
      </c>
      <c r="AE56" s="435">
        <f>SUM(PWSPRT!AE$40)</f>
        <v>6.6</v>
      </c>
      <c r="AF56" s="435">
        <f>SUM(PWSPRT!AF$40)</f>
        <v>6.6</v>
      </c>
      <c r="AG56" s="435">
        <f>SUM(PWSPRT!AG$40)</f>
        <v>6.6</v>
      </c>
      <c r="AH56" s="435">
        <f>SUM(PWSPRT!AH$40)</f>
        <v>6.6</v>
      </c>
      <c r="AI56" s="435">
        <f>SUM(PWSPRT!AI$40)</f>
        <v>6.6</v>
      </c>
      <c r="AJ56" s="435">
        <f>SUM(PWSPRT!AJ$40)</f>
        <v>6.6</v>
      </c>
      <c r="AK56" s="435">
        <f>SUM(PWSPRT!AK$40)</f>
        <v>6.6</v>
      </c>
      <c r="AL56" s="435">
        <f>SUM(PWSPRT!AL$40)</f>
        <v>6.6</v>
      </c>
      <c r="AM56" s="435">
        <f>SUM(PWSPRT!AM$40)</f>
        <v>6.6</v>
      </c>
      <c r="AN56" s="435">
        <f>SUM(PWSPRT!AN$40)</f>
        <v>6.6</v>
      </c>
      <c r="AO56" s="435">
        <f>SUM(PWSPRT!AO$40)</f>
        <v>6.6</v>
      </c>
      <c r="AP56" s="435">
        <f>SUM(PWSPRT!AP$40)</f>
        <v>6.6</v>
      </c>
      <c r="AQ56" s="435">
        <f>SUM(PWSPRT!AQ$40)</f>
        <v>6.6</v>
      </c>
      <c r="AR56" s="435">
        <f>SUM(PWSPRT!AR$40)</f>
        <v>6.6</v>
      </c>
      <c r="AS56" s="435">
        <f>SUM(PWSPRT!AS$40)</f>
        <v>6.6</v>
      </c>
      <c r="AT56" s="435">
        <f>SUM(PWSPRT!AT$40)</f>
        <v>6.6</v>
      </c>
      <c r="AU56" s="435">
        <f>SUM(PWSPRT!AU$40)</f>
        <v>6.6</v>
      </c>
      <c r="AV56" s="435">
        <f>SUM(PWSPRT!AV$40)</f>
        <v>6.6</v>
      </c>
      <c r="AW56" s="435">
        <f>SUM(PWSPRT!AW$40)</f>
        <v>6.6</v>
      </c>
      <c r="AX56" s="435">
        <f>SUM(PWSPRT!AX$40)</f>
        <v>6.6</v>
      </c>
      <c r="AY56" s="435">
        <f>SUM(PWSPRT!AY$40)</f>
        <v>6.6</v>
      </c>
      <c r="AZ56" s="435">
        <f>SUM(PWSPRT!AZ$40)</f>
        <v>6.6</v>
      </c>
      <c r="BA56" s="435">
        <f>SUM(PWSPRT!BA$40)</f>
        <v>6.6</v>
      </c>
      <c r="BB56" s="435">
        <f>SUM(PWSPRT!BB$40)</f>
        <v>6.6</v>
      </c>
      <c r="BC56" s="435">
        <f>SUM(PWSPRT!BC$40)</f>
        <v>6.6</v>
      </c>
      <c r="BD56" s="435">
        <f>SUM(PWSPRT!BD$40)</f>
        <v>6.6</v>
      </c>
      <c r="BE56" s="435">
        <f>SUM(PWSPRT!BE$40)</f>
        <v>6.6</v>
      </c>
      <c r="BF56" s="435">
        <f>SUM(PWSPRT!BF$40)</f>
        <v>6.6</v>
      </c>
      <c r="BG56" s="435">
        <f>SUM(PWSPRT!BG$40)</f>
        <v>6.6</v>
      </c>
      <c r="BH56" s="435">
        <f>SUM(PWSPRT!BH$40)</f>
        <v>6.6</v>
      </c>
      <c r="BI56" s="435">
        <f>SUM(PWSPRT!BI$40)</f>
        <v>6.6</v>
      </c>
      <c r="BJ56" s="435">
        <f>SUM(PWSPRT!BJ$40)</f>
        <v>6.6</v>
      </c>
      <c r="BK56" s="1503"/>
      <c r="BL56" s="1503"/>
      <c r="BM56" s="1503"/>
      <c r="BN56" s="1503"/>
      <c r="BO56" s="1503"/>
      <c r="BP56" s="1503"/>
      <c r="BQ56" s="1503"/>
      <c r="BR56" s="1503"/>
      <c r="BS56" s="1503"/>
      <c r="BT56" s="1503"/>
      <c r="BU56" s="1503"/>
      <c r="BV56" s="1503"/>
      <c r="BW56" s="1503"/>
      <c r="BX56" s="1503"/>
      <c r="BY56" s="1503"/>
      <c r="BZ56" s="1503"/>
      <c r="CA56" s="1503"/>
      <c r="CB56" s="1503"/>
      <c r="CC56" s="1503"/>
      <c r="CD56" s="1503"/>
      <c r="CE56" s="1503"/>
      <c r="CF56" s="1503"/>
      <c r="CG56" s="1503"/>
      <c r="CH56" s="1503"/>
      <c r="CI56" s="1503"/>
      <c r="CJ56" s="1504"/>
    </row>
    <row r="57" spans="2:92" ht="41.4" x14ac:dyDescent="0.25">
      <c r="B57" s="1183" t="s">
        <v>279</v>
      </c>
      <c r="C57" s="1184" t="s">
        <v>147</v>
      </c>
      <c r="D57" s="525" t="s">
        <v>280</v>
      </c>
      <c r="E57" s="1184" t="s">
        <v>148</v>
      </c>
      <c r="F57" s="526">
        <v>1</v>
      </c>
      <c r="G57" s="436"/>
      <c r="H57" s="436"/>
      <c r="I57" s="436">
        <f xml:space="preserve"> ( ( SUM(PWSPRT!I$46) + SUM(PWSPRT!I$47)  -  SUM(PWSPRT!I$57) - SUM(PWSPRT!I$58) ) * 1000000 )/ ( ( SUM(PWSPRT!I$79) + SUM(PWSPRT!I$80) ) * 1000 )</f>
        <v>167.16698960237972</v>
      </c>
      <c r="J57" s="436">
        <f xml:space="preserve"> ( ( SUM(PWSPRT!J$46) + SUM(PWSPRT!J$47)  -  SUM(PWSPRT!J$57) - SUM(PWSPRT!J$58) ) * 1000000 )/ ( ( SUM(PWSPRT!J$79) + SUM(PWSPRT!J$80) ) * 1000 )</f>
        <v>166.83227727936188</v>
      </c>
      <c r="K57" s="436">
        <f xml:space="preserve"> ( ( SUM(PWSPRT!K$46) + SUM(PWSPRT!K$47)  -  SUM(PWSPRT!K$57) - SUM(PWSPRT!K$58) ) * 1000000 )/ ( ( SUM(PWSPRT!K$79) + SUM(PWSPRT!K$80) ) * 1000 )</f>
        <v>164.74609864147214</v>
      </c>
      <c r="L57" s="436">
        <f xml:space="preserve"> ( ( SUM(PWSPRT!L$46) + SUM(PWSPRT!L$47)  -  SUM(PWSPRT!L$57) - SUM(PWSPRT!L$58) ) * 1000000 )/ ( ( SUM(PWSPRT!L$79) + SUM(PWSPRT!L$80) ) * 1000 )</f>
        <v>163.43948612286383</v>
      </c>
      <c r="M57" s="436">
        <f xml:space="preserve"> ( ( SUM(PWSPRT!M$46) + SUM(PWSPRT!M$47)  -  SUM(PWSPRT!M$57) - SUM(PWSPRT!M$58) ) * 1000000 )/ ( ( SUM(PWSPRT!M$79) + SUM(PWSPRT!M$80) ) * 1000 )</f>
        <v>163.02228960096352</v>
      </c>
      <c r="N57" s="436">
        <f xml:space="preserve"> ( ( SUM(PWSPRT!N$46) + SUM(PWSPRT!N$47)  -  SUM(PWSPRT!N$57) - SUM(PWSPRT!N$58) ) * 1000000 )/ ( ( SUM(PWSPRT!N$79) + SUM(PWSPRT!N$80) ) * 1000 )</f>
        <v>162.6162868787242</v>
      </c>
      <c r="O57" s="436">
        <f xml:space="preserve"> ( ( SUM(PWSPRT!O$46) + SUM(PWSPRT!O$47)  -  SUM(PWSPRT!O$57) - SUM(PWSPRT!O$58) ) * 1000000 )/ ( ( SUM(PWSPRT!O$79) + SUM(PWSPRT!O$80) ) * 1000 )</f>
        <v>162.18774619534921</v>
      </c>
      <c r="P57" s="436">
        <f xml:space="preserve"> ( ( SUM(PWSPRT!P$46) + SUM(PWSPRT!P$47)  -  SUM(PWSPRT!P$57) - SUM(PWSPRT!P$58) ) * 1000000 )/ ( ( SUM(PWSPRT!P$79) + SUM(PWSPRT!P$80) ) * 1000 )</f>
        <v>161.79460006716437</v>
      </c>
      <c r="Q57" s="436">
        <f xml:space="preserve"> ( ( SUM(PWSPRT!Q$46) + SUM(PWSPRT!Q$47)  -  SUM(PWSPRT!Q$57) - SUM(PWSPRT!Q$58) ) * 1000000 )/ ( ( SUM(PWSPRT!Q$79) + SUM(PWSPRT!Q$80) ) * 1000 )</f>
        <v>161.43566784676736</v>
      </c>
      <c r="R57" s="436">
        <f xml:space="preserve"> ( ( SUM(PWSPRT!R$46) + SUM(PWSPRT!R$47)  -  SUM(PWSPRT!R$57) - SUM(PWSPRT!R$58) ) * 1000000 )/ ( ( SUM(PWSPRT!R$79) + SUM(PWSPRT!R$80) ) * 1000 )</f>
        <v>161.2076733667565</v>
      </c>
      <c r="S57" s="436">
        <f xml:space="preserve"> ( ( SUM(PWSPRT!S$46) + SUM(PWSPRT!S$47)  -  SUM(PWSPRT!S$57) - SUM(PWSPRT!S$58) ) * 1000000 )/ ( ( SUM(PWSPRT!S$79) + SUM(PWSPRT!S$80) ) * 1000 )</f>
        <v>160.94183775785507</v>
      </c>
      <c r="T57" s="436">
        <f xml:space="preserve"> ( ( SUM(PWSPRT!T$46) + SUM(PWSPRT!T$47)  -  SUM(PWSPRT!T$57) - SUM(PWSPRT!T$58) ) * 1000000 )/ ( ( SUM(PWSPRT!T$79) + SUM(PWSPRT!T$80) ) * 1000 )</f>
        <v>160.70657543937577</v>
      </c>
      <c r="U57" s="436">
        <f xml:space="preserve"> ( ( SUM(PWSPRT!U$46) + SUM(PWSPRT!U$47)  -  SUM(PWSPRT!U$57) - SUM(PWSPRT!U$58) ) * 1000000 )/ ( ( SUM(PWSPRT!U$79) + SUM(PWSPRT!U$80) ) * 1000 )</f>
        <v>160.45907909506951</v>
      </c>
      <c r="V57" s="436">
        <f xml:space="preserve"> ( ( SUM(PWSPRT!V$46) + SUM(PWSPRT!V$47)  -  SUM(PWSPRT!V$57) - SUM(PWSPRT!V$58) ) * 1000000 )/ ( ( SUM(PWSPRT!V$79) + SUM(PWSPRT!V$80) ) * 1000 )</f>
        <v>160.26548797601836</v>
      </c>
      <c r="W57" s="436">
        <f xml:space="preserve"> ( ( SUM(PWSPRT!W$46) + SUM(PWSPRT!W$47)  -  SUM(PWSPRT!W$57) - SUM(PWSPRT!W$58) ) * 1000000 )/ ( ( SUM(PWSPRT!W$79) + SUM(PWSPRT!W$80) ) * 1000 )</f>
        <v>160.09663351603081</v>
      </c>
      <c r="X57" s="436">
        <f xml:space="preserve"> ( ( SUM(PWSPRT!X$46) + SUM(PWSPRT!X$47)  -  SUM(PWSPRT!X$57) - SUM(PWSPRT!X$58) ) * 1000000 )/ ( ( SUM(PWSPRT!X$79) + SUM(PWSPRT!X$80) ) * 1000 )</f>
        <v>159.95606292630083</v>
      </c>
      <c r="Y57" s="436">
        <f xml:space="preserve"> ( ( SUM(PWSPRT!Y$46) + SUM(PWSPRT!Y$47)  -  SUM(PWSPRT!Y$57) - SUM(PWSPRT!Y$58) ) * 1000000 )/ ( ( SUM(PWSPRT!Y$79) + SUM(PWSPRT!Y$80) ) * 1000 )</f>
        <v>159.84159414873659</v>
      </c>
      <c r="Z57" s="436">
        <f xml:space="preserve"> ( ( SUM(PWSPRT!Z$46) + SUM(PWSPRT!Z$47)  -  SUM(PWSPRT!Z$57) - SUM(PWSPRT!Z$58) ) * 1000000 )/ ( ( SUM(PWSPRT!Z$79) + SUM(PWSPRT!Z$80) ) * 1000 )</f>
        <v>159.77611994582722</v>
      </c>
      <c r="AA57" s="436">
        <f xml:space="preserve"> ( ( SUM(PWSPRT!AA$46) + SUM(PWSPRT!AA$47)  -  SUM(PWSPRT!AA$57) - SUM(PWSPRT!AA$58) ) * 1000000 )/ ( ( SUM(PWSPRT!AA$79) + SUM(PWSPRT!AA$80) ) * 1000 )</f>
        <v>159.7044454285257</v>
      </c>
      <c r="AB57" s="436">
        <f xml:space="preserve"> ( ( SUM(PWSPRT!AB$46) + SUM(PWSPRT!AB$47)  -  SUM(PWSPRT!AB$57) - SUM(PWSPRT!AB$58) ) * 1000000 )/ ( ( SUM(PWSPRT!AB$79) + SUM(PWSPRT!AB$80) ) * 1000 )</f>
        <v>159.58327451472658</v>
      </c>
      <c r="AC57" s="436">
        <f xml:space="preserve"> ( ( SUM(PWSPRT!AC$46) + SUM(PWSPRT!AC$47)  -  SUM(PWSPRT!AC$57) - SUM(PWSPRT!AC$58) ) * 1000000 )/ ( ( SUM(PWSPRT!AC$79) + SUM(PWSPRT!AC$80) ) * 1000 )</f>
        <v>159.470836848343</v>
      </c>
      <c r="AD57" s="436">
        <f xml:space="preserve"> ( ( SUM(PWSPRT!AD$46) + SUM(PWSPRT!AD$47)  -  SUM(PWSPRT!AD$57) - SUM(PWSPRT!AD$58) ) * 1000000 )/ ( ( SUM(PWSPRT!AD$79) + SUM(PWSPRT!AD$80) ) * 1000 )</f>
        <v>159.34500763339665</v>
      </c>
      <c r="AE57" s="436">
        <f xml:space="preserve"> ( ( SUM(PWSPRT!AE$46) + SUM(PWSPRT!AE$47)  -  SUM(PWSPRT!AE$57) - SUM(PWSPRT!AE$58) ) * 1000000 )/ ( ( SUM(PWSPRT!AE$79) + SUM(PWSPRT!AE$80) ) * 1000 )</f>
        <v>159.2079122593901</v>
      </c>
      <c r="AF57" s="436">
        <f xml:space="preserve"> ( ( SUM(PWSPRT!AF$46) + SUM(PWSPRT!AF$47)  -  SUM(PWSPRT!AF$57) - SUM(PWSPRT!AF$58) ) * 1000000 )/ ( ( SUM(PWSPRT!AF$79) + SUM(PWSPRT!AF$80) ) * 1000 )</f>
        <v>159.05052755103907</v>
      </c>
      <c r="AG57" s="436">
        <f xml:space="preserve"> ( ( SUM(PWSPRT!AG$46) + SUM(PWSPRT!AG$47)  -  SUM(PWSPRT!AG$57) - SUM(PWSPRT!AG$58) ) * 1000000 )/ ( ( SUM(PWSPRT!AG$79) + SUM(PWSPRT!AG$80) ) * 1000 )</f>
        <v>158.89902816379757</v>
      </c>
      <c r="AH57" s="436">
        <f xml:space="preserve"> ( ( SUM(PWSPRT!AH$46) + SUM(PWSPRT!AH$47)  -  SUM(PWSPRT!AH$57) - SUM(PWSPRT!AH$58) ) * 1000000 )/ ( ( SUM(PWSPRT!AH$79) + SUM(PWSPRT!AH$80) ) * 1000 )</f>
        <v>158.76084458263765</v>
      </c>
      <c r="AI57" s="436">
        <f xml:space="preserve"> ( ( SUM(PWSPRT!AI$46) + SUM(PWSPRT!AI$47)  -  SUM(PWSPRT!AI$57) - SUM(PWSPRT!AI$58) ) * 1000000 )/ ( ( SUM(PWSPRT!AI$79) + SUM(PWSPRT!AI$80) ) * 1000 )</f>
        <v>158.6162354522105</v>
      </c>
      <c r="AJ57" s="436">
        <f xml:space="preserve"> ( ( SUM(PWSPRT!AJ$46) + SUM(PWSPRT!AJ$47)  -  SUM(PWSPRT!AJ$57) - SUM(PWSPRT!AJ$58) ) * 1000000 )/ ( ( SUM(PWSPRT!AJ$79) + SUM(PWSPRT!AJ$80) ) * 1000 )</f>
        <v>158.46155038889782</v>
      </c>
      <c r="AK57" s="436">
        <f xml:space="preserve"> ( ( SUM(PWSPRT!AK$46) + SUM(PWSPRT!AK$47)  -  SUM(PWSPRT!AK$57) - SUM(PWSPRT!AK$58) ) * 1000000 )/ ( ( SUM(PWSPRT!AK$79) + SUM(PWSPRT!AK$80) ) * 1000 )</f>
        <v>158.28513631718553</v>
      </c>
      <c r="AL57" s="436">
        <f xml:space="preserve"> ( ( SUM(PWSPRT!AL$46) + SUM(PWSPRT!AL$47)  -  SUM(PWSPRT!AL$57) - SUM(PWSPRT!AL$58) ) * 1000000 )/ ( ( SUM(PWSPRT!AL$79) + SUM(PWSPRT!AL$80) ) * 1000 )</f>
        <v>158.13582557014146</v>
      </c>
      <c r="AM57" s="436">
        <f xml:space="preserve"> ( ( SUM(PWSPRT!AM$46) + SUM(PWSPRT!AM$47)  -  SUM(PWSPRT!AM$57) - SUM(PWSPRT!AM$58) ) * 1000000 )/ ( ( SUM(PWSPRT!AM$79) + SUM(PWSPRT!AM$80) ) * 1000 )</f>
        <v>158.10033853522924</v>
      </c>
      <c r="AN57" s="436">
        <f xml:space="preserve"> ( ( SUM(PWSPRT!AN$46) + SUM(PWSPRT!AN$47)  -  SUM(PWSPRT!AN$57) - SUM(PWSPRT!AN$58) ) * 1000000 )/ ( ( SUM(PWSPRT!AN$79) + SUM(PWSPRT!AN$80) ) * 1000 )</f>
        <v>158.06207368552785</v>
      </c>
      <c r="AO57" s="436">
        <f xml:space="preserve"> ( ( SUM(PWSPRT!AO$46) + SUM(PWSPRT!AO$47)  -  SUM(PWSPRT!AO$57) - SUM(PWSPRT!AO$58) ) * 1000000 )/ ( ( SUM(PWSPRT!AO$79) + SUM(PWSPRT!AO$80) ) * 1000 )</f>
        <v>158.02692996410579</v>
      </c>
      <c r="AP57" s="436">
        <f xml:space="preserve"> ( ( SUM(PWSPRT!AP$46) + SUM(PWSPRT!AP$47)  -  SUM(PWSPRT!AP$57) - SUM(PWSPRT!AP$58) ) * 1000000 )/ ( ( SUM(PWSPRT!AP$79) + SUM(PWSPRT!AP$80) ) * 1000 )</f>
        <v>158.01902454260323</v>
      </c>
      <c r="AQ57" s="436">
        <f xml:space="preserve"> ( ( SUM(PWSPRT!AQ$46) + SUM(PWSPRT!AQ$47)  -  SUM(PWSPRT!AQ$57) - SUM(PWSPRT!AQ$58) ) * 1000000 )/ ( ( SUM(PWSPRT!AQ$79) + SUM(PWSPRT!AQ$80) ) * 1000 )</f>
        <v>158.0011651920023</v>
      </c>
      <c r="AR57" s="436">
        <f xml:space="preserve"> ( ( SUM(PWSPRT!AR$46) + SUM(PWSPRT!AR$47)  -  SUM(PWSPRT!AR$57) - SUM(PWSPRT!AR$58) ) * 1000000 )/ ( ( SUM(PWSPRT!AR$79) + SUM(PWSPRT!AR$80) ) * 1000 )</f>
        <v>157.980447089759</v>
      </c>
      <c r="AS57" s="436">
        <f xml:space="preserve"> ( ( SUM(PWSPRT!AS$46) + SUM(PWSPRT!AS$47)  -  SUM(PWSPRT!AS$57) - SUM(PWSPRT!AS$58) ) * 1000000 )/ ( ( SUM(PWSPRT!AS$79) + SUM(PWSPRT!AS$80) ) * 1000 )</f>
        <v>157.9656546636339</v>
      </c>
      <c r="AT57" s="436">
        <f xml:space="preserve"> ( ( SUM(PWSPRT!AT$46) + SUM(PWSPRT!AT$47)  -  SUM(PWSPRT!AT$57) - SUM(PWSPRT!AT$58) ) * 1000000 )/ ( ( SUM(PWSPRT!AT$79) + SUM(PWSPRT!AT$80) ) * 1000 )</f>
        <v>157.96026922113998</v>
      </c>
      <c r="AU57" s="436">
        <f xml:space="preserve"> ( ( SUM(PWSPRT!AU$46) + SUM(PWSPRT!AU$47)  -  SUM(PWSPRT!AU$57) - SUM(PWSPRT!AU$58) ) * 1000000 )/ ( ( SUM(PWSPRT!AU$79) + SUM(PWSPRT!AU$80) ) * 1000 )</f>
        <v>157.94205804110032</v>
      </c>
      <c r="AV57" s="436">
        <f xml:space="preserve"> ( ( SUM(PWSPRT!AV$46) + SUM(PWSPRT!AV$47)  -  SUM(PWSPRT!AV$57) - SUM(PWSPRT!AV$58) ) * 1000000 )/ ( ( SUM(PWSPRT!AV$79) + SUM(PWSPRT!AV$80) ) * 1000 )</f>
        <v>157.92740724649755</v>
      </c>
      <c r="AW57" s="436">
        <f xml:space="preserve"> ( ( SUM(PWSPRT!AW$46) + SUM(PWSPRT!AW$47)  -  SUM(PWSPRT!AW$57) - SUM(PWSPRT!AW$58) ) * 1000000 )/ ( ( SUM(PWSPRT!AW$79) + SUM(PWSPRT!AW$80) ) * 1000 )</f>
        <v>157.91280633437177</v>
      </c>
      <c r="AX57" s="436">
        <f xml:space="preserve"> ( ( SUM(PWSPRT!AX$46) + SUM(PWSPRT!AX$47)  -  SUM(PWSPRT!AX$57) - SUM(PWSPRT!AX$58) ) * 1000000 )/ ( ( SUM(PWSPRT!AX$79) + SUM(PWSPRT!AX$80) ) * 1000 )</f>
        <v>157.91335562660737</v>
      </c>
      <c r="AY57" s="436">
        <f xml:space="preserve"> ( ( SUM(PWSPRT!AY$46) + SUM(PWSPRT!AY$47)  -  SUM(PWSPRT!AY$57) - SUM(PWSPRT!AY$58) ) * 1000000 )/ ( ( SUM(PWSPRT!AY$79) + SUM(PWSPRT!AY$80) ) * 1000 )</f>
        <v>157.89361046764358</v>
      </c>
      <c r="AZ57" s="436">
        <f xml:space="preserve"> ( ( SUM(PWSPRT!AZ$46) + SUM(PWSPRT!AZ$47)  -  SUM(PWSPRT!AZ$57) - SUM(PWSPRT!AZ$58) ) * 1000000 )/ ( ( SUM(PWSPRT!AZ$79) + SUM(PWSPRT!AZ$80) ) * 1000 )</f>
        <v>157.89361235053926</v>
      </c>
      <c r="BA57" s="436">
        <f xml:space="preserve"> ( ( SUM(PWSPRT!BA$46) + SUM(PWSPRT!BA$47)  -  SUM(PWSPRT!BA$57) - SUM(PWSPRT!BA$58) ) * 1000000 )/ ( ( SUM(PWSPRT!BA$79) + SUM(PWSPRT!BA$80) ) * 1000 )</f>
        <v>157.89130260788087</v>
      </c>
      <c r="BB57" s="436">
        <f xml:space="preserve"> ( ( SUM(PWSPRT!BB$46) + SUM(PWSPRT!BB$47)  -  SUM(PWSPRT!BB$57) - SUM(PWSPRT!BB$58) ) * 1000000 )/ ( ( SUM(PWSPRT!BB$79) + SUM(PWSPRT!BB$80) ) * 1000 )</f>
        <v>157.90746269179795</v>
      </c>
      <c r="BC57" s="436">
        <f xml:space="preserve"> ( ( SUM(PWSPRT!BC$46) + SUM(PWSPRT!BC$47)  -  SUM(PWSPRT!BC$57) - SUM(PWSPRT!BC$58) ) * 1000000 )/ ( ( SUM(PWSPRT!BC$79) + SUM(PWSPRT!BC$80) ) * 1000 )</f>
        <v>157.92587238732307</v>
      </c>
      <c r="BD57" s="436">
        <f xml:space="preserve"> ( ( SUM(PWSPRT!BD$46) + SUM(PWSPRT!BD$47)  -  SUM(PWSPRT!BD$57) - SUM(PWSPRT!BD$58) ) * 1000000 )/ ( ( SUM(PWSPRT!BD$79) + SUM(PWSPRT!BD$80) ) * 1000 )</f>
        <v>157.91891942480294</v>
      </c>
      <c r="BE57" s="436">
        <f xml:space="preserve"> ( ( SUM(PWSPRT!BE$46) + SUM(PWSPRT!BE$47)  -  SUM(PWSPRT!BE$57) - SUM(PWSPRT!BE$58) ) * 1000000 )/ ( ( SUM(PWSPRT!BE$79) + SUM(PWSPRT!BE$80) ) * 1000 )</f>
        <v>157.90682360626667</v>
      </c>
      <c r="BF57" s="436">
        <f xml:space="preserve"> ( ( SUM(PWSPRT!BF$46) + SUM(PWSPRT!BF$47)  -  SUM(PWSPRT!BF$57) - SUM(PWSPRT!BF$58) ) * 1000000 )/ ( ( SUM(PWSPRT!BF$79) + SUM(PWSPRT!BF$80) ) * 1000 )</f>
        <v>157.91826295818009</v>
      </c>
      <c r="BG57" s="436">
        <f xml:space="preserve"> ( ( SUM(PWSPRT!BG$46) + SUM(PWSPRT!BG$47)  -  SUM(PWSPRT!BG$57) - SUM(PWSPRT!BG$58) ) * 1000000 )/ ( ( SUM(PWSPRT!BG$79) + SUM(PWSPRT!BG$80) ) * 1000 )</f>
        <v>157.91707826963139</v>
      </c>
      <c r="BH57" s="436">
        <f xml:space="preserve"> ( ( SUM(PWSPRT!BH$46) + SUM(PWSPRT!BH$47)  -  SUM(PWSPRT!BH$57) - SUM(PWSPRT!BH$58) ) * 1000000 )/ ( ( SUM(PWSPRT!BH$79) + SUM(PWSPRT!BH$80) ) * 1000 )</f>
        <v>157.9016217643134</v>
      </c>
      <c r="BI57" s="436">
        <f xml:space="preserve"> ( ( SUM(PWSPRT!BI$46) + SUM(PWSPRT!BI$47)  -  SUM(PWSPRT!BI$57) - SUM(PWSPRT!BI$58) ) * 1000000 )/ ( ( SUM(PWSPRT!BI$79) + SUM(PWSPRT!BI$80) ) * 1000 )</f>
        <v>157.89704958215702</v>
      </c>
      <c r="BJ57" s="436">
        <f xml:space="preserve"> ( ( SUM(PWSPRT!BJ$46) + SUM(PWSPRT!BJ$47)  -  SUM(PWSPRT!BJ$57) - SUM(PWSPRT!BJ$58) ) * 1000000 )/ ( ( SUM(PWSPRT!BJ$79) + SUM(PWSPRT!BJ$80) ) * 1000 )</f>
        <v>157.87656106956126</v>
      </c>
      <c r="BK57" s="1505"/>
      <c r="BL57" s="1505"/>
      <c r="BM57" s="1505"/>
      <c r="BN57" s="1505"/>
      <c r="BO57" s="1505"/>
      <c r="BP57" s="1505"/>
      <c r="BQ57" s="1505"/>
      <c r="BR57" s="1505"/>
      <c r="BS57" s="1505"/>
      <c r="BT57" s="1505"/>
      <c r="BU57" s="1505"/>
      <c r="BV57" s="1505"/>
      <c r="BW57" s="1505"/>
      <c r="BX57" s="1505"/>
      <c r="BY57" s="1505"/>
      <c r="BZ57" s="1505"/>
      <c r="CA57" s="1505"/>
      <c r="CB57" s="1505"/>
      <c r="CC57" s="1505"/>
      <c r="CD57" s="1505"/>
      <c r="CE57" s="1505"/>
      <c r="CF57" s="1505"/>
      <c r="CG57" s="1505"/>
      <c r="CH57" s="1505"/>
      <c r="CI57" s="1505"/>
      <c r="CJ57" s="1506"/>
    </row>
    <row r="58" spans="2:92" ht="27.6" x14ac:dyDescent="0.25">
      <c r="B58" s="1185" t="s">
        <v>281</v>
      </c>
      <c r="C58" s="1186" t="s">
        <v>282</v>
      </c>
      <c r="D58" s="527" t="s">
        <v>283</v>
      </c>
      <c r="E58" s="1186" t="s">
        <v>284</v>
      </c>
      <c r="F58" s="528">
        <v>1</v>
      </c>
      <c r="G58" s="437"/>
      <c r="H58" s="437"/>
      <c r="I58" s="437">
        <f>( SUM(PWSPRT!I$66) ) / ( SUM(PWSPRT!I$66) + SUM(PWSPRT!I$73) + SUM(PWSPRT!I$74) + SUM(PWSPRT!I$75) )</f>
        <v>0.33217430864719077</v>
      </c>
      <c r="J58" s="437">
        <f>( SUM(PWSPRT!J$66) ) / ( SUM(PWSPRT!J$66) + SUM(PWSPRT!J$73) + SUM(PWSPRT!J$74) + SUM(PWSPRT!J$75) )</f>
        <v>0.34900538053856062</v>
      </c>
      <c r="K58" s="437">
        <f>( SUM(PWSPRT!K$66) ) / ( SUM(PWSPRT!K$66) + SUM(PWSPRT!K$73) + SUM(PWSPRT!K$74) + SUM(PWSPRT!K$75) )</f>
        <v>0.36611500956777276</v>
      </c>
      <c r="L58" s="437">
        <f>( SUM(PWSPRT!L$66) ) / ( SUM(PWSPRT!L$66) + SUM(PWSPRT!L$73) + SUM(PWSPRT!L$74) + SUM(PWSPRT!L$75) )</f>
        <v>0.38433386966966737</v>
      </c>
      <c r="M58" s="437">
        <f>( SUM(PWSPRT!M$66) ) / ( SUM(PWSPRT!M$66) + SUM(PWSPRT!M$73) + SUM(PWSPRT!M$74) + SUM(PWSPRT!M$75) )</f>
        <v>0.39181261302326736</v>
      </c>
      <c r="N58" s="437">
        <f>( SUM(PWSPRT!N$66) ) / ( SUM(PWSPRT!N$66) + SUM(PWSPRT!N$73) + SUM(PWSPRT!N$74) + SUM(PWSPRT!N$75) )</f>
        <v>0.39984960944556952</v>
      </c>
      <c r="O58" s="437">
        <f>( SUM(PWSPRT!O$66) ) / ( SUM(PWSPRT!O$66) + SUM(PWSPRT!O$73) + SUM(PWSPRT!O$74) + SUM(PWSPRT!O$75) )</f>
        <v>0.40800948748476351</v>
      </c>
      <c r="P58" s="437">
        <f>( SUM(PWSPRT!P$66) ) / ( SUM(PWSPRT!P$66) + SUM(PWSPRT!P$73) + SUM(PWSPRT!P$74) + SUM(PWSPRT!P$75) )</f>
        <v>0.41572840799374206</v>
      </c>
      <c r="Q58" s="437">
        <f>( SUM(PWSPRT!Q$66) ) / ( SUM(PWSPRT!Q$66) + SUM(PWSPRT!Q$73) + SUM(PWSPRT!Q$74) + SUM(PWSPRT!Q$75) )</f>
        <v>0.42326630142976046</v>
      </c>
      <c r="R58" s="437">
        <f>( SUM(PWSPRT!R$66) ) / ( SUM(PWSPRT!R$66) + SUM(PWSPRT!R$73) + SUM(PWSPRT!R$74) + SUM(PWSPRT!R$75) )</f>
        <v>0.43010394193787005</v>
      </c>
      <c r="S58" s="437">
        <f>( SUM(PWSPRT!S$66) ) / ( SUM(PWSPRT!S$66) + SUM(PWSPRT!S$73) + SUM(PWSPRT!S$74) + SUM(PWSPRT!S$75) )</f>
        <v>0.43660532502719529</v>
      </c>
      <c r="T58" s="437">
        <f>( SUM(PWSPRT!T$66) ) / ( SUM(PWSPRT!T$66) + SUM(PWSPRT!T$73) + SUM(PWSPRT!T$74) + SUM(PWSPRT!T$75) )</f>
        <v>0.44245370990910243</v>
      </c>
      <c r="U58" s="437">
        <f>( SUM(PWSPRT!U$66) ) / ( SUM(PWSPRT!U$66) + SUM(PWSPRT!U$73) + SUM(PWSPRT!U$74) + SUM(PWSPRT!U$75) )</f>
        <v>0.44749335596793971</v>
      </c>
      <c r="V58" s="437">
        <f>( SUM(PWSPRT!V$66) ) / ( SUM(PWSPRT!V$66) + SUM(PWSPRT!V$73) + SUM(PWSPRT!V$74) + SUM(PWSPRT!V$75) )</f>
        <v>0.45214186134180817</v>
      </c>
      <c r="W58" s="437">
        <f>( SUM(PWSPRT!W$66) ) / ( SUM(PWSPRT!W$66) + SUM(PWSPRT!W$73) + SUM(PWSPRT!W$74) + SUM(PWSPRT!W$75) )</f>
        <v>0.45634420703817175</v>
      </c>
      <c r="X58" s="437">
        <f>( SUM(PWSPRT!X$66) ) / ( SUM(PWSPRT!X$66) + SUM(PWSPRT!X$73) + SUM(PWSPRT!X$74) + SUM(PWSPRT!X$75) )</f>
        <v>0.46029871118753102</v>
      </c>
      <c r="Y58" s="437">
        <f>( SUM(PWSPRT!Y$66) ) / ( SUM(PWSPRT!Y$66) + SUM(PWSPRT!Y$73) + SUM(PWSPRT!Y$74) + SUM(PWSPRT!Y$75) )</f>
        <v>0.46400594172530141</v>
      </c>
      <c r="Z58" s="437">
        <f>( SUM(PWSPRT!Z$66) ) / ( SUM(PWSPRT!Z$66) + SUM(PWSPRT!Z$73) + SUM(PWSPRT!Z$74) + SUM(PWSPRT!Z$75) )</f>
        <v>0.46736772768312268</v>
      </c>
      <c r="AA58" s="437">
        <f>( SUM(PWSPRT!AA$66) ) / ( SUM(PWSPRT!AA$66) + SUM(PWSPRT!AA$73) + SUM(PWSPRT!AA$74) + SUM(PWSPRT!AA$75) )</f>
        <v>0.47040277147868659</v>
      </c>
      <c r="AB58" s="437">
        <f>( SUM(PWSPRT!AB$66) ) / ( SUM(PWSPRT!AB$66) + SUM(PWSPRT!AB$73) + SUM(PWSPRT!AB$74) + SUM(PWSPRT!AB$75) )</f>
        <v>0.47341316477411166</v>
      </c>
      <c r="AC58" s="437">
        <f>( SUM(PWSPRT!AC$66) ) / ( SUM(PWSPRT!AC$66) + SUM(PWSPRT!AC$73) + SUM(PWSPRT!AC$74) + SUM(PWSPRT!AC$75) )</f>
        <v>0.47636965438965473</v>
      </c>
      <c r="AD58" s="437">
        <f>( SUM(PWSPRT!AD$66) ) / ( SUM(PWSPRT!AD$66) + SUM(PWSPRT!AD$73) + SUM(PWSPRT!AD$74) + SUM(PWSPRT!AD$75) )</f>
        <v>0.47927914331640786</v>
      </c>
      <c r="AE58" s="437">
        <f>( SUM(PWSPRT!AE$66) ) / ( SUM(PWSPRT!AE$66) + SUM(PWSPRT!AE$73) + SUM(PWSPRT!AE$74) + SUM(PWSPRT!AE$75) )</f>
        <v>0.48213626591394398</v>
      </c>
      <c r="AF58" s="437">
        <f>( SUM(PWSPRT!AF$66) ) / ( SUM(PWSPRT!AF$66) + SUM(PWSPRT!AF$73) + SUM(PWSPRT!AF$74) + SUM(PWSPRT!AF$75) )</f>
        <v>0.48493417857909166</v>
      </c>
      <c r="AG58" s="437">
        <f>( SUM(PWSPRT!AG$66) ) / ( SUM(PWSPRT!AG$66) + SUM(PWSPRT!AG$73) + SUM(PWSPRT!AG$74) + SUM(PWSPRT!AG$75) )</f>
        <v>0.48821647745980906</v>
      </c>
      <c r="AH58" s="437">
        <f>( SUM(PWSPRT!AH$66) ) / ( SUM(PWSPRT!AH$66) + SUM(PWSPRT!AH$73) + SUM(PWSPRT!AH$74) + SUM(PWSPRT!AH$75) )</f>
        <v>0.49144143741149771</v>
      </c>
      <c r="AI58" s="437">
        <f>( SUM(PWSPRT!AI$66) ) / ( SUM(PWSPRT!AI$66) + SUM(PWSPRT!AI$73) + SUM(PWSPRT!AI$74) + SUM(PWSPRT!AI$75) )</f>
        <v>0.49460670473142399</v>
      </c>
      <c r="AJ58" s="437">
        <f>( SUM(PWSPRT!AJ$66) ) / ( SUM(PWSPRT!AJ$66) + SUM(PWSPRT!AJ$73) + SUM(PWSPRT!AJ$74) + SUM(PWSPRT!AJ$75) )</f>
        <v>0.49770552172547994</v>
      </c>
      <c r="AK58" s="437">
        <f>( SUM(PWSPRT!AK$66) ) / ( SUM(PWSPRT!AK$66) + SUM(PWSPRT!AK$73) + SUM(PWSPRT!AK$74) + SUM(PWSPRT!AK$75) )</f>
        <v>0.50074523766615497</v>
      </c>
      <c r="AL58" s="437">
        <f>( SUM(PWSPRT!AL$66) ) / ( SUM(PWSPRT!AL$66) + SUM(PWSPRT!AL$73) + SUM(PWSPRT!AL$74) + SUM(PWSPRT!AL$75) )</f>
        <v>0.50373224890398138</v>
      </c>
      <c r="AM58" s="437">
        <f>( SUM(PWSPRT!AM$66) ) / ( SUM(PWSPRT!AM$66) + SUM(PWSPRT!AM$73) + SUM(PWSPRT!AM$74) + SUM(PWSPRT!AM$75) )</f>
        <v>0.50520178827792805</v>
      </c>
      <c r="AN58" s="437">
        <f>( SUM(PWSPRT!AN$66) ) / ( SUM(PWSPRT!AN$66) + SUM(PWSPRT!AN$73) + SUM(PWSPRT!AN$74) + SUM(PWSPRT!AN$75) )</f>
        <v>0.50654271310168297</v>
      </c>
      <c r="AO58" s="437">
        <f>( SUM(PWSPRT!AO$66) ) / ( SUM(PWSPRT!AO$66) + SUM(PWSPRT!AO$73) + SUM(PWSPRT!AO$74) + SUM(PWSPRT!AO$75) )</f>
        <v>0.50782485857201054</v>
      </c>
      <c r="AP58" s="437">
        <f>( SUM(PWSPRT!AP$66) ) / ( SUM(PWSPRT!AP$66) + SUM(PWSPRT!AP$73) + SUM(PWSPRT!AP$74) + SUM(PWSPRT!AP$75) )</f>
        <v>0.50908046648296512</v>
      </c>
      <c r="AQ58" s="437">
        <f>( SUM(PWSPRT!AQ$66) ) / ( SUM(PWSPRT!AQ$66) + SUM(PWSPRT!AQ$73) + SUM(PWSPRT!AQ$74) + SUM(PWSPRT!AQ$75) )</f>
        <v>0.5103678669566637</v>
      </c>
      <c r="AR58" s="437">
        <f>( SUM(PWSPRT!AR$66) ) / ( SUM(PWSPRT!AR$66) + SUM(PWSPRT!AR$73) + SUM(PWSPRT!AR$74) + SUM(PWSPRT!AR$75) )</f>
        <v>0.51162164867551929</v>
      </c>
      <c r="AS58" s="437">
        <f>( SUM(PWSPRT!AS$66) ) / ( SUM(PWSPRT!AS$66) + SUM(PWSPRT!AS$73) + SUM(PWSPRT!AS$74) + SUM(PWSPRT!AS$75) )</f>
        <v>0.51286082357834029</v>
      </c>
      <c r="AT58" s="437">
        <f>( SUM(PWSPRT!AT$66) ) / ( SUM(PWSPRT!AT$66) + SUM(PWSPRT!AT$73) + SUM(PWSPRT!AT$74) + SUM(PWSPRT!AT$75) )</f>
        <v>0.51406523925854297</v>
      </c>
      <c r="AU58" s="437">
        <f>( SUM(PWSPRT!AU$66) ) / ( SUM(PWSPRT!AU$66) + SUM(PWSPRT!AU$73) + SUM(PWSPRT!AU$74) + SUM(PWSPRT!AU$75) )</f>
        <v>0.51523236735263045</v>
      </c>
      <c r="AV58" s="437">
        <f>( SUM(PWSPRT!AV$66) ) / ( SUM(PWSPRT!AV$66) + SUM(PWSPRT!AV$73) + SUM(PWSPRT!AV$74) + SUM(PWSPRT!AV$75) )</f>
        <v>0.51643827713543999</v>
      </c>
      <c r="AW58" s="437">
        <f>( SUM(PWSPRT!AW$66) ) / ( SUM(PWSPRT!AW$66) + SUM(PWSPRT!AW$73) + SUM(PWSPRT!AW$74) + SUM(PWSPRT!AW$75) )</f>
        <v>0.51766612272722734</v>
      </c>
      <c r="AX58" s="437">
        <f>( SUM(PWSPRT!AX$66) ) / ( SUM(PWSPRT!AX$66) + SUM(PWSPRT!AX$73) + SUM(PWSPRT!AX$74) + SUM(PWSPRT!AX$75) )</f>
        <v>0.51890950464908281</v>
      </c>
      <c r="AY58" s="437">
        <f>( SUM(PWSPRT!AY$66) ) / ( SUM(PWSPRT!AY$66) + SUM(PWSPRT!AY$73) + SUM(PWSPRT!AY$74) + SUM(PWSPRT!AY$75) )</f>
        <v>0.52020299353926491</v>
      </c>
      <c r="AZ58" s="437">
        <f>( SUM(PWSPRT!AZ$66) ) / ( SUM(PWSPRT!AZ$66) + SUM(PWSPRT!AZ$73) + SUM(PWSPRT!AZ$74) + SUM(PWSPRT!AZ$75) )</f>
        <v>0.52150803132378643</v>
      </c>
      <c r="BA58" s="437">
        <f>( SUM(PWSPRT!BA$66) ) / ( SUM(PWSPRT!BA$66) + SUM(PWSPRT!BA$73) + SUM(PWSPRT!BA$74) + SUM(PWSPRT!BA$75) )</f>
        <v>0.52286118427439265</v>
      </c>
      <c r="BB58" s="437">
        <f>( SUM(PWSPRT!BB$66) ) / ( SUM(PWSPRT!BB$66) + SUM(PWSPRT!BB$73) + SUM(PWSPRT!BB$74) + SUM(PWSPRT!BB$75) )</f>
        <v>0.52425618286202202</v>
      </c>
      <c r="BC58" s="437">
        <f>( SUM(PWSPRT!BC$66) ) / ( SUM(PWSPRT!BC$66) + SUM(PWSPRT!BC$73) + SUM(PWSPRT!BC$74) + SUM(PWSPRT!BC$75) )</f>
        <v>0.52564466172777202</v>
      </c>
      <c r="BD58" s="437">
        <f>( SUM(PWSPRT!BD$66) ) / ( SUM(PWSPRT!BD$66) + SUM(PWSPRT!BD$73) + SUM(PWSPRT!BD$74) + SUM(PWSPRT!BD$75) )</f>
        <v>0.52699426686500295</v>
      </c>
      <c r="BE58" s="437">
        <f>( SUM(PWSPRT!BE$66) ) / ( SUM(PWSPRT!BE$66) + SUM(PWSPRT!BE$73) + SUM(PWSPRT!BE$74) + SUM(PWSPRT!BE$75) )</f>
        <v>0.52834351331739027</v>
      </c>
      <c r="BF58" s="437">
        <f>( SUM(PWSPRT!BF$66) ) / ( SUM(PWSPRT!BF$66) + SUM(PWSPRT!BF$73) + SUM(PWSPRT!BF$74) + SUM(PWSPRT!BF$75) )</f>
        <v>0.52965644018671465</v>
      </c>
      <c r="BG58" s="437">
        <f>( SUM(PWSPRT!BG$66) ) / ( SUM(PWSPRT!BG$66) + SUM(PWSPRT!BG$73) + SUM(PWSPRT!BG$74) + SUM(PWSPRT!BG$75) )</f>
        <v>0.5309565847181551</v>
      </c>
      <c r="BH58" s="437">
        <f>( SUM(PWSPRT!BH$66) ) / ( SUM(PWSPRT!BH$66) + SUM(PWSPRT!BH$73) + SUM(PWSPRT!BH$74) + SUM(PWSPRT!BH$75) )</f>
        <v>0.53224749566843899</v>
      </c>
      <c r="BI58" s="437">
        <f>( SUM(PWSPRT!BI$66) ) / ( SUM(PWSPRT!BI$66) + SUM(PWSPRT!BI$73) + SUM(PWSPRT!BI$74) + SUM(PWSPRT!BI$75) )</f>
        <v>0.53351708614480087</v>
      </c>
      <c r="BJ58" s="437">
        <f>( SUM(PWSPRT!BJ$66) ) / ( SUM(PWSPRT!BJ$66) + SUM(PWSPRT!BJ$73) + SUM(PWSPRT!BJ$74) + SUM(PWSPRT!BJ$75) )</f>
        <v>0.53476611417630626</v>
      </c>
      <c r="BK58" s="1507"/>
      <c r="BL58" s="1507"/>
      <c r="BM58" s="1507"/>
      <c r="BN58" s="1507"/>
      <c r="BO58" s="1507"/>
      <c r="BP58" s="1507"/>
      <c r="BQ58" s="1507"/>
      <c r="BR58" s="1507"/>
      <c r="BS58" s="1507"/>
      <c r="BT58" s="1507"/>
      <c r="BU58" s="1507"/>
      <c r="BV58" s="1507"/>
      <c r="BW58" s="1507"/>
      <c r="BX58" s="1507"/>
      <c r="BY58" s="1507"/>
      <c r="BZ58" s="1507"/>
      <c r="CA58" s="1507"/>
      <c r="CB58" s="1507"/>
      <c r="CC58" s="1507"/>
      <c r="CD58" s="1507"/>
      <c r="CE58" s="1507"/>
      <c r="CF58" s="1507"/>
      <c r="CG58" s="1507"/>
      <c r="CH58" s="1507"/>
      <c r="CI58" s="1507"/>
      <c r="CJ58" s="1508"/>
    </row>
    <row r="59" spans="2:92" ht="28.2" thickBot="1" x14ac:dyDescent="0.3">
      <c r="B59" s="1185" t="s">
        <v>285</v>
      </c>
      <c r="C59" s="1186" t="s">
        <v>286</v>
      </c>
      <c r="D59" s="527" t="s">
        <v>287</v>
      </c>
      <c r="E59" s="1186" t="s">
        <v>145</v>
      </c>
      <c r="F59" s="528">
        <v>2</v>
      </c>
      <c r="G59" s="438"/>
      <c r="H59" s="438"/>
      <c r="I59" s="438">
        <f>SUM(PWSPRT!I$43) + SUM(PWSPRT!I$45) - SUM(PWSPRT!I$55) - SUM(PWSPRT!I$56)</f>
        <v>29.06</v>
      </c>
      <c r="J59" s="438">
        <f>SUM(PWSPRT!J$43) + SUM(PWSPRT!J$45) - SUM(PWSPRT!J$55) - SUM(PWSPRT!J$56)</f>
        <v>28.80236</v>
      </c>
      <c r="K59" s="438">
        <f>SUM(PWSPRT!K$43) + SUM(PWSPRT!K$45) - SUM(PWSPRT!K$55) - SUM(PWSPRT!K$56)</f>
        <v>30.002359999999999</v>
      </c>
      <c r="L59" s="438">
        <f>SUM(PWSPRT!L$43) + SUM(PWSPRT!L$45) - SUM(PWSPRT!L$55) - SUM(PWSPRT!L$56)</f>
        <v>29.772359999999999</v>
      </c>
      <c r="M59" s="438">
        <f>SUM(PWSPRT!M$43) + SUM(PWSPRT!M$45) - SUM(PWSPRT!M$55) - SUM(PWSPRT!M$56)</f>
        <v>29.942360000000001</v>
      </c>
      <c r="N59" s="438">
        <f>SUM(PWSPRT!N$43) + SUM(PWSPRT!N$45) - SUM(PWSPRT!N$55) - SUM(PWSPRT!N$56)</f>
        <v>29.832359999999998</v>
      </c>
      <c r="O59" s="438">
        <f>SUM(PWSPRT!O$43) + SUM(PWSPRT!O$45) - SUM(PWSPRT!O$55) - SUM(PWSPRT!O$56)</f>
        <v>30.21236</v>
      </c>
      <c r="P59" s="438">
        <f>SUM(PWSPRT!P$43) + SUM(PWSPRT!P$45) - SUM(PWSPRT!P$55) - SUM(PWSPRT!P$56)</f>
        <v>30.092359999999999</v>
      </c>
      <c r="Q59" s="438">
        <f>SUM(PWSPRT!Q$43) + SUM(PWSPRT!Q$45) - SUM(PWSPRT!Q$55) - SUM(PWSPRT!Q$56)</f>
        <v>30.512360000000001</v>
      </c>
      <c r="R59" s="438">
        <f>SUM(PWSPRT!R$43) + SUM(PWSPRT!R$45) - SUM(PWSPRT!R$55) - SUM(PWSPRT!R$56)</f>
        <v>30.062359999999998</v>
      </c>
      <c r="S59" s="438">
        <f>SUM(PWSPRT!S$43) + SUM(PWSPRT!S$45) - SUM(PWSPRT!S$55) - SUM(PWSPRT!S$56)</f>
        <v>30.382359999999998</v>
      </c>
      <c r="T59" s="438">
        <f>SUM(PWSPRT!T$43) + SUM(PWSPRT!T$45) - SUM(PWSPRT!T$55) - SUM(PWSPRT!T$56)</f>
        <v>30.202359999999999</v>
      </c>
      <c r="U59" s="438">
        <f>SUM(PWSPRT!U$43) + SUM(PWSPRT!U$45) - SUM(PWSPRT!U$55) - SUM(PWSPRT!U$56)</f>
        <v>30.862359999999999</v>
      </c>
      <c r="V59" s="438">
        <f>SUM(PWSPRT!V$43) + SUM(PWSPRT!V$45) - SUM(PWSPRT!V$55) - SUM(PWSPRT!V$56)</f>
        <v>30.512360000000001</v>
      </c>
      <c r="W59" s="438">
        <f>SUM(PWSPRT!W$43) + SUM(PWSPRT!W$45) - SUM(PWSPRT!W$55) - SUM(PWSPRT!W$56)</f>
        <v>30.192360000000001</v>
      </c>
      <c r="X59" s="438">
        <f>SUM(PWSPRT!X$43) + SUM(PWSPRT!X$45) - SUM(PWSPRT!X$55) - SUM(PWSPRT!X$56)</f>
        <v>30.73236</v>
      </c>
      <c r="Y59" s="438">
        <f>SUM(PWSPRT!Y$43) + SUM(PWSPRT!Y$45) - SUM(PWSPRT!Y$55) - SUM(PWSPRT!Y$56)</f>
        <v>30.792359999999999</v>
      </c>
      <c r="Z59" s="438">
        <f>SUM(PWSPRT!Z$43) + SUM(PWSPRT!Z$45) - SUM(PWSPRT!Z$55) - SUM(PWSPRT!Z$56)</f>
        <v>30.542359999999999</v>
      </c>
      <c r="AA59" s="438">
        <f>SUM(PWSPRT!AA$43) + SUM(PWSPRT!AA$45) - SUM(PWSPRT!AA$55) - SUM(PWSPRT!AA$56)</f>
        <v>31.192360000000001</v>
      </c>
      <c r="AB59" s="438">
        <f>SUM(PWSPRT!AB$43) + SUM(PWSPRT!AB$45) - SUM(PWSPRT!AB$55) - SUM(PWSPRT!AB$56)</f>
        <v>30.812359999999998</v>
      </c>
      <c r="AC59" s="438">
        <f>SUM(PWSPRT!AC$43) + SUM(PWSPRT!AC$45) - SUM(PWSPRT!AC$55) - SUM(PWSPRT!AC$56)</f>
        <v>31.242359999999998</v>
      </c>
      <c r="AD59" s="438">
        <f>SUM(PWSPRT!AD$43) + SUM(PWSPRT!AD$45) - SUM(PWSPRT!AD$55) - SUM(PWSPRT!AD$56)</f>
        <v>30.542359999999999</v>
      </c>
      <c r="AE59" s="438">
        <f>SUM(PWSPRT!AE$43) + SUM(PWSPRT!AE$45) - SUM(PWSPRT!AE$55) - SUM(PWSPRT!AE$56)</f>
        <v>31.062359999999998</v>
      </c>
      <c r="AF59" s="438">
        <f>SUM(PWSPRT!AF$43) + SUM(PWSPRT!AF$45) - SUM(PWSPRT!AF$55) - SUM(PWSPRT!AF$56)</f>
        <v>31.362359999999999</v>
      </c>
      <c r="AG59" s="438">
        <f>SUM(PWSPRT!AG$43) + SUM(PWSPRT!AG$45) - SUM(PWSPRT!AG$55) - SUM(PWSPRT!AG$56)</f>
        <v>31.57236</v>
      </c>
      <c r="AH59" s="438">
        <f>SUM(PWSPRT!AH$43) + SUM(PWSPRT!AH$45) - SUM(PWSPRT!AH$55) - SUM(PWSPRT!AH$56)</f>
        <v>31.402359999999998</v>
      </c>
      <c r="AI59" s="438">
        <f>SUM(PWSPRT!AI$43) + SUM(PWSPRT!AI$45) - SUM(PWSPRT!AI$55) - SUM(PWSPRT!AI$56)</f>
        <v>31.542359999999999</v>
      </c>
      <c r="AJ59" s="438">
        <f>SUM(PWSPRT!AJ$43) + SUM(PWSPRT!AJ$45) - SUM(PWSPRT!AJ$55) - SUM(PWSPRT!AJ$56)</f>
        <v>31.902359999999998</v>
      </c>
      <c r="AK59" s="438">
        <f>SUM(PWSPRT!AK$43) + SUM(PWSPRT!AK$45) - SUM(PWSPRT!AK$55) - SUM(PWSPRT!AK$56)</f>
        <v>31.64236</v>
      </c>
      <c r="AL59" s="438">
        <f>SUM(PWSPRT!AL$43) + SUM(PWSPRT!AL$45) - SUM(PWSPRT!AL$55) - SUM(PWSPRT!AL$56)</f>
        <v>31.582359999999998</v>
      </c>
      <c r="AM59" s="438">
        <f>SUM(PWSPRT!AM$43) + SUM(PWSPRT!AM$45) - SUM(PWSPRT!AM$55) - SUM(PWSPRT!AM$56)</f>
        <v>31.622359999999997</v>
      </c>
      <c r="AN59" s="438">
        <f>SUM(PWSPRT!AN$43) + SUM(PWSPRT!AN$45) - SUM(PWSPRT!AN$55) - SUM(PWSPRT!AN$56)</f>
        <v>32.30236</v>
      </c>
      <c r="AO59" s="438">
        <f>SUM(PWSPRT!AO$43) + SUM(PWSPRT!AO$45) - SUM(PWSPRT!AO$55) - SUM(PWSPRT!AO$56)</f>
        <v>31.912359999999996</v>
      </c>
      <c r="AP59" s="438">
        <f>SUM(PWSPRT!AP$43) + SUM(PWSPRT!AP$45) - SUM(PWSPRT!AP$55) - SUM(PWSPRT!AP$56)</f>
        <v>32.392359999999996</v>
      </c>
      <c r="AQ59" s="438">
        <f>SUM(PWSPRT!AQ$43) + SUM(PWSPRT!AQ$45) - SUM(PWSPRT!AQ$55) - SUM(PWSPRT!AQ$56)</f>
        <v>32.002359999999996</v>
      </c>
      <c r="AR59" s="438">
        <f>SUM(PWSPRT!AR$43) + SUM(PWSPRT!AR$45) - SUM(PWSPRT!AR$55) - SUM(PWSPRT!AR$56)</f>
        <v>33.152360000000002</v>
      </c>
      <c r="AS59" s="438">
        <f>SUM(PWSPRT!AS$43) + SUM(PWSPRT!AS$45) - SUM(PWSPRT!AS$55) - SUM(PWSPRT!AS$56)</f>
        <v>32.942360000000001</v>
      </c>
      <c r="AT59" s="438">
        <f>SUM(PWSPRT!AT$43) + SUM(PWSPRT!AT$45) - SUM(PWSPRT!AT$55) - SUM(PWSPRT!AT$56)</f>
        <v>33.292360000000002</v>
      </c>
      <c r="AU59" s="438">
        <f>SUM(PWSPRT!AU$43) + SUM(PWSPRT!AU$45) - SUM(PWSPRT!AU$55) - SUM(PWSPRT!AU$56)</f>
        <v>33.112360000000002</v>
      </c>
      <c r="AV59" s="438">
        <f>SUM(PWSPRT!AV$43) + SUM(PWSPRT!AV$45) - SUM(PWSPRT!AV$55) - SUM(PWSPRT!AV$56)</f>
        <v>33.492359999999998</v>
      </c>
      <c r="AW59" s="438">
        <f>SUM(PWSPRT!AW$43) + SUM(PWSPRT!AW$45) - SUM(PWSPRT!AW$55) - SUM(PWSPRT!AW$56)</f>
        <v>33.202359999999999</v>
      </c>
      <c r="AX59" s="438">
        <f>SUM(PWSPRT!AX$43) + SUM(PWSPRT!AX$45) - SUM(PWSPRT!AX$55) - SUM(PWSPRT!AX$56)</f>
        <v>34.042360000000002</v>
      </c>
      <c r="AY59" s="438">
        <f>SUM(PWSPRT!AY$43) + SUM(PWSPRT!AY$45) - SUM(PWSPRT!AY$55) - SUM(PWSPRT!AY$56)</f>
        <v>34.182360000000003</v>
      </c>
      <c r="AZ59" s="438">
        <f>SUM(PWSPRT!AZ$43) + SUM(PWSPRT!AZ$45) - SUM(PWSPRT!AZ$55) - SUM(PWSPRT!AZ$56)</f>
        <v>33.792360000000002</v>
      </c>
      <c r="BA59" s="438">
        <f>SUM(PWSPRT!BA$43) + SUM(PWSPRT!BA$45) - SUM(PWSPRT!BA$55) - SUM(PWSPRT!BA$56)</f>
        <v>33.992359999999998</v>
      </c>
      <c r="BB59" s="438">
        <f>SUM(PWSPRT!BB$43) + SUM(PWSPRT!BB$45) - SUM(PWSPRT!BB$55) - SUM(PWSPRT!BB$56)</f>
        <v>33.91236</v>
      </c>
      <c r="BC59" s="438">
        <f>SUM(PWSPRT!BC$43) + SUM(PWSPRT!BC$45) - SUM(PWSPRT!BC$55) - SUM(PWSPRT!BC$56)</f>
        <v>34.092359999999999</v>
      </c>
      <c r="BD59" s="438">
        <f>SUM(PWSPRT!BD$43) + SUM(PWSPRT!BD$45) - SUM(PWSPRT!BD$55) - SUM(PWSPRT!BD$56)</f>
        <v>34.082360000000001</v>
      </c>
      <c r="BE59" s="438">
        <f>SUM(PWSPRT!BE$43) + SUM(PWSPRT!BE$45) - SUM(PWSPRT!BE$55) - SUM(PWSPRT!BE$56)</f>
        <v>34.652360000000002</v>
      </c>
      <c r="BF59" s="438">
        <f>SUM(PWSPRT!BF$43) + SUM(PWSPRT!BF$45) - SUM(PWSPRT!BF$55) - SUM(PWSPRT!BF$56)</f>
        <v>34.882359999999998</v>
      </c>
      <c r="BG59" s="438">
        <f>SUM(PWSPRT!BG$43) + SUM(PWSPRT!BG$45) - SUM(PWSPRT!BG$55) - SUM(PWSPRT!BG$56)</f>
        <v>34.972360000000002</v>
      </c>
      <c r="BH59" s="438">
        <f>SUM(PWSPRT!BH$43) + SUM(PWSPRT!BH$45) - SUM(PWSPRT!BH$55) - SUM(PWSPRT!BH$56)</f>
        <v>35.112360000000002</v>
      </c>
      <c r="BI59" s="438">
        <f>SUM(PWSPRT!BI$43) + SUM(PWSPRT!BI$45) - SUM(PWSPRT!BI$55) - SUM(PWSPRT!BI$56)</f>
        <v>34.942360000000001</v>
      </c>
      <c r="BJ59" s="438">
        <f>SUM(PWSPRT!BJ$43) + SUM(PWSPRT!BJ$45) - SUM(PWSPRT!BJ$55) - SUM(PWSPRT!BJ$56)</f>
        <v>35.152360000000002</v>
      </c>
      <c r="BK59" s="1509"/>
      <c r="BL59" s="1509"/>
      <c r="BM59" s="1509"/>
      <c r="BN59" s="1509"/>
      <c r="BO59" s="1509"/>
      <c r="BP59" s="1509"/>
      <c r="BQ59" s="1509"/>
      <c r="BR59" s="1509"/>
      <c r="BS59" s="1509"/>
      <c r="BT59" s="1509"/>
      <c r="BU59" s="1509"/>
      <c r="BV59" s="1509"/>
      <c r="BW59" s="1509"/>
      <c r="BX59" s="1509"/>
      <c r="BY59" s="1509"/>
      <c r="BZ59" s="1509"/>
      <c r="CA59" s="1509"/>
      <c r="CB59" s="1509"/>
      <c r="CC59" s="1509"/>
      <c r="CD59" s="1509"/>
      <c r="CE59" s="1509"/>
      <c r="CF59" s="1509"/>
      <c r="CG59" s="1509"/>
      <c r="CH59" s="1509"/>
      <c r="CI59" s="1509"/>
      <c r="CJ59" s="1510"/>
    </row>
    <row r="60" spans="2:92" ht="14.4" thickBot="1" x14ac:dyDescent="0.3">
      <c r="B60" s="1182" t="s">
        <v>288</v>
      </c>
      <c r="C60" s="577" t="s">
        <v>152</v>
      </c>
      <c r="D60" s="578" t="s">
        <v>289</v>
      </c>
      <c r="E60" s="577" t="s">
        <v>145</v>
      </c>
      <c r="F60" s="579">
        <v>2</v>
      </c>
      <c r="G60" s="435"/>
      <c r="H60" s="435"/>
      <c r="I60" s="435">
        <f>SUM(PWSPRT!I$61)</f>
        <v>26.93</v>
      </c>
      <c r="J60" s="435">
        <f>SUM(PWSPRT!J$61)</f>
        <v>30.71</v>
      </c>
      <c r="K60" s="435">
        <f>SUM(PWSPRT!K$61)</f>
        <v>26</v>
      </c>
      <c r="L60" s="435">
        <f>SUM(PWSPRT!L$61)</f>
        <v>24</v>
      </c>
      <c r="M60" s="435">
        <f>SUM(PWSPRT!M$61)</f>
        <v>24</v>
      </c>
      <c r="N60" s="435">
        <f>SUM(PWSPRT!N$61)</f>
        <v>24</v>
      </c>
      <c r="O60" s="435">
        <f>SUM(PWSPRT!O$61)</f>
        <v>24</v>
      </c>
      <c r="P60" s="435">
        <f>SUM(PWSPRT!P$61)</f>
        <v>24</v>
      </c>
      <c r="Q60" s="435">
        <f>SUM(PWSPRT!Q$61)</f>
        <v>24</v>
      </c>
      <c r="R60" s="435">
        <f>SUM(PWSPRT!R$61)</f>
        <v>24</v>
      </c>
      <c r="S60" s="435">
        <f>SUM(PWSPRT!S$61)</f>
        <v>24</v>
      </c>
      <c r="T60" s="435">
        <f>SUM(PWSPRT!T$61)</f>
        <v>24</v>
      </c>
      <c r="U60" s="435">
        <f>SUM(PWSPRT!U$61)</f>
        <v>24</v>
      </c>
      <c r="V60" s="435">
        <f>SUM(PWSPRT!V$61)</f>
        <v>24</v>
      </c>
      <c r="W60" s="435">
        <f>SUM(PWSPRT!W$61)</f>
        <v>24</v>
      </c>
      <c r="X60" s="435">
        <f>SUM(PWSPRT!X$61)</f>
        <v>24</v>
      </c>
      <c r="Y60" s="435">
        <f>SUM(PWSPRT!Y$61)</f>
        <v>24</v>
      </c>
      <c r="Z60" s="435">
        <f>SUM(PWSPRT!Z$61)</f>
        <v>24</v>
      </c>
      <c r="AA60" s="435">
        <f>SUM(PWSPRT!AA$61)</f>
        <v>24</v>
      </c>
      <c r="AB60" s="435">
        <f>SUM(PWSPRT!AB$61)</f>
        <v>24</v>
      </c>
      <c r="AC60" s="435">
        <f>SUM(PWSPRT!AC$61)</f>
        <v>24</v>
      </c>
      <c r="AD60" s="435">
        <f>SUM(PWSPRT!AD$61)</f>
        <v>24</v>
      </c>
      <c r="AE60" s="435">
        <f>SUM(PWSPRT!AE$61)</f>
        <v>24</v>
      </c>
      <c r="AF60" s="435">
        <f>SUM(PWSPRT!AF$61)</f>
        <v>24</v>
      </c>
      <c r="AG60" s="435">
        <f>SUM(PWSPRT!AG$61)</f>
        <v>24</v>
      </c>
      <c r="AH60" s="435">
        <f>SUM(PWSPRT!AH$61)</f>
        <v>24</v>
      </c>
      <c r="AI60" s="435">
        <f>SUM(PWSPRT!AI$61)</f>
        <v>24</v>
      </c>
      <c r="AJ60" s="435">
        <f>SUM(PWSPRT!AJ$61)</f>
        <v>24</v>
      </c>
      <c r="AK60" s="435">
        <f>SUM(PWSPRT!AK$61)</f>
        <v>24</v>
      </c>
      <c r="AL60" s="435">
        <f>SUM(PWSPRT!AL$61)</f>
        <v>24</v>
      </c>
      <c r="AM60" s="435">
        <f>SUM(PWSPRT!AM$61)</f>
        <v>24</v>
      </c>
      <c r="AN60" s="435">
        <f>SUM(PWSPRT!AN$61)</f>
        <v>24</v>
      </c>
      <c r="AO60" s="435">
        <f>SUM(PWSPRT!AO$61)</f>
        <v>24</v>
      </c>
      <c r="AP60" s="435">
        <f>SUM(PWSPRT!AP$61)</f>
        <v>24</v>
      </c>
      <c r="AQ60" s="435">
        <f>SUM(PWSPRT!AQ$61)</f>
        <v>24</v>
      </c>
      <c r="AR60" s="435">
        <f>SUM(PWSPRT!AR$61)</f>
        <v>24</v>
      </c>
      <c r="AS60" s="435">
        <f>SUM(PWSPRT!AS$61)</f>
        <v>24</v>
      </c>
      <c r="AT60" s="435">
        <f>SUM(PWSPRT!AT$61)</f>
        <v>24</v>
      </c>
      <c r="AU60" s="435">
        <f>SUM(PWSPRT!AU$61)</f>
        <v>24</v>
      </c>
      <c r="AV60" s="435">
        <f>SUM(PWSPRT!AV$61)</f>
        <v>24</v>
      </c>
      <c r="AW60" s="435">
        <f>SUM(PWSPRT!AW$61)</f>
        <v>24</v>
      </c>
      <c r="AX60" s="435">
        <f>SUM(PWSPRT!AX$61)</f>
        <v>24</v>
      </c>
      <c r="AY60" s="435">
        <f>SUM(PWSPRT!AY$61)</f>
        <v>24</v>
      </c>
      <c r="AZ60" s="435">
        <f>SUM(PWSPRT!AZ$61)</f>
        <v>24</v>
      </c>
      <c r="BA60" s="435">
        <f>SUM(PWSPRT!BA$61)</f>
        <v>24</v>
      </c>
      <c r="BB60" s="435">
        <f>SUM(PWSPRT!BB$61)</f>
        <v>24</v>
      </c>
      <c r="BC60" s="435">
        <f>SUM(PWSPRT!BC$61)</f>
        <v>24</v>
      </c>
      <c r="BD60" s="435">
        <f>SUM(PWSPRT!BD$61)</f>
        <v>24</v>
      </c>
      <c r="BE60" s="435">
        <f>SUM(PWSPRT!BE$61)</f>
        <v>24</v>
      </c>
      <c r="BF60" s="435">
        <f>SUM(PWSPRT!BF$61)</f>
        <v>24</v>
      </c>
      <c r="BG60" s="435">
        <f>SUM(PWSPRT!BG$61)</f>
        <v>24</v>
      </c>
      <c r="BH60" s="435">
        <f>SUM(PWSPRT!BH$61)</f>
        <v>24</v>
      </c>
      <c r="BI60" s="435">
        <f>SUM(PWSPRT!BI$61)</f>
        <v>24</v>
      </c>
      <c r="BJ60" s="435">
        <f>SUM(PWSPRT!BJ$61)</f>
        <v>24</v>
      </c>
      <c r="BK60" s="1503"/>
      <c r="BL60" s="1503"/>
      <c r="BM60" s="1503"/>
      <c r="BN60" s="1503"/>
      <c r="BO60" s="1503"/>
      <c r="BP60" s="1503"/>
      <c r="BQ60" s="1503"/>
      <c r="BR60" s="1503"/>
      <c r="BS60" s="1503"/>
      <c r="BT60" s="1503"/>
      <c r="BU60" s="1503"/>
      <c r="BV60" s="1503"/>
      <c r="BW60" s="1503"/>
      <c r="BX60" s="1503"/>
      <c r="BY60" s="1503"/>
      <c r="BZ60" s="1503"/>
      <c r="CA60" s="1503"/>
      <c r="CB60" s="1503"/>
      <c r="CC60" s="1503"/>
      <c r="CD60" s="1503"/>
      <c r="CE60" s="1503"/>
      <c r="CF60" s="1503"/>
      <c r="CG60" s="1503"/>
      <c r="CH60" s="1503"/>
      <c r="CI60" s="1503"/>
      <c r="CJ60" s="1504"/>
    </row>
    <row r="61" spans="2:92" ht="14.4" thickBot="1" x14ac:dyDescent="0.3">
      <c r="B61" s="1187" t="s">
        <v>290</v>
      </c>
      <c r="C61" s="529" t="s">
        <v>154</v>
      </c>
      <c r="D61" s="530" t="s">
        <v>291</v>
      </c>
      <c r="E61" s="529" t="s">
        <v>145</v>
      </c>
      <c r="F61" s="526">
        <v>2</v>
      </c>
      <c r="G61" s="435"/>
      <c r="H61" s="435"/>
      <c r="I61" s="435">
        <f>SUM(PWSPRT!I$85)</f>
        <v>181.64000000000001</v>
      </c>
      <c r="J61" s="435">
        <f>SUM(PWSPRT!J$85)</f>
        <v>184.7664465470254</v>
      </c>
      <c r="K61" s="435">
        <f>SUM(PWSPRT!K$85)</f>
        <v>180.50458083070635</v>
      </c>
      <c r="L61" s="435">
        <f>SUM(PWSPRT!L$85)</f>
        <v>178.34253214407948</v>
      </c>
      <c r="M61" s="435">
        <f>SUM(PWSPRT!M$85)</f>
        <v>179.48193254167757</v>
      </c>
      <c r="N61" s="435">
        <f>SUM(PWSPRT!N$85)</f>
        <v>180.42133293927566</v>
      </c>
      <c r="O61" s="435">
        <f>SUM(PWSPRT!O$85)</f>
        <v>181.86073333687372</v>
      </c>
      <c r="P61" s="435">
        <f>SUM(PWSPRT!P$85)</f>
        <v>182.77013373447181</v>
      </c>
      <c r="Q61" s="435">
        <f>SUM(PWSPRT!Q$85)</f>
        <v>184.19953413206989</v>
      </c>
      <c r="R61" s="435">
        <f>SUM(PWSPRT!R$85)</f>
        <v>184.64893452966797</v>
      </c>
      <c r="S61" s="435">
        <f>SUM(PWSPRT!S$85)</f>
        <v>185.83833492726603</v>
      </c>
      <c r="T61" s="435">
        <f>SUM(PWSPRT!T$85)</f>
        <v>186.48217978566413</v>
      </c>
      <c r="U61" s="435">
        <f>SUM(PWSPRT!U$85)</f>
        <v>187.94456251286221</v>
      </c>
      <c r="V61" s="435">
        <f>SUM(PWSPRT!V$85)</f>
        <v>188.37694524006031</v>
      </c>
      <c r="W61" s="435">
        <f>SUM(PWSPRT!W$85)</f>
        <v>188.76932796725839</v>
      </c>
      <c r="X61" s="435">
        <f>SUM(PWSPRT!X$85)</f>
        <v>189.96171069445646</v>
      </c>
      <c r="Y61" s="435">
        <f>SUM(PWSPRT!Y$85)</f>
        <v>190.62409342165452</v>
      </c>
      <c r="Z61" s="435">
        <f>SUM(PWSPRT!Z$85)</f>
        <v>190.93647614885262</v>
      </c>
      <c r="AA61" s="435">
        <f>SUM(PWSPRT!AA$85)</f>
        <v>192.08885887605072</v>
      </c>
      <c r="AB61" s="435">
        <f>SUM(PWSPRT!AB$85)</f>
        <v>192.27124160324874</v>
      </c>
      <c r="AC61" s="435">
        <f>SUM(PWSPRT!AC$85)</f>
        <v>193.26362433044685</v>
      </c>
      <c r="AD61" s="435">
        <f>SUM(PWSPRT!AD$85)</f>
        <v>193.13600705764495</v>
      </c>
      <c r="AE61" s="435">
        <f>SUM(PWSPRT!AE$85)</f>
        <v>194.23838978484301</v>
      </c>
      <c r="AF61" s="435">
        <f>SUM(PWSPRT!AF$85)</f>
        <v>195.13077251204109</v>
      </c>
      <c r="AG61" s="435">
        <f>SUM(PWSPRT!AG$85)</f>
        <v>195.94315523923919</v>
      </c>
      <c r="AH61" s="435">
        <f>SUM(PWSPRT!AH$85)</f>
        <v>196.35553796643723</v>
      </c>
      <c r="AI61" s="435">
        <f>SUM(PWSPRT!AI$85)</f>
        <v>197.06792069363533</v>
      </c>
      <c r="AJ61" s="435">
        <f>SUM(PWSPRT!AJ$85)</f>
        <v>198.02030342083339</v>
      </c>
      <c r="AK61" s="435">
        <f>SUM(PWSPRT!AK$85)</f>
        <v>198.35268614803149</v>
      </c>
      <c r="AL61" s="435">
        <f>SUM(PWSPRT!AL$85)</f>
        <v>198.90268614803151</v>
      </c>
      <c r="AM61" s="435">
        <f>SUM(PWSPRT!AM$85)</f>
        <v>199.2226861480315</v>
      </c>
      <c r="AN61" s="435">
        <f>SUM(PWSPRT!AN$85)</f>
        <v>200.1626861480315</v>
      </c>
      <c r="AO61" s="435">
        <f>SUM(PWSPRT!AO$85)</f>
        <v>200.02268614803148</v>
      </c>
      <c r="AP61" s="435">
        <f>SUM(PWSPRT!AP$85)</f>
        <v>200.76268614803149</v>
      </c>
      <c r="AQ61" s="435">
        <f>SUM(PWSPRT!AQ$85)</f>
        <v>200.61268614803149</v>
      </c>
      <c r="AR61" s="435">
        <f>SUM(PWSPRT!AR$85)</f>
        <v>201.98268614803149</v>
      </c>
      <c r="AS61" s="435">
        <f>SUM(PWSPRT!AS$85)</f>
        <v>202.0026861480315</v>
      </c>
      <c r="AT61" s="435">
        <f>SUM(PWSPRT!AT$85)</f>
        <v>202.5926861480315</v>
      </c>
      <c r="AU61" s="435">
        <f>SUM(PWSPRT!AU$85)</f>
        <v>202.64268614803149</v>
      </c>
      <c r="AV61" s="435">
        <f>SUM(PWSPRT!AV$85)</f>
        <v>203.2526861480315</v>
      </c>
      <c r="AW61" s="435">
        <f>SUM(PWSPRT!AW$85)</f>
        <v>203.1926861480315</v>
      </c>
      <c r="AX61" s="435">
        <f>SUM(PWSPRT!AX$85)</f>
        <v>204.2826861480315</v>
      </c>
      <c r="AY61" s="435">
        <f>SUM(PWSPRT!AY$85)</f>
        <v>204.65268614803151</v>
      </c>
      <c r="AZ61" s="435">
        <f>SUM(PWSPRT!AZ$85)</f>
        <v>204.5026861480315</v>
      </c>
      <c r="BA61" s="435">
        <f>SUM(PWSPRT!BA$85)</f>
        <v>204.93268614803148</v>
      </c>
      <c r="BB61" s="435">
        <f>SUM(PWSPRT!BB$85)</f>
        <v>205.10268614803147</v>
      </c>
      <c r="BC61" s="435">
        <f>SUM(PWSPRT!BC$85)</f>
        <v>205.54268614803149</v>
      </c>
      <c r="BD61" s="435">
        <f>SUM(PWSPRT!BD$85)</f>
        <v>205.77268614803148</v>
      </c>
      <c r="BE61" s="435">
        <f>SUM(PWSPRT!BE$85)</f>
        <v>206.58268614803148</v>
      </c>
      <c r="BF61" s="435">
        <f>SUM(PWSPRT!BF$85)</f>
        <v>207.07268614803149</v>
      </c>
      <c r="BG61" s="435">
        <f>SUM(PWSPRT!BG$85)</f>
        <v>207.41268614803147</v>
      </c>
      <c r="BH61" s="435">
        <f>SUM(PWSPRT!BH$85)</f>
        <v>207.79268614803149</v>
      </c>
      <c r="BI61" s="435">
        <f>SUM(PWSPRT!BI$85)</f>
        <v>207.87268614803151</v>
      </c>
      <c r="BJ61" s="435">
        <f>SUM(PWSPRT!BJ$85)</f>
        <v>208.32268614803149</v>
      </c>
      <c r="BK61" s="1503"/>
      <c r="BL61" s="1503"/>
      <c r="BM61" s="1503"/>
      <c r="BN61" s="1503"/>
      <c r="BO61" s="1503"/>
      <c r="BP61" s="1503"/>
      <c r="BQ61" s="1503"/>
      <c r="BR61" s="1503"/>
      <c r="BS61" s="1503"/>
      <c r="BT61" s="1503"/>
      <c r="BU61" s="1503"/>
      <c r="BV61" s="1503"/>
      <c r="BW61" s="1503"/>
      <c r="BX61" s="1503"/>
      <c r="BY61" s="1503"/>
      <c r="BZ61" s="1503"/>
      <c r="CA61" s="1503"/>
      <c r="CB61" s="1503"/>
      <c r="CC61" s="1503"/>
      <c r="CD61" s="1503"/>
      <c r="CE61" s="1503"/>
      <c r="CF61" s="1503"/>
      <c r="CG61" s="1503"/>
      <c r="CH61" s="1503"/>
      <c r="CI61" s="1503"/>
      <c r="CJ61" s="1504"/>
    </row>
    <row r="62" spans="2:92" ht="54" customHeight="1" x14ac:dyDescent="0.25">
      <c r="B62" s="1188" t="s">
        <v>292</v>
      </c>
      <c r="C62" s="1189" t="s">
        <v>293</v>
      </c>
      <c r="D62" s="580" t="s">
        <v>294</v>
      </c>
      <c r="E62" s="1189" t="s">
        <v>145</v>
      </c>
      <c r="F62" s="581">
        <v>2</v>
      </c>
      <c r="G62" s="439"/>
      <c r="H62" s="439"/>
      <c r="I62" s="439">
        <f>SUM(PWSPRT!I$88)</f>
        <v>5.01</v>
      </c>
      <c r="J62" s="439">
        <f>SUM(PWSPRT!J$88)</f>
        <v>5</v>
      </c>
      <c r="K62" s="439">
        <f>SUM(PWSPRT!K$88)</f>
        <v>5.04</v>
      </c>
      <c r="L62" s="439">
        <f>SUM(PWSPRT!L$88)</f>
        <v>4.96</v>
      </c>
      <c r="M62" s="439">
        <f>SUM(PWSPRT!M$88)</f>
        <v>4.2068377806682804</v>
      </c>
      <c r="N62" s="439">
        <f>SUM(PWSPRT!N$88)</f>
        <v>4.7700000000000005</v>
      </c>
      <c r="O62" s="439">
        <f>SUM(PWSPRT!O$88)</f>
        <v>5.04</v>
      </c>
      <c r="P62" s="439">
        <f>SUM(PWSPRT!P$88)</f>
        <v>5.07</v>
      </c>
      <c r="Q62" s="439">
        <f>SUM(PWSPRT!Q$88)</f>
        <v>5.1499999999999995</v>
      </c>
      <c r="R62" s="439">
        <f>SUM(PWSPRT!R$88)</f>
        <v>4.6500000000000004</v>
      </c>
      <c r="S62" s="439">
        <f>SUM(PWSPRT!S$88)</f>
        <v>4.34</v>
      </c>
      <c r="T62" s="439">
        <f>SUM(PWSPRT!T$88)</f>
        <v>3.6241008950177336</v>
      </c>
      <c r="U62" s="439">
        <f>SUM(PWSPRT!U$88)</f>
        <v>3.5686662109025917</v>
      </c>
      <c r="V62" s="439">
        <f>SUM(PWSPRT!V$88)</f>
        <v>3.5220217738845463</v>
      </c>
      <c r="W62" s="439">
        <f>SUM(PWSPRT!W$88)</f>
        <v>3.2671452271874557</v>
      </c>
      <c r="X62" s="439">
        <f>SUM(PWSPRT!X$88)</f>
        <v>3.1768211570964127</v>
      </c>
      <c r="Y62" s="439">
        <f>SUM(PWSPRT!Y$88)</f>
        <v>3.1083071486523011</v>
      </c>
      <c r="Z62" s="439">
        <f>SUM(PWSPRT!Z$88)</f>
        <v>3.1562988813022343</v>
      </c>
      <c r="AA62" s="439">
        <f>SUM(PWSPRT!AA$88)</f>
        <v>2.183769101467135</v>
      </c>
      <c r="AB62" s="439">
        <f>SUM(PWSPRT!AB$88)</f>
        <v>2.0908686378960795</v>
      </c>
      <c r="AC62" s="439">
        <f>SUM(PWSPRT!AC$88)</f>
        <v>1.8807509175925929</v>
      </c>
      <c r="AD62" s="439">
        <f>SUM(PWSPRT!AD$88)</f>
        <v>1.8369561070854559</v>
      </c>
      <c r="AE62" s="439">
        <f>SUM(PWSPRT!AE$88)</f>
        <v>1.6719493512827626</v>
      </c>
      <c r="AF62" s="439">
        <f>SUM(PWSPRT!AF$88)</f>
        <v>1.6786138668956596</v>
      </c>
      <c r="AG62" s="439">
        <f>SUM(PWSPRT!AG$88)</f>
        <v>1.5253576619286093</v>
      </c>
      <c r="AH62" s="439">
        <f>SUM(PWSPRT!AH$88)</f>
        <v>1.85</v>
      </c>
      <c r="AI62" s="439">
        <f>SUM(PWSPRT!AI$88)</f>
        <v>1.4058677246189291</v>
      </c>
      <c r="AJ62" s="439">
        <f>SUM(PWSPRT!AJ$88)</f>
        <v>1.3319606476271133</v>
      </c>
      <c r="AK62" s="439">
        <f>SUM(PWSPRT!AK$88)</f>
        <v>1.2832050475574022</v>
      </c>
      <c r="AL62" s="439">
        <f>SUM(PWSPRT!AL$88)</f>
        <v>1.1120371712383132</v>
      </c>
      <c r="AM62" s="439">
        <f>SUM(PWSPRT!AM$88)</f>
        <v>1.2204030385600788</v>
      </c>
      <c r="AN62" s="439">
        <f>SUM(PWSPRT!AN$88)</f>
        <v>1.1417729422812783</v>
      </c>
      <c r="AO62" s="439">
        <f>SUM(PWSPRT!AO$88)</f>
        <v>1.1270886406613272</v>
      </c>
      <c r="AP62" s="439">
        <f>SUM(PWSPRT!AP$88)</f>
        <v>1.0682569354689804</v>
      </c>
      <c r="AQ62" s="439">
        <f>SUM(PWSPRT!AQ$88)</f>
        <v>1.1451402171442453</v>
      </c>
      <c r="AR62" s="439">
        <f>SUM(PWSPRT!AR$88)</f>
        <v>1.1359250680180253</v>
      </c>
      <c r="AS62" s="439">
        <f>SUM(PWSPRT!AS$88)</f>
        <v>1.0170355843561083</v>
      </c>
      <c r="AT62" s="439">
        <f>SUM(PWSPRT!AT$88)</f>
        <v>1.1103429935693043</v>
      </c>
      <c r="AU62" s="439">
        <f>SUM(PWSPRT!AU$88)</f>
        <v>1.178640915211048</v>
      </c>
      <c r="AV62" s="439">
        <f>SUM(PWSPRT!AV$88)</f>
        <v>1.1951511120352905</v>
      </c>
      <c r="AW62" s="439">
        <f>SUM(PWSPRT!AW$88)</f>
        <v>1.0136729445522974</v>
      </c>
      <c r="AX62" s="439">
        <f>SUM(PWSPRT!AX$88)</f>
        <v>0.98296424252632164</v>
      </c>
      <c r="AY62" s="439">
        <f>SUM(PWSPRT!AY$88)</f>
        <v>0.99980415651526755</v>
      </c>
      <c r="AZ62" s="439">
        <f>SUM(PWSPRT!AZ$88)</f>
        <v>1.1423104015771344</v>
      </c>
      <c r="BA62" s="439">
        <f>SUM(PWSPRT!BA$88)</f>
        <v>1.087373378174135</v>
      </c>
      <c r="BB62" s="439">
        <f>SUM(PWSPRT!BB$88)</f>
        <v>0.9906091551393672</v>
      </c>
      <c r="BC62" s="439">
        <f>SUM(PWSPRT!BC$88)</f>
        <v>0.9511537623632762</v>
      </c>
      <c r="BD62" s="439">
        <f>SUM(PWSPRT!BD$88)</f>
        <v>1.1140428140533061</v>
      </c>
      <c r="BE62" s="439">
        <f>SUM(PWSPRT!BE$88)</f>
        <v>1.0392617423322861</v>
      </c>
      <c r="BF62" s="439">
        <f>SUM(PWSPRT!BF$88)</f>
        <v>1.0540927500163093</v>
      </c>
      <c r="BG62" s="439">
        <f>SUM(PWSPRT!BG$88)</f>
        <v>1.0607892850082976</v>
      </c>
      <c r="BH62" s="439">
        <f>SUM(PWSPRT!BH$88)</f>
        <v>1.084556173426364</v>
      </c>
      <c r="BI62" s="439">
        <f>SUM(PWSPRT!BI$88)</f>
        <v>1.151583406020336</v>
      </c>
      <c r="BJ62" s="439">
        <f>SUM(PWSPRT!BJ$88)</f>
        <v>0.92725378351332211</v>
      </c>
      <c r="BK62" s="1511"/>
      <c r="BL62" s="1511"/>
      <c r="BM62" s="1511"/>
      <c r="BN62" s="1511"/>
      <c r="BO62" s="1511"/>
      <c r="BP62" s="1511"/>
      <c r="BQ62" s="1511"/>
      <c r="BR62" s="1511"/>
      <c r="BS62" s="1511"/>
      <c r="BT62" s="1511"/>
      <c r="BU62" s="1511"/>
      <c r="BV62" s="1511"/>
      <c r="BW62" s="1511"/>
      <c r="BX62" s="1511"/>
      <c r="BY62" s="1511"/>
      <c r="BZ62" s="1511"/>
      <c r="CA62" s="1511"/>
      <c r="CB62" s="1511"/>
      <c r="CC62" s="1511"/>
      <c r="CD62" s="1511"/>
      <c r="CE62" s="1511"/>
      <c r="CF62" s="1511"/>
      <c r="CG62" s="1511"/>
      <c r="CH62" s="1511"/>
      <c r="CI62" s="1511"/>
      <c r="CJ62" s="1512"/>
    </row>
    <row r="63" spans="2:92" x14ac:dyDescent="0.25">
      <c r="B63" s="1190" t="s">
        <v>295</v>
      </c>
      <c r="C63" s="582" t="s">
        <v>296</v>
      </c>
      <c r="D63" s="583" t="s">
        <v>297</v>
      </c>
      <c r="E63" s="582" t="s">
        <v>145</v>
      </c>
      <c r="F63" s="584">
        <v>2</v>
      </c>
      <c r="G63" s="438"/>
      <c r="H63" s="438"/>
      <c r="I63" s="438">
        <f>SUM(PWSPRT!I$41)</f>
        <v>182.00300000000001</v>
      </c>
      <c r="J63" s="438">
        <f>SUM(PWSPRT!J$41)</f>
        <v>181.92794000000001</v>
      </c>
      <c r="K63" s="438">
        <f>SUM(PWSPRT!K$41)</f>
        <v>181.85287</v>
      </c>
      <c r="L63" s="438">
        <f>SUM(PWSPRT!L$41)</f>
        <v>181.77780999999999</v>
      </c>
      <c r="M63" s="438">
        <f>SUM(PWSPRT!M$41)</f>
        <v>181.70275000000001</v>
      </c>
      <c r="N63" s="438">
        <f>SUM(PWSPRT!N$41)</f>
        <v>181.62769</v>
      </c>
      <c r="O63" s="438">
        <f>SUM(PWSPRT!O$41)</f>
        <v>181.55262999999999</v>
      </c>
      <c r="P63" s="438">
        <f>SUM(PWSPRT!P$41)</f>
        <v>181.47756000000001</v>
      </c>
      <c r="Q63" s="438">
        <f>SUM(PWSPRT!Q$41)</f>
        <v>181.20250000000001</v>
      </c>
      <c r="R63" s="438">
        <f>SUM(PWSPRT!R$41)</f>
        <v>173.21074411184779</v>
      </c>
      <c r="S63" s="438">
        <f>SUM(PWSPRT!S$41)</f>
        <v>185.21897822369561</v>
      </c>
      <c r="T63" s="438">
        <f>SUM(PWSPRT!T$41)</f>
        <v>177.2272223355433</v>
      </c>
      <c r="U63" s="438">
        <f>SUM(PWSPRT!U$41)</f>
        <v>169.2354664473911</v>
      </c>
      <c r="V63" s="438">
        <f>SUM(PWSPRT!V$41)</f>
        <v>161.24371055923891</v>
      </c>
      <c r="W63" s="438">
        <f>SUM(PWSPRT!W$41)</f>
        <v>161.34546055923892</v>
      </c>
      <c r="X63" s="438">
        <f>SUM(PWSPRT!X$41)</f>
        <v>161.44722055923893</v>
      </c>
      <c r="Y63" s="438">
        <f>SUM(PWSPRT!Y$41)</f>
        <v>161.54898055923891</v>
      </c>
      <c r="Z63" s="438">
        <f>SUM(PWSPRT!Z$41)</f>
        <v>161.6507405592389</v>
      </c>
      <c r="AA63" s="438">
        <f>SUM(PWSPRT!AA$41)</f>
        <v>129.2164422259055</v>
      </c>
      <c r="AB63" s="438">
        <f>SUM(PWSPRT!AB$41)</f>
        <v>123.54554305923892</v>
      </c>
      <c r="AC63" s="438">
        <f>SUM(PWSPRT!AC$41)</f>
        <v>117.8746538925722</v>
      </c>
      <c r="AD63" s="438">
        <f>SUM(PWSPRT!AD$41)</f>
        <v>112.2037647259055</v>
      </c>
      <c r="AE63" s="438">
        <f>SUM(PWSPRT!AE$41)</f>
        <v>106.5328655592389</v>
      </c>
      <c r="AF63" s="438">
        <f>SUM(PWSPRT!AF$41)</f>
        <v>100.8619763925722</v>
      </c>
      <c r="AG63" s="438">
        <f>SUM(PWSPRT!AG$41)</f>
        <v>95.191087225906003</v>
      </c>
      <c r="AH63" s="438">
        <f>SUM(PWSPRT!AH$41)</f>
        <v>89.520198059239007</v>
      </c>
      <c r="AI63" s="438">
        <f>SUM(PWSPRT!AI$41)</f>
        <v>83.849298892572008</v>
      </c>
      <c r="AJ63" s="438">
        <f>SUM(PWSPRT!AJ$41)</f>
        <v>78.178409725906008</v>
      </c>
      <c r="AK63" s="438">
        <f>SUM(PWSPRT!AK$41)</f>
        <v>72.507520559238998</v>
      </c>
      <c r="AL63" s="438">
        <f>SUM(PWSPRT!AL$41)</f>
        <v>72.346398059238993</v>
      </c>
      <c r="AM63" s="438">
        <f>SUM(PWSPRT!AM$41)</f>
        <v>72.185265559239014</v>
      </c>
      <c r="AN63" s="438">
        <f>SUM(PWSPRT!AN$41)</f>
        <v>72.024143059239009</v>
      </c>
      <c r="AO63" s="438">
        <f>SUM(PWSPRT!AO$41)</f>
        <v>71.863020559239004</v>
      </c>
      <c r="AP63" s="438">
        <f>SUM(PWSPRT!AP$41)</f>
        <v>71.701898059238999</v>
      </c>
      <c r="AQ63" s="438">
        <f>SUM(PWSPRT!AQ$41)</f>
        <v>71.540765559238992</v>
      </c>
      <c r="AR63" s="438">
        <f>SUM(PWSPRT!AR$41)</f>
        <v>71.379643059238987</v>
      </c>
      <c r="AS63" s="438">
        <f>SUM(PWSPRT!AS$41)</f>
        <v>71.21852055923901</v>
      </c>
      <c r="AT63" s="438">
        <f>SUM(PWSPRT!AT$41)</f>
        <v>71.057398059239006</v>
      </c>
      <c r="AU63" s="438">
        <f>SUM(PWSPRT!AU$41)</f>
        <v>70.896275559239001</v>
      </c>
      <c r="AV63" s="438">
        <f>SUM(PWSPRT!AV$41)</f>
        <v>70.735143059238993</v>
      </c>
      <c r="AW63" s="438">
        <f>SUM(PWSPRT!AW$41)</f>
        <v>70.574020559239017</v>
      </c>
      <c r="AX63" s="438">
        <f>SUM(PWSPRT!AX$41)</f>
        <v>70.412898059239012</v>
      </c>
      <c r="AY63" s="438">
        <f>SUM(PWSPRT!AY$41)</f>
        <v>70.251775559239007</v>
      </c>
      <c r="AZ63" s="438">
        <f>SUM(PWSPRT!AZ$41)</f>
        <v>70.090643059239</v>
      </c>
      <c r="BA63" s="438">
        <f>SUM(PWSPRT!BA$41)</f>
        <v>69.929520559238995</v>
      </c>
      <c r="BB63" s="438">
        <f>SUM(PWSPRT!BB$41)</f>
        <v>69.76839805923899</v>
      </c>
      <c r="BC63" s="438">
        <f>SUM(PWSPRT!BC$41)</f>
        <v>69.607275559239014</v>
      </c>
      <c r="BD63" s="438">
        <f>SUM(PWSPRT!BD$41)</f>
        <v>69.446143059239006</v>
      </c>
      <c r="BE63" s="438">
        <f>SUM(PWSPRT!BE$41)</f>
        <v>69.285020559239001</v>
      </c>
      <c r="BF63" s="438">
        <f>SUM(PWSPRT!BF$41)</f>
        <v>69.123898059238996</v>
      </c>
      <c r="BG63" s="438">
        <f>SUM(PWSPRT!BG$41)</f>
        <v>68.962765559238989</v>
      </c>
      <c r="BH63" s="438">
        <f>SUM(PWSPRT!BH$41)</f>
        <v>68.801643059239012</v>
      </c>
      <c r="BI63" s="438">
        <f>SUM(PWSPRT!BI$41)</f>
        <v>68.640520559239008</v>
      </c>
      <c r="BJ63" s="438">
        <f>SUM(PWSPRT!BJ$41)</f>
        <v>68.479398059239003</v>
      </c>
      <c r="BK63" s="1509"/>
      <c r="BL63" s="1509"/>
      <c r="BM63" s="1509"/>
      <c r="BN63" s="1509"/>
      <c r="BO63" s="1509"/>
      <c r="BP63" s="1509"/>
      <c r="BQ63" s="1509"/>
      <c r="BR63" s="1509"/>
      <c r="BS63" s="1509"/>
      <c r="BT63" s="1509"/>
      <c r="BU63" s="1509"/>
      <c r="BV63" s="1509"/>
      <c r="BW63" s="1509"/>
      <c r="BX63" s="1509"/>
      <c r="BY63" s="1509"/>
      <c r="BZ63" s="1509"/>
      <c r="CA63" s="1509"/>
      <c r="CB63" s="1509"/>
      <c r="CC63" s="1509"/>
      <c r="CD63" s="1509"/>
      <c r="CE63" s="1509"/>
      <c r="CF63" s="1509"/>
      <c r="CG63" s="1509"/>
      <c r="CH63" s="1509"/>
      <c r="CI63" s="1509"/>
      <c r="CJ63" s="1510"/>
    </row>
    <row r="64" spans="2:92" x14ac:dyDescent="0.25">
      <c r="B64" s="1190" t="s">
        <v>298</v>
      </c>
      <c r="C64" s="582" t="s">
        <v>299</v>
      </c>
      <c r="D64" s="583" t="s">
        <v>300</v>
      </c>
      <c r="E64" s="582" t="s">
        <v>145</v>
      </c>
      <c r="F64" s="584">
        <v>2</v>
      </c>
      <c r="G64" s="438"/>
      <c r="H64" s="438"/>
      <c r="I64" s="438">
        <f>SUM(PWSPRT!I$42)</f>
        <v>150.1382499452055</v>
      </c>
      <c r="J64" s="438">
        <f>SUM(PWSPRT!J$42)</f>
        <v>149.86158882191782</v>
      </c>
      <c r="K64" s="438">
        <f>SUM(PWSPRT!K$42)</f>
        <v>149.78651882191781</v>
      </c>
      <c r="L64" s="438">
        <f>SUM(PWSPRT!L$42)</f>
        <v>149.6852088219178</v>
      </c>
      <c r="M64" s="438">
        <f>SUM(PWSPRT!M$42)</f>
        <v>149.61014882191782</v>
      </c>
      <c r="N64" s="438">
        <f>SUM(PWSPRT!N$42)</f>
        <v>164.53508882191781</v>
      </c>
      <c r="O64" s="438">
        <f>SUM(PWSPRT!O$42)</f>
        <v>164.4600288219178</v>
      </c>
      <c r="P64" s="438">
        <f>SUM(PWSPRT!P$42)</f>
        <v>164.38495882191782</v>
      </c>
      <c r="Q64" s="438">
        <f>SUM(PWSPRT!Q$42)</f>
        <v>179.10989882191782</v>
      </c>
      <c r="R64" s="438">
        <f>SUM(PWSPRT!R$42)</f>
        <v>171.1181429337656</v>
      </c>
      <c r="S64" s="438">
        <f>SUM(PWSPRT!S$42)</f>
        <v>183.12637704561342</v>
      </c>
      <c r="T64" s="438">
        <f>SUM(PWSPRT!T$42)</f>
        <v>175.13462115746111</v>
      </c>
      <c r="U64" s="438">
        <f>SUM(PWSPRT!U$42)</f>
        <v>167.14286526930891</v>
      </c>
      <c r="V64" s="438">
        <f>SUM(PWSPRT!V$42)</f>
        <v>159.15110938115672</v>
      </c>
      <c r="W64" s="438">
        <f>SUM(PWSPRT!W$42)</f>
        <v>159.25285938115672</v>
      </c>
      <c r="X64" s="438">
        <f>SUM(PWSPRT!X$42)</f>
        <v>159.35461938115674</v>
      </c>
      <c r="Y64" s="438">
        <f>SUM(PWSPRT!Y$42)</f>
        <v>159.45637938115672</v>
      </c>
      <c r="Z64" s="438">
        <f>SUM(PWSPRT!Z$42)</f>
        <v>159.55813938115671</v>
      </c>
      <c r="AA64" s="438">
        <f>SUM(PWSPRT!AA$42)</f>
        <v>127.1238410478233</v>
      </c>
      <c r="AB64" s="438">
        <f>SUM(PWSPRT!AB$42)</f>
        <v>121.45294188115673</v>
      </c>
      <c r="AC64" s="438">
        <f>SUM(PWSPRT!AC$42)</f>
        <v>115.78205271449001</v>
      </c>
      <c r="AD64" s="438">
        <f>SUM(PWSPRT!AD$42)</f>
        <v>110.11116354782331</v>
      </c>
      <c r="AE64" s="438">
        <f>SUM(PWSPRT!AE$42)</f>
        <v>104.44026438115671</v>
      </c>
      <c r="AF64" s="438">
        <f>SUM(PWSPRT!AF$42)</f>
        <v>98.769375214490012</v>
      </c>
      <c r="AG64" s="438">
        <f>SUM(PWSPRT!AG$42)</f>
        <v>93.098486047823812</v>
      </c>
      <c r="AH64" s="438">
        <f>SUM(PWSPRT!AH$42)</f>
        <v>87.427596881156816</v>
      </c>
      <c r="AI64" s="438">
        <f>SUM(PWSPRT!AI$42)</f>
        <v>81.756697714489817</v>
      </c>
      <c r="AJ64" s="438">
        <f>SUM(PWSPRT!AJ$42)</f>
        <v>76.085808547823817</v>
      </c>
      <c r="AK64" s="438">
        <f>SUM(PWSPRT!AK$42)</f>
        <v>70.414919381156807</v>
      </c>
      <c r="AL64" s="438">
        <f>SUM(PWSPRT!AL$42)</f>
        <v>70.253796881156802</v>
      </c>
      <c r="AM64" s="438">
        <f>SUM(PWSPRT!AM$42)</f>
        <v>70.092664381156823</v>
      </c>
      <c r="AN64" s="438">
        <f>SUM(PWSPRT!AN$42)</f>
        <v>69.931541881156818</v>
      </c>
      <c r="AO64" s="438">
        <f>SUM(PWSPRT!AO$42)</f>
        <v>69.770419381156813</v>
      </c>
      <c r="AP64" s="438">
        <f>SUM(PWSPRT!AP$42)</f>
        <v>69.609296881156808</v>
      </c>
      <c r="AQ64" s="438">
        <f>SUM(PWSPRT!AQ$42)</f>
        <v>69.448164381156801</v>
      </c>
      <c r="AR64" s="438">
        <f>SUM(PWSPRT!AR$42)</f>
        <v>69.287041881156796</v>
      </c>
      <c r="AS64" s="438">
        <f>SUM(PWSPRT!AS$42)</f>
        <v>69.12591938115682</v>
      </c>
      <c r="AT64" s="438">
        <f>SUM(PWSPRT!AT$42)</f>
        <v>68.964796881156815</v>
      </c>
      <c r="AU64" s="438">
        <f>SUM(PWSPRT!AU$42)</f>
        <v>68.80367438115681</v>
      </c>
      <c r="AV64" s="438">
        <f>SUM(PWSPRT!AV$42)</f>
        <v>68.642541881156802</v>
      </c>
      <c r="AW64" s="438">
        <f>SUM(PWSPRT!AW$42)</f>
        <v>68.481419381156826</v>
      </c>
      <c r="AX64" s="438">
        <f>SUM(PWSPRT!AX$42)</f>
        <v>68.320296881156821</v>
      </c>
      <c r="AY64" s="438">
        <f>SUM(PWSPRT!AY$42)</f>
        <v>68.159174381156816</v>
      </c>
      <c r="AZ64" s="438">
        <f>SUM(PWSPRT!AZ$42)</f>
        <v>67.998041881156809</v>
      </c>
      <c r="BA64" s="438">
        <f>SUM(PWSPRT!BA$42)</f>
        <v>67.836919381156804</v>
      </c>
      <c r="BB64" s="438">
        <f>SUM(PWSPRT!BB$42)</f>
        <v>67.675796881156799</v>
      </c>
      <c r="BC64" s="438">
        <f>SUM(PWSPRT!BC$42)</f>
        <v>67.514674381156823</v>
      </c>
      <c r="BD64" s="438">
        <f>SUM(PWSPRT!BD$42)</f>
        <v>67.353541881156815</v>
      </c>
      <c r="BE64" s="438">
        <f>SUM(PWSPRT!BE$42)</f>
        <v>67.19241938115681</v>
      </c>
      <c r="BF64" s="438">
        <f>SUM(PWSPRT!BF$42)</f>
        <v>67.031296881156806</v>
      </c>
      <c r="BG64" s="438">
        <f>SUM(PWSPRT!BG$42)</f>
        <v>66.870164381156798</v>
      </c>
      <c r="BH64" s="438">
        <f>SUM(PWSPRT!BH$42)</f>
        <v>66.709041881156821</v>
      </c>
      <c r="BI64" s="438">
        <f>SUM(PWSPRT!BI$42)</f>
        <v>66.547919381156817</v>
      </c>
      <c r="BJ64" s="438">
        <f>SUM(PWSPRT!BJ$42)</f>
        <v>66.386796881156812</v>
      </c>
      <c r="BK64" s="1509"/>
      <c r="BL64" s="1509"/>
      <c r="BM64" s="1509"/>
      <c r="BN64" s="1509"/>
      <c r="BO64" s="1509"/>
      <c r="BP64" s="1509"/>
      <c r="BQ64" s="1509"/>
      <c r="BR64" s="1509"/>
      <c r="BS64" s="1509"/>
      <c r="BT64" s="1509"/>
      <c r="BU64" s="1509"/>
      <c r="BV64" s="1509"/>
      <c r="BW64" s="1509"/>
      <c r="BX64" s="1509"/>
      <c r="BY64" s="1509"/>
      <c r="BZ64" s="1509"/>
      <c r="CA64" s="1509"/>
      <c r="CB64" s="1509"/>
      <c r="CC64" s="1509"/>
      <c r="CD64" s="1509"/>
      <c r="CE64" s="1509"/>
      <c r="CF64" s="1509"/>
      <c r="CG64" s="1509"/>
      <c r="CH64" s="1509"/>
      <c r="CI64" s="1509"/>
      <c r="CJ64" s="1510"/>
    </row>
    <row r="65" spans="2:88" ht="14.4" thickBot="1" x14ac:dyDescent="0.3">
      <c r="B65" s="1191" t="s">
        <v>301</v>
      </c>
      <c r="C65" s="1192" t="s">
        <v>302</v>
      </c>
      <c r="D65" s="1193" t="s">
        <v>303</v>
      </c>
      <c r="E65" s="1192" t="s">
        <v>145</v>
      </c>
      <c r="F65" s="1194">
        <v>2</v>
      </c>
      <c r="G65" s="1195"/>
      <c r="H65" s="1195"/>
      <c r="I65" s="1195">
        <f>SUM(PWSPRT!I$91)</f>
        <v>-36.511750054794511</v>
      </c>
      <c r="J65" s="1195">
        <f>SUM(PWSPRT!J$91)</f>
        <v>-39.904857725107576</v>
      </c>
      <c r="K65" s="1195">
        <f>SUM(PWSPRT!K$91)</f>
        <v>-35.758062008788535</v>
      </c>
      <c r="L65" s="1195">
        <f>SUM(PWSPRT!L$91)</f>
        <v>-33.617323322161688</v>
      </c>
      <c r="M65" s="1195">
        <f>SUM(PWSPRT!M$91)</f>
        <v>-34.078621500428028</v>
      </c>
      <c r="N65" s="1195">
        <f>SUM(PWSPRT!N$91)</f>
        <v>-20.656244117357847</v>
      </c>
      <c r="O65" s="1195">
        <f>SUM(PWSPRT!O$91)</f>
        <v>-22.440704514955918</v>
      </c>
      <c r="P65" s="1195">
        <f>SUM(PWSPRT!P$91)</f>
        <v>-23.455174912553993</v>
      </c>
      <c r="Q65" s="1195">
        <f>SUM(PWSPRT!Q$91)</f>
        <v>-10.23963531015206</v>
      </c>
      <c r="R65" s="1195">
        <f>SUM(PWSPRT!R$91)</f>
        <v>-18.18079159590237</v>
      </c>
      <c r="S65" s="1195">
        <f>SUM(PWSPRT!S$91)</f>
        <v>-7.0519578816526085</v>
      </c>
      <c r="T65" s="1195">
        <f>SUM(PWSPRT!T$91)</f>
        <v>-14.971659523220751</v>
      </c>
      <c r="U65" s="1195">
        <f>SUM(PWSPRT!U$91)</f>
        <v>-24.370363454455884</v>
      </c>
      <c r="V65" s="1195">
        <f>SUM(PWSPRT!V$91)</f>
        <v>-32.74785763278814</v>
      </c>
      <c r="W65" s="1195">
        <f>SUM(PWSPRT!W$91)</f>
        <v>-32.783613813289122</v>
      </c>
      <c r="X65" s="1195">
        <f>SUM(PWSPRT!X$91)</f>
        <v>-33.783912470396132</v>
      </c>
      <c r="Y65" s="1195">
        <f>SUM(PWSPRT!Y$91)</f>
        <v>-34.2760211891501</v>
      </c>
      <c r="Z65" s="1195">
        <f>SUM(PWSPRT!Z$91)</f>
        <v>-34.534635648998147</v>
      </c>
      <c r="AA65" s="1195">
        <f>SUM(PWSPRT!AA$91)</f>
        <v>-67.148786929694552</v>
      </c>
      <c r="AB65" s="1195">
        <f>SUM(PWSPRT!AB$91)</f>
        <v>-72.909168359988087</v>
      </c>
      <c r="AC65" s="1195">
        <f>SUM(PWSPRT!AC$91)</f>
        <v>-79.362322533549431</v>
      </c>
      <c r="AD65" s="1195">
        <f>SUM(PWSPRT!AD$91)</f>
        <v>-84.861799616907092</v>
      </c>
      <c r="AE65" s="1195">
        <f>SUM(PWSPRT!AE$91)</f>
        <v>-91.470074754969062</v>
      </c>
      <c r="AF65" s="1195">
        <f>SUM(PWSPRT!AF$91)</f>
        <v>-98.040011164446739</v>
      </c>
      <c r="AG65" s="1195">
        <f>SUM(PWSPRT!AG$91)</f>
        <v>-104.37002685334399</v>
      </c>
      <c r="AH65" s="1195">
        <f>SUM(PWSPRT!AH$91)</f>
        <v>-110.7779410852804</v>
      </c>
      <c r="AI65" s="1195">
        <f>SUM(PWSPRT!AI$91)</f>
        <v>-116.71709070376444</v>
      </c>
      <c r="AJ65" s="1195">
        <f>SUM(PWSPRT!AJ$91)</f>
        <v>-123.26645552063668</v>
      </c>
      <c r="AK65" s="1195">
        <f>SUM(PWSPRT!AK$91)</f>
        <v>-129.22097181443209</v>
      </c>
      <c r="AL65" s="1195">
        <f>SUM(PWSPRT!AL$91)</f>
        <v>-129.76092643811302</v>
      </c>
      <c r="AM65" s="1195">
        <f>SUM(PWSPRT!AM$91)</f>
        <v>-130.35042480543476</v>
      </c>
      <c r="AN65" s="1195">
        <f>SUM(PWSPRT!AN$91)</f>
        <v>-131.37291720915596</v>
      </c>
      <c r="AO65" s="1195">
        <f>SUM(PWSPRT!AO$91)</f>
        <v>-131.379355407536</v>
      </c>
      <c r="AP65" s="1195">
        <f>SUM(PWSPRT!AP$91)</f>
        <v>-132.22164620234366</v>
      </c>
      <c r="AQ65" s="1195">
        <f>SUM(PWSPRT!AQ$91)</f>
        <v>-132.30966198401893</v>
      </c>
      <c r="AR65" s="1195">
        <f>SUM(PWSPRT!AR$91)</f>
        <v>-133.83156933489272</v>
      </c>
      <c r="AS65" s="1195">
        <f>SUM(PWSPRT!AS$91)</f>
        <v>-133.89380235123079</v>
      </c>
      <c r="AT65" s="1195">
        <f>SUM(PWSPRT!AT$91)</f>
        <v>-134.73823226044399</v>
      </c>
      <c r="AU65" s="1195">
        <f>SUM(PWSPRT!AU$91)</f>
        <v>-135.01765268208572</v>
      </c>
      <c r="AV65" s="1195">
        <f>SUM(PWSPRT!AV$91)</f>
        <v>-135.80529537890999</v>
      </c>
      <c r="AW65" s="1195">
        <f>SUM(PWSPRT!AW$91)</f>
        <v>-135.72493971142697</v>
      </c>
      <c r="AX65" s="1195">
        <f>SUM(PWSPRT!AX$91)</f>
        <v>-136.945353509401</v>
      </c>
      <c r="AY65" s="1195">
        <f>SUM(PWSPRT!AY$91)</f>
        <v>-137.49331592338996</v>
      </c>
      <c r="AZ65" s="1195">
        <f>SUM(PWSPRT!AZ$91)</f>
        <v>-137.64695466845183</v>
      </c>
      <c r="BA65" s="1195">
        <f>SUM(PWSPRT!BA$91)</f>
        <v>-138.18314014504881</v>
      </c>
      <c r="BB65" s="1195">
        <f>SUM(PWSPRT!BB$91)</f>
        <v>-138.41749842201403</v>
      </c>
      <c r="BC65" s="1195">
        <f>SUM(PWSPRT!BC$91)</f>
        <v>-138.97916552923795</v>
      </c>
      <c r="BD65" s="1195">
        <f>SUM(PWSPRT!BD$91)</f>
        <v>-139.53318708092797</v>
      </c>
      <c r="BE65" s="1195">
        <f>SUM(PWSPRT!BE$91)</f>
        <v>-140.42952850920696</v>
      </c>
      <c r="BF65" s="1195">
        <f>SUM(PWSPRT!BF$91)</f>
        <v>-141.095482016891</v>
      </c>
      <c r="BG65" s="1195">
        <f>SUM(PWSPRT!BG$91)</f>
        <v>-141.60331105188297</v>
      </c>
      <c r="BH65" s="1195">
        <f>SUM(PWSPRT!BH$91)</f>
        <v>-142.16820044030104</v>
      </c>
      <c r="BI65" s="1195">
        <f>SUM(PWSPRT!BI$91)</f>
        <v>-142.47635017289502</v>
      </c>
      <c r="BJ65" s="1195">
        <f>SUM(PWSPRT!BJ$91)</f>
        <v>-142.863143050388</v>
      </c>
      <c r="BK65" s="1513"/>
      <c r="BL65" s="1513"/>
      <c r="BM65" s="1513"/>
      <c r="BN65" s="1513"/>
      <c r="BO65" s="1513"/>
      <c r="BP65" s="1513"/>
      <c r="BQ65" s="1513"/>
      <c r="BR65" s="1513"/>
      <c r="BS65" s="1513"/>
      <c r="BT65" s="1513"/>
      <c r="BU65" s="1513"/>
      <c r="BV65" s="1513"/>
      <c r="BW65" s="1513"/>
      <c r="BX65" s="1513"/>
      <c r="BY65" s="1513"/>
      <c r="BZ65" s="1513"/>
      <c r="CA65" s="1513"/>
      <c r="CB65" s="1513"/>
      <c r="CC65" s="1513"/>
      <c r="CD65" s="1513"/>
      <c r="CE65" s="1513"/>
      <c r="CF65" s="1513"/>
      <c r="CG65" s="1513"/>
      <c r="CH65" s="1513"/>
      <c r="CI65" s="1513"/>
      <c r="CJ65" s="1514"/>
    </row>
    <row r="66" spans="2:88" ht="14.4" thickBot="1" x14ac:dyDescent="0.3">
      <c r="C66" s="1386" t="s">
        <v>114</v>
      </c>
    </row>
    <row r="67" spans="2:88" ht="58.5" customHeight="1" thickBot="1" x14ac:dyDescent="0.3">
      <c r="B67" s="470" t="s">
        <v>304</v>
      </c>
      <c r="C67" s="48"/>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row>
    <row r="68" spans="2:88" ht="14.4" thickBot="1" x14ac:dyDescent="0.3">
      <c r="B68" s="1180" t="s">
        <v>63</v>
      </c>
      <c r="C68" s="1181" t="s">
        <v>115</v>
      </c>
      <c r="D68" s="1181" t="s">
        <v>64</v>
      </c>
      <c r="E68" s="1181" t="s">
        <v>116</v>
      </c>
      <c r="F68" s="1181" t="s">
        <v>117</v>
      </c>
      <c r="G68" s="1180" t="s">
        <v>118</v>
      </c>
      <c r="H68" s="1181" t="s">
        <v>119</v>
      </c>
      <c r="I68" s="1181" t="s">
        <v>120</v>
      </c>
      <c r="J68" s="1181" t="s">
        <v>121</v>
      </c>
      <c r="K68" s="1181" t="s">
        <v>122</v>
      </c>
      <c r="L68" s="1181" t="s">
        <v>123</v>
      </c>
      <c r="M68" s="1181" t="s">
        <v>124</v>
      </c>
      <c r="N68" s="1181" t="s">
        <v>125</v>
      </c>
      <c r="O68" s="1181" t="s">
        <v>126</v>
      </c>
      <c r="P68" s="1181" t="s">
        <v>127</v>
      </c>
      <c r="Q68" s="1181" t="s">
        <v>128</v>
      </c>
      <c r="R68" s="1181" t="s">
        <v>129</v>
      </c>
      <c r="S68" s="1181" t="s">
        <v>156</v>
      </c>
      <c r="T68" s="1181" t="s">
        <v>157</v>
      </c>
      <c r="U68" s="1181" t="s">
        <v>158</v>
      </c>
      <c r="V68" s="1181" t="s">
        <v>159</v>
      </c>
      <c r="W68" s="1181" t="s">
        <v>130</v>
      </c>
      <c r="X68" s="1181" t="s">
        <v>160</v>
      </c>
      <c r="Y68" s="1181" t="s">
        <v>161</v>
      </c>
      <c r="Z68" s="1181" t="s">
        <v>162</v>
      </c>
      <c r="AA68" s="1181" t="s">
        <v>163</v>
      </c>
      <c r="AB68" s="1181" t="s">
        <v>131</v>
      </c>
      <c r="AC68" s="1181" t="s">
        <v>164</v>
      </c>
      <c r="AD68" s="1181" t="s">
        <v>165</v>
      </c>
      <c r="AE68" s="1181" t="s">
        <v>166</v>
      </c>
      <c r="AF68" s="1181" t="s">
        <v>167</v>
      </c>
      <c r="AG68" s="1181" t="s">
        <v>132</v>
      </c>
      <c r="AH68" s="1181" t="s">
        <v>168</v>
      </c>
      <c r="AI68" s="1181" t="s">
        <v>169</v>
      </c>
      <c r="AJ68" s="1181" t="s">
        <v>170</v>
      </c>
      <c r="AK68" s="1181" t="s">
        <v>171</v>
      </c>
      <c r="AL68" s="1181" t="s">
        <v>133</v>
      </c>
      <c r="AM68" s="1181" t="s">
        <v>172</v>
      </c>
      <c r="AN68" s="1181" t="s">
        <v>173</v>
      </c>
      <c r="AO68" s="1181" t="s">
        <v>174</v>
      </c>
      <c r="AP68" s="1181" t="s">
        <v>175</v>
      </c>
      <c r="AQ68" s="1181" t="s">
        <v>134</v>
      </c>
      <c r="AR68" s="1181" t="s">
        <v>176</v>
      </c>
      <c r="AS68" s="1181" t="s">
        <v>177</v>
      </c>
      <c r="AT68" s="1181" t="s">
        <v>178</v>
      </c>
      <c r="AU68" s="1181" t="s">
        <v>179</v>
      </c>
      <c r="AV68" s="1181" t="s">
        <v>135</v>
      </c>
      <c r="AW68" s="1181" t="s">
        <v>180</v>
      </c>
      <c r="AX68" s="1181" t="s">
        <v>181</v>
      </c>
      <c r="AY68" s="1181" t="s">
        <v>182</v>
      </c>
      <c r="AZ68" s="1181" t="s">
        <v>183</v>
      </c>
      <c r="BA68" s="1181" t="s">
        <v>136</v>
      </c>
      <c r="BB68" s="1181" t="s">
        <v>184</v>
      </c>
      <c r="BC68" s="1181" t="s">
        <v>185</v>
      </c>
      <c r="BD68" s="1181" t="s">
        <v>186</v>
      </c>
      <c r="BE68" s="1181" t="s">
        <v>187</v>
      </c>
      <c r="BF68" s="1181" t="s">
        <v>137</v>
      </c>
      <c r="BG68" s="1181" t="s">
        <v>188</v>
      </c>
      <c r="BH68" s="1181" t="s">
        <v>189</v>
      </c>
      <c r="BI68" s="1181" t="s">
        <v>190</v>
      </c>
      <c r="BJ68" s="1181" t="s">
        <v>191</v>
      </c>
      <c r="BK68" s="1181" t="s">
        <v>138</v>
      </c>
      <c r="BL68" s="1181" t="s">
        <v>192</v>
      </c>
      <c r="BM68" s="1181" t="s">
        <v>193</v>
      </c>
      <c r="BN68" s="1181" t="s">
        <v>194</v>
      </c>
      <c r="BO68" s="1181" t="s">
        <v>195</v>
      </c>
      <c r="BP68" s="1181" t="s">
        <v>139</v>
      </c>
      <c r="BQ68" s="1181" t="s">
        <v>196</v>
      </c>
      <c r="BR68" s="1181" t="s">
        <v>197</v>
      </c>
      <c r="BS68" s="1181" t="s">
        <v>198</v>
      </c>
      <c r="BT68" s="1181" t="s">
        <v>199</v>
      </c>
      <c r="BU68" s="1181" t="s">
        <v>140</v>
      </c>
      <c r="BV68" s="1181" t="s">
        <v>200</v>
      </c>
      <c r="BW68" s="1181" t="s">
        <v>201</v>
      </c>
      <c r="BX68" s="1181" t="s">
        <v>202</v>
      </c>
      <c r="BY68" s="1181" t="s">
        <v>203</v>
      </c>
      <c r="BZ68" s="1181" t="s">
        <v>141</v>
      </c>
      <c r="CA68" s="1181" t="s">
        <v>204</v>
      </c>
      <c r="CB68" s="1181" t="s">
        <v>205</v>
      </c>
      <c r="CC68" s="1181" t="s">
        <v>206</v>
      </c>
      <c r="CD68" s="1181" t="s">
        <v>207</v>
      </c>
      <c r="CE68" s="1181" t="s">
        <v>142</v>
      </c>
      <c r="CF68" s="1181" t="s">
        <v>208</v>
      </c>
      <c r="CG68" s="1181" t="s">
        <v>209</v>
      </c>
      <c r="CH68" s="1181" t="s">
        <v>210</v>
      </c>
      <c r="CI68" s="1181" t="s">
        <v>211</v>
      </c>
      <c r="CJ68" s="1211" t="s">
        <v>212</v>
      </c>
    </row>
    <row r="69" spans="2:88" ht="14.4" thickBot="1" x14ac:dyDescent="0.3">
      <c r="B69" s="1182" t="s">
        <v>305</v>
      </c>
      <c r="C69" s="577" t="s">
        <v>277</v>
      </c>
      <c r="D69" s="578" t="s">
        <v>306</v>
      </c>
      <c r="E69" s="577" t="s">
        <v>145</v>
      </c>
      <c r="F69" s="579">
        <v>2</v>
      </c>
      <c r="G69" s="435"/>
      <c r="H69" s="435"/>
      <c r="I69" s="435">
        <f>SUM(PWSPRT!I$130)</f>
        <v>6.6</v>
      </c>
      <c r="J69" s="435">
        <f>SUM(PWSPRT!J$130)</f>
        <v>6.6</v>
      </c>
      <c r="K69" s="435">
        <f>SUM(PWSPRT!K$130)</f>
        <v>6.6</v>
      </c>
      <c r="L69" s="435">
        <f>SUM(PWSPRT!L$130)</f>
        <v>6.6</v>
      </c>
      <c r="M69" s="435">
        <f>SUM(PWSPRT!M$130)</f>
        <v>6.6</v>
      </c>
      <c r="N69" s="435">
        <f>SUM(PWSPRT!N$130)</f>
        <v>6.6</v>
      </c>
      <c r="O69" s="435">
        <f>SUM(PWSPRT!O$130)</f>
        <v>6.6</v>
      </c>
      <c r="P69" s="435">
        <f>SUM(PWSPRT!P$130)</f>
        <v>6.6</v>
      </c>
      <c r="Q69" s="435">
        <f>SUM(PWSPRT!Q$130)</f>
        <v>6.8</v>
      </c>
      <c r="R69" s="435">
        <f>SUM(PWSPRT!R$130)</f>
        <v>6.8</v>
      </c>
      <c r="S69" s="435">
        <f>SUM(PWSPRT!S$130)</f>
        <v>6.8</v>
      </c>
      <c r="T69" s="435">
        <f>SUM(PWSPRT!T$130)</f>
        <v>6.8</v>
      </c>
      <c r="U69" s="435">
        <f>SUM(PWSPRT!U$130)</f>
        <v>6.8</v>
      </c>
      <c r="V69" s="435">
        <f>SUM(PWSPRT!V$130)</f>
        <v>6.8</v>
      </c>
      <c r="W69" s="435">
        <f>SUM(PWSPRT!W$130)</f>
        <v>6.8</v>
      </c>
      <c r="X69" s="435">
        <f>SUM(PWSPRT!X$130)</f>
        <v>6.8</v>
      </c>
      <c r="Y69" s="435">
        <f>SUM(PWSPRT!Y$130)</f>
        <v>6.8</v>
      </c>
      <c r="Z69" s="435">
        <f>SUM(PWSPRT!Z$130)</f>
        <v>6.8</v>
      </c>
      <c r="AA69" s="435">
        <f>SUM(PWSPRT!AA$130)</f>
        <v>6.6</v>
      </c>
      <c r="AB69" s="435">
        <f>SUM(PWSPRT!AB$130)</f>
        <v>6.6</v>
      </c>
      <c r="AC69" s="435">
        <f>SUM(PWSPRT!AC$130)</f>
        <v>6.6</v>
      </c>
      <c r="AD69" s="435">
        <f>SUM(PWSPRT!AD$130)</f>
        <v>6.6</v>
      </c>
      <c r="AE69" s="435">
        <f>SUM(PWSPRT!AE$130)</f>
        <v>6.6</v>
      </c>
      <c r="AF69" s="435">
        <f>SUM(PWSPRT!AF$130)</f>
        <v>6.6</v>
      </c>
      <c r="AG69" s="435">
        <f>SUM(PWSPRT!AG$130)</f>
        <v>6.6</v>
      </c>
      <c r="AH69" s="435">
        <f>SUM(PWSPRT!AH$130)</f>
        <v>6.6</v>
      </c>
      <c r="AI69" s="435">
        <f>SUM(PWSPRT!AI$130)</f>
        <v>6.6</v>
      </c>
      <c r="AJ69" s="435">
        <f>SUM(PWSPRT!AJ$130)</f>
        <v>6.6</v>
      </c>
      <c r="AK69" s="435">
        <f>SUM(PWSPRT!AK$130)</f>
        <v>6.6</v>
      </c>
      <c r="AL69" s="435">
        <f>SUM(PWSPRT!AL$130)</f>
        <v>6.6</v>
      </c>
      <c r="AM69" s="435">
        <f>SUM(PWSPRT!AM$130)</f>
        <v>6.6</v>
      </c>
      <c r="AN69" s="435">
        <f>SUM(PWSPRT!AN$130)</f>
        <v>6.6</v>
      </c>
      <c r="AO69" s="435">
        <f>SUM(PWSPRT!AO$130)</f>
        <v>6.6</v>
      </c>
      <c r="AP69" s="435">
        <f>SUM(PWSPRT!AP$130)</f>
        <v>6.6</v>
      </c>
      <c r="AQ69" s="435">
        <f>SUM(PWSPRT!AQ$130)</f>
        <v>6.6</v>
      </c>
      <c r="AR69" s="435">
        <f>SUM(PWSPRT!AR$130)</f>
        <v>6.6</v>
      </c>
      <c r="AS69" s="435">
        <f>SUM(PWSPRT!AS$130)</f>
        <v>6.6</v>
      </c>
      <c r="AT69" s="435">
        <f>SUM(PWSPRT!AT$130)</f>
        <v>6.6</v>
      </c>
      <c r="AU69" s="435">
        <f>SUM(PWSPRT!AU$130)</f>
        <v>6.6</v>
      </c>
      <c r="AV69" s="435">
        <f>SUM(PWSPRT!AV$130)</f>
        <v>6.6</v>
      </c>
      <c r="AW69" s="435">
        <f>SUM(PWSPRT!AW$130)</f>
        <v>6.6</v>
      </c>
      <c r="AX69" s="435">
        <f>SUM(PWSPRT!AX$130)</f>
        <v>6.6</v>
      </c>
      <c r="AY69" s="435">
        <f>SUM(PWSPRT!AY$130)</f>
        <v>6.6</v>
      </c>
      <c r="AZ69" s="435">
        <f>SUM(PWSPRT!AZ$130)</f>
        <v>6.6</v>
      </c>
      <c r="BA69" s="435">
        <f>SUM(PWSPRT!BA$130)</f>
        <v>6.6</v>
      </c>
      <c r="BB69" s="435">
        <f>SUM(PWSPRT!BB$130)</f>
        <v>6.6</v>
      </c>
      <c r="BC69" s="435">
        <f>SUM(PWSPRT!BC$130)</f>
        <v>6.6</v>
      </c>
      <c r="BD69" s="435">
        <f>SUM(PWSPRT!BD$130)</f>
        <v>6.6</v>
      </c>
      <c r="BE69" s="435">
        <f>SUM(PWSPRT!BE$130)</f>
        <v>6.6</v>
      </c>
      <c r="BF69" s="435">
        <f>SUM(PWSPRT!BF$130)</f>
        <v>6.6</v>
      </c>
      <c r="BG69" s="435">
        <f>SUM(PWSPRT!BG$130)</f>
        <v>6.6</v>
      </c>
      <c r="BH69" s="435">
        <f>SUM(PWSPRT!BH$130)</f>
        <v>6.6</v>
      </c>
      <c r="BI69" s="435">
        <f>SUM(PWSPRT!BI$130)</f>
        <v>6.6</v>
      </c>
      <c r="BJ69" s="435">
        <f>SUM(PWSPRT!BJ$130)</f>
        <v>6.6</v>
      </c>
      <c r="BK69" s="1503"/>
      <c r="BL69" s="1503"/>
      <c r="BM69" s="1503"/>
      <c r="BN69" s="1503"/>
      <c r="BO69" s="1503"/>
      <c r="BP69" s="1503"/>
      <c r="BQ69" s="1503"/>
      <c r="BR69" s="1503"/>
      <c r="BS69" s="1503"/>
      <c r="BT69" s="1503"/>
      <c r="BU69" s="1503"/>
      <c r="BV69" s="1503"/>
      <c r="BW69" s="1503"/>
      <c r="BX69" s="1503"/>
      <c r="BY69" s="1503"/>
      <c r="BZ69" s="1503"/>
      <c r="CA69" s="1503"/>
      <c r="CB69" s="1503"/>
      <c r="CC69" s="1503"/>
      <c r="CD69" s="1503"/>
      <c r="CE69" s="1503"/>
      <c r="CF69" s="1503"/>
      <c r="CG69" s="1503"/>
      <c r="CH69" s="1503"/>
      <c r="CI69" s="1503"/>
      <c r="CJ69" s="1504"/>
    </row>
    <row r="70" spans="2:88" ht="41.4" x14ac:dyDescent="0.25">
      <c r="B70" s="1183" t="s">
        <v>307</v>
      </c>
      <c r="C70" s="1184" t="s">
        <v>147</v>
      </c>
      <c r="D70" s="525" t="s">
        <v>308</v>
      </c>
      <c r="E70" s="1184" t="s">
        <v>148</v>
      </c>
      <c r="F70" s="526">
        <v>1</v>
      </c>
      <c r="G70" s="436"/>
      <c r="H70" s="436"/>
      <c r="I70" s="436">
        <f>( ( SUM(PWSPRT!I$136) + SUM(PWSPRT!I$137)  - SUM(PWSPRT!I$147) - SUM(PWSPRT!I$148) ) * 1000000 ) / ( (SUM(PWSPRT!I$169) + SUM(PWSPRT!I$170) ) * 1000 )</f>
        <v>167.16698960237972</v>
      </c>
      <c r="J70" s="436">
        <f>( ( SUM(PWSPRT!J$136) + SUM(PWSPRT!J$137)  - SUM(PWSPRT!J$147) - SUM(PWSPRT!J$148) ) * 1000000 ) / ( (SUM(PWSPRT!J$169) + SUM(PWSPRT!J$170) ) * 1000 )</f>
        <v>166.83227727936188</v>
      </c>
      <c r="K70" s="436">
        <f>( ( SUM(PWSPRT!K$136) + SUM(PWSPRT!K$137)  - SUM(PWSPRT!K$147) - SUM(PWSPRT!K$148) ) * 1000000 ) / ( (SUM(PWSPRT!K$169) + SUM(PWSPRT!K$170) ) * 1000 )</f>
        <v>164.74609864147214</v>
      </c>
      <c r="L70" s="436">
        <f>( ( SUM(PWSPRT!L$136) + SUM(PWSPRT!L$137)  - SUM(PWSPRT!L$147) - SUM(PWSPRT!L$148) ) * 1000000 ) / ( (SUM(PWSPRT!L$169) + SUM(PWSPRT!L$170) ) * 1000 )</f>
        <v>163.43948612286383</v>
      </c>
      <c r="M70" s="436">
        <f>( ( SUM(PWSPRT!M$136) + SUM(PWSPRT!M$137)  - SUM(PWSPRT!M$147) - SUM(PWSPRT!M$148) ) * 1000000 ) / ( (SUM(PWSPRT!M$169) + SUM(PWSPRT!M$170) ) * 1000 )</f>
        <v>161.89814909446491</v>
      </c>
      <c r="N70" s="436">
        <f>( ( SUM(PWSPRT!N$136) + SUM(PWSPRT!N$137)  - SUM(PWSPRT!N$147) - SUM(PWSPRT!N$148) ) * 1000000 ) / ( (SUM(PWSPRT!N$169) + SUM(PWSPRT!N$170) ) * 1000 )</f>
        <v>160.15558181347023</v>
      </c>
      <c r="O70" s="436">
        <f>( ( SUM(PWSPRT!O$136) + SUM(PWSPRT!O$137)  - SUM(PWSPRT!O$147) - SUM(PWSPRT!O$148) ) * 1000000 ) / ( (SUM(PWSPRT!O$169) + SUM(PWSPRT!O$170) ) * 1000 )</f>
        <v>156.8923137524653</v>
      </c>
      <c r="P70" s="436">
        <f>( ( SUM(PWSPRT!P$136) + SUM(PWSPRT!P$137)  - SUM(PWSPRT!P$147) - SUM(PWSPRT!P$148) ) * 1000000 ) / ( (SUM(PWSPRT!P$169) + SUM(PWSPRT!P$170) ) * 1000 )</f>
        <v>152.5122879775337</v>
      </c>
      <c r="Q70" s="436">
        <f>( ( SUM(PWSPRT!Q$136) + SUM(PWSPRT!Q$137)  - SUM(PWSPRT!Q$147) - SUM(PWSPRT!Q$148) ) * 1000000 ) / ( (SUM(PWSPRT!Q$169) + SUM(PWSPRT!Q$170) ) * 1000 )</f>
        <v>147.08354904454416</v>
      </c>
      <c r="R70" s="436">
        <f>( ( SUM(PWSPRT!R$136) + SUM(PWSPRT!R$137)  - SUM(PWSPRT!R$147) - SUM(PWSPRT!R$148) ) * 1000000 ) / ( (SUM(PWSPRT!R$169) + SUM(PWSPRT!R$170) ) * 1000 )</f>
        <v>140.77383975114967</v>
      </c>
      <c r="S70" s="436">
        <f>( ( SUM(PWSPRT!S$136) + SUM(PWSPRT!S$137)  - SUM(PWSPRT!S$147) - SUM(PWSPRT!S$148) ) * 1000000 ) / ( (SUM(PWSPRT!S$169) + SUM(PWSPRT!S$170) ) * 1000 )</f>
        <v>134.70715591211592</v>
      </c>
      <c r="T70" s="436">
        <f>( ( SUM(PWSPRT!T$136) + SUM(PWSPRT!T$137)  - SUM(PWSPRT!T$147) - SUM(PWSPRT!T$148) ) * 1000000 ) / ( (SUM(PWSPRT!T$169) + SUM(PWSPRT!T$170) ) * 1000 )</f>
        <v>129.47328002545856</v>
      </c>
      <c r="U70" s="436">
        <f>( ( SUM(PWSPRT!U$136) + SUM(PWSPRT!U$137)  - SUM(PWSPRT!U$147) - SUM(PWSPRT!U$148) ) * 1000000 ) / ( (SUM(PWSPRT!U$169) + SUM(PWSPRT!U$170) ) * 1000 )</f>
        <v>125.84765216093007</v>
      </c>
      <c r="V70" s="436">
        <f>( ( SUM(PWSPRT!V$136) + SUM(PWSPRT!V$137)  - SUM(PWSPRT!V$147) - SUM(PWSPRT!V$148) ) * 1000000 ) / ( (SUM(PWSPRT!V$169) + SUM(PWSPRT!V$170) ) * 1000 )</f>
        <v>124.20717959106253</v>
      </c>
      <c r="W70" s="436">
        <f>( ( SUM(PWSPRT!W$136) + SUM(PWSPRT!W$137)  - SUM(PWSPRT!W$147) - SUM(PWSPRT!W$148) ) * 1000000 ) / ( (SUM(PWSPRT!W$169) + SUM(PWSPRT!W$170) ) * 1000 )</f>
        <v>119.92178742729597</v>
      </c>
      <c r="X70" s="436">
        <f>( ( SUM(PWSPRT!X$136) + SUM(PWSPRT!X$137)  - SUM(PWSPRT!X$147) - SUM(PWSPRT!X$148) ) * 1000000 ) / ( (SUM(PWSPRT!X$169) + SUM(PWSPRT!X$170) ) * 1000 )</f>
        <v>118.15001857580067</v>
      </c>
      <c r="Y70" s="436">
        <f>( ( SUM(PWSPRT!Y$136) + SUM(PWSPRT!Y$137)  - SUM(PWSPRT!Y$147) - SUM(PWSPRT!Y$148) ) * 1000000 ) / ( (SUM(PWSPRT!Y$169) + SUM(PWSPRT!Y$170) ) * 1000 )</f>
        <v>116.4942479235097</v>
      </c>
      <c r="Z70" s="436">
        <f>( ( SUM(PWSPRT!Z$136) + SUM(PWSPRT!Z$137)  - SUM(PWSPRT!Z$147) - SUM(PWSPRT!Z$148) ) * 1000000 ) / ( (SUM(PWSPRT!Z$169) + SUM(PWSPRT!Z$170) ) * 1000 )</f>
        <v>114.80380340816239</v>
      </c>
      <c r="AA70" s="436">
        <f>( ( SUM(PWSPRT!AA$136) + SUM(PWSPRT!AA$137)  - SUM(PWSPRT!AA$147) - SUM(PWSPRT!AA$148) ) * 1000000 ) / ( (SUM(PWSPRT!AA$169) + SUM(PWSPRT!AA$170) ) * 1000 )</f>
        <v>113.12701852485696</v>
      </c>
      <c r="AB70" s="436">
        <f>( ( SUM(PWSPRT!AB$136) + SUM(PWSPRT!AB$137)  - SUM(PWSPRT!AB$147) - SUM(PWSPRT!AB$148) ) * 1000000 ) / ( (SUM(PWSPRT!AB$169) + SUM(PWSPRT!AB$170) ) * 1000 )</f>
        <v>111.60611983099237</v>
      </c>
      <c r="AC70" s="436">
        <f>( ( SUM(PWSPRT!AC$136) + SUM(PWSPRT!AC$137)  - SUM(PWSPRT!AC$147) - SUM(PWSPRT!AC$148) ) * 1000000 ) / ( (SUM(PWSPRT!AC$169) + SUM(PWSPRT!AC$170) ) * 1000 )</f>
        <v>110.32295263937986</v>
      </c>
      <c r="AD70" s="436">
        <f>( ( SUM(PWSPRT!AD$136) + SUM(PWSPRT!AD$137)  - SUM(PWSPRT!AD$147) - SUM(PWSPRT!AD$148) ) * 1000000 ) / ( (SUM(PWSPRT!AD$169) + SUM(PWSPRT!AD$170) ) * 1000 )</f>
        <v>109.03045065553594</v>
      </c>
      <c r="AE70" s="436">
        <f>( ( SUM(PWSPRT!AE$136) + SUM(PWSPRT!AE$137)  - SUM(PWSPRT!AE$147) - SUM(PWSPRT!AE$148) ) * 1000000 ) / ( (SUM(PWSPRT!AE$169) + SUM(PWSPRT!AE$170) ) * 1000 )</f>
        <v>107.73332365321014</v>
      </c>
      <c r="AF70" s="436">
        <f>( ( SUM(PWSPRT!AF$136) + SUM(PWSPRT!AF$137)  - SUM(PWSPRT!AF$147) - SUM(PWSPRT!AF$148) ) * 1000000 ) / ( (SUM(PWSPRT!AF$169) + SUM(PWSPRT!AF$170) ) * 1000 )</f>
        <v>106.42043342111339</v>
      </c>
      <c r="AG70" s="436">
        <f>( ( SUM(PWSPRT!AG$136) + SUM(PWSPRT!AG$137)  - SUM(PWSPRT!AG$147) - SUM(PWSPRT!AG$148) ) * 1000000 ) / ( (SUM(PWSPRT!AG$169) + SUM(PWSPRT!AG$170) ) * 1000 )</f>
        <v>105.52346675517794</v>
      </c>
      <c r="AH70" s="436">
        <f>( ( SUM(PWSPRT!AH$136) + SUM(PWSPRT!AH$137)  - SUM(PWSPRT!AH$147) - SUM(PWSPRT!AH$148) ) * 1000000 ) / ( (SUM(PWSPRT!AH$169) + SUM(PWSPRT!AH$170) ) * 1000 )</f>
        <v>104.63348525833652</v>
      </c>
      <c r="AI70" s="436">
        <f>( ( SUM(PWSPRT!AI$136) + SUM(PWSPRT!AI$137)  - SUM(PWSPRT!AI$147) - SUM(PWSPRT!AI$148) ) * 1000000 ) / ( (SUM(PWSPRT!AI$169) + SUM(PWSPRT!AI$170) ) * 1000 )</f>
        <v>103.7345645569214</v>
      </c>
      <c r="AJ70" s="436">
        <f>( ( SUM(PWSPRT!AJ$136) + SUM(PWSPRT!AJ$137)  - SUM(PWSPRT!AJ$147) - SUM(PWSPRT!AJ$148) ) * 1000000 ) / ( (SUM(PWSPRT!AJ$169) + SUM(PWSPRT!AJ$170) ) * 1000 )</f>
        <v>102.83239375990115</v>
      </c>
      <c r="AK70" s="436">
        <f>( ( SUM(PWSPRT!AK$136) + SUM(PWSPRT!AK$137)  - SUM(PWSPRT!AK$147) - SUM(PWSPRT!AK$148) ) * 1000000 ) / ( (SUM(PWSPRT!AK$169) + SUM(PWSPRT!AK$170) ) * 1000 )</f>
        <v>101.91363070242669</v>
      </c>
      <c r="AL70" s="436">
        <f>( ( SUM(PWSPRT!AL$136) + SUM(PWSPRT!AL$137)  - SUM(PWSPRT!AL$147) - SUM(PWSPRT!AL$148) ) * 1000000 ) / ( (SUM(PWSPRT!AL$169) + SUM(PWSPRT!AL$170) ) * 1000 )</f>
        <v>101.9171762265505</v>
      </c>
      <c r="AM70" s="436">
        <f>( ( SUM(PWSPRT!AM$136) + SUM(PWSPRT!AM$137)  - SUM(PWSPRT!AM$147) - SUM(PWSPRT!AM$148) ) * 1000000 ) / ( (SUM(PWSPRT!AM$169) + SUM(PWSPRT!AM$170) ) * 1000 )</f>
        <v>101.92456829000452</v>
      </c>
      <c r="AN70" s="436">
        <f>( ( SUM(PWSPRT!AN$136) + SUM(PWSPRT!AN$137)  - SUM(PWSPRT!AN$147) - SUM(PWSPRT!AN$148) ) * 1000000 ) / ( (SUM(PWSPRT!AN$169) + SUM(PWSPRT!AN$170) ) * 1000 )</f>
        <v>101.92578183286685</v>
      </c>
      <c r="AO70" s="436">
        <f>( ( SUM(PWSPRT!AO$136) + SUM(PWSPRT!AO$137)  - SUM(PWSPRT!AO$147) - SUM(PWSPRT!AO$148) ) * 1000000 ) / ( (SUM(PWSPRT!AO$169) + SUM(PWSPRT!AO$170) ) * 1000 )</f>
        <v>101.92720147119164</v>
      </c>
      <c r="AP70" s="436">
        <f>( ( SUM(PWSPRT!AP$136) + SUM(PWSPRT!AP$137)  - SUM(PWSPRT!AP$147) - SUM(PWSPRT!AP$148) ) * 1000000 ) / ( (SUM(PWSPRT!AP$169) + SUM(PWSPRT!AP$170) ) * 1000 )</f>
        <v>101.95278424206786</v>
      </c>
      <c r="AQ70" s="436">
        <f>( ( SUM(PWSPRT!AQ$136) + SUM(PWSPRT!AQ$137)  - SUM(PWSPRT!AQ$147) - SUM(PWSPRT!AQ$148) ) * 1000000 ) / ( (SUM(PWSPRT!AQ$169) + SUM(PWSPRT!AQ$170) ) * 1000 )</f>
        <v>101.96521836773201</v>
      </c>
      <c r="AR70" s="436">
        <f>( ( SUM(PWSPRT!AR$136) + SUM(PWSPRT!AR$137)  - SUM(PWSPRT!AR$147) - SUM(PWSPRT!AR$148) ) * 1000000 ) / ( (SUM(PWSPRT!AR$169) + SUM(PWSPRT!AR$170) ) * 1000 )</f>
        <v>101.97114740897756</v>
      </c>
      <c r="AS70" s="436">
        <f>( ( SUM(PWSPRT!AS$136) + SUM(PWSPRT!AS$137)  - SUM(PWSPRT!AS$147) - SUM(PWSPRT!AS$148) ) * 1000000 ) / ( (SUM(PWSPRT!AS$169) + SUM(PWSPRT!AS$170) ) * 1000 )</f>
        <v>101.98437490587584</v>
      </c>
      <c r="AT70" s="436">
        <f>( ( SUM(PWSPRT!AT$136) + SUM(PWSPRT!AT$137)  - SUM(PWSPRT!AT$147) - SUM(PWSPRT!AT$148) ) * 1000000 ) / ( (SUM(PWSPRT!AT$169) + SUM(PWSPRT!AT$170) ) * 1000 )</f>
        <v>102.00669419812336</v>
      </c>
      <c r="AU70" s="436">
        <f>( ( SUM(PWSPRT!AU$136) + SUM(PWSPRT!AU$137)  - SUM(PWSPRT!AU$147) - SUM(PWSPRT!AU$148) ) * 1000000 ) / ( (SUM(PWSPRT!AU$169) + SUM(PWSPRT!AU$170) ) * 1000 )</f>
        <v>102.01672335209174</v>
      </c>
      <c r="AV70" s="436">
        <f>( ( SUM(PWSPRT!AV$136) + SUM(PWSPRT!AV$137)  - SUM(PWSPRT!AV$147) - SUM(PWSPRT!AV$148) ) * 1000000 ) / ( (SUM(PWSPRT!AV$169) + SUM(PWSPRT!AV$170) ) * 1000 )</f>
        <v>102.0295285416389</v>
      </c>
      <c r="AW70" s="436">
        <f>( ( SUM(PWSPRT!AW$136) + SUM(PWSPRT!AW$137)  - SUM(PWSPRT!AW$147) - SUM(PWSPRT!AW$148) ) * 1000000 ) / ( (SUM(PWSPRT!AW$169) + SUM(PWSPRT!AW$170) ) * 1000 )</f>
        <v>102.04180192973881</v>
      </c>
      <c r="AX70" s="436">
        <f>( ( SUM(PWSPRT!AX$136) + SUM(PWSPRT!AX$137)  - SUM(PWSPRT!AX$147) - SUM(PWSPRT!AX$148) ) * 1000000 ) / ( (SUM(PWSPRT!AX$169) + SUM(PWSPRT!AX$170) ) * 1000 )</f>
        <v>102.15049005135711</v>
      </c>
      <c r="AY70" s="436">
        <f>( ( SUM(PWSPRT!AY$136) + SUM(PWSPRT!AY$137)  - SUM(PWSPRT!AY$147) - SUM(PWSPRT!AY$148) ) * 1000000 ) / ( (SUM(PWSPRT!AY$169) + SUM(PWSPRT!AY$170) ) * 1000 )</f>
        <v>102.07877967647609</v>
      </c>
      <c r="AZ70" s="436">
        <f>( ( SUM(PWSPRT!AZ$136) + SUM(PWSPRT!AZ$137)  - SUM(PWSPRT!AZ$147) - SUM(PWSPRT!AZ$148) ) * 1000000 ) / ( (SUM(PWSPRT!AZ$169) + SUM(PWSPRT!AZ$170) ) * 1000 )</f>
        <v>102.10496948977148</v>
      </c>
      <c r="BA70" s="436">
        <f>( ( SUM(PWSPRT!BA$136) + SUM(PWSPRT!BA$137)  - SUM(PWSPRT!BA$147) - SUM(PWSPRT!BA$148) ) * 1000000 ) / ( (SUM(PWSPRT!BA$169) + SUM(PWSPRT!BA$170) ) * 1000 )</f>
        <v>102.12594408106148</v>
      </c>
      <c r="BB70" s="436">
        <f>( ( SUM(PWSPRT!BB$136) + SUM(PWSPRT!BB$137)  - SUM(PWSPRT!BB$147) - SUM(PWSPRT!BB$148) ) * 1000000 ) / ( (SUM(PWSPRT!BB$169) + SUM(PWSPRT!BB$170) ) * 1000 )</f>
        <v>102.16617072849394</v>
      </c>
      <c r="BC70" s="436">
        <f>( ( SUM(PWSPRT!BC$136) + SUM(PWSPRT!BC$137)  - SUM(PWSPRT!BC$147) - SUM(PWSPRT!BC$148) ) * 1000000 ) / ( (SUM(PWSPRT!BC$169) + SUM(PWSPRT!BC$170) ) * 1000 )</f>
        <v>102.21009734221316</v>
      </c>
      <c r="BD70" s="436">
        <f>( ( SUM(PWSPRT!BD$136) + SUM(PWSPRT!BD$137)  - SUM(PWSPRT!BD$147) - SUM(PWSPRT!BD$148) ) * 1000000 ) / ( (SUM(PWSPRT!BD$169) + SUM(PWSPRT!BD$170) ) * 1000 )</f>
        <v>102.22947057572237</v>
      </c>
      <c r="BE70" s="436">
        <f>( ( SUM(PWSPRT!BE$136) + SUM(PWSPRT!BE$137)  - SUM(PWSPRT!BE$147) - SUM(PWSPRT!BE$148) ) * 1000000 ) / ( (SUM(PWSPRT!BE$169) + SUM(PWSPRT!BE$170) ) * 1000 )</f>
        <v>102.24492010081642</v>
      </c>
      <c r="BF70" s="436">
        <f>( ( SUM(PWSPRT!BF$136) + SUM(PWSPRT!BF$137)  - SUM(PWSPRT!BF$147) - SUM(PWSPRT!BF$148) ) * 1000000 ) / ( (SUM(PWSPRT!BF$169) + SUM(PWSPRT!BF$170) ) * 1000 )</f>
        <v>102.28320146867017</v>
      </c>
      <c r="BG70" s="436">
        <f>( ( SUM(PWSPRT!BG$136) + SUM(PWSPRT!BG$137)  - SUM(PWSPRT!BG$147) - SUM(PWSPRT!BG$148) ) * 1000000 ) / ( (SUM(PWSPRT!BG$169) + SUM(PWSPRT!BG$170) ) * 1000 )</f>
        <v>102.30943018084675</v>
      </c>
      <c r="BH70" s="436">
        <f>( ( SUM(PWSPRT!BH$136) + SUM(PWSPRT!BH$137)  - SUM(PWSPRT!BH$147) - SUM(PWSPRT!BH$148) ) * 1000000 ) / ( (SUM(PWSPRT!BH$169) + SUM(PWSPRT!BH$170) ) * 1000 )</f>
        <v>102.32187971937152</v>
      </c>
      <c r="BI70" s="436">
        <f>( ( SUM(PWSPRT!BI$136) + SUM(PWSPRT!BI$137)  - SUM(PWSPRT!BI$147) - SUM(PWSPRT!BI$148) ) * 1000000 ) / ( (SUM(PWSPRT!BI$169) + SUM(PWSPRT!BI$170) ) * 1000 )</f>
        <v>102.34489928048998</v>
      </c>
      <c r="BJ70" s="436">
        <f>( ( SUM(PWSPRT!BJ$136) + SUM(PWSPRT!BJ$137)  - SUM(PWSPRT!BJ$147) - SUM(PWSPRT!BJ$148) ) * 1000000 ) / ( (SUM(PWSPRT!BJ$169) + SUM(PWSPRT!BJ$170) ) * 1000 )</f>
        <v>102.35316336179908</v>
      </c>
      <c r="BK70" s="1505"/>
      <c r="BL70" s="1505"/>
      <c r="BM70" s="1505"/>
      <c r="BN70" s="1505"/>
      <c r="BO70" s="1505"/>
      <c r="BP70" s="1505"/>
      <c r="BQ70" s="1505"/>
      <c r="BR70" s="1505"/>
      <c r="BS70" s="1505"/>
      <c r="BT70" s="1505"/>
      <c r="BU70" s="1505"/>
      <c r="BV70" s="1505"/>
      <c r="BW70" s="1505"/>
      <c r="BX70" s="1505"/>
      <c r="BY70" s="1505"/>
      <c r="BZ70" s="1505"/>
      <c r="CA70" s="1505"/>
      <c r="CB70" s="1505"/>
      <c r="CC70" s="1505"/>
      <c r="CD70" s="1505"/>
      <c r="CE70" s="1505"/>
      <c r="CF70" s="1505"/>
      <c r="CG70" s="1505"/>
      <c r="CH70" s="1505"/>
      <c r="CI70" s="1505"/>
      <c r="CJ70" s="1506"/>
    </row>
    <row r="71" spans="2:88" ht="27.6" x14ac:dyDescent="0.25">
      <c r="B71" s="1185" t="s">
        <v>309</v>
      </c>
      <c r="C71" s="1186" t="s">
        <v>282</v>
      </c>
      <c r="D71" s="527" t="s">
        <v>310</v>
      </c>
      <c r="E71" s="1186" t="s">
        <v>284</v>
      </c>
      <c r="F71" s="528">
        <v>1</v>
      </c>
      <c r="G71" s="437"/>
      <c r="H71" s="437"/>
      <c r="I71" s="437">
        <f>( SUM(PWSPRT!I$156)) /  ( SUM(PWSPRT!I$156) + SUM(PWSPRT!I$163) + SUM(PWSPRT!I$164) + SUM(PWSPRT!I$165) )</f>
        <v>0.33217430864719077</v>
      </c>
      <c r="J71" s="437">
        <f>( SUM(PWSPRT!J$156)) /  ( SUM(PWSPRT!J$156) + SUM(PWSPRT!J$163) + SUM(PWSPRT!J$164) + SUM(PWSPRT!J$165) )</f>
        <v>0.34900538053856062</v>
      </c>
      <c r="K71" s="437">
        <f>( SUM(PWSPRT!K$156)) /  ( SUM(PWSPRT!K$156) + SUM(PWSPRT!K$163) + SUM(PWSPRT!K$164) + SUM(PWSPRT!K$165) )</f>
        <v>0.36611500956777276</v>
      </c>
      <c r="L71" s="437">
        <f>( SUM(PWSPRT!L$156)) /  ( SUM(PWSPRT!L$156) + SUM(PWSPRT!L$163) + SUM(PWSPRT!L$164) + SUM(PWSPRT!L$165) )</f>
        <v>0.38433386966966737</v>
      </c>
      <c r="M71" s="437">
        <f>( SUM(PWSPRT!M$156)) /  ( SUM(PWSPRT!M$156) + SUM(PWSPRT!M$163) + SUM(PWSPRT!M$164) + SUM(PWSPRT!M$165) )</f>
        <v>0.40180610067421452</v>
      </c>
      <c r="N71" s="437">
        <f>( SUM(PWSPRT!N$156)) /  ( SUM(PWSPRT!N$156) + SUM(PWSPRT!N$163) + SUM(PWSPRT!N$164) + SUM(PWSPRT!N$165) )</f>
        <v>0.45287424635597656</v>
      </c>
      <c r="O71" s="437">
        <f>( SUM(PWSPRT!O$156)) /  ( SUM(PWSPRT!O$156) + SUM(PWSPRT!O$163) + SUM(PWSPRT!O$164) + SUM(PWSPRT!O$165) )</f>
        <v>0.52941701761385562</v>
      </c>
      <c r="P71" s="437">
        <f>( SUM(PWSPRT!P$156)) /  ( SUM(PWSPRT!P$156) + SUM(PWSPRT!P$163) + SUM(PWSPRT!P$164) + SUM(PWSPRT!P$165) )</f>
        <v>0.62923229172393635</v>
      </c>
      <c r="Q71" s="437">
        <f>( SUM(PWSPRT!Q$156)) /  ( SUM(PWSPRT!Q$156) + SUM(PWSPRT!Q$163) + SUM(PWSPRT!Q$164) + SUM(PWSPRT!Q$165) )</f>
        <v>0.7411266295994644</v>
      </c>
      <c r="R71" s="437">
        <f>( SUM(PWSPRT!R$156)) /  ( SUM(PWSPRT!R$156) + SUM(PWSPRT!R$163) + SUM(PWSPRT!R$164) + SUM(PWSPRT!R$165) )</f>
        <v>0.84562547646956954</v>
      </c>
      <c r="S71" s="437">
        <f>( SUM(PWSPRT!S$156)) /  ( SUM(PWSPRT!S$156) + SUM(PWSPRT!S$163) + SUM(PWSPRT!S$164) + SUM(PWSPRT!S$165) )</f>
        <v>0.92534139928810011</v>
      </c>
      <c r="T71" s="437">
        <f>( SUM(PWSPRT!T$156)) /  ( SUM(PWSPRT!T$156) + SUM(PWSPRT!T$163) + SUM(PWSPRT!T$164) + SUM(PWSPRT!T$165) )</f>
        <v>0.92611640259122407</v>
      </c>
      <c r="U71" s="437">
        <f>( SUM(PWSPRT!U$156)) /  ( SUM(PWSPRT!U$156) + SUM(PWSPRT!U$163) + SUM(PWSPRT!U$164) + SUM(PWSPRT!U$165) )</f>
        <v>0.92678423522079378</v>
      </c>
      <c r="V71" s="437">
        <f>( SUM(PWSPRT!V$156)) /  ( SUM(PWSPRT!V$156) + SUM(PWSPRT!V$163) + SUM(PWSPRT!V$164) + SUM(PWSPRT!V$165) )</f>
        <v>0.92740023552500006</v>
      </c>
      <c r="W71" s="437">
        <f>( SUM(PWSPRT!W$156)) /  ( SUM(PWSPRT!W$156) + SUM(PWSPRT!W$163) + SUM(PWSPRT!W$164) + SUM(PWSPRT!W$165) )</f>
        <v>0.92795711262244573</v>
      </c>
      <c r="X71" s="437">
        <f>( SUM(PWSPRT!X$156)) /  ( SUM(PWSPRT!X$156) + SUM(PWSPRT!X$163) + SUM(PWSPRT!X$164) + SUM(PWSPRT!X$165) )</f>
        <v>0.92848114679635252</v>
      </c>
      <c r="Y71" s="437">
        <f>( SUM(PWSPRT!Y$156)) /  ( SUM(PWSPRT!Y$156) + SUM(PWSPRT!Y$163) + SUM(PWSPRT!Y$164) + SUM(PWSPRT!Y$165) )</f>
        <v>0.92897241330872726</v>
      </c>
      <c r="Z71" s="437">
        <f>( SUM(PWSPRT!Z$156)) /  ( SUM(PWSPRT!Z$156) + SUM(PWSPRT!Z$163) + SUM(PWSPRT!Z$164) + SUM(PWSPRT!Z$165) )</f>
        <v>0.92941790295981086</v>
      </c>
      <c r="AA71" s="437">
        <f>( SUM(PWSPRT!AA$156)) /  ( SUM(PWSPRT!AA$156) + SUM(PWSPRT!AA$163) + SUM(PWSPRT!AA$164) + SUM(PWSPRT!AA$165) )</f>
        <v>0.92982009411672129</v>
      </c>
      <c r="AB71" s="437">
        <f>( SUM(PWSPRT!AB$156)) /  ( SUM(PWSPRT!AB$156) + SUM(PWSPRT!AB$163) + SUM(PWSPRT!AB$164) + SUM(PWSPRT!AB$165) )</f>
        <v>0.93021901868871859</v>
      </c>
      <c r="AC71" s="437">
        <f>( SUM(PWSPRT!AC$156)) /  ( SUM(PWSPRT!AC$156) + SUM(PWSPRT!AC$163) + SUM(PWSPRT!AC$164) + SUM(PWSPRT!AC$165) )</f>
        <v>0.93061080016848896</v>
      </c>
      <c r="AD71" s="437">
        <f>( SUM(PWSPRT!AD$156)) /  ( SUM(PWSPRT!AD$156) + SUM(PWSPRT!AD$163) + SUM(PWSPRT!AD$164) + SUM(PWSPRT!AD$165) )</f>
        <v>0.93099635331141506</v>
      </c>
      <c r="AE71" s="437">
        <f>( SUM(PWSPRT!AE$156)) /  ( SUM(PWSPRT!AE$156) + SUM(PWSPRT!AE$163) + SUM(PWSPRT!AE$164) + SUM(PWSPRT!AE$165) )</f>
        <v>0.93137496708580259</v>
      </c>
      <c r="AF71" s="437">
        <f>( SUM(PWSPRT!AF$156)) /  ( SUM(PWSPRT!AF$156) + SUM(PWSPRT!AF$163) + SUM(PWSPRT!AF$164) + SUM(PWSPRT!AF$165) )</f>
        <v>0.93174573460663279</v>
      </c>
      <c r="AG71" s="437">
        <f>( SUM(PWSPRT!AG$156)) /  ( SUM(PWSPRT!AG$156) + SUM(PWSPRT!AG$163) + SUM(PWSPRT!AG$164) + SUM(PWSPRT!AG$165) )</f>
        <v>0.93218069092907896</v>
      </c>
      <c r="AH71" s="437">
        <f>( SUM(PWSPRT!AH$156)) /  ( SUM(PWSPRT!AH$156) + SUM(PWSPRT!AH$163) + SUM(PWSPRT!AH$164) + SUM(PWSPRT!AH$165) )</f>
        <v>0.93260804893417326</v>
      </c>
      <c r="AI71" s="437">
        <f>( SUM(PWSPRT!AI$156)) /  ( SUM(PWSPRT!AI$156) + SUM(PWSPRT!AI$163) + SUM(PWSPRT!AI$164) + SUM(PWSPRT!AI$165) )</f>
        <v>0.93302749671952889</v>
      </c>
      <c r="AJ71" s="437">
        <f>( SUM(PWSPRT!AJ$156)) /  ( SUM(PWSPRT!AJ$156) + SUM(PWSPRT!AJ$163) + SUM(PWSPRT!AJ$164) + SUM(PWSPRT!AJ$165) )</f>
        <v>0.93343813878454351</v>
      </c>
      <c r="AK71" s="437">
        <f>( SUM(PWSPRT!AK$156)) /  ( SUM(PWSPRT!AK$156) + SUM(PWSPRT!AK$163) + SUM(PWSPRT!AK$164) + SUM(PWSPRT!AK$165) )</f>
        <v>0.9338409490239088</v>
      </c>
      <c r="AL71" s="437">
        <f>( SUM(PWSPRT!AL$156)) /  ( SUM(PWSPRT!AL$156) + SUM(PWSPRT!AL$163) + SUM(PWSPRT!AL$164) + SUM(PWSPRT!AL$165) )</f>
        <v>0.93423677505509539</v>
      </c>
      <c r="AM71" s="437">
        <f>( SUM(PWSPRT!AM$156)) /  ( SUM(PWSPRT!AM$156) + SUM(PWSPRT!AM$163) + SUM(PWSPRT!AM$164) + SUM(PWSPRT!AM$165) )</f>
        <v>0.93443151216399745</v>
      </c>
      <c r="AN71" s="437">
        <f>( SUM(PWSPRT!AN$156)) /  ( SUM(PWSPRT!AN$156) + SUM(PWSPRT!AN$163) + SUM(PWSPRT!AN$164) + SUM(PWSPRT!AN$165) )</f>
        <v>0.9346092058185862</v>
      </c>
      <c r="AO71" s="437">
        <f>( SUM(PWSPRT!AO$156)) /  ( SUM(PWSPRT!AO$156) + SUM(PWSPRT!AO$163) + SUM(PWSPRT!AO$164) + SUM(PWSPRT!AO$165) )</f>
        <v>0.93477911028233218</v>
      </c>
      <c r="AP71" s="437">
        <f>( SUM(PWSPRT!AP$156)) /  ( SUM(PWSPRT!AP$156) + SUM(PWSPRT!AP$163) + SUM(PWSPRT!AP$164) + SUM(PWSPRT!AP$165) )</f>
        <v>0.93494549810072392</v>
      </c>
      <c r="AQ71" s="437">
        <f>( SUM(PWSPRT!AQ$156)) /  ( SUM(PWSPRT!AQ$156) + SUM(PWSPRT!AQ$163) + SUM(PWSPRT!AQ$164) + SUM(PWSPRT!AQ$165) )</f>
        <v>0.93511609893337433</v>
      </c>
      <c r="AR71" s="437">
        <f>( SUM(PWSPRT!AR$156)) /  ( SUM(PWSPRT!AR$156) + SUM(PWSPRT!AR$163) + SUM(PWSPRT!AR$164) + SUM(PWSPRT!AR$165) )</f>
        <v>0.93528224475081556</v>
      </c>
      <c r="AS71" s="437">
        <f>( SUM(PWSPRT!AS$156)) /  ( SUM(PWSPRT!AS$156) + SUM(PWSPRT!AS$163) + SUM(PWSPRT!AS$164) + SUM(PWSPRT!AS$165) )</f>
        <v>0.93544645493431589</v>
      </c>
      <c r="AT71" s="437">
        <f>( SUM(PWSPRT!AT$156)) /  ( SUM(PWSPRT!AT$156) + SUM(PWSPRT!AT$163) + SUM(PWSPRT!AT$164) + SUM(PWSPRT!AT$165) )</f>
        <v>0.93560605897278482</v>
      </c>
      <c r="AU71" s="437">
        <f>( SUM(PWSPRT!AU$156)) /  ( SUM(PWSPRT!AU$156) + SUM(PWSPRT!AU$163) + SUM(PWSPRT!AU$164) + SUM(PWSPRT!AU$165) )</f>
        <v>0.93576072181832659</v>
      </c>
      <c r="AV71" s="437">
        <f>( SUM(PWSPRT!AV$156)) /  ( SUM(PWSPRT!AV$156) + SUM(PWSPRT!AV$163) + SUM(PWSPRT!AV$164) + SUM(PWSPRT!AV$165) )</f>
        <v>0.93592052384734759</v>
      </c>
      <c r="AW71" s="437">
        <f>( SUM(PWSPRT!AW$156)) /  ( SUM(PWSPRT!AW$156) + SUM(PWSPRT!AW$163) + SUM(PWSPRT!AW$164) + SUM(PWSPRT!AW$165) )</f>
        <v>0.93608323271554306</v>
      </c>
      <c r="AX71" s="437">
        <f>( SUM(PWSPRT!AX$156)) /  ( SUM(PWSPRT!AX$156) + SUM(PWSPRT!AX$163) + SUM(PWSPRT!AX$164) + SUM(PWSPRT!AX$165) )</f>
        <v>0.93624800039118672</v>
      </c>
      <c r="AY71" s="437">
        <f>( SUM(PWSPRT!AY$156)) /  ( SUM(PWSPRT!AY$156) + SUM(PWSPRT!AY$163) + SUM(PWSPRT!AY$164) + SUM(PWSPRT!AY$165) )</f>
        <v>0.93641940802792667</v>
      </c>
      <c r="AZ71" s="437">
        <f>( SUM(PWSPRT!AZ$156)) /  ( SUM(PWSPRT!AZ$156) + SUM(PWSPRT!AZ$163) + SUM(PWSPRT!AZ$164) + SUM(PWSPRT!AZ$165) )</f>
        <v>0.93659234607401243</v>
      </c>
      <c r="BA71" s="437">
        <f>( SUM(PWSPRT!BA$156)) /  ( SUM(PWSPRT!BA$156) + SUM(PWSPRT!BA$163) + SUM(PWSPRT!BA$164) + SUM(PWSPRT!BA$165) )</f>
        <v>0.93677166013589241</v>
      </c>
      <c r="BB71" s="437">
        <f>( SUM(PWSPRT!BB$156)) /  ( SUM(PWSPRT!BB$156) + SUM(PWSPRT!BB$163) + SUM(PWSPRT!BB$164) + SUM(PWSPRT!BB$165) )</f>
        <v>0.93695651940219637</v>
      </c>
      <c r="BC71" s="437">
        <f>( SUM(PWSPRT!BC$156)) /  ( SUM(PWSPRT!BC$156) + SUM(PWSPRT!BC$163) + SUM(PWSPRT!BC$164) + SUM(PWSPRT!BC$165) )</f>
        <v>0.93714051470169191</v>
      </c>
      <c r="BD71" s="437">
        <f>( SUM(PWSPRT!BD$156)) /  ( SUM(PWSPRT!BD$156) + SUM(PWSPRT!BD$163) + SUM(PWSPRT!BD$164) + SUM(PWSPRT!BD$165) )</f>
        <v>0.93731935861941218</v>
      </c>
      <c r="BE71" s="437">
        <f>( SUM(PWSPRT!BE$156)) /  ( SUM(PWSPRT!BE$156) + SUM(PWSPRT!BE$163) + SUM(PWSPRT!BE$164) + SUM(PWSPRT!BE$165) )</f>
        <v>0.93749815500475076</v>
      </c>
      <c r="BF71" s="437">
        <f>( SUM(PWSPRT!BF$156)) /  ( SUM(PWSPRT!BF$156) + SUM(PWSPRT!BF$163) + SUM(PWSPRT!BF$164) + SUM(PWSPRT!BF$165) )</f>
        <v>0.93767213847288888</v>
      </c>
      <c r="BG71" s="437">
        <f>( SUM(PWSPRT!BG$156)) /  ( SUM(PWSPRT!BG$156) + SUM(PWSPRT!BG$163) + SUM(PWSPRT!BG$164) + SUM(PWSPRT!BG$165) )</f>
        <v>0.93784442807920765</v>
      </c>
      <c r="BH71" s="437">
        <f>( SUM(PWSPRT!BH$156)) /  ( SUM(PWSPRT!BH$156) + SUM(PWSPRT!BH$163) + SUM(PWSPRT!BH$164) + SUM(PWSPRT!BH$165) )</f>
        <v>0.93801549408983131</v>
      </c>
      <c r="BI71" s="437">
        <f>( SUM(PWSPRT!BI$156)) /  ( SUM(PWSPRT!BI$156) + SUM(PWSPRT!BI$163) + SUM(PWSPRT!BI$164) + SUM(PWSPRT!BI$165) )</f>
        <v>0.93818373480133954</v>
      </c>
      <c r="BJ71" s="437">
        <f>( SUM(PWSPRT!BJ$156)) /  ( SUM(PWSPRT!BJ$156) + SUM(PWSPRT!BJ$163) + SUM(PWSPRT!BJ$164) + SUM(PWSPRT!BJ$165) )</f>
        <v>0.93834925066455255</v>
      </c>
      <c r="BK71" s="1507"/>
      <c r="BL71" s="1507"/>
      <c r="BM71" s="1507"/>
      <c r="BN71" s="1507"/>
      <c r="BO71" s="1507"/>
      <c r="BP71" s="1507"/>
      <c r="BQ71" s="1507"/>
      <c r="BR71" s="1507"/>
      <c r="BS71" s="1507"/>
      <c r="BT71" s="1507"/>
      <c r="BU71" s="1507"/>
      <c r="BV71" s="1507"/>
      <c r="BW71" s="1507"/>
      <c r="BX71" s="1507"/>
      <c r="BY71" s="1507"/>
      <c r="BZ71" s="1507"/>
      <c r="CA71" s="1507"/>
      <c r="CB71" s="1507"/>
      <c r="CC71" s="1507"/>
      <c r="CD71" s="1507"/>
      <c r="CE71" s="1507"/>
      <c r="CF71" s="1507"/>
      <c r="CG71" s="1507"/>
      <c r="CH71" s="1507"/>
      <c r="CI71" s="1507"/>
      <c r="CJ71" s="1508"/>
    </row>
    <row r="72" spans="2:88" ht="28.2" thickBot="1" x14ac:dyDescent="0.3">
      <c r="B72" s="1185" t="s">
        <v>311</v>
      </c>
      <c r="C72" s="1186" t="s">
        <v>286</v>
      </c>
      <c r="D72" s="527" t="s">
        <v>312</v>
      </c>
      <c r="E72" s="1186" t="s">
        <v>145</v>
      </c>
      <c r="F72" s="528">
        <v>2</v>
      </c>
      <c r="G72" s="438"/>
      <c r="H72" s="438"/>
      <c r="I72" s="438">
        <f>SUM(PWSPRT!I$133) + SUM(PWSPRT!I$135) - SUM(PWSPRT!I$145) - SUM(PWSPRT!I$146)</f>
        <v>29.06</v>
      </c>
      <c r="J72" s="438">
        <f>SUM(PWSPRT!J$133) + SUM(PWSPRT!J$135) - SUM(PWSPRT!J$145) - SUM(PWSPRT!J$146)</f>
        <v>28.80236</v>
      </c>
      <c r="K72" s="438">
        <f>SUM(PWSPRT!K$133) + SUM(PWSPRT!K$135) - SUM(PWSPRT!K$145) - SUM(PWSPRT!K$146)</f>
        <v>30.002359999999999</v>
      </c>
      <c r="L72" s="438">
        <f>SUM(PWSPRT!L$133) + SUM(PWSPRT!L$135) - SUM(PWSPRT!L$145) - SUM(PWSPRT!L$146)</f>
        <v>29.772359999999999</v>
      </c>
      <c r="M72" s="438">
        <f>SUM(PWSPRT!M$133) + SUM(PWSPRT!M$135) - SUM(PWSPRT!M$145) - SUM(PWSPRT!M$146)</f>
        <v>29.565660000000001</v>
      </c>
      <c r="N72" s="438">
        <f>SUM(PWSPRT!N$133) + SUM(PWSPRT!N$135) - SUM(PWSPRT!N$145) - SUM(PWSPRT!N$146)</f>
        <v>28.330859999999998</v>
      </c>
      <c r="O72" s="438">
        <f>SUM(PWSPRT!O$133) + SUM(PWSPRT!O$135) - SUM(PWSPRT!O$145) - SUM(PWSPRT!O$146)</f>
        <v>27.69556</v>
      </c>
      <c r="P72" s="438">
        <f>SUM(PWSPRT!P$133) + SUM(PWSPRT!P$135) - SUM(PWSPRT!P$145) - SUM(PWSPRT!P$146)</f>
        <v>27.108560000000001</v>
      </c>
      <c r="Q72" s="438">
        <f>SUM(PWSPRT!Q$133) + SUM(PWSPRT!Q$135) - SUM(PWSPRT!Q$145) - SUM(PWSPRT!Q$146)</f>
        <v>27.074660000000002</v>
      </c>
      <c r="R72" s="438">
        <f>SUM(PWSPRT!R$133) + SUM(PWSPRT!R$135) - SUM(PWSPRT!R$145) - SUM(PWSPRT!R$146)</f>
        <v>26.55236</v>
      </c>
      <c r="S72" s="438">
        <f>SUM(PWSPRT!S$133) + SUM(PWSPRT!S$135) - SUM(PWSPRT!S$145) - SUM(PWSPRT!S$146)</f>
        <v>26.800059999999998</v>
      </c>
      <c r="T72" s="438">
        <f>SUM(PWSPRT!T$133) + SUM(PWSPRT!T$135) - SUM(PWSPRT!T$145) - SUM(PWSPRT!T$146)</f>
        <v>26.54776</v>
      </c>
      <c r="U72" s="438">
        <f>SUM(PWSPRT!U$133) + SUM(PWSPRT!U$135) - SUM(PWSPRT!U$145) - SUM(PWSPRT!U$146)</f>
        <v>27.16066</v>
      </c>
      <c r="V72" s="438">
        <f>SUM(PWSPRT!V$133) + SUM(PWSPRT!V$135) - SUM(PWSPRT!V$145) - SUM(PWSPRT!V$146)</f>
        <v>26.807860000000005</v>
      </c>
      <c r="W72" s="438">
        <f>SUM(PWSPRT!W$133) + SUM(PWSPRT!W$135) - SUM(PWSPRT!W$145) - SUM(PWSPRT!W$146)</f>
        <v>26.48516</v>
      </c>
      <c r="X72" s="438">
        <f>SUM(PWSPRT!X$133) + SUM(PWSPRT!X$135) - SUM(PWSPRT!X$145) - SUM(PWSPRT!X$146)</f>
        <v>27.02516</v>
      </c>
      <c r="Y72" s="438">
        <f>SUM(PWSPRT!Y$133) + SUM(PWSPRT!Y$135) - SUM(PWSPRT!Y$145) - SUM(PWSPRT!Y$146)</f>
        <v>27.085160000000002</v>
      </c>
      <c r="Z72" s="438">
        <f>SUM(PWSPRT!Z$133) + SUM(PWSPRT!Z$135) - SUM(PWSPRT!Z$145) - SUM(PWSPRT!Z$146)</f>
        <v>26.835160000000002</v>
      </c>
      <c r="AA72" s="438">
        <f>SUM(PWSPRT!AA$133) + SUM(PWSPRT!AA$135) - SUM(PWSPRT!AA$145) - SUM(PWSPRT!AA$146)</f>
        <v>27.485160000000004</v>
      </c>
      <c r="AB72" s="438">
        <f>SUM(PWSPRT!AB$133) + SUM(PWSPRT!AB$135) - SUM(PWSPRT!AB$145) - SUM(PWSPRT!AB$146)</f>
        <v>27.105159999999998</v>
      </c>
      <c r="AC72" s="438">
        <f>SUM(PWSPRT!AC$133) + SUM(PWSPRT!AC$135) - SUM(PWSPRT!AC$145) - SUM(PWSPRT!AC$146)</f>
        <v>27.535160000000001</v>
      </c>
      <c r="AD72" s="438">
        <f>SUM(PWSPRT!AD$133) + SUM(PWSPRT!AD$135) - SUM(PWSPRT!AD$145) - SUM(PWSPRT!AD$146)</f>
        <v>26.835160000000002</v>
      </c>
      <c r="AE72" s="438">
        <f>SUM(PWSPRT!AE$133) + SUM(PWSPRT!AE$135) - SUM(PWSPRT!AE$145) - SUM(PWSPRT!AE$146)</f>
        <v>27.355159999999998</v>
      </c>
      <c r="AF72" s="438">
        <f>SUM(PWSPRT!AF$133) + SUM(PWSPRT!AF$135) - SUM(PWSPRT!AF$145) - SUM(PWSPRT!AF$146)</f>
        <v>27.655159999999999</v>
      </c>
      <c r="AG72" s="438">
        <f>SUM(PWSPRT!AG$133) + SUM(PWSPRT!AG$135) - SUM(PWSPRT!AG$145) - SUM(PWSPRT!AG$146)</f>
        <v>27.865160000000003</v>
      </c>
      <c r="AH72" s="438">
        <f>SUM(PWSPRT!AH$133) + SUM(PWSPRT!AH$135) - SUM(PWSPRT!AH$145) - SUM(PWSPRT!AH$146)</f>
        <v>27.695160000000001</v>
      </c>
      <c r="AI72" s="438">
        <f>SUM(PWSPRT!AI$133) + SUM(PWSPRT!AI$135) - SUM(PWSPRT!AI$145) - SUM(PWSPRT!AI$146)</f>
        <v>27.835159999999998</v>
      </c>
      <c r="AJ72" s="438">
        <f>SUM(PWSPRT!AJ$133) + SUM(PWSPRT!AJ$135) - SUM(PWSPRT!AJ$145) - SUM(PWSPRT!AJ$146)</f>
        <v>28.195159999999998</v>
      </c>
      <c r="AK72" s="438">
        <f>SUM(PWSPRT!AK$133) + SUM(PWSPRT!AK$135) - SUM(PWSPRT!AK$145) - SUM(PWSPRT!AK$146)</f>
        <v>27.935160000000003</v>
      </c>
      <c r="AL72" s="438">
        <f>SUM(PWSPRT!AL$133) + SUM(PWSPRT!AL$135) - SUM(PWSPRT!AL$145) - SUM(PWSPRT!AL$146)</f>
        <v>27.875160000000001</v>
      </c>
      <c r="AM72" s="438">
        <f>SUM(PWSPRT!AM$133) + SUM(PWSPRT!AM$135) - SUM(PWSPRT!AM$145) - SUM(PWSPRT!AM$146)</f>
        <v>27.91516</v>
      </c>
      <c r="AN72" s="438">
        <f>SUM(PWSPRT!AN$133) + SUM(PWSPRT!AN$135) - SUM(PWSPRT!AN$145) - SUM(PWSPRT!AN$146)</f>
        <v>28.595160000000003</v>
      </c>
      <c r="AO72" s="438">
        <f>SUM(PWSPRT!AO$133) + SUM(PWSPRT!AO$135) - SUM(PWSPRT!AO$145) - SUM(PWSPRT!AO$146)</f>
        <v>28.205159999999999</v>
      </c>
      <c r="AP72" s="438">
        <f>SUM(PWSPRT!AP$133) + SUM(PWSPRT!AP$135) - SUM(PWSPRT!AP$145) - SUM(PWSPRT!AP$146)</f>
        <v>28.685159999999996</v>
      </c>
      <c r="AQ72" s="438">
        <f>SUM(PWSPRT!AQ$133) + SUM(PWSPRT!AQ$135) - SUM(PWSPRT!AQ$145) - SUM(PWSPRT!AQ$146)</f>
        <v>28.295159999999996</v>
      </c>
      <c r="AR72" s="438">
        <f>SUM(PWSPRT!AR$133) + SUM(PWSPRT!AR$135) - SUM(PWSPRT!AR$145) - SUM(PWSPRT!AR$146)</f>
        <v>29.445160000000001</v>
      </c>
      <c r="AS72" s="438">
        <f>SUM(PWSPRT!AS$133) + SUM(PWSPRT!AS$135) - SUM(PWSPRT!AS$145) - SUM(PWSPRT!AS$146)</f>
        <v>29.23516</v>
      </c>
      <c r="AT72" s="438">
        <f>SUM(PWSPRT!AT$133) + SUM(PWSPRT!AT$135) - SUM(PWSPRT!AT$145) - SUM(PWSPRT!AT$146)</f>
        <v>29.585160000000002</v>
      </c>
      <c r="AU72" s="438">
        <f>SUM(PWSPRT!AU$133) + SUM(PWSPRT!AU$135) - SUM(PWSPRT!AU$145) - SUM(PWSPRT!AU$146)</f>
        <v>29.405160000000002</v>
      </c>
      <c r="AV72" s="438">
        <f>SUM(PWSPRT!AV$133) + SUM(PWSPRT!AV$135) - SUM(PWSPRT!AV$145) - SUM(PWSPRT!AV$146)</f>
        <v>29.785159999999998</v>
      </c>
      <c r="AW72" s="438">
        <f>SUM(PWSPRT!AW$133) + SUM(PWSPRT!AW$135) - SUM(PWSPRT!AW$145) - SUM(PWSPRT!AW$146)</f>
        <v>29.495159999999998</v>
      </c>
      <c r="AX72" s="438">
        <f>SUM(PWSPRT!AX$133) + SUM(PWSPRT!AX$135) - SUM(PWSPRT!AX$145) - SUM(PWSPRT!AX$146)</f>
        <v>30.335160000000002</v>
      </c>
      <c r="AY72" s="438">
        <f>SUM(PWSPRT!AY$133) + SUM(PWSPRT!AY$135) - SUM(PWSPRT!AY$145) - SUM(PWSPRT!AY$146)</f>
        <v>30.475160000000002</v>
      </c>
      <c r="AZ72" s="438">
        <f>SUM(PWSPRT!AZ$133) + SUM(PWSPRT!AZ$135) - SUM(PWSPRT!AZ$145) - SUM(PWSPRT!AZ$146)</f>
        <v>30.085160000000002</v>
      </c>
      <c r="BA72" s="438">
        <f>SUM(PWSPRT!BA$133) + SUM(PWSPRT!BA$135) - SUM(PWSPRT!BA$145) - SUM(PWSPRT!BA$146)</f>
        <v>30.285159999999998</v>
      </c>
      <c r="BB72" s="438">
        <f>SUM(PWSPRT!BB$133) + SUM(PWSPRT!BB$135) - SUM(PWSPRT!BB$145) - SUM(PWSPRT!BB$146)</f>
        <v>30.205159999999999</v>
      </c>
      <c r="BC72" s="438">
        <f>SUM(PWSPRT!BC$133) + SUM(PWSPRT!BC$135) - SUM(PWSPRT!BC$145) - SUM(PWSPRT!BC$146)</f>
        <v>30.385159999999999</v>
      </c>
      <c r="BD72" s="438">
        <f>SUM(PWSPRT!BD$133) + SUM(PWSPRT!BD$135) - SUM(PWSPRT!BD$145) - SUM(PWSPRT!BD$146)</f>
        <v>30.375160000000001</v>
      </c>
      <c r="BE72" s="438">
        <f>SUM(PWSPRT!BE$133) + SUM(PWSPRT!BE$135) - SUM(PWSPRT!BE$145) - SUM(PWSPRT!BE$146)</f>
        <v>30.945160000000001</v>
      </c>
      <c r="BF72" s="438">
        <f>SUM(PWSPRT!BF$133) + SUM(PWSPRT!BF$135) - SUM(PWSPRT!BF$145) - SUM(PWSPRT!BF$146)</f>
        <v>31.175159999999998</v>
      </c>
      <c r="BG72" s="438">
        <f>SUM(PWSPRT!BG$133) + SUM(PWSPRT!BG$135) - SUM(PWSPRT!BG$145) - SUM(PWSPRT!BG$146)</f>
        <v>31.265160000000002</v>
      </c>
      <c r="BH72" s="438">
        <f>SUM(PWSPRT!BH$133) + SUM(PWSPRT!BH$135) - SUM(PWSPRT!BH$145) - SUM(PWSPRT!BH$146)</f>
        <v>31.405160000000002</v>
      </c>
      <c r="BI72" s="438">
        <f>SUM(PWSPRT!BI$133) + SUM(PWSPRT!BI$135) - SUM(PWSPRT!BI$145) - SUM(PWSPRT!BI$146)</f>
        <v>31.23516</v>
      </c>
      <c r="BJ72" s="438">
        <f>SUM(PWSPRT!BJ$133) + SUM(PWSPRT!BJ$135) - SUM(PWSPRT!BJ$145) - SUM(PWSPRT!BJ$146)</f>
        <v>31.445160000000001</v>
      </c>
      <c r="BK72" s="1509"/>
      <c r="BL72" s="1509"/>
      <c r="BM72" s="1509"/>
      <c r="BN72" s="1509"/>
      <c r="BO72" s="1509"/>
      <c r="BP72" s="1509"/>
      <c r="BQ72" s="1509"/>
      <c r="BR72" s="1509"/>
      <c r="BS72" s="1509"/>
      <c r="BT72" s="1509"/>
      <c r="BU72" s="1509"/>
      <c r="BV72" s="1509"/>
      <c r="BW72" s="1509"/>
      <c r="BX72" s="1509"/>
      <c r="BY72" s="1509"/>
      <c r="BZ72" s="1509"/>
      <c r="CA72" s="1509"/>
      <c r="CB72" s="1509"/>
      <c r="CC72" s="1509"/>
      <c r="CD72" s="1509"/>
      <c r="CE72" s="1509"/>
      <c r="CF72" s="1509"/>
      <c r="CG72" s="1509"/>
      <c r="CH72" s="1509"/>
      <c r="CI72" s="1509"/>
      <c r="CJ72" s="1510"/>
    </row>
    <row r="73" spans="2:88" ht="14.4" thickBot="1" x14ac:dyDescent="0.3">
      <c r="B73" s="1182" t="s">
        <v>313</v>
      </c>
      <c r="C73" s="577" t="s">
        <v>152</v>
      </c>
      <c r="D73" s="578" t="s">
        <v>314</v>
      </c>
      <c r="E73" s="577" t="s">
        <v>145</v>
      </c>
      <c r="F73" s="579">
        <v>2</v>
      </c>
      <c r="G73" s="435"/>
      <c r="H73" s="435"/>
      <c r="I73" s="435">
        <f>SUM(PWSPRT!I$151)</f>
        <v>26.93</v>
      </c>
      <c r="J73" s="435">
        <f>SUM(PWSPRT!J$151)</f>
        <v>30.71</v>
      </c>
      <c r="K73" s="435">
        <f>SUM(PWSPRT!K$151)</f>
        <v>26</v>
      </c>
      <c r="L73" s="435">
        <f>SUM(PWSPRT!L$151)</f>
        <v>24</v>
      </c>
      <c r="M73" s="435">
        <f>SUM(PWSPRT!M$151)</f>
        <v>22.0046</v>
      </c>
      <c r="N73" s="435">
        <f>SUM(PWSPRT!N$151)</f>
        <v>22.3963</v>
      </c>
      <c r="O73" s="435">
        <f>SUM(PWSPRT!O$151)</f>
        <v>22.039000000000001</v>
      </c>
      <c r="P73" s="435">
        <f>SUM(PWSPRT!P$151)</f>
        <v>21.000399999999999</v>
      </c>
      <c r="Q73" s="435">
        <f>SUM(PWSPRT!Q$151)</f>
        <v>20.2544</v>
      </c>
      <c r="R73" s="435">
        <f>SUM(PWSPRT!R$151)</f>
        <v>19.4373</v>
      </c>
      <c r="S73" s="435">
        <f>SUM(PWSPRT!S$151)</f>
        <v>18.815799999999999</v>
      </c>
      <c r="T73" s="435">
        <f>SUM(PWSPRT!T$151)</f>
        <v>18.279600000000002</v>
      </c>
      <c r="U73" s="435">
        <f>SUM(PWSPRT!U$151)</f>
        <v>17.928100000000001</v>
      </c>
      <c r="V73" s="435">
        <f>SUM(PWSPRT!V$151)</f>
        <v>17.691600000000001</v>
      </c>
      <c r="W73" s="435">
        <f>SUM(PWSPRT!W$151)</f>
        <v>17.380400000000002</v>
      </c>
      <c r="X73" s="435">
        <f>SUM(PWSPRT!X$151)</f>
        <v>17.019100000000002</v>
      </c>
      <c r="Y73" s="435">
        <f>SUM(PWSPRT!Y$151)</f>
        <v>16.657799999999998</v>
      </c>
      <c r="Z73" s="435">
        <f>SUM(PWSPRT!Z$151)</f>
        <v>16.296500000000002</v>
      </c>
      <c r="AA73" s="435">
        <f>SUM(PWSPRT!AA$151)</f>
        <v>15.975200000000001</v>
      </c>
      <c r="AB73" s="435">
        <f>SUM(PWSPRT!AB$151)</f>
        <v>15.9026</v>
      </c>
      <c r="AC73" s="435">
        <f>SUM(PWSPRT!AC$151)</f>
        <v>15.82</v>
      </c>
      <c r="AD73" s="435">
        <f>SUM(PWSPRT!AD$151)</f>
        <v>15.737400000000001</v>
      </c>
      <c r="AE73" s="435">
        <f>SUM(PWSPRT!AE$151)</f>
        <v>15.664800000000001</v>
      </c>
      <c r="AF73" s="435">
        <f>SUM(PWSPRT!AF$151)</f>
        <v>15.5822</v>
      </c>
      <c r="AG73" s="435">
        <f>SUM(PWSPRT!AG$151)</f>
        <v>15.499599999999999</v>
      </c>
      <c r="AH73" s="435">
        <f>SUM(PWSPRT!AH$151)</f>
        <v>15.417000000000002</v>
      </c>
      <c r="AI73" s="435">
        <f>SUM(PWSPRT!AI$151)</f>
        <v>15.3444</v>
      </c>
      <c r="AJ73" s="435">
        <f>SUM(PWSPRT!AJ$151)</f>
        <v>15.271799999999999</v>
      </c>
      <c r="AK73" s="435">
        <f>SUM(PWSPRT!AK$151)</f>
        <v>15.1892</v>
      </c>
      <c r="AL73" s="435">
        <f>SUM(PWSPRT!AL$151)</f>
        <v>15.1066</v>
      </c>
      <c r="AM73" s="435">
        <f>SUM(PWSPRT!AM$151)</f>
        <v>15.033999999999999</v>
      </c>
      <c r="AN73" s="435">
        <f>SUM(PWSPRT!AN$151)</f>
        <v>14.961399999999999</v>
      </c>
      <c r="AO73" s="435">
        <f>SUM(PWSPRT!AO$151)</f>
        <v>14.8812</v>
      </c>
      <c r="AP73" s="435">
        <f>SUM(PWSPRT!AP$151)</f>
        <v>14.821199999999999</v>
      </c>
      <c r="AQ73" s="435">
        <f>SUM(PWSPRT!AQ$151)</f>
        <v>14.761199999999999</v>
      </c>
      <c r="AR73" s="435">
        <f>SUM(PWSPRT!AR$151)</f>
        <v>14.7012</v>
      </c>
      <c r="AS73" s="435">
        <f>SUM(PWSPRT!AS$151)</f>
        <v>14.6212</v>
      </c>
      <c r="AT73" s="435">
        <f>SUM(PWSPRT!AT$151)</f>
        <v>14.5512</v>
      </c>
      <c r="AU73" s="435">
        <f>SUM(PWSPRT!AU$151)</f>
        <v>14.481199999999999</v>
      </c>
      <c r="AV73" s="435">
        <f>SUM(PWSPRT!AV$151)</f>
        <v>14.401199999999999</v>
      </c>
      <c r="AW73" s="435">
        <f>SUM(PWSPRT!AW$151)</f>
        <v>14.331199999999999</v>
      </c>
      <c r="AX73" s="435">
        <f>SUM(PWSPRT!AX$151)</f>
        <v>14.261199999999999</v>
      </c>
      <c r="AY73" s="435">
        <f>SUM(PWSPRT!AY$151)</f>
        <v>14.1812</v>
      </c>
      <c r="AZ73" s="435">
        <f>SUM(PWSPRT!AZ$151)</f>
        <v>14.1112</v>
      </c>
      <c r="BA73" s="435">
        <f>SUM(PWSPRT!BA$151)</f>
        <v>14.0412</v>
      </c>
      <c r="BB73" s="435">
        <f>SUM(PWSPRT!BB$151)</f>
        <v>13.9712</v>
      </c>
      <c r="BC73" s="435">
        <f>SUM(PWSPRT!BC$151)</f>
        <v>13.901199999999999</v>
      </c>
      <c r="BD73" s="435">
        <f>SUM(PWSPRT!BD$151)</f>
        <v>13.831199999999999</v>
      </c>
      <c r="BE73" s="435">
        <f>SUM(PWSPRT!BE$151)</f>
        <v>13.761199999999999</v>
      </c>
      <c r="BF73" s="435">
        <f>SUM(PWSPRT!BF$151)</f>
        <v>13.691199999999998</v>
      </c>
      <c r="BG73" s="435">
        <f>SUM(PWSPRT!BG$151)</f>
        <v>13.6212</v>
      </c>
      <c r="BH73" s="435">
        <f>SUM(PWSPRT!BH$151)</f>
        <v>13.5512</v>
      </c>
      <c r="BI73" s="435">
        <f>SUM(PWSPRT!BI$151)</f>
        <v>13.481199999999999</v>
      </c>
      <c r="BJ73" s="435">
        <f>SUM(PWSPRT!BJ$151)</f>
        <v>13.411200000000001</v>
      </c>
      <c r="BK73" s="1503"/>
      <c r="BL73" s="1503"/>
      <c r="BM73" s="1503"/>
      <c r="BN73" s="1503"/>
      <c r="BO73" s="1503"/>
      <c r="BP73" s="1503"/>
      <c r="BQ73" s="1503"/>
      <c r="BR73" s="1503"/>
      <c r="BS73" s="1503"/>
      <c r="BT73" s="1503"/>
      <c r="BU73" s="1503"/>
      <c r="BV73" s="1503"/>
      <c r="BW73" s="1503"/>
      <c r="BX73" s="1503"/>
      <c r="BY73" s="1503"/>
      <c r="BZ73" s="1503"/>
      <c r="CA73" s="1503"/>
      <c r="CB73" s="1503"/>
      <c r="CC73" s="1503"/>
      <c r="CD73" s="1503"/>
      <c r="CE73" s="1503"/>
      <c r="CF73" s="1503"/>
      <c r="CG73" s="1503"/>
      <c r="CH73" s="1503"/>
      <c r="CI73" s="1503"/>
      <c r="CJ73" s="1504"/>
    </row>
    <row r="74" spans="2:88" ht="14.4" thickBot="1" x14ac:dyDescent="0.3">
      <c r="B74" s="1187" t="s">
        <v>315</v>
      </c>
      <c r="C74" s="529" t="s">
        <v>154</v>
      </c>
      <c r="D74" s="530" t="s">
        <v>316</v>
      </c>
      <c r="E74" s="529" t="s">
        <v>145</v>
      </c>
      <c r="F74" s="526">
        <v>2</v>
      </c>
      <c r="G74" s="435"/>
      <c r="H74" s="435"/>
      <c r="I74" s="435">
        <f>SUM(PWSPRT!I$175)</f>
        <v>181.64000000000001</v>
      </c>
      <c r="J74" s="435">
        <f>SUM(PWSPRT!J$175)</f>
        <v>184.7664465470254</v>
      </c>
      <c r="K74" s="435">
        <f>SUM(PWSPRT!K$175)</f>
        <v>180.50458083070635</v>
      </c>
      <c r="L74" s="435">
        <f>SUM(PWSPRT!L$175)</f>
        <v>178.34253214407948</v>
      </c>
      <c r="M74" s="435">
        <f>SUM(PWSPRT!M$175)</f>
        <v>176.26581104124955</v>
      </c>
      <c r="N74" s="435">
        <f>SUM(PWSPRT!N$175)</f>
        <v>175.44810656354963</v>
      </c>
      <c r="O74" s="435">
        <f>SUM(PWSPRT!O$175)</f>
        <v>173.31773300549574</v>
      </c>
      <c r="P74" s="435">
        <f>SUM(PWSPRT!P$175)</f>
        <v>169.58451070380781</v>
      </c>
      <c r="Q74" s="435">
        <f>SUM(PWSPRT!Q$175)</f>
        <v>165.76580786968387</v>
      </c>
      <c r="R74" s="435">
        <f>SUM(PWSPRT!R$175)</f>
        <v>160.42177956837395</v>
      </c>
      <c r="S74" s="435">
        <f>SUM(PWSPRT!S$175)</f>
        <v>156.15540434066205</v>
      </c>
      <c r="T74" s="435">
        <f>SUM(PWSPRT!T$175)</f>
        <v>152.00887792690014</v>
      </c>
      <c r="U74" s="435">
        <f>SUM(PWSPRT!U$175)</f>
        <v>150.14210261101525</v>
      </c>
      <c r="V74" s="435">
        <f>SUM(PWSPRT!V$175)</f>
        <v>148.95217704803329</v>
      </c>
      <c r="W74" s="435">
        <f>SUM(PWSPRT!W$175)</f>
        <v>145.45957359473041</v>
      </c>
      <c r="X74" s="435">
        <f>SUM(PWSPRT!X$175)</f>
        <v>144.75079766482145</v>
      </c>
      <c r="Y74" s="435">
        <f>SUM(PWSPRT!Y$175)</f>
        <v>143.59010167326554</v>
      </c>
      <c r="Z74" s="435">
        <f>SUM(PWSPRT!Z$175)</f>
        <v>142.0186299406156</v>
      </c>
      <c r="AA74" s="435">
        <f>SUM(PWSPRT!AA$175)</f>
        <v>141.3470897204507</v>
      </c>
      <c r="AB74" s="435">
        <f>SUM(PWSPRT!AB$175)</f>
        <v>140.08498018402176</v>
      </c>
      <c r="AC74" s="435">
        <f>SUM(PWSPRT!AC$175)</f>
        <v>139.80688790432487</v>
      </c>
      <c r="AD74" s="435">
        <f>SUM(PWSPRT!AD$175)</f>
        <v>138.39555271483195</v>
      </c>
      <c r="AE74" s="435">
        <f>SUM(PWSPRT!AE$175)</f>
        <v>138.21325947063502</v>
      </c>
      <c r="AF74" s="435">
        <f>SUM(PWSPRT!AF$175)</f>
        <v>137.79519495502211</v>
      </c>
      <c r="AG74" s="435">
        <f>SUM(PWSPRT!AG$175)</f>
        <v>137.63854115998919</v>
      </c>
      <c r="AH74" s="435">
        <f>SUM(PWSPRT!AH$175)</f>
        <v>137.07980180969025</v>
      </c>
      <c r="AI74" s="435">
        <f>SUM(PWSPRT!AI$175)</f>
        <v>136.8233210972983</v>
      </c>
      <c r="AJ74" s="435">
        <f>SUM(PWSPRT!AJ$175)</f>
        <v>136.79561817429041</v>
      </c>
      <c r="AK74" s="435">
        <f>SUM(PWSPRT!AK$175)</f>
        <v>136.12825377436045</v>
      </c>
      <c r="AL74" s="435">
        <f>SUM(PWSPRT!AL$175)</f>
        <v>136.4667716506795</v>
      </c>
      <c r="AM74" s="435">
        <f>SUM(PWSPRT!AM$175)</f>
        <v>136.64151578335748</v>
      </c>
      <c r="AN74" s="435">
        <f>SUM(PWSPRT!AN$175)</f>
        <v>137.43957587963652</v>
      </c>
      <c r="AO74" s="435">
        <f>SUM(PWSPRT!AO$175)</f>
        <v>137.15207018125648</v>
      </c>
      <c r="AP74" s="435">
        <f>SUM(PWSPRT!AP$175)</f>
        <v>137.76719188644853</v>
      </c>
      <c r="AQ74" s="435">
        <f>SUM(PWSPRT!AQ$175)</f>
        <v>137.49348860477352</v>
      </c>
      <c r="AR74" s="435">
        <f>SUM(PWSPRT!AR$175)</f>
        <v>138.74277375389951</v>
      </c>
      <c r="AS74" s="435">
        <f>SUM(PWSPRT!AS$175)</f>
        <v>138.62169323756149</v>
      </c>
      <c r="AT74" s="435">
        <f>SUM(PWSPRT!AT$175)</f>
        <v>139.07985582834851</v>
      </c>
      <c r="AU74" s="435">
        <f>SUM(PWSPRT!AU$175)</f>
        <v>138.99802790670651</v>
      </c>
      <c r="AV74" s="435">
        <f>SUM(PWSPRT!AV$175)</f>
        <v>139.46669770988251</v>
      </c>
      <c r="AW74" s="435">
        <f>SUM(PWSPRT!AW$175)</f>
        <v>139.27492587736552</v>
      </c>
      <c r="AX74" s="435">
        <f>SUM(PWSPRT!AX$175)</f>
        <v>140.30464457939152</v>
      </c>
      <c r="AY74" s="435">
        <f>SUM(PWSPRT!AY$175)</f>
        <v>140.45992466540253</v>
      </c>
      <c r="AZ74" s="435">
        <f>SUM(PWSPRT!AZ$175)</f>
        <v>140.17889842034052</v>
      </c>
      <c r="BA74" s="435">
        <f>SUM(PWSPRT!BA$175)</f>
        <v>140.47809544374351</v>
      </c>
      <c r="BB74" s="435">
        <f>SUM(PWSPRT!BB$175)</f>
        <v>140.51695966677849</v>
      </c>
      <c r="BC74" s="435">
        <f>SUM(PWSPRT!BC$175)</f>
        <v>140.82443505955453</v>
      </c>
      <c r="BD74" s="435">
        <f>SUM(PWSPRT!BD$175)</f>
        <v>140.92161600786451</v>
      </c>
      <c r="BE74" s="435">
        <f>SUM(PWSPRT!BE$175)</f>
        <v>141.59832707958552</v>
      </c>
      <c r="BF74" s="435">
        <f>SUM(PWSPRT!BF$175)</f>
        <v>141.9550360719015</v>
      </c>
      <c r="BG74" s="435">
        <f>SUM(PWSPRT!BG$175)</f>
        <v>142.16179953690951</v>
      </c>
      <c r="BH74" s="435">
        <f>SUM(PWSPRT!BH$175)</f>
        <v>142.4079926484915</v>
      </c>
      <c r="BI74" s="435">
        <f>SUM(PWSPRT!BI$175)</f>
        <v>142.35398541589751</v>
      </c>
      <c r="BJ74" s="435">
        <f>SUM(PWSPRT!BJ$175)</f>
        <v>142.66947503840447</v>
      </c>
      <c r="BK74" s="1503"/>
      <c r="BL74" s="1503"/>
      <c r="BM74" s="1503"/>
      <c r="BN74" s="1503"/>
      <c r="BO74" s="1503"/>
      <c r="BP74" s="1503"/>
      <c r="BQ74" s="1503"/>
      <c r="BR74" s="1503"/>
      <c r="BS74" s="1503"/>
      <c r="BT74" s="1503"/>
      <c r="BU74" s="1503"/>
      <c r="BV74" s="1503"/>
      <c r="BW74" s="1503"/>
      <c r="BX74" s="1503"/>
      <c r="BY74" s="1503"/>
      <c r="BZ74" s="1503"/>
      <c r="CA74" s="1503"/>
      <c r="CB74" s="1503"/>
      <c r="CC74" s="1503"/>
      <c r="CD74" s="1503"/>
      <c r="CE74" s="1503"/>
      <c r="CF74" s="1503"/>
      <c r="CG74" s="1503"/>
      <c r="CH74" s="1503"/>
      <c r="CI74" s="1503"/>
      <c r="CJ74" s="1504"/>
    </row>
    <row r="75" spans="2:88" x14ac:dyDescent="0.25">
      <c r="B75" s="1188" t="s">
        <v>317</v>
      </c>
      <c r="C75" s="1189" t="s">
        <v>293</v>
      </c>
      <c r="D75" s="580" t="s">
        <v>318</v>
      </c>
      <c r="E75" s="1189" t="s">
        <v>145</v>
      </c>
      <c r="F75" s="581">
        <v>2</v>
      </c>
      <c r="G75" s="439"/>
      <c r="H75" s="439"/>
      <c r="I75" s="439">
        <f>SUM(PWSPRT!I$178)</f>
        <v>5.01</v>
      </c>
      <c r="J75" s="439">
        <f>SUM(PWSPRT!J$178)</f>
        <v>5</v>
      </c>
      <c r="K75" s="439">
        <f>SUM(PWSPRT!K$178)</f>
        <v>5.04</v>
      </c>
      <c r="L75" s="439">
        <f>SUM(PWSPRT!L$178)</f>
        <v>4.96</v>
      </c>
      <c r="M75" s="439">
        <f>SUM(PWSPRT!M$178)</f>
        <v>4.2068377806682804</v>
      </c>
      <c r="N75" s="439">
        <f>SUM(PWSPRT!N$178)</f>
        <v>4.7700000000000005</v>
      </c>
      <c r="O75" s="439">
        <f>SUM(PWSPRT!O$178)</f>
        <v>5.04</v>
      </c>
      <c r="P75" s="439">
        <f>SUM(PWSPRT!P$178)</f>
        <v>5.07</v>
      </c>
      <c r="Q75" s="439">
        <f>SUM(PWSPRT!Q$178)</f>
        <v>5.1499999999999995</v>
      </c>
      <c r="R75" s="439">
        <f>SUM(PWSPRT!R$178)</f>
        <v>4.6500000000000004</v>
      </c>
      <c r="S75" s="439">
        <f>SUM(PWSPRT!S$178)</f>
        <v>4.34</v>
      </c>
      <c r="T75" s="439">
        <f>SUM(PWSPRT!T$178)</f>
        <v>3.6241008950177336</v>
      </c>
      <c r="U75" s="439">
        <f>SUM(PWSPRT!U$178)</f>
        <v>3.5686662109025917</v>
      </c>
      <c r="V75" s="439">
        <f>SUM(PWSPRT!V$178)</f>
        <v>3.5220217738845463</v>
      </c>
      <c r="W75" s="439">
        <f>SUM(PWSPRT!W$178)</f>
        <v>3.2671452271874557</v>
      </c>
      <c r="X75" s="439">
        <f>SUM(PWSPRT!X$178)</f>
        <v>3.1768211570964127</v>
      </c>
      <c r="Y75" s="439">
        <f>SUM(PWSPRT!Y$178)</f>
        <v>3.1083071486523011</v>
      </c>
      <c r="Z75" s="439">
        <f>SUM(PWSPRT!Z$178)</f>
        <v>3.1562988813022343</v>
      </c>
      <c r="AA75" s="439">
        <f>SUM(PWSPRT!AA$178)</f>
        <v>2.183769101467135</v>
      </c>
      <c r="AB75" s="439">
        <f>SUM(PWSPRT!AB$178)</f>
        <v>2.0908686378960795</v>
      </c>
      <c r="AC75" s="439">
        <f>SUM(PWSPRT!AC$178)</f>
        <v>1.8807509175925929</v>
      </c>
      <c r="AD75" s="439">
        <f>SUM(PWSPRT!AD$178)</f>
        <v>1.8369561070854559</v>
      </c>
      <c r="AE75" s="439">
        <f>SUM(PWSPRT!AE$178)</f>
        <v>1.6719493512827626</v>
      </c>
      <c r="AF75" s="439">
        <f>SUM(PWSPRT!AF$178)</f>
        <v>1.6786138668956596</v>
      </c>
      <c r="AG75" s="439">
        <f>SUM(PWSPRT!AG$178)</f>
        <v>1.5253576619286093</v>
      </c>
      <c r="AH75" s="439">
        <f>SUM(PWSPRT!AH$178)</f>
        <v>1.85</v>
      </c>
      <c r="AI75" s="439">
        <f>SUM(PWSPRT!AI$178)</f>
        <v>1.4058677246189291</v>
      </c>
      <c r="AJ75" s="439">
        <f>SUM(PWSPRT!AJ$178)</f>
        <v>1.3319606476271133</v>
      </c>
      <c r="AK75" s="439">
        <f>SUM(PWSPRT!AK$178)</f>
        <v>1.2832050475574022</v>
      </c>
      <c r="AL75" s="439">
        <f>SUM(PWSPRT!AL$178)</f>
        <v>1.1120371712383132</v>
      </c>
      <c r="AM75" s="439">
        <f>SUM(PWSPRT!AM$178)</f>
        <v>1.2204030385600788</v>
      </c>
      <c r="AN75" s="439">
        <f>SUM(PWSPRT!AN$178)</f>
        <v>1.1417729422812783</v>
      </c>
      <c r="AO75" s="439">
        <f>SUM(PWSPRT!AO$178)</f>
        <v>1.1270886406613272</v>
      </c>
      <c r="AP75" s="439">
        <f>SUM(PWSPRT!AP$178)</f>
        <v>1.0682569354689804</v>
      </c>
      <c r="AQ75" s="439">
        <f>SUM(PWSPRT!AQ$178)</f>
        <v>1.1451402171442453</v>
      </c>
      <c r="AR75" s="439">
        <f>SUM(PWSPRT!AR$178)</f>
        <v>1.1359250680180253</v>
      </c>
      <c r="AS75" s="439">
        <f>SUM(PWSPRT!AS$178)</f>
        <v>1.0170355843561083</v>
      </c>
      <c r="AT75" s="439">
        <f>SUM(PWSPRT!AT$178)</f>
        <v>1.1103429935693043</v>
      </c>
      <c r="AU75" s="439">
        <f>SUM(PWSPRT!AU$178)</f>
        <v>1.178640915211048</v>
      </c>
      <c r="AV75" s="439">
        <f>SUM(PWSPRT!AV$178)</f>
        <v>1.1951511120352905</v>
      </c>
      <c r="AW75" s="439">
        <f>SUM(PWSPRT!AW$178)</f>
        <v>1.0136729445522974</v>
      </c>
      <c r="AX75" s="439">
        <f>SUM(PWSPRT!AX$178)</f>
        <v>0.98296424252632164</v>
      </c>
      <c r="AY75" s="439">
        <f>SUM(PWSPRT!AY$178)</f>
        <v>0.99980415651526755</v>
      </c>
      <c r="AZ75" s="439">
        <f>SUM(PWSPRT!AZ$178)</f>
        <v>1.1423104015771344</v>
      </c>
      <c r="BA75" s="439">
        <f>SUM(PWSPRT!BA$178)</f>
        <v>1.087373378174135</v>
      </c>
      <c r="BB75" s="439">
        <f>SUM(PWSPRT!BB$178)</f>
        <v>0.9906091551393672</v>
      </c>
      <c r="BC75" s="439">
        <f>SUM(PWSPRT!BC$178)</f>
        <v>0.9511537623632762</v>
      </c>
      <c r="BD75" s="439">
        <f>SUM(PWSPRT!BD$178)</f>
        <v>1.1140428140533061</v>
      </c>
      <c r="BE75" s="439">
        <f>SUM(PWSPRT!BE$178)</f>
        <v>1.0392617423322861</v>
      </c>
      <c r="BF75" s="439">
        <f>SUM(PWSPRT!BF$178)</f>
        <v>1.0540927500163093</v>
      </c>
      <c r="BG75" s="439">
        <f>SUM(PWSPRT!BG$178)</f>
        <v>1.0607892850082976</v>
      </c>
      <c r="BH75" s="439">
        <f>SUM(PWSPRT!BH$178)</f>
        <v>1.084556173426364</v>
      </c>
      <c r="BI75" s="439">
        <f>SUM(PWSPRT!BI$178)</f>
        <v>1.151583406020336</v>
      </c>
      <c r="BJ75" s="439">
        <f>SUM(PWSPRT!BJ$178)</f>
        <v>0.92725378351332211</v>
      </c>
      <c r="BK75" s="1511"/>
      <c r="BL75" s="1511"/>
      <c r="BM75" s="1511"/>
      <c r="BN75" s="1511"/>
      <c r="BO75" s="1511"/>
      <c r="BP75" s="1511"/>
      <c r="BQ75" s="1511"/>
      <c r="BR75" s="1511"/>
      <c r="BS75" s="1511"/>
      <c r="BT75" s="1511"/>
      <c r="BU75" s="1511"/>
      <c r="BV75" s="1511"/>
      <c r="BW75" s="1511"/>
      <c r="BX75" s="1511"/>
      <c r="BY75" s="1511"/>
      <c r="BZ75" s="1511"/>
      <c r="CA75" s="1511"/>
      <c r="CB75" s="1511"/>
      <c r="CC75" s="1511"/>
      <c r="CD75" s="1511"/>
      <c r="CE75" s="1511"/>
      <c r="CF75" s="1511"/>
      <c r="CG75" s="1511"/>
      <c r="CH75" s="1511"/>
      <c r="CI75" s="1511"/>
      <c r="CJ75" s="1512"/>
    </row>
    <row r="76" spans="2:88" x14ac:dyDescent="0.25">
      <c r="B76" s="1190" t="s">
        <v>319</v>
      </c>
      <c r="C76" s="582" t="s">
        <v>296</v>
      </c>
      <c r="D76" s="583" t="s">
        <v>320</v>
      </c>
      <c r="E76" s="582" t="s">
        <v>145</v>
      </c>
      <c r="F76" s="584">
        <v>2</v>
      </c>
      <c r="G76" s="438"/>
      <c r="H76" s="438"/>
      <c r="I76" s="438">
        <f>SUM(PWSPRT!I$131)</f>
        <v>212.93400000000003</v>
      </c>
      <c r="J76" s="438">
        <f>SUM(PWSPRT!J$131)</f>
        <v>212.84181000000004</v>
      </c>
      <c r="K76" s="438">
        <f>SUM(PWSPRT!K$131)</f>
        <v>212.74963000000002</v>
      </c>
      <c r="L76" s="438">
        <f>SUM(PWSPRT!L$131)</f>
        <v>212.65744000000001</v>
      </c>
      <c r="M76" s="438">
        <f>SUM(PWSPRT!M$131)</f>
        <v>212.56525000000002</v>
      </c>
      <c r="N76" s="438">
        <f>SUM(PWSPRT!N$131)</f>
        <v>212.47306</v>
      </c>
      <c r="O76" s="438">
        <f>SUM(PWSPRT!O$131)</f>
        <v>212.38088000000002</v>
      </c>
      <c r="P76" s="438">
        <f>SUM(PWSPRT!P$131)</f>
        <v>212.28869000000003</v>
      </c>
      <c r="Q76" s="438">
        <f>SUM(PWSPRT!Q$131)</f>
        <v>211.99650000000003</v>
      </c>
      <c r="R76" s="438">
        <f>SUM(PWSPRT!R$131)</f>
        <v>203.98761411184782</v>
      </c>
      <c r="S76" s="438">
        <f>SUM(PWSPRT!S$131)</f>
        <v>215.97872822369564</v>
      </c>
      <c r="T76" s="438">
        <f>SUM(PWSPRT!T$131)</f>
        <v>207.96985233554332</v>
      </c>
      <c r="U76" s="438">
        <f>SUM(PWSPRT!U$131)</f>
        <v>204.06096644739111</v>
      </c>
      <c r="V76" s="438">
        <f>SUM(PWSPRT!V$131)</f>
        <v>216.05208055923893</v>
      </c>
      <c r="W76" s="438">
        <f>SUM(PWSPRT!W$131)</f>
        <v>216.13672055923894</v>
      </c>
      <c r="X76" s="438">
        <f>SUM(PWSPRT!X$131)</f>
        <v>216.22135055923894</v>
      </c>
      <c r="Y76" s="438">
        <f>SUM(PWSPRT!Y$131)</f>
        <v>216.30598055923892</v>
      </c>
      <c r="Z76" s="438">
        <f>SUM(PWSPRT!Z$131)</f>
        <v>216.39061055923892</v>
      </c>
      <c r="AA76" s="438">
        <f>SUM(PWSPRT!AA$131)</f>
        <v>175.51644222590551</v>
      </c>
      <c r="AB76" s="438">
        <f>SUM(PWSPRT!AB$131)</f>
        <v>209.84554305923893</v>
      </c>
      <c r="AC76" s="438">
        <f>SUM(PWSPRT!AC$131)</f>
        <v>200.77465389257219</v>
      </c>
      <c r="AD76" s="438">
        <f>SUM(PWSPRT!AD$131)</f>
        <v>195.10376472590551</v>
      </c>
      <c r="AE76" s="438">
        <f>SUM(PWSPRT!AE$131)</f>
        <v>189.43286555923891</v>
      </c>
      <c r="AF76" s="438">
        <f>SUM(PWSPRT!AF$131)</f>
        <v>183.76197639257219</v>
      </c>
      <c r="AG76" s="438">
        <f>SUM(PWSPRT!AG$131)</f>
        <v>178.09108722590599</v>
      </c>
      <c r="AH76" s="438">
        <f>SUM(PWSPRT!AH$131)</f>
        <v>172.420198059239</v>
      </c>
      <c r="AI76" s="438">
        <f>SUM(PWSPRT!AI$131)</f>
        <v>166.74929889257203</v>
      </c>
      <c r="AJ76" s="438">
        <f>SUM(PWSPRT!AJ$131)</f>
        <v>161.078409725906</v>
      </c>
      <c r="AK76" s="438">
        <f>SUM(PWSPRT!AK$131)</f>
        <v>155.407520559239</v>
      </c>
      <c r="AL76" s="438">
        <f>SUM(PWSPRT!AL$131)</f>
        <v>155.246398059239</v>
      </c>
      <c r="AM76" s="438">
        <f>SUM(PWSPRT!AM$131)</f>
        <v>155.08526555923902</v>
      </c>
      <c r="AN76" s="438">
        <f>SUM(PWSPRT!AN$131)</f>
        <v>154.92414305923901</v>
      </c>
      <c r="AO76" s="438">
        <f>SUM(PWSPRT!AO$131)</f>
        <v>154.76302055923901</v>
      </c>
      <c r="AP76" s="438">
        <f>SUM(PWSPRT!AP$131)</f>
        <v>154.60189805923901</v>
      </c>
      <c r="AQ76" s="438">
        <f>SUM(PWSPRT!AQ$131)</f>
        <v>154.440765559239</v>
      </c>
      <c r="AR76" s="438">
        <f>SUM(PWSPRT!AR$131)</f>
        <v>154.27964305923899</v>
      </c>
      <c r="AS76" s="438">
        <f>SUM(PWSPRT!AS$131)</f>
        <v>154.11852055923902</v>
      </c>
      <c r="AT76" s="438">
        <f>SUM(PWSPRT!AT$131)</f>
        <v>153.95739805923901</v>
      </c>
      <c r="AU76" s="438">
        <f>SUM(PWSPRT!AU$131)</f>
        <v>153.79627555923901</v>
      </c>
      <c r="AV76" s="438">
        <f>SUM(PWSPRT!AV$131)</f>
        <v>153.635143059239</v>
      </c>
      <c r="AW76" s="438">
        <f>SUM(PWSPRT!AW$131)</f>
        <v>153.47402055923902</v>
      </c>
      <c r="AX76" s="438">
        <f>SUM(PWSPRT!AX$131)</f>
        <v>153.31289805923902</v>
      </c>
      <c r="AY76" s="438">
        <f>SUM(PWSPRT!AY$131)</f>
        <v>153.15177555923901</v>
      </c>
      <c r="AZ76" s="438">
        <f>SUM(PWSPRT!AZ$131)</f>
        <v>152.99064305923901</v>
      </c>
      <c r="BA76" s="438">
        <f>SUM(PWSPRT!BA$131)</f>
        <v>152.829520559239</v>
      </c>
      <c r="BB76" s="438">
        <f>SUM(PWSPRT!BB$131)</f>
        <v>152.668398059239</v>
      </c>
      <c r="BC76" s="438">
        <f>SUM(PWSPRT!BC$131)</f>
        <v>152.50727555923902</v>
      </c>
      <c r="BD76" s="438">
        <f>SUM(PWSPRT!BD$131)</f>
        <v>152.34614305923901</v>
      </c>
      <c r="BE76" s="438">
        <f>SUM(PWSPRT!BE$131)</f>
        <v>152.18502055923901</v>
      </c>
      <c r="BF76" s="438">
        <f>SUM(PWSPRT!BF$131)</f>
        <v>152.023898059239</v>
      </c>
      <c r="BG76" s="438">
        <f>SUM(PWSPRT!BG$131)</f>
        <v>151.86276555923899</v>
      </c>
      <c r="BH76" s="438">
        <f>SUM(PWSPRT!BH$131)</f>
        <v>151.70164305923902</v>
      </c>
      <c r="BI76" s="438">
        <f>SUM(PWSPRT!BI$131)</f>
        <v>151.54052055923901</v>
      </c>
      <c r="BJ76" s="438">
        <f>SUM(PWSPRT!BJ$131)</f>
        <v>151.37939805923901</v>
      </c>
      <c r="BK76" s="1509"/>
      <c r="BL76" s="1509"/>
      <c r="BM76" s="1509"/>
      <c r="BN76" s="1509"/>
      <c r="BO76" s="1509"/>
      <c r="BP76" s="1509"/>
      <c r="BQ76" s="1509"/>
      <c r="BR76" s="1509"/>
      <c r="BS76" s="1509"/>
      <c r="BT76" s="1509"/>
      <c r="BU76" s="1509"/>
      <c r="BV76" s="1509"/>
      <c r="BW76" s="1509"/>
      <c r="BX76" s="1509"/>
      <c r="BY76" s="1509"/>
      <c r="BZ76" s="1509"/>
      <c r="CA76" s="1509"/>
      <c r="CB76" s="1509"/>
      <c r="CC76" s="1509"/>
      <c r="CD76" s="1509"/>
      <c r="CE76" s="1509"/>
      <c r="CF76" s="1509"/>
      <c r="CG76" s="1509"/>
      <c r="CH76" s="1509"/>
      <c r="CI76" s="1509"/>
      <c r="CJ76" s="1510"/>
    </row>
    <row r="77" spans="2:88" ht="66.599999999999994" customHeight="1" x14ac:dyDescent="0.25">
      <c r="B77" s="1190" t="s">
        <v>321</v>
      </c>
      <c r="C77" s="582" t="s">
        <v>299</v>
      </c>
      <c r="D77" s="583" t="s">
        <v>322</v>
      </c>
      <c r="E77" s="582" t="s">
        <v>145</v>
      </c>
      <c r="F77" s="584">
        <v>2</v>
      </c>
      <c r="G77" s="438"/>
      <c r="H77" s="438"/>
      <c r="I77" s="438">
        <f>SUM(PWSPRT!I$132)</f>
        <v>181.06924994520551</v>
      </c>
      <c r="J77" s="438">
        <f>SUM(PWSPRT!J$132)</f>
        <v>180.77545882191785</v>
      </c>
      <c r="K77" s="438">
        <f>SUM(PWSPRT!K$132)</f>
        <v>180.68327882191784</v>
      </c>
      <c r="L77" s="438">
        <f>SUM(PWSPRT!L$132)</f>
        <v>180.56483882191782</v>
      </c>
      <c r="M77" s="438">
        <f>SUM(PWSPRT!M$132)</f>
        <v>180.47264882191783</v>
      </c>
      <c r="N77" s="438">
        <f>SUM(PWSPRT!N$132)</f>
        <v>180.38045882191781</v>
      </c>
      <c r="O77" s="438">
        <f>SUM(PWSPRT!O$132)</f>
        <v>180.28827882191783</v>
      </c>
      <c r="P77" s="438">
        <f>SUM(PWSPRT!P$132)</f>
        <v>180.19608882191784</v>
      </c>
      <c r="Q77" s="438">
        <f>SUM(PWSPRT!Q$132)</f>
        <v>179.90389882191783</v>
      </c>
      <c r="R77" s="438">
        <f>SUM(PWSPRT!R$132)</f>
        <v>171.89501293376563</v>
      </c>
      <c r="S77" s="438">
        <f>SUM(PWSPRT!S$132)</f>
        <v>162.88612704561345</v>
      </c>
      <c r="T77" s="438">
        <f>SUM(PWSPRT!T$132)</f>
        <v>155.63297882191787</v>
      </c>
      <c r="U77" s="438">
        <f>SUM(PWSPRT!U$132)</f>
        <v>153.71076882191784</v>
      </c>
      <c r="V77" s="438">
        <f>SUM(PWSPRT!V$132)</f>
        <v>152.47419882191784</v>
      </c>
      <c r="W77" s="438">
        <f>SUM(PWSPRT!W$132)</f>
        <v>148.72671882191787</v>
      </c>
      <c r="X77" s="438">
        <f>SUM(PWSPRT!X$132)</f>
        <v>147.92761882191786</v>
      </c>
      <c r="Y77" s="438">
        <f>SUM(PWSPRT!Y$132)</f>
        <v>146.69840882191784</v>
      </c>
      <c r="Z77" s="438">
        <f>SUM(PWSPRT!Z$132)</f>
        <v>145.17492882191783</v>
      </c>
      <c r="AA77" s="438">
        <f>SUM(PWSPRT!AA$132)</f>
        <v>143.53085882191783</v>
      </c>
      <c r="AB77" s="438">
        <f>SUM(PWSPRT!AB$132)</f>
        <v>142.17584882191784</v>
      </c>
      <c r="AC77" s="438">
        <f>SUM(PWSPRT!AC$132)</f>
        <v>141.68763882191746</v>
      </c>
      <c r="AD77" s="438">
        <f>SUM(PWSPRT!AD$132)</f>
        <v>140.23250882191741</v>
      </c>
      <c r="AE77" s="438">
        <f>SUM(PWSPRT!AE$132)</f>
        <v>139.88520882191779</v>
      </c>
      <c r="AF77" s="438">
        <f>SUM(PWSPRT!AF$132)</f>
        <v>139.47380882191777</v>
      </c>
      <c r="AG77" s="438">
        <f>SUM(PWSPRT!AG$132)</f>
        <v>139.1638988219178</v>
      </c>
      <c r="AH77" s="438">
        <f>SUM(PWSPRT!AH$132)</f>
        <v>144.32759688115681</v>
      </c>
      <c r="AI77" s="438">
        <f>SUM(PWSPRT!AI$132)</f>
        <v>138.22918882191723</v>
      </c>
      <c r="AJ77" s="438">
        <f>SUM(PWSPRT!AJ$132)</f>
        <v>138.12757882191752</v>
      </c>
      <c r="AK77" s="438">
        <f>SUM(PWSPRT!AK$132)</f>
        <v>137.41145882191785</v>
      </c>
      <c r="AL77" s="438">
        <f>SUM(PWSPRT!AL$132)</f>
        <v>137.57880882191782</v>
      </c>
      <c r="AM77" s="438">
        <f>SUM(PWSPRT!AM$132)</f>
        <v>137.86191882191756</v>
      </c>
      <c r="AN77" s="438">
        <f>SUM(PWSPRT!AN$132)</f>
        <v>138.5813488219178</v>
      </c>
      <c r="AO77" s="438">
        <f>SUM(PWSPRT!AO$132)</f>
        <v>138.2791588219178</v>
      </c>
      <c r="AP77" s="438">
        <f>SUM(PWSPRT!AP$132)</f>
        <v>138.83544882191751</v>
      </c>
      <c r="AQ77" s="438">
        <f>SUM(PWSPRT!AQ$132)</f>
        <v>138.63862882191776</v>
      </c>
      <c r="AR77" s="438">
        <f>SUM(PWSPRT!AR$132)</f>
        <v>139.87869882191754</v>
      </c>
      <c r="AS77" s="438">
        <f>SUM(PWSPRT!AS$132)</f>
        <v>139.6387288219176</v>
      </c>
      <c r="AT77" s="438">
        <f>SUM(PWSPRT!AT$132)</f>
        <v>140.19019882191782</v>
      </c>
      <c r="AU77" s="438">
        <f>SUM(PWSPRT!AU$132)</f>
        <v>140.17666882191756</v>
      </c>
      <c r="AV77" s="438">
        <f>SUM(PWSPRT!AV$132)</f>
        <v>140.6618488219178</v>
      </c>
      <c r="AW77" s="438">
        <f>SUM(PWSPRT!AW$132)</f>
        <v>140.28859882191782</v>
      </c>
      <c r="AX77" s="438">
        <f>SUM(PWSPRT!AX$132)</f>
        <v>141.28760882191784</v>
      </c>
      <c r="AY77" s="438">
        <f>SUM(PWSPRT!AY$132)</f>
        <v>141.45972882191779</v>
      </c>
      <c r="AZ77" s="438">
        <f>SUM(PWSPRT!AZ$132)</f>
        <v>141.32120882191765</v>
      </c>
      <c r="BA77" s="438">
        <f>SUM(PWSPRT!BA$132)</f>
        <v>141.56546882191765</v>
      </c>
      <c r="BB77" s="438">
        <f>SUM(PWSPRT!BB$132)</f>
        <v>141.50756882191786</v>
      </c>
      <c r="BC77" s="438">
        <f>SUM(PWSPRT!BC$132)</f>
        <v>141.77558882191781</v>
      </c>
      <c r="BD77" s="438">
        <f>SUM(PWSPRT!BD$132)</f>
        <v>142.03565882191782</v>
      </c>
      <c r="BE77" s="438">
        <f>SUM(PWSPRT!BE$132)</f>
        <v>142.6375888219178</v>
      </c>
      <c r="BF77" s="438">
        <f>SUM(PWSPRT!BF$132)</f>
        <v>143.00912882191781</v>
      </c>
      <c r="BG77" s="438">
        <f>SUM(PWSPRT!BG$132)</f>
        <v>143.22258882191781</v>
      </c>
      <c r="BH77" s="438">
        <f>SUM(PWSPRT!BH$132)</f>
        <v>143.49254882191786</v>
      </c>
      <c r="BI77" s="438">
        <f>SUM(PWSPRT!BI$132)</f>
        <v>143.50556882191785</v>
      </c>
      <c r="BJ77" s="438">
        <f>SUM(PWSPRT!BJ$132)</f>
        <v>143.59672882191779</v>
      </c>
      <c r="BK77" s="1509"/>
      <c r="BL77" s="1509"/>
      <c r="BM77" s="1509"/>
      <c r="BN77" s="1509"/>
      <c r="BO77" s="1509"/>
      <c r="BP77" s="1509"/>
      <c r="BQ77" s="1509"/>
      <c r="BR77" s="1509"/>
      <c r="BS77" s="1509"/>
      <c r="BT77" s="1509"/>
      <c r="BU77" s="1509"/>
      <c r="BV77" s="1509"/>
      <c r="BW77" s="1509"/>
      <c r="BX77" s="1509"/>
      <c r="BY77" s="1509"/>
      <c r="BZ77" s="1509"/>
      <c r="CA77" s="1509"/>
      <c r="CB77" s="1509"/>
      <c r="CC77" s="1509"/>
      <c r="CD77" s="1509"/>
      <c r="CE77" s="1509"/>
      <c r="CF77" s="1509"/>
      <c r="CG77" s="1509"/>
      <c r="CH77" s="1509"/>
      <c r="CI77" s="1509"/>
      <c r="CJ77" s="1510"/>
    </row>
    <row r="78" spans="2:88" ht="18" customHeight="1" thickBot="1" x14ac:dyDescent="0.3">
      <c r="B78" s="1196" t="s">
        <v>323</v>
      </c>
      <c r="C78" s="1197" t="s">
        <v>302</v>
      </c>
      <c r="D78" s="585" t="s">
        <v>324</v>
      </c>
      <c r="E78" s="1197" t="s">
        <v>145</v>
      </c>
      <c r="F78" s="586">
        <v>2</v>
      </c>
      <c r="G78" s="440"/>
      <c r="H78" s="440"/>
      <c r="I78" s="440">
        <f>SUM(PWSPRT!I$181)</f>
        <v>-5.5807500547945015</v>
      </c>
      <c r="J78" s="440">
        <f>SUM(PWSPRT!J$181)</f>
        <v>-8.9909877251075443</v>
      </c>
      <c r="K78" s="440">
        <f>SUM(PWSPRT!K$181)</f>
        <v>-4.861302008788507</v>
      </c>
      <c r="L78" s="440">
        <f>SUM(PWSPRT!L$181)</f>
        <v>-2.7376933221616673</v>
      </c>
      <c r="M78" s="440">
        <f>SUM(PWSPRT!M$181)</f>
        <v>0</v>
      </c>
      <c r="N78" s="440">
        <f>SUM(PWSPRT!N$181)</f>
        <v>0.16235225836818312</v>
      </c>
      <c r="O78" s="440">
        <f>SUM(PWSPRT!O$181)</f>
        <v>1.9305458164220886</v>
      </c>
      <c r="P78" s="440">
        <f>SUM(PWSPRT!P$181)</f>
        <v>5.5415781181100314</v>
      </c>
      <c r="Q78" s="440">
        <f>SUM(PWSPRT!Q$181)</f>
        <v>8.9880909522339678</v>
      </c>
      <c r="R78" s="440">
        <f>SUM(PWSPRT!R$181)</f>
        <v>6.8232333653916779</v>
      </c>
      <c r="S78" s="440">
        <f>SUM(PWSPRT!S$181)</f>
        <v>2.3907227049514042</v>
      </c>
      <c r="T78" s="440">
        <f>SUM(PWSPRT!T$181)</f>
        <v>0</v>
      </c>
      <c r="U78" s="440">
        <f>SUM(PWSPRT!U$181)</f>
        <v>0</v>
      </c>
      <c r="V78" s="440">
        <f>SUM(PWSPRT!V$181)</f>
        <v>0</v>
      </c>
      <c r="W78" s="440">
        <f>SUM(PWSPRT!W$181)</f>
        <v>0</v>
      </c>
      <c r="X78" s="440">
        <f>SUM(PWSPRT!X$181)</f>
        <v>0</v>
      </c>
      <c r="Y78" s="440">
        <f>SUM(PWSPRT!Y$181)</f>
        <v>0</v>
      </c>
      <c r="Z78" s="440">
        <f>SUM(PWSPRT!Z$181)</f>
        <v>0</v>
      </c>
      <c r="AA78" s="440">
        <f>SUM(PWSPRT!AA$181)</f>
        <v>0</v>
      </c>
      <c r="AB78" s="440">
        <f>SUM(PWSPRT!AB$181)</f>
        <v>0</v>
      </c>
      <c r="AC78" s="440">
        <f>SUM(PWSPRT!AC$181)</f>
        <v>0</v>
      </c>
      <c r="AD78" s="440">
        <f>SUM(PWSPRT!AD$181)</f>
        <v>0</v>
      </c>
      <c r="AE78" s="440">
        <f>SUM(PWSPRT!AE$181)</f>
        <v>0</v>
      </c>
      <c r="AF78" s="440">
        <f>SUM(PWSPRT!AF$181)</f>
        <v>0</v>
      </c>
      <c r="AG78" s="440">
        <f>SUM(PWSPRT!AG$181)</f>
        <v>0</v>
      </c>
      <c r="AH78" s="440">
        <f>SUM(PWSPRT!AH$181)</f>
        <v>5.3977950714665557</v>
      </c>
      <c r="AI78" s="440">
        <f>SUM(PWSPRT!AI$181)</f>
        <v>0</v>
      </c>
      <c r="AJ78" s="440">
        <f>SUM(PWSPRT!AJ$181)</f>
        <v>0</v>
      </c>
      <c r="AK78" s="440">
        <f>SUM(PWSPRT!AK$181)</f>
        <v>0</v>
      </c>
      <c r="AL78" s="440">
        <f>SUM(PWSPRT!AL$181)</f>
        <v>0</v>
      </c>
      <c r="AM78" s="440">
        <f>SUM(PWSPRT!AM$181)</f>
        <v>0</v>
      </c>
      <c r="AN78" s="440">
        <f>SUM(PWSPRT!AN$181)</f>
        <v>0</v>
      </c>
      <c r="AO78" s="440">
        <f>SUM(PWSPRT!AO$181)</f>
        <v>0</v>
      </c>
      <c r="AP78" s="440">
        <f>SUM(PWSPRT!AP$181)</f>
        <v>0</v>
      </c>
      <c r="AQ78" s="440">
        <f>SUM(PWSPRT!AQ$181)</f>
        <v>0</v>
      </c>
      <c r="AR78" s="440">
        <f>SUM(PWSPRT!AR$181)</f>
        <v>0</v>
      </c>
      <c r="AS78" s="440">
        <f>SUM(PWSPRT!AS$181)</f>
        <v>0</v>
      </c>
      <c r="AT78" s="440">
        <f>SUM(PWSPRT!AT$181)</f>
        <v>0</v>
      </c>
      <c r="AU78" s="440">
        <f>SUM(PWSPRT!AU$181)</f>
        <v>0</v>
      </c>
      <c r="AV78" s="440">
        <f>SUM(PWSPRT!AV$181)</f>
        <v>0</v>
      </c>
      <c r="AW78" s="440">
        <f>SUM(PWSPRT!AW$181)</f>
        <v>0</v>
      </c>
      <c r="AX78" s="440">
        <f>SUM(PWSPRT!AX$181)</f>
        <v>0</v>
      </c>
      <c r="AY78" s="440">
        <f>SUM(PWSPRT!AY$181)</f>
        <v>0</v>
      </c>
      <c r="AZ78" s="440">
        <f>SUM(PWSPRT!AZ$181)</f>
        <v>0</v>
      </c>
      <c r="BA78" s="440">
        <f>SUM(PWSPRT!BA$181)</f>
        <v>0</v>
      </c>
      <c r="BB78" s="440">
        <f>SUM(PWSPRT!BB$181)</f>
        <v>0</v>
      </c>
      <c r="BC78" s="440">
        <f>SUM(PWSPRT!BC$181)</f>
        <v>0</v>
      </c>
      <c r="BD78" s="440">
        <f>SUM(PWSPRT!BD$181)</f>
        <v>0</v>
      </c>
      <c r="BE78" s="440">
        <f>SUM(PWSPRT!BE$181)</f>
        <v>0</v>
      </c>
      <c r="BF78" s="440">
        <f>SUM(PWSPRT!BF$181)</f>
        <v>0</v>
      </c>
      <c r="BG78" s="440">
        <f>SUM(PWSPRT!BG$181)</f>
        <v>0</v>
      </c>
      <c r="BH78" s="440">
        <f>SUM(PWSPRT!BH$181)</f>
        <v>0</v>
      </c>
      <c r="BI78" s="440">
        <f>SUM(PWSPRT!BI$181)</f>
        <v>0</v>
      </c>
      <c r="BJ78" s="440">
        <f>SUM(PWSPRT!BJ$181)</f>
        <v>0</v>
      </c>
      <c r="BK78" s="1515"/>
      <c r="BL78" s="1515"/>
      <c r="BM78" s="1515"/>
      <c r="BN78" s="1515"/>
      <c r="BO78" s="1515"/>
      <c r="BP78" s="1515"/>
      <c r="BQ78" s="1515"/>
      <c r="BR78" s="1515"/>
      <c r="BS78" s="1515"/>
      <c r="BT78" s="1515"/>
      <c r="BU78" s="1515"/>
      <c r="BV78" s="1515"/>
      <c r="BW78" s="1515"/>
      <c r="BX78" s="1515"/>
      <c r="BY78" s="1515"/>
      <c r="BZ78" s="1515"/>
      <c r="CA78" s="1515"/>
      <c r="CB78" s="1515"/>
      <c r="CC78" s="1515"/>
      <c r="CD78" s="1515"/>
      <c r="CE78" s="1515"/>
      <c r="CF78" s="1515"/>
      <c r="CG78" s="1515"/>
      <c r="CH78" s="1515"/>
      <c r="CI78" s="1515"/>
      <c r="CJ78" s="1516"/>
    </row>
    <row r="79" spans="2:88" ht="14.7" customHeight="1" x14ac:dyDescent="0.25">
      <c r="B79" s="1198" t="s">
        <v>213</v>
      </c>
      <c r="C79" s="1199" t="s">
        <v>325</v>
      </c>
      <c r="D79" s="531" t="s">
        <v>326</v>
      </c>
      <c r="E79" s="1199" t="s">
        <v>253</v>
      </c>
      <c r="F79" s="532">
        <v>2</v>
      </c>
      <c r="G79" s="439"/>
      <c r="H79" s="439"/>
      <c r="I79" s="439">
        <f>SUM(PWSPRT!I$153) + SUM(PWSPRT!I$154) + SUM(PWSPRT!I$155)</f>
        <v>16.010000000000002</v>
      </c>
      <c r="J79" s="439">
        <f>SUM(PWSPRT!J$153) + SUM(PWSPRT!J$154) + SUM(PWSPRT!J$155)</f>
        <v>16.18</v>
      </c>
      <c r="K79" s="439">
        <f>SUM(PWSPRT!K$153) + SUM(PWSPRT!K$154) + SUM(PWSPRT!K$155)</f>
        <v>16.350000000000001</v>
      </c>
      <c r="L79" s="439">
        <f>SUM(PWSPRT!L$153) + SUM(PWSPRT!L$154) + SUM(PWSPRT!L$155)</f>
        <v>16.52</v>
      </c>
      <c r="M79" s="439">
        <f>SUM(PWSPRT!M$153) + SUM(PWSPRT!M$154) + SUM(PWSPRT!M$155)</f>
        <v>16.690000000000001</v>
      </c>
      <c r="N79" s="439">
        <f>SUM(PWSPRT!N$153) + SUM(PWSPRT!N$154) + SUM(PWSPRT!N$155)</f>
        <v>16.86</v>
      </c>
      <c r="O79" s="439">
        <f>SUM(PWSPRT!O$153) + SUM(PWSPRT!O$154) + SUM(PWSPRT!O$155)</f>
        <v>17.03</v>
      </c>
      <c r="P79" s="439">
        <f>SUM(PWSPRT!P$153) + SUM(PWSPRT!P$154) + SUM(PWSPRT!P$155)</f>
        <v>17.190000000000001</v>
      </c>
      <c r="Q79" s="439">
        <f>SUM(PWSPRT!Q$153) + SUM(PWSPRT!Q$154) + SUM(PWSPRT!Q$155)</f>
        <v>17.36</v>
      </c>
      <c r="R79" s="439">
        <f>SUM(PWSPRT!R$153) + SUM(PWSPRT!R$154) + SUM(PWSPRT!R$155)</f>
        <v>17.53</v>
      </c>
      <c r="S79" s="439">
        <f>SUM(PWSPRT!S$153) + SUM(PWSPRT!S$154) + SUM(PWSPRT!S$155)</f>
        <v>17.7</v>
      </c>
      <c r="T79" s="439">
        <f>SUM(PWSPRT!T$153) + SUM(PWSPRT!T$154) + SUM(PWSPRT!T$155)</f>
        <v>17.87</v>
      </c>
      <c r="U79" s="439">
        <f>SUM(PWSPRT!U$153) + SUM(PWSPRT!U$154) + SUM(PWSPRT!U$155)</f>
        <v>18.04</v>
      </c>
      <c r="V79" s="439">
        <f>SUM(PWSPRT!V$153) + SUM(PWSPRT!V$154) + SUM(PWSPRT!V$155)</f>
        <v>18.21</v>
      </c>
      <c r="W79" s="439">
        <f>SUM(PWSPRT!W$153) + SUM(PWSPRT!W$154) + SUM(PWSPRT!W$155)</f>
        <v>18.37</v>
      </c>
      <c r="X79" s="439">
        <f>SUM(PWSPRT!X$153) + SUM(PWSPRT!X$154) + SUM(PWSPRT!X$155)</f>
        <v>18.54</v>
      </c>
      <c r="Y79" s="439">
        <f>SUM(PWSPRT!Y$153) + SUM(PWSPRT!Y$154) + SUM(PWSPRT!Y$155)</f>
        <v>18.71</v>
      </c>
      <c r="Z79" s="439">
        <f>SUM(PWSPRT!Z$153) + SUM(PWSPRT!Z$154) + SUM(PWSPRT!Z$155)</f>
        <v>18.880000000000003</v>
      </c>
      <c r="AA79" s="439">
        <f>SUM(PWSPRT!AA$153) + SUM(PWSPRT!AA$154) + SUM(PWSPRT!AA$155)</f>
        <v>19.05</v>
      </c>
      <c r="AB79" s="439">
        <f>SUM(PWSPRT!AB$153) + SUM(PWSPRT!AB$154) + SUM(PWSPRT!AB$155)</f>
        <v>19.22</v>
      </c>
      <c r="AC79" s="439">
        <f>SUM(PWSPRT!AC$153) + SUM(PWSPRT!AC$154) + SUM(PWSPRT!AC$155)</f>
        <v>19.39</v>
      </c>
      <c r="AD79" s="439">
        <f>SUM(PWSPRT!AD$153) + SUM(PWSPRT!AD$154) + SUM(PWSPRT!AD$155)</f>
        <v>19.55</v>
      </c>
      <c r="AE79" s="439">
        <f>SUM(PWSPRT!AE$153) + SUM(PWSPRT!AE$154) + SUM(PWSPRT!AE$155)</f>
        <v>19.72</v>
      </c>
      <c r="AF79" s="439">
        <f>SUM(PWSPRT!AF$153) + SUM(PWSPRT!AF$154) + SUM(PWSPRT!AF$155)</f>
        <v>19.89</v>
      </c>
      <c r="AG79" s="439">
        <f>SUM(PWSPRT!AG$153) + SUM(PWSPRT!AG$154) + SUM(PWSPRT!AG$155)</f>
        <v>20.060000000000002</v>
      </c>
      <c r="AH79" s="439">
        <f>SUM(PWSPRT!AH$153) + SUM(PWSPRT!AH$154) + SUM(PWSPRT!AH$155)</f>
        <v>20.23</v>
      </c>
      <c r="AI79" s="439">
        <f>SUM(PWSPRT!AI$153) + SUM(PWSPRT!AI$154) + SUM(PWSPRT!AI$155)</f>
        <v>20.400000000000002</v>
      </c>
      <c r="AJ79" s="439">
        <f>SUM(PWSPRT!AJ$153) + SUM(PWSPRT!AJ$154) + SUM(PWSPRT!AJ$155)</f>
        <v>20.57</v>
      </c>
      <c r="AK79" s="439">
        <f>SUM(PWSPRT!AK$153) + SUM(PWSPRT!AK$154) + SUM(PWSPRT!AK$155)</f>
        <v>20.740000000000002</v>
      </c>
      <c r="AL79" s="439">
        <f>SUM(PWSPRT!AL$153) + SUM(PWSPRT!AL$154) + SUM(PWSPRT!AL$155)</f>
        <v>20.900000000000002</v>
      </c>
      <c r="AM79" s="439">
        <f>SUM(PWSPRT!AM$153) + SUM(PWSPRT!AM$154) + SUM(PWSPRT!AM$155)</f>
        <v>21.07</v>
      </c>
      <c r="AN79" s="439">
        <f>SUM(PWSPRT!AN$153) + SUM(PWSPRT!AN$154) + SUM(PWSPRT!AN$155)</f>
        <v>21.240000000000002</v>
      </c>
      <c r="AO79" s="439">
        <f>SUM(PWSPRT!AO$153) + SUM(PWSPRT!AO$154) + SUM(PWSPRT!AO$155)</f>
        <v>21.41</v>
      </c>
      <c r="AP79" s="439">
        <f>SUM(PWSPRT!AP$153) + SUM(PWSPRT!AP$154) + SUM(PWSPRT!AP$155)</f>
        <v>21.580000000000002</v>
      </c>
      <c r="AQ79" s="439">
        <f>SUM(PWSPRT!AQ$153) + SUM(PWSPRT!AQ$154) + SUM(PWSPRT!AQ$155)</f>
        <v>21.75</v>
      </c>
      <c r="AR79" s="439">
        <f>SUM(PWSPRT!AR$153) + SUM(PWSPRT!AR$154) + SUM(PWSPRT!AR$155)</f>
        <v>21.92</v>
      </c>
      <c r="AS79" s="439">
        <f>SUM(PWSPRT!AS$153) + SUM(PWSPRT!AS$154) + SUM(PWSPRT!AS$155)</f>
        <v>22.080000000000002</v>
      </c>
      <c r="AT79" s="439">
        <f>SUM(PWSPRT!AT$153) + SUM(PWSPRT!AT$154) + SUM(PWSPRT!AT$155)</f>
        <v>22.25</v>
      </c>
      <c r="AU79" s="439">
        <f>SUM(PWSPRT!AU$153) + SUM(PWSPRT!AU$154) + SUM(PWSPRT!AU$155)</f>
        <v>22.42</v>
      </c>
      <c r="AV79" s="439">
        <f>SUM(PWSPRT!AV$153) + SUM(PWSPRT!AV$154) + SUM(PWSPRT!AV$155)</f>
        <v>22.59</v>
      </c>
      <c r="AW79" s="439">
        <f>SUM(PWSPRT!AW$153) + SUM(PWSPRT!AW$154) + SUM(PWSPRT!AW$155)</f>
        <v>22.76</v>
      </c>
      <c r="AX79" s="439">
        <f>SUM(PWSPRT!AX$153) + SUM(PWSPRT!AX$154) + SUM(PWSPRT!AX$155)</f>
        <v>22.93</v>
      </c>
      <c r="AY79" s="439">
        <f>SUM(PWSPRT!AY$153) + SUM(PWSPRT!AY$154) + SUM(PWSPRT!AY$155)</f>
        <v>23.1</v>
      </c>
      <c r="AZ79" s="439">
        <f>SUM(PWSPRT!AZ$153) + SUM(PWSPRT!AZ$154) + SUM(PWSPRT!AZ$155)</f>
        <v>23.26</v>
      </c>
      <c r="BA79" s="439">
        <f>SUM(PWSPRT!BA$153) + SUM(PWSPRT!BA$154) + SUM(PWSPRT!BA$155)</f>
        <v>23.43</v>
      </c>
      <c r="BB79" s="439">
        <f>SUM(PWSPRT!BB$153) + SUM(PWSPRT!BB$154) + SUM(PWSPRT!BB$155)</f>
        <v>23.6</v>
      </c>
      <c r="BC79" s="439">
        <f>SUM(PWSPRT!BC$153) + SUM(PWSPRT!BC$154) + SUM(PWSPRT!BC$155)</f>
        <v>23.77</v>
      </c>
      <c r="BD79" s="439">
        <f>SUM(PWSPRT!BD$153) + SUM(PWSPRT!BD$154) + SUM(PWSPRT!BD$155)</f>
        <v>23.94</v>
      </c>
      <c r="BE79" s="439">
        <f>SUM(PWSPRT!BE$153) + SUM(PWSPRT!BE$154) + SUM(PWSPRT!BE$155)</f>
        <v>24.11</v>
      </c>
      <c r="BF79" s="439">
        <f>SUM(PWSPRT!BF$153) + SUM(PWSPRT!BF$154) + SUM(PWSPRT!BF$155)</f>
        <v>24.28</v>
      </c>
      <c r="BG79" s="439">
        <f>SUM(PWSPRT!BG$153) + SUM(PWSPRT!BG$154) + SUM(PWSPRT!BG$155)</f>
        <v>24.44</v>
      </c>
      <c r="BH79" s="439">
        <f>SUM(PWSPRT!BH$153) + SUM(PWSPRT!BH$154) + SUM(PWSPRT!BH$155)</f>
        <v>24.61</v>
      </c>
      <c r="BI79" s="439">
        <f>SUM(PWSPRT!BI$153) + SUM(PWSPRT!BI$154) + SUM(PWSPRT!BI$155)</f>
        <v>24.78</v>
      </c>
      <c r="BJ79" s="439">
        <f>SUM(PWSPRT!BJ$153) + SUM(PWSPRT!BJ$154) + SUM(PWSPRT!BJ$155)</f>
        <v>24.95</v>
      </c>
      <c r="BK79" s="1511"/>
      <c r="BL79" s="1511"/>
      <c r="BM79" s="1511"/>
      <c r="BN79" s="1511"/>
      <c r="BO79" s="1511"/>
      <c r="BP79" s="1511"/>
      <c r="BQ79" s="1511"/>
      <c r="BR79" s="1511"/>
      <c r="BS79" s="1511"/>
      <c r="BT79" s="1511"/>
      <c r="BU79" s="1511"/>
      <c r="BV79" s="1511"/>
      <c r="BW79" s="1511"/>
      <c r="BX79" s="1511"/>
      <c r="BY79" s="1511"/>
      <c r="BZ79" s="1511"/>
      <c r="CA79" s="1511"/>
      <c r="CB79" s="1511"/>
      <c r="CC79" s="1511"/>
      <c r="CD79" s="1511"/>
      <c r="CE79" s="1511"/>
      <c r="CF79" s="1511"/>
      <c r="CG79" s="1511"/>
      <c r="CH79" s="1511"/>
      <c r="CI79" s="1511"/>
      <c r="CJ79" s="1512"/>
    </row>
    <row r="80" spans="2:88" ht="33.75" customHeight="1" thickBot="1" x14ac:dyDescent="0.3">
      <c r="B80" s="1200" t="s">
        <v>232</v>
      </c>
      <c r="C80" s="1201" t="s">
        <v>327</v>
      </c>
      <c r="D80" s="1202" t="s">
        <v>328</v>
      </c>
      <c r="E80" s="1201" t="s">
        <v>253</v>
      </c>
      <c r="F80" s="1203">
        <v>2</v>
      </c>
      <c r="G80" s="1195"/>
      <c r="H80" s="1195"/>
      <c r="I80" s="1195">
        <f>SUM(PWSPRT!I$156) + SUM(PWSPRT!I$163) + SUM(PWSPRT!I$164) + SUM(PWSPRT!I$165)</f>
        <v>307.72999999999996</v>
      </c>
      <c r="J80" s="1195">
        <f>SUM(PWSPRT!J$156) + SUM(PWSPRT!J$163) + SUM(PWSPRT!J$164) + SUM(PWSPRT!J$165)</f>
        <v>309.41883999999999</v>
      </c>
      <c r="K80" s="1195">
        <f>SUM(PWSPRT!K$156) + SUM(PWSPRT!K$163) + SUM(PWSPRT!K$164) + SUM(PWSPRT!K$165)</f>
        <v>311.77579999999995</v>
      </c>
      <c r="L80" s="1195">
        <f>SUM(PWSPRT!L$156) + SUM(PWSPRT!L$163) + SUM(PWSPRT!L$164) + SUM(PWSPRT!L$165)</f>
        <v>314.84596999999997</v>
      </c>
      <c r="M80" s="1195">
        <f>SUM(PWSPRT!M$156) + SUM(PWSPRT!M$163) + SUM(PWSPRT!M$164) + SUM(PWSPRT!M$165)</f>
        <v>318.71755999999999</v>
      </c>
      <c r="N80" s="1195">
        <f>SUM(PWSPRT!N$156) + SUM(PWSPRT!N$163) + SUM(PWSPRT!N$164) + SUM(PWSPRT!N$165)</f>
        <v>322.98570999999998</v>
      </c>
      <c r="O80" s="1195">
        <f>SUM(PWSPRT!O$156) + SUM(PWSPRT!O$163) + SUM(PWSPRT!O$164) + SUM(PWSPRT!O$165)</f>
        <v>327.43767999999994</v>
      </c>
      <c r="P80" s="1195">
        <f>SUM(PWSPRT!P$156) + SUM(PWSPRT!P$163) + SUM(PWSPRT!P$164) + SUM(PWSPRT!P$165)</f>
        <v>331.76351999999997</v>
      </c>
      <c r="Q80" s="1195">
        <f>SUM(PWSPRT!Q$156) + SUM(PWSPRT!Q$163) + SUM(PWSPRT!Q$164) + SUM(PWSPRT!Q$165)</f>
        <v>336.09945999999997</v>
      </c>
      <c r="R80" s="1195">
        <f>SUM(PWSPRT!R$156) + SUM(PWSPRT!R$163) + SUM(PWSPRT!R$164) + SUM(PWSPRT!R$165)</f>
        <v>340.13189999999997</v>
      </c>
      <c r="S80" s="1195">
        <f>SUM(PWSPRT!S$156) + SUM(PWSPRT!S$163) + SUM(PWSPRT!S$164) + SUM(PWSPRT!S$165)</f>
        <v>344.05680999999998</v>
      </c>
      <c r="T80" s="1195">
        <f>SUM(PWSPRT!T$156) + SUM(PWSPRT!T$163) + SUM(PWSPRT!T$164) + SUM(PWSPRT!T$165)</f>
        <v>347.66579999999999</v>
      </c>
      <c r="U80" s="1195">
        <f>SUM(PWSPRT!U$156) + SUM(PWSPRT!U$163) + SUM(PWSPRT!U$164) + SUM(PWSPRT!U$165)</f>
        <v>350.83700999999996</v>
      </c>
      <c r="V80" s="1195">
        <f>SUM(PWSPRT!V$156) + SUM(PWSPRT!V$163) + SUM(PWSPRT!V$164) + SUM(PWSPRT!V$165)</f>
        <v>353.81381999999996</v>
      </c>
      <c r="W80" s="1195">
        <f>SUM(PWSPRT!W$156) + SUM(PWSPRT!W$163) + SUM(PWSPRT!W$164) + SUM(PWSPRT!W$165)</f>
        <v>356.54872999999998</v>
      </c>
      <c r="X80" s="1195">
        <f>SUM(PWSPRT!X$156) + SUM(PWSPRT!X$163) + SUM(PWSPRT!X$164) + SUM(PWSPRT!X$165)</f>
        <v>359.16123999999996</v>
      </c>
      <c r="Y80" s="1195">
        <f>SUM(PWSPRT!Y$156) + SUM(PWSPRT!Y$163) + SUM(PWSPRT!Y$164) + SUM(PWSPRT!Y$165)</f>
        <v>361.64539999999994</v>
      </c>
      <c r="Z80" s="1195">
        <f>SUM(PWSPRT!Z$156) + SUM(PWSPRT!Z$163) + SUM(PWSPRT!Z$164) + SUM(PWSPRT!Z$165)</f>
        <v>363.92797999999993</v>
      </c>
      <c r="AA80" s="1195">
        <f>SUM(PWSPRT!AA$156) + SUM(PWSPRT!AA$163) + SUM(PWSPRT!AA$164) + SUM(PWSPRT!AA$165)</f>
        <v>366.01359999999994</v>
      </c>
      <c r="AB80" s="1195">
        <f>SUM(PWSPRT!AB$156) + SUM(PWSPRT!AB$163) + SUM(PWSPRT!AB$164) + SUM(PWSPRT!AB$165)</f>
        <v>368.10602999999992</v>
      </c>
      <c r="AC80" s="1195">
        <f>SUM(PWSPRT!AC$156) + SUM(PWSPRT!AC$163) + SUM(PWSPRT!AC$164) + SUM(PWSPRT!AC$165)</f>
        <v>370.1844099999999</v>
      </c>
      <c r="AD80" s="1195">
        <f>SUM(PWSPRT!AD$156) + SUM(PWSPRT!AD$163) + SUM(PWSPRT!AD$164) + SUM(PWSPRT!AD$165)</f>
        <v>372.25278999999989</v>
      </c>
      <c r="AE80" s="1195">
        <f>SUM(PWSPRT!AE$156) + SUM(PWSPRT!AE$163) + SUM(PWSPRT!AE$164) + SUM(PWSPRT!AE$165)</f>
        <v>374.30655999999988</v>
      </c>
      <c r="AF80" s="1195">
        <f>SUM(PWSPRT!AF$156) + SUM(PWSPRT!AF$163) + SUM(PWSPRT!AF$164) + SUM(PWSPRT!AF$165)</f>
        <v>376.3398499999999</v>
      </c>
      <c r="AG80" s="1195">
        <f>SUM(PWSPRT!AG$156) + SUM(PWSPRT!AG$163) + SUM(PWSPRT!AG$164) + SUM(PWSPRT!AG$165)</f>
        <v>378.75348999999989</v>
      </c>
      <c r="AH80" s="1195">
        <f>SUM(PWSPRT!AH$156) + SUM(PWSPRT!AH$163) + SUM(PWSPRT!AH$164) + SUM(PWSPRT!AH$165)</f>
        <v>381.15530999999987</v>
      </c>
      <c r="AI80" s="1195">
        <f>SUM(PWSPRT!AI$156) + SUM(PWSPRT!AI$163) + SUM(PWSPRT!AI$164) + SUM(PWSPRT!AI$165)</f>
        <v>383.5424799999999</v>
      </c>
      <c r="AJ80" s="1195">
        <f>SUM(PWSPRT!AJ$156) + SUM(PWSPRT!AJ$163) + SUM(PWSPRT!AJ$164) + SUM(PWSPRT!AJ$165)</f>
        <v>385.90867999999989</v>
      </c>
      <c r="AK80" s="1195">
        <f>SUM(PWSPRT!AK$156) + SUM(PWSPRT!AK$163) + SUM(PWSPRT!AK$164) + SUM(PWSPRT!AK$165)</f>
        <v>388.25828999999987</v>
      </c>
      <c r="AL80" s="1195">
        <f>SUM(PWSPRT!AL$156) + SUM(PWSPRT!AL$163) + SUM(PWSPRT!AL$164) + SUM(PWSPRT!AL$165)</f>
        <v>390.59519999999986</v>
      </c>
      <c r="AM80" s="1195">
        <f>SUM(PWSPRT!AM$156) + SUM(PWSPRT!AM$163) + SUM(PWSPRT!AM$164) + SUM(PWSPRT!AM$165)</f>
        <v>391.75525999999985</v>
      </c>
      <c r="AN80" s="1195">
        <f>SUM(PWSPRT!AN$156) + SUM(PWSPRT!AN$163) + SUM(PWSPRT!AN$164) + SUM(PWSPRT!AN$165)</f>
        <v>392.81981999999982</v>
      </c>
      <c r="AO80" s="1195">
        <f>SUM(PWSPRT!AO$156) + SUM(PWSPRT!AO$163) + SUM(PWSPRT!AO$164) + SUM(PWSPRT!AO$165)</f>
        <v>393.84313999999983</v>
      </c>
      <c r="AP80" s="1195">
        <f>SUM(PWSPRT!AP$156) + SUM(PWSPRT!AP$163) + SUM(PWSPRT!AP$164) + SUM(PWSPRT!AP$165)</f>
        <v>394.85045999999983</v>
      </c>
      <c r="AQ80" s="1195">
        <f>SUM(PWSPRT!AQ$156) + SUM(PWSPRT!AQ$163) + SUM(PWSPRT!AQ$164) + SUM(PWSPRT!AQ$165)</f>
        <v>395.88864999999981</v>
      </c>
      <c r="AR80" s="1195">
        <f>SUM(PWSPRT!AR$156) + SUM(PWSPRT!AR$163) + SUM(PWSPRT!AR$164) + SUM(PWSPRT!AR$165)</f>
        <v>396.90498999999983</v>
      </c>
      <c r="AS80" s="1195">
        <f>SUM(PWSPRT!AS$156) + SUM(PWSPRT!AS$163) + SUM(PWSPRT!AS$164) + SUM(PWSPRT!AS$165)</f>
        <v>397.91462999999982</v>
      </c>
      <c r="AT80" s="1195">
        <f>SUM(PWSPRT!AT$156) + SUM(PWSPRT!AT$163) + SUM(PWSPRT!AT$164) + SUM(PWSPRT!AT$165)</f>
        <v>398.90088399999979</v>
      </c>
      <c r="AU80" s="1195">
        <f>SUM(PWSPRT!AU$156) + SUM(PWSPRT!AU$163) + SUM(PWSPRT!AU$164) + SUM(PWSPRT!AU$165)</f>
        <v>399.86127999999979</v>
      </c>
      <c r="AV80" s="1195">
        <f>SUM(PWSPRT!AV$156) + SUM(PWSPRT!AV$163) + SUM(PWSPRT!AV$164) + SUM(PWSPRT!AV$165)</f>
        <v>400.85845799999981</v>
      </c>
      <c r="AW80" s="1195">
        <f>SUM(PWSPRT!AW$156) + SUM(PWSPRT!AW$163) + SUM(PWSPRT!AW$164) + SUM(PWSPRT!AW$165)</f>
        <v>401.87889799999982</v>
      </c>
      <c r="AX80" s="1195">
        <f>SUM(PWSPRT!AX$156) + SUM(PWSPRT!AX$163) + SUM(PWSPRT!AX$164) + SUM(PWSPRT!AX$165)</f>
        <v>402.91755799999981</v>
      </c>
      <c r="AY80" s="1195">
        <f>SUM(PWSPRT!AY$156) + SUM(PWSPRT!AY$163) + SUM(PWSPRT!AY$164) + SUM(PWSPRT!AY$165)</f>
        <v>404.00378799999982</v>
      </c>
      <c r="AZ80" s="1195">
        <f>SUM(PWSPRT!AZ$156) + SUM(PWSPRT!AZ$163) + SUM(PWSPRT!AZ$164) + SUM(PWSPRT!AZ$165)</f>
        <v>405.10566799999981</v>
      </c>
      <c r="BA80" s="1195">
        <f>SUM(PWSPRT!BA$156) + SUM(PWSPRT!BA$163) + SUM(PWSPRT!BA$164) + SUM(PWSPRT!BA$165)</f>
        <v>406.2545379999998</v>
      </c>
      <c r="BB80" s="1195">
        <f>SUM(PWSPRT!BB$156) + SUM(PWSPRT!BB$163) + SUM(PWSPRT!BB$164) + SUM(PWSPRT!BB$165)</f>
        <v>407.44577799999979</v>
      </c>
      <c r="BC80" s="1195">
        <f>SUM(PWSPRT!BC$156) + SUM(PWSPRT!BC$163) + SUM(PWSPRT!BC$164) + SUM(PWSPRT!BC$165)</f>
        <v>408.6384079999998</v>
      </c>
      <c r="BD80" s="1195">
        <f>SUM(PWSPRT!BD$156) + SUM(PWSPRT!BD$163) + SUM(PWSPRT!BD$164) + SUM(PWSPRT!BD$165)</f>
        <v>409.80435799999981</v>
      </c>
      <c r="BE80" s="1195">
        <f>SUM(PWSPRT!BE$156) + SUM(PWSPRT!BE$163) + SUM(PWSPRT!BE$164) + SUM(PWSPRT!BE$165)</f>
        <v>410.97666799999979</v>
      </c>
      <c r="BF80" s="1195">
        <f>SUM(PWSPRT!BF$156) + SUM(PWSPRT!BF$163) + SUM(PWSPRT!BF$164) + SUM(PWSPRT!BF$165)</f>
        <v>412.12387799999976</v>
      </c>
      <c r="BG80" s="1195">
        <f>SUM(PWSPRT!BG$156) + SUM(PWSPRT!BG$163) + SUM(PWSPRT!BG$164) + SUM(PWSPRT!BG$165)</f>
        <v>413.26624799999979</v>
      </c>
      <c r="BH80" s="1195">
        <f>SUM(PWSPRT!BH$156) + SUM(PWSPRT!BH$163) + SUM(PWSPRT!BH$164) + SUM(PWSPRT!BH$165)</f>
        <v>414.40678799999978</v>
      </c>
      <c r="BI80" s="1195">
        <f>SUM(PWSPRT!BI$156) + SUM(PWSPRT!BI$163) + SUM(PWSPRT!BI$164) + SUM(PWSPRT!BI$165)</f>
        <v>415.53464799999978</v>
      </c>
      <c r="BJ80" s="1195">
        <f>SUM(PWSPRT!BJ$156) + SUM(PWSPRT!BJ$163) + SUM(PWSPRT!BJ$164) + SUM(PWSPRT!BJ$165)</f>
        <v>416.65024799999975</v>
      </c>
      <c r="BK80" s="1513"/>
      <c r="BL80" s="1513"/>
      <c r="BM80" s="1513"/>
      <c r="BN80" s="1513"/>
      <c r="BO80" s="1513"/>
      <c r="BP80" s="1513"/>
      <c r="BQ80" s="1513"/>
      <c r="BR80" s="1513"/>
      <c r="BS80" s="1513"/>
      <c r="BT80" s="1513"/>
      <c r="BU80" s="1513"/>
      <c r="BV80" s="1513"/>
      <c r="BW80" s="1513"/>
      <c r="BX80" s="1513"/>
      <c r="BY80" s="1513"/>
      <c r="BZ80" s="1513"/>
      <c r="CA80" s="1513"/>
      <c r="CB80" s="1513"/>
      <c r="CC80" s="1513"/>
      <c r="CD80" s="1513"/>
      <c r="CE80" s="1513"/>
      <c r="CF80" s="1513"/>
      <c r="CG80" s="1513"/>
      <c r="CH80" s="1513"/>
      <c r="CI80" s="1513"/>
      <c r="CJ80" s="1514"/>
    </row>
    <row r="81" spans="2:88" ht="14.7" customHeight="1" thickBot="1" x14ac:dyDescent="0.3">
      <c r="C81" s="1386" t="s">
        <v>114</v>
      </c>
    </row>
    <row r="82" spans="2:88" ht="62.25" customHeight="1" thickBot="1" x14ac:dyDescent="0.3">
      <c r="B82" s="470" t="s">
        <v>329</v>
      </c>
      <c r="C82" s="22"/>
    </row>
    <row r="83" spans="2:88" ht="14.7" customHeight="1" thickBot="1" x14ac:dyDescent="0.3">
      <c r="B83" s="533" t="s">
        <v>63</v>
      </c>
      <c r="C83" s="534" t="s">
        <v>115</v>
      </c>
      <c r="D83" s="534" t="s">
        <v>64</v>
      </c>
      <c r="E83" s="534" t="s">
        <v>116</v>
      </c>
      <c r="F83" s="535" t="s">
        <v>117</v>
      </c>
      <c r="G83" s="524" t="s">
        <v>118</v>
      </c>
      <c r="H83" s="522" t="s">
        <v>119</v>
      </c>
      <c r="I83" s="522" t="s">
        <v>120</v>
      </c>
      <c r="J83" s="522" t="s">
        <v>121</v>
      </c>
      <c r="K83" s="522" t="s">
        <v>122</v>
      </c>
      <c r="L83" s="522" t="s">
        <v>123</v>
      </c>
      <c r="M83" s="522" t="s">
        <v>124</v>
      </c>
      <c r="N83" s="522" t="s">
        <v>125</v>
      </c>
      <c r="O83" s="522" t="s">
        <v>126</v>
      </c>
      <c r="P83" s="522" t="s">
        <v>127</v>
      </c>
      <c r="Q83" s="522" t="s">
        <v>128</v>
      </c>
      <c r="R83" s="522" t="s">
        <v>129</v>
      </c>
      <c r="S83" s="522" t="s">
        <v>156</v>
      </c>
      <c r="T83" s="522" t="s">
        <v>157</v>
      </c>
      <c r="U83" s="522" t="s">
        <v>158</v>
      </c>
      <c r="V83" s="522" t="s">
        <v>159</v>
      </c>
      <c r="W83" s="522" t="s">
        <v>130</v>
      </c>
      <c r="X83" s="522" t="s">
        <v>160</v>
      </c>
      <c r="Y83" s="522" t="s">
        <v>161</v>
      </c>
      <c r="Z83" s="522" t="s">
        <v>162</v>
      </c>
      <c r="AA83" s="522" t="s">
        <v>163</v>
      </c>
      <c r="AB83" s="522" t="s">
        <v>131</v>
      </c>
      <c r="AC83" s="522" t="s">
        <v>164</v>
      </c>
      <c r="AD83" s="522" t="s">
        <v>165</v>
      </c>
      <c r="AE83" s="522" t="s">
        <v>166</v>
      </c>
      <c r="AF83" s="522" t="s">
        <v>167</v>
      </c>
      <c r="AG83" s="522" t="s">
        <v>132</v>
      </c>
      <c r="AH83" s="522" t="s">
        <v>168</v>
      </c>
      <c r="AI83" s="522" t="s">
        <v>169</v>
      </c>
      <c r="AJ83" s="522" t="s">
        <v>170</v>
      </c>
      <c r="AK83" s="522" t="s">
        <v>171</v>
      </c>
      <c r="AL83" s="522" t="s">
        <v>133</v>
      </c>
      <c r="AM83" s="522" t="s">
        <v>172</v>
      </c>
      <c r="AN83" s="522" t="s">
        <v>173</v>
      </c>
      <c r="AO83" s="522" t="s">
        <v>174</v>
      </c>
      <c r="AP83" s="522" t="s">
        <v>175</v>
      </c>
      <c r="AQ83" s="522" t="s">
        <v>134</v>
      </c>
      <c r="AR83" s="522" t="s">
        <v>176</v>
      </c>
      <c r="AS83" s="522" t="s">
        <v>177</v>
      </c>
      <c r="AT83" s="522" t="s">
        <v>178</v>
      </c>
      <c r="AU83" s="522" t="s">
        <v>179</v>
      </c>
      <c r="AV83" s="522" t="s">
        <v>135</v>
      </c>
      <c r="AW83" s="522" t="s">
        <v>180</v>
      </c>
      <c r="AX83" s="522" t="s">
        <v>181</v>
      </c>
      <c r="AY83" s="522" t="s">
        <v>182</v>
      </c>
      <c r="AZ83" s="522" t="s">
        <v>183</v>
      </c>
      <c r="BA83" s="522" t="s">
        <v>136</v>
      </c>
      <c r="BB83" s="522" t="s">
        <v>184</v>
      </c>
      <c r="BC83" s="522" t="s">
        <v>185</v>
      </c>
      <c r="BD83" s="522" t="s">
        <v>186</v>
      </c>
      <c r="BE83" s="522" t="s">
        <v>187</v>
      </c>
      <c r="BF83" s="522" t="s">
        <v>137</v>
      </c>
      <c r="BG83" s="522" t="s">
        <v>188</v>
      </c>
      <c r="BH83" s="522" t="s">
        <v>189</v>
      </c>
      <c r="BI83" s="522" t="s">
        <v>190</v>
      </c>
      <c r="BJ83" s="522" t="s">
        <v>191</v>
      </c>
      <c r="BK83" s="522" t="s">
        <v>138</v>
      </c>
      <c r="BL83" s="522" t="s">
        <v>192</v>
      </c>
      <c r="BM83" s="522" t="s">
        <v>193</v>
      </c>
      <c r="BN83" s="522" t="s">
        <v>194</v>
      </c>
      <c r="BO83" s="522" t="s">
        <v>195</v>
      </c>
      <c r="BP83" s="522" t="s">
        <v>139</v>
      </c>
      <c r="BQ83" s="522" t="s">
        <v>196</v>
      </c>
      <c r="BR83" s="522" t="s">
        <v>197</v>
      </c>
      <c r="BS83" s="522" t="s">
        <v>198</v>
      </c>
      <c r="BT83" s="522" t="s">
        <v>199</v>
      </c>
      <c r="BU83" s="522" t="s">
        <v>140</v>
      </c>
      <c r="BV83" s="522" t="s">
        <v>200</v>
      </c>
      <c r="BW83" s="522" t="s">
        <v>201</v>
      </c>
      <c r="BX83" s="522" t="s">
        <v>202</v>
      </c>
      <c r="BY83" s="522" t="s">
        <v>203</v>
      </c>
      <c r="BZ83" s="522" t="s">
        <v>141</v>
      </c>
      <c r="CA83" s="522" t="s">
        <v>204</v>
      </c>
      <c r="CB83" s="522" t="s">
        <v>205</v>
      </c>
      <c r="CC83" s="522" t="s">
        <v>206</v>
      </c>
      <c r="CD83" s="522" t="s">
        <v>207</v>
      </c>
      <c r="CE83" s="522" t="s">
        <v>142</v>
      </c>
      <c r="CF83" s="522" t="s">
        <v>208</v>
      </c>
      <c r="CG83" s="522" t="s">
        <v>209</v>
      </c>
      <c r="CH83" s="522" t="s">
        <v>210</v>
      </c>
      <c r="CI83" s="522" t="s">
        <v>211</v>
      </c>
      <c r="CJ83" s="522" t="s">
        <v>212</v>
      </c>
    </row>
    <row r="84" spans="2:88" ht="14.7" customHeight="1" x14ac:dyDescent="0.25">
      <c r="B84" s="587" t="s">
        <v>330</v>
      </c>
      <c r="C84" s="566" t="s">
        <v>331</v>
      </c>
      <c r="D84" s="567" t="s">
        <v>79</v>
      </c>
      <c r="E84" s="567" t="s">
        <v>332</v>
      </c>
      <c r="F84" s="568">
        <v>2</v>
      </c>
      <c r="G84" s="1464">
        <v>0.05</v>
      </c>
      <c r="H84" s="1464">
        <v>0.05</v>
      </c>
      <c r="I84" s="1464">
        <v>0.05</v>
      </c>
      <c r="J84" s="1464">
        <v>0.05</v>
      </c>
      <c r="K84" s="1464">
        <v>0.05</v>
      </c>
      <c r="L84" s="1464">
        <v>0.05</v>
      </c>
      <c r="M84" s="1464">
        <v>0.05</v>
      </c>
      <c r="N84" s="1464">
        <v>0.05</v>
      </c>
      <c r="O84" s="1464">
        <v>0.05</v>
      </c>
      <c r="P84" s="1464">
        <v>0.05</v>
      </c>
      <c r="Q84" s="1464">
        <v>0.05</v>
      </c>
      <c r="R84" s="1464">
        <v>0.05</v>
      </c>
      <c r="S84" s="1464">
        <v>0.05</v>
      </c>
      <c r="T84" s="1464">
        <v>0.05</v>
      </c>
      <c r="U84" s="1464">
        <v>0.05</v>
      </c>
      <c r="V84" s="1464">
        <v>0.05</v>
      </c>
      <c r="W84" s="1464">
        <v>0.05</v>
      </c>
      <c r="X84" s="1464">
        <v>0.05</v>
      </c>
      <c r="Y84" s="1464">
        <v>0.05</v>
      </c>
      <c r="Z84" s="1464">
        <v>0.05</v>
      </c>
      <c r="AA84" s="1464">
        <v>0.05</v>
      </c>
      <c r="AB84" s="1464">
        <v>0.05</v>
      </c>
      <c r="AC84" s="1464">
        <v>0.05</v>
      </c>
      <c r="AD84" s="1464">
        <v>0.05</v>
      </c>
      <c r="AE84" s="1464">
        <v>0.05</v>
      </c>
      <c r="AF84" s="1464">
        <v>0.05</v>
      </c>
      <c r="AG84" s="1464">
        <v>0.05</v>
      </c>
      <c r="AH84" s="1464">
        <v>0.05</v>
      </c>
      <c r="AI84" s="1464">
        <v>0.05</v>
      </c>
      <c r="AJ84" s="1464">
        <v>0.05</v>
      </c>
      <c r="AK84" s="1464">
        <v>0.05</v>
      </c>
      <c r="AL84" s="1464">
        <v>0.05</v>
      </c>
      <c r="AM84" s="1464">
        <v>0.05</v>
      </c>
      <c r="AN84" s="1464">
        <v>0.05</v>
      </c>
      <c r="AO84" s="1464">
        <v>0.05</v>
      </c>
      <c r="AP84" s="1464">
        <v>0.05</v>
      </c>
      <c r="AQ84" s="1464">
        <v>0.05</v>
      </c>
      <c r="AR84" s="1464">
        <v>0.05</v>
      </c>
      <c r="AS84" s="1464">
        <v>0.05</v>
      </c>
      <c r="AT84" s="1464">
        <v>0.05</v>
      </c>
      <c r="AU84" s="1464">
        <v>0.05</v>
      </c>
      <c r="AV84" s="1464">
        <v>0.05</v>
      </c>
      <c r="AW84" s="1464">
        <v>0.05</v>
      </c>
      <c r="AX84" s="1464">
        <v>0.05</v>
      </c>
      <c r="AY84" s="1464">
        <v>0.05</v>
      </c>
      <c r="AZ84" s="1464">
        <v>0.05</v>
      </c>
      <c r="BA84" s="1464">
        <v>0.05</v>
      </c>
      <c r="BB84" s="1464">
        <v>0.05</v>
      </c>
      <c r="BC84" s="1464">
        <v>0.05</v>
      </c>
      <c r="BD84" s="1464">
        <v>0.05</v>
      </c>
      <c r="BE84" s="1464">
        <v>0.05</v>
      </c>
      <c r="BF84" s="1464">
        <v>0.05</v>
      </c>
      <c r="BG84" s="1464">
        <v>0.05</v>
      </c>
      <c r="BH84" s="1464">
        <v>0.05</v>
      </c>
      <c r="BI84" s="1464">
        <v>0.05</v>
      </c>
      <c r="BJ84" s="1464">
        <v>0.05</v>
      </c>
      <c r="BK84" s="1463"/>
      <c r="BL84" s="1463"/>
      <c r="BM84" s="1463"/>
      <c r="BN84" s="1463"/>
      <c r="BO84" s="1463"/>
      <c r="BP84" s="1463"/>
      <c r="BQ84" s="1463"/>
      <c r="BR84" s="1463"/>
      <c r="BS84" s="1463"/>
      <c r="BT84" s="1463"/>
      <c r="BU84" s="1463"/>
      <c r="BV84" s="1463"/>
      <c r="BW84" s="1463"/>
      <c r="BX84" s="1463"/>
      <c r="BY84" s="1463"/>
      <c r="BZ84" s="1463"/>
      <c r="CA84" s="1463"/>
      <c r="CB84" s="1463"/>
      <c r="CC84" s="1463"/>
      <c r="CD84" s="1463"/>
      <c r="CE84" s="1463"/>
      <c r="CF84" s="1463"/>
      <c r="CG84" s="1463"/>
      <c r="CH84" s="1463"/>
      <c r="CI84" s="1463"/>
      <c r="CJ84" s="1463"/>
    </row>
    <row r="85" spans="2:88" ht="14.7" customHeight="1" x14ac:dyDescent="0.25">
      <c r="B85" s="588" t="s">
        <v>333</v>
      </c>
      <c r="C85" s="570" t="s">
        <v>334</v>
      </c>
      <c r="D85" s="571" t="s">
        <v>79</v>
      </c>
      <c r="E85" s="571" t="s">
        <v>332</v>
      </c>
      <c r="F85" s="572">
        <v>2</v>
      </c>
      <c r="G85" s="1464">
        <v>0.05</v>
      </c>
      <c r="H85" s="1464">
        <v>0.05</v>
      </c>
      <c r="I85" s="1464">
        <v>0.05</v>
      </c>
      <c r="J85" s="1464">
        <v>0.05</v>
      </c>
      <c r="K85" s="1464">
        <v>0.05</v>
      </c>
      <c r="L85" s="1464">
        <v>0.05</v>
      </c>
      <c r="M85" s="1464">
        <v>0.05</v>
      </c>
      <c r="N85" s="1464">
        <v>0.05</v>
      </c>
      <c r="O85" s="1464">
        <v>0.05</v>
      </c>
      <c r="P85" s="1464">
        <v>0.05</v>
      </c>
      <c r="Q85" s="1464">
        <v>0.05</v>
      </c>
      <c r="R85" s="1464">
        <v>0.05</v>
      </c>
      <c r="S85" s="1464">
        <v>0.05</v>
      </c>
      <c r="T85" s="1464">
        <v>0.05</v>
      </c>
      <c r="U85" s="1464">
        <v>0.05</v>
      </c>
      <c r="V85" s="1464">
        <v>0.05</v>
      </c>
      <c r="W85" s="1464">
        <v>0.05</v>
      </c>
      <c r="X85" s="1464">
        <v>0.05</v>
      </c>
      <c r="Y85" s="1464">
        <v>0.05</v>
      </c>
      <c r="Z85" s="1464">
        <v>0.05</v>
      </c>
      <c r="AA85" s="1464">
        <v>0.05</v>
      </c>
      <c r="AB85" s="1464">
        <v>0.05</v>
      </c>
      <c r="AC85" s="1464">
        <v>0.05</v>
      </c>
      <c r="AD85" s="1464">
        <v>0.05</v>
      </c>
      <c r="AE85" s="1464">
        <v>0.05</v>
      </c>
      <c r="AF85" s="1464">
        <v>0.05</v>
      </c>
      <c r="AG85" s="1464">
        <v>0.05</v>
      </c>
      <c r="AH85" s="1464">
        <v>0.05</v>
      </c>
      <c r="AI85" s="1464">
        <v>0.05</v>
      </c>
      <c r="AJ85" s="1464">
        <v>0.05</v>
      </c>
      <c r="AK85" s="1464">
        <v>0.05</v>
      </c>
      <c r="AL85" s="1464">
        <v>0.05</v>
      </c>
      <c r="AM85" s="1464">
        <v>0.05</v>
      </c>
      <c r="AN85" s="1464">
        <v>0.05</v>
      </c>
      <c r="AO85" s="1464">
        <v>0.05</v>
      </c>
      <c r="AP85" s="1464">
        <v>0.05</v>
      </c>
      <c r="AQ85" s="1464">
        <v>0.05</v>
      </c>
      <c r="AR85" s="1464">
        <v>0.05</v>
      </c>
      <c r="AS85" s="1464">
        <v>0.05</v>
      </c>
      <c r="AT85" s="1464">
        <v>0.05</v>
      </c>
      <c r="AU85" s="1464">
        <v>0.05</v>
      </c>
      <c r="AV85" s="1464">
        <v>0.05</v>
      </c>
      <c r="AW85" s="1464">
        <v>0.05</v>
      </c>
      <c r="AX85" s="1464">
        <v>0.05</v>
      </c>
      <c r="AY85" s="1464">
        <v>0.05</v>
      </c>
      <c r="AZ85" s="1464">
        <v>0.05</v>
      </c>
      <c r="BA85" s="1464">
        <v>0.05</v>
      </c>
      <c r="BB85" s="1464">
        <v>0.05</v>
      </c>
      <c r="BC85" s="1464">
        <v>0.05</v>
      </c>
      <c r="BD85" s="1464">
        <v>0.05</v>
      </c>
      <c r="BE85" s="1464">
        <v>0.05</v>
      </c>
      <c r="BF85" s="1464">
        <v>0.05</v>
      </c>
      <c r="BG85" s="1464">
        <v>0.05</v>
      </c>
      <c r="BH85" s="1464">
        <v>0.05</v>
      </c>
      <c r="BI85" s="1464">
        <v>0.05</v>
      </c>
      <c r="BJ85" s="1464">
        <v>0.05</v>
      </c>
      <c r="BK85" s="1465"/>
      <c r="BL85" s="1465"/>
      <c r="BM85" s="1465"/>
      <c r="BN85" s="1465"/>
      <c r="BO85" s="1465"/>
      <c r="BP85" s="1465"/>
      <c r="BQ85" s="1465"/>
      <c r="BR85" s="1465"/>
      <c r="BS85" s="1465"/>
      <c r="BT85" s="1465"/>
      <c r="BU85" s="1465"/>
      <c r="BV85" s="1465"/>
      <c r="BW85" s="1465"/>
      <c r="BX85" s="1465"/>
      <c r="BY85" s="1465"/>
      <c r="BZ85" s="1465"/>
      <c r="CA85" s="1465"/>
      <c r="CB85" s="1465"/>
      <c r="CC85" s="1465"/>
      <c r="CD85" s="1465"/>
      <c r="CE85" s="1465"/>
      <c r="CF85" s="1465"/>
      <c r="CG85" s="1465"/>
      <c r="CH85" s="1465"/>
      <c r="CI85" s="1465"/>
      <c r="CJ85" s="1465"/>
    </row>
    <row r="86" spans="2:88" ht="14.7" customHeight="1" x14ac:dyDescent="0.25">
      <c r="B86" s="588" t="s">
        <v>335</v>
      </c>
      <c r="C86" s="570" t="s">
        <v>336</v>
      </c>
      <c r="D86" s="571" t="s">
        <v>79</v>
      </c>
      <c r="E86" s="571" t="s">
        <v>284</v>
      </c>
      <c r="F86" s="572">
        <v>2</v>
      </c>
      <c r="G86" s="1464">
        <v>8.0000000000000002E-3</v>
      </c>
      <c r="H86" s="1464">
        <v>8.0000000000000002E-3</v>
      </c>
      <c r="I86" s="1464">
        <v>8.0000000000000002E-3</v>
      </c>
      <c r="J86" s="1464">
        <v>8.0000000000000002E-3</v>
      </c>
      <c r="K86" s="1464">
        <v>8.0000000000000002E-3</v>
      </c>
      <c r="L86" s="1464">
        <v>8.0000000000000002E-3</v>
      </c>
      <c r="M86" s="1464">
        <v>8.0000000000000002E-3</v>
      </c>
      <c r="N86" s="1464">
        <v>8.0000000000000002E-3</v>
      </c>
      <c r="O86" s="1464">
        <v>8.0000000000000002E-3</v>
      </c>
      <c r="P86" s="1464">
        <v>8.0000000000000002E-3</v>
      </c>
      <c r="Q86" s="1464">
        <v>8.0000000000000002E-3</v>
      </c>
      <c r="R86" s="1464">
        <v>8.0000000000000002E-3</v>
      </c>
      <c r="S86" s="1464">
        <v>8.0000000000000002E-3</v>
      </c>
      <c r="T86" s="1464">
        <v>8.0000000000000002E-3</v>
      </c>
      <c r="U86" s="1464">
        <v>8.0000000000000002E-3</v>
      </c>
      <c r="V86" s="1464">
        <v>8.0000000000000002E-3</v>
      </c>
      <c r="W86" s="1464">
        <v>8.0000000000000002E-3</v>
      </c>
      <c r="X86" s="1464">
        <v>8.0000000000000002E-3</v>
      </c>
      <c r="Y86" s="1464">
        <v>8.0000000000000002E-3</v>
      </c>
      <c r="Z86" s="1464">
        <v>8.0000000000000002E-3</v>
      </c>
      <c r="AA86" s="1464">
        <v>8.0000000000000002E-3</v>
      </c>
      <c r="AB86" s="1464">
        <v>8.0000000000000002E-3</v>
      </c>
      <c r="AC86" s="1549">
        <v>2E-3</v>
      </c>
      <c r="AD86" s="1549">
        <v>2E-3</v>
      </c>
      <c r="AE86" s="1549">
        <v>2E-3</v>
      </c>
      <c r="AF86" s="1549">
        <v>2E-3</v>
      </c>
      <c r="AG86" s="1549">
        <v>2E-3</v>
      </c>
      <c r="AH86" s="1549">
        <v>2E-3</v>
      </c>
      <c r="AI86" s="1549">
        <v>2E-3</v>
      </c>
      <c r="AJ86" s="1549">
        <v>2E-3</v>
      </c>
      <c r="AK86" s="1549">
        <v>2E-3</v>
      </c>
      <c r="AL86" s="1549">
        <v>2E-3</v>
      </c>
      <c r="AM86" s="1549">
        <v>2E-3</v>
      </c>
      <c r="AN86" s="1549">
        <v>2E-3</v>
      </c>
      <c r="AO86" s="1549">
        <v>2E-3</v>
      </c>
      <c r="AP86" s="1549">
        <v>2E-3</v>
      </c>
      <c r="AQ86" s="1549">
        <v>2E-3</v>
      </c>
      <c r="AR86" s="1549">
        <v>2E-3</v>
      </c>
      <c r="AS86" s="1549">
        <v>2E-3</v>
      </c>
      <c r="AT86" s="1549">
        <v>2E-3</v>
      </c>
      <c r="AU86" s="1549">
        <v>2E-3</v>
      </c>
      <c r="AV86" s="1549">
        <v>2E-3</v>
      </c>
      <c r="AW86" s="1549">
        <v>2E-3</v>
      </c>
      <c r="AX86" s="1549">
        <v>2E-3</v>
      </c>
      <c r="AY86" s="1549">
        <v>2E-3</v>
      </c>
      <c r="AZ86" s="1549">
        <v>2E-3</v>
      </c>
      <c r="BA86" s="1549">
        <v>2E-3</v>
      </c>
      <c r="BB86" s="1549">
        <v>2E-3</v>
      </c>
      <c r="BC86" s="1549">
        <v>2E-3</v>
      </c>
      <c r="BD86" s="1549">
        <v>2E-3</v>
      </c>
      <c r="BE86" s="1549">
        <v>2E-3</v>
      </c>
      <c r="BF86" s="1549">
        <v>2E-3</v>
      </c>
      <c r="BG86" s="1549">
        <v>2E-3</v>
      </c>
      <c r="BH86" s="1549">
        <v>2E-3</v>
      </c>
      <c r="BI86" s="1549">
        <v>2E-3</v>
      </c>
      <c r="BJ86" s="1549">
        <v>2E-3</v>
      </c>
      <c r="BK86" s="1465"/>
      <c r="BL86" s="1465"/>
      <c r="BM86" s="1465"/>
      <c r="BN86" s="1465"/>
      <c r="BO86" s="1465"/>
      <c r="BP86" s="1465"/>
      <c r="BQ86" s="1465"/>
      <c r="BR86" s="1465"/>
      <c r="BS86" s="1465"/>
      <c r="BT86" s="1465"/>
      <c r="BU86" s="1465"/>
      <c r="BV86" s="1465"/>
      <c r="BW86" s="1465"/>
      <c r="BX86" s="1465"/>
      <c r="BY86" s="1465"/>
      <c r="BZ86" s="1465"/>
      <c r="CA86" s="1465"/>
      <c r="CB86" s="1465"/>
      <c r="CC86" s="1465"/>
      <c r="CD86" s="1465"/>
      <c r="CE86" s="1465"/>
      <c r="CF86" s="1465"/>
      <c r="CG86" s="1465"/>
      <c r="CH86" s="1465"/>
      <c r="CI86" s="1465"/>
      <c r="CJ86" s="1465"/>
    </row>
    <row r="87" spans="2:88" x14ac:dyDescent="0.25">
      <c r="B87" s="588" t="s">
        <v>337</v>
      </c>
      <c r="C87" s="570" t="s">
        <v>338</v>
      </c>
      <c r="D87" s="571" t="s">
        <v>79</v>
      </c>
      <c r="E87" s="571" t="s">
        <v>332</v>
      </c>
      <c r="F87" s="572">
        <v>2</v>
      </c>
      <c r="G87" s="1464">
        <v>8.0000000000000002E-3</v>
      </c>
      <c r="H87" s="1464">
        <v>8.0000000000000002E-3</v>
      </c>
      <c r="I87" s="1464">
        <v>8.0000000000000002E-3</v>
      </c>
      <c r="J87" s="1464">
        <v>8.0000000000000002E-3</v>
      </c>
      <c r="K87" s="1464">
        <v>8.0000000000000002E-3</v>
      </c>
      <c r="L87" s="1464">
        <v>8.0000000000000002E-3</v>
      </c>
      <c r="M87" s="1464">
        <v>8.0000000000000002E-3</v>
      </c>
      <c r="N87" s="1464">
        <v>8.0000000000000002E-3</v>
      </c>
      <c r="O87" s="1464">
        <v>8.0000000000000002E-3</v>
      </c>
      <c r="P87" s="1464">
        <v>8.0000000000000002E-3</v>
      </c>
      <c r="Q87" s="1464">
        <v>8.0000000000000002E-3</v>
      </c>
      <c r="R87" s="1464">
        <v>8.0000000000000002E-3</v>
      </c>
      <c r="S87" s="1464">
        <v>8.0000000000000002E-3</v>
      </c>
      <c r="T87" s="1464">
        <v>8.0000000000000002E-3</v>
      </c>
      <c r="U87" s="1464">
        <v>8.0000000000000002E-3</v>
      </c>
      <c r="V87" s="1464">
        <v>8.0000000000000002E-3</v>
      </c>
      <c r="W87" s="1464">
        <v>8.0000000000000002E-3</v>
      </c>
      <c r="X87" s="1464">
        <v>8.0000000000000002E-3</v>
      </c>
      <c r="Y87" s="1464">
        <v>8.0000000000000002E-3</v>
      </c>
      <c r="Z87" s="1464">
        <v>8.0000000000000002E-3</v>
      </c>
      <c r="AA87" s="1464">
        <v>8.0000000000000002E-3</v>
      </c>
      <c r="AB87" s="1464">
        <v>8.0000000000000002E-3</v>
      </c>
      <c r="AC87" s="1464">
        <v>2E-3</v>
      </c>
      <c r="AD87" s="1464">
        <v>2E-3</v>
      </c>
      <c r="AE87" s="1464">
        <v>2E-3</v>
      </c>
      <c r="AF87" s="1464">
        <v>2E-3</v>
      </c>
      <c r="AG87" s="1464">
        <v>2E-3</v>
      </c>
      <c r="AH87" s="1464">
        <v>2E-3</v>
      </c>
      <c r="AI87" s="1464">
        <v>2E-3</v>
      </c>
      <c r="AJ87" s="1464">
        <v>2E-3</v>
      </c>
      <c r="AK87" s="1464">
        <v>2E-3</v>
      </c>
      <c r="AL87" s="1464">
        <v>2E-3</v>
      </c>
      <c r="AM87" s="1464">
        <v>2E-3</v>
      </c>
      <c r="AN87" s="1464">
        <v>2E-3</v>
      </c>
      <c r="AO87" s="1464">
        <v>2E-3</v>
      </c>
      <c r="AP87" s="1464">
        <v>2E-3</v>
      </c>
      <c r="AQ87" s="1464">
        <v>2E-3</v>
      </c>
      <c r="AR87" s="1464">
        <v>2E-3</v>
      </c>
      <c r="AS87" s="1464">
        <v>2E-3</v>
      </c>
      <c r="AT87" s="1464">
        <v>2E-3</v>
      </c>
      <c r="AU87" s="1464">
        <v>2E-3</v>
      </c>
      <c r="AV87" s="1464">
        <v>2E-3</v>
      </c>
      <c r="AW87" s="1464">
        <v>2E-3</v>
      </c>
      <c r="AX87" s="1464">
        <v>2E-3</v>
      </c>
      <c r="AY87" s="1464">
        <v>2E-3</v>
      </c>
      <c r="AZ87" s="1464">
        <v>2E-3</v>
      </c>
      <c r="BA87" s="1464">
        <v>2E-3</v>
      </c>
      <c r="BB87" s="1464">
        <v>2E-3</v>
      </c>
      <c r="BC87" s="1464">
        <v>2E-3</v>
      </c>
      <c r="BD87" s="1464">
        <v>2E-3</v>
      </c>
      <c r="BE87" s="1464">
        <v>2E-3</v>
      </c>
      <c r="BF87" s="1464">
        <v>2E-3</v>
      </c>
      <c r="BG87" s="1464">
        <v>2E-3</v>
      </c>
      <c r="BH87" s="1464">
        <v>2E-3</v>
      </c>
      <c r="BI87" s="1464">
        <v>2E-3</v>
      </c>
      <c r="BJ87" s="1464">
        <v>2E-3</v>
      </c>
      <c r="BK87" s="1465"/>
      <c r="BL87" s="1465"/>
      <c r="BM87" s="1465"/>
      <c r="BN87" s="1465"/>
      <c r="BO87" s="1465"/>
      <c r="BP87" s="1465"/>
      <c r="BQ87" s="1465"/>
      <c r="BR87" s="1465"/>
      <c r="BS87" s="1465"/>
      <c r="BT87" s="1465"/>
      <c r="BU87" s="1465"/>
      <c r="BV87" s="1465"/>
      <c r="BW87" s="1465"/>
      <c r="BX87" s="1465"/>
      <c r="BY87" s="1465"/>
      <c r="BZ87" s="1465"/>
      <c r="CA87" s="1465"/>
      <c r="CB87" s="1465"/>
      <c r="CC87" s="1465"/>
      <c r="CD87" s="1465"/>
      <c r="CE87" s="1465"/>
      <c r="CF87" s="1465"/>
      <c r="CG87" s="1465"/>
      <c r="CH87" s="1465"/>
      <c r="CI87" s="1465"/>
      <c r="CJ87" s="1465"/>
    </row>
    <row r="88" spans="2:88" x14ac:dyDescent="0.25">
      <c r="B88" s="588" t="s">
        <v>339</v>
      </c>
      <c r="C88" s="570" t="s">
        <v>340</v>
      </c>
      <c r="D88" s="571" t="s">
        <v>79</v>
      </c>
      <c r="E88" s="571" t="s">
        <v>284</v>
      </c>
      <c r="F88" s="572">
        <v>2</v>
      </c>
      <c r="G88" s="1464">
        <v>1.2500000000000001E-2</v>
      </c>
      <c r="H88" s="1464">
        <v>1.2500000000000001E-2</v>
      </c>
      <c r="I88" s="1464">
        <v>1.2500000000000001E-2</v>
      </c>
      <c r="J88" s="1464">
        <v>1.2500000000000001E-2</v>
      </c>
      <c r="K88" s="1464">
        <v>1.2500000000000001E-2</v>
      </c>
      <c r="L88" s="1464">
        <v>1.2500000000000001E-2</v>
      </c>
      <c r="M88" s="1464">
        <v>1.2500000000000001E-2</v>
      </c>
      <c r="N88" s="1464">
        <v>1.2500000000000001E-2</v>
      </c>
      <c r="O88" s="1464">
        <v>1.2500000000000001E-2</v>
      </c>
      <c r="P88" s="1464">
        <v>1.2500000000000001E-2</v>
      </c>
      <c r="Q88" s="1464">
        <v>1.2500000000000001E-2</v>
      </c>
      <c r="R88" s="1464">
        <v>1.2500000000000001E-2</v>
      </c>
      <c r="S88" s="1464">
        <v>1.2500000000000001E-2</v>
      </c>
      <c r="T88" s="1464">
        <v>1.2500000000000001E-2</v>
      </c>
      <c r="U88" s="1464">
        <v>1.2500000000000001E-2</v>
      </c>
      <c r="V88" s="1464">
        <v>1.2500000000000001E-2</v>
      </c>
      <c r="W88" s="1464">
        <v>1.2500000000000001E-2</v>
      </c>
      <c r="X88" s="1464">
        <v>1.2500000000000001E-2</v>
      </c>
      <c r="Y88" s="1464">
        <v>1.2500000000000001E-2</v>
      </c>
      <c r="Z88" s="1464">
        <v>1.2500000000000001E-2</v>
      </c>
      <c r="AA88" s="1464">
        <v>1.2500000000000001E-2</v>
      </c>
      <c r="AB88" s="1464">
        <v>1.2500000000000001E-2</v>
      </c>
      <c r="AC88" s="1464">
        <v>1.2500000000000001E-2</v>
      </c>
      <c r="AD88" s="1464">
        <v>1.2500000000000001E-2</v>
      </c>
      <c r="AE88" s="1464">
        <v>1.2500000000000001E-2</v>
      </c>
      <c r="AF88" s="1464">
        <v>1.2500000000000001E-2</v>
      </c>
      <c r="AG88" s="1464">
        <v>1.2500000000000001E-2</v>
      </c>
      <c r="AH88" s="1464">
        <v>1.2500000000000001E-2</v>
      </c>
      <c r="AI88" s="1464">
        <v>1.2500000000000001E-2</v>
      </c>
      <c r="AJ88" s="1464">
        <v>1.2500000000000001E-2</v>
      </c>
      <c r="AK88" s="1464">
        <v>1.2500000000000001E-2</v>
      </c>
      <c r="AL88" s="1464">
        <v>1.2500000000000001E-2</v>
      </c>
      <c r="AM88" s="1464">
        <v>1.2500000000000001E-2</v>
      </c>
      <c r="AN88" s="1464">
        <v>1.2500000000000001E-2</v>
      </c>
      <c r="AO88" s="1464">
        <v>1.2500000000000001E-2</v>
      </c>
      <c r="AP88" s="1464">
        <v>1.2500000000000001E-2</v>
      </c>
      <c r="AQ88" s="1464">
        <v>1.2500000000000001E-2</v>
      </c>
      <c r="AR88" s="1464">
        <v>1.2500000000000001E-2</v>
      </c>
      <c r="AS88" s="1464">
        <v>1.2500000000000001E-2</v>
      </c>
      <c r="AT88" s="1464">
        <v>1.2500000000000001E-2</v>
      </c>
      <c r="AU88" s="1464">
        <v>1.2500000000000001E-2</v>
      </c>
      <c r="AV88" s="1464">
        <v>1.2500000000000001E-2</v>
      </c>
      <c r="AW88" s="1464">
        <v>1.2500000000000001E-2</v>
      </c>
      <c r="AX88" s="1464">
        <v>1.2500000000000001E-2</v>
      </c>
      <c r="AY88" s="1464">
        <v>1.2500000000000001E-2</v>
      </c>
      <c r="AZ88" s="1464">
        <v>1.2500000000000001E-2</v>
      </c>
      <c r="BA88" s="1464">
        <v>1.2500000000000001E-2</v>
      </c>
      <c r="BB88" s="1464">
        <v>1.2500000000000001E-2</v>
      </c>
      <c r="BC88" s="1464">
        <v>1.2500000000000001E-2</v>
      </c>
      <c r="BD88" s="1464">
        <v>1.2500000000000001E-2</v>
      </c>
      <c r="BE88" s="1464">
        <v>1.2500000000000001E-2</v>
      </c>
      <c r="BF88" s="1464">
        <v>1.2500000000000001E-2</v>
      </c>
      <c r="BG88" s="1464">
        <v>1.2500000000000001E-2</v>
      </c>
      <c r="BH88" s="1464">
        <v>1.2500000000000001E-2</v>
      </c>
      <c r="BI88" s="1464">
        <v>1.2500000000000001E-2</v>
      </c>
      <c r="BJ88" s="1464">
        <v>1.2500000000000001E-2</v>
      </c>
      <c r="BK88" s="1465"/>
      <c r="BL88" s="1465"/>
      <c r="BM88" s="1465"/>
      <c r="BN88" s="1465"/>
      <c r="BO88" s="1465"/>
      <c r="BP88" s="1465"/>
      <c r="BQ88" s="1465"/>
      <c r="BR88" s="1465"/>
      <c r="BS88" s="1465"/>
      <c r="BT88" s="1465"/>
      <c r="BU88" s="1465"/>
      <c r="BV88" s="1465"/>
      <c r="BW88" s="1465"/>
      <c r="BX88" s="1465"/>
      <c r="BY88" s="1465"/>
      <c r="BZ88" s="1465"/>
      <c r="CA88" s="1465"/>
      <c r="CB88" s="1465"/>
      <c r="CC88" s="1465"/>
      <c r="CD88" s="1465"/>
      <c r="CE88" s="1465"/>
      <c r="CF88" s="1465"/>
      <c r="CG88" s="1465"/>
      <c r="CH88" s="1465"/>
      <c r="CI88" s="1465"/>
      <c r="CJ88" s="1465"/>
    </row>
    <row r="89" spans="2:88" x14ac:dyDescent="0.25">
      <c r="B89" s="588" t="s">
        <v>341</v>
      </c>
      <c r="C89" s="570" t="s">
        <v>342</v>
      </c>
      <c r="D89" s="571" t="s">
        <v>79</v>
      </c>
      <c r="E89" s="571" t="s">
        <v>332</v>
      </c>
      <c r="F89" s="572">
        <v>2</v>
      </c>
      <c r="G89" s="1464">
        <v>1.2500000000000001E-2</v>
      </c>
      <c r="H89" s="1464">
        <v>1.2500000000000001E-2</v>
      </c>
      <c r="I89" s="1464">
        <v>1.2500000000000001E-2</v>
      </c>
      <c r="J89" s="1464">
        <v>1.2500000000000001E-2</v>
      </c>
      <c r="K89" s="1464">
        <v>1.2500000000000001E-2</v>
      </c>
      <c r="L89" s="1464">
        <v>1.2500000000000001E-2</v>
      </c>
      <c r="M89" s="1464">
        <v>1.2500000000000001E-2</v>
      </c>
      <c r="N89" s="1464">
        <v>1.2500000000000001E-2</v>
      </c>
      <c r="O89" s="1464">
        <v>1.2500000000000001E-2</v>
      </c>
      <c r="P89" s="1464">
        <v>1.2500000000000001E-2</v>
      </c>
      <c r="Q89" s="1464">
        <v>1.2500000000000001E-2</v>
      </c>
      <c r="R89" s="1464">
        <v>1.2500000000000001E-2</v>
      </c>
      <c r="S89" s="1464">
        <v>1.2500000000000001E-2</v>
      </c>
      <c r="T89" s="1464">
        <v>1.2500000000000001E-2</v>
      </c>
      <c r="U89" s="1464">
        <v>1.2500000000000001E-2</v>
      </c>
      <c r="V89" s="1464">
        <v>1.2500000000000001E-2</v>
      </c>
      <c r="W89" s="1464">
        <v>1.2500000000000001E-2</v>
      </c>
      <c r="X89" s="1464">
        <v>1.2500000000000001E-2</v>
      </c>
      <c r="Y89" s="1464">
        <v>1.2500000000000001E-2</v>
      </c>
      <c r="Z89" s="1464">
        <v>1.2500000000000001E-2</v>
      </c>
      <c r="AA89" s="1464">
        <v>1.2500000000000001E-2</v>
      </c>
      <c r="AB89" s="1464">
        <v>1.2500000000000001E-2</v>
      </c>
      <c r="AC89" s="1464">
        <v>1.2500000000000001E-2</v>
      </c>
      <c r="AD89" s="1464">
        <v>1.2500000000000001E-2</v>
      </c>
      <c r="AE89" s="1464">
        <v>1.2500000000000001E-2</v>
      </c>
      <c r="AF89" s="1464">
        <v>1.2500000000000001E-2</v>
      </c>
      <c r="AG89" s="1464">
        <v>1.2500000000000001E-2</v>
      </c>
      <c r="AH89" s="1464">
        <v>1.2500000000000001E-2</v>
      </c>
      <c r="AI89" s="1464">
        <v>1.2500000000000001E-2</v>
      </c>
      <c r="AJ89" s="1464">
        <v>1.2500000000000001E-2</v>
      </c>
      <c r="AK89" s="1464">
        <v>1.2500000000000001E-2</v>
      </c>
      <c r="AL89" s="1464">
        <v>1.2500000000000001E-2</v>
      </c>
      <c r="AM89" s="1464">
        <v>1.2500000000000001E-2</v>
      </c>
      <c r="AN89" s="1464">
        <v>1.2500000000000001E-2</v>
      </c>
      <c r="AO89" s="1464">
        <v>1.2500000000000001E-2</v>
      </c>
      <c r="AP89" s="1464">
        <v>1.2500000000000001E-2</v>
      </c>
      <c r="AQ89" s="1464">
        <v>1.2500000000000001E-2</v>
      </c>
      <c r="AR89" s="1464">
        <v>1.2500000000000001E-2</v>
      </c>
      <c r="AS89" s="1464">
        <v>1.2500000000000001E-2</v>
      </c>
      <c r="AT89" s="1464">
        <v>1.2500000000000001E-2</v>
      </c>
      <c r="AU89" s="1464">
        <v>1.2500000000000001E-2</v>
      </c>
      <c r="AV89" s="1464">
        <v>1.2500000000000001E-2</v>
      </c>
      <c r="AW89" s="1464">
        <v>1.2500000000000001E-2</v>
      </c>
      <c r="AX89" s="1464">
        <v>1.2500000000000001E-2</v>
      </c>
      <c r="AY89" s="1464">
        <v>1.2500000000000001E-2</v>
      </c>
      <c r="AZ89" s="1464">
        <v>1.2500000000000001E-2</v>
      </c>
      <c r="BA89" s="1464">
        <v>1.2500000000000001E-2</v>
      </c>
      <c r="BB89" s="1464">
        <v>1.2500000000000001E-2</v>
      </c>
      <c r="BC89" s="1464">
        <v>1.2500000000000001E-2</v>
      </c>
      <c r="BD89" s="1464">
        <v>1.2500000000000001E-2</v>
      </c>
      <c r="BE89" s="1464">
        <v>1.2500000000000001E-2</v>
      </c>
      <c r="BF89" s="1464">
        <v>1.2500000000000001E-2</v>
      </c>
      <c r="BG89" s="1464">
        <v>1.2500000000000001E-2</v>
      </c>
      <c r="BH89" s="1464">
        <v>1.2500000000000001E-2</v>
      </c>
      <c r="BI89" s="1464">
        <v>1.2500000000000001E-2</v>
      </c>
      <c r="BJ89" s="1464">
        <v>1.2500000000000001E-2</v>
      </c>
      <c r="BK89" s="1465"/>
      <c r="BL89" s="1465"/>
      <c r="BM89" s="1465"/>
      <c r="BN89" s="1465"/>
      <c r="BO89" s="1465"/>
      <c r="BP89" s="1465"/>
      <c r="BQ89" s="1465"/>
      <c r="BR89" s="1465"/>
      <c r="BS89" s="1465"/>
      <c r="BT89" s="1465"/>
      <c r="BU89" s="1465"/>
      <c r="BV89" s="1465"/>
      <c r="BW89" s="1465"/>
      <c r="BX89" s="1465"/>
      <c r="BY89" s="1465"/>
      <c r="BZ89" s="1465"/>
      <c r="CA89" s="1465"/>
      <c r="CB89" s="1465"/>
      <c r="CC89" s="1465"/>
      <c r="CD89" s="1465"/>
      <c r="CE89" s="1465"/>
      <c r="CF89" s="1465"/>
      <c r="CG89" s="1465"/>
      <c r="CH89" s="1465"/>
      <c r="CI89" s="1465"/>
      <c r="CJ89" s="1465"/>
    </row>
    <row r="90" spans="2:88" x14ac:dyDescent="0.25">
      <c r="B90" s="588" t="s">
        <v>343</v>
      </c>
      <c r="C90" s="570" t="s">
        <v>344</v>
      </c>
      <c r="D90" s="571" t="s">
        <v>79</v>
      </c>
      <c r="E90" s="571" t="s">
        <v>332</v>
      </c>
      <c r="F90" s="572">
        <v>2</v>
      </c>
      <c r="G90" s="1464">
        <v>5.0000000000000001E-3</v>
      </c>
      <c r="H90" s="1464">
        <v>5.0000000000000001E-3</v>
      </c>
      <c r="I90" s="1464">
        <v>5.0000000000000001E-3</v>
      </c>
      <c r="J90" s="1464">
        <v>5.0000000000000001E-3</v>
      </c>
      <c r="K90" s="1464">
        <v>5.0000000000000001E-3</v>
      </c>
      <c r="L90" s="1464">
        <v>5.0000000000000001E-3</v>
      </c>
      <c r="M90" s="1464">
        <v>5.0000000000000001E-3</v>
      </c>
      <c r="N90" s="1464">
        <v>5.0000000000000001E-3</v>
      </c>
      <c r="O90" s="1464">
        <v>5.0000000000000001E-3</v>
      </c>
      <c r="P90" s="1464">
        <v>5.0000000000000001E-3</v>
      </c>
      <c r="Q90" s="1464">
        <v>5.0000000000000001E-3</v>
      </c>
      <c r="R90" s="1464">
        <v>5.0000000000000001E-3</v>
      </c>
      <c r="S90" s="1464">
        <v>5.0000000000000001E-3</v>
      </c>
      <c r="T90" s="1464">
        <v>5.0000000000000001E-3</v>
      </c>
      <c r="U90" s="1464">
        <v>5.0000000000000001E-3</v>
      </c>
      <c r="V90" s="1464">
        <v>5.0000000000000001E-3</v>
      </c>
      <c r="W90" s="1464">
        <v>5.0000000000000001E-3</v>
      </c>
      <c r="X90" s="1464">
        <v>5.0000000000000001E-3</v>
      </c>
      <c r="Y90" s="1464">
        <v>5.0000000000000001E-3</v>
      </c>
      <c r="Z90" s="1464">
        <v>5.0000000000000001E-3</v>
      </c>
      <c r="AA90" s="1464">
        <v>2E-3</v>
      </c>
      <c r="AB90" s="1464">
        <v>2E-3</v>
      </c>
      <c r="AC90" s="1464">
        <v>2E-3</v>
      </c>
      <c r="AD90" s="1464">
        <v>2E-3</v>
      </c>
      <c r="AE90" s="1464">
        <v>2E-3</v>
      </c>
      <c r="AF90" s="1464">
        <v>2E-3</v>
      </c>
      <c r="AG90" s="1464">
        <v>2E-3</v>
      </c>
      <c r="AH90" s="1464">
        <v>2E-3</v>
      </c>
      <c r="AI90" s="1464">
        <v>2E-3</v>
      </c>
      <c r="AJ90" s="1464">
        <v>2E-3</v>
      </c>
      <c r="AK90" s="1464">
        <v>2E-3</v>
      </c>
      <c r="AL90" s="1464">
        <v>2E-3</v>
      </c>
      <c r="AM90" s="1464">
        <v>2E-3</v>
      </c>
      <c r="AN90" s="1464">
        <v>2E-3</v>
      </c>
      <c r="AO90" s="1464">
        <v>2E-3</v>
      </c>
      <c r="AP90" s="1464">
        <v>2E-3</v>
      </c>
      <c r="AQ90" s="1464">
        <v>2E-3</v>
      </c>
      <c r="AR90" s="1464">
        <v>2E-3</v>
      </c>
      <c r="AS90" s="1464">
        <v>2E-3</v>
      </c>
      <c r="AT90" s="1464">
        <v>2E-3</v>
      </c>
      <c r="AU90" s="1464">
        <v>2E-3</v>
      </c>
      <c r="AV90" s="1464">
        <v>2E-3</v>
      </c>
      <c r="AW90" s="1464">
        <v>2E-3</v>
      </c>
      <c r="AX90" s="1464">
        <v>2E-3</v>
      </c>
      <c r="AY90" s="1464">
        <v>2E-3</v>
      </c>
      <c r="AZ90" s="1464">
        <v>2E-3</v>
      </c>
      <c r="BA90" s="1464">
        <v>2E-3</v>
      </c>
      <c r="BB90" s="1464">
        <v>2E-3</v>
      </c>
      <c r="BC90" s="1464">
        <v>2E-3</v>
      </c>
      <c r="BD90" s="1464">
        <v>2E-3</v>
      </c>
      <c r="BE90" s="1464">
        <v>2E-3</v>
      </c>
      <c r="BF90" s="1464">
        <v>2E-3</v>
      </c>
      <c r="BG90" s="1464">
        <v>2E-3</v>
      </c>
      <c r="BH90" s="1464">
        <v>2E-3</v>
      </c>
      <c r="BI90" s="1464">
        <v>2E-3</v>
      </c>
      <c r="BJ90" s="1464">
        <v>2E-3</v>
      </c>
      <c r="BK90" s="1465"/>
      <c r="BL90" s="1465"/>
      <c r="BM90" s="1465"/>
      <c r="BN90" s="1465"/>
      <c r="BO90" s="1465"/>
      <c r="BP90" s="1465"/>
      <c r="BQ90" s="1465"/>
      <c r="BR90" s="1465"/>
      <c r="BS90" s="1465"/>
      <c r="BT90" s="1465"/>
      <c r="BU90" s="1465"/>
      <c r="BV90" s="1465"/>
      <c r="BW90" s="1465"/>
      <c r="BX90" s="1465"/>
      <c r="BY90" s="1465"/>
      <c r="BZ90" s="1465"/>
      <c r="CA90" s="1465"/>
      <c r="CB90" s="1465"/>
      <c r="CC90" s="1465"/>
      <c r="CD90" s="1465"/>
      <c r="CE90" s="1465"/>
      <c r="CF90" s="1465"/>
      <c r="CG90" s="1465"/>
      <c r="CH90" s="1465"/>
      <c r="CI90" s="1465"/>
      <c r="CJ90" s="1465"/>
    </row>
    <row r="91" spans="2:88" ht="14.4" thickBot="1" x14ac:dyDescent="0.3">
      <c r="B91" s="589" t="s">
        <v>345</v>
      </c>
      <c r="C91" s="590" t="s">
        <v>346</v>
      </c>
      <c r="D91" s="591" t="s">
        <v>79</v>
      </c>
      <c r="E91" s="591" t="s">
        <v>284</v>
      </c>
      <c r="F91" s="592">
        <v>2</v>
      </c>
      <c r="G91" s="1466">
        <v>5.0000000000000001E-3</v>
      </c>
      <c r="H91" s="1466">
        <v>5.0000000000000001E-3</v>
      </c>
      <c r="I91" s="1466">
        <v>5.0000000000000001E-3</v>
      </c>
      <c r="J91" s="1466">
        <v>5.0000000000000001E-3</v>
      </c>
      <c r="K91" s="1466">
        <v>5.0000000000000001E-3</v>
      </c>
      <c r="L91" s="1466">
        <v>5.0000000000000001E-3</v>
      </c>
      <c r="M91" s="1466">
        <v>5.0000000000000001E-3</v>
      </c>
      <c r="N91" s="1466">
        <v>5.0000000000000001E-3</v>
      </c>
      <c r="O91" s="1466">
        <v>5.0000000000000001E-3</v>
      </c>
      <c r="P91" s="1466">
        <v>5.0000000000000001E-3</v>
      </c>
      <c r="Q91" s="1466">
        <v>5.0000000000000001E-3</v>
      </c>
      <c r="R91" s="1466">
        <v>5.0000000000000001E-3</v>
      </c>
      <c r="S91" s="1466">
        <v>5.0000000000000001E-3</v>
      </c>
      <c r="T91" s="1466">
        <v>5.0000000000000001E-3</v>
      </c>
      <c r="U91" s="1466">
        <v>5.0000000000000001E-3</v>
      </c>
      <c r="V91" s="1466">
        <v>5.0000000000000001E-3</v>
      </c>
      <c r="W91" s="1466">
        <v>5.0000000000000001E-3</v>
      </c>
      <c r="X91" s="1466">
        <v>5.0000000000000001E-3</v>
      </c>
      <c r="Y91" s="1466">
        <v>5.0000000000000001E-3</v>
      </c>
      <c r="Z91" s="1466">
        <v>5.0000000000000001E-3</v>
      </c>
      <c r="AA91" s="1466">
        <v>2E-3</v>
      </c>
      <c r="AB91" s="1466">
        <v>2E-3</v>
      </c>
      <c r="AC91" s="1466">
        <v>2E-3</v>
      </c>
      <c r="AD91" s="1466">
        <v>2E-3</v>
      </c>
      <c r="AE91" s="1466">
        <v>2E-3</v>
      </c>
      <c r="AF91" s="1466">
        <v>2E-3</v>
      </c>
      <c r="AG91" s="1466">
        <v>2E-3</v>
      </c>
      <c r="AH91" s="1466">
        <v>2E-3</v>
      </c>
      <c r="AI91" s="1466">
        <v>2E-3</v>
      </c>
      <c r="AJ91" s="1466">
        <v>2E-3</v>
      </c>
      <c r="AK91" s="1466">
        <v>2E-3</v>
      </c>
      <c r="AL91" s="1466">
        <v>2E-3</v>
      </c>
      <c r="AM91" s="1466">
        <v>2E-3</v>
      </c>
      <c r="AN91" s="1466">
        <v>2E-3</v>
      </c>
      <c r="AO91" s="1466">
        <v>2E-3</v>
      </c>
      <c r="AP91" s="1466">
        <v>2E-3</v>
      </c>
      <c r="AQ91" s="1466">
        <v>2E-3</v>
      </c>
      <c r="AR91" s="1466">
        <v>2E-3</v>
      </c>
      <c r="AS91" s="1466">
        <v>2E-3</v>
      </c>
      <c r="AT91" s="1466">
        <v>2E-3</v>
      </c>
      <c r="AU91" s="1466">
        <v>2E-3</v>
      </c>
      <c r="AV91" s="1466">
        <v>2E-3</v>
      </c>
      <c r="AW91" s="1466">
        <v>2E-3</v>
      </c>
      <c r="AX91" s="1466">
        <v>2E-3</v>
      </c>
      <c r="AY91" s="1466">
        <v>2E-3</v>
      </c>
      <c r="AZ91" s="1466">
        <v>2E-3</v>
      </c>
      <c r="BA91" s="1466">
        <v>2E-3</v>
      </c>
      <c r="BB91" s="1466">
        <v>2E-3</v>
      </c>
      <c r="BC91" s="1466">
        <v>2E-3</v>
      </c>
      <c r="BD91" s="1466">
        <v>2E-3</v>
      </c>
      <c r="BE91" s="1466">
        <v>2E-3</v>
      </c>
      <c r="BF91" s="1466">
        <v>2E-3</v>
      </c>
      <c r="BG91" s="1466">
        <v>2E-3</v>
      </c>
      <c r="BH91" s="1466">
        <v>2E-3</v>
      </c>
      <c r="BI91" s="1466">
        <v>2E-3</v>
      </c>
      <c r="BJ91" s="1466">
        <v>2E-3</v>
      </c>
      <c r="BK91" s="1467"/>
      <c r="BL91" s="1467"/>
      <c r="BM91" s="1467"/>
      <c r="BN91" s="1467"/>
      <c r="BO91" s="1467"/>
      <c r="BP91" s="1467"/>
      <c r="BQ91" s="1467"/>
      <c r="BR91" s="1467"/>
      <c r="BS91" s="1467"/>
      <c r="BT91" s="1467"/>
      <c r="BU91" s="1467"/>
      <c r="BV91" s="1467"/>
      <c r="BW91" s="1467"/>
      <c r="BX91" s="1467"/>
      <c r="BY91" s="1467"/>
      <c r="BZ91" s="1467"/>
      <c r="CA91" s="1467"/>
      <c r="CB91" s="1467"/>
      <c r="CC91" s="1467"/>
      <c r="CD91" s="1467"/>
      <c r="CE91" s="1467"/>
      <c r="CF91" s="1467"/>
      <c r="CG91" s="1467"/>
      <c r="CH91" s="1467"/>
      <c r="CI91" s="1467"/>
      <c r="CJ91" s="1467"/>
    </row>
    <row r="97" spans="8:8" x14ac:dyDescent="0.25">
      <c r="H97" s="1462"/>
    </row>
  </sheetData>
  <hyperlinks>
    <hyperlink ref="F2" location="'2. WC Level Data'!B6" display="Table 2a: WC Level Normal Year planning scenario" xr:uid="{08E9A43D-E8C9-4F61-9A99-1EE55570A6E3}"/>
    <hyperlink ref="C6" location="'2. WC Level Data'!$A$1" display="Back to top of sheet" xr:uid="{C05FCDD3-05F3-492A-8416-3DF07A80E59C}"/>
    <hyperlink ref="F3" location="'2. WC Level Data'!B17" display="Table 2b: WC Level DYAA - Microcomponents - Final planning" xr:uid="{B4843BD1-7AC5-4BDE-B6DD-3CA9505B2687}"/>
    <hyperlink ref="C17" location="'2. WC Level Data'!$A$1" display="Back to top of sheet" xr:uid="{348BA179-6E68-41B7-A403-4CAFA21A672E}"/>
    <hyperlink ref="F4" location="'2. WC Level Data'!B40" display="Table 2c: WC Level DYAA -_x000a_Meter Installations (including meter upgrades) - Final Planning" xr:uid="{421B87F8-17CD-479D-8182-10F09CF73C5F}"/>
    <hyperlink ref="C40" location="'2. WC Level Data'!$A$1" display="Back to top of sheet" xr:uid="{30CB9BD8-8077-41D6-8740-1D1074544778}"/>
    <hyperlink ref="G2" location="'2. WC Level Data'!B53" display="'2. WC Level Data'!B53" xr:uid="{710FF985-E684-40D7-82A9-9ABB8BE13743}"/>
    <hyperlink ref="C53" location="'2. WC Level Data'!$A$1" display="Back to top of sheet" xr:uid="{A7503B9F-1D55-46EB-BBDE-A0050CEE647F}"/>
    <hyperlink ref="G3" location="'2. WC Level Data'!B66" display="'2. WC Level Data'!B66" xr:uid="{38D9E147-4B56-41BA-98F3-BC724F334457}"/>
    <hyperlink ref="C66" location="'2. WC Level Data'!$A$1" display="Back to top of sheet" xr:uid="{9BC2EEB1-2F9F-4996-8A3A-D77DA14C5AA7}"/>
    <hyperlink ref="G4" location="'2. WC Level Data'!B81" display="'2. WC Level Data'!B81" xr:uid="{AE1FB440-7102-4367-B2B5-11DCF28BEEDA}"/>
    <hyperlink ref="C81" location="'2. WC Level Data'!$A$1" display="Back to top of sheet" xr:uid="{941037E0-5AC1-46EB-97C7-B006F2F74DEE}"/>
  </hyperlinks>
  <pageMargins left="0.7" right="0.7" top="0.75" bottom="0.75" header="0.3" footer="0.3"/>
  <pageSetup paperSize="9" orientation="portrait" r:id="rId1"/>
  <drawing r:id="rId2"/>
  <tableParts count="4">
    <tablePart r:id="rId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4EAE8-647E-4480-AE38-98192506BDDB}">
  <sheetPr codeName="Sheet11"/>
  <dimension ref="A1:DC402"/>
  <sheetViews>
    <sheetView zoomScale="70" zoomScaleNormal="70" workbookViewId="0">
      <selection activeCell="D18" sqref="D18"/>
    </sheetView>
  </sheetViews>
  <sheetFormatPr defaultColWidth="9" defaultRowHeight="13.8" x14ac:dyDescent="0.25"/>
  <cols>
    <col min="1" max="1" width="2.1796875" style="1356" customWidth="1"/>
    <col min="2" max="3" width="33.81640625" style="1356" customWidth="1"/>
    <col min="4" max="4" width="33.08984375" style="1356" customWidth="1"/>
    <col min="5" max="5" width="16.1796875" style="1356" customWidth="1"/>
    <col min="6" max="6" width="14" style="1356" customWidth="1"/>
    <col min="7" max="46" width="8" style="1356" customWidth="1"/>
    <col min="47" max="48" width="9.453125" style="1356" bestFit="1" customWidth="1"/>
    <col min="49" max="86" width="8" style="1356" customWidth="1"/>
    <col min="87" max="87" width="8.90625" style="1356" customWidth="1"/>
    <col min="88" max="88" width="8" style="1356" bestFit="1" customWidth="1"/>
    <col min="89" max="89" width="10.36328125" style="1356" customWidth="1"/>
    <col min="90" max="90" width="42.6328125" style="1356" customWidth="1"/>
    <col min="91" max="91" width="4.1796875" style="1356" hidden="1" customWidth="1"/>
    <col min="92" max="92" width="0" style="1356" hidden="1" customWidth="1"/>
    <col min="93" max="93" width="6.81640625" style="1356" hidden="1" customWidth="1"/>
    <col min="94" max="94" width="4.36328125" style="1356" hidden="1" customWidth="1"/>
    <col min="95" max="96" width="4.54296875" style="1356" hidden="1" customWidth="1"/>
    <col min="97" max="97" width="4.6328125" style="1356" hidden="1" customWidth="1"/>
    <col min="98" max="98" width="7.54296875" style="1356" hidden="1" customWidth="1"/>
    <col min="99" max="99" width="6.6328125" style="1356" hidden="1" customWidth="1"/>
    <col min="100" max="100" width="4.54296875" style="1356" hidden="1" customWidth="1"/>
    <col min="101" max="103" width="5.1796875" style="1356" hidden="1" customWidth="1"/>
    <col min="104" max="104" width="4.81640625" style="1356" hidden="1" customWidth="1"/>
    <col min="105" max="105" width="3.54296875" style="1356" hidden="1" customWidth="1"/>
    <col min="106" max="107" width="5.1796875" style="1356" hidden="1" customWidth="1"/>
    <col min="108" max="235" width="9" style="1356"/>
    <col min="236" max="236" width="1.1796875" style="1356" customWidth="1"/>
    <col min="237" max="237" width="8" style="1356" customWidth="1"/>
    <col min="238" max="238" width="8.453125" style="1356" customWidth="1"/>
    <col min="239" max="239" width="23.81640625" style="1356" customWidth="1"/>
    <col min="240" max="240" width="21.81640625" style="1356" customWidth="1"/>
    <col min="241" max="241" width="9.453125" style="1356" customWidth="1"/>
    <col min="242" max="242" width="8.1796875" style="1356" bestFit="1" customWidth="1"/>
    <col min="243" max="243" width="16.1796875" style="1356" customWidth="1"/>
    <col min="244" max="271" width="11.6328125" style="1356" customWidth="1"/>
    <col min="272" max="491" width="9" style="1356"/>
    <col min="492" max="492" width="1.1796875" style="1356" customWidth="1"/>
    <col min="493" max="493" width="8" style="1356" customWidth="1"/>
    <col min="494" max="494" width="8.453125" style="1356" customWidth="1"/>
    <col min="495" max="495" width="23.81640625" style="1356" customWidth="1"/>
    <col min="496" max="496" width="21.81640625" style="1356" customWidth="1"/>
    <col min="497" max="497" width="9.453125" style="1356" customWidth="1"/>
    <col min="498" max="498" width="8.1796875" style="1356" bestFit="1" customWidth="1"/>
    <col min="499" max="499" width="16.1796875" style="1356" customWidth="1"/>
    <col min="500" max="527" width="11.6328125" style="1356" customWidth="1"/>
    <col min="528" max="747" width="9" style="1356"/>
    <col min="748" max="748" width="1.1796875" style="1356" customWidth="1"/>
    <col min="749" max="749" width="8" style="1356" customWidth="1"/>
    <col min="750" max="750" width="8.453125" style="1356" customWidth="1"/>
    <col min="751" max="751" width="23.81640625" style="1356" customWidth="1"/>
    <col min="752" max="752" width="21.81640625" style="1356" customWidth="1"/>
    <col min="753" max="753" width="9.453125" style="1356" customWidth="1"/>
    <col min="754" max="754" width="8.1796875" style="1356" bestFit="1" customWidth="1"/>
    <col min="755" max="755" width="16.1796875" style="1356" customWidth="1"/>
    <col min="756" max="783" width="11.6328125" style="1356" customWidth="1"/>
    <col min="784" max="1003" width="9" style="1356"/>
    <col min="1004" max="1004" width="1.1796875" style="1356" customWidth="1"/>
    <col min="1005" max="1005" width="8" style="1356" customWidth="1"/>
    <col min="1006" max="1006" width="8.453125" style="1356" customWidth="1"/>
    <col min="1007" max="1007" width="23.81640625" style="1356" customWidth="1"/>
    <col min="1008" max="1008" width="21.81640625" style="1356" customWidth="1"/>
    <col min="1009" max="1009" width="9.453125" style="1356" customWidth="1"/>
    <col min="1010" max="1010" width="8.1796875" style="1356" bestFit="1" customWidth="1"/>
    <col min="1011" max="1011" width="16.1796875" style="1356" customWidth="1"/>
    <col min="1012" max="1039" width="11.6328125" style="1356" customWidth="1"/>
    <col min="1040" max="1259" width="9" style="1356"/>
    <col min="1260" max="1260" width="1.1796875" style="1356" customWidth="1"/>
    <col min="1261" max="1261" width="8" style="1356" customWidth="1"/>
    <col min="1262" max="1262" width="8.453125" style="1356" customWidth="1"/>
    <col min="1263" max="1263" width="23.81640625" style="1356" customWidth="1"/>
    <col min="1264" max="1264" width="21.81640625" style="1356" customWidth="1"/>
    <col min="1265" max="1265" width="9.453125" style="1356" customWidth="1"/>
    <col min="1266" max="1266" width="8.1796875" style="1356" bestFit="1" customWidth="1"/>
    <col min="1267" max="1267" width="16.1796875" style="1356" customWidth="1"/>
    <col min="1268" max="1295" width="11.6328125" style="1356" customWidth="1"/>
    <col min="1296" max="1515" width="9" style="1356"/>
    <col min="1516" max="1516" width="1.1796875" style="1356" customWidth="1"/>
    <col min="1517" max="1517" width="8" style="1356" customWidth="1"/>
    <col min="1518" max="1518" width="8.453125" style="1356" customWidth="1"/>
    <col min="1519" max="1519" width="23.81640625" style="1356" customWidth="1"/>
    <col min="1520" max="1520" width="21.81640625" style="1356" customWidth="1"/>
    <col min="1521" max="1521" width="9.453125" style="1356" customWidth="1"/>
    <col min="1522" max="1522" width="8.1796875" style="1356" bestFit="1" customWidth="1"/>
    <col min="1523" max="1523" width="16.1796875" style="1356" customWidth="1"/>
    <col min="1524" max="1551" width="11.6328125" style="1356" customWidth="1"/>
    <col min="1552" max="1771" width="9" style="1356"/>
    <col min="1772" max="1772" width="1.1796875" style="1356" customWidth="1"/>
    <col min="1773" max="1773" width="8" style="1356" customWidth="1"/>
    <col min="1774" max="1774" width="8.453125" style="1356" customWidth="1"/>
    <col min="1775" max="1775" width="23.81640625" style="1356" customWidth="1"/>
    <col min="1776" max="1776" width="21.81640625" style="1356" customWidth="1"/>
    <col min="1777" max="1777" width="9.453125" style="1356" customWidth="1"/>
    <col min="1778" max="1778" width="8.1796875" style="1356" bestFit="1" customWidth="1"/>
    <col min="1779" max="1779" width="16.1796875" style="1356" customWidth="1"/>
    <col min="1780" max="1807" width="11.6328125" style="1356" customWidth="1"/>
    <col min="1808" max="2027" width="9" style="1356"/>
    <col min="2028" max="2028" width="1.1796875" style="1356" customWidth="1"/>
    <col min="2029" max="2029" width="8" style="1356" customWidth="1"/>
    <col min="2030" max="2030" width="8.453125" style="1356" customWidth="1"/>
    <col min="2031" max="2031" width="23.81640625" style="1356" customWidth="1"/>
    <col min="2032" max="2032" width="21.81640625" style="1356" customWidth="1"/>
    <col min="2033" max="2033" width="9.453125" style="1356" customWidth="1"/>
    <col min="2034" max="2034" width="8.1796875" style="1356" bestFit="1" customWidth="1"/>
    <col min="2035" max="2035" width="16.1796875" style="1356" customWidth="1"/>
    <col min="2036" max="2063" width="11.6328125" style="1356" customWidth="1"/>
    <col min="2064" max="2283" width="9" style="1356"/>
    <col min="2284" max="2284" width="1.1796875" style="1356" customWidth="1"/>
    <col min="2285" max="2285" width="8" style="1356" customWidth="1"/>
    <col min="2286" max="2286" width="8.453125" style="1356" customWidth="1"/>
    <col min="2287" max="2287" width="23.81640625" style="1356" customWidth="1"/>
    <col min="2288" max="2288" width="21.81640625" style="1356" customWidth="1"/>
    <col min="2289" max="2289" width="9.453125" style="1356" customWidth="1"/>
    <col min="2290" max="2290" width="8.1796875" style="1356" bestFit="1" customWidth="1"/>
    <col min="2291" max="2291" width="16.1796875" style="1356" customWidth="1"/>
    <col min="2292" max="2319" width="11.6328125" style="1356" customWidth="1"/>
    <col min="2320" max="2539" width="9" style="1356"/>
    <col min="2540" max="2540" width="1.1796875" style="1356" customWidth="1"/>
    <col min="2541" max="2541" width="8" style="1356" customWidth="1"/>
    <col min="2542" max="2542" width="8.453125" style="1356" customWidth="1"/>
    <col min="2543" max="2543" width="23.81640625" style="1356" customWidth="1"/>
    <col min="2544" max="2544" width="21.81640625" style="1356" customWidth="1"/>
    <col min="2545" max="2545" width="9.453125" style="1356" customWidth="1"/>
    <col min="2546" max="2546" width="8.1796875" style="1356" bestFit="1" customWidth="1"/>
    <col min="2547" max="2547" width="16.1796875" style="1356" customWidth="1"/>
    <col min="2548" max="2575" width="11.6328125" style="1356" customWidth="1"/>
    <col min="2576" max="2795" width="9" style="1356"/>
    <col min="2796" max="2796" width="1.1796875" style="1356" customWidth="1"/>
    <col min="2797" max="2797" width="8" style="1356" customWidth="1"/>
    <col min="2798" max="2798" width="8.453125" style="1356" customWidth="1"/>
    <col min="2799" max="2799" width="23.81640625" style="1356" customWidth="1"/>
    <col min="2800" max="2800" width="21.81640625" style="1356" customWidth="1"/>
    <col min="2801" max="2801" width="9.453125" style="1356" customWidth="1"/>
    <col min="2802" max="2802" width="8.1796875" style="1356" bestFit="1" customWidth="1"/>
    <col min="2803" max="2803" width="16.1796875" style="1356" customWidth="1"/>
    <col min="2804" max="2831" width="11.6328125" style="1356" customWidth="1"/>
    <col min="2832" max="3051" width="9" style="1356"/>
    <col min="3052" max="3052" width="1.1796875" style="1356" customWidth="1"/>
    <col min="3053" max="3053" width="8" style="1356" customWidth="1"/>
    <col min="3054" max="3054" width="8.453125" style="1356" customWidth="1"/>
    <col min="3055" max="3055" width="23.81640625" style="1356" customWidth="1"/>
    <col min="3056" max="3056" width="21.81640625" style="1356" customWidth="1"/>
    <col min="3057" max="3057" width="9.453125" style="1356" customWidth="1"/>
    <col min="3058" max="3058" width="8.1796875" style="1356" bestFit="1" customWidth="1"/>
    <col min="3059" max="3059" width="16.1796875" style="1356" customWidth="1"/>
    <col min="3060" max="3087" width="11.6328125" style="1356" customWidth="1"/>
    <col min="3088" max="3307" width="9" style="1356"/>
    <col min="3308" max="3308" width="1.1796875" style="1356" customWidth="1"/>
    <col min="3309" max="3309" width="8" style="1356" customWidth="1"/>
    <col min="3310" max="3310" width="8.453125" style="1356" customWidth="1"/>
    <col min="3311" max="3311" width="23.81640625" style="1356" customWidth="1"/>
    <col min="3312" max="3312" width="21.81640625" style="1356" customWidth="1"/>
    <col min="3313" max="3313" width="9.453125" style="1356" customWidth="1"/>
    <col min="3314" max="3314" width="8.1796875" style="1356" bestFit="1" customWidth="1"/>
    <col min="3315" max="3315" width="16.1796875" style="1356" customWidth="1"/>
    <col min="3316" max="3343" width="11.6328125" style="1356" customWidth="1"/>
    <col min="3344" max="3563" width="9" style="1356"/>
    <col min="3564" max="3564" width="1.1796875" style="1356" customWidth="1"/>
    <col min="3565" max="3565" width="8" style="1356" customWidth="1"/>
    <col min="3566" max="3566" width="8.453125" style="1356" customWidth="1"/>
    <col min="3567" max="3567" width="23.81640625" style="1356" customWidth="1"/>
    <col min="3568" max="3568" width="21.81640625" style="1356" customWidth="1"/>
    <col min="3569" max="3569" width="9.453125" style="1356" customWidth="1"/>
    <col min="3570" max="3570" width="8.1796875" style="1356" bestFit="1" customWidth="1"/>
    <col min="3571" max="3571" width="16.1796875" style="1356" customWidth="1"/>
    <col min="3572" max="3599" width="11.6328125" style="1356" customWidth="1"/>
    <col min="3600" max="3819" width="9" style="1356"/>
    <col min="3820" max="3820" width="1.1796875" style="1356" customWidth="1"/>
    <col min="3821" max="3821" width="8" style="1356" customWidth="1"/>
    <col min="3822" max="3822" width="8.453125" style="1356" customWidth="1"/>
    <col min="3823" max="3823" width="23.81640625" style="1356" customWidth="1"/>
    <col min="3824" max="3824" width="21.81640625" style="1356" customWidth="1"/>
    <col min="3825" max="3825" width="9.453125" style="1356" customWidth="1"/>
    <col min="3826" max="3826" width="8.1796875" style="1356" bestFit="1" customWidth="1"/>
    <col min="3827" max="3827" width="16.1796875" style="1356" customWidth="1"/>
    <col min="3828" max="3855" width="11.6328125" style="1356" customWidth="1"/>
    <col min="3856" max="4075" width="9" style="1356"/>
    <col min="4076" max="4076" width="1.1796875" style="1356" customWidth="1"/>
    <col min="4077" max="4077" width="8" style="1356" customWidth="1"/>
    <col min="4078" max="4078" width="8.453125" style="1356" customWidth="1"/>
    <col min="4079" max="4079" width="23.81640625" style="1356" customWidth="1"/>
    <col min="4080" max="4080" width="21.81640625" style="1356" customWidth="1"/>
    <col min="4081" max="4081" width="9.453125" style="1356" customWidth="1"/>
    <col min="4082" max="4082" width="8.1796875" style="1356" bestFit="1" customWidth="1"/>
    <col min="4083" max="4083" width="16.1796875" style="1356" customWidth="1"/>
    <col min="4084" max="4111" width="11.6328125" style="1356" customWidth="1"/>
    <col min="4112" max="4331" width="9" style="1356"/>
    <col min="4332" max="4332" width="1.1796875" style="1356" customWidth="1"/>
    <col min="4333" max="4333" width="8" style="1356" customWidth="1"/>
    <col min="4334" max="4334" width="8.453125" style="1356" customWidth="1"/>
    <col min="4335" max="4335" width="23.81640625" style="1356" customWidth="1"/>
    <col min="4336" max="4336" width="21.81640625" style="1356" customWidth="1"/>
    <col min="4337" max="4337" width="9.453125" style="1356" customWidth="1"/>
    <col min="4338" max="4338" width="8.1796875" style="1356" bestFit="1" customWidth="1"/>
    <col min="4339" max="4339" width="16.1796875" style="1356" customWidth="1"/>
    <col min="4340" max="4367" width="11.6328125" style="1356" customWidth="1"/>
    <col min="4368" max="4587" width="9" style="1356"/>
    <col min="4588" max="4588" width="1.1796875" style="1356" customWidth="1"/>
    <col min="4589" max="4589" width="8" style="1356" customWidth="1"/>
    <col min="4590" max="4590" width="8.453125" style="1356" customWidth="1"/>
    <col min="4591" max="4591" width="23.81640625" style="1356" customWidth="1"/>
    <col min="4592" max="4592" width="21.81640625" style="1356" customWidth="1"/>
    <col min="4593" max="4593" width="9.453125" style="1356" customWidth="1"/>
    <col min="4594" max="4594" width="8.1796875" style="1356" bestFit="1" customWidth="1"/>
    <col min="4595" max="4595" width="16.1796875" style="1356" customWidth="1"/>
    <col min="4596" max="4623" width="11.6328125" style="1356" customWidth="1"/>
    <col min="4624" max="4843" width="9" style="1356"/>
    <col min="4844" max="4844" width="1.1796875" style="1356" customWidth="1"/>
    <col min="4845" max="4845" width="8" style="1356" customWidth="1"/>
    <col min="4846" max="4846" width="8.453125" style="1356" customWidth="1"/>
    <col min="4847" max="4847" width="23.81640625" style="1356" customWidth="1"/>
    <col min="4848" max="4848" width="21.81640625" style="1356" customWidth="1"/>
    <col min="4849" max="4849" width="9.453125" style="1356" customWidth="1"/>
    <col min="4850" max="4850" width="8.1796875" style="1356" bestFit="1" customWidth="1"/>
    <col min="4851" max="4851" width="16.1796875" style="1356" customWidth="1"/>
    <col min="4852" max="4879" width="11.6328125" style="1356" customWidth="1"/>
    <col min="4880" max="5099" width="9" style="1356"/>
    <col min="5100" max="5100" width="1.1796875" style="1356" customWidth="1"/>
    <col min="5101" max="5101" width="8" style="1356" customWidth="1"/>
    <col min="5102" max="5102" width="8.453125" style="1356" customWidth="1"/>
    <col min="5103" max="5103" width="23.81640625" style="1356" customWidth="1"/>
    <col min="5104" max="5104" width="21.81640625" style="1356" customWidth="1"/>
    <col min="5105" max="5105" width="9.453125" style="1356" customWidth="1"/>
    <col min="5106" max="5106" width="8.1796875" style="1356" bestFit="1" customWidth="1"/>
    <col min="5107" max="5107" width="16.1796875" style="1356" customWidth="1"/>
    <col min="5108" max="5135" width="11.6328125" style="1356" customWidth="1"/>
    <col min="5136" max="5355" width="9" style="1356"/>
    <col min="5356" max="5356" width="1.1796875" style="1356" customWidth="1"/>
    <col min="5357" max="5357" width="8" style="1356" customWidth="1"/>
    <col min="5358" max="5358" width="8.453125" style="1356" customWidth="1"/>
    <col min="5359" max="5359" width="23.81640625" style="1356" customWidth="1"/>
    <col min="5360" max="5360" width="21.81640625" style="1356" customWidth="1"/>
    <col min="5361" max="5361" width="9.453125" style="1356" customWidth="1"/>
    <col min="5362" max="5362" width="8.1796875" style="1356" bestFit="1" customWidth="1"/>
    <col min="5363" max="5363" width="16.1796875" style="1356" customWidth="1"/>
    <col min="5364" max="5391" width="11.6328125" style="1356" customWidth="1"/>
    <col min="5392" max="5611" width="9" style="1356"/>
    <col min="5612" max="5612" width="1.1796875" style="1356" customWidth="1"/>
    <col min="5613" max="5613" width="8" style="1356" customWidth="1"/>
    <col min="5614" max="5614" width="8.453125" style="1356" customWidth="1"/>
    <col min="5615" max="5615" width="23.81640625" style="1356" customWidth="1"/>
    <col min="5616" max="5616" width="21.81640625" style="1356" customWidth="1"/>
    <col min="5617" max="5617" width="9.453125" style="1356" customWidth="1"/>
    <col min="5618" max="5618" width="8.1796875" style="1356" bestFit="1" customWidth="1"/>
    <col min="5619" max="5619" width="16.1796875" style="1356" customWidth="1"/>
    <col min="5620" max="5647" width="11.6328125" style="1356" customWidth="1"/>
    <col min="5648" max="5867" width="9" style="1356"/>
    <col min="5868" max="5868" width="1.1796875" style="1356" customWidth="1"/>
    <col min="5869" max="5869" width="8" style="1356" customWidth="1"/>
    <col min="5870" max="5870" width="8.453125" style="1356" customWidth="1"/>
    <col min="5871" max="5871" width="23.81640625" style="1356" customWidth="1"/>
    <col min="5872" max="5872" width="21.81640625" style="1356" customWidth="1"/>
    <col min="5873" max="5873" width="9.453125" style="1356" customWidth="1"/>
    <col min="5874" max="5874" width="8.1796875" style="1356" bestFit="1" customWidth="1"/>
    <col min="5875" max="5875" width="16.1796875" style="1356" customWidth="1"/>
    <col min="5876" max="5903" width="11.6328125" style="1356" customWidth="1"/>
    <col min="5904" max="6123" width="9" style="1356"/>
    <col min="6124" max="6124" width="1.1796875" style="1356" customWidth="1"/>
    <col min="6125" max="6125" width="8" style="1356" customWidth="1"/>
    <col min="6126" max="6126" width="8.453125" style="1356" customWidth="1"/>
    <col min="6127" max="6127" width="23.81640625" style="1356" customWidth="1"/>
    <col min="6128" max="6128" width="21.81640625" style="1356" customWidth="1"/>
    <col min="6129" max="6129" width="9.453125" style="1356" customWidth="1"/>
    <col min="6130" max="6130" width="8.1796875" style="1356" bestFit="1" customWidth="1"/>
    <col min="6131" max="6131" width="16.1796875" style="1356" customWidth="1"/>
    <col min="6132" max="6159" width="11.6328125" style="1356" customWidth="1"/>
    <col min="6160" max="6379" width="9" style="1356"/>
    <col min="6380" max="6380" width="1.1796875" style="1356" customWidth="1"/>
    <col min="6381" max="6381" width="8" style="1356" customWidth="1"/>
    <col min="6382" max="6382" width="8.453125" style="1356" customWidth="1"/>
    <col min="6383" max="6383" width="23.81640625" style="1356" customWidth="1"/>
    <col min="6384" max="6384" width="21.81640625" style="1356" customWidth="1"/>
    <col min="6385" max="6385" width="9.453125" style="1356" customWidth="1"/>
    <col min="6386" max="6386" width="8.1796875" style="1356" bestFit="1" customWidth="1"/>
    <col min="6387" max="6387" width="16.1796875" style="1356" customWidth="1"/>
    <col min="6388" max="6415" width="11.6328125" style="1356" customWidth="1"/>
    <col min="6416" max="6635" width="9" style="1356"/>
    <col min="6636" max="6636" width="1.1796875" style="1356" customWidth="1"/>
    <col min="6637" max="6637" width="8" style="1356" customWidth="1"/>
    <col min="6638" max="6638" width="8.453125" style="1356" customWidth="1"/>
    <col min="6639" max="6639" width="23.81640625" style="1356" customWidth="1"/>
    <col min="6640" max="6640" width="21.81640625" style="1356" customWidth="1"/>
    <col min="6641" max="6641" width="9.453125" style="1356" customWidth="1"/>
    <col min="6642" max="6642" width="8.1796875" style="1356" bestFit="1" customWidth="1"/>
    <col min="6643" max="6643" width="16.1796875" style="1356" customWidth="1"/>
    <col min="6644" max="6671" width="11.6328125" style="1356" customWidth="1"/>
    <col min="6672" max="6891" width="9" style="1356"/>
    <col min="6892" max="6892" width="1.1796875" style="1356" customWidth="1"/>
    <col min="6893" max="6893" width="8" style="1356" customWidth="1"/>
    <col min="6894" max="6894" width="8.453125" style="1356" customWidth="1"/>
    <col min="6895" max="6895" width="23.81640625" style="1356" customWidth="1"/>
    <col min="6896" max="6896" width="21.81640625" style="1356" customWidth="1"/>
    <col min="6897" max="6897" width="9.453125" style="1356" customWidth="1"/>
    <col min="6898" max="6898" width="8.1796875" style="1356" bestFit="1" customWidth="1"/>
    <col min="6899" max="6899" width="16.1796875" style="1356" customWidth="1"/>
    <col min="6900" max="6927" width="11.6328125" style="1356" customWidth="1"/>
    <col min="6928" max="7147" width="9" style="1356"/>
    <col min="7148" max="7148" width="1.1796875" style="1356" customWidth="1"/>
    <col min="7149" max="7149" width="8" style="1356" customWidth="1"/>
    <col min="7150" max="7150" width="8.453125" style="1356" customWidth="1"/>
    <col min="7151" max="7151" width="23.81640625" style="1356" customWidth="1"/>
    <col min="7152" max="7152" width="21.81640625" style="1356" customWidth="1"/>
    <col min="7153" max="7153" width="9.453125" style="1356" customWidth="1"/>
    <col min="7154" max="7154" width="8.1796875" style="1356" bestFit="1" customWidth="1"/>
    <col min="7155" max="7155" width="16.1796875" style="1356" customWidth="1"/>
    <col min="7156" max="7183" width="11.6328125" style="1356" customWidth="1"/>
    <col min="7184" max="7403" width="9" style="1356"/>
    <col min="7404" max="7404" width="1.1796875" style="1356" customWidth="1"/>
    <col min="7405" max="7405" width="8" style="1356" customWidth="1"/>
    <col min="7406" max="7406" width="8.453125" style="1356" customWidth="1"/>
    <col min="7407" max="7407" width="23.81640625" style="1356" customWidth="1"/>
    <col min="7408" max="7408" width="21.81640625" style="1356" customWidth="1"/>
    <col min="7409" max="7409" width="9.453125" style="1356" customWidth="1"/>
    <col min="7410" max="7410" width="8.1796875" style="1356" bestFit="1" customWidth="1"/>
    <col min="7411" max="7411" width="16.1796875" style="1356" customWidth="1"/>
    <col min="7412" max="7439" width="11.6328125" style="1356" customWidth="1"/>
    <col min="7440" max="7659" width="9" style="1356"/>
    <col min="7660" max="7660" width="1.1796875" style="1356" customWidth="1"/>
    <col min="7661" max="7661" width="8" style="1356" customWidth="1"/>
    <col min="7662" max="7662" width="8.453125" style="1356" customWidth="1"/>
    <col min="7663" max="7663" width="23.81640625" style="1356" customWidth="1"/>
    <col min="7664" max="7664" width="21.81640625" style="1356" customWidth="1"/>
    <col min="7665" max="7665" width="9.453125" style="1356" customWidth="1"/>
    <col min="7666" max="7666" width="8.1796875" style="1356" bestFit="1" customWidth="1"/>
    <col min="7667" max="7667" width="16.1796875" style="1356" customWidth="1"/>
    <col min="7668" max="7695" width="11.6328125" style="1356" customWidth="1"/>
    <col min="7696" max="7915" width="9" style="1356"/>
    <col min="7916" max="7916" width="1.1796875" style="1356" customWidth="1"/>
    <col min="7917" max="7917" width="8" style="1356" customWidth="1"/>
    <col min="7918" max="7918" width="8.453125" style="1356" customWidth="1"/>
    <col min="7919" max="7919" width="23.81640625" style="1356" customWidth="1"/>
    <col min="7920" max="7920" width="21.81640625" style="1356" customWidth="1"/>
    <col min="7921" max="7921" width="9.453125" style="1356" customWidth="1"/>
    <col min="7922" max="7922" width="8.1796875" style="1356" bestFit="1" customWidth="1"/>
    <col min="7923" max="7923" width="16.1796875" style="1356" customWidth="1"/>
    <col min="7924" max="7951" width="11.6328125" style="1356" customWidth="1"/>
    <col min="7952" max="8171" width="9" style="1356"/>
    <col min="8172" max="8172" width="1.1796875" style="1356" customWidth="1"/>
    <col min="8173" max="8173" width="8" style="1356" customWidth="1"/>
    <col min="8174" max="8174" width="8.453125" style="1356" customWidth="1"/>
    <col min="8175" max="8175" width="23.81640625" style="1356" customWidth="1"/>
    <col min="8176" max="8176" width="21.81640625" style="1356" customWidth="1"/>
    <col min="8177" max="8177" width="9.453125" style="1356" customWidth="1"/>
    <col min="8178" max="8178" width="8.1796875" style="1356" bestFit="1" customWidth="1"/>
    <col min="8179" max="8179" width="16.1796875" style="1356" customWidth="1"/>
    <col min="8180" max="8207" width="11.6328125" style="1356" customWidth="1"/>
    <col min="8208" max="8427" width="9" style="1356"/>
    <col min="8428" max="8428" width="1.1796875" style="1356" customWidth="1"/>
    <col min="8429" max="8429" width="8" style="1356" customWidth="1"/>
    <col min="8430" max="8430" width="8.453125" style="1356" customWidth="1"/>
    <col min="8431" max="8431" width="23.81640625" style="1356" customWidth="1"/>
    <col min="8432" max="8432" width="21.81640625" style="1356" customWidth="1"/>
    <col min="8433" max="8433" width="9.453125" style="1356" customWidth="1"/>
    <col min="8434" max="8434" width="8.1796875" style="1356" bestFit="1" customWidth="1"/>
    <col min="8435" max="8435" width="16.1796875" style="1356" customWidth="1"/>
    <col min="8436" max="8463" width="11.6328125" style="1356" customWidth="1"/>
    <col min="8464" max="8683" width="9" style="1356"/>
    <col min="8684" max="8684" width="1.1796875" style="1356" customWidth="1"/>
    <col min="8685" max="8685" width="8" style="1356" customWidth="1"/>
    <col min="8686" max="8686" width="8.453125" style="1356" customWidth="1"/>
    <col min="8687" max="8687" width="23.81640625" style="1356" customWidth="1"/>
    <col min="8688" max="8688" width="21.81640625" style="1356" customWidth="1"/>
    <col min="8689" max="8689" width="9.453125" style="1356" customWidth="1"/>
    <col min="8690" max="8690" width="8.1796875" style="1356" bestFit="1" customWidth="1"/>
    <col min="8691" max="8691" width="16.1796875" style="1356" customWidth="1"/>
    <col min="8692" max="8719" width="11.6328125" style="1356" customWidth="1"/>
    <col min="8720" max="8939" width="9" style="1356"/>
    <col min="8940" max="8940" width="1.1796875" style="1356" customWidth="1"/>
    <col min="8941" max="8941" width="8" style="1356" customWidth="1"/>
    <col min="8942" max="8942" width="8.453125" style="1356" customWidth="1"/>
    <col min="8943" max="8943" width="23.81640625" style="1356" customWidth="1"/>
    <col min="8944" max="8944" width="21.81640625" style="1356" customWidth="1"/>
    <col min="8945" max="8945" width="9.453125" style="1356" customWidth="1"/>
    <col min="8946" max="8946" width="8.1796875" style="1356" bestFit="1" customWidth="1"/>
    <col min="8947" max="8947" width="16.1796875" style="1356" customWidth="1"/>
    <col min="8948" max="8975" width="11.6328125" style="1356" customWidth="1"/>
    <col min="8976" max="9195" width="9" style="1356"/>
    <col min="9196" max="9196" width="1.1796875" style="1356" customWidth="1"/>
    <col min="9197" max="9197" width="8" style="1356" customWidth="1"/>
    <col min="9198" max="9198" width="8.453125" style="1356" customWidth="1"/>
    <col min="9199" max="9199" width="23.81640625" style="1356" customWidth="1"/>
    <col min="9200" max="9200" width="21.81640625" style="1356" customWidth="1"/>
    <col min="9201" max="9201" width="9.453125" style="1356" customWidth="1"/>
    <col min="9202" max="9202" width="8.1796875" style="1356" bestFit="1" customWidth="1"/>
    <col min="9203" max="9203" width="16.1796875" style="1356" customWidth="1"/>
    <col min="9204" max="9231" width="11.6328125" style="1356" customWidth="1"/>
    <col min="9232" max="9451" width="9" style="1356"/>
    <col min="9452" max="9452" width="1.1796875" style="1356" customWidth="1"/>
    <col min="9453" max="9453" width="8" style="1356" customWidth="1"/>
    <col min="9454" max="9454" width="8.453125" style="1356" customWidth="1"/>
    <col min="9455" max="9455" width="23.81640625" style="1356" customWidth="1"/>
    <col min="9456" max="9456" width="21.81640625" style="1356" customWidth="1"/>
    <col min="9457" max="9457" width="9.453125" style="1356" customWidth="1"/>
    <col min="9458" max="9458" width="8.1796875" style="1356" bestFit="1" customWidth="1"/>
    <col min="9459" max="9459" width="16.1796875" style="1356" customWidth="1"/>
    <col min="9460" max="9487" width="11.6328125" style="1356" customWidth="1"/>
    <col min="9488" max="9707" width="9" style="1356"/>
    <col min="9708" max="9708" width="1.1796875" style="1356" customWidth="1"/>
    <col min="9709" max="9709" width="8" style="1356" customWidth="1"/>
    <col min="9710" max="9710" width="8.453125" style="1356" customWidth="1"/>
    <col min="9711" max="9711" width="23.81640625" style="1356" customWidth="1"/>
    <col min="9712" max="9712" width="21.81640625" style="1356" customWidth="1"/>
    <col min="9713" max="9713" width="9.453125" style="1356" customWidth="1"/>
    <col min="9714" max="9714" width="8.1796875" style="1356" bestFit="1" customWidth="1"/>
    <col min="9715" max="9715" width="16.1796875" style="1356" customWidth="1"/>
    <col min="9716" max="9743" width="11.6328125" style="1356" customWidth="1"/>
    <col min="9744" max="9963" width="9" style="1356"/>
    <col min="9964" max="9964" width="1.1796875" style="1356" customWidth="1"/>
    <col min="9965" max="9965" width="8" style="1356" customWidth="1"/>
    <col min="9966" max="9966" width="8.453125" style="1356" customWidth="1"/>
    <col min="9967" max="9967" width="23.81640625" style="1356" customWidth="1"/>
    <col min="9968" max="9968" width="21.81640625" style="1356" customWidth="1"/>
    <col min="9969" max="9969" width="9.453125" style="1356" customWidth="1"/>
    <col min="9970" max="9970" width="8.1796875" style="1356" bestFit="1" customWidth="1"/>
    <col min="9971" max="9971" width="16.1796875" style="1356" customWidth="1"/>
    <col min="9972" max="9999" width="11.6328125" style="1356" customWidth="1"/>
    <col min="10000" max="10219" width="9" style="1356"/>
    <col min="10220" max="10220" width="1.1796875" style="1356" customWidth="1"/>
    <col min="10221" max="10221" width="8" style="1356" customWidth="1"/>
    <col min="10222" max="10222" width="8.453125" style="1356" customWidth="1"/>
    <col min="10223" max="10223" width="23.81640625" style="1356" customWidth="1"/>
    <col min="10224" max="10224" width="21.81640625" style="1356" customWidth="1"/>
    <col min="10225" max="10225" width="9.453125" style="1356" customWidth="1"/>
    <col min="10226" max="10226" width="8.1796875" style="1356" bestFit="1" customWidth="1"/>
    <col min="10227" max="10227" width="16.1796875" style="1356" customWidth="1"/>
    <col min="10228" max="10255" width="11.6328125" style="1356" customWidth="1"/>
    <col min="10256" max="10475" width="9" style="1356"/>
    <col min="10476" max="10476" width="1.1796875" style="1356" customWidth="1"/>
    <col min="10477" max="10477" width="8" style="1356" customWidth="1"/>
    <col min="10478" max="10478" width="8.453125" style="1356" customWidth="1"/>
    <col min="10479" max="10479" width="23.81640625" style="1356" customWidth="1"/>
    <col min="10480" max="10480" width="21.81640625" style="1356" customWidth="1"/>
    <col min="10481" max="10481" width="9.453125" style="1356" customWidth="1"/>
    <col min="10482" max="10482" width="8.1796875" style="1356" bestFit="1" customWidth="1"/>
    <col min="10483" max="10483" width="16.1796875" style="1356" customWidth="1"/>
    <col min="10484" max="10511" width="11.6328125" style="1356" customWidth="1"/>
    <col min="10512" max="10731" width="9" style="1356"/>
    <col min="10732" max="10732" width="1.1796875" style="1356" customWidth="1"/>
    <col min="10733" max="10733" width="8" style="1356" customWidth="1"/>
    <col min="10734" max="10734" width="8.453125" style="1356" customWidth="1"/>
    <col min="10735" max="10735" width="23.81640625" style="1356" customWidth="1"/>
    <col min="10736" max="10736" width="21.81640625" style="1356" customWidth="1"/>
    <col min="10737" max="10737" width="9.453125" style="1356" customWidth="1"/>
    <col min="10738" max="10738" width="8.1796875" style="1356" bestFit="1" customWidth="1"/>
    <col min="10739" max="10739" width="16.1796875" style="1356" customWidth="1"/>
    <col min="10740" max="10767" width="11.6328125" style="1356" customWidth="1"/>
    <col min="10768" max="10987" width="9" style="1356"/>
    <col min="10988" max="10988" width="1.1796875" style="1356" customWidth="1"/>
    <col min="10989" max="10989" width="8" style="1356" customWidth="1"/>
    <col min="10990" max="10990" width="8.453125" style="1356" customWidth="1"/>
    <col min="10991" max="10991" width="23.81640625" style="1356" customWidth="1"/>
    <col min="10992" max="10992" width="21.81640625" style="1356" customWidth="1"/>
    <col min="10993" max="10993" width="9.453125" style="1356" customWidth="1"/>
    <col min="10994" max="10994" width="8.1796875" style="1356" bestFit="1" customWidth="1"/>
    <col min="10995" max="10995" width="16.1796875" style="1356" customWidth="1"/>
    <col min="10996" max="11023" width="11.6328125" style="1356" customWidth="1"/>
    <col min="11024" max="11243" width="9" style="1356"/>
    <col min="11244" max="11244" width="1.1796875" style="1356" customWidth="1"/>
    <col min="11245" max="11245" width="8" style="1356" customWidth="1"/>
    <col min="11246" max="11246" width="8.453125" style="1356" customWidth="1"/>
    <col min="11247" max="11247" width="23.81640625" style="1356" customWidth="1"/>
    <col min="11248" max="11248" width="21.81640625" style="1356" customWidth="1"/>
    <col min="11249" max="11249" width="9.453125" style="1356" customWidth="1"/>
    <col min="11250" max="11250" width="8.1796875" style="1356" bestFit="1" customWidth="1"/>
    <col min="11251" max="11251" width="16.1796875" style="1356" customWidth="1"/>
    <col min="11252" max="11279" width="11.6328125" style="1356" customWidth="1"/>
    <col min="11280" max="11499" width="9" style="1356"/>
    <col min="11500" max="11500" width="1.1796875" style="1356" customWidth="1"/>
    <col min="11501" max="11501" width="8" style="1356" customWidth="1"/>
    <col min="11502" max="11502" width="8.453125" style="1356" customWidth="1"/>
    <col min="11503" max="11503" width="23.81640625" style="1356" customWidth="1"/>
    <col min="11504" max="11504" width="21.81640625" style="1356" customWidth="1"/>
    <col min="11505" max="11505" width="9.453125" style="1356" customWidth="1"/>
    <col min="11506" max="11506" width="8.1796875" style="1356" bestFit="1" customWidth="1"/>
    <col min="11507" max="11507" width="16.1796875" style="1356" customWidth="1"/>
    <col min="11508" max="11535" width="11.6328125" style="1356" customWidth="1"/>
    <col min="11536" max="11755" width="9" style="1356"/>
    <col min="11756" max="11756" width="1.1796875" style="1356" customWidth="1"/>
    <col min="11757" max="11757" width="8" style="1356" customWidth="1"/>
    <col min="11758" max="11758" width="8.453125" style="1356" customWidth="1"/>
    <col min="11759" max="11759" width="23.81640625" style="1356" customWidth="1"/>
    <col min="11760" max="11760" width="21.81640625" style="1356" customWidth="1"/>
    <col min="11761" max="11761" width="9.453125" style="1356" customWidth="1"/>
    <col min="11762" max="11762" width="8.1796875" style="1356" bestFit="1" customWidth="1"/>
    <col min="11763" max="11763" width="16.1796875" style="1356" customWidth="1"/>
    <col min="11764" max="11791" width="11.6328125" style="1356" customWidth="1"/>
    <col min="11792" max="12011" width="9" style="1356"/>
    <col min="12012" max="12012" width="1.1796875" style="1356" customWidth="1"/>
    <col min="12013" max="12013" width="8" style="1356" customWidth="1"/>
    <col min="12014" max="12014" width="8.453125" style="1356" customWidth="1"/>
    <col min="12015" max="12015" width="23.81640625" style="1356" customWidth="1"/>
    <col min="12016" max="12016" width="21.81640625" style="1356" customWidth="1"/>
    <col min="12017" max="12017" width="9.453125" style="1356" customWidth="1"/>
    <col min="12018" max="12018" width="8.1796875" style="1356" bestFit="1" customWidth="1"/>
    <col min="12019" max="12019" width="16.1796875" style="1356" customWidth="1"/>
    <col min="12020" max="12047" width="11.6328125" style="1356" customWidth="1"/>
    <col min="12048" max="12267" width="9" style="1356"/>
    <col min="12268" max="12268" width="1.1796875" style="1356" customWidth="1"/>
    <col min="12269" max="12269" width="8" style="1356" customWidth="1"/>
    <col min="12270" max="12270" width="8.453125" style="1356" customWidth="1"/>
    <col min="12271" max="12271" width="23.81640625" style="1356" customWidth="1"/>
    <col min="12272" max="12272" width="21.81640625" style="1356" customWidth="1"/>
    <col min="12273" max="12273" width="9.453125" style="1356" customWidth="1"/>
    <col min="12274" max="12274" width="8.1796875" style="1356" bestFit="1" customWidth="1"/>
    <col min="12275" max="12275" width="16.1796875" style="1356" customWidth="1"/>
    <col min="12276" max="12303" width="11.6328125" style="1356" customWidth="1"/>
    <col min="12304" max="12523" width="9" style="1356"/>
    <col min="12524" max="12524" width="1.1796875" style="1356" customWidth="1"/>
    <col min="12525" max="12525" width="8" style="1356" customWidth="1"/>
    <col min="12526" max="12526" width="8.453125" style="1356" customWidth="1"/>
    <col min="12527" max="12527" width="23.81640625" style="1356" customWidth="1"/>
    <col min="12528" max="12528" width="21.81640625" style="1356" customWidth="1"/>
    <col min="12529" max="12529" width="9.453125" style="1356" customWidth="1"/>
    <col min="12530" max="12530" width="8.1796875" style="1356" bestFit="1" customWidth="1"/>
    <col min="12531" max="12531" width="16.1796875" style="1356" customWidth="1"/>
    <col min="12532" max="12559" width="11.6328125" style="1356" customWidth="1"/>
    <col min="12560" max="12779" width="9" style="1356"/>
    <col min="12780" max="12780" width="1.1796875" style="1356" customWidth="1"/>
    <col min="12781" max="12781" width="8" style="1356" customWidth="1"/>
    <col min="12782" max="12782" width="8.453125" style="1356" customWidth="1"/>
    <col min="12783" max="12783" width="23.81640625" style="1356" customWidth="1"/>
    <col min="12784" max="12784" width="21.81640625" style="1356" customWidth="1"/>
    <col min="12785" max="12785" width="9.453125" style="1356" customWidth="1"/>
    <col min="12786" max="12786" width="8.1796875" style="1356" bestFit="1" customWidth="1"/>
    <col min="12787" max="12787" width="16.1796875" style="1356" customWidth="1"/>
    <col min="12788" max="12815" width="11.6328125" style="1356" customWidth="1"/>
    <col min="12816" max="13035" width="9" style="1356"/>
    <col min="13036" max="13036" width="1.1796875" style="1356" customWidth="1"/>
    <col min="13037" max="13037" width="8" style="1356" customWidth="1"/>
    <col min="13038" max="13038" width="8.453125" style="1356" customWidth="1"/>
    <col min="13039" max="13039" width="23.81640625" style="1356" customWidth="1"/>
    <col min="13040" max="13040" width="21.81640625" style="1356" customWidth="1"/>
    <col min="13041" max="13041" width="9.453125" style="1356" customWidth="1"/>
    <col min="13042" max="13042" width="8.1796875" style="1356" bestFit="1" customWidth="1"/>
    <col min="13043" max="13043" width="16.1796875" style="1356" customWidth="1"/>
    <col min="13044" max="13071" width="11.6328125" style="1356" customWidth="1"/>
    <col min="13072" max="13291" width="9" style="1356"/>
    <col min="13292" max="13292" width="1.1796875" style="1356" customWidth="1"/>
    <col min="13293" max="13293" width="8" style="1356" customWidth="1"/>
    <col min="13294" max="13294" width="8.453125" style="1356" customWidth="1"/>
    <col min="13295" max="13295" width="23.81640625" style="1356" customWidth="1"/>
    <col min="13296" max="13296" width="21.81640625" style="1356" customWidth="1"/>
    <col min="13297" max="13297" width="9.453125" style="1356" customWidth="1"/>
    <col min="13298" max="13298" width="8.1796875" style="1356" bestFit="1" customWidth="1"/>
    <col min="13299" max="13299" width="16.1796875" style="1356" customWidth="1"/>
    <col min="13300" max="13327" width="11.6328125" style="1356" customWidth="1"/>
    <col min="13328" max="13547" width="9" style="1356"/>
    <col min="13548" max="13548" width="1.1796875" style="1356" customWidth="1"/>
    <col min="13549" max="13549" width="8" style="1356" customWidth="1"/>
    <col min="13550" max="13550" width="8.453125" style="1356" customWidth="1"/>
    <col min="13551" max="13551" width="23.81640625" style="1356" customWidth="1"/>
    <col min="13552" max="13552" width="21.81640625" style="1356" customWidth="1"/>
    <col min="13553" max="13553" width="9.453125" style="1356" customWidth="1"/>
    <col min="13554" max="13554" width="8.1796875" style="1356" bestFit="1" customWidth="1"/>
    <col min="13555" max="13555" width="16.1796875" style="1356" customWidth="1"/>
    <col min="13556" max="13583" width="11.6328125" style="1356" customWidth="1"/>
    <col min="13584" max="13803" width="9" style="1356"/>
    <col min="13804" max="13804" width="1.1796875" style="1356" customWidth="1"/>
    <col min="13805" max="13805" width="8" style="1356" customWidth="1"/>
    <col min="13806" max="13806" width="8.453125" style="1356" customWidth="1"/>
    <col min="13807" max="13807" width="23.81640625" style="1356" customWidth="1"/>
    <col min="13808" max="13808" width="21.81640625" style="1356" customWidth="1"/>
    <col min="13809" max="13809" width="9.453125" style="1356" customWidth="1"/>
    <col min="13810" max="13810" width="8.1796875" style="1356" bestFit="1" customWidth="1"/>
    <col min="13811" max="13811" width="16.1796875" style="1356" customWidth="1"/>
    <col min="13812" max="13839" width="11.6328125" style="1356" customWidth="1"/>
    <col min="13840" max="14059" width="9" style="1356"/>
    <col min="14060" max="14060" width="1.1796875" style="1356" customWidth="1"/>
    <col min="14061" max="14061" width="8" style="1356" customWidth="1"/>
    <col min="14062" max="14062" width="8.453125" style="1356" customWidth="1"/>
    <col min="14063" max="14063" width="23.81640625" style="1356" customWidth="1"/>
    <col min="14064" max="14064" width="21.81640625" style="1356" customWidth="1"/>
    <col min="14065" max="14065" width="9.453125" style="1356" customWidth="1"/>
    <col min="14066" max="14066" width="8.1796875" style="1356" bestFit="1" customWidth="1"/>
    <col min="14067" max="14067" width="16.1796875" style="1356" customWidth="1"/>
    <col min="14068" max="14095" width="11.6328125" style="1356" customWidth="1"/>
    <col min="14096" max="14315" width="9" style="1356"/>
    <col min="14316" max="14316" width="1.1796875" style="1356" customWidth="1"/>
    <col min="14317" max="14317" width="8" style="1356" customWidth="1"/>
    <col min="14318" max="14318" width="8.453125" style="1356" customWidth="1"/>
    <col min="14319" max="14319" width="23.81640625" style="1356" customWidth="1"/>
    <col min="14320" max="14320" width="21.81640625" style="1356" customWidth="1"/>
    <col min="14321" max="14321" width="9.453125" style="1356" customWidth="1"/>
    <col min="14322" max="14322" width="8.1796875" style="1356" bestFit="1" customWidth="1"/>
    <col min="14323" max="14323" width="16.1796875" style="1356" customWidth="1"/>
    <col min="14324" max="14351" width="11.6328125" style="1356" customWidth="1"/>
    <col min="14352" max="14571" width="9" style="1356"/>
    <col min="14572" max="14572" width="1.1796875" style="1356" customWidth="1"/>
    <col min="14573" max="14573" width="8" style="1356" customWidth="1"/>
    <col min="14574" max="14574" width="8.453125" style="1356" customWidth="1"/>
    <col min="14575" max="14575" width="23.81640625" style="1356" customWidth="1"/>
    <col min="14576" max="14576" width="21.81640625" style="1356" customWidth="1"/>
    <col min="14577" max="14577" width="9.453125" style="1356" customWidth="1"/>
    <col min="14578" max="14578" width="8.1796875" style="1356" bestFit="1" customWidth="1"/>
    <col min="14579" max="14579" width="16.1796875" style="1356" customWidth="1"/>
    <col min="14580" max="14607" width="11.6328125" style="1356" customWidth="1"/>
    <col min="14608" max="14827" width="9" style="1356"/>
    <col min="14828" max="14828" width="1.1796875" style="1356" customWidth="1"/>
    <col min="14829" max="14829" width="8" style="1356" customWidth="1"/>
    <col min="14830" max="14830" width="8.453125" style="1356" customWidth="1"/>
    <col min="14831" max="14831" width="23.81640625" style="1356" customWidth="1"/>
    <col min="14832" max="14832" width="21.81640625" style="1356" customWidth="1"/>
    <col min="14833" max="14833" width="9.453125" style="1356" customWidth="1"/>
    <col min="14834" max="14834" width="8.1796875" style="1356" bestFit="1" customWidth="1"/>
    <col min="14835" max="14835" width="16.1796875" style="1356" customWidth="1"/>
    <col min="14836" max="14863" width="11.6328125" style="1356" customWidth="1"/>
    <col min="14864" max="15083" width="9" style="1356"/>
    <col min="15084" max="15084" width="1.1796875" style="1356" customWidth="1"/>
    <col min="15085" max="15085" width="8" style="1356" customWidth="1"/>
    <col min="15086" max="15086" width="8.453125" style="1356" customWidth="1"/>
    <col min="15087" max="15087" width="23.81640625" style="1356" customWidth="1"/>
    <col min="15088" max="15088" width="21.81640625" style="1356" customWidth="1"/>
    <col min="15089" max="15089" width="9.453125" style="1356" customWidth="1"/>
    <col min="15090" max="15090" width="8.1796875" style="1356" bestFit="1" customWidth="1"/>
    <col min="15091" max="15091" width="16.1796875" style="1356" customWidth="1"/>
    <col min="15092" max="15119" width="11.6328125" style="1356" customWidth="1"/>
    <col min="15120" max="15339" width="9" style="1356"/>
    <col min="15340" max="15340" width="1.1796875" style="1356" customWidth="1"/>
    <col min="15341" max="15341" width="8" style="1356" customWidth="1"/>
    <col min="15342" max="15342" width="8.453125" style="1356" customWidth="1"/>
    <col min="15343" max="15343" width="23.81640625" style="1356" customWidth="1"/>
    <col min="15344" max="15344" width="21.81640625" style="1356" customWidth="1"/>
    <col min="15345" max="15345" width="9.453125" style="1356" customWidth="1"/>
    <col min="15346" max="15346" width="8.1796875" style="1356" bestFit="1" customWidth="1"/>
    <col min="15347" max="15347" width="16.1796875" style="1356" customWidth="1"/>
    <col min="15348" max="15375" width="11.6328125" style="1356" customWidth="1"/>
    <col min="15376" max="15595" width="9" style="1356"/>
    <col min="15596" max="15596" width="1.1796875" style="1356" customWidth="1"/>
    <col min="15597" max="15597" width="8" style="1356" customWidth="1"/>
    <col min="15598" max="15598" width="8.453125" style="1356" customWidth="1"/>
    <col min="15599" max="15599" width="23.81640625" style="1356" customWidth="1"/>
    <col min="15600" max="15600" width="21.81640625" style="1356" customWidth="1"/>
    <col min="15601" max="15601" width="9.453125" style="1356" customWidth="1"/>
    <col min="15602" max="15602" width="8.1796875" style="1356" bestFit="1" customWidth="1"/>
    <col min="15603" max="15603" width="16.1796875" style="1356" customWidth="1"/>
    <col min="15604" max="15631" width="11.6328125" style="1356" customWidth="1"/>
    <col min="15632" max="15851" width="9" style="1356"/>
    <col min="15852" max="15852" width="1.1796875" style="1356" customWidth="1"/>
    <col min="15853" max="15853" width="8" style="1356" customWidth="1"/>
    <col min="15854" max="15854" width="8.453125" style="1356" customWidth="1"/>
    <col min="15855" max="15855" width="23.81640625" style="1356" customWidth="1"/>
    <col min="15856" max="15856" width="21.81640625" style="1356" customWidth="1"/>
    <col min="15857" max="15857" width="9.453125" style="1356" customWidth="1"/>
    <col min="15858" max="15858" width="8.1796875" style="1356" bestFit="1" customWidth="1"/>
    <col min="15859" max="15859" width="16.1796875" style="1356" customWidth="1"/>
    <col min="15860" max="15887" width="11.6328125" style="1356" customWidth="1"/>
    <col min="15888" max="16107" width="9" style="1356"/>
    <col min="16108" max="16108" width="1.1796875" style="1356" customWidth="1"/>
    <col min="16109" max="16109" width="8" style="1356" customWidth="1"/>
    <col min="16110" max="16110" width="8.453125" style="1356" customWidth="1"/>
    <col min="16111" max="16111" width="23.81640625" style="1356" customWidth="1"/>
    <col min="16112" max="16112" width="21.81640625" style="1356" customWidth="1"/>
    <col min="16113" max="16113" width="9.453125" style="1356" customWidth="1"/>
    <col min="16114" max="16114" width="8.1796875" style="1356" bestFit="1" customWidth="1"/>
    <col min="16115" max="16115" width="16.1796875" style="1356" customWidth="1"/>
    <col min="16116" max="16143" width="11.6328125" style="1356" customWidth="1"/>
    <col min="16144" max="16384" width="9" style="1356"/>
  </cols>
  <sheetData>
    <row r="1" spans="2:5" ht="14.4" thickBot="1" x14ac:dyDescent="0.3"/>
    <row r="2" spans="2:5" ht="14.4" thickBot="1" x14ac:dyDescent="0.3">
      <c r="B2" s="1209" t="s">
        <v>56</v>
      </c>
    </row>
    <row r="3" spans="2:5" ht="35.1" customHeight="1" x14ac:dyDescent="0.3">
      <c r="B3" s="593" t="s">
        <v>347</v>
      </c>
      <c r="C3" s="1357"/>
      <c r="D3" s="1357"/>
      <c r="E3" s="1357"/>
    </row>
    <row r="4" spans="2:5" ht="14.4" x14ac:dyDescent="0.3">
      <c r="B4" s="593" t="s">
        <v>348</v>
      </c>
      <c r="C4" s="1357"/>
      <c r="D4" s="1357"/>
      <c r="E4" s="1357"/>
    </row>
    <row r="5" spans="2:5" s="1357" customFormat="1" ht="14.4" x14ac:dyDescent="0.3">
      <c r="B5" s="1383" t="s">
        <v>349</v>
      </c>
    </row>
    <row r="6" spans="2:5" s="1357" customFormat="1" ht="14.4" x14ac:dyDescent="0.3">
      <c r="B6" s="593" t="s">
        <v>350</v>
      </c>
    </row>
    <row r="7" spans="2:5" s="1357" customFormat="1" ht="14.4" x14ac:dyDescent="0.3">
      <c r="B7" s="593" t="s">
        <v>351</v>
      </c>
    </row>
    <row r="8" spans="2:5" s="1357" customFormat="1" ht="14.4" x14ac:dyDescent="0.3">
      <c r="B8" s="593" t="s">
        <v>352</v>
      </c>
    </row>
    <row r="9" spans="2:5" s="1357" customFormat="1" ht="14.4" x14ac:dyDescent="0.3">
      <c r="B9" s="1358"/>
    </row>
    <row r="10" spans="2:5" s="1357" customFormat="1" ht="14.4" x14ac:dyDescent="0.3">
      <c r="B10" s="1358"/>
    </row>
    <row r="11" spans="2:5" s="1357" customFormat="1" ht="14.4" x14ac:dyDescent="0.3">
      <c r="B11" s="1358"/>
    </row>
    <row r="12" spans="2:5" s="1357" customFormat="1" ht="15" thickBot="1" x14ac:dyDescent="0.35">
      <c r="B12" s="1358"/>
    </row>
    <row r="13" spans="2:5" s="1357" customFormat="1" ht="124.2" x14ac:dyDescent="0.3">
      <c r="B13" s="1359" t="s">
        <v>57</v>
      </c>
      <c r="C13" s="1360" t="s">
        <v>15</v>
      </c>
      <c r="D13" s="1359" t="s">
        <v>2</v>
      </c>
      <c r="E13" s="1361" t="s">
        <v>2363</v>
      </c>
    </row>
    <row r="14" spans="2:5" s="1357" customFormat="1" ht="15" thickBot="1" x14ac:dyDescent="0.35">
      <c r="B14" s="1362" t="s">
        <v>353</v>
      </c>
      <c r="C14" s="1363" t="s">
        <v>354</v>
      </c>
      <c r="D14" s="1364" t="s">
        <v>110</v>
      </c>
      <c r="E14" s="1591" t="s">
        <v>155</v>
      </c>
    </row>
    <row r="15" spans="2:5" s="1357" customFormat="1" ht="14.4" x14ac:dyDescent="0.3">
      <c r="B15" s="1358"/>
    </row>
    <row r="16" spans="2:5" s="1357" customFormat="1" ht="14.4" x14ac:dyDescent="0.3">
      <c r="B16" s="1358"/>
    </row>
    <row r="17" spans="1:89" s="1357" customFormat="1" ht="14.4" x14ac:dyDescent="0.3">
      <c r="B17" s="1358"/>
    </row>
    <row r="18" spans="1:89" s="1357" customFormat="1" ht="14.4" x14ac:dyDescent="0.3">
      <c r="B18" s="1358"/>
    </row>
    <row r="19" spans="1:89" s="1357" customFormat="1" ht="14.4" x14ac:dyDescent="0.3">
      <c r="B19" s="1358"/>
    </row>
    <row r="20" spans="1:89" s="1357" customFormat="1" ht="14.4" x14ac:dyDescent="0.3">
      <c r="B20" s="1358"/>
    </row>
    <row r="21" spans="1:89" ht="14.4" thickBot="1" x14ac:dyDescent="0.3"/>
    <row r="22" spans="1:89" ht="14.4" thickBot="1" x14ac:dyDescent="0.3">
      <c r="B22" s="594" t="s">
        <v>347</v>
      </c>
      <c r="C22" s="1381" t="s">
        <v>114</v>
      </c>
      <c r="D22" s="595"/>
      <c r="E22" s="595"/>
      <c r="F22" s="595"/>
      <c r="G22" s="595"/>
      <c r="H22" s="595"/>
      <c r="I22" s="595"/>
      <c r="J22" s="595"/>
      <c r="K22" s="595"/>
      <c r="L22" s="595"/>
      <c r="M22" s="595"/>
      <c r="N22" s="595"/>
      <c r="O22" s="595"/>
      <c r="P22" s="595"/>
      <c r="Q22" s="595"/>
      <c r="R22" s="595"/>
      <c r="S22" s="595"/>
      <c r="T22" s="595"/>
      <c r="U22" s="595"/>
      <c r="V22" s="595"/>
      <c r="W22" s="595"/>
      <c r="X22" s="595"/>
      <c r="Y22" s="595"/>
      <c r="Z22" s="595"/>
      <c r="AA22" s="595"/>
      <c r="AB22" s="595"/>
      <c r="AC22" s="595"/>
      <c r="AD22" s="595"/>
      <c r="AE22" s="595"/>
      <c r="AF22" s="595"/>
      <c r="AG22" s="595"/>
      <c r="AH22" s="595"/>
      <c r="AI22" s="595"/>
      <c r="AJ22" s="595"/>
      <c r="AK22" s="595"/>
      <c r="AL22" s="595"/>
      <c r="AM22" s="595"/>
      <c r="AN22" s="595"/>
      <c r="AO22" s="595"/>
      <c r="AP22" s="595"/>
      <c r="AQ22" s="595"/>
      <c r="AR22" s="595"/>
      <c r="AS22" s="595"/>
      <c r="AT22" s="595"/>
      <c r="AU22" s="595"/>
      <c r="AV22" s="595"/>
      <c r="AW22" s="595"/>
      <c r="AX22" s="595"/>
      <c r="AY22" s="595"/>
      <c r="AZ22" s="595"/>
      <c r="BA22" s="595"/>
      <c r="BB22" s="595"/>
      <c r="BC22" s="595"/>
      <c r="BD22" s="595"/>
      <c r="BE22" s="595"/>
      <c r="BF22" s="595"/>
      <c r="BG22" s="595"/>
      <c r="BH22" s="595"/>
      <c r="BI22" s="595"/>
      <c r="BJ22" s="595"/>
      <c r="BK22" s="595"/>
      <c r="BL22" s="595"/>
      <c r="BM22" s="595"/>
      <c r="BN22" s="595"/>
      <c r="BO22" s="595"/>
      <c r="BP22" s="595"/>
      <c r="BQ22" s="595"/>
      <c r="BR22" s="595"/>
      <c r="BS22" s="595"/>
      <c r="BT22" s="595"/>
      <c r="BU22" s="595"/>
      <c r="BV22" s="595"/>
      <c r="BW22" s="595"/>
      <c r="BX22" s="595"/>
      <c r="BY22" s="595"/>
      <c r="BZ22" s="595"/>
      <c r="CA22" s="595"/>
      <c r="CB22" s="595"/>
      <c r="CC22" s="595"/>
      <c r="CD22" s="595"/>
      <c r="CE22" s="595"/>
      <c r="CF22" s="595"/>
      <c r="CG22" s="595"/>
      <c r="CH22" s="595"/>
      <c r="CI22" s="595"/>
      <c r="CJ22" s="1134"/>
    </row>
    <row r="23" spans="1:89" ht="14.4" thickBot="1" x14ac:dyDescent="0.3">
      <c r="B23" s="596" t="s">
        <v>355</v>
      </c>
      <c r="C23" s="597" t="s">
        <v>115</v>
      </c>
      <c r="D23" s="597" t="s">
        <v>64</v>
      </c>
      <c r="E23" s="597" t="s">
        <v>116</v>
      </c>
      <c r="F23" s="598" t="s">
        <v>117</v>
      </c>
      <c r="G23" s="596" t="s">
        <v>118</v>
      </c>
      <c r="H23" s="596" t="s">
        <v>119</v>
      </c>
      <c r="I23" s="596" t="s">
        <v>120</v>
      </c>
      <c r="J23" s="596" t="s">
        <v>121</v>
      </c>
      <c r="K23" s="596" t="s">
        <v>122</v>
      </c>
      <c r="L23" s="596" t="s">
        <v>123</v>
      </c>
      <c r="M23" s="597" t="s">
        <v>124</v>
      </c>
      <c r="N23" s="597" t="s">
        <v>125</v>
      </c>
      <c r="O23" s="597" t="s">
        <v>126</v>
      </c>
      <c r="P23" s="597" t="s">
        <v>127</v>
      </c>
      <c r="Q23" s="597" t="s">
        <v>128</v>
      </c>
      <c r="R23" s="597" t="s">
        <v>129</v>
      </c>
      <c r="S23" s="597" t="s">
        <v>156</v>
      </c>
      <c r="T23" s="597" t="s">
        <v>157</v>
      </c>
      <c r="U23" s="597" t="s">
        <v>158</v>
      </c>
      <c r="V23" s="597" t="s">
        <v>159</v>
      </c>
      <c r="W23" s="597" t="s">
        <v>130</v>
      </c>
      <c r="X23" s="597" t="s">
        <v>160</v>
      </c>
      <c r="Y23" s="597" t="s">
        <v>161</v>
      </c>
      <c r="Z23" s="597" t="s">
        <v>162</v>
      </c>
      <c r="AA23" s="597" t="s">
        <v>163</v>
      </c>
      <c r="AB23" s="597" t="s">
        <v>131</v>
      </c>
      <c r="AC23" s="597" t="s">
        <v>164</v>
      </c>
      <c r="AD23" s="597" t="s">
        <v>165</v>
      </c>
      <c r="AE23" s="597" t="s">
        <v>166</v>
      </c>
      <c r="AF23" s="597" t="s">
        <v>167</v>
      </c>
      <c r="AG23" s="597" t="s">
        <v>132</v>
      </c>
      <c r="AH23" s="597" t="s">
        <v>168</v>
      </c>
      <c r="AI23" s="597" t="s">
        <v>169</v>
      </c>
      <c r="AJ23" s="597" t="s">
        <v>170</v>
      </c>
      <c r="AK23" s="597" t="s">
        <v>171</v>
      </c>
      <c r="AL23" s="597" t="s">
        <v>133</v>
      </c>
      <c r="AM23" s="597" t="s">
        <v>172</v>
      </c>
      <c r="AN23" s="597" t="s">
        <v>173</v>
      </c>
      <c r="AO23" s="597" t="s">
        <v>174</v>
      </c>
      <c r="AP23" s="597" t="s">
        <v>175</v>
      </c>
      <c r="AQ23" s="597" t="s">
        <v>134</v>
      </c>
      <c r="AR23" s="597" t="s">
        <v>176</v>
      </c>
      <c r="AS23" s="597" t="s">
        <v>177</v>
      </c>
      <c r="AT23" s="597" t="s">
        <v>178</v>
      </c>
      <c r="AU23" s="597" t="s">
        <v>179</v>
      </c>
      <c r="AV23" s="597" t="s">
        <v>135</v>
      </c>
      <c r="AW23" s="597" t="s">
        <v>180</v>
      </c>
      <c r="AX23" s="597" t="s">
        <v>181</v>
      </c>
      <c r="AY23" s="597" t="s">
        <v>182</v>
      </c>
      <c r="AZ23" s="597" t="s">
        <v>183</v>
      </c>
      <c r="BA23" s="597" t="s">
        <v>136</v>
      </c>
      <c r="BB23" s="597" t="s">
        <v>184</v>
      </c>
      <c r="BC23" s="597" t="s">
        <v>185</v>
      </c>
      <c r="BD23" s="597" t="s">
        <v>186</v>
      </c>
      <c r="BE23" s="597" t="s">
        <v>187</v>
      </c>
      <c r="BF23" s="597" t="s">
        <v>137</v>
      </c>
      <c r="BG23" s="597" t="s">
        <v>188</v>
      </c>
      <c r="BH23" s="597" t="s">
        <v>189</v>
      </c>
      <c r="BI23" s="597" t="s">
        <v>190</v>
      </c>
      <c r="BJ23" s="597" t="s">
        <v>191</v>
      </c>
      <c r="BK23" s="597" t="s">
        <v>138</v>
      </c>
      <c r="BL23" s="597" t="s">
        <v>192</v>
      </c>
      <c r="BM23" s="597" t="s">
        <v>193</v>
      </c>
      <c r="BN23" s="597" t="s">
        <v>194</v>
      </c>
      <c r="BO23" s="597" t="s">
        <v>195</v>
      </c>
      <c r="BP23" s="597" t="s">
        <v>139</v>
      </c>
      <c r="BQ23" s="597" t="s">
        <v>196</v>
      </c>
      <c r="BR23" s="597" t="s">
        <v>197</v>
      </c>
      <c r="BS23" s="597" t="s">
        <v>198</v>
      </c>
      <c r="BT23" s="597" t="s">
        <v>199</v>
      </c>
      <c r="BU23" s="597" t="s">
        <v>140</v>
      </c>
      <c r="BV23" s="597" t="s">
        <v>200</v>
      </c>
      <c r="BW23" s="597" t="s">
        <v>201</v>
      </c>
      <c r="BX23" s="597" t="s">
        <v>202</v>
      </c>
      <c r="BY23" s="597" t="s">
        <v>203</v>
      </c>
      <c r="BZ23" s="597" t="s">
        <v>141</v>
      </c>
      <c r="CA23" s="597" t="s">
        <v>204</v>
      </c>
      <c r="CB23" s="597" t="s">
        <v>205</v>
      </c>
      <c r="CC23" s="597" t="s">
        <v>206</v>
      </c>
      <c r="CD23" s="597" t="s">
        <v>207</v>
      </c>
      <c r="CE23" s="597" t="s">
        <v>142</v>
      </c>
      <c r="CF23" s="597" t="s">
        <v>208</v>
      </c>
      <c r="CG23" s="597" t="s">
        <v>209</v>
      </c>
      <c r="CH23" s="597" t="s">
        <v>210</v>
      </c>
      <c r="CI23" s="598" t="s">
        <v>211</v>
      </c>
    </row>
    <row r="24" spans="1:89" s="1365" customFormat="1" x14ac:dyDescent="0.25">
      <c r="A24" s="1356"/>
      <c r="B24" s="1082" t="s">
        <v>356</v>
      </c>
      <c r="C24" s="1083" t="s">
        <v>357</v>
      </c>
      <c r="D24" s="1084" t="s">
        <v>79</v>
      </c>
      <c r="E24" s="1085" t="s">
        <v>145</v>
      </c>
      <c r="F24" s="1086">
        <v>2</v>
      </c>
      <c r="G24" s="604"/>
      <c r="H24" s="604"/>
      <c r="I24" s="604">
        <v>215.90475005479453</v>
      </c>
      <c r="J24" s="604">
        <v>219.23279772510759</v>
      </c>
      <c r="K24" s="604">
        <v>214.97093200878854</v>
      </c>
      <c r="L24" s="604">
        <v>212.83513332216168</v>
      </c>
      <c r="M24" s="1468">
        <v>213.97453371975976</v>
      </c>
      <c r="N24" s="1468">
        <v>199.91393411735785</v>
      </c>
      <c r="O24" s="1468">
        <v>201.35333451495592</v>
      </c>
      <c r="P24" s="1468">
        <v>202.26273491255401</v>
      </c>
      <c r="Q24" s="1468">
        <v>188.69213531015208</v>
      </c>
      <c r="R24" s="1468">
        <v>189.14153570775017</v>
      </c>
      <c r="S24" s="1468">
        <v>190.33093610534823</v>
      </c>
      <c r="T24" s="1468">
        <v>190.97478096374633</v>
      </c>
      <c r="U24" s="1468">
        <v>192.4371636909444</v>
      </c>
      <c r="V24" s="1468">
        <v>192.86954641814251</v>
      </c>
      <c r="W24" s="1468">
        <v>193.26192914534059</v>
      </c>
      <c r="X24" s="1468">
        <v>194.45431187253865</v>
      </c>
      <c r="Y24" s="1468">
        <v>195.11669459973672</v>
      </c>
      <c r="Z24" s="1468">
        <v>195.42907732693482</v>
      </c>
      <c r="AA24" s="1468">
        <v>196.58146005413292</v>
      </c>
      <c r="AB24" s="1468">
        <v>196.76384278133094</v>
      </c>
      <c r="AC24" s="1468">
        <v>197.75622550852904</v>
      </c>
      <c r="AD24" s="1468">
        <v>197.62860823572714</v>
      </c>
      <c r="AE24" s="1468">
        <v>198.7309909629252</v>
      </c>
      <c r="AF24" s="1468">
        <v>199.62337369012329</v>
      </c>
      <c r="AG24" s="1468">
        <v>200.43575641732139</v>
      </c>
      <c r="AH24" s="1468">
        <v>200.84813914451942</v>
      </c>
      <c r="AI24" s="1468">
        <v>201.56052187171753</v>
      </c>
      <c r="AJ24" s="1468">
        <v>202.51290459891558</v>
      </c>
      <c r="AK24" s="1468">
        <v>202.84528732611369</v>
      </c>
      <c r="AL24" s="1468">
        <v>203.3952873261137</v>
      </c>
      <c r="AM24" s="1468">
        <v>203.7152873261137</v>
      </c>
      <c r="AN24" s="1468">
        <v>204.65528732611369</v>
      </c>
      <c r="AO24" s="1468">
        <v>204.51528732611368</v>
      </c>
      <c r="AP24" s="1468">
        <v>205.25528732611369</v>
      </c>
      <c r="AQ24" s="1468">
        <v>205.10528732611368</v>
      </c>
      <c r="AR24" s="1468">
        <v>206.47528732611369</v>
      </c>
      <c r="AS24" s="1468">
        <v>206.4952873261137</v>
      </c>
      <c r="AT24" s="1468">
        <v>207.0852873261137</v>
      </c>
      <c r="AU24" s="1468">
        <v>207.13528732611368</v>
      </c>
      <c r="AV24" s="1468">
        <v>207.7452873261137</v>
      </c>
      <c r="AW24" s="1468">
        <v>207.68528732611369</v>
      </c>
      <c r="AX24" s="1468">
        <v>208.7752873261137</v>
      </c>
      <c r="AY24" s="1468">
        <v>209.1452873261137</v>
      </c>
      <c r="AZ24" s="1468">
        <v>208.9952873261137</v>
      </c>
      <c r="BA24" s="1468">
        <v>209.42528732611368</v>
      </c>
      <c r="BB24" s="1468">
        <v>209.59528732611366</v>
      </c>
      <c r="BC24" s="1468">
        <v>210.03528732611369</v>
      </c>
      <c r="BD24" s="1468">
        <v>210.26528732611368</v>
      </c>
      <c r="BE24" s="1468">
        <v>211.07528732611368</v>
      </c>
      <c r="BF24" s="1468">
        <v>211.56528732611369</v>
      </c>
      <c r="BG24" s="1468">
        <v>211.90528732611367</v>
      </c>
      <c r="BH24" s="1468">
        <v>212.28528732611369</v>
      </c>
      <c r="BI24" s="1468">
        <v>212.3652873261137</v>
      </c>
      <c r="BJ24" s="1468">
        <v>212.81528732611369</v>
      </c>
      <c r="BK24" s="605"/>
      <c r="BL24" s="605"/>
      <c r="BM24" s="605"/>
      <c r="BN24" s="605"/>
      <c r="BO24" s="605"/>
      <c r="BP24" s="605"/>
      <c r="BQ24" s="605"/>
      <c r="BR24" s="605"/>
      <c r="BS24" s="605"/>
      <c r="BT24" s="605"/>
      <c r="BU24" s="605"/>
      <c r="BV24" s="605"/>
      <c r="BW24" s="605"/>
      <c r="BX24" s="605"/>
      <c r="BY24" s="605"/>
      <c r="BZ24" s="605"/>
      <c r="CA24" s="605"/>
      <c r="CB24" s="605"/>
      <c r="CC24" s="605"/>
      <c r="CD24" s="605"/>
      <c r="CE24" s="605"/>
      <c r="CF24" s="605"/>
      <c r="CG24" s="605"/>
      <c r="CH24" s="605"/>
      <c r="CI24" s="606"/>
      <c r="CK24" s="1366"/>
    </row>
    <row r="25" spans="1:89" s="1365" customFormat="1" x14ac:dyDescent="0.25">
      <c r="A25" s="1356"/>
      <c r="B25" s="1077" t="s">
        <v>358</v>
      </c>
      <c r="C25" s="1078" t="s">
        <v>359</v>
      </c>
      <c r="D25" s="1079" t="s">
        <v>79</v>
      </c>
      <c r="E25" s="1080" t="s">
        <v>145</v>
      </c>
      <c r="F25" s="1081">
        <v>2</v>
      </c>
      <c r="G25" s="1075"/>
      <c r="H25" s="1072"/>
      <c r="I25" s="1072">
        <v>0</v>
      </c>
      <c r="J25" s="1072">
        <v>0</v>
      </c>
      <c r="K25" s="1072">
        <v>0</v>
      </c>
      <c r="L25" s="1072">
        <v>0</v>
      </c>
      <c r="M25" s="1073">
        <v>0</v>
      </c>
      <c r="N25" s="1073">
        <v>0</v>
      </c>
      <c r="O25" s="1073">
        <v>0</v>
      </c>
      <c r="P25" s="1073">
        <v>0</v>
      </c>
      <c r="Q25" s="1073">
        <v>0</v>
      </c>
      <c r="R25" s="1073">
        <v>0</v>
      </c>
      <c r="S25" s="1073">
        <v>0</v>
      </c>
      <c r="T25" s="1073">
        <v>0</v>
      </c>
      <c r="U25" s="1073">
        <v>0</v>
      </c>
      <c r="V25" s="1073">
        <v>0</v>
      </c>
      <c r="W25" s="1073">
        <v>0</v>
      </c>
      <c r="X25" s="1073">
        <v>0</v>
      </c>
      <c r="Y25" s="1073">
        <v>0</v>
      </c>
      <c r="Z25" s="1073">
        <v>0</v>
      </c>
      <c r="AA25" s="1073">
        <v>0</v>
      </c>
      <c r="AB25" s="1073">
        <v>0</v>
      </c>
      <c r="AC25" s="1073">
        <v>0</v>
      </c>
      <c r="AD25" s="1073">
        <v>0</v>
      </c>
      <c r="AE25" s="1073">
        <v>0</v>
      </c>
      <c r="AF25" s="1073">
        <v>0</v>
      </c>
      <c r="AG25" s="1073">
        <v>0</v>
      </c>
      <c r="AH25" s="1073">
        <v>0</v>
      </c>
      <c r="AI25" s="1073">
        <v>0</v>
      </c>
      <c r="AJ25" s="1073">
        <v>0</v>
      </c>
      <c r="AK25" s="1073">
        <v>0</v>
      </c>
      <c r="AL25" s="1073">
        <v>0</v>
      </c>
      <c r="AM25" s="1073">
        <v>0</v>
      </c>
      <c r="AN25" s="1073">
        <v>0</v>
      </c>
      <c r="AO25" s="1073">
        <v>0</v>
      </c>
      <c r="AP25" s="1073">
        <v>0</v>
      </c>
      <c r="AQ25" s="1073">
        <v>0</v>
      </c>
      <c r="AR25" s="1073">
        <v>0</v>
      </c>
      <c r="AS25" s="1073">
        <v>0</v>
      </c>
      <c r="AT25" s="1073">
        <v>0</v>
      </c>
      <c r="AU25" s="1073">
        <v>0</v>
      </c>
      <c r="AV25" s="1073">
        <v>0</v>
      </c>
      <c r="AW25" s="1073">
        <v>0</v>
      </c>
      <c r="AX25" s="1073">
        <v>0</v>
      </c>
      <c r="AY25" s="1073">
        <v>0</v>
      </c>
      <c r="AZ25" s="1073">
        <v>0</v>
      </c>
      <c r="BA25" s="1073">
        <v>0</v>
      </c>
      <c r="BB25" s="1073">
        <v>0</v>
      </c>
      <c r="BC25" s="1073">
        <v>0</v>
      </c>
      <c r="BD25" s="1073">
        <v>0</v>
      </c>
      <c r="BE25" s="1073">
        <v>0</v>
      </c>
      <c r="BF25" s="1073">
        <v>0</v>
      </c>
      <c r="BG25" s="1073">
        <v>0</v>
      </c>
      <c r="BH25" s="1073">
        <v>0</v>
      </c>
      <c r="BI25" s="1073">
        <v>0</v>
      </c>
      <c r="BJ25" s="1073">
        <v>0</v>
      </c>
      <c r="BK25" s="1073"/>
      <c r="BL25" s="1073"/>
      <c r="BM25" s="1073"/>
      <c r="BN25" s="1073"/>
      <c r="BO25" s="1073"/>
      <c r="BP25" s="1073"/>
      <c r="BQ25" s="1073"/>
      <c r="BR25" s="1073"/>
      <c r="BS25" s="1073"/>
      <c r="BT25" s="1073"/>
      <c r="BU25" s="1073"/>
      <c r="BV25" s="1073"/>
      <c r="BW25" s="1073"/>
      <c r="BX25" s="1073"/>
      <c r="BY25" s="1073"/>
      <c r="BZ25" s="1073"/>
      <c r="CA25" s="1073"/>
      <c r="CB25" s="1073"/>
      <c r="CC25" s="1073"/>
      <c r="CD25" s="1073"/>
      <c r="CE25" s="1073"/>
      <c r="CF25" s="1073"/>
      <c r="CG25" s="1073"/>
      <c r="CH25" s="1073"/>
      <c r="CI25" s="1074"/>
      <c r="CK25" s="1366"/>
    </row>
    <row r="26" spans="1:89" s="1365" customFormat="1" x14ac:dyDescent="0.25">
      <c r="A26" s="1356"/>
      <c r="B26" s="1076" t="s">
        <v>360</v>
      </c>
      <c r="C26" s="1068" t="s">
        <v>361</v>
      </c>
      <c r="D26" s="1069" t="s">
        <v>79</v>
      </c>
      <c r="E26" s="1070" t="s">
        <v>145</v>
      </c>
      <c r="F26" s="1071">
        <v>2</v>
      </c>
      <c r="G26" s="612"/>
      <c r="H26" s="612"/>
      <c r="I26" s="612">
        <v>0</v>
      </c>
      <c r="J26" s="612">
        <v>0</v>
      </c>
      <c r="K26" s="612">
        <v>0</v>
      </c>
      <c r="L26" s="612">
        <v>0</v>
      </c>
      <c r="M26" s="613">
        <v>0</v>
      </c>
      <c r="N26" s="613">
        <v>0</v>
      </c>
      <c r="O26" s="613">
        <v>0</v>
      </c>
      <c r="P26" s="613">
        <v>0</v>
      </c>
      <c r="Q26" s="613">
        <v>0</v>
      </c>
      <c r="R26" s="613">
        <v>0</v>
      </c>
      <c r="S26" s="613">
        <v>0</v>
      </c>
      <c r="T26" s="613">
        <v>0</v>
      </c>
      <c r="U26" s="613">
        <v>0</v>
      </c>
      <c r="V26" s="613">
        <v>0</v>
      </c>
      <c r="W26" s="613">
        <v>0</v>
      </c>
      <c r="X26" s="613">
        <v>0</v>
      </c>
      <c r="Y26" s="613">
        <v>0</v>
      </c>
      <c r="Z26" s="613">
        <v>0</v>
      </c>
      <c r="AA26" s="613">
        <v>0</v>
      </c>
      <c r="AB26" s="613">
        <v>0</v>
      </c>
      <c r="AC26" s="613">
        <v>0</v>
      </c>
      <c r="AD26" s="613">
        <v>0</v>
      </c>
      <c r="AE26" s="613">
        <v>0</v>
      </c>
      <c r="AF26" s="613">
        <v>0</v>
      </c>
      <c r="AG26" s="613">
        <v>0</v>
      </c>
      <c r="AH26" s="613">
        <v>0</v>
      </c>
      <c r="AI26" s="613">
        <v>0</v>
      </c>
      <c r="AJ26" s="613">
        <v>0</v>
      </c>
      <c r="AK26" s="613">
        <v>0</v>
      </c>
      <c r="AL26" s="613">
        <v>0</v>
      </c>
      <c r="AM26" s="613">
        <v>0</v>
      </c>
      <c r="AN26" s="613">
        <v>0</v>
      </c>
      <c r="AO26" s="613">
        <v>0</v>
      </c>
      <c r="AP26" s="613">
        <v>0</v>
      </c>
      <c r="AQ26" s="613">
        <v>0</v>
      </c>
      <c r="AR26" s="613">
        <v>0</v>
      </c>
      <c r="AS26" s="613">
        <v>0</v>
      </c>
      <c r="AT26" s="613">
        <v>0</v>
      </c>
      <c r="AU26" s="613">
        <v>0</v>
      </c>
      <c r="AV26" s="613">
        <v>0</v>
      </c>
      <c r="AW26" s="613">
        <v>0</v>
      </c>
      <c r="AX26" s="613">
        <v>0</v>
      </c>
      <c r="AY26" s="613">
        <v>0</v>
      </c>
      <c r="AZ26" s="613">
        <v>0</v>
      </c>
      <c r="BA26" s="613">
        <v>0</v>
      </c>
      <c r="BB26" s="613">
        <v>0</v>
      </c>
      <c r="BC26" s="613">
        <v>0</v>
      </c>
      <c r="BD26" s="613">
        <v>0</v>
      </c>
      <c r="BE26" s="613">
        <v>0</v>
      </c>
      <c r="BF26" s="613">
        <v>0</v>
      </c>
      <c r="BG26" s="613">
        <v>0</v>
      </c>
      <c r="BH26" s="613">
        <v>0</v>
      </c>
      <c r="BI26" s="613">
        <v>0</v>
      </c>
      <c r="BJ26" s="613">
        <v>0</v>
      </c>
      <c r="BK26" s="613"/>
      <c r="BL26" s="613"/>
      <c r="BM26" s="613"/>
      <c r="BN26" s="613"/>
      <c r="BO26" s="613"/>
      <c r="BP26" s="613"/>
      <c r="BQ26" s="613"/>
      <c r="BR26" s="613"/>
      <c r="BS26" s="613"/>
      <c r="BT26" s="613"/>
      <c r="BU26" s="613"/>
      <c r="BV26" s="613"/>
      <c r="BW26" s="613"/>
      <c r="BX26" s="613"/>
      <c r="BY26" s="613"/>
      <c r="BZ26" s="613"/>
      <c r="CA26" s="613"/>
      <c r="CB26" s="613"/>
      <c r="CC26" s="613"/>
      <c r="CD26" s="613"/>
      <c r="CE26" s="613"/>
      <c r="CF26" s="613"/>
      <c r="CG26" s="613"/>
      <c r="CH26" s="613"/>
      <c r="CI26" s="614"/>
      <c r="CK26" s="1366"/>
    </row>
    <row r="27" spans="1:89" s="1365" customFormat="1" x14ac:dyDescent="0.25">
      <c r="A27" s="1356"/>
      <c r="B27" s="607" t="s">
        <v>362</v>
      </c>
      <c r="C27" s="608" t="s">
        <v>363</v>
      </c>
      <c r="D27" s="609" t="s">
        <v>79</v>
      </c>
      <c r="E27" s="610" t="s">
        <v>145</v>
      </c>
      <c r="F27" s="611">
        <v>2</v>
      </c>
      <c r="G27" s="612"/>
      <c r="H27" s="612"/>
      <c r="I27" s="612">
        <v>0</v>
      </c>
      <c r="J27" s="612">
        <v>0</v>
      </c>
      <c r="K27" s="612">
        <v>0</v>
      </c>
      <c r="L27" s="612">
        <v>0</v>
      </c>
      <c r="M27" s="613">
        <v>0</v>
      </c>
      <c r="N27" s="613">
        <v>0</v>
      </c>
      <c r="O27" s="613">
        <v>0</v>
      </c>
      <c r="P27" s="613">
        <v>0</v>
      </c>
      <c r="Q27" s="613">
        <v>0</v>
      </c>
      <c r="R27" s="613">
        <v>0</v>
      </c>
      <c r="S27" s="613">
        <v>0</v>
      </c>
      <c r="T27" s="613">
        <v>0</v>
      </c>
      <c r="U27" s="613">
        <v>0</v>
      </c>
      <c r="V27" s="613">
        <v>0</v>
      </c>
      <c r="W27" s="613">
        <v>0</v>
      </c>
      <c r="X27" s="613">
        <v>0</v>
      </c>
      <c r="Y27" s="613">
        <v>0</v>
      </c>
      <c r="Z27" s="613">
        <v>0</v>
      </c>
      <c r="AA27" s="613">
        <v>0</v>
      </c>
      <c r="AB27" s="613">
        <v>0</v>
      </c>
      <c r="AC27" s="613">
        <v>0</v>
      </c>
      <c r="AD27" s="613">
        <v>0</v>
      </c>
      <c r="AE27" s="613">
        <v>0</v>
      </c>
      <c r="AF27" s="613">
        <v>0</v>
      </c>
      <c r="AG27" s="613">
        <v>0</v>
      </c>
      <c r="AH27" s="613">
        <v>0</v>
      </c>
      <c r="AI27" s="613">
        <v>0</v>
      </c>
      <c r="AJ27" s="613">
        <v>0</v>
      </c>
      <c r="AK27" s="613">
        <v>0</v>
      </c>
      <c r="AL27" s="613">
        <v>0</v>
      </c>
      <c r="AM27" s="613">
        <v>0</v>
      </c>
      <c r="AN27" s="613">
        <v>0</v>
      </c>
      <c r="AO27" s="613">
        <v>0</v>
      </c>
      <c r="AP27" s="613">
        <v>0</v>
      </c>
      <c r="AQ27" s="613">
        <v>0</v>
      </c>
      <c r="AR27" s="613">
        <v>0</v>
      </c>
      <c r="AS27" s="613">
        <v>0</v>
      </c>
      <c r="AT27" s="613">
        <v>0</v>
      </c>
      <c r="AU27" s="613">
        <v>0</v>
      </c>
      <c r="AV27" s="613">
        <v>0</v>
      </c>
      <c r="AW27" s="613">
        <v>0</v>
      </c>
      <c r="AX27" s="613">
        <v>0</v>
      </c>
      <c r="AY27" s="613">
        <v>0</v>
      </c>
      <c r="AZ27" s="613">
        <v>0</v>
      </c>
      <c r="BA27" s="613">
        <v>0</v>
      </c>
      <c r="BB27" s="613">
        <v>0</v>
      </c>
      <c r="BC27" s="613">
        <v>0</v>
      </c>
      <c r="BD27" s="613">
        <v>0</v>
      </c>
      <c r="BE27" s="613">
        <v>0</v>
      </c>
      <c r="BF27" s="613">
        <v>0</v>
      </c>
      <c r="BG27" s="613">
        <v>0</v>
      </c>
      <c r="BH27" s="613">
        <v>0</v>
      </c>
      <c r="BI27" s="613">
        <v>0</v>
      </c>
      <c r="BJ27" s="613">
        <v>0</v>
      </c>
      <c r="BK27" s="613"/>
      <c r="BL27" s="613"/>
      <c r="BM27" s="613"/>
      <c r="BN27" s="613"/>
      <c r="BO27" s="613"/>
      <c r="BP27" s="613"/>
      <c r="BQ27" s="613"/>
      <c r="BR27" s="613"/>
      <c r="BS27" s="613"/>
      <c r="BT27" s="613"/>
      <c r="BU27" s="613"/>
      <c r="BV27" s="613"/>
      <c r="BW27" s="613"/>
      <c r="BX27" s="613"/>
      <c r="BY27" s="613"/>
      <c r="BZ27" s="613"/>
      <c r="CA27" s="613"/>
      <c r="CB27" s="613"/>
      <c r="CC27" s="613"/>
      <c r="CD27" s="613"/>
      <c r="CE27" s="613"/>
      <c r="CF27" s="613"/>
      <c r="CG27" s="613"/>
      <c r="CH27" s="613"/>
      <c r="CI27" s="614"/>
      <c r="CK27" s="1366"/>
    </row>
    <row r="28" spans="1:89" s="1365" customFormat="1" x14ac:dyDescent="0.25">
      <c r="A28" s="1356"/>
      <c r="B28" s="615" t="s">
        <v>364</v>
      </c>
      <c r="C28" s="608" t="s">
        <v>365</v>
      </c>
      <c r="D28" s="609" t="s">
        <v>79</v>
      </c>
      <c r="E28" s="610" t="s">
        <v>145</v>
      </c>
      <c r="F28" s="611">
        <v>2</v>
      </c>
      <c r="G28" s="612"/>
      <c r="H28" s="612"/>
      <c r="I28" s="612">
        <v>0</v>
      </c>
      <c r="J28" s="612">
        <v>0</v>
      </c>
      <c r="K28" s="612">
        <v>0</v>
      </c>
      <c r="L28" s="612">
        <v>0</v>
      </c>
      <c r="M28" s="613">
        <v>0</v>
      </c>
      <c r="N28" s="613">
        <v>0</v>
      </c>
      <c r="O28" s="613">
        <v>0</v>
      </c>
      <c r="P28" s="613">
        <v>0</v>
      </c>
      <c r="Q28" s="613">
        <v>0</v>
      </c>
      <c r="R28" s="613">
        <v>0</v>
      </c>
      <c r="S28" s="613">
        <v>0</v>
      </c>
      <c r="T28" s="613">
        <v>0</v>
      </c>
      <c r="U28" s="613">
        <v>0</v>
      </c>
      <c r="V28" s="613">
        <v>0</v>
      </c>
      <c r="W28" s="613">
        <v>0</v>
      </c>
      <c r="X28" s="613">
        <v>0</v>
      </c>
      <c r="Y28" s="613">
        <v>0</v>
      </c>
      <c r="Z28" s="613">
        <v>0</v>
      </c>
      <c r="AA28" s="613">
        <v>0</v>
      </c>
      <c r="AB28" s="613">
        <v>0</v>
      </c>
      <c r="AC28" s="613">
        <v>0</v>
      </c>
      <c r="AD28" s="613">
        <v>0</v>
      </c>
      <c r="AE28" s="613">
        <v>0</v>
      </c>
      <c r="AF28" s="613">
        <v>0</v>
      </c>
      <c r="AG28" s="613">
        <v>0</v>
      </c>
      <c r="AH28" s="613">
        <v>0</v>
      </c>
      <c r="AI28" s="613">
        <v>0</v>
      </c>
      <c r="AJ28" s="613">
        <v>0</v>
      </c>
      <c r="AK28" s="613">
        <v>0</v>
      </c>
      <c r="AL28" s="613">
        <v>0</v>
      </c>
      <c r="AM28" s="613">
        <v>0</v>
      </c>
      <c r="AN28" s="613">
        <v>0</v>
      </c>
      <c r="AO28" s="613">
        <v>0</v>
      </c>
      <c r="AP28" s="613">
        <v>0</v>
      </c>
      <c r="AQ28" s="613">
        <v>0</v>
      </c>
      <c r="AR28" s="613">
        <v>0</v>
      </c>
      <c r="AS28" s="613">
        <v>0</v>
      </c>
      <c r="AT28" s="613">
        <v>0</v>
      </c>
      <c r="AU28" s="613">
        <v>0</v>
      </c>
      <c r="AV28" s="613">
        <v>0</v>
      </c>
      <c r="AW28" s="613">
        <v>0</v>
      </c>
      <c r="AX28" s="613">
        <v>0</v>
      </c>
      <c r="AY28" s="613">
        <v>0</v>
      </c>
      <c r="AZ28" s="613">
        <v>0</v>
      </c>
      <c r="BA28" s="613">
        <v>0</v>
      </c>
      <c r="BB28" s="613">
        <v>0</v>
      </c>
      <c r="BC28" s="613">
        <v>0</v>
      </c>
      <c r="BD28" s="613">
        <v>0</v>
      </c>
      <c r="BE28" s="613">
        <v>0</v>
      </c>
      <c r="BF28" s="613">
        <v>0</v>
      </c>
      <c r="BG28" s="613">
        <v>0</v>
      </c>
      <c r="BH28" s="613">
        <v>0</v>
      </c>
      <c r="BI28" s="613">
        <v>0</v>
      </c>
      <c r="BJ28" s="613">
        <v>0</v>
      </c>
      <c r="BK28" s="613"/>
      <c r="BL28" s="613"/>
      <c r="BM28" s="613"/>
      <c r="BN28" s="613"/>
      <c r="BO28" s="613"/>
      <c r="BP28" s="613"/>
      <c r="BQ28" s="613"/>
      <c r="BR28" s="613"/>
      <c r="BS28" s="613"/>
      <c r="BT28" s="613"/>
      <c r="BU28" s="613"/>
      <c r="BV28" s="613"/>
      <c r="BW28" s="613"/>
      <c r="BX28" s="613"/>
      <c r="BY28" s="613"/>
      <c r="BZ28" s="613"/>
      <c r="CA28" s="613"/>
      <c r="CB28" s="613"/>
      <c r="CC28" s="613"/>
      <c r="CD28" s="613"/>
      <c r="CE28" s="613"/>
      <c r="CF28" s="613"/>
      <c r="CG28" s="613"/>
      <c r="CH28" s="613"/>
      <c r="CI28" s="614"/>
      <c r="CK28" s="1366"/>
    </row>
    <row r="29" spans="1:89" s="1365" customFormat="1" x14ac:dyDescent="0.25">
      <c r="A29" s="1356"/>
      <c r="B29" s="615" t="s">
        <v>366</v>
      </c>
      <c r="C29" s="608" t="s">
        <v>367</v>
      </c>
      <c r="D29" s="609" t="s">
        <v>79</v>
      </c>
      <c r="E29" s="610" t="s">
        <v>145</v>
      </c>
      <c r="F29" s="611">
        <v>2</v>
      </c>
      <c r="G29" s="612"/>
      <c r="H29" s="612"/>
      <c r="I29" s="612">
        <v>-31.86475005479452</v>
      </c>
      <c r="J29" s="612">
        <v>-32.066351178082193</v>
      </c>
      <c r="K29" s="612">
        <v>-32.066351178082193</v>
      </c>
      <c r="L29" s="612">
        <v>-32.092601178082191</v>
      </c>
      <c r="M29" s="613">
        <v>-32.092601178082191</v>
      </c>
      <c r="N29" s="613">
        <v>-17.092601178082191</v>
      </c>
      <c r="O29" s="613">
        <v>-17.092601178082191</v>
      </c>
      <c r="P29" s="613">
        <v>-17.092601178082191</v>
      </c>
      <c r="Q29" s="613">
        <v>-2.0926011780821918</v>
      </c>
      <c r="R29" s="613">
        <v>-2.0926011780821918</v>
      </c>
      <c r="S29" s="613">
        <v>-2.0926011780821918</v>
      </c>
      <c r="T29" s="613">
        <v>-2.0926011780821918</v>
      </c>
      <c r="U29" s="613">
        <v>-2.0926011780821918</v>
      </c>
      <c r="V29" s="613">
        <v>-2.0926011780821918</v>
      </c>
      <c r="W29" s="613">
        <v>-2.0926011780821918</v>
      </c>
      <c r="X29" s="613">
        <v>-2.0926011780821918</v>
      </c>
      <c r="Y29" s="613">
        <v>-2.0926011780821918</v>
      </c>
      <c r="Z29" s="613">
        <v>-2.0926011780821918</v>
      </c>
      <c r="AA29" s="613">
        <v>-2.0926011780821918</v>
      </c>
      <c r="AB29" s="613">
        <v>-2.0926011780821918</v>
      </c>
      <c r="AC29" s="613">
        <v>-2.0926011780821918</v>
      </c>
      <c r="AD29" s="613">
        <v>-2.0926011780821918</v>
      </c>
      <c r="AE29" s="613">
        <v>-2.0926011780821918</v>
      </c>
      <c r="AF29" s="613">
        <v>-2.0926011780821918</v>
      </c>
      <c r="AG29" s="613">
        <v>-2.0926011780821918</v>
      </c>
      <c r="AH29" s="613">
        <v>-2.0926011780821918</v>
      </c>
      <c r="AI29" s="613">
        <v>-2.0926011780821918</v>
      </c>
      <c r="AJ29" s="613">
        <v>-2.0926011780821918</v>
      </c>
      <c r="AK29" s="613">
        <v>-2.0926011780821918</v>
      </c>
      <c r="AL29" s="613">
        <v>-2.0926011780821918</v>
      </c>
      <c r="AM29" s="613">
        <v>-2.0926011780821918</v>
      </c>
      <c r="AN29" s="613">
        <v>-2.0926011780821918</v>
      </c>
      <c r="AO29" s="613">
        <v>-2.0926011780821918</v>
      </c>
      <c r="AP29" s="613">
        <v>-2.0926011780821918</v>
      </c>
      <c r="AQ29" s="613">
        <v>-2.0926011780821918</v>
      </c>
      <c r="AR29" s="613">
        <v>-2.0926011780821918</v>
      </c>
      <c r="AS29" s="613">
        <v>-2.0926011780821918</v>
      </c>
      <c r="AT29" s="613">
        <v>-2.0926011780821918</v>
      </c>
      <c r="AU29" s="613">
        <v>-2.0926011780821918</v>
      </c>
      <c r="AV29" s="613">
        <v>-2.0926011780821918</v>
      </c>
      <c r="AW29" s="613">
        <v>-2.0926011780821918</v>
      </c>
      <c r="AX29" s="613">
        <v>-2.0926011780821918</v>
      </c>
      <c r="AY29" s="613">
        <v>-2.0926011780821918</v>
      </c>
      <c r="AZ29" s="613">
        <v>-2.0926011780821918</v>
      </c>
      <c r="BA29" s="613">
        <v>-2.0926011780821918</v>
      </c>
      <c r="BB29" s="613">
        <v>-2.0926011780821918</v>
      </c>
      <c r="BC29" s="613">
        <v>-2.0926011780821918</v>
      </c>
      <c r="BD29" s="613">
        <v>-2.0926011780821918</v>
      </c>
      <c r="BE29" s="613">
        <v>-2.0926011780821918</v>
      </c>
      <c r="BF29" s="613">
        <v>-2.0926011780821918</v>
      </c>
      <c r="BG29" s="613">
        <v>-2.0926011780821918</v>
      </c>
      <c r="BH29" s="613">
        <v>-2.0926011780821918</v>
      </c>
      <c r="BI29" s="613">
        <v>-2.0926011780821918</v>
      </c>
      <c r="BJ29" s="613">
        <v>-2.0926011780821918</v>
      </c>
      <c r="BK29" s="613"/>
      <c r="BL29" s="613"/>
      <c r="BM29" s="613"/>
      <c r="BN29" s="613"/>
      <c r="BO29" s="613"/>
      <c r="BP29" s="613"/>
      <c r="BQ29" s="613"/>
      <c r="BR29" s="613"/>
      <c r="BS29" s="613"/>
      <c r="BT29" s="613"/>
      <c r="BU29" s="613"/>
      <c r="BV29" s="613"/>
      <c r="BW29" s="613"/>
      <c r="BX29" s="613"/>
      <c r="BY29" s="613"/>
      <c r="BZ29" s="613"/>
      <c r="CA29" s="613"/>
      <c r="CB29" s="613"/>
      <c r="CC29" s="613"/>
      <c r="CD29" s="613"/>
      <c r="CE29" s="613"/>
      <c r="CF29" s="613"/>
      <c r="CG29" s="613"/>
      <c r="CH29" s="613"/>
      <c r="CI29" s="614"/>
      <c r="CK29" s="1366"/>
    </row>
    <row r="30" spans="1:89" s="1365" customFormat="1" x14ac:dyDescent="0.25">
      <c r="A30" s="1356"/>
      <c r="B30" s="615" t="s">
        <v>368</v>
      </c>
      <c r="C30" s="608" t="s">
        <v>369</v>
      </c>
      <c r="D30" s="609" t="s">
        <v>79</v>
      </c>
      <c r="E30" s="610" t="s">
        <v>145</v>
      </c>
      <c r="F30" s="611">
        <v>2</v>
      </c>
      <c r="G30" s="612"/>
      <c r="H30" s="612"/>
      <c r="I30" s="612">
        <v>193.405</v>
      </c>
      <c r="J30" s="612">
        <v>193.405</v>
      </c>
      <c r="K30" s="612">
        <v>193.405</v>
      </c>
      <c r="L30" s="612">
        <v>193.405</v>
      </c>
      <c r="M30" s="616">
        <v>193.405</v>
      </c>
      <c r="N30" s="616">
        <v>193.405</v>
      </c>
      <c r="O30" s="616">
        <v>193.405</v>
      </c>
      <c r="P30" s="616">
        <v>193.405</v>
      </c>
      <c r="Q30" s="616">
        <v>193.405</v>
      </c>
      <c r="R30" s="616">
        <v>193.405</v>
      </c>
      <c r="S30" s="616">
        <v>213.405</v>
      </c>
      <c r="T30" s="616">
        <v>213.405</v>
      </c>
      <c r="U30" s="616">
        <v>213.405</v>
      </c>
      <c r="V30" s="616">
        <v>213.405</v>
      </c>
      <c r="W30" s="616">
        <v>213.405</v>
      </c>
      <c r="X30" s="616">
        <v>213.405</v>
      </c>
      <c r="Y30" s="616">
        <v>213.405</v>
      </c>
      <c r="Z30" s="616">
        <v>213.405</v>
      </c>
      <c r="AA30" s="616">
        <v>213.405</v>
      </c>
      <c r="AB30" s="616">
        <v>213.405</v>
      </c>
      <c r="AC30" s="616">
        <v>213.405</v>
      </c>
      <c r="AD30" s="616">
        <v>213.405</v>
      </c>
      <c r="AE30" s="616">
        <v>213.405</v>
      </c>
      <c r="AF30" s="616">
        <v>213.405</v>
      </c>
      <c r="AG30" s="616">
        <v>213.405</v>
      </c>
      <c r="AH30" s="616">
        <v>213.405</v>
      </c>
      <c r="AI30" s="616">
        <v>213.405</v>
      </c>
      <c r="AJ30" s="616">
        <v>213.405</v>
      </c>
      <c r="AK30" s="616">
        <v>213.405</v>
      </c>
      <c r="AL30" s="616">
        <v>213.405</v>
      </c>
      <c r="AM30" s="616">
        <v>213.405</v>
      </c>
      <c r="AN30" s="616">
        <v>213.405</v>
      </c>
      <c r="AO30" s="616">
        <v>213.405</v>
      </c>
      <c r="AP30" s="616">
        <v>213.405</v>
      </c>
      <c r="AQ30" s="616">
        <v>213.405</v>
      </c>
      <c r="AR30" s="616">
        <v>213.405</v>
      </c>
      <c r="AS30" s="616">
        <v>213.405</v>
      </c>
      <c r="AT30" s="616">
        <v>213.405</v>
      </c>
      <c r="AU30" s="616">
        <v>213.405</v>
      </c>
      <c r="AV30" s="616">
        <v>213.405</v>
      </c>
      <c r="AW30" s="616">
        <v>213.405</v>
      </c>
      <c r="AX30" s="616">
        <v>213.405</v>
      </c>
      <c r="AY30" s="616">
        <v>213.405</v>
      </c>
      <c r="AZ30" s="616">
        <v>213.405</v>
      </c>
      <c r="BA30" s="616">
        <v>213.405</v>
      </c>
      <c r="BB30" s="616">
        <v>213.405</v>
      </c>
      <c r="BC30" s="616">
        <v>213.405</v>
      </c>
      <c r="BD30" s="616">
        <v>213.405</v>
      </c>
      <c r="BE30" s="616">
        <v>213.405</v>
      </c>
      <c r="BF30" s="616">
        <v>213.405</v>
      </c>
      <c r="BG30" s="616">
        <v>213.405</v>
      </c>
      <c r="BH30" s="616">
        <v>213.405</v>
      </c>
      <c r="BI30" s="616">
        <v>213.405</v>
      </c>
      <c r="BJ30" s="616">
        <v>213.405</v>
      </c>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7"/>
      <c r="CK30" s="1366"/>
    </row>
    <row r="31" spans="1:89" s="1365" customFormat="1" x14ac:dyDescent="0.25">
      <c r="A31" s="1356"/>
      <c r="B31" s="615" t="s">
        <v>370</v>
      </c>
      <c r="C31" s="618" t="s">
        <v>371</v>
      </c>
      <c r="D31" s="609" t="s">
        <v>372</v>
      </c>
      <c r="E31" s="610" t="s">
        <v>145</v>
      </c>
      <c r="F31" s="611">
        <v>2</v>
      </c>
      <c r="G31" s="619"/>
      <c r="H31" s="619"/>
      <c r="I31" s="619">
        <f t="shared" ref="I31:BJ31" si="0">I30+I32</f>
        <v>191.00300000000001</v>
      </c>
      <c r="J31" s="619">
        <f t="shared" si="0"/>
        <v>190.92794000000001</v>
      </c>
      <c r="K31" s="619">
        <f t="shared" si="0"/>
        <v>190.85287</v>
      </c>
      <c r="L31" s="619">
        <f t="shared" si="0"/>
        <v>190.77780999999999</v>
      </c>
      <c r="M31" s="619">
        <f t="shared" si="0"/>
        <v>190.70275000000001</v>
      </c>
      <c r="N31" s="619">
        <f t="shared" si="0"/>
        <v>190.62769</v>
      </c>
      <c r="O31" s="619">
        <f t="shared" si="0"/>
        <v>190.55262999999999</v>
      </c>
      <c r="P31" s="619">
        <f t="shared" si="0"/>
        <v>190.47756000000001</v>
      </c>
      <c r="Q31" s="619">
        <f t="shared" si="0"/>
        <v>190.4025</v>
      </c>
      <c r="R31" s="619">
        <f t="shared" si="0"/>
        <v>182.41074411184778</v>
      </c>
      <c r="S31" s="619">
        <f t="shared" si="0"/>
        <v>194.4189782236956</v>
      </c>
      <c r="T31" s="619">
        <f t="shared" si="0"/>
        <v>186.42722233554329</v>
      </c>
      <c r="U31" s="619">
        <f t="shared" si="0"/>
        <v>178.43546644739109</v>
      </c>
      <c r="V31" s="619">
        <f t="shared" si="0"/>
        <v>170.44371055923889</v>
      </c>
      <c r="W31" s="619">
        <f t="shared" si="0"/>
        <v>170.5454605592389</v>
      </c>
      <c r="X31" s="619">
        <f t="shared" si="0"/>
        <v>170.64722055923892</v>
      </c>
      <c r="Y31" s="619">
        <f t="shared" si="0"/>
        <v>170.7489805592389</v>
      </c>
      <c r="Z31" s="619">
        <f t="shared" si="0"/>
        <v>170.85074055923889</v>
      </c>
      <c r="AA31" s="619">
        <f t="shared" si="0"/>
        <v>138.2164422259055</v>
      </c>
      <c r="AB31" s="619">
        <f t="shared" si="0"/>
        <v>132.54554305923892</v>
      </c>
      <c r="AC31" s="619">
        <f t="shared" si="0"/>
        <v>126.8746538925722</v>
      </c>
      <c r="AD31" s="619">
        <f t="shared" si="0"/>
        <v>121.2037647259055</v>
      </c>
      <c r="AE31" s="619">
        <f t="shared" si="0"/>
        <v>115.5328655592389</v>
      </c>
      <c r="AF31" s="619">
        <f t="shared" si="0"/>
        <v>109.8619763925722</v>
      </c>
      <c r="AG31" s="619">
        <f t="shared" si="0"/>
        <v>104.191087225906</v>
      </c>
      <c r="AH31" s="619">
        <f t="shared" si="0"/>
        <v>98.520198059239007</v>
      </c>
      <c r="AI31" s="619">
        <f t="shared" si="0"/>
        <v>92.849298892572008</v>
      </c>
      <c r="AJ31" s="619">
        <f t="shared" si="0"/>
        <v>87.178409725906008</v>
      </c>
      <c r="AK31" s="619">
        <f t="shared" si="0"/>
        <v>81.507520559238998</v>
      </c>
      <c r="AL31" s="619">
        <f t="shared" si="0"/>
        <v>81.346398059238993</v>
      </c>
      <c r="AM31" s="619">
        <f t="shared" si="0"/>
        <v>81.185265559239014</v>
      </c>
      <c r="AN31" s="619">
        <f t="shared" si="0"/>
        <v>81.024143059239009</v>
      </c>
      <c r="AO31" s="619">
        <f t="shared" si="0"/>
        <v>80.863020559239004</v>
      </c>
      <c r="AP31" s="619">
        <f t="shared" si="0"/>
        <v>80.701898059238999</v>
      </c>
      <c r="AQ31" s="619">
        <f t="shared" si="0"/>
        <v>80.540765559238992</v>
      </c>
      <c r="AR31" s="619">
        <f t="shared" si="0"/>
        <v>80.379643059238987</v>
      </c>
      <c r="AS31" s="619">
        <f t="shared" si="0"/>
        <v>80.21852055923901</v>
      </c>
      <c r="AT31" s="619">
        <f t="shared" si="0"/>
        <v>80.057398059239006</v>
      </c>
      <c r="AU31" s="619">
        <f t="shared" si="0"/>
        <v>79.896275559239001</v>
      </c>
      <c r="AV31" s="619">
        <f t="shared" si="0"/>
        <v>79.735143059238993</v>
      </c>
      <c r="AW31" s="619">
        <f t="shared" si="0"/>
        <v>79.574020559239017</v>
      </c>
      <c r="AX31" s="619">
        <f t="shared" si="0"/>
        <v>79.412898059239012</v>
      </c>
      <c r="AY31" s="619">
        <f t="shared" si="0"/>
        <v>79.251775559239007</v>
      </c>
      <c r="AZ31" s="619">
        <f t="shared" si="0"/>
        <v>79.090643059239</v>
      </c>
      <c r="BA31" s="619">
        <f t="shared" si="0"/>
        <v>78.929520559238995</v>
      </c>
      <c r="BB31" s="619">
        <f t="shared" si="0"/>
        <v>78.76839805923899</v>
      </c>
      <c r="BC31" s="619">
        <f t="shared" si="0"/>
        <v>78.607275559239014</v>
      </c>
      <c r="BD31" s="619">
        <f t="shared" si="0"/>
        <v>78.446143059239006</v>
      </c>
      <c r="BE31" s="619">
        <f t="shared" si="0"/>
        <v>78.285020559239001</v>
      </c>
      <c r="BF31" s="619">
        <f t="shared" si="0"/>
        <v>78.123898059238996</v>
      </c>
      <c r="BG31" s="619">
        <f t="shared" si="0"/>
        <v>77.962765559238989</v>
      </c>
      <c r="BH31" s="619">
        <f t="shared" si="0"/>
        <v>77.801643059239012</v>
      </c>
      <c r="BI31" s="619">
        <f t="shared" si="0"/>
        <v>77.640520559239008</v>
      </c>
      <c r="BJ31" s="619">
        <f t="shared" si="0"/>
        <v>77.479398059239003</v>
      </c>
      <c r="BK31" s="1517"/>
      <c r="BL31" s="1517"/>
      <c r="BM31" s="1517"/>
      <c r="BN31" s="1517"/>
      <c r="BO31" s="1517"/>
      <c r="BP31" s="1517"/>
      <c r="BQ31" s="1517"/>
      <c r="BR31" s="1517"/>
      <c r="BS31" s="1517"/>
      <c r="BT31" s="1517"/>
      <c r="BU31" s="1517"/>
      <c r="BV31" s="1517"/>
      <c r="BW31" s="1517"/>
      <c r="BX31" s="1517"/>
      <c r="BY31" s="1517"/>
      <c r="BZ31" s="1517"/>
      <c r="CA31" s="1517"/>
      <c r="CB31" s="1517"/>
      <c r="CC31" s="1517"/>
      <c r="CD31" s="1517"/>
      <c r="CE31" s="1517"/>
      <c r="CF31" s="1517"/>
      <c r="CG31" s="1517"/>
      <c r="CH31" s="1517"/>
      <c r="CI31" s="1518"/>
      <c r="CK31" s="1366"/>
    </row>
    <row r="32" spans="1:89" s="1365" customFormat="1" ht="27.6" x14ac:dyDescent="0.25">
      <c r="A32" s="1356"/>
      <c r="B32" s="620" t="s">
        <v>373</v>
      </c>
      <c r="C32" s="621" t="s">
        <v>374</v>
      </c>
      <c r="D32" s="621" t="s">
        <v>375</v>
      </c>
      <c r="E32" s="622" t="s">
        <v>145</v>
      </c>
      <c r="F32" s="611">
        <v>2</v>
      </c>
      <c r="G32" s="619"/>
      <c r="H32" s="619"/>
      <c r="I32" s="619">
        <f t="shared" ref="I32:BJ32" si="1">SUM(I33:I38)</f>
        <v>-2.4020000000000001</v>
      </c>
      <c r="J32" s="619">
        <f t="shared" si="1"/>
        <v>-2.4770599999999998</v>
      </c>
      <c r="K32" s="619">
        <f t="shared" si="1"/>
        <v>-2.55213</v>
      </c>
      <c r="L32" s="619">
        <f t="shared" si="1"/>
        <v>-2.6271900000000001</v>
      </c>
      <c r="M32" s="623">
        <f t="shared" si="1"/>
        <v>-2.7022499999999998</v>
      </c>
      <c r="N32" s="623">
        <f t="shared" si="1"/>
        <v>-2.7773099999999999</v>
      </c>
      <c r="O32" s="623">
        <f t="shared" si="1"/>
        <v>-2.8523700000000001</v>
      </c>
      <c r="P32" s="623">
        <f t="shared" si="1"/>
        <v>-2.9274399999999998</v>
      </c>
      <c r="Q32" s="623">
        <f t="shared" si="1"/>
        <v>-3.0024999999999999</v>
      </c>
      <c r="R32" s="623">
        <f t="shared" si="1"/>
        <v>-10.994255888152221</v>
      </c>
      <c r="S32" s="623">
        <f t="shared" si="1"/>
        <v>-18.986021776304398</v>
      </c>
      <c r="T32" s="623">
        <f t="shared" si="1"/>
        <v>-26.977777664456699</v>
      </c>
      <c r="U32" s="623">
        <f t="shared" si="1"/>
        <v>-34.969533552608901</v>
      </c>
      <c r="V32" s="623">
        <f t="shared" si="1"/>
        <v>-42.961289440761107</v>
      </c>
      <c r="W32" s="623">
        <f t="shared" si="1"/>
        <v>-42.859539440761104</v>
      </c>
      <c r="X32" s="623">
        <f t="shared" si="1"/>
        <v>-42.757779440761098</v>
      </c>
      <c r="Y32" s="623">
        <f t="shared" si="1"/>
        <v>-42.656019440761099</v>
      </c>
      <c r="Z32" s="623">
        <f t="shared" si="1"/>
        <v>-42.554259440761101</v>
      </c>
      <c r="AA32" s="623">
        <f t="shared" si="1"/>
        <v>-75.188557774094505</v>
      </c>
      <c r="AB32" s="623">
        <f t="shared" si="1"/>
        <v>-80.859456940761092</v>
      </c>
      <c r="AC32" s="623">
        <f t="shared" si="1"/>
        <v>-86.530346107427803</v>
      </c>
      <c r="AD32" s="623">
        <f t="shared" si="1"/>
        <v>-92.2012352740945</v>
      </c>
      <c r="AE32" s="623">
        <f t="shared" si="1"/>
        <v>-97.872134440761101</v>
      </c>
      <c r="AF32" s="623">
        <f t="shared" si="1"/>
        <v>-103.5430236074278</v>
      </c>
      <c r="AG32" s="623">
        <f t="shared" si="1"/>
        <v>-109.213912774094</v>
      </c>
      <c r="AH32" s="623">
        <f t="shared" si="1"/>
        <v>-114.88480194076099</v>
      </c>
      <c r="AI32" s="623">
        <f t="shared" si="1"/>
        <v>-120.55570110742799</v>
      </c>
      <c r="AJ32" s="623">
        <f t="shared" si="1"/>
        <v>-126.22659027409399</v>
      </c>
      <c r="AK32" s="623">
        <f t="shared" si="1"/>
        <v>-131.897479440761</v>
      </c>
      <c r="AL32" s="623">
        <f t="shared" si="1"/>
        <v>-132.05860194076101</v>
      </c>
      <c r="AM32" s="623">
        <f t="shared" si="1"/>
        <v>-132.21973444076099</v>
      </c>
      <c r="AN32" s="623">
        <f t="shared" si="1"/>
        <v>-132.38085694076099</v>
      </c>
      <c r="AO32" s="623">
        <f t="shared" si="1"/>
        <v>-132.541979440761</v>
      </c>
      <c r="AP32" s="623">
        <f t="shared" si="1"/>
        <v>-132.703101940761</v>
      </c>
      <c r="AQ32" s="623">
        <f t="shared" si="1"/>
        <v>-132.86423444076101</v>
      </c>
      <c r="AR32" s="623">
        <f t="shared" si="1"/>
        <v>-133.02535694076101</v>
      </c>
      <c r="AS32" s="623">
        <f t="shared" si="1"/>
        <v>-133.18647944076099</v>
      </c>
      <c r="AT32" s="623">
        <f t="shared" si="1"/>
        <v>-133.347601940761</v>
      </c>
      <c r="AU32" s="623">
        <f t="shared" si="1"/>
        <v>-133.508724440761</v>
      </c>
      <c r="AV32" s="623">
        <f t="shared" si="1"/>
        <v>-133.66985694076101</v>
      </c>
      <c r="AW32" s="623">
        <f t="shared" si="1"/>
        <v>-133.83097944076098</v>
      </c>
      <c r="AX32" s="623">
        <f t="shared" si="1"/>
        <v>-133.99210194076099</v>
      </c>
      <c r="AY32" s="623">
        <f t="shared" si="1"/>
        <v>-134.15322444076099</v>
      </c>
      <c r="AZ32" s="623">
        <f t="shared" si="1"/>
        <v>-134.314356940761</v>
      </c>
      <c r="BA32" s="623">
        <f t="shared" si="1"/>
        <v>-134.47547944076101</v>
      </c>
      <c r="BB32" s="623">
        <f t="shared" si="1"/>
        <v>-134.63660194076101</v>
      </c>
      <c r="BC32" s="623">
        <f t="shared" si="1"/>
        <v>-134.79772444076099</v>
      </c>
      <c r="BD32" s="623">
        <f t="shared" si="1"/>
        <v>-134.958856940761</v>
      </c>
      <c r="BE32" s="623">
        <f t="shared" si="1"/>
        <v>-135.119979440761</v>
      </c>
      <c r="BF32" s="623">
        <f t="shared" si="1"/>
        <v>-135.281101940761</v>
      </c>
      <c r="BG32" s="623">
        <f t="shared" si="1"/>
        <v>-135.44223444076101</v>
      </c>
      <c r="BH32" s="623">
        <f t="shared" si="1"/>
        <v>-135.60335694076099</v>
      </c>
      <c r="BI32" s="623">
        <f t="shared" si="1"/>
        <v>-135.76447944076099</v>
      </c>
      <c r="BJ32" s="623">
        <f t="shared" si="1"/>
        <v>-135.925601940761</v>
      </c>
      <c r="BK32" s="1519"/>
      <c r="BL32" s="1519"/>
      <c r="BM32" s="1519"/>
      <c r="BN32" s="1519"/>
      <c r="BO32" s="1519"/>
      <c r="BP32" s="1519"/>
      <c r="BQ32" s="1519"/>
      <c r="BR32" s="1519"/>
      <c r="BS32" s="1519"/>
      <c r="BT32" s="1519"/>
      <c r="BU32" s="1519"/>
      <c r="BV32" s="1519"/>
      <c r="BW32" s="1519"/>
      <c r="BX32" s="1519"/>
      <c r="BY32" s="1519"/>
      <c r="BZ32" s="1519"/>
      <c r="CA32" s="1519"/>
      <c r="CB32" s="1519"/>
      <c r="CC32" s="1519"/>
      <c r="CD32" s="1519"/>
      <c r="CE32" s="1519"/>
      <c r="CF32" s="1519"/>
      <c r="CG32" s="1519"/>
      <c r="CH32" s="1519"/>
      <c r="CI32" s="1518"/>
      <c r="CK32" s="1366"/>
    </row>
    <row r="33" spans="1:89" s="1365" customFormat="1" x14ac:dyDescent="0.25">
      <c r="A33" s="1356"/>
      <c r="B33" s="615" t="s">
        <v>376</v>
      </c>
      <c r="C33" s="618" t="s">
        <v>377</v>
      </c>
      <c r="D33" s="609" t="s">
        <v>79</v>
      </c>
      <c r="E33" s="610" t="s">
        <v>145</v>
      </c>
      <c r="F33" s="611">
        <v>2</v>
      </c>
      <c r="G33" s="612"/>
      <c r="H33" s="612"/>
      <c r="I33" s="612">
        <v>-2.4020000000000001</v>
      </c>
      <c r="J33" s="612">
        <v>-2.4770599999999998</v>
      </c>
      <c r="K33" s="612">
        <v>-2.55213</v>
      </c>
      <c r="L33" s="612">
        <v>-2.6271900000000001</v>
      </c>
      <c r="M33" s="616">
        <v>-2.7022499999999998</v>
      </c>
      <c r="N33" s="616">
        <v>-2.7773099999999999</v>
      </c>
      <c r="O33" s="616">
        <v>-2.8523700000000001</v>
      </c>
      <c r="P33" s="616">
        <v>-2.9274399999999998</v>
      </c>
      <c r="Q33" s="616">
        <v>-3.0024999999999999</v>
      </c>
      <c r="R33" s="616">
        <v>-3.0775600000000001</v>
      </c>
      <c r="S33" s="616">
        <v>-3.1526299999999998</v>
      </c>
      <c r="T33" s="616">
        <v>-3.2276899999999999</v>
      </c>
      <c r="U33" s="616">
        <v>-3.3027500000000001</v>
      </c>
      <c r="V33" s="616">
        <v>-3.3778100000000002</v>
      </c>
      <c r="W33" s="616">
        <v>-3.4528799999999999</v>
      </c>
      <c r="X33" s="616">
        <v>-3.5279400000000001</v>
      </c>
      <c r="Y33" s="616">
        <v>-3.6030000000000002</v>
      </c>
      <c r="Z33" s="616">
        <v>-3.6780599999999999</v>
      </c>
      <c r="AA33" s="616">
        <v>-8.0562450000000005</v>
      </c>
      <c r="AB33" s="616">
        <v>-8.2173775000000013</v>
      </c>
      <c r="AC33" s="616">
        <v>-8.3784999999999989</v>
      </c>
      <c r="AD33" s="616">
        <v>-8.5396225000000001</v>
      </c>
      <c r="AE33" s="616">
        <v>-8.7007550000000009</v>
      </c>
      <c r="AF33" s="616">
        <v>-8.8618775000000003</v>
      </c>
      <c r="AG33" s="616">
        <v>-9.0229999999999997</v>
      </c>
      <c r="AH33" s="616">
        <v>-9.1841225000000009</v>
      </c>
      <c r="AI33" s="616">
        <v>-9.3452549999999999</v>
      </c>
      <c r="AJ33" s="616">
        <v>-9.5063774999999993</v>
      </c>
      <c r="AK33" s="616">
        <v>-9.6675000000000004</v>
      </c>
      <c r="AL33" s="616">
        <v>-9.8286224999999998</v>
      </c>
      <c r="AM33" s="616">
        <v>-9.9897549999999988</v>
      </c>
      <c r="AN33" s="616">
        <v>-10.1508775</v>
      </c>
      <c r="AO33" s="616">
        <v>-10.312000000000001</v>
      </c>
      <c r="AP33" s="616">
        <v>-10.473122499999999</v>
      </c>
      <c r="AQ33" s="616">
        <v>-10.634255</v>
      </c>
      <c r="AR33" s="616">
        <v>-10.795377500000001</v>
      </c>
      <c r="AS33" s="616">
        <v>-10.9565</v>
      </c>
      <c r="AT33" s="616">
        <v>-11.1176225</v>
      </c>
      <c r="AU33" s="616">
        <v>-11.278745000000001</v>
      </c>
      <c r="AV33" s="616">
        <v>-11.4398775</v>
      </c>
      <c r="AW33" s="616">
        <v>-11.600999999999999</v>
      </c>
      <c r="AX33" s="616">
        <v>-11.7621225</v>
      </c>
      <c r="AY33" s="616">
        <v>-11.923245</v>
      </c>
      <c r="AZ33" s="616">
        <v>-12.0843775</v>
      </c>
      <c r="BA33" s="616">
        <v>-12.2455</v>
      </c>
      <c r="BB33" s="616">
        <v>-12.406622500000001</v>
      </c>
      <c r="BC33" s="616">
        <v>-12.567745</v>
      </c>
      <c r="BD33" s="616">
        <v>-12.728877499999999</v>
      </c>
      <c r="BE33" s="616">
        <v>-12.89</v>
      </c>
      <c r="BF33" s="616">
        <v>-13.0511225</v>
      </c>
      <c r="BG33" s="616">
        <v>-13.212254999999999</v>
      </c>
      <c r="BH33" s="616">
        <v>-13.3733775</v>
      </c>
      <c r="BI33" s="616">
        <v>-13.534500000000001</v>
      </c>
      <c r="BJ33" s="616">
        <v>-13.695622499999999</v>
      </c>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7"/>
      <c r="CK33" s="1366"/>
    </row>
    <row r="34" spans="1:89" s="1365" customFormat="1" ht="27.6" x14ac:dyDescent="0.25">
      <c r="A34" s="1356"/>
      <c r="B34" s="615" t="s">
        <v>378</v>
      </c>
      <c r="C34" s="618" t="s">
        <v>379</v>
      </c>
      <c r="D34" s="609" t="s">
        <v>79</v>
      </c>
      <c r="E34" s="610" t="s">
        <v>145</v>
      </c>
      <c r="F34" s="611">
        <v>2</v>
      </c>
      <c r="G34" s="612"/>
      <c r="H34" s="612"/>
      <c r="I34" s="612">
        <v>0</v>
      </c>
      <c r="J34" s="612">
        <v>0</v>
      </c>
      <c r="K34" s="612">
        <v>0</v>
      </c>
      <c r="L34" s="612">
        <v>0</v>
      </c>
      <c r="M34" s="616">
        <v>0</v>
      </c>
      <c r="N34" s="616">
        <v>0</v>
      </c>
      <c r="O34" s="616">
        <v>0</v>
      </c>
      <c r="P34" s="616">
        <v>0</v>
      </c>
      <c r="Q34" s="616">
        <v>0</v>
      </c>
      <c r="R34" s="616">
        <v>0</v>
      </c>
      <c r="S34" s="616">
        <v>0</v>
      </c>
      <c r="T34" s="616">
        <v>0</v>
      </c>
      <c r="U34" s="616">
        <v>0</v>
      </c>
      <c r="V34" s="616">
        <v>0</v>
      </c>
      <c r="W34" s="616">
        <v>0</v>
      </c>
      <c r="X34" s="616">
        <v>0</v>
      </c>
      <c r="Y34" s="616">
        <v>0</v>
      </c>
      <c r="Z34" s="616">
        <v>0</v>
      </c>
      <c r="AA34" s="616">
        <v>0</v>
      </c>
      <c r="AB34" s="616">
        <v>0</v>
      </c>
      <c r="AC34" s="616">
        <v>0</v>
      </c>
      <c r="AD34" s="616">
        <v>0</v>
      </c>
      <c r="AE34" s="616">
        <v>0</v>
      </c>
      <c r="AF34" s="616">
        <v>0</v>
      </c>
      <c r="AG34" s="616">
        <v>0</v>
      </c>
      <c r="AH34" s="616">
        <v>0</v>
      </c>
      <c r="AI34" s="616">
        <v>0</v>
      </c>
      <c r="AJ34" s="616">
        <v>0</v>
      </c>
      <c r="AK34" s="616">
        <v>0</v>
      </c>
      <c r="AL34" s="616">
        <v>0</v>
      </c>
      <c r="AM34" s="616">
        <v>0</v>
      </c>
      <c r="AN34" s="616">
        <v>0</v>
      </c>
      <c r="AO34" s="616">
        <v>0</v>
      </c>
      <c r="AP34" s="616">
        <v>0</v>
      </c>
      <c r="AQ34" s="616">
        <v>0</v>
      </c>
      <c r="AR34" s="616">
        <v>0</v>
      </c>
      <c r="AS34" s="616">
        <v>0</v>
      </c>
      <c r="AT34" s="616">
        <v>0</v>
      </c>
      <c r="AU34" s="616">
        <v>0</v>
      </c>
      <c r="AV34" s="616">
        <v>0</v>
      </c>
      <c r="AW34" s="616">
        <v>0</v>
      </c>
      <c r="AX34" s="616">
        <v>0</v>
      </c>
      <c r="AY34" s="616">
        <v>0</v>
      </c>
      <c r="AZ34" s="616">
        <v>0</v>
      </c>
      <c r="BA34" s="616">
        <v>0</v>
      </c>
      <c r="BB34" s="616">
        <v>0</v>
      </c>
      <c r="BC34" s="616">
        <v>0</v>
      </c>
      <c r="BD34" s="616">
        <v>0</v>
      </c>
      <c r="BE34" s="616">
        <v>0</v>
      </c>
      <c r="BF34" s="616">
        <v>0</v>
      </c>
      <c r="BG34" s="616">
        <v>0</v>
      </c>
      <c r="BH34" s="616">
        <v>0</v>
      </c>
      <c r="BI34" s="616">
        <v>0</v>
      </c>
      <c r="BJ34" s="616">
        <v>0</v>
      </c>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7"/>
      <c r="CK34" s="1366"/>
    </row>
    <row r="35" spans="1:89" s="1365" customFormat="1" ht="41.4" x14ac:dyDescent="0.25">
      <c r="A35" s="1356"/>
      <c r="B35" s="615" t="s">
        <v>380</v>
      </c>
      <c r="C35" s="618" t="s">
        <v>381</v>
      </c>
      <c r="D35" s="609" t="s">
        <v>79</v>
      </c>
      <c r="E35" s="610" t="s">
        <v>145</v>
      </c>
      <c r="F35" s="611">
        <v>2</v>
      </c>
      <c r="G35" s="612"/>
      <c r="H35" s="612"/>
      <c r="I35" s="612">
        <v>0</v>
      </c>
      <c r="J35" s="612">
        <v>0</v>
      </c>
      <c r="K35" s="612">
        <v>0</v>
      </c>
      <c r="L35" s="612">
        <v>0</v>
      </c>
      <c r="M35" s="616">
        <v>0</v>
      </c>
      <c r="N35" s="616">
        <v>0</v>
      </c>
      <c r="O35" s="616">
        <v>0</v>
      </c>
      <c r="P35" s="616">
        <v>0</v>
      </c>
      <c r="Q35" s="616">
        <v>0</v>
      </c>
      <c r="R35" s="616">
        <v>-7.91669588815222</v>
      </c>
      <c r="S35" s="616">
        <v>-15.833391776304399</v>
      </c>
      <c r="T35" s="616">
        <v>-23.7500876644567</v>
      </c>
      <c r="U35" s="616">
        <v>-31.666783552608901</v>
      </c>
      <c r="V35" s="616">
        <v>-39.583479440761103</v>
      </c>
      <c r="W35" s="616">
        <v>-39.406659440761103</v>
      </c>
      <c r="X35" s="616">
        <v>-39.229839440761097</v>
      </c>
      <c r="Y35" s="616">
        <v>-39.053019440761098</v>
      </c>
      <c r="Z35" s="616">
        <v>-38.876199440761098</v>
      </c>
      <c r="AA35" s="616">
        <v>-67.132312774094501</v>
      </c>
      <c r="AB35" s="616">
        <v>-72.642079440761094</v>
      </c>
      <c r="AC35" s="616">
        <v>-78.151846107427801</v>
      </c>
      <c r="AD35" s="616">
        <v>-83.661612774094493</v>
      </c>
      <c r="AE35" s="616">
        <v>-89.1713794407611</v>
      </c>
      <c r="AF35" s="616">
        <v>-94.681146107427793</v>
      </c>
      <c r="AG35" s="616">
        <v>-100.190912774094</v>
      </c>
      <c r="AH35" s="616">
        <v>-105.70067944076099</v>
      </c>
      <c r="AI35" s="616">
        <v>-111.210446107428</v>
      </c>
      <c r="AJ35" s="616">
        <v>-116.72021277409399</v>
      </c>
      <c r="AK35" s="616">
        <v>-122.229979440761</v>
      </c>
      <c r="AL35" s="616">
        <v>-122.229979440761</v>
      </c>
      <c r="AM35" s="616">
        <v>-122.229979440761</v>
      </c>
      <c r="AN35" s="616">
        <v>-122.229979440761</v>
      </c>
      <c r="AO35" s="616">
        <v>-122.229979440761</v>
      </c>
      <c r="AP35" s="616">
        <v>-122.229979440761</v>
      </c>
      <c r="AQ35" s="616">
        <v>-122.229979440761</v>
      </c>
      <c r="AR35" s="616">
        <v>-122.229979440761</v>
      </c>
      <c r="AS35" s="616">
        <v>-122.229979440761</v>
      </c>
      <c r="AT35" s="616">
        <v>-122.229979440761</v>
      </c>
      <c r="AU35" s="616">
        <v>-122.229979440761</v>
      </c>
      <c r="AV35" s="616">
        <v>-122.229979440761</v>
      </c>
      <c r="AW35" s="616">
        <v>-122.229979440761</v>
      </c>
      <c r="AX35" s="616">
        <v>-122.229979440761</v>
      </c>
      <c r="AY35" s="616">
        <v>-122.229979440761</v>
      </c>
      <c r="AZ35" s="616">
        <v>-122.229979440761</v>
      </c>
      <c r="BA35" s="616">
        <v>-122.229979440761</v>
      </c>
      <c r="BB35" s="616">
        <v>-122.229979440761</v>
      </c>
      <c r="BC35" s="616">
        <v>-122.229979440761</v>
      </c>
      <c r="BD35" s="616">
        <v>-122.229979440761</v>
      </c>
      <c r="BE35" s="616">
        <v>-122.229979440761</v>
      </c>
      <c r="BF35" s="616">
        <v>-122.229979440761</v>
      </c>
      <c r="BG35" s="616">
        <v>-122.229979440761</v>
      </c>
      <c r="BH35" s="616">
        <v>-122.229979440761</v>
      </c>
      <c r="BI35" s="616">
        <v>-122.229979440761</v>
      </c>
      <c r="BJ35" s="616">
        <v>-122.229979440761</v>
      </c>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7"/>
      <c r="CK35" s="1366"/>
    </row>
    <row r="36" spans="1:89" s="1365" customFormat="1" ht="27.6" x14ac:dyDescent="0.25">
      <c r="A36" s="1356"/>
      <c r="B36" s="615" t="s">
        <v>382</v>
      </c>
      <c r="C36" s="618" t="s">
        <v>383</v>
      </c>
      <c r="D36" s="609" t="s">
        <v>79</v>
      </c>
      <c r="E36" s="610" t="s">
        <v>145</v>
      </c>
      <c r="F36" s="611">
        <v>2</v>
      </c>
      <c r="G36" s="612"/>
      <c r="H36" s="612"/>
      <c r="I36" s="612">
        <v>0</v>
      </c>
      <c r="J36" s="612">
        <v>0</v>
      </c>
      <c r="K36" s="612">
        <v>0</v>
      </c>
      <c r="L36" s="612">
        <v>0</v>
      </c>
      <c r="M36" s="616">
        <v>0</v>
      </c>
      <c r="N36" s="616">
        <v>0</v>
      </c>
      <c r="O36" s="616">
        <v>0</v>
      </c>
      <c r="P36" s="616">
        <v>0</v>
      </c>
      <c r="Q36" s="616">
        <v>0</v>
      </c>
      <c r="R36" s="616">
        <v>0</v>
      </c>
      <c r="S36" s="616">
        <v>0</v>
      </c>
      <c r="T36" s="616">
        <v>0</v>
      </c>
      <c r="U36" s="616">
        <v>0</v>
      </c>
      <c r="V36" s="616">
        <v>0</v>
      </c>
      <c r="W36" s="616">
        <v>0</v>
      </c>
      <c r="X36" s="616">
        <v>0</v>
      </c>
      <c r="Y36" s="616">
        <v>0</v>
      </c>
      <c r="Z36" s="616">
        <v>0</v>
      </c>
      <c r="AA36" s="616">
        <v>0</v>
      </c>
      <c r="AB36" s="616">
        <v>0</v>
      </c>
      <c r="AC36" s="616">
        <v>0</v>
      </c>
      <c r="AD36" s="616">
        <v>0</v>
      </c>
      <c r="AE36" s="616">
        <v>0</v>
      </c>
      <c r="AF36" s="616">
        <v>0</v>
      </c>
      <c r="AG36" s="616">
        <v>0</v>
      </c>
      <c r="AH36" s="616">
        <v>0</v>
      </c>
      <c r="AI36" s="616">
        <v>0</v>
      </c>
      <c r="AJ36" s="616">
        <v>0</v>
      </c>
      <c r="AK36" s="616">
        <v>0</v>
      </c>
      <c r="AL36" s="616">
        <v>0</v>
      </c>
      <c r="AM36" s="616">
        <v>0</v>
      </c>
      <c r="AN36" s="616">
        <v>0</v>
      </c>
      <c r="AO36" s="616">
        <v>0</v>
      </c>
      <c r="AP36" s="616">
        <v>0</v>
      </c>
      <c r="AQ36" s="616">
        <v>0</v>
      </c>
      <c r="AR36" s="616">
        <v>0</v>
      </c>
      <c r="AS36" s="616">
        <v>0</v>
      </c>
      <c r="AT36" s="616">
        <v>0</v>
      </c>
      <c r="AU36" s="616">
        <v>0</v>
      </c>
      <c r="AV36" s="616">
        <v>0</v>
      </c>
      <c r="AW36" s="616">
        <v>0</v>
      </c>
      <c r="AX36" s="616">
        <v>0</v>
      </c>
      <c r="AY36" s="616">
        <v>0</v>
      </c>
      <c r="AZ36" s="616">
        <v>0</v>
      </c>
      <c r="BA36" s="616">
        <v>0</v>
      </c>
      <c r="BB36" s="616">
        <v>0</v>
      </c>
      <c r="BC36" s="616">
        <v>0</v>
      </c>
      <c r="BD36" s="616">
        <v>0</v>
      </c>
      <c r="BE36" s="616">
        <v>0</v>
      </c>
      <c r="BF36" s="616">
        <v>0</v>
      </c>
      <c r="BG36" s="616">
        <v>0</v>
      </c>
      <c r="BH36" s="616">
        <v>0</v>
      </c>
      <c r="BI36" s="616">
        <v>0</v>
      </c>
      <c r="BJ36" s="616">
        <v>0</v>
      </c>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7"/>
      <c r="CK36" s="1366"/>
    </row>
    <row r="37" spans="1:89" s="1365" customFormat="1" x14ac:dyDescent="0.25">
      <c r="A37" s="1356"/>
      <c r="B37" s="615" t="s">
        <v>384</v>
      </c>
      <c r="C37" s="618" t="s">
        <v>385</v>
      </c>
      <c r="D37" s="609" t="s">
        <v>386</v>
      </c>
      <c r="E37" s="610" t="s">
        <v>145</v>
      </c>
      <c r="F37" s="611">
        <v>2</v>
      </c>
      <c r="G37" s="612"/>
      <c r="H37" s="612"/>
      <c r="I37" s="612">
        <v>0</v>
      </c>
      <c r="J37" s="612">
        <v>0</v>
      </c>
      <c r="K37" s="612">
        <v>0</v>
      </c>
      <c r="L37" s="612">
        <v>0</v>
      </c>
      <c r="M37" s="624">
        <v>0</v>
      </c>
      <c r="N37" s="624">
        <v>0</v>
      </c>
      <c r="O37" s="624">
        <v>0</v>
      </c>
      <c r="P37" s="624">
        <v>0</v>
      </c>
      <c r="Q37" s="624">
        <v>0</v>
      </c>
      <c r="R37" s="624">
        <v>0</v>
      </c>
      <c r="S37" s="624">
        <v>0</v>
      </c>
      <c r="T37" s="624">
        <v>0</v>
      </c>
      <c r="U37" s="624">
        <v>0</v>
      </c>
      <c r="V37" s="624">
        <v>0</v>
      </c>
      <c r="W37" s="624">
        <v>0</v>
      </c>
      <c r="X37" s="624">
        <v>0</v>
      </c>
      <c r="Y37" s="624">
        <v>0</v>
      </c>
      <c r="Z37" s="624">
        <v>0</v>
      </c>
      <c r="AA37" s="624">
        <v>0</v>
      </c>
      <c r="AB37" s="624">
        <v>0</v>
      </c>
      <c r="AC37" s="624">
        <v>0</v>
      </c>
      <c r="AD37" s="624">
        <v>0</v>
      </c>
      <c r="AE37" s="624">
        <v>0</v>
      </c>
      <c r="AF37" s="624">
        <v>0</v>
      </c>
      <c r="AG37" s="624">
        <v>0</v>
      </c>
      <c r="AH37" s="624">
        <v>0</v>
      </c>
      <c r="AI37" s="624">
        <v>0</v>
      </c>
      <c r="AJ37" s="624">
        <v>0</v>
      </c>
      <c r="AK37" s="624">
        <v>0</v>
      </c>
      <c r="AL37" s="624">
        <v>0</v>
      </c>
      <c r="AM37" s="624">
        <v>0</v>
      </c>
      <c r="AN37" s="624">
        <v>0</v>
      </c>
      <c r="AO37" s="624">
        <v>0</v>
      </c>
      <c r="AP37" s="624">
        <v>0</v>
      </c>
      <c r="AQ37" s="624">
        <v>0</v>
      </c>
      <c r="AR37" s="624">
        <v>0</v>
      </c>
      <c r="AS37" s="624">
        <v>0</v>
      </c>
      <c r="AT37" s="624">
        <v>0</v>
      </c>
      <c r="AU37" s="624">
        <v>0</v>
      </c>
      <c r="AV37" s="624">
        <v>0</v>
      </c>
      <c r="AW37" s="624">
        <v>0</v>
      </c>
      <c r="AX37" s="624">
        <v>0</v>
      </c>
      <c r="AY37" s="624">
        <v>0</v>
      </c>
      <c r="AZ37" s="624">
        <v>0</v>
      </c>
      <c r="BA37" s="624">
        <v>0</v>
      </c>
      <c r="BB37" s="624">
        <v>0</v>
      </c>
      <c r="BC37" s="624">
        <v>0</v>
      </c>
      <c r="BD37" s="624">
        <v>0</v>
      </c>
      <c r="BE37" s="624">
        <v>0</v>
      </c>
      <c r="BF37" s="624">
        <v>0</v>
      </c>
      <c r="BG37" s="624">
        <v>0</v>
      </c>
      <c r="BH37" s="624">
        <v>0</v>
      </c>
      <c r="BI37" s="624">
        <v>0</v>
      </c>
      <c r="BJ37" s="624">
        <v>0</v>
      </c>
      <c r="BK37" s="1519"/>
      <c r="BL37" s="1519"/>
      <c r="BM37" s="1519"/>
      <c r="BN37" s="1519"/>
      <c r="BO37" s="1519"/>
      <c r="BP37" s="1519"/>
      <c r="BQ37" s="1519"/>
      <c r="BR37" s="1519"/>
      <c r="BS37" s="1519"/>
      <c r="BT37" s="1519"/>
      <c r="BU37" s="1519"/>
      <c r="BV37" s="1519"/>
      <c r="BW37" s="1519"/>
      <c r="BX37" s="1519"/>
      <c r="BY37" s="1519"/>
      <c r="BZ37" s="1519"/>
      <c r="CA37" s="1519"/>
      <c r="CB37" s="1519"/>
      <c r="CC37" s="1519"/>
      <c r="CD37" s="1519"/>
      <c r="CE37" s="1519"/>
      <c r="CF37" s="1519"/>
      <c r="CG37" s="1519"/>
      <c r="CH37" s="1519"/>
      <c r="CI37" s="1518"/>
      <c r="CK37" s="1366"/>
    </row>
    <row r="38" spans="1:89" s="1365" customFormat="1" ht="27.6" x14ac:dyDescent="0.25">
      <c r="A38" s="1356"/>
      <c r="B38" s="615" t="s">
        <v>387</v>
      </c>
      <c r="C38" s="618" t="s">
        <v>388</v>
      </c>
      <c r="D38" s="609" t="s">
        <v>79</v>
      </c>
      <c r="E38" s="610" t="s">
        <v>145</v>
      </c>
      <c r="F38" s="611">
        <v>2</v>
      </c>
      <c r="G38" s="612"/>
      <c r="H38" s="612"/>
      <c r="I38" s="612">
        <v>0</v>
      </c>
      <c r="J38" s="612">
        <v>0</v>
      </c>
      <c r="K38" s="612">
        <v>0</v>
      </c>
      <c r="L38" s="612">
        <v>0</v>
      </c>
      <c r="M38" s="616">
        <v>0</v>
      </c>
      <c r="N38" s="616">
        <v>0</v>
      </c>
      <c r="O38" s="616">
        <v>0</v>
      </c>
      <c r="P38" s="616">
        <v>0</v>
      </c>
      <c r="Q38" s="616">
        <v>0</v>
      </c>
      <c r="R38" s="616">
        <v>0</v>
      </c>
      <c r="S38" s="616">
        <v>0</v>
      </c>
      <c r="T38" s="616">
        <v>0</v>
      </c>
      <c r="U38" s="616">
        <v>0</v>
      </c>
      <c r="V38" s="616">
        <v>0</v>
      </c>
      <c r="W38" s="616">
        <v>0</v>
      </c>
      <c r="X38" s="616">
        <v>0</v>
      </c>
      <c r="Y38" s="616">
        <v>0</v>
      </c>
      <c r="Z38" s="616">
        <v>0</v>
      </c>
      <c r="AA38" s="616">
        <v>0</v>
      </c>
      <c r="AB38" s="616">
        <v>0</v>
      </c>
      <c r="AC38" s="616">
        <v>0</v>
      </c>
      <c r="AD38" s="616">
        <v>0</v>
      </c>
      <c r="AE38" s="616">
        <v>0</v>
      </c>
      <c r="AF38" s="616">
        <v>0</v>
      </c>
      <c r="AG38" s="616">
        <v>0</v>
      </c>
      <c r="AH38" s="616">
        <v>0</v>
      </c>
      <c r="AI38" s="616">
        <v>0</v>
      </c>
      <c r="AJ38" s="616">
        <v>0</v>
      </c>
      <c r="AK38" s="616">
        <v>0</v>
      </c>
      <c r="AL38" s="616">
        <v>0</v>
      </c>
      <c r="AM38" s="616">
        <v>0</v>
      </c>
      <c r="AN38" s="616">
        <v>0</v>
      </c>
      <c r="AO38" s="616">
        <v>0</v>
      </c>
      <c r="AP38" s="616">
        <v>0</v>
      </c>
      <c r="AQ38" s="616">
        <v>0</v>
      </c>
      <c r="AR38" s="616">
        <v>0</v>
      </c>
      <c r="AS38" s="616">
        <v>0</v>
      </c>
      <c r="AT38" s="616">
        <v>0</v>
      </c>
      <c r="AU38" s="616">
        <v>0</v>
      </c>
      <c r="AV38" s="616">
        <v>0</v>
      </c>
      <c r="AW38" s="616">
        <v>0</v>
      </c>
      <c r="AX38" s="616">
        <v>0</v>
      </c>
      <c r="AY38" s="616">
        <v>0</v>
      </c>
      <c r="AZ38" s="616">
        <v>0</v>
      </c>
      <c r="BA38" s="616">
        <v>0</v>
      </c>
      <c r="BB38" s="616">
        <v>0</v>
      </c>
      <c r="BC38" s="616">
        <v>0</v>
      </c>
      <c r="BD38" s="616">
        <v>0</v>
      </c>
      <c r="BE38" s="616">
        <v>0</v>
      </c>
      <c r="BF38" s="616">
        <v>0</v>
      </c>
      <c r="BG38" s="616">
        <v>0</v>
      </c>
      <c r="BH38" s="616">
        <v>0</v>
      </c>
      <c r="BI38" s="616">
        <v>0</v>
      </c>
      <c r="BJ38" s="616">
        <v>0</v>
      </c>
      <c r="BK38" s="1445"/>
      <c r="BL38" s="1445"/>
      <c r="BM38" s="1445"/>
      <c r="BN38" s="1445"/>
      <c r="BO38" s="1445"/>
      <c r="BP38" s="1445"/>
      <c r="BQ38" s="1445"/>
      <c r="BR38" s="1445"/>
      <c r="BS38" s="1445"/>
      <c r="BT38" s="1445"/>
      <c r="BU38" s="1445"/>
      <c r="BV38" s="1445"/>
      <c r="BW38" s="1445"/>
      <c r="BX38" s="1445"/>
      <c r="BY38" s="1445"/>
      <c r="BZ38" s="1445"/>
      <c r="CA38" s="1445"/>
      <c r="CB38" s="1445"/>
      <c r="CC38" s="1445"/>
      <c r="CD38" s="1445"/>
      <c r="CE38" s="1445"/>
      <c r="CF38" s="1445"/>
      <c r="CG38" s="1445"/>
      <c r="CH38" s="1445"/>
      <c r="CI38" s="1446"/>
      <c r="CK38" s="1366"/>
    </row>
    <row r="39" spans="1:89" s="1365" customFormat="1" ht="27.6" x14ac:dyDescent="0.25">
      <c r="A39" s="1356"/>
      <c r="B39" s="615" t="s">
        <v>389</v>
      </c>
      <c r="C39" s="618" t="s">
        <v>390</v>
      </c>
      <c r="D39" s="609" t="s">
        <v>79</v>
      </c>
      <c r="E39" s="610" t="s">
        <v>145</v>
      </c>
      <c r="F39" s="611">
        <v>2</v>
      </c>
      <c r="G39" s="612"/>
      <c r="H39" s="612"/>
      <c r="I39" s="612">
        <v>2.4</v>
      </c>
      <c r="J39" s="612">
        <v>2.4</v>
      </c>
      <c r="K39" s="612">
        <v>2.4</v>
      </c>
      <c r="L39" s="612">
        <v>2.4</v>
      </c>
      <c r="M39" s="616">
        <v>2.4</v>
      </c>
      <c r="N39" s="616">
        <v>2.4</v>
      </c>
      <c r="O39" s="616">
        <v>2.4</v>
      </c>
      <c r="P39" s="616">
        <v>2.4</v>
      </c>
      <c r="Q39" s="616">
        <v>2.4</v>
      </c>
      <c r="R39" s="616">
        <v>2.4</v>
      </c>
      <c r="S39" s="616">
        <v>2.4</v>
      </c>
      <c r="T39" s="616">
        <v>2.4</v>
      </c>
      <c r="U39" s="616">
        <v>2.4</v>
      </c>
      <c r="V39" s="616">
        <v>2.4</v>
      </c>
      <c r="W39" s="616">
        <v>2.4</v>
      </c>
      <c r="X39" s="616">
        <v>2.4</v>
      </c>
      <c r="Y39" s="616">
        <v>2.4</v>
      </c>
      <c r="Z39" s="616">
        <v>2.4</v>
      </c>
      <c r="AA39" s="616">
        <v>2.4</v>
      </c>
      <c r="AB39" s="616">
        <v>2.4</v>
      </c>
      <c r="AC39" s="616">
        <v>2.4</v>
      </c>
      <c r="AD39" s="616">
        <v>2.4</v>
      </c>
      <c r="AE39" s="616">
        <v>2.4</v>
      </c>
      <c r="AF39" s="616">
        <v>2.4</v>
      </c>
      <c r="AG39" s="616">
        <v>2.4</v>
      </c>
      <c r="AH39" s="616">
        <v>2.4</v>
      </c>
      <c r="AI39" s="616">
        <v>2.4</v>
      </c>
      <c r="AJ39" s="616">
        <v>2.4</v>
      </c>
      <c r="AK39" s="616">
        <v>2.4</v>
      </c>
      <c r="AL39" s="616">
        <v>2.4</v>
      </c>
      <c r="AM39" s="616">
        <v>2.4</v>
      </c>
      <c r="AN39" s="616">
        <v>2.4</v>
      </c>
      <c r="AO39" s="616">
        <v>2.4</v>
      </c>
      <c r="AP39" s="616">
        <v>2.4</v>
      </c>
      <c r="AQ39" s="616">
        <v>2.4</v>
      </c>
      <c r="AR39" s="616">
        <v>2.4</v>
      </c>
      <c r="AS39" s="616">
        <v>2.4</v>
      </c>
      <c r="AT39" s="616">
        <v>2.4</v>
      </c>
      <c r="AU39" s="616">
        <v>2.4</v>
      </c>
      <c r="AV39" s="616">
        <v>2.4</v>
      </c>
      <c r="AW39" s="616">
        <v>2.4</v>
      </c>
      <c r="AX39" s="616">
        <v>2.4</v>
      </c>
      <c r="AY39" s="616">
        <v>2.4</v>
      </c>
      <c r="AZ39" s="616">
        <v>2.4</v>
      </c>
      <c r="BA39" s="616">
        <v>2.4</v>
      </c>
      <c r="BB39" s="616">
        <v>2.4</v>
      </c>
      <c r="BC39" s="616">
        <v>2.4</v>
      </c>
      <c r="BD39" s="616">
        <v>2.4</v>
      </c>
      <c r="BE39" s="616">
        <v>2.4</v>
      </c>
      <c r="BF39" s="616">
        <v>2.4</v>
      </c>
      <c r="BG39" s="616">
        <v>2.4</v>
      </c>
      <c r="BH39" s="616">
        <v>2.4</v>
      </c>
      <c r="BI39" s="616">
        <v>2.4</v>
      </c>
      <c r="BJ39" s="616">
        <v>2.4</v>
      </c>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7"/>
      <c r="CK39" s="1366"/>
    </row>
    <row r="40" spans="1:89" s="1365" customFormat="1" x14ac:dyDescent="0.25">
      <c r="A40" s="1356"/>
      <c r="B40" s="615" t="s">
        <v>391</v>
      </c>
      <c r="C40" s="618" t="s">
        <v>392</v>
      </c>
      <c r="D40" s="609" t="s">
        <v>79</v>
      </c>
      <c r="E40" s="610" t="s">
        <v>145</v>
      </c>
      <c r="F40" s="611">
        <v>2</v>
      </c>
      <c r="G40" s="612"/>
      <c r="H40" s="612"/>
      <c r="I40" s="612">
        <v>6.6</v>
      </c>
      <c r="J40" s="612">
        <v>6.6</v>
      </c>
      <c r="K40" s="612">
        <v>6.6</v>
      </c>
      <c r="L40" s="612">
        <v>6.6</v>
      </c>
      <c r="M40" s="616">
        <v>6.6</v>
      </c>
      <c r="N40" s="616">
        <v>6.6</v>
      </c>
      <c r="O40" s="616">
        <v>6.6</v>
      </c>
      <c r="P40" s="616">
        <v>6.6</v>
      </c>
      <c r="Q40" s="616">
        <v>6.8</v>
      </c>
      <c r="R40" s="616">
        <v>6.8</v>
      </c>
      <c r="S40" s="616">
        <v>6.8</v>
      </c>
      <c r="T40" s="616">
        <v>6.8</v>
      </c>
      <c r="U40" s="616">
        <v>6.8</v>
      </c>
      <c r="V40" s="616">
        <v>6.8</v>
      </c>
      <c r="W40" s="616">
        <v>6.8</v>
      </c>
      <c r="X40" s="616">
        <v>6.8</v>
      </c>
      <c r="Y40" s="616">
        <v>6.8</v>
      </c>
      <c r="Z40" s="616">
        <v>6.8</v>
      </c>
      <c r="AA40" s="616">
        <v>6.6</v>
      </c>
      <c r="AB40" s="616">
        <v>6.6</v>
      </c>
      <c r="AC40" s="616">
        <v>6.6</v>
      </c>
      <c r="AD40" s="616">
        <v>6.6</v>
      </c>
      <c r="AE40" s="616">
        <v>6.6</v>
      </c>
      <c r="AF40" s="616">
        <v>6.6</v>
      </c>
      <c r="AG40" s="616">
        <v>6.6</v>
      </c>
      <c r="AH40" s="616">
        <v>6.6</v>
      </c>
      <c r="AI40" s="616">
        <v>6.6</v>
      </c>
      <c r="AJ40" s="616">
        <v>6.6</v>
      </c>
      <c r="AK40" s="616">
        <v>6.6</v>
      </c>
      <c r="AL40" s="616">
        <v>6.6</v>
      </c>
      <c r="AM40" s="616">
        <v>6.6</v>
      </c>
      <c r="AN40" s="616">
        <v>6.6</v>
      </c>
      <c r="AO40" s="616">
        <v>6.6</v>
      </c>
      <c r="AP40" s="616">
        <v>6.6</v>
      </c>
      <c r="AQ40" s="616">
        <v>6.6</v>
      </c>
      <c r="AR40" s="616">
        <v>6.6</v>
      </c>
      <c r="AS40" s="616">
        <v>6.6</v>
      </c>
      <c r="AT40" s="616">
        <v>6.6</v>
      </c>
      <c r="AU40" s="616">
        <v>6.6</v>
      </c>
      <c r="AV40" s="616">
        <v>6.6</v>
      </c>
      <c r="AW40" s="616">
        <v>6.6</v>
      </c>
      <c r="AX40" s="616">
        <v>6.6</v>
      </c>
      <c r="AY40" s="616">
        <v>6.6</v>
      </c>
      <c r="AZ40" s="616">
        <v>6.6</v>
      </c>
      <c r="BA40" s="616">
        <v>6.6</v>
      </c>
      <c r="BB40" s="616">
        <v>6.6</v>
      </c>
      <c r="BC40" s="616">
        <v>6.6</v>
      </c>
      <c r="BD40" s="616">
        <v>6.6</v>
      </c>
      <c r="BE40" s="616">
        <v>6.6</v>
      </c>
      <c r="BF40" s="616">
        <v>6.6</v>
      </c>
      <c r="BG40" s="616">
        <v>6.6</v>
      </c>
      <c r="BH40" s="616">
        <v>6.6</v>
      </c>
      <c r="BI40" s="616">
        <v>6.6</v>
      </c>
      <c r="BJ40" s="616">
        <v>6.6</v>
      </c>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7"/>
      <c r="CK40" s="1366"/>
    </row>
    <row r="41" spans="1:89" s="1365" customFormat="1" x14ac:dyDescent="0.25">
      <c r="A41" s="1356"/>
      <c r="B41" s="620" t="s">
        <v>393</v>
      </c>
      <c r="C41" s="621" t="s">
        <v>296</v>
      </c>
      <c r="D41" s="621" t="s">
        <v>394</v>
      </c>
      <c r="E41" s="622" t="s">
        <v>145</v>
      </c>
      <c r="F41" s="611">
        <v>2</v>
      </c>
      <c r="G41" s="619"/>
      <c r="H41" s="619"/>
      <c r="I41" s="619">
        <f t="shared" ref="I41:BJ41" si="2">(I30+I32)-(I39+I40)</f>
        <v>182.00300000000001</v>
      </c>
      <c r="J41" s="619">
        <f t="shared" si="2"/>
        <v>181.92794000000001</v>
      </c>
      <c r="K41" s="619">
        <f t="shared" si="2"/>
        <v>181.85287</v>
      </c>
      <c r="L41" s="619">
        <f t="shared" si="2"/>
        <v>181.77780999999999</v>
      </c>
      <c r="M41" s="623">
        <f t="shared" si="2"/>
        <v>181.70275000000001</v>
      </c>
      <c r="N41" s="623">
        <f t="shared" si="2"/>
        <v>181.62769</v>
      </c>
      <c r="O41" s="623">
        <f t="shared" si="2"/>
        <v>181.55262999999999</v>
      </c>
      <c r="P41" s="623">
        <f t="shared" si="2"/>
        <v>181.47756000000001</v>
      </c>
      <c r="Q41" s="623">
        <f t="shared" si="2"/>
        <v>181.20250000000001</v>
      </c>
      <c r="R41" s="623">
        <f t="shared" si="2"/>
        <v>173.21074411184779</v>
      </c>
      <c r="S41" s="623">
        <f t="shared" si="2"/>
        <v>185.21897822369561</v>
      </c>
      <c r="T41" s="623">
        <f t="shared" si="2"/>
        <v>177.2272223355433</v>
      </c>
      <c r="U41" s="623">
        <f t="shared" si="2"/>
        <v>169.2354664473911</v>
      </c>
      <c r="V41" s="623">
        <f t="shared" si="2"/>
        <v>161.24371055923891</v>
      </c>
      <c r="W41" s="623">
        <f t="shared" si="2"/>
        <v>161.34546055923892</v>
      </c>
      <c r="X41" s="623">
        <f t="shared" si="2"/>
        <v>161.44722055923893</v>
      </c>
      <c r="Y41" s="623">
        <f t="shared" si="2"/>
        <v>161.54898055923891</v>
      </c>
      <c r="Z41" s="623">
        <f t="shared" si="2"/>
        <v>161.6507405592389</v>
      </c>
      <c r="AA41" s="623">
        <f t="shared" si="2"/>
        <v>129.2164422259055</v>
      </c>
      <c r="AB41" s="623">
        <f t="shared" si="2"/>
        <v>123.54554305923892</v>
      </c>
      <c r="AC41" s="623">
        <f t="shared" si="2"/>
        <v>117.8746538925722</v>
      </c>
      <c r="AD41" s="623">
        <f t="shared" si="2"/>
        <v>112.2037647259055</v>
      </c>
      <c r="AE41" s="623">
        <f t="shared" si="2"/>
        <v>106.5328655592389</v>
      </c>
      <c r="AF41" s="623">
        <f t="shared" si="2"/>
        <v>100.8619763925722</v>
      </c>
      <c r="AG41" s="623">
        <f t="shared" si="2"/>
        <v>95.191087225906003</v>
      </c>
      <c r="AH41" s="623">
        <f t="shared" si="2"/>
        <v>89.520198059239007</v>
      </c>
      <c r="AI41" s="623">
        <f t="shared" si="2"/>
        <v>83.849298892572008</v>
      </c>
      <c r="AJ41" s="623">
        <f t="shared" si="2"/>
        <v>78.178409725906008</v>
      </c>
      <c r="AK41" s="623">
        <f t="shared" si="2"/>
        <v>72.507520559238998</v>
      </c>
      <c r="AL41" s="623">
        <f t="shared" si="2"/>
        <v>72.346398059238993</v>
      </c>
      <c r="AM41" s="623">
        <f t="shared" si="2"/>
        <v>72.185265559239014</v>
      </c>
      <c r="AN41" s="623">
        <f t="shared" si="2"/>
        <v>72.024143059239009</v>
      </c>
      <c r="AO41" s="623">
        <f t="shared" si="2"/>
        <v>71.863020559239004</v>
      </c>
      <c r="AP41" s="623">
        <f t="shared" si="2"/>
        <v>71.701898059238999</v>
      </c>
      <c r="AQ41" s="623">
        <f t="shared" si="2"/>
        <v>71.540765559238992</v>
      </c>
      <c r="AR41" s="623">
        <f t="shared" si="2"/>
        <v>71.379643059238987</v>
      </c>
      <c r="AS41" s="623">
        <f t="shared" si="2"/>
        <v>71.21852055923901</v>
      </c>
      <c r="AT41" s="623">
        <f t="shared" si="2"/>
        <v>71.057398059239006</v>
      </c>
      <c r="AU41" s="623">
        <f t="shared" si="2"/>
        <v>70.896275559239001</v>
      </c>
      <c r="AV41" s="623">
        <f t="shared" si="2"/>
        <v>70.735143059238993</v>
      </c>
      <c r="AW41" s="623">
        <f t="shared" si="2"/>
        <v>70.574020559239017</v>
      </c>
      <c r="AX41" s="623">
        <f t="shared" si="2"/>
        <v>70.412898059239012</v>
      </c>
      <c r="AY41" s="623">
        <f t="shared" si="2"/>
        <v>70.251775559239007</v>
      </c>
      <c r="AZ41" s="623">
        <f t="shared" si="2"/>
        <v>70.090643059239</v>
      </c>
      <c r="BA41" s="623">
        <f t="shared" si="2"/>
        <v>69.929520559238995</v>
      </c>
      <c r="BB41" s="623">
        <f t="shared" si="2"/>
        <v>69.76839805923899</v>
      </c>
      <c r="BC41" s="623">
        <f t="shared" si="2"/>
        <v>69.607275559239014</v>
      </c>
      <c r="BD41" s="623">
        <f t="shared" si="2"/>
        <v>69.446143059239006</v>
      </c>
      <c r="BE41" s="623">
        <f t="shared" si="2"/>
        <v>69.285020559239001</v>
      </c>
      <c r="BF41" s="623">
        <f t="shared" si="2"/>
        <v>69.123898059238996</v>
      </c>
      <c r="BG41" s="623">
        <f t="shared" si="2"/>
        <v>68.962765559238989</v>
      </c>
      <c r="BH41" s="623">
        <f t="shared" si="2"/>
        <v>68.801643059239012</v>
      </c>
      <c r="BI41" s="623">
        <f t="shared" si="2"/>
        <v>68.640520559239008</v>
      </c>
      <c r="BJ41" s="623">
        <f t="shared" si="2"/>
        <v>68.479398059239003</v>
      </c>
      <c r="BK41" s="1519"/>
      <c r="BL41" s="1519"/>
      <c r="BM41" s="1519"/>
      <c r="BN41" s="1519"/>
      <c r="BO41" s="1519"/>
      <c r="BP41" s="1519"/>
      <c r="BQ41" s="1519"/>
      <c r="BR41" s="1519"/>
      <c r="BS41" s="1519"/>
      <c r="BT41" s="1519"/>
      <c r="BU41" s="1519"/>
      <c r="BV41" s="1519"/>
      <c r="BW41" s="1519"/>
      <c r="BX41" s="1519"/>
      <c r="BY41" s="1519"/>
      <c r="BZ41" s="1519"/>
      <c r="CA41" s="1519"/>
      <c r="CB41" s="1519"/>
      <c r="CC41" s="1519"/>
      <c r="CD41" s="1519"/>
      <c r="CE41" s="1519"/>
      <c r="CF41" s="1519"/>
      <c r="CG41" s="1519"/>
      <c r="CH41" s="1519"/>
      <c r="CI41" s="1518"/>
      <c r="CK41" s="1366"/>
    </row>
    <row r="42" spans="1:89" s="1365" customFormat="1" ht="14.4" thickBot="1" x14ac:dyDescent="0.3">
      <c r="A42" s="1356"/>
      <c r="B42" s="625" t="s">
        <v>395</v>
      </c>
      <c r="C42" s="626" t="s">
        <v>299</v>
      </c>
      <c r="D42" s="626" t="s">
        <v>396</v>
      </c>
      <c r="E42" s="627" t="s">
        <v>145</v>
      </c>
      <c r="F42" s="628">
        <v>2</v>
      </c>
      <c r="G42" s="629"/>
      <c r="H42" s="629"/>
      <c r="I42" s="629">
        <f t="shared" ref="I42:BJ42" si="3">I41+SUM(I26:I29)</f>
        <v>150.1382499452055</v>
      </c>
      <c r="J42" s="629">
        <f t="shared" si="3"/>
        <v>149.86158882191782</v>
      </c>
      <c r="K42" s="629">
        <f t="shared" si="3"/>
        <v>149.78651882191781</v>
      </c>
      <c r="L42" s="629">
        <f t="shared" si="3"/>
        <v>149.6852088219178</v>
      </c>
      <c r="M42" s="629">
        <f t="shared" si="3"/>
        <v>149.61014882191782</v>
      </c>
      <c r="N42" s="629">
        <f t="shared" si="3"/>
        <v>164.53508882191781</v>
      </c>
      <c r="O42" s="629">
        <f t="shared" si="3"/>
        <v>164.4600288219178</v>
      </c>
      <c r="P42" s="629">
        <f t="shared" si="3"/>
        <v>164.38495882191782</v>
      </c>
      <c r="Q42" s="629">
        <f t="shared" si="3"/>
        <v>179.10989882191782</v>
      </c>
      <c r="R42" s="629">
        <f t="shared" si="3"/>
        <v>171.1181429337656</v>
      </c>
      <c r="S42" s="629">
        <f t="shared" si="3"/>
        <v>183.12637704561342</v>
      </c>
      <c r="T42" s="629">
        <f t="shared" si="3"/>
        <v>175.13462115746111</v>
      </c>
      <c r="U42" s="629">
        <f t="shared" si="3"/>
        <v>167.14286526930891</v>
      </c>
      <c r="V42" s="629">
        <f t="shared" si="3"/>
        <v>159.15110938115672</v>
      </c>
      <c r="W42" s="629">
        <f t="shared" si="3"/>
        <v>159.25285938115672</v>
      </c>
      <c r="X42" s="629">
        <f t="shared" si="3"/>
        <v>159.35461938115674</v>
      </c>
      <c r="Y42" s="629">
        <f t="shared" si="3"/>
        <v>159.45637938115672</v>
      </c>
      <c r="Z42" s="629">
        <f t="shared" si="3"/>
        <v>159.55813938115671</v>
      </c>
      <c r="AA42" s="629">
        <f t="shared" si="3"/>
        <v>127.1238410478233</v>
      </c>
      <c r="AB42" s="629">
        <f t="shared" si="3"/>
        <v>121.45294188115673</v>
      </c>
      <c r="AC42" s="629">
        <f t="shared" si="3"/>
        <v>115.78205271449001</v>
      </c>
      <c r="AD42" s="629">
        <f t="shared" si="3"/>
        <v>110.11116354782331</v>
      </c>
      <c r="AE42" s="629">
        <f t="shared" si="3"/>
        <v>104.44026438115671</v>
      </c>
      <c r="AF42" s="629">
        <f t="shared" si="3"/>
        <v>98.769375214490012</v>
      </c>
      <c r="AG42" s="629">
        <f t="shared" si="3"/>
        <v>93.098486047823812</v>
      </c>
      <c r="AH42" s="629">
        <f t="shared" si="3"/>
        <v>87.427596881156816</v>
      </c>
      <c r="AI42" s="629">
        <f t="shared" si="3"/>
        <v>81.756697714489817</v>
      </c>
      <c r="AJ42" s="629">
        <f t="shared" si="3"/>
        <v>76.085808547823817</v>
      </c>
      <c r="AK42" s="629">
        <f t="shared" si="3"/>
        <v>70.414919381156807</v>
      </c>
      <c r="AL42" s="629">
        <f t="shared" si="3"/>
        <v>70.253796881156802</v>
      </c>
      <c r="AM42" s="629">
        <f t="shared" si="3"/>
        <v>70.092664381156823</v>
      </c>
      <c r="AN42" s="629">
        <f t="shared" si="3"/>
        <v>69.931541881156818</v>
      </c>
      <c r="AO42" s="629">
        <f t="shared" si="3"/>
        <v>69.770419381156813</v>
      </c>
      <c r="AP42" s="629">
        <f t="shared" si="3"/>
        <v>69.609296881156808</v>
      </c>
      <c r="AQ42" s="629">
        <f t="shared" si="3"/>
        <v>69.448164381156801</v>
      </c>
      <c r="AR42" s="629">
        <f t="shared" si="3"/>
        <v>69.287041881156796</v>
      </c>
      <c r="AS42" s="629">
        <f t="shared" si="3"/>
        <v>69.12591938115682</v>
      </c>
      <c r="AT42" s="629">
        <f t="shared" si="3"/>
        <v>68.964796881156815</v>
      </c>
      <c r="AU42" s="629">
        <f t="shared" si="3"/>
        <v>68.80367438115681</v>
      </c>
      <c r="AV42" s="629">
        <f t="shared" si="3"/>
        <v>68.642541881156802</v>
      </c>
      <c r="AW42" s="629">
        <f t="shared" si="3"/>
        <v>68.481419381156826</v>
      </c>
      <c r="AX42" s="629">
        <f t="shared" si="3"/>
        <v>68.320296881156821</v>
      </c>
      <c r="AY42" s="629">
        <f t="shared" si="3"/>
        <v>68.159174381156816</v>
      </c>
      <c r="AZ42" s="629">
        <f t="shared" si="3"/>
        <v>67.998041881156809</v>
      </c>
      <c r="BA42" s="629">
        <f t="shared" si="3"/>
        <v>67.836919381156804</v>
      </c>
      <c r="BB42" s="629">
        <f t="shared" si="3"/>
        <v>67.675796881156799</v>
      </c>
      <c r="BC42" s="629">
        <f t="shared" si="3"/>
        <v>67.514674381156823</v>
      </c>
      <c r="BD42" s="629">
        <f t="shared" si="3"/>
        <v>67.353541881156815</v>
      </c>
      <c r="BE42" s="629">
        <f t="shared" si="3"/>
        <v>67.19241938115681</v>
      </c>
      <c r="BF42" s="629">
        <f t="shared" si="3"/>
        <v>67.031296881156806</v>
      </c>
      <c r="BG42" s="629">
        <f t="shared" si="3"/>
        <v>66.870164381156798</v>
      </c>
      <c r="BH42" s="629">
        <f t="shared" si="3"/>
        <v>66.709041881156821</v>
      </c>
      <c r="BI42" s="629">
        <f t="shared" si="3"/>
        <v>66.547919381156817</v>
      </c>
      <c r="BJ42" s="629">
        <f t="shared" si="3"/>
        <v>66.386796881156812</v>
      </c>
      <c r="BK42" s="1520"/>
      <c r="BL42" s="1520"/>
      <c r="BM42" s="1520"/>
      <c r="BN42" s="1520"/>
      <c r="BO42" s="1520"/>
      <c r="BP42" s="1520"/>
      <c r="BQ42" s="1520"/>
      <c r="BR42" s="1520"/>
      <c r="BS42" s="1520"/>
      <c r="BT42" s="1520"/>
      <c r="BU42" s="1520"/>
      <c r="BV42" s="1520"/>
      <c r="BW42" s="1520"/>
      <c r="BX42" s="1520"/>
      <c r="BY42" s="1520"/>
      <c r="BZ42" s="1520"/>
      <c r="CA42" s="1520"/>
      <c r="CB42" s="1520"/>
      <c r="CC42" s="1520"/>
      <c r="CD42" s="1520"/>
      <c r="CE42" s="1520"/>
      <c r="CF42" s="1520"/>
      <c r="CG42" s="1520"/>
      <c r="CH42" s="1520"/>
      <c r="CI42" s="1521"/>
      <c r="CK42" s="1366"/>
    </row>
    <row r="43" spans="1:89" s="1365" customFormat="1" x14ac:dyDescent="0.25">
      <c r="A43" s="1356"/>
      <c r="B43" s="1090" t="s">
        <v>397</v>
      </c>
      <c r="C43" s="1091" t="s">
        <v>398</v>
      </c>
      <c r="D43" s="1092" t="s">
        <v>79</v>
      </c>
      <c r="E43" s="1093" t="s">
        <v>145</v>
      </c>
      <c r="F43" s="1094">
        <v>2</v>
      </c>
      <c r="G43" s="604"/>
      <c r="H43" s="604"/>
      <c r="I43" s="604">
        <v>29.05</v>
      </c>
      <c r="J43" s="604">
        <v>28.792360000000002</v>
      </c>
      <c r="K43" s="604">
        <v>29.992360000000001</v>
      </c>
      <c r="L43" s="604">
        <v>29.762360000000001</v>
      </c>
      <c r="M43" s="784">
        <v>29.932360000000003</v>
      </c>
      <c r="N43" s="784">
        <v>29.82236</v>
      </c>
      <c r="O43" s="784">
        <v>30.202360000000002</v>
      </c>
      <c r="P43" s="784">
        <v>30.082360000000001</v>
      </c>
      <c r="Q43" s="784">
        <v>30.502360000000003</v>
      </c>
      <c r="R43" s="784">
        <v>30.05236</v>
      </c>
      <c r="S43" s="784">
        <v>30.37236</v>
      </c>
      <c r="T43" s="784">
        <v>30.192360000000001</v>
      </c>
      <c r="U43" s="784">
        <v>30.852360000000001</v>
      </c>
      <c r="V43" s="784">
        <v>30.502360000000003</v>
      </c>
      <c r="W43" s="784">
        <v>30.182360000000003</v>
      </c>
      <c r="X43" s="784">
        <v>30.722360000000002</v>
      </c>
      <c r="Y43" s="784">
        <v>30.782360000000001</v>
      </c>
      <c r="Z43" s="784">
        <v>30.532360000000001</v>
      </c>
      <c r="AA43" s="784">
        <v>31.182360000000003</v>
      </c>
      <c r="AB43" s="784">
        <v>30.80236</v>
      </c>
      <c r="AC43" s="784">
        <v>31.23236</v>
      </c>
      <c r="AD43" s="784">
        <v>30.532360000000001</v>
      </c>
      <c r="AE43" s="784">
        <v>31.05236</v>
      </c>
      <c r="AF43" s="784">
        <v>31.352360000000001</v>
      </c>
      <c r="AG43" s="784">
        <v>31.562360000000002</v>
      </c>
      <c r="AH43" s="784">
        <v>31.39236</v>
      </c>
      <c r="AI43" s="784">
        <v>31.532360000000001</v>
      </c>
      <c r="AJ43" s="784">
        <v>31.89236</v>
      </c>
      <c r="AK43" s="784">
        <v>31.632360000000002</v>
      </c>
      <c r="AL43" s="784">
        <v>31.57236</v>
      </c>
      <c r="AM43" s="784">
        <v>31.612360000000002</v>
      </c>
      <c r="AN43" s="784">
        <v>32.292360000000002</v>
      </c>
      <c r="AO43" s="784">
        <v>31.902360000000002</v>
      </c>
      <c r="AP43" s="784">
        <v>32.382359999999998</v>
      </c>
      <c r="AQ43" s="784">
        <v>31.992359999999998</v>
      </c>
      <c r="AR43" s="784">
        <v>33.142360000000004</v>
      </c>
      <c r="AS43" s="784">
        <v>32.932360000000003</v>
      </c>
      <c r="AT43" s="784">
        <v>33.282360000000004</v>
      </c>
      <c r="AU43" s="784">
        <v>33.102360000000004</v>
      </c>
      <c r="AV43" s="784">
        <v>33.48236</v>
      </c>
      <c r="AW43" s="784">
        <v>33.192360000000001</v>
      </c>
      <c r="AX43" s="784">
        <v>34.032360000000004</v>
      </c>
      <c r="AY43" s="784">
        <v>34.172360000000005</v>
      </c>
      <c r="AZ43" s="784">
        <v>33.782360000000004</v>
      </c>
      <c r="BA43" s="784">
        <v>33.98236</v>
      </c>
      <c r="BB43" s="784">
        <v>33.902360000000002</v>
      </c>
      <c r="BC43" s="784">
        <v>34.082360000000001</v>
      </c>
      <c r="BD43" s="784">
        <v>34.072360000000003</v>
      </c>
      <c r="BE43" s="784">
        <v>34.642360000000004</v>
      </c>
      <c r="BF43" s="784">
        <v>34.87236</v>
      </c>
      <c r="BG43" s="784">
        <v>34.962360000000004</v>
      </c>
      <c r="BH43" s="784">
        <v>35.102360000000004</v>
      </c>
      <c r="BI43" s="784">
        <v>34.932360000000003</v>
      </c>
      <c r="BJ43" s="784">
        <v>35.142360000000004</v>
      </c>
      <c r="BK43" s="605"/>
      <c r="BL43" s="605"/>
      <c r="BM43" s="605"/>
      <c r="BN43" s="605"/>
      <c r="BO43" s="605"/>
      <c r="BP43" s="605"/>
      <c r="BQ43" s="605"/>
      <c r="BR43" s="605"/>
      <c r="BS43" s="605"/>
      <c r="BT43" s="605"/>
      <c r="BU43" s="605"/>
      <c r="BV43" s="605"/>
      <c r="BW43" s="605"/>
      <c r="BX43" s="605"/>
      <c r="BY43" s="605"/>
      <c r="BZ43" s="605"/>
      <c r="CA43" s="605"/>
      <c r="CB43" s="605"/>
      <c r="CC43" s="605"/>
      <c r="CD43" s="605"/>
      <c r="CE43" s="605"/>
      <c r="CF43" s="605"/>
      <c r="CG43" s="605"/>
      <c r="CH43" s="605"/>
      <c r="CI43" s="606"/>
      <c r="CK43" s="1366"/>
    </row>
    <row r="44" spans="1:89" s="1365" customFormat="1" ht="27.6" x14ac:dyDescent="0.25">
      <c r="A44" s="1356"/>
      <c r="B44" s="1095" t="s">
        <v>399</v>
      </c>
      <c r="C44" s="1096" t="s">
        <v>400</v>
      </c>
      <c r="D44" s="1087" t="s">
        <v>79</v>
      </c>
      <c r="E44" s="1088" t="s">
        <v>145</v>
      </c>
      <c r="F44" s="1089">
        <v>2</v>
      </c>
      <c r="G44" s="1075"/>
      <c r="H44" s="1072"/>
      <c r="I44" s="1072">
        <v>0</v>
      </c>
      <c r="J44" s="1072">
        <v>0</v>
      </c>
      <c r="K44" s="1072">
        <v>0</v>
      </c>
      <c r="L44" s="1072">
        <v>0</v>
      </c>
      <c r="M44" s="1588">
        <v>0</v>
      </c>
      <c r="N44" s="1588">
        <v>0</v>
      </c>
      <c r="O44" s="1588">
        <v>0</v>
      </c>
      <c r="P44" s="1588">
        <v>0</v>
      </c>
      <c r="Q44" s="1588">
        <v>0</v>
      </c>
      <c r="R44" s="1588">
        <v>0</v>
      </c>
      <c r="S44" s="1588">
        <v>0</v>
      </c>
      <c r="T44" s="1588">
        <v>0</v>
      </c>
      <c r="U44" s="1588">
        <v>0</v>
      </c>
      <c r="V44" s="1588">
        <v>0</v>
      </c>
      <c r="W44" s="1588">
        <v>0</v>
      </c>
      <c r="X44" s="1588">
        <v>0</v>
      </c>
      <c r="Y44" s="1588">
        <v>0</v>
      </c>
      <c r="Z44" s="1588">
        <v>0</v>
      </c>
      <c r="AA44" s="1588">
        <v>0</v>
      </c>
      <c r="AB44" s="1588">
        <v>0</v>
      </c>
      <c r="AC44" s="1588">
        <v>0</v>
      </c>
      <c r="AD44" s="1588">
        <v>0</v>
      </c>
      <c r="AE44" s="1588">
        <v>0</v>
      </c>
      <c r="AF44" s="1588">
        <v>0</v>
      </c>
      <c r="AG44" s="1588">
        <v>0</v>
      </c>
      <c r="AH44" s="1588">
        <v>0</v>
      </c>
      <c r="AI44" s="1588">
        <v>0</v>
      </c>
      <c r="AJ44" s="1588">
        <v>0</v>
      </c>
      <c r="AK44" s="1588">
        <v>0</v>
      </c>
      <c r="AL44" s="1588">
        <v>0</v>
      </c>
      <c r="AM44" s="1588">
        <v>0</v>
      </c>
      <c r="AN44" s="1588">
        <v>0</v>
      </c>
      <c r="AO44" s="1588">
        <v>0</v>
      </c>
      <c r="AP44" s="1588">
        <v>0</v>
      </c>
      <c r="AQ44" s="1588">
        <v>0</v>
      </c>
      <c r="AR44" s="1588">
        <v>0</v>
      </c>
      <c r="AS44" s="1588">
        <v>0</v>
      </c>
      <c r="AT44" s="1588">
        <v>0</v>
      </c>
      <c r="AU44" s="1588">
        <v>0</v>
      </c>
      <c r="AV44" s="1588">
        <v>0</v>
      </c>
      <c r="AW44" s="1588">
        <v>0</v>
      </c>
      <c r="AX44" s="1588">
        <v>0</v>
      </c>
      <c r="AY44" s="1588">
        <v>0</v>
      </c>
      <c r="AZ44" s="1588">
        <v>0</v>
      </c>
      <c r="BA44" s="1588">
        <v>0</v>
      </c>
      <c r="BB44" s="1588">
        <v>0</v>
      </c>
      <c r="BC44" s="1588">
        <v>0</v>
      </c>
      <c r="BD44" s="1588">
        <v>0</v>
      </c>
      <c r="BE44" s="1588">
        <v>0</v>
      </c>
      <c r="BF44" s="1588">
        <v>0</v>
      </c>
      <c r="BG44" s="1588">
        <v>0</v>
      </c>
      <c r="BH44" s="1588">
        <v>0</v>
      </c>
      <c r="BI44" s="1588">
        <v>0</v>
      </c>
      <c r="BJ44" s="1588">
        <v>0</v>
      </c>
      <c r="BK44" s="1073"/>
      <c r="BL44" s="1073"/>
      <c r="BM44" s="1073"/>
      <c r="BN44" s="1073"/>
      <c r="BO44" s="1073"/>
      <c r="BP44" s="1073"/>
      <c r="BQ44" s="1073"/>
      <c r="BR44" s="1073"/>
      <c r="BS44" s="1073"/>
      <c r="BT44" s="1073"/>
      <c r="BU44" s="1073"/>
      <c r="BV44" s="1073"/>
      <c r="BW44" s="1073"/>
      <c r="BX44" s="1073"/>
      <c r="BY44" s="1073"/>
      <c r="BZ44" s="1073"/>
      <c r="CA44" s="1073"/>
      <c r="CB44" s="1073"/>
      <c r="CC44" s="1073"/>
      <c r="CD44" s="1073"/>
      <c r="CE44" s="1073"/>
      <c r="CF44" s="1073"/>
      <c r="CG44" s="1073"/>
      <c r="CH44" s="1073"/>
      <c r="CI44" s="1074"/>
      <c r="CK44" s="1366"/>
    </row>
    <row r="45" spans="1:89" s="1365" customFormat="1" x14ac:dyDescent="0.25">
      <c r="A45" s="1356"/>
      <c r="B45" s="1097" t="s">
        <v>401</v>
      </c>
      <c r="C45" s="1098" t="s">
        <v>402</v>
      </c>
      <c r="D45" s="1099" t="s">
        <v>79</v>
      </c>
      <c r="E45" s="1100" t="s">
        <v>145</v>
      </c>
      <c r="F45" s="1101">
        <v>2</v>
      </c>
      <c r="G45" s="612"/>
      <c r="H45" s="612"/>
      <c r="I45" s="612">
        <v>0.66</v>
      </c>
      <c r="J45" s="612">
        <v>0.66</v>
      </c>
      <c r="K45" s="612">
        <v>0.66</v>
      </c>
      <c r="L45" s="612">
        <v>0.66</v>
      </c>
      <c r="M45" s="613">
        <v>0.66</v>
      </c>
      <c r="N45" s="613">
        <v>0.66</v>
      </c>
      <c r="O45" s="613">
        <v>0.66</v>
      </c>
      <c r="P45" s="613">
        <v>0.66</v>
      </c>
      <c r="Q45" s="613">
        <v>0.66</v>
      </c>
      <c r="R45" s="613">
        <v>0.66</v>
      </c>
      <c r="S45" s="613">
        <v>0.66</v>
      </c>
      <c r="T45" s="613">
        <v>0.66</v>
      </c>
      <c r="U45" s="613">
        <v>0.66</v>
      </c>
      <c r="V45" s="613">
        <v>0.66</v>
      </c>
      <c r="W45" s="613">
        <v>0.66</v>
      </c>
      <c r="X45" s="613">
        <v>0.66</v>
      </c>
      <c r="Y45" s="613">
        <v>0.66</v>
      </c>
      <c r="Z45" s="613">
        <v>0.66</v>
      </c>
      <c r="AA45" s="613">
        <v>0.66</v>
      </c>
      <c r="AB45" s="613">
        <v>0.66</v>
      </c>
      <c r="AC45" s="613">
        <v>0.66</v>
      </c>
      <c r="AD45" s="613">
        <v>0.66</v>
      </c>
      <c r="AE45" s="613">
        <v>0.66</v>
      </c>
      <c r="AF45" s="613">
        <v>0.66</v>
      </c>
      <c r="AG45" s="613">
        <v>0.66</v>
      </c>
      <c r="AH45" s="613">
        <v>0.66</v>
      </c>
      <c r="AI45" s="613">
        <v>0.66</v>
      </c>
      <c r="AJ45" s="613">
        <v>0.66</v>
      </c>
      <c r="AK45" s="613">
        <v>0.66</v>
      </c>
      <c r="AL45" s="613">
        <v>0.66</v>
      </c>
      <c r="AM45" s="613">
        <v>0.66</v>
      </c>
      <c r="AN45" s="613">
        <v>0.66</v>
      </c>
      <c r="AO45" s="613">
        <v>0.66</v>
      </c>
      <c r="AP45" s="613">
        <v>0.66</v>
      </c>
      <c r="AQ45" s="613">
        <v>0.66</v>
      </c>
      <c r="AR45" s="613">
        <v>0.66</v>
      </c>
      <c r="AS45" s="613">
        <v>0.66</v>
      </c>
      <c r="AT45" s="613">
        <v>0.66</v>
      </c>
      <c r="AU45" s="613">
        <v>0.66</v>
      </c>
      <c r="AV45" s="613">
        <v>0.66</v>
      </c>
      <c r="AW45" s="613">
        <v>0.66</v>
      </c>
      <c r="AX45" s="613">
        <v>0.66</v>
      </c>
      <c r="AY45" s="613">
        <v>0.66</v>
      </c>
      <c r="AZ45" s="613">
        <v>0.66</v>
      </c>
      <c r="BA45" s="613">
        <v>0.66</v>
      </c>
      <c r="BB45" s="613">
        <v>0.66</v>
      </c>
      <c r="BC45" s="613">
        <v>0.66</v>
      </c>
      <c r="BD45" s="613">
        <v>0.66</v>
      </c>
      <c r="BE45" s="613">
        <v>0.66</v>
      </c>
      <c r="BF45" s="613">
        <v>0.66</v>
      </c>
      <c r="BG45" s="613">
        <v>0.66</v>
      </c>
      <c r="BH45" s="613">
        <v>0.66</v>
      </c>
      <c r="BI45" s="613">
        <v>0.66</v>
      </c>
      <c r="BJ45" s="613">
        <v>0.66</v>
      </c>
      <c r="BK45" s="616"/>
      <c r="BL45" s="616"/>
      <c r="BM45" s="616"/>
      <c r="BN45" s="616"/>
      <c r="BO45" s="616"/>
      <c r="BP45" s="616"/>
      <c r="BQ45" s="616"/>
      <c r="BR45" s="616"/>
      <c r="BS45" s="616"/>
      <c r="BT45" s="616"/>
      <c r="BU45" s="616"/>
      <c r="BV45" s="616"/>
      <c r="BW45" s="616"/>
      <c r="BX45" s="616"/>
      <c r="BY45" s="616"/>
      <c r="BZ45" s="616"/>
      <c r="CA45" s="616"/>
      <c r="CB45" s="616"/>
      <c r="CC45" s="616"/>
      <c r="CD45" s="616"/>
      <c r="CE45" s="616"/>
      <c r="CF45" s="616"/>
      <c r="CG45" s="616"/>
      <c r="CH45" s="616"/>
      <c r="CI45" s="617"/>
      <c r="CK45" s="1366"/>
    </row>
    <row r="46" spans="1:89" s="1365" customFormat="1" x14ac:dyDescent="0.25">
      <c r="A46" s="1356"/>
      <c r="B46" s="632" t="s">
        <v>403</v>
      </c>
      <c r="C46" s="633" t="s">
        <v>404</v>
      </c>
      <c r="D46" s="634" t="s">
        <v>79</v>
      </c>
      <c r="E46" s="635" t="s">
        <v>145</v>
      </c>
      <c r="F46" s="636">
        <v>2</v>
      </c>
      <c r="G46" s="612"/>
      <c r="H46" s="612"/>
      <c r="I46" s="612">
        <v>38.03</v>
      </c>
      <c r="J46" s="612">
        <v>39.794086547025358</v>
      </c>
      <c r="K46" s="612">
        <v>42.232220830706332</v>
      </c>
      <c r="L46" s="612">
        <v>44.240172144079459</v>
      </c>
      <c r="M46" s="613">
        <v>45.229572541677534</v>
      </c>
      <c r="N46" s="613">
        <v>46.318972939275625</v>
      </c>
      <c r="O46" s="613">
        <v>47.438373336873703</v>
      </c>
      <c r="P46" s="613">
        <v>48.527773734471786</v>
      </c>
      <c r="Q46" s="613">
        <v>49.607174132069858</v>
      </c>
      <c r="R46" s="613">
        <v>50.59657452966794</v>
      </c>
      <c r="S46" s="613">
        <v>51.555974927266021</v>
      </c>
      <c r="T46" s="613">
        <v>52.449819785664097</v>
      </c>
      <c r="U46" s="613">
        <v>53.322202512862184</v>
      </c>
      <c r="V46" s="613">
        <v>54.154585240060264</v>
      </c>
      <c r="W46" s="613">
        <v>54.926967967258349</v>
      </c>
      <c r="X46" s="613">
        <v>55.649350694456423</v>
      </c>
      <c r="Y46" s="613">
        <v>56.331733421654505</v>
      </c>
      <c r="Z46" s="613">
        <v>56.964116148852582</v>
      </c>
      <c r="AA46" s="613">
        <v>57.546498876050663</v>
      </c>
      <c r="AB46" s="613">
        <v>58.148881603248739</v>
      </c>
      <c r="AC46" s="613">
        <v>58.751264330446823</v>
      </c>
      <c r="AD46" s="613">
        <v>59.353647057644899</v>
      </c>
      <c r="AE46" s="613">
        <v>59.956029784842983</v>
      </c>
      <c r="AF46" s="613">
        <v>60.558412512041066</v>
      </c>
      <c r="AG46" s="613">
        <v>61.170795239239148</v>
      </c>
      <c r="AH46" s="613">
        <v>61.763177966437219</v>
      </c>
      <c r="AI46" s="613">
        <v>62.355560693635304</v>
      </c>
      <c r="AJ46" s="613">
        <v>62.947943420833383</v>
      </c>
      <c r="AK46" s="613">
        <v>63.540326148031461</v>
      </c>
      <c r="AL46" s="613">
        <v>64.140326148031477</v>
      </c>
      <c r="AM46" s="613">
        <v>64.420326148031464</v>
      </c>
      <c r="AN46" s="613">
        <v>64.690326148031474</v>
      </c>
      <c r="AO46" s="613">
        <v>64.940326148031474</v>
      </c>
      <c r="AP46" s="613">
        <v>65.200326148031465</v>
      </c>
      <c r="AQ46" s="613">
        <v>65.450326148031465</v>
      </c>
      <c r="AR46" s="613">
        <v>65.690326148031474</v>
      </c>
      <c r="AS46" s="613">
        <v>65.930326148031469</v>
      </c>
      <c r="AT46" s="613">
        <v>66.180326148031469</v>
      </c>
      <c r="AU46" s="613">
        <v>66.420326148031464</v>
      </c>
      <c r="AV46" s="613">
        <v>66.660326148031473</v>
      </c>
      <c r="AW46" s="613">
        <v>66.900326148031468</v>
      </c>
      <c r="AX46" s="613">
        <v>67.160326148031473</v>
      </c>
      <c r="AY46" s="613">
        <v>67.410326148031473</v>
      </c>
      <c r="AZ46" s="613">
        <v>67.670326148031464</v>
      </c>
      <c r="BA46" s="613">
        <v>67.930326148031469</v>
      </c>
      <c r="BB46" s="613">
        <v>68.21032614803147</v>
      </c>
      <c r="BC46" s="613">
        <v>68.490326148031471</v>
      </c>
      <c r="BD46" s="613">
        <v>68.760326148031467</v>
      </c>
      <c r="BE46" s="613">
        <v>69.030326148031463</v>
      </c>
      <c r="BF46" s="613">
        <v>69.300326148031473</v>
      </c>
      <c r="BG46" s="613">
        <v>69.570326148031469</v>
      </c>
      <c r="BH46" s="613">
        <v>69.83032614803146</v>
      </c>
      <c r="BI46" s="613">
        <v>70.100326148031471</v>
      </c>
      <c r="BJ46" s="613">
        <v>70.360326148031461</v>
      </c>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7"/>
      <c r="CK46" s="1366"/>
    </row>
    <row r="47" spans="1:89" s="1367" customFormat="1" x14ac:dyDescent="0.25">
      <c r="A47" s="1356"/>
      <c r="B47" s="632" t="s">
        <v>405</v>
      </c>
      <c r="C47" s="633" t="s">
        <v>406</v>
      </c>
      <c r="D47" s="634" t="s">
        <v>79</v>
      </c>
      <c r="E47" s="635" t="s">
        <v>145</v>
      </c>
      <c r="F47" s="636">
        <v>2</v>
      </c>
      <c r="G47" s="612"/>
      <c r="H47" s="612"/>
      <c r="I47" s="612">
        <v>96.66</v>
      </c>
      <c r="J47" s="612">
        <v>94.27</v>
      </c>
      <c r="K47" s="612">
        <v>91.72</v>
      </c>
      <c r="L47" s="612">
        <v>89.77</v>
      </c>
      <c r="M47" s="613">
        <v>89.75</v>
      </c>
      <c r="N47" s="613">
        <v>89.71</v>
      </c>
      <c r="O47" s="613">
        <v>89.65</v>
      </c>
      <c r="P47" s="613">
        <v>89.59</v>
      </c>
      <c r="Q47" s="613">
        <v>89.52</v>
      </c>
      <c r="R47" s="613">
        <v>89.43</v>
      </c>
      <c r="S47" s="613">
        <v>89.34</v>
      </c>
      <c r="T47" s="613">
        <v>89.27</v>
      </c>
      <c r="U47" s="613">
        <v>89.2</v>
      </c>
      <c r="V47" s="613">
        <v>89.15</v>
      </c>
      <c r="W47" s="613">
        <v>89.09</v>
      </c>
      <c r="X47" s="613">
        <v>89.02</v>
      </c>
      <c r="Y47" s="613">
        <v>88.94</v>
      </c>
      <c r="Z47" s="613">
        <v>88.87</v>
      </c>
      <c r="AA47" s="613">
        <v>88.79</v>
      </c>
      <c r="AB47" s="613">
        <v>88.75</v>
      </c>
      <c r="AC47" s="613">
        <v>88.71</v>
      </c>
      <c r="AD47" s="613">
        <v>88.68</v>
      </c>
      <c r="AE47" s="613">
        <v>88.66</v>
      </c>
      <c r="AF47" s="613">
        <v>88.65</v>
      </c>
      <c r="AG47" s="613">
        <v>88.64</v>
      </c>
      <c r="AH47" s="613">
        <v>88.63</v>
      </c>
      <c r="AI47" s="613">
        <v>88.61</v>
      </c>
      <c r="AJ47" s="613">
        <v>88.61</v>
      </c>
      <c r="AK47" s="613">
        <v>88.61</v>
      </c>
      <c r="AL47" s="613">
        <v>88.62</v>
      </c>
      <c r="AM47" s="613">
        <v>88.62</v>
      </c>
      <c r="AN47" s="613">
        <v>88.61</v>
      </c>
      <c r="AO47" s="613">
        <v>88.61</v>
      </c>
      <c r="AP47" s="613">
        <v>88.61</v>
      </c>
      <c r="AQ47" s="613">
        <v>88.6</v>
      </c>
      <c r="AR47" s="613">
        <v>88.58</v>
      </c>
      <c r="AS47" s="613">
        <v>88.57</v>
      </c>
      <c r="AT47" s="613">
        <v>88.56</v>
      </c>
      <c r="AU47" s="613">
        <v>88.55</v>
      </c>
      <c r="AV47" s="613">
        <v>88.54</v>
      </c>
      <c r="AW47" s="613">
        <v>88.53</v>
      </c>
      <c r="AX47" s="613">
        <v>88.52</v>
      </c>
      <c r="AY47" s="613">
        <v>88.5</v>
      </c>
      <c r="AZ47" s="613">
        <v>88.48</v>
      </c>
      <c r="BA47" s="613">
        <v>88.45</v>
      </c>
      <c r="BB47" s="613">
        <v>88.42</v>
      </c>
      <c r="BC47" s="613">
        <v>88.4</v>
      </c>
      <c r="BD47" s="613">
        <v>88.37</v>
      </c>
      <c r="BE47" s="613">
        <v>88.34</v>
      </c>
      <c r="BF47" s="613">
        <v>88.33</v>
      </c>
      <c r="BG47" s="613">
        <v>88.31</v>
      </c>
      <c r="BH47" s="613">
        <v>88.29</v>
      </c>
      <c r="BI47" s="613">
        <v>88.27</v>
      </c>
      <c r="BJ47" s="613">
        <v>88.25</v>
      </c>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7"/>
      <c r="CK47" s="1368"/>
    </row>
    <row r="48" spans="1:89" s="1365" customFormat="1" ht="27.6" x14ac:dyDescent="0.25">
      <c r="A48" s="1356"/>
      <c r="B48" s="632" t="s">
        <v>407</v>
      </c>
      <c r="C48" s="633" t="s">
        <v>408</v>
      </c>
      <c r="D48" s="634" t="s">
        <v>79</v>
      </c>
      <c r="E48" s="635" t="s">
        <v>284</v>
      </c>
      <c r="F48" s="636">
        <v>1</v>
      </c>
      <c r="G48" s="1590"/>
      <c r="H48" s="1590"/>
      <c r="I48" s="612">
        <v>0</v>
      </c>
      <c r="J48" s="612">
        <v>2.4248200000000001E-2</v>
      </c>
      <c r="K48" s="612">
        <v>4.0413699999999997E-2</v>
      </c>
      <c r="L48" s="612">
        <v>5.65791E-2</v>
      </c>
      <c r="M48" s="613">
        <v>7.2744600000000006E-2</v>
      </c>
      <c r="N48" s="613">
        <v>9.6992800000000004E-2</v>
      </c>
      <c r="O48" s="613">
        <v>0.11315799999999999</v>
      </c>
      <c r="P48" s="613">
        <v>0.12932399999999999</v>
      </c>
      <c r="Q48" s="613">
        <v>0.14548900000000001</v>
      </c>
      <c r="R48" s="613">
        <v>0.169737</v>
      </c>
      <c r="S48" s="613">
        <v>0.18590300000000001</v>
      </c>
      <c r="T48" s="613">
        <v>0.202068</v>
      </c>
      <c r="U48" s="613">
        <v>0.21823400000000001</v>
      </c>
      <c r="V48" s="613">
        <v>0.242482</v>
      </c>
      <c r="W48" s="613">
        <v>0.25864700000000002</v>
      </c>
      <c r="X48" s="613">
        <v>0.27481299999999997</v>
      </c>
      <c r="Y48" s="613">
        <v>0.29097800000000001</v>
      </c>
      <c r="Z48" s="613">
        <v>0.31522699999999998</v>
      </c>
      <c r="AA48" s="613">
        <v>0.33139200000000002</v>
      </c>
      <c r="AB48" s="613">
        <v>0.34755799999999998</v>
      </c>
      <c r="AC48" s="613">
        <v>0.36369899999999999</v>
      </c>
      <c r="AD48" s="613">
        <v>0.38790000000000002</v>
      </c>
      <c r="AE48" s="613">
        <v>0.40405799999999997</v>
      </c>
      <c r="AF48" s="613">
        <v>0.42018299999999997</v>
      </c>
      <c r="AG48" s="613">
        <v>0.43630200000000002</v>
      </c>
      <c r="AH48" s="613">
        <v>0.46038400000000002</v>
      </c>
      <c r="AI48" s="613">
        <v>0.47659699999999999</v>
      </c>
      <c r="AJ48" s="613">
        <v>0.49269099999999999</v>
      </c>
      <c r="AK48" s="613">
        <v>0.50877799999999995</v>
      </c>
      <c r="AL48" s="613">
        <v>0.53267900000000001</v>
      </c>
      <c r="AM48" s="613">
        <v>0.54901</v>
      </c>
      <c r="AN48" s="613">
        <v>0.56507300000000005</v>
      </c>
      <c r="AO48" s="613">
        <v>0.58112900000000001</v>
      </c>
      <c r="AP48" s="613">
        <v>0.60478500000000002</v>
      </c>
      <c r="AQ48" s="613">
        <v>0.62129800000000002</v>
      </c>
      <c r="AR48" s="613">
        <v>0.63732999999999995</v>
      </c>
      <c r="AS48" s="613">
        <v>0.65335399999999999</v>
      </c>
      <c r="AT48" s="613">
        <v>0.676705</v>
      </c>
      <c r="AU48" s="613">
        <v>0.69346200000000002</v>
      </c>
      <c r="AV48" s="613">
        <v>0.70946200000000004</v>
      </c>
      <c r="AW48" s="613">
        <v>0.72545499999999996</v>
      </c>
      <c r="AX48" s="613">
        <v>0.74843800000000005</v>
      </c>
      <c r="AY48" s="613">
        <v>0.76550099999999999</v>
      </c>
      <c r="AZ48" s="613">
        <v>0.78147</v>
      </c>
      <c r="BA48" s="613">
        <v>0.79743200000000003</v>
      </c>
      <c r="BB48" s="613">
        <v>0.81998499999999996</v>
      </c>
      <c r="BC48" s="613">
        <v>0.83741600000000005</v>
      </c>
      <c r="BD48" s="613">
        <v>0.85335499999999997</v>
      </c>
      <c r="BE48" s="613">
        <v>0.869286</v>
      </c>
      <c r="BF48" s="613">
        <v>0.89134599999999997</v>
      </c>
      <c r="BG48" s="613">
        <v>0.90920800000000002</v>
      </c>
      <c r="BH48" s="613">
        <v>0.92511600000000005</v>
      </c>
      <c r="BI48" s="613">
        <v>0.94101599999999996</v>
      </c>
      <c r="BJ48" s="613">
        <v>0.96252400000000005</v>
      </c>
      <c r="BK48" s="637"/>
      <c r="BL48" s="637"/>
      <c r="BM48" s="637"/>
      <c r="BN48" s="637"/>
      <c r="BO48" s="637"/>
      <c r="BP48" s="637"/>
      <c r="BQ48" s="637"/>
      <c r="BR48" s="637"/>
      <c r="BS48" s="637"/>
      <c r="BT48" s="637"/>
      <c r="BU48" s="637"/>
      <c r="BV48" s="637"/>
      <c r="BW48" s="637"/>
      <c r="BX48" s="637"/>
      <c r="BY48" s="637"/>
      <c r="BZ48" s="637"/>
      <c r="CA48" s="637"/>
      <c r="CB48" s="637"/>
      <c r="CC48" s="637"/>
      <c r="CD48" s="637"/>
      <c r="CE48" s="637"/>
      <c r="CF48" s="637"/>
      <c r="CG48" s="637"/>
      <c r="CH48" s="637"/>
      <c r="CI48" s="638"/>
      <c r="CK48" s="1366"/>
    </row>
    <row r="49" spans="1:89" s="1365" customFormat="1" ht="27.6" x14ac:dyDescent="0.25">
      <c r="A49" s="1356"/>
      <c r="B49" s="632" t="s">
        <v>409</v>
      </c>
      <c r="C49" s="633" t="s">
        <v>410</v>
      </c>
      <c r="D49" s="634" t="s">
        <v>411</v>
      </c>
      <c r="E49" s="635" t="s">
        <v>145</v>
      </c>
      <c r="F49" s="636">
        <v>2</v>
      </c>
      <c r="G49" s="639"/>
      <c r="H49" s="639"/>
      <c r="I49" s="639">
        <f>I48*(SUM(I43:I47)-SUM(I55:I58))</f>
        <v>0</v>
      </c>
      <c r="J49" s="639">
        <f t="shared" ref="J49:AL49" si="4">J48*(SUM(J43:J47)-SUM(J55:J58))</f>
        <v>3.6594521791615802</v>
      </c>
      <c r="K49" s="639">
        <f t="shared" si="4"/>
        <v>6.117202760317916</v>
      </c>
      <c r="L49" s="639">
        <f t="shared" si="4"/>
        <v>8.5549031864330871</v>
      </c>
      <c r="M49" s="639">
        <f t="shared" si="4"/>
        <v>11.082052945971318</v>
      </c>
      <c r="N49" s="639">
        <f t="shared" si="4"/>
        <v>14.867185669512574</v>
      </c>
      <c r="O49" s="639">
        <f t="shared" si="4"/>
        <v>17.507888742933957</v>
      </c>
      <c r="P49" s="639">
        <f t="shared" si="4"/>
        <v>20.12671141507683</v>
      </c>
      <c r="Q49" s="639">
        <f t="shared" si="4"/>
        <v>22.850434561340716</v>
      </c>
      <c r="R49" s="639">
        <f t="shared" si="4"/>
        <v>26.735094020262249</v>
      </c>
      <c r="S49" s="639">
        <f t="shared" si="4"/>
        <v>29.502496557983537</v>
      </c>
      <c r="T49" s="639">
        <f t="shared" si="4"/>
        <v>32.197955584929574</v>
      </c>
      <c r="U49" s="639">
        <f t="shared" si="4"/>
        <v>35.093022895431972</v>
      </c>
      <c r="V49" s="639">
        <f t="shared" si="4"/>
        <v>39.097056955700303</v>
      </c>
      <c r="W49" s="639">
        <f t="shared" si="4"/>
        <v>41.80494079074748</v>
      </c>
      <c r="X49" s="639">
        <f t="shared" si="4"/>
        <v>44.745522781075643</v>
      </c>
      <c r="Y49" s="639">
        <f t="shared" si="4"/>
        <v>47.570274535646185</v>
      </c>
      <c r="Z49" s="639">
        <f t="shared" si="4"/>
        <v>51.633071786974355</v>
      </c>
      <c r="AA49" s="639">
        <f t="shared" si="4"/>
        <v>54.66273224065219</v>
      </c>
      <c r="AB49" s="639">
        <f t="shared" si="4"/>
        <v>57.392684069141929</v>
      </c>
      <c r="AC49" s="639">
        <f t="shared" si="4"/>
        <v>60.418996045359179</v>
      </c>
      <c r="AD49" s="639">
        <f t="shared" si="4"/>
        <v>64.389851137660457</v>
      </c>
      <c r="AE49" s="639">
        <f t="shared" si="4"/>
        <v>67.517441179684084</v>
      </c>
      <c r="AF49" s="639">
        <f t="shared" si="4"/>
        <v>70.586866766426951</v>
      </c>
      <c r="AG49" s="639">
        <f t="shared" si="4"/>
        <v>73.649154237190515</v>
      </c>
      <c r="AH49" s="639">
        <f t="shared" si="4"/>
        <v>77.904126231140225</v>
      </c>
      <c r="AI49" s="639">
        <f t="shared" si="4"/>
        <v>80.987137218824515</v>
      </c>
      <c r="AJ49" s="639">
        <f t="shared" si="4"/>
        <v>84.191187572713815</v>
      </c>
      <c r="AK49" s="639">
        <f t="shared" si="4"/>
        <v>87.109248033023135</v>
      </c>
      <c r="AL49" s="639">
        <f t="shared" si="4"/>
        <v>91.494375894647263</v>
      </c>
      <c r="AM49" s="639">
        <f t="shared" ref="AM49:BJ49" si="5">AM48*(SUM(AM43:AM47)-SUM(AM55:AM58))</f>
        <v>94.475115522130764</v>
      </c>
      <c r="AN49" s="639">
        <f t="shared" si="5"/>
        <v>97.770448329726605</v>
      </c>
      <c r="AO49" s="639">
        <f t="shared" si="5"/>
        <v>100.46714251851938</v>
      </c>
      <c r="AP49" s="639">
        <f t="shared" si="5"/>
        <v>105.00439624203722</v>
      </c>
      <c r="AQ49" s="639">
        <f t="shared" si="5"/>
        <v>107.77823295839966</v>
      </c>
      <c r="AR49" s="639">
        <f t="shared" si="5"/>
        <v>111.43248916272491</v>
      </c>
      <c r="AS49" s="639">
        <f t="shared" si="5"/>
        <v>114.24723544556096</v>
      </c>
      <c r="AT49" s="639">
        <f t="shared" si="5"/>
        <v>118.72970997980364</v>
      </c>
      <c r="AU49" s="639">
        <f t="shared" si="5"/>
        <v>121.7044437415862</v>
      </c>
      <c r="AV49" s="639">
        <f t="shared" si="5"/>
        <v>124.94525853995472</v>
      </c>
      <c r="AW49" s="639">
        <f t="shared" si="5"/>
        <v>127.71830142952017</v>
      </c>
      <c r="AX49" s="639">
        <f t="shared" si="5"/>
        <v>132.58031773526037</v>
      </c>
      <c r="AY49" s="639">
        <f t="shared" si="5"/>
        <v>135.88613875900424</v>
      </c>
      <c r="AZ49" s="639">
        <f t="shared" si="5"/>
        <v>138.60361834410216</v>
      </c>
      <c r="BA49" s="639">
        <f t="shared" si="5"/>
        <v>141.77757730039704</v>
      </c>
      <c r="BB49" s="639">
        <f t="shared" si="5"/>
        <v>145.92673320109358</v>
      </c>
      <c r="BC49" s="639">
        <f t="shared" si="5"/>
        <v>149.39726382333993</v>
      </c>
      <c r="BD49" s="639">
        <f t="shared" si="5"/>
        <v>152.43709588785339</v>
      </c>
      <c r="BE49" s="639">
        <f t="shared" si="5"/>
        <v>155.98701487087769</v>
      </c>
      <c r="BF49" s="639">
        <f t="shared" si="5"/>
        <v>160.38228006730327</v>
      </c>
      <c r="BG49" s="639">
        <f t="shared" si="5"/>
        <v>163.9053684272794</v>
      </c>
      <c r="BH49" s="639">
        <f t="shared" si="5"/>
        <v>167.12469039852229</v>
      </c>
      <c r="BI49" s="639">
        <f t="shared" si="5"/>
        <v>170.072349388276</v>
      </c>
      <c r="BJ49" s="639">
        <f t="shared" si="5"/>
        <v>174.39268380194787</v>
      </c>
      <c r="BK49" s="1517"/>
      <c r="BL49" s="1517"/>
      <c r="BM49" s="1517"/>
      <c r="BN49" s="1517"/>
      <c r="BO49" s="1517"/>
      <c r="BP49" s="1517"/>
      <c r="BQ49" s="1517"/>
      <c r="BR49" s="1517"/>
      <c r="BS49" s="1517"/>
      <c r="BT49" s="1517"/>
      <c r="BU49" s="1517"/>
      <c r="BV49" s="1517"/>
      <c r="BW49" s="1517"/>
      <c r="BX49" s="1517"/>
      <c r="BY49" s="1517"/>
      <c r="BZ49" s="1517"/>
      <c r="CA49" s="1517"/>
      <c r="CB49" s="1517"/>
      <c r="CC49" s="1517"/>
      <c r="CD49" s="1517"/>
      <c r="CE49" s="1517"/>
      <c r="CF49" s="1517"/>
      <c r="CG49" s="1517"/>
      <c r="CH49" s="1517"/>
      <c r="CI49" s="1522"/>
      <c r="CK49" s="1366"/>
    </row>
    <row r="50" spans="1:89" s="1365" customFormat="1" x14ac:dyDescent="0.25">
      <c r="A50" s="1356"/>
      <c r="B50" s="632" t="s">
        <v>412</v>
      </c>
      <c r="C50" s="640" t="s">
        <v>214</v>
      </c>
      <c r="D50" s="641" t="s">
        <v>413</v>
      </c>
      <c r="E50" s="642" t="s">
        <v>148</v>
      </c>
      <c r="F50" s="643">
        <v>1</v>
      </c>
      <c r="G50" s="644"/>
      <c r="H50" s="644"/>
      <c r="I50" s="644">
        <f t="shared" ref="I50:BJ51" si="6">(((I46-I57))*1000000)/((I79)*1000)</f>
        <v>149.20103209451813</v>
      </c>
      <c r="J50" s="644">
        <f t="shared" si="6"/>
        <v>151.58364982680524</v>
      </c>
      <c r="K50" s="644">
        <f t="shared" si="6"/>
        <v>150.33297317647529</v>
      </c>
      <c r="L50" s="644">
        <f t="shared" si="6"/>
        <v>148.91867515127163</v>
      </c>
      <c r="M50" s="645">
        <f t="shared" si="6"/>
        <v>147.99353796738609</v>
      </c>
      <c r="N50" s="645">
        <f t="shared" si="6"/>
        <v>147.1081293879069</v>
      </c>
      <c r="O50" s="645">
        <f t="shared" si="6"/>
        <v>146.22490704593932</v>
      </c>
      <c r="P50" s="645">
        <f t="shared" si="6"/>
        <v>145.45399565473826</v>
      </c>
      <c r="Q50" s="645">
        <f t="shared" si="6"/>
        <v>144.74851338531352</v>
      </c>
      <c r="R50" s="645">
        <f t="shared" si="6"/>
        <v>144.22970575503339</v>
      </c>
      <c r="S50" s="645">
        <f t="shared" si="6"/>
        <v>143.72383127644642</v>
      </c>
      <c r="T50" s="645">
        <f t="shared" si="6"/>
        <v>143.30661044799388</v>
      </c>
      <c r="U50" s="645">
        <f t="shared" si="6"/>
        <v>142.88302057311219</v>
      </c>
      <c r="V50" s="645">
        <f t="shared" si="6"/>
        <v>142.53559541833857</v>
      </c>
      <c r="W50" s="645">
        <f t="shared" si="6"/>
        <v>142.25842340458178</v>
      </c>
      <c r="X50" s="645">
        <f t="shared" si="6"/>
        <v>142.00214105779378</v>
      </c>
      <c r="Y50" s="645">
        <f t="shared" si="6"/>
        <v>141.78901924486141</v>
      </c>
      <c r="Z50" s="645">
        <f t="shared" si="6"/>
        <v>141.63193787142384</v>
      </c>
      <c r="AA50" s="645">
        <f t="shared" si="6"/>
        <v>141.49706410391752</v>
      </c>
      <c r="AB50" s="645">
        <f t="shared" si="6"/>
        <v>141.31636763979816</v>
      </c>
      <c r="AC50" s="645">
        <f t="shared" si="6"/>
        <v>141.15528845244077</v>
      </c>
      <c r="AD50" s="645">
        <f t="shared" si="6"/>
        <v>140.98333372785493</v>
      </c>
      <c r="AE50" s="645">
        <f t="shared" si="6"/>
        <v>140.80462142136997</v>
      </c>
      <c r="AF50" s="645">
        <f t="shared" si="6"/>
        <v>140.60860239052417</v>
      </c>
      <c r="AG50" s="645">
        <f t="shared" si="6"/>
        <v>140.44275660684892</v>
      </c>
      <c r="AH50" s="645">
        <f t="shared" si="6"/>
        <v>140.26946067231609</v>
      </c>
      <c r="AI50" s="645">
        <f t="shared" si="6"/>
        <v>140.11062885130073</v>
      </c>
      <c r="AJ50" s="645">
        <f t="shared" si="6"/>
        <v>139.93486694280901</v>
      </c>
      <c r="AK50" s="645">
        <f t="shared" si="6"/>
        <v>139.74960245090665</v>
      </c>
      <c r="AL50" s="645">
        <f t="shared" si="6"/>
        <v>139.59683774886398</v>
      </c>
      <c r="AM50" s="645">
        <f t="shared" si="6"/>
        <v>139.53559133742593</v>
      </c>
      <c r="AN50" s="645">
        <f t="shared" si="6"/>
        <v>139.50417048329447</v>
      </c>
      <c r="AO50" s="645">
        <f t="shared" si="6"/>
        <v>139.4554802620919</v>
      </c>
      <c r="AP50" s="645">
        <f t="shared" si="6"/>
        <v>139.44709314755221</v>
      </c>
      <c r="AQ50" s="645">
        <f t="shared" si="6"/>
        <v>139.41865644521829</v>
      </c>
      <c r="AR50" s="645">
        <f t="shared" si="6"/>
        <v>139.39314949702836</v>
      </c>
      <c r="AS50" s="645">
        <f t="shared" si="6"/>
        <v>139.36462372941074</v>
      </c>
      <c r="AT50" s="645">
        <f t="shared" si="6"/>
        <v>139.3658645604435</v>
      </c>
      <c r="AU50" s="645">
        <f t="shared" si="6"/>
        <v>139.35371189286766</v>
      </c>
      <c r="AV50" s="645">
        <f t="shared" si="6"/>
        <v>139.3320823366775</v>
      </c>
      <c r="AW50" s="645">
        <f t="shared" si="6"/>
        <v>139.30427393729966</v>
      </c>
      <c r="AX50" s="645">
        <f t="shared" si="6"/>
        <v>139.30946898127618</v>
      </c>
      <c r="AY50" s="645">
        <f t="shared" si="6"/>
        <v>139.27939922855333</v>
      </c>
      <c r="AZ50" s="645">
        <f t="shared" si="6"/>
        <v>139.27524335614979</v>
      </c>
      <c r="BA50" s="645">
        <f t="shared" si="6"/>
        <v>139.26487599864834</v>
      </c>
      <c r="BB50" s="645">
        <f t="shared" si="6"/>
        <v>139.28370642274021</v>
      </c>
      <c r="BC50" s="645">
        <f t="shared" si="6"/>
        <v>139.29618009809377</v>
      </c>
      <c r="BD50" s="645">
        <f t="shared" si="6"/>
        <v>139.29257760920643</v>
      </c>
      <c r="BE50" s="645">
        <f t="shared" si="6"/>
        <v>139.28286669501205</v>
      </c>
      <c r="BF50" s="645">
        <f t="shared" si="6"/>
        <v>139.28240857874343</v>
      </c>
      <c r="BG50" s="645">
        <f t="shared" si="6"/>
        <v>139.28499792789273</v>
      </c>
      <c r="BH50" s="645">
        <f t="shared" si="6"/>
        <v>139.26277497497475</v>
      </c>
      <c r="BI50" s="645">
        <f t="shared" si="6"/>
        <v>139.26844248501129</v>
      </c>
      <c r="BJ50" s="645">
        <f t="shared" si="6"/>
        <v>139.24947872671339</v>
      </c>
      <c r="BK50" s="1523"/>
      <c r="BL50" s="1523"/>
      <c r="BM50" s="1523"/>
      <c r="BN50" s="1523"/>
      <c r="BO50" s="1523"/>
      <c r="BP50" s="1523"/>
      <c r="BQ50" s="1523"/>
      <c r="BR50" s="1523"/>
      <c r="BS50" s="1523"/>
      <c r="BT50" s="1523"/>
      <c r="BU50" s="1523"/>
      <c r="BV50" s="1523"/>
      <c r="BW50" s="1523"/>
      <c r="BX50" s="1523"/>
      <c r="BY50" s="1523"/>
      <c r="BZ50" s="1523"/>
      <c r="CA50" s="1523"/>
      <c r="CB50" s="1523"/>
      <c r="CC50" s="1523"/>
      <c r="CD50" s="1523"/>
      <c r="CE50" s="1523"/>
      <c r="CF50" s="1523"/>
      <c r="CG50" s="1523"/>
      <c r="CH50" s="1523"/>
      <c r="CI50" s="1522"/>
      <c r="CK50" s="1366"/>
    </row>
    <row r="51" spans="1:89" s="1365" customFormat="1" x14ac:dyDescent="0.25">
      <c r="A51" s="1356"/>
      <c r="B51" s="632" t="s">
        <v>414</v>
      </c>
      <c r="C51" s="640" t="s">
        <v>233</v>
      </c>
      <c r="D51" s="641" t="s">
        <v>415</v>
      </c>
      <c r="E51" s="642" t="s">
        <v>148</v>
      </c>
      <c r="F51" s="643">
        <v>1</v>
      </c>
      <c r="G51" s="644"/>
      <c r="H51" s="644"/>
      <c r="I51" s="644">
        <f t="shared" si="6"/>
        <v>174.91942572516848</v>
      </c>
      <c r="J51" s="644">
        <f t="shared" si="6"/>
        <v>173.79881374149119</v>
      </c>
      <c r="K51" s="644">
        <f t="shared" si="6"/>
        <v>171.83828890869319</v>
      </c>
      <c r="L51" s="644">
        <f t="shared" si="6"/>
        <v>171.16114134916708</v>
      </c>
      <c r="M51" s="645">
        <f t="shared" si="6"/>
        <v>171.27881301718978</v>
      </c>
      <c r="N51" s="645">
        <f t="shared" si="6"/>
        <v>171.43683742844743</v>
      </c>
      <c r="O51" s="645">
        <f t="shared" si="6"/>
        <v>171.58942727630244</v>
      </c>
      <c r="P51" s="645">
        <f t="shared" si="6"/>
        <v>171.73895016170496</v>
      </c>
      <c r="Q51" s="645">
        <f t="shared" si="6"/>
        <v>171.91816387994601</v>
      </c>
      <c r="R51" s="645">
        <f t="shared" si="6"/>
        <v>172.18184468647826</v>
      </c>
      <c r="S51" s="645">
        <f t="shared" si="6"/>
        <v>172.37492955982719</v>
      </c>
      <c r="T51" s="645">
        <f t="shared" si="6"/>
        <v>172.54213189478526</v>
      </c>
      <c r="U51" s="645">
        <f t="shared" si="6"/>
        <v>172.69547368200574</v>
      </c>
      <c r="V51" s="645">
        <f t="shared" si="6"/>
        <v>172.87680429674387</v>
      </c>
      <c r="W51" s="645">
        <f t="shared" si="6"/>
        <v>173.03408565544487</v>
      </c>
      <c r="X51" s="645">
        <f t="shared" si="6"/>
        <v>173.21823349826298</v>
      </c>
      <c r="Y51" s="645">
        <f t="shared" si="6"/>
        <v>173.40759963710784</v>
      </c>
      <c r="Z51" s="645">
        <f t="shared" si="6"/>
        <v>173.62623422204368</v>
      </c>
      <c r="AA51" s="645">
        <f t="shared" si="6"/>
        <v>173.80251255216828</v>
      </c>
      <c r="AB51" s="645">
        <f t="shared" si="6"/>
        <v>173.92779875281042</v>
      </c>
      <c r="AC51" s="645">
        <f t="shared" si="6"/>
        <v>174.05338826477521</v>
      </c>
      <c r="AD51" s="645">
        <f t="shared" si="6"/>
        <v>174.16351345606054</v>
      </c>
      <c r="AE51" s="645">
        <f t="shared" si="6"/>
        <v>174.25805765344111</v>
      </c>
      <c r="AF51" s="645">
        <f t="shared" si="6"/>
        <v>174.32950191570882</v>
      </c>
      <c r="AG51" s="645">
        <f t="shared" si="6"/>
        <v>174.38616665601907</v>
      </c>
      <c r="AH51" s="645">
        <f t="shared" si="6"/>
        <v>174.47261879394844</v>
      </c>
      <c r="AI51" s="645">
        <f t="shared" si="6"/>
        <v>174.53413500490385</v>
      </c>
      <c r="AJ51" s="645">
        <f t="shared" si="6"/>
        <v>174.58997163392837</v>
      </c>
      <c r="AK51" s="645">
        <f t="shared" si="6"/>
        <v>174.61231629018152</v>
      </c>
      <c r="AL51" s="645">
        <f t="shared" si="6"/>
        <v>174.65600000000001</v>
      </c>
      <c r="AM51" s="645">
        <f t="shared" si="6"/>
        <v>174.73801037286833</v>
      </c>
      <c r="AN51" s="645">
        <f t="shared" si="6"/>
        <v>174.780083696302</v>
      </c>
      <c r="AO51" s="645">
        <f t="shared" si="6"/>
        <v>174.83981204613414</v>
      </c>
      <c r="AP51" s="645">
        <f t="shared" si="6"/>
        <v>174.91452991452991</v>
      </c>
      <c r="AQ51" s="645">
        <f t="shared" si="6"/>
        <v>174.9903792705349</v>
      </c>
      <c r="AR51" s="645">
        <f t="shared" si="6"/>
        <v>175.05615573858168</v>
      </c>
      <c r="AS51" s="645">
        <f t="shared" si="6"/>
        <v>175.13592191446551</v>
      </c>
      <c r="AT51" s="645">
        <f t="shared" si="6"/>
        <v>175.20452306506189</v>
      </c>
      <c r="AU51" s="645">
        <f t="shared" si="6"/>
        <v>175.258173715559</v>
      </c>
      <c r="AV51" s="645">
        <f t="shared" si="6"/>
        <v>175.33066089305237</v>
      </c>
      <c r="AW51" s="645">
        <f t="shared" si="6"/>
        <v>175.41075028956286</v>
      </c>
      <c r="AX51" s="645">
        <f t="shared" si="6"/>
        <v>175.4909325034875</v>
      </c>
      <c r="AY51" s="645">
        <f t="shared" si="6"/>
        <v>175.5685844984215</v>
      </c>
      <c r="AZ51" s="645">
        <f t="shared" si="6"/>
        <v>175.66144389279344</v>
      </c>
      <c r="BA51" s="645">
        <f t="shared" si="6"/>
        <v>175.75940108424405</v>
      </c>
      <c r="BB51" s="645">
        <f t="shared" si="6"/>
        <v>175.86890046944313</v>
      </c>
      <c r="BC51" s="645">
        <f t="shared" si="6"/>
        <v>175.98879189567842</v>
      </c>
      <c r="BD51" s="645">
        <f t="shared" si="6"/>
        <v>176.07213737164554</v>
      </c>
      <c r="BE51" s="645">
        <f t="shared" si="6"/>
        <v>176.15182002677145</v>
      </c>
      <c r="BF51" s="645">
        <f t="shared" si="6"/>
        <v>176.26723132103194</v>
      </c>
      <c r="BG51" s="645">
        <f t="shared" si="6"/>
        <v>176.35357204635875</v>
      </c>
      <c r="BH51" s="645">
        <f t="shared" si="6"/>
        <v>176.43622200584227</v>
      </c>
      <c r="BI51" s="645">
        <f t="shared" si="6"/>
        <v>176.51134592066518</v>
      </c>
      <c r="BJ51" s="645">
        <f t="shared" si="6"/>
        <v>176.57891886036182</v>
      </c>
      <c r="BK51" s="1523"/>
      <c r="BL51" s="1523"/>
      <c r="BM51" s="1523"/>
      <c r="BN51" s="1523"/>
      <c r="BO51" s="1523"/>
      <c r="BP51" s="1523"/>
      <c r="BQ51" s="1523"/>
      <c r="BR51" s="1523"/>
      <c r="BS51" s="1523"/>
      <c r="BT51" s="1523"/>
      <c r="BU51" s="1523"/>
      <c r="BV51" s="1523"/>
      <c r="BW51" s="1523"/>
      <c r="BX51" s="1523"/>
      <c r="BY51" s="1523"/>
      <c r="BZ51" s="1523"/>
      <c r="CA51" s="1523"/>
      <c r="CB51" s="1523"/>
      <c r="CC51" s="1523"/>
      <c r="CD51" s="1523"/>
      <c r="CE51" s="1523"/>
      <c r="CF51" s="1523"/>
      <c r="CG51" s="1523"/>
      <c r="CH51" s="1523"/>
      <c r="CI51" s="1522"/>
      <c r="CK51" s="1366"/>
    </row>
    <row r="52" spans="1:89" s="1365" customFormat="1" ht="27.6" x14ac:dyDescent="0.25">
      <c r="A52" s="1356"/>
      <c r="B52" s="632" t="s">
        <v>416</v>
      </c>
      <c r="C52" s="640" t="s">
        <v>147</v>
      </c>
      <c r="D52" s="641" t="s">
        <v>417</v>
      </c>
      <c r="E52" s="642" t="s">
        <v>148</v>
      </c>
      <c r="F52" s="643">
        <v>1</v>
      </c>
      <c r="G52" s="644"/>
      <c r="H52" s="644"/>
      <c r="I52" s="644">
        <f t="shared" ref="I52:BJ52" si="7">(((I46-I57)+(I47-I58))*1000000)/((I79+I80)*1000)</f>
        <v>167.16698960237969</v>
      </c>
      <c r="J52" s="644">
        <f t="shared" si="7"/>
        <v>166.83227727936188</v>
      </c>
      <c r="K52" s="644">
        <f t="shared" si="7"/>
        <v>164.74609864147217</v>
      </c>
      <c r="L52" s="644">
        <f t="shared" si="7"/>
        <v>163.43948612286383</v>
      </c>
      <c r="M52" s="645">
        <f t="shared" si="7"/>
        <v>163.02228960096357</v>
      </c>
      <c r="N52" s="645">
        <f t="shared" si="7"/>
        <v>162.61628687872422</v>
      </c>
      <c r="O52" s="645">
        <f t="shared" si="7"/>
        <v>162.18774619534921</v>
      </c>
      <c r="P52" s="645">
        <f t="shared" si="7"/>
        <v>161.79460006716437</v>
      </c>
      <c r="Q52" s="645">
        <f t="shared" si="7"/>
        <v>161.43566784676736</v>
      </c>
      <c r="R52" s="645">
        <f t="shared" si="7"/>
        <v>161.2076733667565</v>
      </c>
      <c r="S52" s="645">
        <f t="shared" si="7"/>
        <v>160.94183775785513</v>
      </c>
      <c r="T52" s="645">
        <f t="shared" si="7"/>
        <v>160.70657543937577</v>
      </c>
      <c r="U52" s="645">
        <f t="shared" si="7"/>
        <v>160.45907909506954</v>
      </c>
      <c r="V52" s="645">
        <f t="shared" si="7"/>
        <v>160.26548797601836</v>
      </c>
      <c r="W52" s="645">
        <f t="shared" si="7"/>
        <v>160.09663351603081</v>
      </c>
      <c r="X52" s="645">
        <f t="shared" si="7"/>
        <v>159.95606292630083</v>
      </c>
      <c r="Y52" s="645">
        <f t="shared" si="7"/>
        <v>159.84159414873659</v>
      </c>
      <c r="Z52" s="645">
        <f t="shared" si="7"/>
        <v>159.77611994582722</v>
      </c>
      <c r="AA52" s="645">
        <f t="shared" si="7"/>
        <v>159.70444542852573</v>
      </c>
      <c r="AB52" s="645">
        <f t="shared" si="7"/>
        <v>159.58327451472658</v>
      </c>
      <c r="AC52" s="645">
        <f t="shared" si="7"/>
        <v>159.470836848343</v>
      </c>
      <c r="AD52" s="645">
        <f t="shared" si="7"/>
        <v>159.34500763339665</v>
      </c>
      <c r="AE52" s="645">
        <f t="shared" si="7"/>
        <v>159.20791225939013</v>
      </c>
      <c r="AF52" s="645">
        <f t="shared" si="7"/>
        <v>159.0505275510391</v>
      </c>
      <c r="AG52" s="645">
        <f t="shared" si="7"/>
        <v>158.89902816379757</v>
      </c>
      <c r="AH52" s="645">
        <f t="shared" si="7"/>
        <v>158.76084458263767</v>
      </c>
      <c r="AI52" s="645">
        <f t="shared" si="7"/>
        <v>158.61623545221053</v>
      </c>
      <c r="AJ52" s="645">
        <f t="shared" si="7"/>
        <v>158.46155038889782</v>
      </c>
      <c r="AK52" s="645">
        <f t="shared" si="7"/>
        <v>158.28513631718553</v>
      </c>
      <c r="AL52" s="645">
        <f t="shared" si="7"/>
        <v>158.13582557014149</v>
      </c>
      <c r="AM52" s="645">
        <f t="shared" si="7"/>
        <v>158.10033853522927</v>
      </c>
      <c r="AN52" s="645">
        <f t="shared" si="7"/>
        <v>158.06207368552785</v>
      </c>
      <c r="AO52" s="645">
        <f t="shared" si="7"/>
        <v>158.02692996410579</v>
      </c>
      <c r="AP52" s="645">
        <f t="shared" si="7"/>
        <v>158.01902454260323</v>
      </c>
      <c r="AQ52" s="645">
        <f t="shared" si="7"/>
        <v>158.00116519200233</v>
      </c>
      <c r="AR52" s="645">
        <f t="shared" si="7"/>
        <v>157.98044708975902</v>
      </c>
      <c r="AS52" s="645">
        <f t="shared" si="7"/>
        <v>157.9656546636339</v>
      </c>
      <c r="AT52" s="645">
        <f t="shared" si="7"/>
        <v>157.96026922113998</v>
      </c>
      <c r="AU52" s="645">
        <f t="shared" si="7"/>
        <v>157.94205804110035</v>
      </c>
      <c r="AV52" s="645">
        <f t="shared" si="7"/>
        <v>157.92740724649758</v>
      </c>
      <c r="AW52" s="645">
        <f t="shared" si="7"/>
        <v>157.91280633437177</v>
      </c>
      <c r="AX52" s="645">
        <f t="shared" si="7"/>
        <v>157.91335562660737</v>
      </c>
      <c r="AY52" s="645">
        <f t="shared" si="7"/>
        <v>157.89361046764361</v>
      </c>
      <c r="AZ52" s="645">
        <f t="shared" si="7"/>
        <v>157.89361235053929</v>
      </c>
      <c r="BA52" s="645">
        <f t="shared" si="7"/>
        <v>157.89130260788087</v>
      </c>
      <c r="BB52" s="645">
        <f t="shared" si="7"/>
        <v>157.90746269179795</v>
      </c>
      <c r="BC52" s="645">
        <f t="shared" si="7"/>
        <v>157.92587238732312</v>
      </c>
      <c r="BD52" s="645">
        <f t="shared" si="7"/>
        <v>157.91891942480294</v>
      </c>
      <c r="BE52" s="645">
        <f t="shared" si="7"/>
        <v>157.90682360626667</v>
      </c>
      <c r="BF52" s="645">
        <f t="shared" si="7"/>
        <v>157.91826295818009</v>
      </c>
      <c r="BG52" s="645">
        <f t="shared" si="7"/>
        <v>157.91707826963139</v>
      </c>
      <c r="BH52" s="645">
        <f t="shared" si="7"/>
        <v>157.9016217643134</v>
      </c>
      <c r="BI52" s="645">
        <f t="shared" si="7"/>
        <v>157.89704958215702</v>
      </c>
      <c r="BJ52" s="645">
        <f t="shared" si="7"/>
        <v>157.87656106956129</v>
      </c>
      <c r="BK52" s="1523"/>
      <c r="BL52" s="1523"/>
      <c r="BM52" s="1523"/>
      <c r="BN52" s="1523"/>
      <c r="BO52" s="1523"/>
      <c r="BP52" s="1523"/>
      <c r="BQ52" s="1523"/>
      <c r="BR52" s="1523"/>
      <c r="BS52" s="1523"/>
      <c r="BT52" s="1523"/>
      <c r="BU52" s="1523"/>
      <c r="BV52" s="1523"/>
      <c r="BW52" s="1523"/>
      <c r="BX52" s="1523"/>
      <c r="BY52" s="1523"/>
      <c r="BZ52" s="1523"/>
      <c r="CA52" s="1523"/>
      <c r="CB52" s="1523"/>
      <c r="CC52" s="1523"/>
      <c r="CD52" s="1523"/>
      <c r="CE52" s="1523"/>
      <c r="CF52" s="1523"/>
      <c r="CG52" s="1523"/>
      <c r="CH52" s="1523"/>
      <c r="CI52" s="1522"/>
      <c r="CK52" s="1366"/>
    </row>
    <row r="53" spans="1:89" s="1365" customFormat="1" x14ac:dyDescent="0.25">
      <c r="A53" s="1356"/>
      <c r="B53" s="632" t="s">
        <v>418</v>
      </c>
      <c r="C53" s="640" t="s">
        <v>419</v>
      </c>
      <c r="D53" s="641" t="s">
        <v>79</v>
      </c>
      <c r="E53" s="642" t="s">
        <v>145</v>
      </c>
      <c r="F53" s="643">
        <v>2</v>
      </c>
      <c r="G53" s="612"/>
      <c r="H53" s="612"/>
      <c r="I53" s="612">
        <v>2.62</v>
      </c>
      <c r="J53" s="612">
        <v>2.62</v>
      </c>
      <c r="K53" s="612">
        <v>2.62</v>
      </c>
      <c r="L53" s="612">
        <v>2.62</v>
      </c>
      <c r="M53" s="613">
        <v>2.62</v>
      </c>
      <c r="N53" s="613">
        <v>2.62</v>
      </c>
      <c r="O53" s="613">
        <v>2.62</v>
      </c>
      <c r="P53" s="613">
        <v>2.62</v>
      </c>
      <c r="Q53" s="613">
        <v>2.62</v>
      </c>
      <c r="R53" s="613">
        <v>2.62</v>
      </c>
      <c r="S53" s="613">
        <v>2.62</v>
      </c>
      <c r="T53" s="613">
        <v>2.62</v>
      </c>
      <c r="U53" s="613">
        <v>2.62</v>
      </c>
      <c r="V53" s="613">
        <v>2.62</v>
      </c>
      <c r="W53" s="613">
        <v>2.62</v>
      </c>
      <c r="X53" s="613">
        <v>2.62</v>
      </c>
      <c r="Y53" s="613">
        <v>2.62</v>
      </c>
      <c r="Z53" s="613">
        <v>2.62</v>
      </c>
      <c r="AA53" s="613">
        <v>2.62</v>
      </c>
      <c r="AB53" s="613">
        <v>2.62</v>
      </c>
      <c r="AC53" s="613">
        <v>2.62</v>
      </c>
      <c r="AD53" s="613">
        <v>2.62</v>
      </c>
      <c r="AE53" s="613">
        <v>2.62</v>
      </c>
      <c r="AF53" s="613">
        <v>2.62</v>
      </c>
      <c r="AG53" s="613">
        <v>2.62</v>
      </c>
      <c r="AH53" s="613">
        <v>2.62</v>
      </c>
      <c r="AI53" s="613">
        <v>2.62</v>
      </c>
      <c r="AJ53" s="613">
        <v>2.62</v>
      </c>
      <c r="AK53" s="613">
        <v>2.62</v>
      </c>
      <c r="AL53" s="613">
        <v>2.62</v>
      </c>
      <c r="AM53" s="613">
        <v>2.62</v>
      </c>
      <c r="AN53" s="613">
        <v>2.62</v>
      </c>
      <c r="AO53" s="613">
        <v>2.62</v>
      </c>
      <c r="AP53" s="613">
        <v>2.62</v>
      </c>
      <c r="AQ53" s="613">
        <v>2.62</v>
      </c>
      <c r="AR53" s="613">
        <v>2.62</v>
      </c>
      <c r="AS53" s="613">
        <v>2.62</v>
      </c>
      <c r="AT53" s="613">
        <v>2.62</v>
      </c>
      <c r="AU53" s="613">
        <v>2.62</v>
      </c>
      <c r="AV53" s="613">
        <v>2.62</v>
      </c>
      <c r="AW53" s="613">
        <v>2.62</v>
      </c>
      <c r="AX53" s="613">
        <v>2.62</v>
      </c>
      <c r="AY53" s="613">
        <v>2.62</v>
      </c>
      <c r="AZ53" s="613">
        <v>2.62</v>
      </c>
      <c r="BA53" s="613">
        <v>2.62</v>
      </c>
      <c r="BB53" s="613">
        <v>2.62</v>
      </c>
      <c r="BC53" s="613">
        <v>2.62</v>
      </c>
      <c r="BD53" s="613">
        <v>2.62</v>
      </c>
      <c r="BE53" s="613">
        <v>2.62</v>
      </c>
      <c r="BF53" s="613">
        <v>2.62</v>
      </c>
      <c r="BG53" s="613">
        <v>2.62</v>
      </c>
      <c r="BH53" s="613">
        <v>2.62</v>
      </c>
      <c r="BI53" s="613">
        <v>2.62</v>
      </c>
      <c r="BJ53" s="613">
        <v>2.62</v>
      </c>
      <c r="BK53" s="613"/>
      <c r="BL53" s="613"/>
      <c r="BM53" s="613"/>
      <c r="BN53" s="613"/>
      <c r="BO53" s="613"/>
      <c r="BP53" s="613"/>
      <c r="BQ53" s="613"/>
      <c r="BR53" s="613"/>
      <c r="BS53" s="613"/>
      <c r="BT53" s="613"/>
      <c r="BU53" s="613"/>
      <c r="BV53" s="613"/>
      <c r="BW53" s="613"/>
      <c r="BX53" s="613"/>
      <c r="BY53" s="613"/>
      <c r="BZ53" s="613"/>
      <c r="CA53" s="613"/>
      <c r="CB53" s="613"/>
      <c r="CC53" s="613"/>
      <c r="CD53" s="613"/>
      <c r="CE53" s="613"/>
      <c r="CF53" s="613"/>
      <c r="CG53" s="613"/>
      <c r="CH53" s="613"/>
      <c r="CI53" s="614"/>
      <c r="CK53" s="1366"/>
    </row>
    <row r="54" spans="1:89" s="1365" customFormat="1" ht="14.4" thickBot="1" x14ac:dyDescent="0.3">
      <c r="A54" s="1356"/>
      <c r="B54" s="646" t="s">
        <v>420</v>
      </c>
      <c r="C54" s="647" t="s">
        <v>421</v>
      </c>
      <c r="D54" s="648" t="s">
        <v>79</v>
      </c>
      <c r="E54" s="649" t="s">
        <v>145</v>
      </c>
      <c r="F54" s="650">
        <v>2</v>
      </c>
      <c r="G54" s="1589"/>
      <c r="H54" s="1589"/>
      <c r="I54" s="1589">
        <v>0.52</v>
      </c>
      <c r="J54" s="1589">
        <v>0.52</v>
      </c>
      <c r="K54" s="1589">
        <v>0.52</v>
      </c>
      <c r="L54" s="1589">
        <v>0.52</v>
      </c>
      <c r="M54" s="651">
        <v>0.52</v>
      </c>
      <c r="N54" s="651">
        <v>0.52</v>
      </c>
      <c r="O54" s="651">
        <v>0.52</v>
      </c>
      <c r="P54" s="651">
        <v>0.52</v>
      </c>
      <c r="Q54" s="651">
        <v>0.52</v>
      </c>
      <c r="R54" s="651">
        <v>0.52</v>
      </c>
      <c r="S54" s="651">
        <v>0.52</v>
      </c>
      <c r="T54" s="651">
        <v>0.52</v>
      </c>
      <c r="U54" s="651">
        <v>0.52</v>
      </c>
      <c r="V54" s="651">
        <v>0.52</v>
      </c>
      <c r="W54" s="651">
        <v>0.52</v>
      </c>
      <c r="X54" s="651">
        <v>0.52</v>
      </c>
      <c r="Y54" s="651">
        <v>0.52</v>
      </c>
      <c r="Z54" s="651">
        <v>0.52</v>
      </c>
      <c r="AA54" s="651">
        <v>0.52</v>
      </c>
      <c r="AB54" s="651">
        <v>0.52</v>
      </c>
      <c r="AC54" s="651">
        <v>0.52</v>
      </c>
      <c r="AD54" s="651">
        <v>0.52</v>
      </c>
      <c r="AE54" s="651">
        <v>0.52</v>
      </c>
      <c r="AF54" s="651">
        <v>0.52</v>
      </c>
      <c r="AG54" s="651">
        <v>0.52</v>
      </c>
      <c r="AH54" s="651">
        <v>0.52</v>
      </c>
      <c r="AI54" s="651">
        <v>0.52</v>
      </c>
      <c r="AJ54" s="651">
        <v>0.52</v>
      </c>
      <c r="AK54" s="651">
        <v>0.52</v>
      </c>
      <c r="AL54" s="651">
        <v>0.52</v>
      </c>
      <c r="AM54" s="651">
        <v>0.52</v>
      </c>
      <c r="AN54" s="651">
        <v>0.52</v>
      </c>
      <c r="AO54" s="651">
        <v>0.52</v>
      </c>
      <c r="AP54" s="651">
        <v>0.52</v>
      </c>
      <c r="AQ54" s="651">
        <v>0.52</v>
      </c>
      <c r="AR54" s="651">
        <v>0.52</v>
      </c>
      <c r="AS54" s="651">
        <v>0.52</v>
      </c>
      <c r="AT54" s="651">
        <v>0.52</v>
      </c>
      <c r="AU54" s="651">
        <v>0.52</v>
      </c>
      <c r="AV54" s="651">
        <v>0.52</v>
      </c>
      <c r="AW54" s="651">
        <v>0.52</v>
      </c>
      <c r="AX54" s="651">
        <v>0.52</v>
      </c>
      <c r="AY54" s="651">
        <v>0.52</v>
      </c>
      <c r="AZ54" s="651">
        <v>0.52</v>
      </c>
      <c r="BA54" s="651">
        <v>0.52</v>
      </c>
      <c r="BB54" s="651">
        <v>0.52</v>
      </c>
      <c r="BC54" s="651">
        <v>0.52</v>
      </c>
      <c r="BD54" s="651">
        <v>0.52</v>
      </c>
      <c r="BE54" s="651">
        <v>0.52</v>
      </c>
      <c r="BF54" s="651">
        <v>0.52</v>
      </c>
      <c r="BG54" s="651">
        <v>0.52</v>
      </c>
      <c r="BH54" s="651">
        <v>0.52</v>
      </c>
      <c r="BI54" s="651">
        <v>0.52</v>
      </c>
      <c r="BJ54" s="651">
        <v>0.52</v>
      </c>
      <c r="BK54" s="651"/>
      <c r="BL54" s="651"/>
      <c r="BM54" s="651"/>
      <c r="BN54" s="651"/>
      <c r="BO54" s="651"/>
      <c r="BP54" s="651"/>
      <c r="BQ54" s="651"/>
      <c r="BR54" s="651"/>
      <c r="BS54" s="651"/>
      <c r="BT54" s="651"/>
      <c r="BU54" s="651"/>
      <c r="BV54" s="651"/>
      <c r="BW54" s="651"/>
      <c r="BX54" s="651"/>
      <c r="BY54" s="651"/>
      <c r="BZ54" s="651"/>
      <c r="CA54" s="651"/>
      <c r="CB54" s="651"/>
      <c r="CC54" s="651"/>
      <c r="CD54" s="651"/>
      <c r="CE54" s="651"/>
      <c r="CF54" s="651"/>
      <c r="CG54" s="651"/>
      <c r="CH54" s="651"/>
      <c r="CI54" s="652"/>
      <c r="CK54" s="1366"/>
    </row>
    <row r="55" spans="1:89" s="1365" customFormat="1" x14ac:dyDescent="0.25">
      <c r="A55" s="1356"/>
      <c r="B55" s="599" t="s">
        <v>422</v>
      </c>
      <c r="C55" s="600" t="s">
        <v>423</v>
      </c>
      <c r="D55" s="601" t="s">
        <v>79</v>
      </c>
      <c r="E55" s="602" t="s">
        <v>145</v>
      </c>
      <c r="F55" s="603">
        <v>2</v>
      </c>
      <c r="G55" s="604"/>
      <c r="H55" s="604"/>
      <c r="I55" s="604">
        <v>0.6</v>
      </c>
      <c r="J55" s="604">
        <v>0.6</v>
      </c>
      <c r="K55" s="604">
        <v>0.6</v>
      </c>
      <c r="L55" s="604">
        <v>0.6</v>
      </c>
      <c r="M55" s="784">
        <v>0.6</v>
      </c>
      <c r="N55" s="784">
        <v>0.6</v>
      </c>
      <c r="O55" s="784">
        <v>0.6</v>
      </c>
      <c r="P55" s="784">
        <v>0.6</v>
      </c>
      <c r="Q55" s="784">
        <v>0.6</v>
      </c>
      <c r="R55" s="784">
        <v>0.6</v>
      </c>
      <c r="S55" s="784">
        <v>0.6</v>
      </c>
      <c r="T55" s="784">
        <v>0.6</v>
      </c>
      <c r="U55" s="784">
        <v>0.6</v>
      </c>
      <c r="V55" s="784">
        <v>0.6</v>
      </c>
      <c r="W55" s="784">
        <v>0.6</v>
      </c>
      <c r="X55" s="784">
        <v>0.6</v>
      </c>
      <c r="Y55" s="784">
        <v>0.6</v>
      </c>
      <c r="Z55" s="784">
        <v>0.6</v>
      </c>
      <c r="AA55" s="784">
        <v>0.6</v>
      </c>
      <c r="AB55" s="784">
        <v>0.6</v>
      </c>
      <c r="AC55" s="784">
        <v>0.6</v>
      </c>
      <c r="AD55" s="784">
        <v>0.6</v>
      </c>
      <c r="AE55" s="784">
        <v>0.6</v>
      </c>
      <c r="AF55" s="784">
        <v>0.6</v>
      </c>
      <c r="AG55" s="784">
        <v>0.6</v>
      </c>
      <c r="AH55" s="784">
        <v>0.6</v>
      </c>
      <c r="AI55" s="784">
        <v>0.6</v>
      </c>
      <c r="AJ55" s="784">
        <v>0.6</v>
      </c>
      <c r="AK55" s="784">
        <v>0.6</v>
      </c>
      <c r="AL55" s="784">
        <v>0.6</v>
      </c>
      <c r="AM55" s="784">
        <v>0.6</v>
      </c>
      <c r="AN55" s="784">
        <v>0.6</v>
      </c>
      <c r="AO55" s="784">
        <v>0.6</v>
      </c>
      <c r="AP55" s="784">
        <v>0.6</v>
      </c>
      <c r="AQ55" s="784">
        <v>0.6</v>
      </c>
      <c r="AR55" s="784">
        <v>0.6</v>
      </c>
      <c r="AS55" s="784">
        <v>0.6</v>
      </c>
      <c r="AT55" s="784">
        <v>0.6</v>
      </c>
      <c r="AU55" s="784">
        <v>0.6</v>
      </c>
      <c r="AV55" s="784">
        <v>0.6</v>
      </c>
      <c r="AW55" s="784">
        <v>0.6</v>
      </c>
      <c r="AX55" s="784">
        <v>0.6</v>
      </c>
      <c r="AY55" s="784">
        <v>0.6</v>
      </c>
      <c r="AZ55" s="784">
        <v>0.6</v>
      </c>
      <c r="BA55" s="784">
        <v>0.6</v>
      </c>
      <c r="BB55" s="784">
        <v>0.6</v>
      </c>
      <c r="BC55" s="784">
        <v>0.6</v>
      </c>
      <c r="BD55" s="784">
        <v>0.6</v>
      </c>
      <c r="BE55" s="784">
        <v>0.6</v>
      </c>
      <c r="BF55" s="784">
        <v>0.6</v>
      </c>
      <c r="BG55" s="784">
        <v>0.6</v>
      </c>
      <c r="BH55" s="784">
        <v>0.6</v>
      </c>
      <c r="BI55" s="784">
        <v>0.6</v>
      </c>
      <c r="BJ55" s="784">
        <v>0.6</v>
      </c>
      <c r="BK55" s="605"/>
      <c r="BL55" s="605"/>
      <c r="BM55" s="605"/>
      <c r="BN55" s="605"/>
      <c r="BO55" s="605"/>
      <c r="BP55" s="605"/>
      <c r="BQ55" s="605"/>
      <c r="BR55" s="605"/>
      <c r="BS55" s="605"/>
      <c r="BT55" s="605"/>
      <c r="BU55" s="605"/>
      <c r="BV55" s="605"/>
      <c r="BW55" s="605"/>
      <c r="BX55" s="605"/>
      <c r="BY55" s="605"/>
      <c r="BZ55" s="605"/>
      <c r="CA55" s="605"/>
      <c r="CB55" s="605"/>
      <c r="CC55" s="605"/>
      <c r="CD55" s="605"/>
      <c r="CE55" s="605"/>
      <c r="CF55" s="605"/>
      <c r="CG55" s="605"/>
      <c r="CH55" s="605"/>
      <c r="CI55" s="606"/>
      <c r="CK55" s="1366"/>
    </row>
    <row r="56" spans="1:89" s="1365" customFormat="1" x14ac:dyDescent="0.25">
      <c r="A56" s="1356"/>
      <c r="B56" s="615" t="s">
        <v>424</v>
      </c>
      <c r="C56" s="618" t="s">
        <v>425</v>
      </c>
      <c r="D56" s="609" t="s">
        <v>79</v>
      </c>
      <c r="E56" s="610" t="s">
        <v>145</v>
      </c>
      <c r="F56" s="611">
        <v>2</v>
      </c>
      <c r="G56" s="612"/>
      <c r="H56" s="612"/>
      <c r="I56" s="612">
        <v>0.05</v>
      </c>
      <c r="J56" s="612">
        <v>0.05</v>
      </c>
      <c r="K56" s="612">
        <v>0.05</v>
      </c>
      <c r="L56" s="612">
        <v>0.05</v>
      </c>
      <c r="M56" s="613">
        <v>0.05</v>
      </c>
      <c r="N56" s="613">
        <v>0.05</v>
      </c>
      <c r="O56" s="613">
        <v>0.05</v>
      </c>
      <c r="P56" s="613">
        <v>0.05</v>
      </c>
      <c r="Q56" s="613">
        <v>0.05</v>
      </c>
      <c r="R56" s="613">
        <v>0.05</v>
      </c>
      <c r="S56" s="613">
        <v>0.05</v>
      </c>
      <c r="T56" s="613">
        <v>0.05</v>
      </c>
      <c r="U56" s="613">
        <v>0.05</v>
      </c>
      <c r="V56" s="613">
        <v>0.05</v>
      </c>
      <c r="W56" s="613">
        <v>0.05</v>
      </c>
      <c r="X56" s="613">
        <v>0.05</v>
      </c>
      <c r="Y56" s="613">
        <v>0.05</v>
      </c>
      <c r="Z56" s="613">
        <v>0.05</v>
      </c>
      <c r="AA56" s="613">
        <v>0.05</v>
      </c>
      <c r="AB56" s="613">
        <v>0.05</v>
      </c>
      <c r="AC56" s="613">
        <v>0.05</v>
      </c>
      <c r="AD56" s="613">
        <v>0.05</v>
      </c>
      <c r="AE56" s="613">
        <v>0.05</v>
      </c>
      <c r="AF56" s="613">
        <v>0.05</v>
      </c>
      <c r="AG56" s="613">
        <v>0.05</v>
      </c>
      <c r="AH56" s="613">
        <v>0.05</v>
      </c>
      <c r="AI56" s="613">
        <v>0.05</v>
      </c>
      <c r="AJ56" s="613">
        <v>0.05</v>
      </c>
      <c r="AK56" s="613">
        <v>0.05</v>
      </c>
      <c r="AL56" s="613">
        <v>0.05</v>
      </c>
      <c r="AM56" s="613">
        <v>0.05</v>
      </c>
      <c r="AN56" s="613">
        <v>0.05</v>
      </c>
      <c r="AO56" s="613">
        <v>0.05</v>
      </c>
      <c r="AP56" s="613">
        <v>0.05</v>
      </c>
      <c r="AQ56" s="613">
        <v>0.05</v>
      </c>
      <c r="AR56" s="613">
        <v>0.05</v>
      </c>
      <c r="AS56" s="613">
        <v>0.05</v>
      </c>
      <c r="AT56" s="613">
        <v>0.05</v>
      </c>
      <c r="AU56" s="613">
        <v>0.05</v>
      </c>
      <c r="AV56" s="613">
        <v>0.05</v>
      </c>
      <c r="AW56" s="613">
        <v>0.05</v>
      </c>
      <c r="AX56" s="613">
        <v>0.05</v>
      </c>
      <c r="AY56" s="613">
        <v>0.05</v>
      </c>
      <c r="AZ56" s="613">
        <v>0.05</v>
      </c>
      <c r="BA56" s="613">
        <v>0.05</v>
      </c>
      <c r="BB56" s="613">
        <v>0.05</v>
      </c>
      <c r="BC56" s="613">
        <v>0.05</v>
      </c>
      <c r="BD56" s="613">
        <v>0.05</v>
      </c>
      <c r="BE56" s="613">
        <v>0.05</v>
      </c>
      <c r="BF56" s="613">
        <v>0.05</v>
      </c>
      <c r="BG56" s="613">
        <v>0.05</v>
      </c>
      <c r="BH56" s="613">
        <v>0.05</v>
      </c>
      <c r="BI56" s="613">
        <v>0.05</v>
      </c>
      <c r="BJ56" s="613">
        <v>0.05</v>
      </c>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7"/>
      <c r="CK56" s="1366"/>
    </row>
    <row r="57" spans="1:89" s="1365" customFormat="1" x14ac:dyDescent="0.25">
      <c r="A57" s="1356"/>
      <c r="B57" s="615" t="s">
        <v>426</v>
      </c>
      <c r="C57" s="618" t="s">
        <v>427</v>
      </c>
      <c r="D57" s="609" t="s">
        <v>79</v>
      </c>
      <c r="E57" s="610" t="s">
        <v>145</v>
      </c>
      <c r="F57" s="611">
        <v>2</v>
      </c>
      <c r="G57" s="612"/>
      <c r="H57" s="612"/>
      <c r="I57" s="612">
        <v>5.07</v>
      </c>
      <c r="J57" s="612">
        <v>5</v>
      </c>
      <c r="K57" s="612">
        <v>5.71</v>
      </c>
      <c r="L57" s="612">
        <v>5.83</v>
      </c>
      <c r="M57" s="613">
        <v>5.83</v>
      </c>
      <c r="N57" s="613">
        <v>5.83</v>
      </c>
      <c r="O57" s="613">
        <v>5.83</v>
      </c>
      <c r="P57" s="613">
        <v>5.83</v>
      </c>
      <c r="Q57" s="613">
        <v>5.83</v>
      </c>
      <c r="R57" s="613">
        <v>5.83</v>
      </c>
      <c r="S57" s="613">
        <v>5.83</v>
      </c>
      <c r="T57" s="613">
        <v>5.83</v>
      </c>
      <c r="U57" s="613">
        <v>5.83</v>
      </c>
      <c r="V57" s="613">
        <v>5.83</v>
      </c>
      <c r="W57" s="613">
        <v>5.83</v>
      </c>
      <c r="X57" s="613">
        <v>5.83</v>
      </c>
      <c r="Y57" s="613">
        <v>5.83</v>
      </c>
      <c r="Z57" s="613">
        <v>5.83</v>
      </c>
      <c r="AA57" s="613">
        <v>5.83</v>
      </c>
      <c r="AB57" s="613">
        <v>5.83</v>
      </c>
      <c r="AC57" s="613">
        <v>5.83</v>
      </c>
      <c r="AD57" s="613">
        <v>5.83</v>
      </c>
      <c r="AE57" s="613">
        <v>5.83</v>
      </c>
      <c r="AF57" s="613">
        <v>5.83</v>
      </c>
      <c r="AG57" s="613">
        <v>5.83</v>
      </c>
      <c r="AH57" s="613">
        <v>5.83</v>
      </c>
      <c r="AI57" s="613">
        <v>5.83</v>
      </c>
      <c r="AJ57" s="613">
        <v>5.83</v>
      </c>
      <c r="AK57" s="613">
        <v>5.83</v>
      </c>
      <c r="AL57" s="613">
        <v>5.83</v>
      </c>
      <c r="AM57" s="613">
        <v>5.83</v>
      </c>
      <c r="AN57" s="613">
        <v>5.83</v>
      </c>
      <c r="AO57" s="613">
        <v>5.83</v>
      </c>
      <c r="AP57" s="613">
        <v>5.83</v>
      </c>
      <c r="AQ57" s="613">
        <v>5.83</v>
      </c>
      <c r="AR57" s="613">
        <v>5.83</v>
      </c>
      <c r="AS57" s="613">
        <v>5.83</v>
      </c>
      <c r="AT57" s="613">
        <v>5.83</v>
      </c>
      <c r="AU57" s="613">
        <v>5.83</v>
      </c>
      <c r="AV57" s="613">
        <v>5.83</v>
      </c>
      <c r="AW57" s="613">
        <v>5.83</v>
      </c>
      <c r="AX57" s="613">
        <v>5.83</v>
      </c>
      <c r="AY57" s="613">
        <v>5.83</v>
      </c>
      <c r="AZ57" s="613">
        <v>5.83</v>
      </c>
      <c r="BA57" s="613">
        <v>5.83</v>
      </c>
      <c r="BB57" s="613">
        <v>5.83</v>
      </c>
      <c r="BC57" s="613">
        <v>5.83</v>
      </c>
      <c r="BD57" s="613">
        <v>5.83</v>
      </c>
      <c r="BE57" s="613">
        <v>5.83</v>
      </c>
      <c r="BF57" s="613">
        <v>5.83</v>
      </c>
      <c r="BG57" s="613">
        <v>5.83</v>
      </c>
      <c r="BH57" s="613">
        <v>5.83</v>
      </c>
      <c r="BI57" s="613">
        <v>5.83</v>
      </c>
      <c r="BJ57" s="613">
        <v>5.83</v>
      </c>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7"/>
      <c r="CK57" s="1366"/>
    </row>
    <row r="58" spans="1:89" s="1365" customFormat="1" x14ac:dyDescent="0.25">
      <c r="A58" s="1356"/>
      <c r="B58" s="615" t="s">
        <v>428</v>
      </c>
      <c r="C58" s="618" t="s">
        <v>429</v>
      </c>
      <c r="D58" s="609" t="s">
        <v>79</v>
      </c>
      <c r="E58" s="610" t="s">
        <v>145</v>
      </c>
      <c r="F58" s="611">
        <v>2</v>
      </c>
      <c r="G58" s="612"/>
      <c r="H58" s="612"/>
      <c r="I58" s="612">
        <v>7.11</v>
      </c>
      <c r="J58" s="612">
        <v>6.95</v>
      </c>
      <c r="K58" s="612">
        <v>6.88</v>
      </c>
      <c r="L58" s="612">
        <v>6.75</v>
      </c>
      <c r="M58" s="613">
        <v>6.75</v>
      </c>
      <c r="N58" s="613">
        <v>6.75</v>
      </c>
      <c r="O58" s="613">
        <v>6.75</v>
      </c>
      <c r="P58" s="613">
        <v>6.75</v>
      </c>
      <c r="Q58" s="613">
        <v>6.75</v>
      </c>
      <c r="R58" s="613">
        <v>6.75</v>
      </c>
      <c r="S58" s="613">
        <v>6.75</v>
      </c>
      <c r="T58" s="613">
        <v>6.75</v>
      </c>
      <c r="U58" s="613">
        <v>6.75</v>
      </c>
      <c r="V58" s="613">
        <v>6.75</v>
      </c>
      <c r="W58" s="613">
        <v>6.75</v>
      </c>
      <c r="X58" s="613">
        <v>6.75</v>
      </c>
      <c r="Y58" s="613">
        <v>6.75</v>
      </c>
      <c r="Z58" s="613">
        <v>6.75</v>
      </c>
      <c r="AA58" s="613">
        <v>6.75</v>
      </c>
      <c r="AB58" s="613">
        <v>6.75</v>
      </c>
      <c r="AC58" s="613">
        <v>6.75</v>
      </c>
      <c r="AD58" s="613">
        <v>6.75</v>
      </c>
      <c r="AE58" s="613">
        <v>6.75</v>
      </c>
      <c r="AF58" s="613">
        <v>6.75</v>
      </c>
      <c r="AG58" s="613">
        <v>6.75</v>
      </c>
      <c r="AH58" s="613">
        <v>6.75</v>
      </c>
      <c r="AI58" s="613">
        <v>6.75</v>
      </c>
      <c r="AJ58" s="613">
        <v>6.75</v>
      </c>
      <c r="AK58" s="613">
        <v>6.75</v>
      </c>
      <c r="AL58" s="613">
        <v>6.75</v>
      </c>
      <c r="AM58" s="613">
        <v>6.75</v>
      </c>
      <c r="AN58" s="613">
        <v>6.75</v>
      </c>
      <c r="AO58" s="613">
        <v>6.75</v>
      </c>
      <c r="AP58" s="613">
        <v>6.75</v>
      </c>
      <c r="AQ58" s="613">
        <v>6.75</v>
      </c>
      <c r="AR58" s="613">
        <v>6.75</v>
      </c>
      <c r="AS58" s="613">
        <v>6.75</v>
      </c>
      <c r="AT58" s="613">
        <v>6.75</v>
      </c>
      <c r="AU58" s="613">
        <v>6.75</v>
      </c>
      <c r="AV58" s="613">
        <v>6.75</v>
      </c>
      <c r="AW58" s="613">
        <v>6.75</v>
      </c>
      <c r="AX58" s="613">
        <v>6.75</v>
      </c>
      <c r="AY58" s="613">
        <v>6.75</v>
      </c>
      <c r="AZ58" s="613">
        <v>6.75</v>
      </c>
      <c r="BA58" s="613">
        <v>6.75</v>
      </c>
      <c r="BB58" s="613">
        <v>6.75</v>
      </c>
      <c r="BC58" s="613">
        <v>6.75</v>
      </c>
      <c r="BD58" s="613">
        <v>6.75</v>
      </c>
      <c r="BE58" s="613">
        <v>6.75</v>
      </c>
      <c r="BF58" s="613">
        <v>6.75</v>
      </c>
      <c r="BG58" s="613">
        <v>6.75</v>
      </c>
      <c r="BH58" s="613">
        <v>6.75</v>
      </c>
      <c r="BI58" s="613">
        <v>6.75</v>
      </c>
      <c r="BJ58" s="613">
        <v>6.75</v>
      </c>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7"/>
      <c r="CK58" s="1366"/>
    </row>
    <row r="59" spans="1:89" s="1365" customFormat="1" x14ac:dyDescent="0.25">
      <c r="A59" s="1356"/>
      <c r="B59" s="615" t="s">
        <v>430</v>
      </c>
      <c r="C59" s="618" t="s">
        <v>431</v>
      </c>
      <c r="D59" s="609" t="s">
        <v>79</v>
      </c>
      <c r="E59" s="610" t="s">
        <v>145</v>
      </c>
      <c r="F59" s="611">
        <v>2</v>
      </c>
      <c r="G59" s="612"/>
      <c r="H59" s="612"/>
      <c r="I59" s="612">
        <v>0.4</v>
      </c>
      <c r="J59" s="612">
        <v>0.4</v>
      </c>
      <c r="K59" s="612">
        <v>0.4</v>
      </c>
      <c r="L59" s="612">
        <v>0.4</v>
      </c>
      <c r="M59" s="613">
        <v>0.4</v>
      </c>
      <c r="N59" s="613">
        <v>0.4</v>
      </c>
      <c r="O59" s="613">
        <v>0.4</v>
      </c>
      <c r="P59" s="613">
        <v>0.4</v>
      </c>
      <c r="Q59" s="613">
        <v>0.4</v>
      </c>
      <c r="R59" s="613">
        <v>0.4</v>
      </c>
      <c r="S59" s="613">
        <v>0.4</v>
      </c>
      <c r="T59" s="613">
        <v>0.4</v>
      </c>
      <c r="U59" s="613">
        <v>0.4</v>
      </c>
      <c r="V59" s="613">
        <v>0.4</v>
      </c>
      <c r="W59" s="613">
        <v>0.4</v>
      </c>
      <c r="X59" s="613">
        <v>0.4</v>
      </c>
      <c r="Y59" s="613">
        <v>0.4</v>
      </c>
      <c r="Z59" s="613">
        <v>0.4</v>
      </c>
      <c r="AA59" s="613">
        <v>0.4</v>
      </c>
      <c r="AB59" s="613">
        <v>0.4</v>
      </c>
      <c r="AC59" s="613">
        <v>0.4</v>
      </c>
      <c r="AD59" s="613">
        <v>0.4</v>
      </c>
      <c r="AE59" s="613">
        <v>0.4</v>
      </c>
      <c r="AF59" s="613">
        <v>0.4</v>
      </c>
      <c r="AG59" s="613">
        <v>0.4</v>
      </c>
      <c r="AH59" s="613">
        <v>0.4</v>
      </c>
      <c r="AI59" s="613">
        <v>0.4</v>
      </c>
      <c r="AJ59" s="613">
        <v>0.4</v>
      </c>
      <c r="AK59" s="613">
        <v>0.4</v>
      </c>
      <c r="AL59" s="613">
        <v>0.4</v>
      </c>
      <c r="AM59" s="613">
        <v>0.4</v>
      </c>
      <c r="AN59" s="613">
        <v>0.4</v>
      </c>
      <c r="AO59" s="613">
        <v>0.4</v>
      </c>
      <c r="AP59" s="613">
        <v>0.4</v>
      </c>
      <c r="AQ59" s="613">
        <v>0.4</v>
      </c>
      <c r="AR59" s="613">
        <v>0.4</v>
      </c>
      <c r="AS59" s="613">
        <v>0.4</v>
      </c>
      <c r="AT59" s="613">
        <v>0.4</v>
      </c>
      <c r="AU59" s="613">
        <v>0.4</v>
      </c>
      <c r="AV59" s="613">
        <v>0.4</v>
      </c>
      <c r="AW59" s="613">
        <v>0.4</v>
      </c>
      <c r="AX59" s="613">
        <v>0.4</v>
      </c>
      <c r="AY59" s="613">
        <v>0.4</v>
      </c>
      <c r="AZ59" s="613">
        <v>0.4</v>
      </c>
      <c r="BA59" s="613">
        <v>0.4</v>
      </c>
      <c r="BB59" s="613">
        <v>0.4</v>
      </c>
      <c r="BC59" s="613">
        <v>0.4</v>
      </c>
      <c r="BD59" s="613">
        <v>0.4</v>
      </c>
      <c r="BE59" s="613">
        <v>0.4</v>
      </c>
      <c r="BF59" s="613">
        <v>0.4</v>
      </c>
      <c r="BG59" s="613">
        <v>0.4</v>
      </c>
      <c r="BH59" s="613">
        <v>0.4</v>
      </c>
      <c r="BI59" s="613">
        <v>0.4</v>
      </c>
      <c r="BJ59" s="613">
        <v>0.4</v>
      </c>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7"/>
      <c r="CK59" s="1366"/>
    </row>
    <row r="60" spans="1:89" s="1365" customFormat="1" x14ac:dyDescent="0.25">
      <c r="A60" s="1356"/>
      <c r="B60" s="615" t="s">
        <v>432</v>
      </c>
      <c r="C60" s="608" t="s">
        <v>433</v>
      </c>
      <c r="D60" s="609" t="s">
        <v>79</v>
      </c>
      <c r="E60" s="610" t="s">
        <v>145</v>
      </c>
      <c r="F60" s="611">
        <v>2</v>
      </c>
      <c r="G60" s="612"/>
      <c r="H60" s="612"/>
      <c r="I60" s="612">
        <v>13.7</v>
      </c>
      <c r="J60" s="612">
        <v>17.71</v>
      </c>
      <c r="K60" s="612">
        <v>12.36</v>
      </c>
      <c r="L60" s="612">
        <v>10.37</v>
      </c>
      <c r="M60" s="613">
        <v>10.37</v>
      </c>
      <c r="N60" s="613">
        <v>10.37</v>
      </c>
      <c r="O60" s="613">
        <v>10.37</v>
      </c>
      <c r="P60" s="613">
        <v>10.37</v>
      </c>
      <c r="Q60" s="613">
        <v>10.37</v>
      </c>
      <c r="R60" s="613">
        <v>10.37</v>
      </c>
      <c r="S60" s="613">
        <v>10.37</v>
      </c>
      <c r="T60" s="613">
        <v>10.37</v>
      </c>
      <c r="U60" s="613">
        <v>10.37</v>
      </c>
      <c r="V60" s="613">
        <v>10.37</v>
      </c>
      <c r="W60" s="613">
        <v>10.37</v>
      </c>
      <c r="X60" s="613">
        <v>10.37</v>
      </c>
      <c r="Y60" s="613">
        <v>10.37</v>
      </c>
      <c r="Z60" s="613">
        <v>10.37</v>
      </c>
      <c r="AA60" s="613">
        <v>10.37</v>
      </c>
      <c r="AB60" s="613">
        <v>10.37</v>
      </c>
      <c r="AC60" s="613">
        <v>10.37</v>
      </c>
      <c r="AD60" s="613">
        <v>10.37</v>
      </c>
      <c r="AE60" s="613">
        <v>10.37</v>
      </c>
      <c r="AF60" s="613">
        <v>10.37</v>
      </c>
      <c r="AG60" s="613">
        <v>10.37</v>
      </c>
      <c r="AH60" s="613">
        <v>10.37</v>
      </c>
      <c r="AI60" s="613">
        <v>10.37</v>
      </c>
      <c r="AJ60" s="613">
        <v>10.37</v>
      </c>
      <c r="AK60" s="613">
        <v>10.37</v>
      </c>
      <c r="AL60" s="613">
        <v>10.37</v>
      </c>
      <c r="AM60" s="613">
        <v>10.37</v>
      </c>
      <c r="AN60" s="613">
        <v>10.37</v>
      </c>
      <c r="AO60" s="613">
        <v>10.37</v>
      </c>
      <c r="AP60" s="613">
        <v>10.37</v>
      </c>
      <c r="AQ60" s="613">
        <v>10.37</v>
      </c>
      <c r="AR60" s="613">
        <v>10.37</v>
      </c>
      <c r="AS60" s="613">
        <v>10.37</v>
      </c>
      <c r="AT60" s="613">
        <v>10.37</v>
      </c>
      <c r="AU60" s="613">
        <v>10.37</v>
      </c>
      <c r="AV60" s="613">
        <v>10.37</v>
      </c>
      <c r="AW60" s="613">
        <v>10.37</v>
      </c>
      <c r="AX60" s="613">
        <v>10.37</v>
      </c>
      <c r="AY60" s="613">
        <v>10.37</v>
      </c>
      <c r="AZ60" s="613">
        <v>10.37</v>
      </c>
      <c r="BA60" s="613">
        <v>10.37</v>
      </c>
      <c r="BB60" s="613">
        <v>10.37</v>
      </c>
      <c r="BC60" s="613">
        <v>10.37</v>
      </c>
      <c r="BD60" s="613">
        <v>10.37</v>
      </c>
      <c r="BE60" s="613">
        <v>10.37</v>
      </c>
      <c r="BF60" s="613">
        <v>10.37</v>
      </c>
      <c r="BG60" s="613">
        <v>10.37</v>
      </c>
      <c r="BH60" s="613">
        <v>10.37</v>
      </c>
      <c r="BI60" s="613">
        <v>10.37</v>
      </c>
      <c r="BJ60" s="613">
        <v>10.37</v>
      </c>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7"/>
      <c r="CK60" s="1366"/>
    </row>
    <row r="61" spans="1:89" s="1365" customFormat="1" x14ac:dyDescent="0.25">
      <c r="A61" s="1356"/>
      <c r="B61" s="615" t="s">
        <v>434</v>
      </c>
      <c r="C61" s="608" t="s">
        <v>152</v>
      </c>
      <c r="D61" s="609" t="s">
        <v>435</v>
      </c>
      <c r="E61" s="610" t="s">
        <v>145</v>
      </c>
      <c r="F61" s="611">
        <v>2</v>
      </c>
      <c r="G61" s="619"/>
      <c r="H61" s="619"/>
      <c r="I61" s="619">
        <f t="shared" ref="I61" si="8">SUM(I55:I60)</f>
        <v>26.93</v>
      </c>
      <c r="J61" s="619">
        <f t="shared" ref="J61:BJ61" si="9">SUM(J55:J60)</f>
        <v>30.71</v>
      </c>
      <c r="K61" s="619">
        <f t="shared" si="9"/>
        <v>26</v>
      </c>
      <c r="L61" s="619">
        <f t="shared" si="9"/>
        <v>24</v>
      </c>
      <c r="M61" s="623">
        <f t="shared" si="9"/>
        <v>24</v>
      </c>
      <c r="N61" s="623">
        <f t="shared" si="9"/>
        <v>24</v>
      </c>
      <c r="O61" s="623">
        <f t="shared" si="9"/>
        <v>24</v>
      </c>
      <c r="P61" s="623">
        <f t="shared" si="9"/>
        <v>24</v>
      </c>
      <c r="Q61" s="623">
        <f t="shared" si="9"/>
        <v>24</v>
      </c>
      <c r="R61" s="623">
        <f t="shared" si="9"/>
        <v>24</v>
      </c>
      <c r="S61" s="623">
        <f t="shared" si="9"/>
        <v>24</v>
      </c>
      <c r="T61" s="623">
        <f t="shared" si="9"/>
        <v>24</v>
      </c>
      <c r="U61" s="623">
        <f t="shared" si="9"/>
        <v>24</v>
      </c>
      <c r="V61" s="623">
        <f t="shared" si="9"/>
        <v>24</v>
      </c>
      <c r="W61" s="623">
        <f t="shared" si="9"/>
        <v>24</v>
      </c>
      <c r="X61" s="623">
        <f t="shared" si="9"/>
        <v>24</v>
      </c>
      <c r="Y61" s="623">
        <f t="shared" si="9"/>
        <v>24</v>
      </c>
      <c r="Z61" s="623">
        <f t="shared" si="9"/>
        <v>24</v>
      </c>
      <c r="AA61" s="623">
        <f t="shared" si="9"/>
        <v>24</v>
      </c>
      <c r="AB61" s="623">
        <f t="shared" si="9"/>
        <v>24</v>
      </c>
      <c r="AC61" s="623">
        <f t="shared" si="9"/>
        <v>24</v>
      </c>
      <c r="AD61" s="623">
        <f t="shared" si="9"/>
        <v>24</v>
      </c>
      <c r="AE61" s="623">
        <f t="shared" si="9"/>
        <v>24</v>
      </c>
      <c r="AF61" s="623">
        <f t="shared" si="9"/>
        <v>24</v>
      </c>
      <c r="AG61" s="623">
        <f t="shared" si="9"/>
        <v>24</v>
      </c>
      <c r="AH61" s="623">
        <f t="shared" si="9"/>
        <v>24</v>
      </c>
      <c r="AI61" s="623">
        <f t="shared" si="9"/>
        <v>24</v>
      </c>
      <c r="AJ61" s="623">
        <f t="shared" si="9"/>
        <v>24</v>
      </c>
      <c r="AK61" s="623">
        <f t="shared" si="9"/>
        <v>24</v>
      </c>
      <c r="AL61" s="623">
        <f t="shared" si="9"/>
        <v>24</v>
      </c>
      <c r="AM61" s="623">
        <f t="shared" si="9"/>
        <v>24</v>
      </c>
      <c r="AN61" s="623">
        <f t="shared" si="9"/>
        <v>24</v>
      </c>
      <c r="AO61" s="623">
        <f t="shared" si="9"/>
        <v>24</v>
      </c>
      <c r="AP61" s="623">
        <f t="shared" si="9"/>
        <v>24</v>
      </c>
      <c r="AQ61" s="623">
        <f t="shared" si="9"/>
        <v>24</v>
      </c>
      <c r="AR61" s="623">
        <f t="shared" si="9"/>
        <v>24</v>
      </c>
      <c r="AS61" s="623">
        <f t="shared" si="9"/>
        <v>24</v>
      </c>
      <c r="AT61" s="623">
        <f t="shared" si="9"/>
        <v>24</v>
      </c>
      <c r="AU61" s="623">
        <f t="shared" si="9"/>
        <v>24</v>
      </c>
      <c r="AV61" s="623">
        <f t="shared" si="9"/>
        <v>24</v>
      </c>
      <c r="AW61" s="623">
        <f t="shared" si="9"/>
        <v>24</v>
      </c>
      <c r="AX61" s="623">
        <f t="shared" si="9"/>
        <v>24</v>
      </c>
      <c r="AY61" s="623">
        <f t="shared" si="9"/>
        <v>24</v>
      </c>
      <c r="AZ61" s="623">
        <f t="shared" si="9"/>
        <v>24</v>
      </c>
      <c r="BA61" s="623">
        <f t="shared" si="9"/>
        <v>24</v>
      </c>
      <c r="BB61" s="623">
        <f t="shared" si="9"/>
        <v>24</v>
      </c>
      <c r="BC61" s="623">
        <f t="shared" si="9"/>
        <v>24</v>
      </c>
      <c r="BD61" s="623">
        <f t="shared" si="9"/>
        <v>24</v>
      </c>
      <c r="BE61" s="623">
        <f t="shared" si="9"/>
        <v>24</v>
      </c>
      <c r="BF61" s="623">
        <f t="shared" si="9"/>
        <v>24</v>
      </c>
      <c r="BG61" s="623">
        <f t="shared" si="9"/>
        <v>24</v>
      </c>
      <c r="BH61" s="623">
        <f t="shared" si="9"/>
        <v>24</v>
      </c>
      <c r="BI61" s="623">
        <f t="shared" si="9"/>
        <v>24</v>
      </c>
      <c r="BJ61" s="623">
        <f t="shared" si="9"/>
        <v>24</v>
      </c>
      <c r="BK61" s="1519"/>
      <c r="BL61" s="1519"/>
      <c r="BM61" s="1519"/>
      <c r="BN61" s="1519"/>
      <c r="BO61" s="1519"/>
      <c r="BP61" s="1519"/>
      <c r="BQ61" s="1519"/>
      <c r="BR61" s="1519"/>
      <c r="BS61" s="1519"/>
      <c r="BT61" s="1519"/>
      <c r="BU61" s="1519"/>
      <c r="BV61" s="1519"/>
      <c r="BW61" s="1519"/>
      <c r="BX61" s="1519"/>
      <c r="BY61" s="1519"/>
      <c r="BZ61" s="1519"/>
      <c r="CA61" s="1519"/>
      <c r="CB61" s="1519"/>
      <c r="CC61" s="1519"/>
      <c r="CD61" s="1519"/>
      <c r="CE61" s="1519"/>
      <c r="CF61" s="1519"/>
      <c r="CG61" s="1519"/>
      <c r="CH61" s="1519"/>
      <c r="CI61" s="1518"/>
      <c r="CK61" s="1366"/>
    </row>
    <row r="62" spans="1:89" s="1365" customFormat="1" ht="14.4" thickBot="1" x14ac:dyDescent="0.3">
      <c r="A62" s="1356"/>
      <c r="B62" s="653" t="s">
        <v>436</v>
      </c>
      <c r="C62" s="654" t="s">
        <v>437</v>
      </c>
      <c r="D62" s="655" t="s">
        <v>438</v>
      </c>
      <c r="E62" s="656" t="s">
        <v>439</v>
      </c>
      <c r="F62" s="628">
        <v>2</v>
      </c>
      <c r="G62" s="629"/>
      <c r="H62" s="629"/>
      <c r="I62" s="629">
        <f t="shared" ref="I62:BJ62" si="10">(I61*1000000)/(I76*1000)</f>
        <v>83.184036572558242</v>
      </c>
      <c r="J62" s="629">
        <f t="shared" si="10"/>
        <v>94.318517842385447</v>
      </c>
      <c r="K62" s="629">
        <f t="shared" si="10"/>
        <v>79.237902048543575</v>
      </c>
      <c r="L62" s="629">
        <f t="shared" si="10"/>
        <v>72.42747346687409</v>
      </c>
      <c r="M62" s="657">
        <f t="shared" si="10"/>
        <v>71.554737764408188</v>
      </c>
      <c r="N62" s="657">
        <f t="shared" si="10"/>
        <v>70.620282362840484</v>
      </c>
      <c r="O62" s="657">
        <f t="shared" si="10"/>
        <v>69.672719368040575</v>
      </c>
      <c r="P62" s="657">
        <f t="shared" si="10"/>
        <v>68.777068074854213</v>
      </c>
      <c r="Q62" s="657">
        <f t="shared" si="10"/>
        <v>67.900252040077234</v>
      </c>
      <c r="R62" s="657">
        <f t="shared" si="10"/>
        <v>67.102422341527856</v>
      </c>
      <c r="S62" s="657">
        <f t="shared" si="10"/>
        <v>66.342838059813673</v>
      </c>
      <c r="T62" s="657">
        <f t="shared" si="10"/>
        <v>65.656971867628982</v>
      </c>
      <c r="U62" s="657">
        <f t="shared" si="10"/>
        <v>65.062265536943571</v>
      </c>
      <c r="V62" s="657">
        <f t="shared" si="10"/>
        <v>64.511928820118229</v>
      </c>
      <c r="W62" s="657">
        <f t="shared" si="10"/>
        <v>64.013804790382409</v>
      </c>
      <c r="X62" s="657">
        <f t="shared" si="10"/>
        <v>63.542218138104992</v>
      </c>
      <c r="Y62" s="657">
        <f t="shared" si="10"/>
        <v>63.098814320696569</v>
      </c>
      <c r="Z62" s="657">
        <f t="shared" si="10"/>
        <v>62.694552297940824</v>
      </c>
      <c r="AA62" s="657">
        <f t="shared" si="10"/>
        <v>62.32730143560552</v>
      </c>
      <c r="AB62" s="657">
        <f t="shared" si="10"/>
        <v>61.963238604708707</v>
      </c>
      <c r="AC62" s="657">
        <f t="shared" si="10"/>
        <v>61.605625887361668</v>
      </c>
      <c r="AD62" s="657">
        <f t="shared" si="10"/>
        <v>61.255243991249799</v>
      </c>
      <c r="AE62" s="657">
        <f t="shared" si="10"/>
        <v>60.909537763608874</v>
      </c>
      <c r="AF62" s="657">
        <f t="shared" si="10"/>
        <v>60.570842332204577</v>
      </c>
      <c r="AG62" s="657">
        <f t="shared" si="10"/>
        <v>60.178445640396333</v>
      </c>
      <c r="AH62" s="657">
        <f t="shared" si="10"/>
        <v>59.792861086160755</v>
      </c>
      <c r="AI62" s="657">
        <f t="shared" si="10"/>
        <v>59.414340958305807</v>
      </c>
      <c r="AJ62" s="657">
        <f t="shared" si="10"/>
        <v>59.043629010378602</v>
      </c>
      <c r="AK62" s="657">
        <f t="shared" si="10"/>
        <v>58.679894549295511</v>
      </c>
      <c r="AL62" s="657">
        <f t="shared" si="10"/>
        <v>58.323831409132943</v>
      </c>
      <c r="AM62" s="657">
        <f t="shared" si="10"/>
        <v>58.135921105291771</v>
      </c>
      <c r="AN62" s="657">
        <f t="shared" si="10"/>
        <v>57.962583316987093</v>
      </c>
      <c r="AO62" s="657">
        <f t="shared" si="10"/>
        <v>57.796015417472439</v>
      </c>
      <c r="AP62" s="657">
        <f t="shared" si="10"/>
        <v>57.632616372379339</v>
      </c>
      <c r="AQ62" s="657">
        <f t="shared" si="10"/>
        <v>57.465890701551992</v>
      </c>
      <c r="AR62" s="657">
        <f t="shared" si="10"/>
        <v>57.303116222251965</v>
      </c>
      <c r="AS62" s="657">
        <f t="shared" si="10"/>
        <v>57.143533341335036</v>
      </c>
      <c r="AT62" s="657">
        <f t="shared" si="10"/>
        <v>56.986648056853618</v>
      </c>
      <c r="AU62" s="657">
        <f t="shared" si="10"/>
        <v>56.834101825113528</v>
      </c>
      <c r="AV62" s="657">
        <f t="shared" si="10"/>
        <v>56.677446512324771</v>
      </c>
      <c r="AW62" s="657">
        <f t="shared" si="10"/>
        <v>56.518556132315396</v>
      </c>
      <c r="AX62" s="657">
        <f t="shared" si="10"/>
        <v>56.358142734125799</v>
      </c>
      <c r="AY62" s="657">
        <f t="shared" si="10"/>
        <v>56.192378052729396</v>
      </c>
      <c r="AZ62" s="657">
        <f t="shared" si="10"/>
        <v>56.02684664556579</v>
      </c>
      <c r="BA62" s="657">
        <f t="shared" si="10"/>
        <v>55.854878487735142</v>
      </c>
      <c r="BB62" s="657">
        <f t="shared" si="10"/>
        <v>55.67848927777758</v>
      </c>
      <c r="BC62" s="657">
        <f t="shared" si="10"/>
        <v>55.503032213904412</v>
      </c>
      <c r="BD62" s="657">
        <f t="shared" si="10"/>
        <v>55.332080808686129</v>
      </c>
      <c r="BE62" s="657">
        <f t="shared" si="10"/>
        <v>55.16137289559709</v>
      </c>
      <c r="BF62" s="657">
        <f t="shared" si="10"/>
        <v>54.99487793747064</v>
      </c>
      <c r="BG62" s="657">
        <f t="shared" si="10"/>
        <v>54.831243961366575</v>
      </c>
      <c r="BH62" s="657">
        <f t="shared" si="10"/>
        <v>54.667563494119982</v>
      </c>
      <c r="BI62" s="657">
        <f t="shared" si="10"/>
        <v>54.506426952730457</v>
      </c>
      <c r="BJ62" s="657">
        <f t="shared" si="10"/>
        <v>54.347746337546148</v>
      </c>
      <c r="BK62" s="1524"/>
      <c r="BL62" s="1524"/>
      <c r="BM62" s="1524"/>
      <c r="BN62" s="1524"/>
      <c r="BO62" s="1524"/>
      <c r="BP62" s="1524"/>
      <c r="BQ62" s="1524"/>
      <c r="BR62" s="1524"/>
      <c r="BS62" s="1524"/>
      <c r="BT62" s="1524"/>
      <c r="BU62" s="1524"/>
      <c r="BV62" s="1524"/>
      <c r="BW62" s="1524"/>
      <c r="BX62" s="1524"/>
      <c r="BY62" s="1524"/>
      <c r="BZ62" s="1524"/>
      <c r="CA62" s="1524"/>
      <c r="CB62" s="1524"/>
      <c r="CC62" s="1524"/>
      <c r="CD62" s="1524"/>
      <c r="CE62" s="1524"/>
      <c r="CF62" s="1524"/>
      <c r="CG62" s="1524"/>
      <c r="CH62" s="1524"/>
      <c r="CI62" s="1521"/>
      <c r="CK62" s="1366"/>
    </row>
    <row r="63" spans="1:89" s="1365" customFormat="1" x14ac:dyDescent="0.25">
      <c r="A63" s="1356"/>
      <c r="B63" s="630" t="s">
        <v>440</v>
      </c>
      <c r="C63" s="631" t="s">
        <v>441</v>
      </c>
      <c r="D63" s="658" t="s">
        <v>79</v>
      </c>
      <c r="E63" s="659" t="s">
        <v>253</v>
      </c>
      <c r="F63" s="660">
        <v>2</v>
      </c>
      <c r="G63" s="661"/>
      <c r="H63" s="661"/>
      <c r="I63" s="661">
        <v>12.05</v>
      </c>
      <c r="J63" s="661">
        <v>12.22</v>
      </c>
      <c r="K63" s="661">
        <v>12.39</v>
      </c>
      <c r="L63" s="661">
        <v>12.56</v>
      </c>
      <c r="M63" s="662">
        <v>12.73</v>
      </c>
      <c r="N63" s="662">
        <v>12.9</v>
      </c>
      <c r="O63" s="662">
        <v>13.07</v>
      </c>
      <c r="P63" s="662">
        <v>13.23</v>
      </c>
      <c r="Q63" s="662">
        <v>13.4</v>
      </c>
      <c r="R63" s="662">
        <v>13.57</v>
      </c>
      <c r="S63" s="662">
        <v>13.74</v>
      </c>
      <c r="T63" s="662">
        <v>13.91</v>
      </c>
      <c r="U63" s="662">
        <v>14.08</v>
      </c>
      <c r="V63" s="662">
        <v>14.25</v>
      </c>
      <c r="W63" s="662">
        <v>14.41</v>
      </c>
      <c r="X63" s="662">
        <v>14.58</v>
      </c>
      <c r="Y63" s="662">
        <v>14.75</v>
      </c>
      <c r="Z63" s="662">
        <v>14.92</v>
      </c>
      <c r="AA63" s="662">
        <v>15.09</v>
      </c>
      <c r="AB63" s="662">
        <v>15.26</v>
      </c>
      <c r="AC63" s="662">
        <v>15.43</v>
      </c>
      <c r="AD63" s="662">
        <v>15.59</v>
      </c>
      <c r="AE63" s="662">
        <v>15.76</v>
      </c>
      <c r="AF63" s="662">
        <v>15.93</v>
      </c>
      <c r="AG63" s="662">
        <v>16.100000000000001</v>
      </c>
      <c r="AH63" s="662">
        <v>16.27</v>
      </c>
      <c r="AI63" s="662">
        <v>16.440000000000001</v>
      </c>
      <c r="AJ63" s="662">
        <v>16.61</v>
      </c>
      <c r="AK63" s="662">
        <v>16.78</v>
      </c>
      <c r="AL63" s="662">
        <v>16.940000000000001</v>
      </c>
      <c r="AM63" s="662">
        <v>17.11</v>
      </c>
      <c r="AN63" s="662">
        <v>17.28</v>
      </c>
      <c r="AO63" s="662">
        <v>17.45</v>
      </c>
      <c r="AP63" s="662">
        <v>17.62</v>
      </c>
      <c r="AQ63" s="662">
        <v>17.79</v>
      </c>
      <c r="AR63" s="662">
        <v>17.96</v>
      </c>
      <c r="AS63" s="662">
        <v>18.12</v>
      </c>
      <c r="AT63" s="662">
        <v>18.29</v>
      </c>
      <c r="AU63" s="662">
        <v>18.46</v>
      </c>
      <c r="AV63" s="662">
        <v>18.63</v>
      </c>
      <c r="AW63" s="662">
        <v>18.8</v>
      </c>
      <c r="AX63" s="662">
        <v>18.97</v>
      </c>
      <c r="AY63" s="662">
        <v>19.14</v>
      </c>
      <c r="AZ63" s="662">
        <v>19.3</v>
      </c>
      <c r="BA63" s="662">
        <v>19.47</v>
      </c>
      <c r="BB63" s="662">
        <v>19.64</v>
      </c>
      <c r="BC63" s="662">
        <v>19.809999999999999</v>
      </c>
      <c r="BD63" s="662">
        <v>19.98</v>
      </c>
      <c r="BE63" s="662">
        <v>20.149999999999999</v>
      </c>
      <c r="BF63" s="662">
        <v>20.32</v>
      </c>
      <c r="BG63" s="662">
        <v>20.48</v>
      </c>
      <c r="BH63" s="662">
        <v>20.65</v>
      </c>
      <c r="BI63" s="662">
        <v>20.82</v>
      </c>
      <c r="BJ63" s="662">
        <v>20.99</v>
      </c>
      <c r="BK63" s="662"/>
      <c r="BL63" s="662"/>
      <c r="BM63" s="662"/>
      <c r="BN63" s="662"/>
      <c r="BO63" s="662"/>
      <c r="BP63" s="662"/>
      <c r="BQ63" s="662"/>
      <c r="BR63" s="662"/>
      <c r="BS63" s="662"/>
      <c r="BT63" s="662"/>
      <c r="BU63" s="662"/>
      <c r="BV63" s="662"/>
      <c r="BW63" s="662"/>
      <c r="BX63" s="662"/>
      <c r="BY63" s="662"/>
      <c r="BZ63" s="662"/>
      <c r="CA63" s="662"/>
      <c r="CB63" s="662"/>
      <c r="CC63" s="662"/>
      <c r="CD63" s="662"/>
      <c r="CE63" s="662"/>
      <c r="CF63" s="662"/>
      <c r="CG63" s="662"/>
      <c r="CH63" s="662"/>
      <c r="CI63" s="663"/>
      <c r="CK63" s="1366"/>
    </row>
    <row r="64" spans="1:89" s="1365" customFormat="1" x14ac:dyDescent="0.25">
      <c r="A64" s="1356"/>
      <c r="B64" s="632" t="s">
        <v>442</v>
      </c>
      <c r="C64" s="633" t="s">
        <v>443</v>
      </c>
      <c r="D64" s="664" t="s">
        <v>79</v>
      </c>
      <c r="E64" s="642" t="s">
        <v>253</v>
      </c>
      <c r="F64" s="643">
        <v>2</v>
      </c>
      <c r="G64" s="665"/>
      <c r="H64" s="665"/>
      <c r="I64" s="665">
        <v>1.5</v>
      </c>
      <c r="J64" s="665">
        <v>1.5</v>
      </c>
      <c r="K64" s="665">
        <v>1.5</v>
      </c>
      <c r="L64" s="665">
        <v>1.5</v>
      </c>
      <c r="M64" s="666">
        <v>1.5</v>
      </c>
      <c r="N64" s="666">
        <v>1.5</v>
      </c>
      <c r="O64" s="666">
        <v>1.5</v>
      </c>
      <c r="P64" s="666">
        <v>1.5</v>
      </c>
      <c r="Q64" s="666">
        <v>1.5</v>
      </c>
      <c r="R64" s="666">
        <v>1.5</v>
      </c>
      <c r="S64" s="666">
        <v>1.5</v>
      </c>
      <c r="T64" s="666">
        <v>1.5</v>
      </c>
      <c r="U64" s="666">
        <v>1.5</v>
      </c>
      <c r="V64" s="666">
        <v>1.5</v>
      </c>
      <c r="W64" s="666">
        <v>1.5</v>
      </c>
      <c r="X64" s="666">
        <v>1.5</v>
      </c>
      <c r="Y64" s="666">
        <v>1.5</v>
      </c>
      <c r="Z64" s="666">
        <v>1.5</v>
      </c>
      <c r="AA64" s="666">
        <v>1.5</v>
      </c>
      <c r="AB64" s="666">
        <v>1.5</v>
      </c>
      <c r="AC64" s="666">
        <v>1.5</v>
      </c>
      <c r="AD64" s="666">
        <v>1.5</v>
      </c>
      <c r="AE64" s="666">
        <v>1.5</v>
      </c>
      <c r="AF64" s="666">
        <v>1.5</v>
      </c>
      <c r="AG64" s="666">
        <v>1.5</v>
      </c>
      <c r="AH64" s="666">
        <v>1.5</v>
      </c>
      <c r="AI64" s="666">
        <v>1.5</v>
      </c>
      <c r="AJ64" s="666">
        <v>1.5</v>
      </c>
      <c r="AK64" s="666">
        <v>1.5</v>
      </c>
      <c r="AL64" s="666">
        <v>1.5</v>
      </c>
      <c r="AM64" s="666">
        <v>1.5</v>
      </c>
      <c r="AN64" s="666">
        <v>1.5</v>
      </c>
      <c r="AO64" s="666">
        <v>1.5</v>
      </c>
      <c r="AP64" s="666">
        <v>1.5</v>
      </c>
      <c r="AQ64" s="666">
        <v>1.5</v>
      </c>
      <c r="AR64" s="666">
        <v>1.5</v>
      </c>
      <c r="AS64" s="666">
        <v>1.5</v>
      </c>
      <c r="AT64" s="666">
        <v>1.5</v>
      </c>
      <c r="AU64" s="666">
        <v>1.5</v>
      </c>
      <c r="AV64" s="666">
        <v>1.5</v>
      </c>
      <c r="AW64" s="666">
        <v>1.5</v>
      </c>
      <c r="AX64" s="666">
        <v>1.5</v>
      </c>
      <c r="AY64" s="666">
        <v>1.5</v>
      </c>
      <c r="AZ64" s="666">
        <v>1.5</v>
      </c>
      <c r="BA64" s="666">
        <v>1.5</v>
      </c>
      <c r="BB64" s="666">
        <v>1.5</v>
      </c>
      <c r="BC64" s="666">
        <v>1.5</v>
      </c>
      <c r="BD64" s="666">
        <v>1.5</v>
      </c>
      <c r="BE64" s="666">
        <v>1.5</v>
      </c>
      <c r="BF64" s="666">
        <v>1.5</v>
      </c>
      <c r="BG64" s="666">
        <v>1.5</v>
      </c>
      <c r="BH64" s="666">
        <v>1.5</v>
      </c>
      <c r="BI64" s="666">
        <v>1.5</v>
      </c>
      <c r="BJ64" s="666">
        <v>1.5</v>
      </c>
      <c r="BK64" s="666"/>
      <c r="BL64" s="666"/>
      <c r="BM64" s="666"/>
      <c r="BN64" s="666"/>
      <c r="BO64" s="666"/>
      <c r="BP64" s="666"/>
      <c r="BQ64" s="666"/>
      <c r="BR64" s="666"/>
      <c r="BS64" s="666"/>
      <c r="BT64" s="666"/>
      <c r="BU64" s="666"/>
      <c r="BV64" s="666"/>
      <c r="BW64" s="666"/>
      <c r="BX64" s="666"/>
      <c r="BY64" s="666"/>
      <c r="BZ64" s="666"/>
      <c r="CA64" s="666"/>
      <c r="CB64" s="666"/>
      <c r="CC64" s="666"/>
      <c r="CD64" s="666"/>
      <c r="CE64" s="666"/>
      <c r="CF64" s="666"/>
      <c r="CG64" s="666"/>
      <c r="CH64" s="666"/>
      <c r="CI64" s="667"/>
      <c r="CK64" s="1366"/>
    </row>
    <row r="65" spans="1:89" s="1365" customFormat="1" x14ac:dyDescent="0.25">
      <c r="A65" s="1356"/>
      <c r="B65" s="668" t="s">
        <v>444</v>
      </c>
      <c r="C65" s="669" t="s">
        <v>445</v>
      </c>
      <c r="D65" s="664" t="s">
        <v>79</v>
      </c>
      <c r="E65" s="642" t="s">
        <v>253</v>
      </c>
      <c r="F65" s="643">
        <v>2</v>
      </c>
      <c r="G65" s="665"/>
      <c r="H65" s="665"/>
      <c r="I65" s="665">
        <v>2.46</v>
      </c>
      <c r="J65" s="665">
        <v>2.46</v>
      </c>
      <c r="K65" s="665">
        <v>2.46</v>
      </c>
      <c r="L65" s="665">
        <v>2.46</v>
      </c>
      <c r="M65" s="666">
        <v>2.46</v>
      </c>
      <c r="N65" s="666">
        <v>2.46</v>
      </c>
      <c r="O65" s="666">
        <v>2.46</v>
      </c>
      <c r="P65" s="666">
        <v>2.46</v>
      </c>
      <c r="Q65" s="666">
        <v>2.46</v>
      </c>
      <c r="R65" s="666">
        <v>2.46</v>
      </c>
      <c r="S65" s="666">
        <v>2.46</v>
      </c>
      <c r="T65" s="666">
        <v>2.46</v>
      </c>
      <c r="U65" s="666">
        <v>2.46</v>
      </c>
      <c r="V65" s="666">
        <v>2.46</v>
      </c>
      <c r="W65" s="666">
        <v>2.46</v>
      </c>
      <c r="X65" s="666">
        <v>2.46</v>
      </c>
      <c r="Y65" s="666">
        <v>2.46</v>
      </c>
      <c r="Z65" s="666">
        <v>2.46</v>
      </c>
      <c r="AA65" s="666">
        <v>2.46</v>
      </c>
      <c r="AB65" s="666">
        <v>2.46</v>
      </c>
      <c r="AC65" s="666">
        <v>2.46</v>
      </c>
      <c r="AD65" s="666">
        <v>2.46</v>
      </c>
      <c r="AE65" s="666">
        <v>2.46</v>
      </c>
      <c r="AF65" s="666">
        <v>2.46</v>
      </c>
      <c r="AG65" s="666">
        <v>2.46</v>
      </c>
      <c r="AH65" s="666">
        <v>2.46</v>
      </c>
      <c r="AI65" s="666">
        <v>2.46</v>
      </c>
      <c r="AJ65" s="666">
        <v>2.46</v>
      </c>
      <c r="AK65" s="666">
        <v>2.46</v>
      </c>
      <c r="AL65" s="666">
        <v>2.46</v>
      </c>
      <c r="AM65" s="666">
        <v>2.46</v>
      </c>
      <c r="AN65" s="666">
        <v>2.46</v>
      </c>
      <c r="AO65" s="666">
        <v>2.46</v>
      </c>
      <c r="AP65" s="666">
        <v>2.46</v>
      </c>
      <c r="AQ65" s="666">
        <v>2.46</v>
      </c>
      <c r="AR65" s="666">
        <v>2.46</v>
      </c>
      <c r="AS65" s="666">
        <v>2.46</v>
      </c>
      <c r="AT65" s="666">
        <v>2.46</v>
      </c>
      <c r="AU65" s="666">
        <v>2.46</v>
      </c>
      <c r="AV65" s="666">
        <v>2.46</v>
      </c>
      <c r="AW65" s="666">
        <v>2.46</v>
      </c>
      <c r="AX65" s="666">
        <v>2.46</v>
      </c>
      <c r="AY65" s="666">
        <v>2.46</v>
      </c>
      <c r="AZ65" s="666">
        <v>2.46</v>
      </c>
      <c r="BA65" s="666">
        <v>2.46</v>
      </c>
      <c r="BB65" s="666">
        <v>2.46</v>
      </c>
      <c r="BC65" s="666">
        <v>2.46</v>
      </c>
      <c r="BD65" s="666">
        <v>2.46</v>
      </c>
      <c r="BE65" s="666">
        <v>2.46</v>
      </c>
      <c r="BF65" s="666">
        <v>2.46</v>
      </c>
      <c r="BG65" s="666">
        <v>2.46</v>
      </c>
      <c r="BH65" s="666">
        <v>2.46</v>
      </c>
      <c r="BI65" s="666">
        <v>2.46</v>
      </c>
      <c r="BJ65" s="666">
        <v>2.46</v>
      </c>
      <c r="BK65" s="666"/>
      <c r="BL65" s="666"/>
      <c r="BM65" s="666"/>
      <c r="BN65" s="666"/>
      <c r="BO65" s="666"/>
      <c r="BP65" s="666"/>
      <c r="BQ65" s="666"/>
      <c r="BR65" s="666"/>
      <c r="BS65" s="666"/>
      <c r="BT65" s="666"/>
      <c r="BU65" s="666"/>
      <c r="BV65" s="666"/>
      <c r="BW65" s="666"/>
      <c r="BX65" s="666"/>
      <c r="BY65" s="666"/>
      <c r="BZ65" s="666"/>
      <c r="CA65" s="666"/>
      <c r="CB65" s="666"/>
      <c r="CC65" s="666"/>
      <c r="CD65" s="666"/>
      <c r="CE65" s="666"/>
      <c r="CF65" s="666"/>
      <c r="CG65" s="666"/>
      <c r="CH65" s="666"/>
      <c r="CI65" s="667"/>
      <c r="CK65" s="1366"/>
    </row>
    <row r="66" spans="1:89" s="1365" customFormat="1" ht="27.6" x14ac:dyDescent="0.25">
      <c r="A66" s="1356"/>
      <c r="B66" s="668" t="s">
        <v>446</v>
      </c>
      <c r="C66" s="669" t="s">
        <v>447</v>
      </c>
      <c r="D66" s="670" t="s">
        <v>448</v>
      </c>
      <c r="E66" s="671" t="s">
        <v>253</v>
      </c>
      <c r="F66" s="672">
        <v>2</v>
      </c>
      <c r="G66" s="665"/>
      <c r="H66" s="624"/>
      <c r="I66" s="624">
        <v>102.22</v>
      </c>
      <c r="J66" s="623">
        <f t="shared" ref="J66:BJ66" si="11">I66+SUM(J67:J72)</f>
        <v>107.98884</v>
      </c>
      <c r="K66" s="623">
        <f t="shared" si="11"/>
        <v>114.14579999999999</v>
      </c>
      <c r="L66" s="623">
        <f t="shared" si="11"/>
        <v>121.00596999999999</v>
      </c>
      <c r="M66" s="623">
        <f>L66+SUM(M67:M72)</f>
        <v>124.87755999999999</v>
      </c>
      <c r="N66" s="623">
        <f t="shared" si="11"/>
        <v>129.14570999999998</v>
      </c>
      <c r="O66" s="623">
        <f t="shared" si="11"/>
        <v>133.59767999999997</v>
      </c>
      <c r="P66" s="623">
        <f t="shared" si="11"/>
        <v>137.92351999999997</v>
      </c>
      <c r="Q66" s="623">
        <f t="shared" si="11"/>
        <v>142.25965999999997</v>
      </c>
      <c r="R66" s="623">
        <f t="shared" si="11"/>
        <v>146.29219999999998</v>
      </c>
      <c r="S66" s="623">
        <f t="shared" si="11"/>
        <v>150.21720999999997</v>
      </c>
      <c r="T66" s="623">
        <f t="shared" si="11"/>
        <v>153.82619999999997</v>
      </c>
      <c r="U66" s="623">
        <f t="shared" si="11"/>
        <v>156.99740999999997</v>
      </c>
      <c r="V66" s="623">
        <f t="shared" si="11"/>
        <v>159.97421999999997</v>
      </c>
      <c r="W66" s="623">
        <f t="shared" si="11"/>
        <v>162.70912999999999</v>
      </c>
      <c r="X66" s="623">
        <f t="shared" si="11"/>
        <v>165.32163999999997</v>
      </c>
      <c r="Y66" s="623">
        <f t="shared" si="11"/>
        <v>167.80579999999998</v>
      </c>
      <c r="Z66" s="623">
        <f t="shared" si="11"/>
        <v>170.08837999999997</v>
      </c>
      <c r="AA66" s="623">
        <f t="shared" si="11"/>
        <v>172.17399999999998</v>
      </c>
      <c r="AB66" s="623">
        <f t="shared" si="11"/>
        <v>174.26642999999999</v>
      </c>
      <c r="AC66" s="623">
        <f t="shared" si="11"/>
        <v>176.34481</v>
      </c>
      <c r="AD66" s="623">
        <f t="shared" si="11"/>
        <v>178.41318999999999</v>
      </c>
      <c r="AE66" s="623">
        <f t="shared" si="11"/>
        <v>180.46695999999997</v>
      </c>
      <c r="AF66" s="623">
        <f t="shared" si="11"/>
        <v>182.50024999999997</v>
      </c>
      <c r="AG66" s="623">
        <f t="shared" si="11"/>
        <v>184.91388999999995</v>
      </c>
      <c r="AH66" s="623">
        <f t="shared" si="11"/>
        <v>187.31570999999994</v>
      </c>
      <c r="AI66" s="623">
        <f t="shared" si="11"/>
        <v>189.70287999999994</v>
      </c>
      <c r="AJ66" s="623">
        <f t="shared" si="11"/>
        <v>192.06907999999993</v>
      </c>
      <c r="AK66" s="623">
        <f t="shared" si="11"/>
        <v>194.41868999999994</v>
      </c>
      <c r="AL66" s="623">
        <f t="shared" si="11"/>
        <v>196.75559999999993</v>
      </c>
      <c r="AM66" s="623">
        <f t="shared" si="11"/>
        <v>197.91565999999992</v>
      </c>
      <c r="AN66" s="623">
        <f t="shared" si="11"/>
        <v>198.98021999999992</v>
      </c>
      <c r="AO66" s="623">
        <f t="shared" si="11"/>
        <v>200.00353999999993</v>
      </c>
      <c r="AP66" s="623">
        <f t="shared" si="11"/>
        <v>201.01085999999992</v>
      </c>
      <c r="AQ66" s="623">
        <f t="shared" si="11"/>
        <v>202.04904999999991</v>
      </c>
      <c r="AR66" s="623">
        <f t="shared" si="11"/>
        <v>203.06538999999992</v>
      </c>
      <c r="AS66" s="623">
        <f t="shared" si="11"/>
        <v>204.07502999999991</v>
      </c>
      <c r="AT66" s="623">
        <f t="shared" si="11"/>
        <v>205.06128399999992</v>
      </c>
      <c r="AU66" s="623">
        <f t="shared" si="11"/>
        <v>206.02167999999992</v>
      </c>
      <c r="AV66" s="623">
        <f t="shared" si="11"/>
        <v>207.01885799999991</v>
      </c>
      <c r="AW66" s="623">
        <f t="shared" si="11"/>
        <v>208.03929799999992</v>
      </c>
      <c r="AX66" s="623">
        <f t="shared" si="11"/>
        <v>209.07795799999991</v>
      </c>
      <c r="AY66" s="623">
        <f t="shared" si="11"/>
        <v>210.16418799999991</v>
      </c>
      <c r="AZ66" s="623">
        <f t="shared" si="11"/>
        <v>211.2660679999999</v>
      </c>
      <c r="BA66" s="623">
        <f t="shared" si="11"/>
        <v>212.41493799999989</v>
      </c>
      <c r="BB66" s="623">
        <f t="shared" si="11"/>
        <v>213.60617799999989</v>
      </c>
      <c r="BC66" s="623">
        <f t="shared" si="11"/>
        <v>214.79880799999989</v>
      </c>
      <c r="BD66" s="623">
        <f t="shared" si="11"/>
        <v>215.9647579999999</v>
      </c>
      <c r="BE66" s="623">
        <f t="shared" si="11"/>
        <v>217.13706799999991</v>
      </c>
      <c r="BF66" s="623">
        <f t="shared" si="11"/>
        <v>218.28427799999992</v>
      </c>
      <c r="BG66" s="623">
        <f t="shared" si="11"/>
        <v>219.42664799999991</v>
      </c>
      <c r="BH66" s="623">
        <f t="shared" si="11"/>
        <v>220.5671879999999</v>
      </c>
      <c r="BI66" s="623">
        <f t="shared" si="11"/>
        <v>221.6950479999999</v>
      </c>
      <c r="BJ66" s="623">
        <f t="shared" si="11"/>
        <v>222.8106479999999</v>
      </c>
      <c r="BK66" s="1519"/>
      <c r="BL66" s="1519"/>
      <c r="BM66" s="1519"/>
      <c r="BN66" s="1519"/>
      <c r="BO66" s="1519"/>
      <c r="BP66" s="1519"/>
      <c r="BQ66" s="1519"/>
      <c r="BR66" s="1519"/>
      <c r="BS66" s="1519"/>
      <c r="BT66" s="1519"/>
      <c r="BU66" s="1519"/>
      <c r="BV66" s="1519"/>
      <c r="BW66" s="1519"/>
      <c r="BX66" s="1519"/>
      <c r="BY66" s="1519"/>
      <c r="BZ66" s="1519"/>
      <c r="CA66" s="1519"/>
      <c r="CB66" s="1519"/>
      <c r="CC66" s="1519"/>
      <c r="CD66" s="1519"/>
      <c r="CE66" s="1519"/>
      <c r="CF66" s="1519"/>
      <c r="CG66" s="1519"/>
      <c r="CH66" s="1519"/>
      <c r="CI66" s="1518"/>
      <c r="CK66" s="1366"/>
    </row>
    <row r="67" spans="1:89" s="1365" customFormat="1" x14ac:dyDescent="0.25">
      <c r="A67" s="1356"/>
      <c r="B67" s="668" t="s">
        <v>449</v>
      </c>
      <c r="C67" s="669" t="s">
        <v>450</v>
      </c>
      <c r="D67" s="670" t="s">
        <v>451</v>
      </c>
      <c r="E67" s="671" t="s">
        <v>253</v>
      </c>
      <c r="F67" s="672">
        <v>2</v>
      </c>
      <c r="G67" s="665"/>
      <c r="H67" s="665"/>
      <c r="I67" s="665">
        <v>-0.1595</v>
      </c>
      <c r="J67" s="665">
        <v>1.6928400000000001</v>
      </c>
      <c r="K67" s="665">
        <v>2.3609599999999995</v>
      </c>
      <c r="L67" s="665">
        <v>3.0641699999999998</v>
      </c>
      <c r="M67" s="666">
        <v>3.8715899999999994</v>
      </c>
      <c r="N67" s="666">
        <v>4.2681499999999994</v>
      </c>
      <c r="O67" s="666">
        <v>4.4519700000000002</v>
      </c>
      <c r="P67" s="666">
        <v>4.3258399999999995</v>
      </c>
      <c r="Q67" s="666">
        <v>4.3361399999999994</v>
      </c>
      <c r="R67" s="666">
        <v>4.03254</v>
      </c>
      <c r="S67" s="666">
        <v>3.9250099999999994</v>
      </c>
      <c r="T67" s="666">
        <v>3.6089899999999999</v>
      </c>
      <c r="U67" s="666">
        <v>3.1712100000000003</v>
      </c>
      <c r="V67" s="666">
        <v>2.97681</v>
      </c>
      <c r="W67" s="666">
        <v>2.7349100000000002</v>
      </c>
      <c r="X67" s="666">
        <v>2.6125099999999999</v>
      </c>
      <c r="Y67" s="666">
        <v>2.4841600000000001</v>
      </c>
      <c r="Z67" s="666">
        <v>2.2825800000000003</v>
      </c>
      <c r="AA67" s="666">
        <v>2.08562</v>
      </c>
      <c r="AB67" s="666">
        <v>2.0924300000000002</v>
      </c>
      <c r="AC67" s="666">
        <v>2.0783800000000001</v>
      </c>
      <c r="AD67" s="666">
        <v>2.0683799999999999</v>
      </c>
      <c r="AE67" s="666">
        <v>2.0537700000000001</v>
      </c>
      <c r="AF67" s="666">
        <v>2.03329</v>
      </c>
      <c r="AG67" s="666">
        <v>2.41364</v>
      </c>
      <c r="AH67" s="666">
        <v>2.4018199999999998</v>
      </c>
      <c r="AI67" s="666">
        <v>2.3871699999999998</v>
      </c>
      <c r="AJ67" s="666">
        <v>2.3662000000000001</v>
      </c>
      <c r="AK67" s="666">
        <v>2.3496100000000002</v>
      </c>
      <c r="AL67" s="666">
        <v>2.33691</v>
      </c>
      <c r="AM67" s="666">
        <v>1.1600600000000001</v>
      </c>
      <c r="AN67" s="666">
        <v>1.06456</v>
      </c>
      <c r="AO67" s="666">
        <v>1.02332</v>
      </c>
      <c r="AP67" s="666">
        <v>1.00732</v>
      </c>
      <c r="AQ67" s="666">
        <v>1.0381899999999999</v>
      </c>
      <c r="AR67" s="666">
        <v>1.01634</v>
      </c>
      <c r="AS67" s="666">
        <v>1.0096400000000001</v>
      </c>
      <c r="AT67" s="666">
        <v>0.98625399999999996</v>
      </c>
      <c r="AU67" s="666">
        <v>0.96039600000000003</v>
      </c>
      <c r="AV67" s="666">
        <v>0.99717800000000001</v>
      </c>
      <c r="AW67" s="666">
        <v>1.02044</v>
      </c>
      <c r="AX67" s="666">
        <v>1.0386599999999999</v>
      </c>
      <c r="AY67" s="666">
        <v>1.08623</v>
      </c>
      <c r="AZ67" s="666">
        <v>1.10188</v>
      </c>
      <c r="BA67" s="666">
        <v>1.1488700000000001</v>
      </c>
      <c r="BB67" s="666">
        <v>1.1912400000000001</v>
      </c>
      <c r="BC67" s="666">
        <v>1.1926300000000001</v>
      </c>
      <c r="BD67" s="666">
        <v>1.16595</v>
      </c>
      <c r="BE67" s="666">
        <v>1.17231</v>
      </c>
      <c r="BF67" s="666">
        <v>1.1472100000000001</v>
      </c>
      <c r="BG67" s="666">
        <v>1.1423700000000001</v>
      </c>
      <c r="BH67" s="666">
        <v>1.1405400000000001</v>
      </c>
      <c r="BI67" s="666">
        <v>1.1278600000000001</v>
      </c>
      <c r="BJ67" s="666">
        <v>1.1155999999999999</v>
      </c>
      <c r="BK67" s="666"/>
      <c r="BL67" s="666"/>
      <c r="BM67" s="666"/>
      <c r="BN67" s="666"/>
      <c r="BO67" s="666"/>
      <c r="BP67" s="666"/>
      <c r="BQ67" s="666"/>
      <c r="BR67" s="666"/>
      <c r="BS67" s="666"/>
      <c r="BT67" s="666"/>
      <c r="BU67" s="666"/>
      <c r="BV67" s="666"/>
      <c r="BW67" s="666"/>
      <c r="BX67" s="666"/>
      <c r="BY67" s="666"/>
      <c r="BZ67" s="666"/>
      <c r="CA67" s="666"/>
      <c r="CB67" s="666"/>
      <c r="CC67" s="666"/>
      <c r="CD67" s="666"/>
      <c r="CE67" s="666"/>
      <c r="CF67" s="666"/>
      <c r="CG67" s="666"/>
      <c r="CH67" s="666"/>
      <c r="CI67" s="667"/>
      <c r="CK67" s="1366"/>
    </row>
    <row r="68" spans="1:89" s="1365" customFormat="1" x14ac:dyDescent="0.25">
      <c r="A68" s="1356"/>
      <c r="B68" s="668" t="s">
        <v>452</v>
      </c>
      <c r="C68" s="669" t="s">
        <v>453</v>
      </c>
      <c r="D68" s="670" t="s">
        <v>454</v>
      </c>
      <c r="E68" s="671" t="s">
        <v>253</v>
      </c>
      <c r="F68" s="672">
        <v>2</v>
      </c>
      <c r="G68" s="665"/>
      <c r="H68" s="665"/>
      <c r="I68" s="665">
        <v>0</v>
      </c>
      <c r="J68" s="665">
        <v>1.5780000000000001</v>
      </c>
      <c r="K68" s="665">
        <v>1.494</v>
      </c>
      <c r="L68" s="665">
        <v>1.494</v>
      </c>
      <c r="M68" s="666">
        <v>0</v>
      </c>
      <c r="N68" s="666">
        <v>0</v>
      </c>
      <c r="O68" s="666">
        <v>0</v>
      </c>
      <c r="P68" s="666">
        <v>0</v>
      </c>
      <c r="Q68" s="666">
        <v>0</v>
      </c>
      <c r="R68" s="666">
        <v>0</v>
      </c>
      <c r="S68" s="666">
        <v>0</v>
      </c>
      <c r="T68" s="666">
        <v>0</v>
      </c>
      <c r="U68" s="666">
        <v>0</v>
      </c>
      <c r="V68" s="666">
        <v>0</v>
      </c>
      <c r="W68" s="666">
        <v>0</v>
      </c>
      <c r="X68" s="666">
        <v>0</v>
      </c>
      <c r="Y68" s="666">
        <v>0</v>
      </c>
      <c r="Z68" s="666">
        <v>0</v>
      </c>
      <c r="AA68" s="666">
        <v>0</v>
      </c>
      <c r="AB68" s="666">
        <v>0</v>
      </c>
      <c r="AC68" s="666">
        <v>0</v>
      </c>
      <c r="AD68" s="666">
        <v>0</v>
      </c>
      <c r="AE68" s="666">
        <v>0</v>
      </c>
      <c r="AF68" s="666">
        <v>0</v>
      </c>
      <c r="AG68" s="666">
        <v>0</v>
      </c>
      <c r="AH68" s="666">
        <v>0</v>
      </c>
      <c r="AI68" s="666">
        <v>0</v>
      </c>
      <c r="AJ68" s="666">
        <v>0</v>
      </c>
      <c r="AK68" s="666">
        <v>0</v>
      </c>
      <c r="AL68" s="666">
        <v>0</v>
      </c>
      <c r="AM68" s="666">
        <v>0</v>
      </c>
      <c r="AN68" s="666">
        <v>0</v>
      </c>
      <c r="AO68" s="666">
        <v>0</v>
      </c>
      <c r="AP68" s="666">
        <v>0</v>
      </c>
      <c r="AQ68" s="666">
        <v>0</v>
      </c>
      <c r="AR68" s="666">
        <v>0</v>
      </c>
      <c r="AS68" s="666">
        <v>0</v>
      </c>
      <c r="AT68" s="666">
        <v>0</v>
      </c>
      <c r="AU68" s="666">
        <v>0</v>
      </c>
      <c r="AV68" s="666">
        <v>0</v>
      </c>
      <c r="AW68" s="666">
        <v>0</v>
      </c>
      <c r="AX68" s="666">
        <v>0</v>
      </c>
      <c r="AY68" s="666">
        <v>0</v>
      </c>
      <c r="AZ68" s="666">
        <v>0</v>
      </c>
      <c r="BA68" s="666">
        <v>0</v>
      </c>
      <c r="BB68" s="666">
        <v>0</v>
      </c>
      <c r="BC68" s="666">
        <v>0</v>
      </c>
      <c r="BD68" s="666">
        <v>0</v>
      </c>
      <c r="BE68" s="666">
        <v>0</v>
      </c>
      <c r="BF68" s="666">
        <v>0</v>
      </c>
      <c r="BG68" s="666">
        <v>0</v>
      </c>
      <c r="BH68" s="666">
        <v>0</v>
      </c>
      <c r="BI68" s="666">
        <v>0</v>
      </c>
      <c r="BJ68" s="666">
        <v>0</v>
      </c>
      <c r="BK68" s="666"/>
      <c r="BL68" s="666"/>
      <c r="BM68" s="666"/>
      <c r="BN68" s="666"/>
      <c r="BO68" s="666"/>
      <c r="BP68" s="666"/>
      <c r="BQ68" s="666"/>
      <c r="BR68" s="666"/>
      <c r="BS68" s="666"/>
      <c r="BT68" s="666"/>
      <c r="BU68" s="666"/>
      <c r="BV68" s="666"/>
      <c r="BW68" s="666"/>
      <c r="BX68" s="666"/>
      <c r="BY68" s="666"/>
      <c r="BZ68" s="666"/>
      <c r="CA68" s="666"/>
      <c r="CB68" s="666"/>
      <c r="CC68" s="666"/>
      <c r="CD68" s="666"/>
      <c r="CE68" s="666"/>
      <c r="CF68" s="666"/>
      <c r="CG68" s="666"/>
      <c r="CH68" s="666"/>
      <c r="CI68" s="667"/>
      <c r="CK68" s="1366"/>
    </row>
    <row r="69" spans="1:89" s="1365" customFormat="1" x14ac:dyDescent="0.25">
      <c r="A69" s="1356"/>
      <c r="B69" s="668" t="s">
        <v>455</v>
      </c>
      <c r="C69" s="669" t="s">
        <v>456</v>
      </c>
      <c r="D69" s="670" t="s">
        <v>457</v>
      </c>
      <c r="E69" s="671" t="s">
        <v>253</v>
      </c>
      <c r="F69" s="672">
        <v>2</v>
      </c>
      <c r="G69" s="665"/>
      <c r="H69" s="665"/>
      <c r="I69" s="665">
        <v>0</v>
      </c>
      <c r="J69" s="665">
        <v>0</v>
      </c>
      <c r="K69" s="665">
        <v>0</v>
      </c>
      <c r="L69" s="665">
        <v>0</v>
      </c>
      <c r="M69" s="666">
        <v>0</v>
      </c>
      <c r="N69" s="666">
        <v>0</v>
      </c>
      <c r="O69" s="666">
        <v>0</v>
      </c>
      <c r="P69" s="666">
        <v>0</v>
      </c>
      <c r="Q69" s="666">
        <v>0</v>
      </c>
      <c r="R69" s="666">
        <v>0</v>
      </c>
      <c r="S69" s="666">
        <v>0</v>
      </c>
      <c r="T69" s="666">
        <v>0</v>
      </c>
      <c r="U69" s="666">
        <v>0</v>
      </c>
      <c r="V69" s="666">
        <v>0</v>
      </c>
      <c r="W69" s="666">
        <v>0</v>
      </c>
      <c r="X69" s="666">
        <v>0</v>
      </c>
      <c r="Y69" s="666">
        <v>0</v>
      </c>
      <c r="Z69" s="666">
        <v>0</v>
      </c>
      <c r="AA69" s="666">
        <v>0</v>
      </c>
      <c r="AB69" s="666">
        <v>0</v>
      </c>
      <c r="AC69" s="666">
        <v>0</v>
      </c>
      <c r="AD69" s="666">
        <v>0</v>
      </c>
      <c r="AE69" s="666">
        <v>0</v>
      </c>
      <c r="AF69" s="666">
        <v>0</v>
      </c>
      <c r="AG69" s="666">
        <v>0</v>
      </c>
      <c r="AH69" s="666">
        <v>0</v>
      </c>
      <c r="AI69" s="666">
        <v>0</v>
      </c>
      <c r="AJ69" s="666">
        <v>0</v>
      </c>
      <c r="AK69" s="666">
        <v>0</v>
      </c>
      <c r="AL69" s="666">
        <v>0</v>
      </c>
      <c r="AM69" s="666">
        <v>0</v>
      </c>
      <c r="AN69" s="666">
        <v>0</v>
      </c>
      <c r="AO69" s="666">
        <v>0</v>
      </c>
      <c r="AP69" s="666">
        <v>0</v>
      </c>
      <c r="AQ69" s="666">
        <v>0</v>
      </c>
      <c r="AR69" s="666">
        <v>0</v>
      </c>
      <c r="AS69" s="666">
        <v>0</v>
      </c>
      <c r="AT69" s="666">
        <v>0</v>
      </c>
      <c r="AU69" s="666">
        <v>0</v>
      </c>
      <c r="AV69" s="666">
        <v>0</v>
      </c>
      <c r="AW69" s="666">
        <v>0</v>
      </c>
      <c r="AX69" s="666">
        <v>0</v>
      </c>
      <c r="AY69" s="666">
        <v>0</v>
      </c>
      <c r="AZ69" s="666">
        <v>0</v>
      </c>
      <c r="BA69" s="666">
        <v>0</v>
      </c>
      <c r="BB69" s="666">
        <v>0</v>
      </c>
      <c r="BC69" s="666">
        <v>0</v>
      </c>
      <c r="BD69" s="666">
        <v>0</v>
      </c>
      <c r="BE69" s="666">
        <v>0</v>
      </c>
      <c r="BF69" s="666">
        <v>0</v>
      </c>
      <c r="BG69" s="666">
        <v>0</v>
      </c>
      <c r="BH69" s="666">
        <v>0</v>
      </c>
      <c r="BI69" s="666">
        <v>0</v>
      </c>
      <c r="BJ69" s="666">
        <v>0</v>
      </c>
      <c r="BK69" s="666"/>
      <c r="BL69" s="666"/>
      <c r="BM69" s="666"/>
      <c r="BN69" s="666"/>
      <c r="BO69" s="666"/>
      <c r="BP69" s="666"/>
      <c r="BQ69" s="666"/>
      <c r="BR69" s="666"/>
      <c r="BS69" s="666"/>
      <c r="BT69" s="666"/>
      <c r="BU69" s="666"/>
      <c r="BV69" s="666"/>
      <c r="BW69" s="666"/>
      <c r="BX69" s="666"/>
      <c r="BY69" s="666"/>
      <c r="BZ69" s="666"/>
      <c r="CA69" s="666"/>
      <c r="CB69" s="666"/>
      <c r="CC69" s="666"/>
      <c r="CD69" s="666"/>
      <c r="CE69" s="666"/>
      <c r="CF69" s="666"/>
      <c r="CG69" s="666"/>
      <c r="CH69" s="666"/>
      <c r="CI69" s="667"/>
      <c r="CK69" s="1366"/>
    </row>
    <row r="70" spans="1:89" s="1365" customFormat="1" ht="27.6" x14ac:dyDescent="0.25">
      <c r="A70" s="1356"/>
      <c r="B70" s="668" t="s">
        <v>458</v>
      </c>
      <c r="C70" s="669" t="s">
        <v>459</v>
      </c>
      <c r="D70" s="670" t="s">
        <v>460</v>
      </c>
      <c r="E70" s="671" t="s">
        <v>253</v>
      </c>
      <c r="F70" s="672">
        <v>2</v>
      </c>
      <c r="G70" s="665"/>
      <c r="H70" s="665"/>
      <c r="I70" s="665">
        <v>0</v>
      </c>
      <c r="J70" s="665">
        <v>2.407</v>
      </c>
      <c r="K70" s="665">
        <v>2.302</v>
      </c>
      <c r="L70" s="665">
        <v>2.302</v>
      </c>
      <c r="M70" s="666">
        <v>0</v>
      </c>
      <c r="N70" s="666">
        <v>0</v>
      </c>
      <c r="O70" s="666">
        <v>0</v>
      </c>
      <c r="P70" s="666">
        <v>0</v>
      </c>
      <c r="Q70" s="666">
        <v>0</v>
      </c>
      <c r="R70" s="666">
        <v>0</v>
      </c>
      <c r="S70" s="666">
        <v>0</v>
      </c>
      <c r="T70" s="666">
        <v>0</v>
      </c>
      <c r="U70" s="666">
        <v>0</v>
      </c>
      <c r="V70" s="666">
        <v>0</v>
      </c>
      <c r="W70" s="666">
        <v>0</v>
      </c>
      <c r="X70" s="666">
        <v>0</v>
      </c>
      <c r="Y70" s="666">
        <v>0</v>
      </c>
      <c r="Z70" s="666">
        <v>0</v>
      </c>
      <c r="AA70" s="666">
        <v>0</v>
      </c>
      <c r="AB70" s="666">
        <v>0</v>
      </c>
      <c r="AC70" s="666">
        <v>0</v>
      </c>
      <c r="AD70" s="666">
        <v>0</v>
      </c>
      <c r="AE70" s="666">
        <v>0</v>
      </c>
      <c r="AF70" s="666">
        <v>0</v>
      </c>
      <c r="AG70" s="666">
        <v>0</v>
      </c>
      <c r="AH70" s="666">
        <v>0</v>
      </c>
      <c r="AI70" s="666">
        <v>0</v>
      </c>
      <c r="AJ70" s="666">
        <v>0</v>
      </c>
      <c r="AK70" s="666">
        <v>0</v>
      </c>
      <c r="AL70" s="666">
        <v>0</v>
      </c>
      <c r="AM70" s="666">
        <v>0</v>
      </c>
      <c r="AN70" s="666">
        <v>0</v>
      </c>
      <c r="AO70" s="666">
        <v>0</v>
      </c>
      <c r="AP70" s="666">
        <v>0</v>
      </c>
      <c r="AQ70" s="666">
        <v>0</v>
      </c>
      <c r="AR70" s="666">
        <v>0</v>
      </c>
      <c r="AS70" s="666">
        <v>0</v>
      </c>
      <c r="AT70" s="666">
        <v>0</v>
      </c>
      <c r="AU70" s="666">
        <v>0</v>
      </c>
      <c r="AV70" s="666">
        <v>0</v>
      </c>
      <c r="AW70" s="666">
        <v>0</v>
      </c>
      <c r="AX70" s="666">
        <v>0</v>
      </c>
      <c r="AY70" s="666">
        <v>0</v>
      </c>
      <c r="AZ70" s="666">
        <v>0</v>
      </c>
      <c r="BA70" s="666">
        <v>0</v>
      </c>
      <c r="BB70" s="666">
        <v>0</v>
      </c>
      <c r="BC70" s="666">
        <v>0</v>
      </c>
      <c r="BD70" s="666">
        <v>0</v>
      </c>
      <c r="BE70" s="666">
        <v>0</v>
      </c>
      <c r="BF70" s="666">
        <v>0</v>
      </c>
      <c r="BG70" s="666">
        <v>0</v>
      </c>
      <c r="BH70" s="666">
        <v>0</v>
      </c>
      <c r="BI70" s="666">
        <v>0</v>
      </c>
      <c r="BJ70" s="666">
        <v>0</v>
      </c>
      <c r="BK70" s="666"/>
      <c r="BL70" s="666"/>
      <c r="BM70" s="666"/>
      <c r="BN70" s="666"/>
      <c r="BO70" s="666"/>
      <c r="BP70" s="666"/>
      <c r="BQ70" s="666"/>
      <c r="BR70" s="666"/>
      <c r="BS70" s="666"/>
      <c r="BT70" s="666"/>
      <c r="BU70" s="666"/>
      <c r="BV70" s="666"/>
      <c r="BW70" s="666"/>
      <c r="BX70" s="666"/>
      <c r="BY70" s="666"/>
      <c r="BZ70" s="666"/>
      <c r="CA70" s="666"/>
      <c r="CB70" s="666"/>
      <c r="CC70" s="666"/>
      <c r="CD70" s="666"/>
      <c r="CE70" s="666"/>
      <c r="CF70" s="666"/>
      <c r="CG70" s="666"/>
      <c r="CH70" s="666"/>
      <c r="CI70" s="667"/>
      <c r="CK70" s="1366"/>
    </row>
    <row r="71" spans="1:89" s="1365" customFormat="1" x14ac:dyDescent="0.25">
      <c r="A71" s="1356"/>
      <c r="B71" s="668" t="s">
        <v>461</v>
      </c>
      <c r="C71" s="669" t="s">
        <v>462</v>
      </c>
      <c r="D71" s="670" t="s">
        <v>463</v>
      </c>
      <c r="E71" s="671" t="s">
        <v>253</v>
      </c>
      <c r="F71" s="672">
        <v>2</v>
      </c>
      <c r="G71" s="665"/>
      <c r="H71" s="665"/>
      <c r="I71" s="665">
        <v>0</v>
      </c>
      <c r="J71" s="665">
        <v>0</v>
      </c>
      <c r="K71" s="665">
        <v>0</v>
      </c>
      <c r="L71" s="665">
        <v>0</v>
      </c>
      <c r="M71" s="666">
        <v>0</v>
      </c>
      <c r="N71" s="666">
        <v>0</v>
      </c>
      <c r="O71" s="666">
        <v>0</v>
      </c>
      <c r="P71" s="666">
        <v>0</v>
      </c>
      <c r="Q71" s="666">
        <v>0</v>
      </c>
      <c r="R71" s="666">
        <v>0</v>
      </c>
      <c r="S71" s="666">
        <v>0</v>
      </c>
      <c r="T71" s="666">
        <v>0</v>
      </c>
      <c r="U71" s="666">
        <v>0</v>
      </c>
      <c r="V71" s="666">
        <v>0</v>
      </c>
      <c r="W71" s="666">
        <v>0</v>
      </c>
      <c r="X71" s="666">
        <v>0</v>
      </c>
      <c r="Y71" s="666">
        <v>0</v>
      </c>
      <c r="Z71" s="666">
        <v>0</v>
      </c>
      <c r="AA71" s="666">
        <v>0</v>
      </c>
      <c r="AB71" s="666">
        <v>0</v>
      </c>
      <c r="AC71" s="666">
        <v>0</v>
      </c>
      <c r="AD71" s="666">
        <v>0</v>
      </c>
      <c r="AE71" s="666">
        <v>0</v>
      </c>
      <c r="AF71" s="666">
        <v>0</v>
      </c>
      <c r="AG71" s="666">
        <v>0</v>
      </c>
      <c r="AH71" s="666">
        <v>0</v>
      </c>
      <c r="AI71" s="666">
        <v>0</v>
      </c>
      <c r="AJ71" s="666">
        <v>0</v>
      </c>
      <c r="AK71" s="666">
        <v>0</v>
      </c>
      <c r="AL71" s="666">
        <v>0</v>
      </c>
      <c r="AM71" s="666">
        <v>0</v>
      </c>
      <c r="AN71" s="666">
        <v>0</v>
      </c>
      <c r="AO71" s="666">
        <v>0</v>
      </c>
      <c r="AP71" s="666">
        <v>0</v>
      </c>
      <c r="AQ71" s="666">
        <v>0</v>
      </c>
      <c r="AR71" s="666">
        <v>0</v>
      </c>
      <c r="AS71" s="666">
        <v>0</v>
      </c>
      <c r="AT71" s="666">
        <v>0</v>
      </c>
      <c r="AU71" s="666">
        <v>0</v>
      </c>
      <c r="AV71" s="666">
        <v>0</v>
      </c>
      <c r="AW71" s="666">
        <v>0</v>
      </c>
      <c r="AX71" s="666">
        <v>0</v>
      </c>
      <c r="AY71" s="666">
        <v>0</v>
      </c>
      <c r="AZ71" s="666">
        <v>0</v>
      </c>
      <c r="BA71" s="666">
        <v>0</v>
      </c>
      <c r="BB71" s="666">
        <v>0</v>
      </c>
      <c r="BC71" s="666">
        <v>0</v>
      </c>
      <c r="BD71" s="666">
        <v>0</v>
      </c>
      <c r="BE71" s="666">
        <v>0</v>
      </c>
      <c r="BF71" s="666">
        <v>0</v>
      </c>
      <c r="BG71" s="666">
        <v>0</v>
      </c>
      <c r="BH71" s="666">
        <v>0</v>
      </c>
      <c r="BI71" s="666">
        <v>0</v>
      </c>
      <c r="BJ71" s="666">
        <v>0</v>
      </c>
      <c r="BK71" s="666"/>
      <c r="BL71" s="666"/>
      <c r="BM71" s="666"/>
      <c r="BN71" s="666"/>
      <c r="BO71" s="666"/>
      <c r="BP71" s="666"/>
      <c r="BQ71" s="666"/>
      <c r="BR71" s="666"/>
      <c r="BS71" s="666"/>
      <c r="BT71" s="666"/>
      <c r="BU71" s="666"/>
      <c r="BV71" s="666"/>
      <c r="BW71" s="666"/>
      <c r="BX71" s="666"/>
      <c r="BY71" s="666"/>
      <c r="BZ71" s="666"/>
      <c r="CA71" s="666"/>
      <c r="CB71" s="666"/>
      <c r="CC71" s="666"/>
      <c r="CD71" s="666"/>
      <c r="CE71" s="666"/>
      <c r="CF71" s="666"/>
      <c r="CG71" s="666"/>
      <c r="CH71" s="666"/>
      <c r="CI71" s="667"/>
      <c r="CK71" s="1366"/>
    </row>
    <row r="72" spans="1:89" s="1365" customFormat="1" ht="27.6" x14ac:dyDescent="0.25">
      <c r="A72" s="1356"/>
      <c r="B72" s="668" t="s">
        <v>464</v>
      </c>
      <c r="C72" s="669" t="s">
        <v>465</v>
      </c>
      <c r="D72" s="670" t="s">
        <v>466</v>
      </c>
      <c r="E72" s="671" t="s">
        <v>253</v>
      </c>
      <c r="F72" s="672">
        <v>2</v>
      </c>
      <c r="G72" s="665"/>
      <c r="H72" s="665"/>
      <c r="I72" s="665">
        <v>0</v>
      </c>
      <c r="J72" s="665">
        <v>9.0999999999999998E-2</v>
      </c>
      <c r="K72" s="665">
        <v>0</v>
      </c>
      <c r="L72" s="665">
        <v>0</v>
      </c>
      <c r="M72" s="666">
        <v>0</v>
      </c>
      <c r="N72" s="666">
        <v>0</v>
      </c>
      <c r="O72" s="666">
        <v>0</v>
      </c>
      <c r="P72" s="666">
        <v>0</v>
      </c>
      <c r="Q72" s="666">
        <v>0</v>
      </c>
      <c r="R72" s="666">
        <v>0</v>
      </c>
      <c r="S72" s="666">
        <v>0</v>
      </c>
      <c r="T72" s="666">
        <v>0</v>
      </c>
      <c r="U72" s="666">
        <v>0</v>
      </c>
      <c r="V72" s="666">
        <v>0</v>
      </c>
      <c r="W72" s="666">
        <v>0</v>
      </c>
      <c r="X72" s="666">
        <v>0</v>
      </c>
      <c r="Y72" s="666">
        <v>0</v>
      </c>
      <c r="Z72" s="666">
        <v>0</v>
      </c>
      <c r="AA72" s="666">
        <v>0</v>
      </c>
      <c r="AB72" s="666">
        <v>0</v>
      </c>
      <c r="AC72" s="666">
        <v>0</v>
      </c>
      <c r="AD72" s="666">
        <v>0</v>
      </c>
      <c r="AE72" s="666">
        <v>0</v>
      </c>
      <c r="AF72" s="666">
        <v>0</v>
      </c>
      <c r="AG72" s="666">
        <v>0</v>
      </c>
      <c r="AH72" s="666">
        <v>0</v>
      </c>
      <c r="AI72" s="666">
        <v>0</v>
      </c>
      <c r="AJ72" s="666">
        <v>0</v>
      </c>
      <c r="AK72" s="666">
        <v>0</v>
      </c>
      <c r="AL72" s="666">
        <v>0</v>
      </c>
      <c r="AM72" s="666">
        <v>0</v>
      </c>
      <c r="AN72" s="666">
        <v>0</v>
      </c>
      <c r="AO72" s="666">
        <v>0</v>
      </c>
      <c r="AP72" s="666">
        <v>0</v>
      </c>
      <c r="AQ72" s="666">
        <v>0</v>
      </c>
      <c r="AR72" s="666">
        <v>0</v>
      </c>
      <c r="AS72" s="666">
        <v>0</v>
      </c>
      <c r="AT72" s="666">
        <v>0</v>
      </c>
      <c r="AU72" s="666">
        <v>0</v>
      </c>
      <c r="AV72" s="666">
        <v>0</v>
      </c>
      <c r="AW72" s="666">
        <v>0</v>
      </c>
      <c r="AX72" s="666">
        <v>0</v>
      </c>
      <c r="AY72" s="666">
        <v>0</v>
      </c>
      <c r="AZ72" s="666">
        <v>0</v>
      </c>
      <c r="BA72" s="666">
        <v>0</v>
      </c>
      <c r="BB72" s="666">
        <v>0</v>
      </c>
      <c r="BC72" s="666">
        <v>0</v>
      </c>
      <c r="BD72" s="666">
        <v>0</v>
      </c>
      <c r="BE72" s="666">
        <v>0</v>
      </c>
      <c r="BF72" s="666">
        <v>0</v>
      </c>
      <c r="BG72" s="666">
        <v>0</v>
      </c>
      <c r="BH72" s="666">
        <v>0</v>
      </c>
      <c r="BI72" s="666">
        <v>0</v>
      </c>
      <c r="BJ72" s="666">
        <v>0</v>
      </c>
      <c r="BK72" s="666"/>
      <c r="BL72" s="666"/>
      <c r="BM72" s="666"/>
      <c r="BN72" s="666"/>
      <c r="BO72" s="666"/>
      <c r="BP72" s="666"/>
      <c r="BQ72" s="666"/>
      <c r="BR72" s="666"/>
      <c r="BS72" s="666"/>
      <c r="BT72" s="666"/>
      <c r="BU72" s="666"/>
      <c r="BV72" s="666"/>
      <c r="BW72" s="666"/>
      <c r="BX72" s="666"/>
      <c r="BY72" s="666"/>
      <c r="BZ72" s="666"/>
      <c r="CA72" s="666"/>
      <c r="CB72" s="666"/>
      <c r="CC72" s="666"/>
      <c r="CD72" s="666"/>
      <c r="CE72" s="666"/>
      <c r="CF72" s="666"/>
      <c r="CG72" s="666"/>
      <c r="CH72" s="666"/>
      <c r="CI72" s="667"/>
      <c r="CK72" s="1366"/>
    </row>
    <row r="73" spans="1:89" s="1365" customFormat="1" x14ac:dyDescent="0.25">
      <c r="A73" s="1356"/>
      <c r="B73" s="668" t="s">
        <v>467</v>
      </c>
      <c r="C73" s="669" t="s">
        <v>468</v>
      </c>
      <c r="D73" s="664" t="s">
        <v>79</v>
      </c>
      <c r="E73" s="642" t="s">
        <v>253</v>
      </c>
      <c r="F73" s="643">
        <v>2</v>
      </c>
      <c r="G73" s="665"/>
      <c r="H73" s="665"/>
      <c r="I73" s="665">
        <v>2.29</v>
      </c>
      <c r="J73" s="665">
        <v>2.29</v>
      </c>
      <c r="K73" s="665">
        <v>2.29</v>
      </c>
      <c r="L73" s="665">
        <v>2.29</v>
      </c>
      <c r="M73" s="666">
        <v>2.29</v>
      </c>
      <c r="N73" s="666">
        <v>2.29</v>
      </c>
      <c r="O73" s="666">
        <v>2.29</v>
      </c>
      <c r="P73" s="666">
        <v>2.29</v>
      </c>
      <c r="Q73" s="666">
        <v>2.29</v>
      </c>
      <c r="R73" s="666">
        <v>2.29</v>
      </c>
      <c r="S73" s="666">
        <v>2.29</v>
      </c>
      <c r="T73" s="666">
        <v>2.29</v>
      </c>
      <c r="U73" s="666">
        <v>2.29</v>
      </c>
      <c r="V73" s="666">
        <v>2.29</v>
      </c>
      <c r="W73" s="666">
        <v>2.29</v>
      </c>
      <c r="X73" s="666">
        <v>2.29</v>
      </c>
      <c r="Y73" s="666">
        <v>2.29</v>
      </c>
      <c r="Z73" s="666">
        <v>2.29</v>
      </c>
      <c r="AA73" s="666">
        <v>2.29</v>
      </c>
      <c r="AB73" s="666">
        <v>2.29</v>
      </c>
      <c r="AC73" s="666">
        <v>2.29</v>
      </c>
      <c r="AD73" s="666">
        <v>2.29</v>
      </c>
      <c r="AE73" s="666">
        <v>2.29</v>
      </c>
      <c r="AF73" s="666">
        <v>2.29</v>
      </c>
      <c r="AG73" s="666">
        <v>2.29</v>
      </c>
      <c r="AH73" s="666">
        <v>2.29</v>
      </c>
      <c r="AI73" s="666">
        <v>2.29</v>
      </c>
      <c r="AJ73" s="666">
        <v>2.29</v>
      </c>
      <c r="AK73" s="666">
        <v>2.29</v>
      </c>
      <c r="AL73" s="666">
        <v>2.29</v>
      </c>
      <c r="AM73" s="666">
        <v>2.29</v>
      </c>
      <c r="AN73" s="666">
        <v>2.29</v>
      </c>
      <c r="AO73" s="666">
        <v>2.29</v>
      </c>
      <c r="AP73" s="666">
        <v>2.29</v>
      </c>
      <c r="AQ73" s="666">
        <v>2.29</v>
      </c>
      <c r="AR73" s="666">
        <v>2.29</v>
      </c>
      <c r="AS73" s="666">
        <v>2.29</v>
      </c>
      <c r="AT73" s="666">
        <v>2.29</v>
      </c>
      <c r="AU73" s="666">
        <v>2.29</v>
      </c>
      <c r="AV73" s="666">
        <v>2.29</v>
      </c>
      <c r="AW73" s="666">
        <v>2.29</v>
      </c>
      <c r="AX73" s="666">
        <v>2.29</v>
      </c>
      <c r="AY73" s="666">
        <v>2.29</v>
      </c>
      <c r="AZ73" s="666">
        <v>2.29</v>
      </c>
      <c r="BA73" s="666">
        <v>2.29</v>
      </c>
      <c r="BB73" s="666">
        <v>2.29</v>
      </c>
      <c r="BC73" s="666">
        <v>2.29</v>
      </c>
      <c r="BD73" s="666">
        <v>2.29</v>
      </c>
      <c r="BE73" s="666">
        <v>2.29</v>
      </c>
      <c r="BF73" s="666">
        <v>2.29</v>
      </c>
      <c r="BG73" s="666">
        <v>2.29</v>
      </c>
      <c r="BH73" s="666">
        <v>2.29</v>
      </c>
      <c r="BI73" s="666">
        <v>2.29</v>
      </c>
      <c r="BJ73" s="666">
        <v>2.29</v>
      </c>
      <c r="BK73" s="666"/>
      <c r="BL73" s="666"/>
      <c r="BM73" s="666"/>
      <c r="BN73" s="666"/>
      <c r="BO73" s="666"/>
      <c r="BP73" s="666"/>
      <c r="BQ73" s="666"/>
      <c r="BR73" s="666"/>
      <c r="BS73" s="666"/>
      <c r="BT73" s="666"/>
      <c r="BU73" s="666"/>
      <c r="BV73" s="666"/>
      <c r="BW73" s="666"/>
      <c r="BX73" s="666"/>
      <c r="BY73" s="666"/>
      <c r="BZ73" s="666"/>
      <c r="CA73" s="666"/>
      <c r="CB73" s="666"/>
      <c r="CC73" s="666"/>
      <c r="CD73" s="666"/>
      <c r="CE73" s="666"/>
      <c r="CF73" s="666"/>
      <c r="CG73" s="666"/>
      <c r="CH73" s="666"/>
      <c r="CI73" s="667"/>
      <c r="CK73" s="1366"/>
    </row>
    <row r="74" spans="1:89" s="1365" customFormat="1" ht="27.6" x14ac:dyDescent="0.25">
      <c r="A74" s="1356"/>
      <c r="B74" s="668" t="s">
        <v>469</v>
      </c>
      <c r="C74" s="669" t="s">
        <v>470</v>
      </c>
      <c r="D74" s="664" t="s">
        <v>79</v>
      </c>
      <c r="E74" s="642" t="s">
        <v>253</v>
      </c>
      <c r="F74" s="643">
        <v>2</v>
      </c>
      <c r="G74" s="665"/>
      <c r="H74" s="665"/>
      <c r="I74" s="665">
        <v>198.51</v>
      </c>
      <c r="J74" s="665">
        <v>194.43</v>
      </c>
      <c r="K74" s="665">
        <v>190.63</v>
      </c>
      <c r="L74" s="665">
        <v>186.84</v>
      </c>
      <c r="M74" s="666">
        <v>186.84</v>
      </c>
      <c r="N74" s="666">
        <v>186.84</v>
      </c>
      <c r="O74" s="666">
        <v>186.84</v>
      </c>
      <c r="P74" s="666">
        <v>186.84</v>
      </c>
      <c r="Q74" s="666">
        <v>186.84</v>
      </c>
      <c r="R74" s="666">
        <v>186.84</v>
      </c>
      <c r="S74" s="666">
        <v>186.84</v>
      </c>
      <c r="T74" s="666">
        <v>186.84</v>
      </c>
      <c r="U74" s="666">
        <v>186.84</v>
      </c>
      <c r="V74" s="666">
        <v>186.84</v>
      </c>
      <c r="W74" s="666">
        <v>186.84</v>
      </c>
      <c r="X74" s="666">
        <v>186.84</v>
      </c>
      <c r="Y74" s="666">
        <v>186.84</v>
      </c>
      <c r="Z74" s="666">
        <v>186.84</v>
      </c>
      <c r="AA74" s="666">
        <v>186.84</v>
      </c>
      <c r="AB74" s="666">
        <v>186.84</v>
      </c>
      <c r="AC74" s="666">
        <v>186.84</v>
      </c>
      <c r="AD74" s="666">
        <v>186.84</v>
      </c>
      <c r="AE74" s="666">
        <v>186.84</v>
      </c>
      <c r="AF74" s="666">
        <v>186.84</v>
      </c>
      <c r="AG74" s="666">
        <v>186.84</v>
      </c>
      <c r="AH74" s="666">
        <v>186.84</v>
      </c>
      <c r="AI74" s="666">
        <v>186.84</v>
      </c>
      <c r="AJ74" s="666">
        <v>186.84</v>
      </c>
      <c r="AK74" s="666">
        <v>186.84</v>
      </c>
      <c r="AL74" s="666">
        <v>186.84</v>
      </c>
      <c r="AM74" s="666">
        <v>186.84</v>
      </c>
      <c r="AN74" s="666">
        <v>186.84</v>
      </c>
      <c r="AO74" s="666">
        <v>186.84</v>
      </c>
      <c r="AP74" s="666">
        <v>186.84</v>
      </c>
      <c r="AQ74" s="666">
        <v>186.84</v>
      </c>
      <c r="AR74" s="666">
        <v>186.84</v>
      </c>
      <c r="AS74" s="666">
        <v>186.84</v>
      </c>
      <c r="AT74" s="666">
        <v>186.84</v>
      </c>
      <c r="AU74" s="666">
        <v>186.84</v>
      </c>
      <c r="AV74" s="666">
        <v>186.84</v>
      </c>
      <c r="AW74" s="666">
        <v>186.84</v>
      </c>
      <c r="AX74" s="666">
        <v>186.84</v>
      </c>
      <c r="AY74" s="666">
        <v>186.84</v>
      </c>
      <c r="AZ74" s="666">
        <v>186.84</v>
      </c>
      <c r="BA74" s="666">
        <v>186.84</v>
      </c>
      <c r="BB74" s="666">
        <v>186.84</v>
      </c>
      <c r="BC74" s="666">
        <v>186.84</v>
      </c>
      <c r="BD74" s="666">
        <v>186.84</v>
      </c>
      <c r="BE74" s="666">
        <v>186.84</v>
      </c>
      <c r="BF74" s="666">
        <v>186.84</v>
      </c>
      <c r="BG74" s="666">
        <v>186.84</v>
      </c>
      <c r="BH74" s="666">
        <v>186.84</v>
      </c>
      <c r="BI74" s="666">
        <v>186.84</v>
      </c>
      <c r="BJ74" s="666">
        <v>186.84</v>
      </c>
      <c r="BK74" s="666"/>
      <c r="BL74" s="666"/>
      <c r="BM74" s="666"/>
      <c r="BN74" s="666"/>
      <c r="BO74" s="666"/>
      <c r="BP74" s="666"/>
      <c r="BQ74" s="666"/>
      <c r="BR74" s="666"/>
      <c r="BS74" s="666"/>
      <c r="BT74" s="666"/>
      <c r="BU74" s="666"/>
      <c r="BV74" s="666"/>
      <c r="BW74" s="666"/>
      <c r="BX74" s="666"/>
      <c r="BY74" s="666"/>
      <c r="BZ74" s="666"/>
      <c r="CA74" s="666"/>
      <c r="CB74" s="666"/>
      <c r="CC74" s="666"/>
      <c r="CD74" s="666"/>
      <c r="CE74" s="666"/>
      <c r="CF74" s="666"/>
      <c r="CG74" s="666"/>
      <c r="CH74" s="666"/>
      <c r="CI74" s="667"/>
      <c r="CK74" s="1366"/>
    </row>
    <row r="75" spans="1:89" s="1365" customFormat="1" x14ac:dyDescent="0.25">
      <c r="A75" s="1356"/>
      <c r="B75" s="668" t="s">
        <v>471</v>
      </c>
      <c r="C75" s="669" t="s">
        <v>472</v>
      </c>
      <c r="D75" s="664" t="s">
        <v>79</v>
      </c>
      <c r="E75" s="642" t="s">
        <v>253</v>
      </c>
      <c r="F75" s="643">
        <v>2</v>
      </c>
      <c r="G75" s="665"/>
      <c r="H75" s="665"/>
      <c r="I75" s="665">
        <v>4.71</v>
      </c>
      <c r="J75" s="665">
        <v>4.71</v>
      </c>
      <c r="K75" s="665">
        <v>4.71</v>
      </c>
      <c r="L75" s="665">
        <v>4.71</v>
      </c>
      <c r="M75" s="666">
        <v>4.71</v>
      </c>
      <c r="N75" s="666">
        <v>4.71</v>
      </c>
      <c r="O75" s="666">
        <v>4.71</v>
      </c>
      <c r="P75" s="666">
        <v>4.71</v>
      </c>
      <c r="Q75" s="666">
        <v>4.71</v>
      </c>
      <c r="R75" s="666">
        <v>4.71</v>
      </c>
      <c r="S75" s="666">
        <v>4.71</v>
      </c>
      <c r="T75" s="666">
        <v>4.71</v>
      </c>
      <c r="U75" s="666">
        <v>4.71</v>
      </c>
      <c r="V75" s="666">
        <v>4.71</v>
      </c>
      <c r="W75" s="666">
        <v>4.71</v>
      </c>
      <c r="X75" s="666">
        <v>4.71</v>
      </c>
      <c r="Y75" s="666">
        <v>4.71</v>
      </c>
      <c r="Z75" s="666">
        <v>4.71</v>
      </c>
      <c r="AA75" s="666">
        <v>4.71</v>
      </c>
      <c r="AB75" s="666">
        <v>4.71</v>
      </c>
      <c r="AC75" s="666">
        <v>4.71</v>
      </c>
      <c r="AD75" s="666">
        <v>4.71</v>
      </c>
      <c r="AE75" s="666">
        <v>4.71</v>
      </c>
      <c r="AF75" s="666">
        <v>4.71</v>
      </c>
      <c r="AG75" s="666">
        <v>4.71</v>
      </c>
      <c r="AH75" s="666">
        <v>4.71</v>
      </c>
      <c r="AI75" s="666">
        <v>4.71</v>
      </c>
      <c r="AJ75" s="666">
        <v>4.71</v>
      </c>
      <c r="AK75" s="666">
        <v>4.71</v>
      </c>
      <c r="AL75" s="666">
        <v>4.71</v>
      </c>
      <c r="AM75" s="666">
        <v>4.71</v>
      </c>
      <c r="AN75" s="666">
        <v>4.71</v>
      </c>
      <c r="AO75" s="666">
        <v>4.71</v>
      </c>
      <c r="AP75" s="666">
        <v>4.71</v>
      </c>
      <c r="AQ75" s="666">
        <v>4.71</v>
      </c>
      <c r="AR75" s="666">
        <v>4.71</v>
      </c>
      <c r="AS75" s="666">
        <v>4.71</v>
      </c>
      <c r="AT75" s="666">
        <v>4.71</v>
      </c>
      <c r="AU75" s="666">
        <v>4.71</v>
      </c>
      <c r="AV75" s="666">
        <v>4.71</v>
      </c>
      <c r="AW75" s="666">
        <v>4.71</v>
      </c>
      <c r="AX75" s="666">
        <v>4.71</v>
      </c>
      <c r="AY75" s="666">
        <v>4.71</v>
      </c>
      <c r="AZ75" s="666">
        <v>4.71</v>
      </c>
      <c r="BA75" s="666">
        <v>4.71</v>
      </c>
      <c r="BB75" s="666">
        <v>4.71</v>
      </c>
      <c r="BC75" s="666">
        <v>4.71</v>
      </c>
      <c r="BD75" s="666">
        <v>4.71</v>
      </c>
      <c r="BE75" s="666">
        <v>4.71</v>
      </c>
      <c r="BF75" s="666">
        <v>4.71</v>
      </c>
      <c r="BG75" s="666">
        <v>4.71</v>
      </c>
      <c r="BH75" s="666">
        <v>4.71</v>
      </c>
      <c r="BI75" s="666">
        <v>4.71</v>
      </c>
      <c r="BJ75" s="666">
        <v>4.71</v>
      </c>
      <c r="BK75" s="666"/>
      <c r="BL75" s="666"/>
      <c r="BM75" s="666"/>
      <c r="BN75" s="666"/>
      <c r="BO75" s="666"/>
      <c r="BP75" s="666"/>
      <c r="BQ75" s="666"/>
      <c r="BR75" s="666"/>
      <c r="BS75" s="666"/>
      <c r="BT75" s="666"/>
      <c r="BU75" s="666"/>
      <c r="BV75" s="666"/>
      <c r="BW75" s="666"/>
      <c r="BX75" s="666"/>
      <c r="BY75" s="666"/>
      <c r="BZ75" s="666"/>
      <c r="CA75" s="666"/>
      <c r="CB75" s="666"/>
      <c r="CC75" s="666"/>
      <c r="CD75" s="666"/>
      <c r="CE75" s="666"/>
      <c r="CF75" s="666"/>
      <c r="CG75" s="666"/>
      <c r="CH75" s="666"/>
      <c r="CI75" s="667"/>
      <c r="CK75" s="1366"/>
    </row>
    <row r="76" spans="1:89" s="1365" customFormat="1" ht="28.2" thickBot="1" x14ac:dyDescent="0.3">
      <c r="A76" s="1356"/>
      <c r="B76" s="673" t="s">
        <v>473</v>
      </c>
      <c r="C76" s="674" t="s">
        <v>474</v>
      </c>
      <c r="D76" s="675" t="s">
        <v>475</v>
      </c>
      <c r="E76" s="676" t="s">
        <v>253</v>
      </c>
      <c r="F76" s="677">
        <v>2</v>
      </c>
      <c r="G76" s="629"/>
      <c r="H76" s="629"/>
      <c r="I76" s="629">
        <f t="shared" ref="I76:BJ76" si="12">SUM(I63:I66)+I73+I74+I75</f>
        <v>323.73999999999995</v>
      </c>
      <c r="J76" s="629">
        <f t="shared" si="12"/>
        <v>325.59884</v>
      </c>
      <c r="K76" s="629">
        <f t="shared" si="12"/>
        <v>328.12579999999997</v>
      </c>
      <c r="L76" s="629">
        <f>SUM(L63:L66)+L73+L74+L75</f>
        <v>331.36597</v>
      </c>
      <c r="M76" s="629">
        <f t="shared" si="12"/>
        <v>335.40755999999993</v>
      </c>
      <c r="N76" s="629">
        <f t="shared" si="12"/>
        <v>339.84570999999994</v>
      </c>
      <c r="O76" s="629">
        <f t="shared" si="12"/>
        <v>344.46767999999992</v>
      </c>
      <c r="P76" s="629">
        <f t="shared" si="12"/>
        <v>348.95351999999997</v>
      </c>
      <c r="Q76" s="629">
        <f t="shared" si="12"/>
        <v>353.45965999999993</v>
      </c>
      <c r="R76" s="629">
        <f t="shared" si="12"/>
        <v>357.66219999999993</v>
      </c>
      <c r="S76" s="629">
        <f t="shared" si="12"/>
        <v>361.75720999999993</v>
      </c>
      <c r="T76" s="629">
        <f t="shared" si="12"/>
        <v>365.53619999999995</v>
      </c>
      <c r="U76" s="629">
        <f t="shared" si="12"/>
        <v>368.87740999999994</v>
      </c>
      <c r="V76" s="629">
        <f t="shared" si="12"/>
        <v>372.02421999999996</v>
      </c>
      <c r="W76" s="629">
        <f t="shared" si="12"/>
        <v>374.91912999999994</v>
      </c>
      <c r="X76" s="629">
        <f t="shared" si="12"/>
        <v>377.70163999999994</v>
      </c>
      <c r="Y76" s="629">
        <f t="shared" si="12"/>
        <v>380.35579999999999</v>
      </c>
      <c r="Z76" s="629">
        <f t="shared" si="12"/>
        <v>382.80837999999994</v>
      </c>
      <c r="AA76" s="629">
        <f t="shared" si="12"/>
        <v>385.06399999999996</v>
      </c>
      <c r="AB76" s="629">
        <f t="shared" si="12"/>
        <v>387.32642999999996</v>
      </c>
      <c r="AC76" s="629">
        <f t="shared" si="12"/>
        <v>389.57480999999996</v>
      </c>
      <c r="AD76" s="629">
        <f t="shared" si="12"/>
        <v>391.80318999999997</v>
      </c>
      <c r="AE76" s="629">
        <f t="shared" si="12"/>
        <v>394.02695999999997</v>
      </c>
      <c r="AF76" s="629">
        <f t="shared" si="12"/>
        <v>396.23024999999996</v>
      </c>
      <c r="AG76" s="629">
        <f t="shared" si="12"/>
        <v>398.81388999999996</v>
      </c>
      <c r="AH76" s="629">
        <f t="shared" si="12"/>
        <v>401.3857099999999</v>
      </c>
      <c r="AI76" s="629">
        <f t="shared" si="12"/>
        <v>403.94287999999989</v>
      </c>
      <c r="AJ76" s="629">
        <f t="shared" si="12"/>
        <v>406.4790799999999</v>
      </c>
      <c r="AK76" s="629">
        <f t="shared" si="12"/>
        <v>408.99868999999995</v>
      </c>
      <c r="AL76" s="629">
        <f t="shared" si="12"/>
        <v>411.49559999999991</v>
      </c>
      <c r="AM76" s="629">
        <f t="shared" si="12"/>
        <v>412.82565999999991</v>
      </c>
      <c r="AN76" s="629">
        <f t="shared" si="12"/>
        <v>414.0602199999999</v>
      </c>
      <c r="AO76" s="629">
        <f t="shared" si="12"/>
        <v>415.25353999999987</v>
      </c>
      <c r="AP76" s="629">
        <f t="shared" si="12"/>
        <v>416.43085999999988</v>
      </c>
      <c r="AQ76" s="629">
        <f t="shared" si="12"/>
        <v>417.63904999999988</v>
      </c>
      <c r="AR76" s="629">
        <f t="shared" si="12"/>
        <v>418.82538999999991</v>
      </c>
      <c r="AS76" s="629">
        <f t="shared" si="12"/>
        <v>419.99502999999987</v>
      </c>
      <c r="AT76" s="629">
        <f t="shared" si="12"/>
        <v>421.15128399999986</v>
      </c>
      <c r="AU76" s="629">
        <f t="shared" si="12"/>
        <v>422.28167999999988</v>
      </c>
      <c r="AV76" s="629">
        <f t="shared" si="12"/>
        <v>423.44885799999992</v>
      </c>
      <c r="AW76" s="629">
        <f t="shared" si="12"/>
        <v>424.63929799999988</v>
      </c>
      <c r="AX76" s="629">
        <f t="shared" si="12"/>
        <v>425.84795799999989</v>
      </c>
      <c r="AY76" s="629">
        <f t="shared" si="12"/>
        <v>427.10418799999985</v>
      </c>
      <c r="AZ76" s="629">
        <f t="shared" si="12"/>
        <v>428.36606799999987</v>
      </c>
      <c r="BA76" s="629">
        <f t="shared" si="12"/>
        <v>429.68493799999987</v>
      </c>
      <c r="BB76" s="629">
        <f t="shared" si="12"/>
        <v>431.04617799999988</v>
      </c>
      <c r="BC76" s="629">
        <f t="shared" si="12"/>
        <v>432.40880799999985</v>
      </c>
      <c r="BD76" s="629">
        <f t="shared" si="12"/>
        <v>433.74475799999988</v>
      </c>
      <c r="BE76" s="629">
        <f t="shared" si="12"/>
        <v>435.08706799999987</v>
      </c>
      <c r="BF76" s="629">
        <f t="shared" si="12"/>
        <v>436.40427799999992</v>
      </c>
      <c r="BG76" s="629">
        <f t="shared" si="12"/>
        <v>437.70664799999992</v>
      </c>
      <c r="BH76" s="629">
        <f t="shared" si="12"/>
        <v>439.01718799999986</v>
      </c>
      <c r="BI76" s="629">
        <f t="shared" si="12"/>
        <v>440.31504799999988</v>
      </c>
      <c r="BJ76" s="629">
        <f t="shared" si="12"/>
        <v>441.60064799999986</v>
      </c>
      <c r="BK76" s="1520"/>
      <c r="BL76" s="1520"/>
      <c r="BM76" s="1520"/>
      <c r="BN76" s="1520"/>
      <c r="BO76" s="1520"/>
      <c r="BP76" s="1520"/>
      <c r="BQ76" s="1520"/>
      <c r="BR76" s="1520"/>
      <c r="BS76" s="1520"/>
      <c r="BT76" s="1520"/>
      <c r="BU76" s="1520"/>
      <c r="BV76" s="1520"/>
      <c r="BW76" s="1520"/>
      <c r="BX76" s="1520"/>
      <c r="BY76" s="1520"/>
      <c r="BZ76" s="1520"/>
      <c r="CA76" s="1520"/>
      <c r="CB76" s="1520"/>
      <c r="CC76" s="1520"/>
      <c r="CD76" s="1520"/>
      <c r="CE76" s="1520"/>
      <c r="CF76" s="1520"/>
      <c r="CG76" s="1520"/>
      <c r="CH76" s="1520"/>
      <c r="CI76" s="1525"/>
      <c r="CK76" s="1366"/>
    </row>
    <row r="77" spans="1:89" s="1365" customFormat="1" x14ac:dyDescent="0.25">
      <c r="A77" s="1356"/>
      <c r="B77" s="599" t="s">
        <v>476</v>
      </c>
      <c r="C77" s="600" t="s">
        <v>477</v>
      </c>
      <c r="D77" s="601" t="s">
        <v>79</v>
      </c>
      <c r="E77" s="678" t="s">
        <v>253</v>
      </c>
      <c r="F77" s="679">
        <v>2</v>
      </c>
      <c r="G77" s="661"/>
      <c r="H77" s="661"/>
      <c r="I77" s="661">
        <v>12.6</v>
      </c>
      <c r="J77" s="661">
        <v>12.74</v>
      </c>
      <c r="K77" s="661">
        <v>12.91</v>
      </c>
      <c r="L77" s="661">
        <v>13.07</v>
      </c>
      <c r="M77" s="662">
        <v>13.23</v>
      </c>
      <c r="N77" s="662">
        <v>13.34</v>
      </c>
      <c r="O77" s="662">
        <v>13.55</v>
      </c>
      <c r="P77" s="662">
        <v>13.78</v>
      </c>
      <c r="Q77" s="662">
        <v>14</v>
      </c>
      <c r="R77" s="662">
        <v>14.22</v>
      </c>
      <c r="S77" s="662">
        <v>14.43</v>
      </c>
      <c r="T77" s="662">
        <v>14.8</v>
      </c>
      <c r="U77" s="662">
        <v>15.06</v>
      </c>
      <c r="V77" s="662">
        <v>15.29</v>
      </c>
      <c r="W77" s="662">
        <v>15.46</v>
      </c>
      <c r="X77" s="662">
        <v>15.62</v>
      </c>
      <c r="Y77" s="662">
        <v>15.77</v>
      </c>
      <c r="Z77" s="662">
        <v>15.94</v>
      </c>
      <c r="AA77" s="662">
        <v>16.12</v>
      </c>
      <c r="AB77" s="662">
        <v>16.309999999999999</v>
      </c>
      <c r="AC77" s="662">
        <v>16.52</v>
      </c>
      <c r="AD77" s="662">
        <v>16.760000000000002</v>
      </c>
      <c r="AE77" s="662">
        <v>17.02</v>
      </c>
      <c r="AF77" s="662">
        <v>17.309999999999999</v>
      </c>
      <c r="AG77" s="662">
        <v>17.59</v>
      </c>
      <c r="AH77" s="662">
        <v>17.899999999999999</v>
      </c>
      <c r="AI77" s="662">
        <v>18.22</v>
      </c>
      <c r="AJ77" s="662">
        <v>18.53</v>
      </c>
      <c r="AK77" s="662">
        <v>18.829999999999998</v>
      </c>
      <c r="AL77" s="662">
        <v>19.11</v>
      </c>
      <c r="AM77" s="662">
        <v>19.36</v>
      </c>
      <c r="AN77" s="662">
        <v>19.57</v>
      </c>
      <c r="AO77" s="662">
        <v>19.75</v>
      </c>
      <c r="AP77" s="662">
        <v>19.91</v>
      </c>
      <c r="AQ77" s="662">
        <v>20.05</v>
      </c>
      <c r="AR77" s="662">
        <v>20.190000000000001</v>
      </c>
      <c r="AS77" s="662">
        <v>20.3</v>
      </c>
      <c r="AT77" s="662">
        <v>20.37</v>
      </c>
      <c r="AU77" s="662">
        <v>20.420000000000002</v>
      </c>
      <c r="AV77" s="662">
        <v>20.48</v>
      </c>
      <c r="AW77" s="662">
        <v>20.52</v>
      </c>
      <c r="AX77" s="662">
        <v>20.56</v>
      </c>
      <c r="AY77" s="662">
        <v>20.62</v>
      </c>
      <c r="AZ77" s="662">
        <v>20.73</v>
      </c>
      <c r="BA77" s="662">
        <v>20.88</v>
      </c>
      <c r="BB77" s="662">
        <v>21.05</v>
      </c>
      <c r="BC77" s="662">
        <v>21.21</v>
      </c>
      <c r="BD77" s="662">
        <v>21.38</v>
      </c>
      <c r="BE77" s="662">
        <v>21.53</v>
      </c>
      <c r="BF77" s="662">
        <v>21.71</v>
      </c>
      <c r="BG77" s="662">
        <v>21.89</v>
      </c>
      <c r="BH77" s="662">
        <v>22.06</v>
      </c>
      <c r="BI77" s="662">
        <v>22.23</v>
      </c>
      <c r="BJ77" s="662">
        <v>22.39</v>
      </c>
      <c r="BK77" s="662"/>
      <c r="BL77" s="662"/>
      <c r="BM77" s="662"/>
      <c r="BN77" s="662"/>
      <c r="BO77" s="662"/>
      <c r="BP77" s="662"/>
      <c r="BQ77" s="662"/>
      <c r="BR77" s="662"/>
      <c r="BS77" s="662"/>
      <c r="BT77" s="662"/>
      <c r="BU77" s="662"/>
      <c r="BV77" s="662"/>
      <c r="BW77" s="662"/>
      <c r="BX77" s="662"/>
      <c r="BY77" s="662"/>
      <c r="BZ77" s="662"/>
      <c r="CA77" s="662"/>
      <c r="CB77" s="662"/>
      <c r="CC77" s="662"/>
      <c r="CD77" s="662"/>
      <c r="CE77" s="662"/>
      <c r="CF77" s="662"/>
      <c r="CG77" s="662"/>
      <c r="CH77" s="662"/>
      <c r="CI77" s="663"/>
      <c r="CK77" s="1366"/>
    </row>
    <row r="78" spans="1:89" s="1365" customFormat="1" x14ac:dyDescent="0.25">
      <c r="A78" s="1356"/>
      <c r="B78" s="615" t="s">
        <v>478</v>
      </c>
      <c r="C78" s="618" t="s">
        <v>479</v>
      </c>
      <c r="D78" s="609" t="s">
        <v>79</v>
      </c>
      <c r="E78" s="680" t="s">
        <v>253</v>
      </c>
      <c r="F78" s="681">
        <v>2</v>
      </c>
      <c r="G78" s="665"/>
      <c r="H78" s="665"/>
      <c r="I78" s="665">
        <v>1.57</v>
      </c>
      <c r="J78" s="665">
        <v>1.57</v>
      </c>
      <c r="K78" s="665">
        <v>1.57</v>
      </c>
      <c r="L78" s="665">
        <v>1.57</v>
      </c>
      <c r="M78" s="666">
        <v>1.57</v>
      </c>
      <c r="N78" s="666">
        <v>1.57</v>
      </c>
      <c r="O78" s="666">
        <v>1.57</v>
      </c>
      <c r="P78" s="666">
        <v>1.57</v>
      </c>
      <c r="Q78" s="666">
        <v>1.57</v>
      </c>
      <c r="R78" s="666">
        <v>1.57</v>
      </c>
      <c r="S78" s="666">
        <v>1.57</v>
      </c>
      <c r="T78" s="666">
        <v>1.57</v>
      </c>
      <c r="U78" s="666">
        <v>1.57</v>
      </c>
      <c r="V78" s="666">
        <v>1.57</v>
      </c>
      <c r="W78" s="666">
        <v>1.57</v>
      </c>
      <c r="X78" s="666">
        <v>1.57</v>
      </c>
      <c r="Y78" s="666">
        <v>1.57</v>
      </c>
      <c r="Z78" s="666">
        <v>1.57</v>
      </c>
      <c r="AA78" s="666">
        <v>1.57</v>
      </c>
      <c r="AB78" s="666">
        <v>1.57</v>
      </c>
      <c r="AC78" s="666">
        <v>1.57</v>
      </c>
      <c r="AD78" s="666">
        <v>1.57</v>
      </c>
      <c r="AE78" s="666">
        <v>1.57</v>
      </c>
      <c r="AF78" s="666">
        <v>1.57</v>
      </c>
      <c r="AG78" s="666">
        <v>1.57</v>
      </c>
      <c r="AH78" s="666">
        <v>1.57</v>
      </c>
      <c r="AI78" s="666">
        <v>1.57</v>
      </c>
      <c r="AJ78" s="666">
        <v>1.57</v>
      </c>
      <c r="AK78" s="666">
        <v>1.57</v>
      </c>
      <c r="AL78" s="666">
        <v>1.57</v>
      </c>
      <c r="AM78" s="666">
        <v>1.57</v>
      </c>
      <c r="AN78" s="666">
        <v>1.57</v>
      </c>
      <c r="AO78" s="666">
        <v>1.57</v>
      </c>
      <c r="AP78" s="666">
        <v>1.57</v>
      </c>
      <c r="AQ78" s="666">
        <v>1.57</v>
      </c>
      <c r="AR78" s="666">
        <v>1.57</v>
      </c>
      <c r="AS78" s="666">
        <v>1.57</v>
      </c>
      <c r="AT78" s="666">
        <v>1.57</v>
      </c>
      <c r="AU78" s="666">
        <v>1.57</v>
      </c>
      <c r="AV78" s="666">
        <v>1.57</v>
      </c>
      <c r="AW78" s="666">
        <v>1.57</v>
      </c>
      <c r="AX78" s="666">
        <v>1.57</v>
      </c>
      <c r="AY78" s="666">
        <v>1.57</v>
      </c>
      <c r="AZ78" s="666">
        <v>1.57</v>
      </c>
      <c r="BA78" s="666">
        <v>1.57</v>
      </c>
      <c r="BB78" s="666">
        <v>1.57</v>
      </c>
      <c r="BC78" s="666">
        <v>1.57</v>
      </c>
      <c r="BD78" s="666">
        <v>1.57</v>
      </c>
      <c r="BE78" s="666">
        <v>1.57</v>
      </c>
      <c r="BF78" s="666">
        <v>1.57</v>
      </c>
      <c r="BG78" s="666">
        <v>1.57</v>
      </c>
      <c r="BH78" s="666">
        <v>1.57</v>
      </c>
      <c r="BI78" s="666">
        <v>1.57</v>
      </c>
      <c r="BJ78" s="666">
        <v>1.57</v>
      </c>
      <c r="BK78" s="666"/>
      <c r="BL78" s="666"/>
      <c r="BM78" s="666"/>
      <c r="BN78" s="666"/>
      <c r="BO78" s="666"/>
      <c r="BP78" s="666"/>
      <c r="BQ78" s="666"/>
      <c r="BR78" s="666"/>
      <c r="BS78" s="666"/>
      <c r="BT78" s="666"/>
      <c r="BU78" s="666"/>
      <c r="BV78" s="666"/>
      <c r="BW78" s="666"/>
      <c r="BX78" s="666"/>
      <c r="BY78" s="666"/>
      <c r="BZ78" s="666"/>
      <c r="CA78" s="666"/>
      <c r="CB78" s="666"/>
      <c r="CC78" s="666"/>
      <c r="CD78" s="666"/>
      <c r="CE78" s="666"/>
      <c r="CF78" s="666"/>
      <c r="CG78" s="666"/>
      <c r="CH78" s="666"/>
      <c r="CI78" s="667"/>
      <c r="CK78" s="1366"/>
    </row>
    <row r="79" spans="1:89" s="1365" customFormat="1" x14ac:dyDescent="0.25">
      <c r="A79" s="1356"/>
      <c r="B79" s="607" t="s">
        <v>480</v>
      </c>
      <c r="C79" s="682" t="s">
        <v>481</v>
      </c>
      <c r="D79" s="609" t="s">
        <v>79</v>
      </c>
      <c r="E79" s="680" t="s">
        <v>253</v>
      </c>
      <c r="F79" s="681">
        <v>2</v>
      </c>
      <c r="G79" s="665"/>
      <c r="H79" s="665"/>
      <c r="I79" s="665">
        <v>220.91</v>
      </c>
      <c r="J79" s="665">
        <v>229.53719999999998</v>
      </c>
      <c r="K79" s="665">
        <v>242.942184</v>
      </c>
      <c r="L79" s="665">
        <v>257.92716799999999</v>
      </c>
      <c r="M79" s="666">
        <v>266.22495199999997</v>
      </c>
      <c r="N79" s="666">
        <v>275.23273600000005</v>
      </c>
      <c r="O79" s="666">
        <v>284.55052000000001</v>
      </c>
      <c r="P79" s="666">
        <v>293.54830400000003</v>
      </c>
      <c r="Q79" s="666">
        <v>302.43608799999998</v>
      </c>
      <c r="R79" s="666">
        <v>310.383872</v>
      </c>
      <c r="S79" s="666">
        <v>318.151656</v>
      </c>
      <c r="T79" s="666">
        <v>325.31520799999998</v>
      </c>
      <c r="U79" s="666">
        <v>332.38520800000003</v>
      </c>
      <c r="V79" s="666">
        <v>339.03520800000001</v>
      </c>
      <c r="W79" s="666">
        <v>345.12520799999999</v>
      </c>
      <c r="X79" s="666">
        <v>350.83520800000002</v>
      </c>
      <c r="Y79" s="666">
        <v>356.175208</v>
      </c>
      <c r="Z79" s="666">
        <v>361.03520800000001</v>
      </c>
      <c r="AA79" s="666">
        <v>365.49520799999999</v>
      </c>
      <c r="AB79" s="666">
        <v>370.22520800000001</v>
      </c>
      <c r="AC79" s="666">
        <v>374.91520800000001</v>
      </c>
      <c r="AD79" s="666">
        <v>379.64520800000003</v>
      </c>
      <c r="AE79" s="666">
        <v>384.40520800000002</v>
      </c>
      <c r="AF79" s="666">
        <v>389.22520800000001</v>
      </c>
      <c r="AG79" s="666">
        <v>394.045208</v>
      </c>
      <c r="AH79" s="666">
        <v>398.75520799999998</v>
      </c>
      <c r="AI79" s="666">
        <v>403.43520799999999</v>
      </c>
      <c r="AJ79" s="666">
        <v>408.175208</v>
      </c>
      <c r="AK79" s="666">
        <v>412.95520800000003</v>
      </c>
      <c r="AL79" s="666">
        <v>417.70520800000003</v>
      </c>
      <c r="AM79" s="666">
        <v>419.89520800000003</v>
      </c>
      <c r="AN79" s="666">
        <v>421.925208</v>
      </c>
      <c r="AO79" s="666">
        <v>423.865208</v>
      </c>
      <c r="AP79" s="666">
        <v>425.75520799999998</v>
      </c>
      <c r="AQ79" s="666">
        <v>427.63520800000003</v>
      </c>
      <c r="AR79" s="666">
        <v>429.43520799999999</v>
      </c>
      <c r="AS79" s="666">
        <v>431.24520799999999</v>
      </c>
      <c r="AT79" s="666">
        <v>433.03520800000001</v>
      </c>
      <c r="AU79" s="666">
        <v>434.795208</v>
      </c>
      <c r="AV79" s="666">
        <v>436.58520800000002</v>
      </c>
      <c r="AW79" s="666">
        <v>438.39520800000003</v>
      </c>
      <c r="AX79" s="666">
        <v>440.24520799999999</v>
      </c>
      <c r="AY79" s="666">
        <v>442.13520800000003</v>
      </c>
      <c r="AZ79" s="666">
        <v>444.01520800000003</v>
      </c>
      <c r="BA79" s="666">
        <v>445.91520800000001</v>
      </c>
      <c r="BB79" s="666">
        <v>447.865208</v>
      </c>
      <c r="BC79" s="666">
        <v>449.83520800000002</v>
      </c>
      <c r="BD79" s="666">
        <v>451.78520800000001</v>
      </c>
      <c r="BE79" s="666">
        <v>453.75520799999998</v>
      </c>
      <c r="BF79" s="666">
        <v>455.69520799999998</v>
      </c>
      <c r="BG79" s="666">
        <v>457.62520799999999</v>
      </c>
      <c r="BH79" s="666">
        <v>459.56520799999998</v>
      </c>
      <c r="BI79" s="666">
        <v>461.485208</v>
      </c>
      <c r="BJ79" s="666">
        <v>463.41520800000001</v>
      </c>
      <c r="BK79" s="666"/>
      <c r="BL79" s="666"/>
      <c r="BM79" s="666"/>
      <c r="BN79" s="666"/>
      <c r="BO79" s="666"/>
      <c r="BP79" s="666"/>
      <c r="BQ79" s="666"/>
      <c r="BR79" s="666"/>
      <c r="BS79" s="666"/>
      <c r="BT79" s="666"/>
      <c r="BU79" s="666"/>
      <c r="BV79" s="666"/>
      <c r="BW79" s="666"/>
      <c r="BX79" s="666"/>
      <c r="BY79" s="666"/>
      <c r="BZ79" s="666"/>
      <c r="CA79" s="666"/>
      <c r="CB79" s="666"/>
      <c r="CC79" s="666"/>
      <c r="CD79" s="666"/>
      <c r="CE79" s="666"/>
      <c r="CF79" s="666"/>
      <c r="CG79" s="666"/>
      <c r="CH79" s="666"/>
      <c r="CI79" s="667"/>
      <c r="CK79" s="1366"/>
    </row>
    <row r="80" spans="1:89" s="1365" customFormat="1" x14ac:dyDescent="0.25">
      <c r="A80" s="1356"/>
      <c r="B80" s="607" t="s">
        <v>482</v>
      </c>
      <c r="C80" s="682" t="s">
        <v>483</v>
      </c>
      <c r="D80" s="609" t="s">
        <v>79</v>
      </c>
      <c r="E80" s="680" t="s">
        <v>253</v>
      </c>
      <c r="F80" s="681">
        <v>2</v>
      </c>
      <c r="G80" s="665"/>
      <c r="H80" s="665"/>
      <c r="I80" s="665">
        <v>511.95</v>
      </c>
      <c r="J80" s="665">
        <v>502.42</v>
      </c>
      <c r="K80" s="665">
        <v>493.72</v>
      </c>
      <c r="L80" s="665">
        <v>485.04</v>
      </c>
      <c r="M80" s="666">
        <v>484.59</v>
      </c>
      <c r="N80" s="666">
        <v>483.91</v>
      </c>
      <c r="O80" s="666">
        <v>483.13</v>
      </c>
      <c r="P80" s="666">
        <v>482.36</v>
      </c>
      <c r="Q80" s="666">
        <v>481.45</v>
      </c>
      <c r="R80" s="666">
        <v>480.19</v>
      </c>
      <c r="S80" s="666">
        <v>479.13</v>
      </c>
      <c r="T80" s="666">
        <v>478.26</v>
      </c>
      <c r="U80" s="666">
        <v>477.43</v>
      </c>
      <c r="V80" s="666">
        <v>476.64</v>
      </c>
      <c r="W80" s="666">
        <v>475.86</v>
      </c>
      <c r="X80" s="666">
        <v>474.95</v>
      </c>
      <c r="Y80" s="666">
        <v>473.97</v>
      </c>
      <c r="Z80" s="666">
        <v>472.97</v>
      </c>
      <c r="AA80" s="666">
        <v>472.03</v>
      </c>
      <c r="AB80" s="666">
        <v>471.46</v>
      </c>
      <c r="AC80" s="666">
        <v>470.89</v>
      </c>
      <c r="AD80" s="666">
        <v>470.42</v>
      </c>
      <c r="AE80" s="666">
        <v>470.05</v>
      </c>
      <c r="AF80" s="666">
        <v>469.8</v>
      </c>
      <c r="AG80" s="666">
        <v>469.59</v>
      </c>
      <c r="AH80" s="666">
        <v>469.3</v>
      </c>
      <c r="AI80" s="666">
        <v>469.02</v>
      </c>
      <c r="AJ80" s="666">
        <v>468.87</v>
      </c>
      <c r="AK80" s="666">
        <v>468.81</v>
      </c>
      <c r="AL80" s="666">
        <v>468.75</v>
      </c>
      <c r="AM80" s="666">
        <v>468.53</v>
      </c>
      <c r="AN80" s="666">
        <v>468.36</v>
      </c>
      <c r="AO80" s="666">
        <v>468.2</v>
      </c>
      <c r="AP80" s="666">
        <v>468</v>
      </c>
      <c r="AQ80" s="666">
        <v>467.74</v>
      </c>
      <c r="AR80" s="666">
        <v>467.45</v>
      </c>
      <c r="AS80" s="666">
        <v>467.18</v>
      </c>
      <c r="AT80" s="666">
        <v>466.94</v>
      </c>
      <c r="AU80" s="666">
        <v>466.74</v>
      </c>
      <c r="AV80" s="666">
        <v>466.49</v>
      </c>
      <c r="AW80" s="666">
        <v>466.22</v>
      </c>
      <c r="AX80" s="666">
        <v>465.95</v>
      </c>
      <c r="AY80" s="666">
        <v>465.63</v>
      </c>
      <c r="AZ80" s="666">
        <v>465.27</v>
      </c>
      <c r="BA80" s="666">
        <v>464.84</v>
      </c>
      <c r="BB80" s="666">
        <v>464.38</v>
      </c>
      <c r="BC80" s="666">
        <v>463.95</v>
      </c>
      <c r="BD80" s="666">
        <v>463.56</v>
      </c>
      <c r="BE80" s="666">
        <v>463.18</v>
      </c>
      <c r="BF80" s="666">
        <v>462.82</v>
      </c>
      <c r="BG80" s="666">
        <v>462.48</v>
      </c>
      <c r="BH80" s="666">
        <v>462.15</v>
      </c>
      <c r="BI80" s="666">
        <v>461.84</v>
      </c>
      <c r="BJ80" s="666">
        <v>461.55</v>
      </c>
      <c r="BK80" s="666"/>
      <c r="BL80" s="666"/>
      <c r="BM80" s="666"/>
      <c r="BN80" s="666"/>
      <c r="BO80" s="666"/>
      <c r="BP80" s="666"/>
      <c r="BQ80" s="666"/>
      <c r="BR80" s="666"/>
      <c r="BS80" s="666"/>
      <c r="BT80" s="666"/>
      <c r="BU80" s="666"/>
      <c r="BV80" s="666"/>
      <c r="BW80" s="666"/>
      <c r="BX80" s="666"/>
      <c r="BY80" s="666"/>
      <c r="BZ80" s="666"/>
      <c r="CA80" s="666"/>
      <c r="CB80" s="666"/>
      <c r="CC80" s="666"/>
      <c r="CD80" s="666"/>
      <c r="CE80" s="666"/>
      <c r="CF80" s="666"/>
      <c r="CG80" s="666"/>
      <c r="CH80" s="666"/>
      <c r="CI80" s="667"/>
      <c r="CK80" s="1366"/>
    </row>
    <row r="81" spans="1:89" s="1365" customFormat="1" x14ac:dyDescent="0.25">
      <c r="A81" s="1356"/>
      <c r="B81" s="683" t="s">
        <v>484</v>
      </c>
      <c r="C81" s="682" t="s">
        <v>485</v>
      </c>
      <c r="D81" s="684" t="s">
        <v>486</v>
      </c>
      <c r="E81" s="680" t="s">
        <v>253</v>
      </c>
      <c r="F81" s="681">
        <v>2</v>
      </c>
      <c r="G81" s="619"/>
      <c r="H81" s="619"/>
      <c r="I81" s="619">
        <f t="shared" ref="I81:BJ81" si="13">SUM(I77:I80)</f>
        <v>747.03</v>
      </c>
      <c r="J81" s="619">
        <f t="shared" si="13"/>
        <v>746.2672</v>
      </c>
      <c r="K81" s="619">
        <f t="shared" si="13"/>
        <v>751.14218400000004</v>
      </c>
      <c r="L81" s="619">
        <f t="shared" si="13"/>
        <v>757.607168</v>
      </c>
      <c r="M81" s="623">
        <f t="shared" si="13"/>
        <v>765.6149519999999</v>
      </c>
      <c r="N81" s="623">
        <f t="shared" si="13"/>
        <v>774.0527360000001</v>
      </c>
      <c r="O81" s="623">
        <f t="shared" si="13"/>
        <v>782.80052000000001</v>
      </c>
      <c r="P81" s="623">
        <f t="shared" si="13"/>
        <v>791.25830400000007</v>
      </c>
      <c r="Q81" s="623">
        <f t="shared" si="13"/>
        <v>799.45608799999991</v>
      </c>
      <c r="R81" s="623">
        <f t="shared" si="13"/>
        <v>806.36387200000001</v>
      </c>
      <c r="S81" s="623">
        <f t="shared" si="13"/>
        <v>813.281656</v>
      </c>
      <c r="T81" s="623">
        <f t="shared" si="13"/>
        <v>819.94520799999998</v>
      </c>
      <c r="U81" s="623">
        <f t="shared" si="13"/>
        <v>826.44520800000009</v>
      </c>
      <c r="V81" s="623">
        <f t="shared" si="13"/>
        <v>832.53520800000001</v>
      </c>
      <c r="W81" s="623">
        <f t="shared" si="13"/>
        <v>838.01520800000003</v>
      </c>
      <c r="X81" s="623">
        <f t="shared" si="13"/>
        <v>842.97520800000007</v>
      </c>
      <c r="Y81" s="623">
        <f t="shared" si="13"/>
        <v>847.48520800000006</v>
      </c>
      <c r="Z81" s="623">
        <f t="shared" si="13"/>
        <v>851.51520800000003</v>
      </c>
      <c r="AA81" s="623">
        <f t="shared" si="13"/>
        <v>855.21520799999996</v>
      </c>
      <c r="AB81" s="623">
        <f t="shared" si="13"/>
        <v>859.56520799999998</v>
      </c>
      <c r="AC81" s="623">
        <f t="shared" si="13"/>
        <v>863.89520799999991</v>
      </c>
      <c r="AD81" s="623">
        <f t="shared" si="13"/>
        <v>868.39520800000003</v>
      </c>
      <c r="AE81" s="623">
        <f t="shared" si="13"/>
        <v>873.045208</v>
      </c>
      <c r="AF81" s="623">
        <f t="shared" si="13"/>
        <v>877.90520800000002</v>
      </c>
      <c r="AG81" s="623">
        <f t="shared" si="13"/>
        <v>882.795208</v>
      </c>
      <c r="AH81" s="623">
        <f t="shared" si="13"/>
        <v>887.52520800000002</v>
      </c>
      <c r="AI81" s="623">
        <f t="shared" si="13"/>
        <v>892.24520800000005</v>
      </c>
      <c r="AJ81" s="623">
        <f t="shared" si="13"/>
        <v>897.14520800000003</v>
      </c>
      <c r="AK81" s="623">
        <f t="shared" si="13"/>
        <v>902.16520800000001</v>
      </c>
      <c r="AL81" s="623">
        <f t="shared" si="13"/>
        <v>907.13520800000003</v>
      </c>
      <c r="AM81" s="623">
        <f t="shared" si="13"/>
        <v>909.35520799999995</v>
      </c>
      <c r="AN81" s="623">
        <f t="shared" si="13"/>
        <v>911.425208</v>
      </c>
      <c r="AO81" s="623">
        <f t="shared" si="13"/>
        <v>913.38520799999992</v>
      </c>
      <c r="AP81" s="623">
        <f t="shared" si="13"/>
        <v>915.23520800000006</v>
      </c>
      <c r="AQ81" s="623">
        <f t="shared" si="13"/>
        <v>916.99520800000005</v>
      </c>
      <c r="AR81" s="623">
        <f t="shared" si="13"/>
        <v>918.64520799999991</v>
      </c>
      <c r="AS81" s="623">
        <f t="shared" si="13"/>
        <v>920.295208</v>
      </c>
      <c r="AT81" s="623">
        <f t="shared" si="13"/>
        <v>921.91520800000001</v>
      </c>
      <c r="AU81" s="623">
        <f t="shared" si="13"/>
        <v>923.52520800000002</v>
      </c>
      <c r="AV81" s="623">
        <f t="shared" si="13"/>
        <v>925.12520800000004</v>
      </c>
      <c r="AW81" s="623">
        <f t="shared" si="13"/>
        <v>926.70520800000008</v>
      </c>
      <c r="AX81" s="623">
        <f t="shared" si="13"/>
        <v>928.32520799999998</v>
      </c>
      <c r="AY81" s="623">
        <f t="shared" si="13"/>
        <v>929.95520800000008</v>
      </c>
      <c r="AZ81" s="623">
        <f t="shared" si="13"/>
        <v>931.58520799999997</v>
      </c>
      <c r="BA81" s="623">
        <f t="shared" si="13"/>
        <v>933.20520799999997</v>
      </c>
      <c r="BB81" s="623">
        <f t="shared" si="13"/>
        <v>934.86520799999994</v>
      </c>
      <c r="BC81" s="623">
        <f t="shared" si="13"/>
        <v>936.56520799999998</v>
      </c>
      <c r="BD81" s="623">
        <f t="shared" si="13"/>
        <v>938.295208</v>
      </c>
      <c r="BE81" s="623">
        <f t="shared" si="13"/>
        <v>940.03520800000001</v>
      </c>
      <c r="BF81" s="623">
        <f t="shared" si="13"/>
        <v>941.795208</v>
      </c>
      <c r="BG81" s="623">
        <f t="shared" si="13"/>
        <v>943.56520799999998</v>
      </c>
      <c r="BH81" s="623">
        <f t="shared" si="13"/>
        <v>945.34520799999996</v>
      </c>
      <c r="BI81" s="623">
        <f t="shared" si="13"/>
        <v>947.12520799999993</v>
      </c>
      <c r="BJ81" s="623">
        <f t="shared" si="13"/>
        <v>948.925208</v>
      </c>
      <c r="BK81" s="1519"/>
      <c r="BL81" s="1519"/>
      <c r="BM81" s="1519"/>
      <c r="BN81" s="1519"/>
      <c r="BO81" s="1519"/>
      <c r="BP81" s="1519"/>
      <c r="BQ81" s="1519"/>
      <c r="BR81" s="1519"/>
      <c r="BS81" s="1519"/>
      <c r="BT81" s="1519"/>
      <c r="BU81" s="1519"/>
      <c r="BV81" s="1519"/>
      <c r="BW81" s="1519"/>
      <c r="BX81" s="1519"/>
      <c r="BY81" s="1519"/>
      <c r="BZ81" s="1519"/>
      <c r="CA81" s="1519"/>
      <c r="CB81" s="1519"/>
      <c r="CC81" s="1519"/>
      <c r="CD81" s="1519"/>
      <c r="CE81" s="1519"/>
      <c r="CF81" s="1519"/>
      <c r="CG81" s="1519"/>
      <c r="CH81" s="1519"/>
      <c r="CI81" s="1518"/>
      <c r="CK81" s="1366"/>
    </row>
    <row r="82" spans="1:89" s="1365" customFormat="1" ht="27.6" x14ac:dyDescent="0.25">
      <c r="A82" s="1356"/>
      <c r="B82" s="683" t="s">
        <v>487</v>
      </c>
      <c r="C82" s="682" t="s">
        <v>488</v>
      </c>
      <c r="D82" s="684" t="s">
        <v>489</v>
      </c>
      <c r="E82" s="680" t="s">
        <v>490</v>
      </c>
      <c r="F82" s="681">
        <v>1</v>
      </c>
      <c r="G82" s="644"/>
      <c r="H82" s="644"/>
      <c r="I82" s="644">
        <f t="shared" ref="I82:BJ82" si="14">(I80+I79)/(I66+I74)</f>
        <v>2.4369367871512653</v>
      </c>
      <c r="J82" s="644">
        <f t="shared" si="14"/>
        <v>2.4203425950579009</v>
      </c>
      <c r="K82" s="644">
        <f t="shared" si="14"/>
        <v>2.4170625883026147</v>
      </c>
      <c r="L82" s="644">
        <f t="shared" si="14"/>
        <v>2.4134380190197069</v>
      </c>
      <c r="M82" s="644">
        <f t="shared" si="14"/>
        <v>2.4086386150334294</v>
      </c>
      <c r="N82" s="644">
        <f t="shared" si="14"/>
        <v>2.4024590732283433</v>
      </c>
      <c r="O82" s="644">
        <f t="shared" si="14"/>
        <v>2.3957248723059035</v>
      </c>
      <c r="P82" s="644">
        <f t="shared" si="14"/>
        <v>2.389148584175957</v>
      </c>
      <c r="Q82" s="644">
        <f t="shared" si="14"/>
        <v>2.381910962776443</v>
      </c>
      <c r="R82" s="644">
        <f t="shared" si="14"/>
        <v>2.3731535768682819</v>
      </c>
      <c r="S82" s="644">
        <f t="shared" si="14"/>
        <v>2.3654193779151029</v>
      </c>
      <c r="T82" s="644">
        <f t="shared" si="14"/>
        <v>2.3588345659181922</v>
      </c>
      <c r="U82" s="644">
        <f t="shared" si="14"/>
        <v>2.3552271639086628</v>
      </c>
      <c r="V82" s="644">
        <f t="shared" si="14"/>
        <v>2.3519082003038978</v>
      </c>
      <c r="W82" s="644">
        <f t="shared" si="14"/>
        <v>2.348697615124947</v>
      </c>
      <c r="X82" s="644">
        <f t="shared" si="14"/>
        <v>2.3449039140094876</v>
      </c>
      <c r="Y82" s="644">
        <f t="shared" si="14"/>
        <v>2.3407727033564192</v>
      </c>
      <c r="Z82" s="644">
        <f t="shared" si="14"/>
        <v>2.3366178055104503</v>
      </c>
      <c r="AA82" s="644">
        <f t="shared" si="14"/>
        <v>2.332848323463709</v>
      </c>
      <c r="AB82" s="644">
        <f t="shared" si="14"/>
        <v>2.3308507909980998</v>
      </c>
      <c r="AC82" s="644">
        <f t="shared" si="14"/>
        <v>2.3288562316248855</v>
      </c>
      <c r="AD82" s="644">
        <f t="shared" si="14"/>
        <v>2.3273313725199771</v>
      </c>
      <c r="AE82" s="644">
        <f t="shared" si="14"/>
        <v>2.3262701256736329</v>
      </c>
      <c r="AF82" s="644">
        <f t="shared" si="14"/>
        <v>2.3258369701108941</v>
      </c>
      <c r="AG82" s="644">
        <f t="shared" si="14"/>
        <v>2.3231369764550411</v>
      </c>
      <c r="AH82" s="644">
        <f t="shared" si="14"/>
        <v>2.3200373128075475</v>
      </c>
      <c r="AI82" s="644">
        <f t="shared" si="14"/>
        <v>2.3170142215940985</v>
      </c>
      <c r="AJ82" s="644">
        <f t="shared" si="14"/>
        <v>2.3146587249901751</v>
      </c>
      <c r="AK82" s="644">
        <f t="shared" si="14"/>
        <v>2.3127740589991541</v>
      </c>
      <c r="AL82" s="644">
        <f t="shared" si="14"/>
        <v>2.3109107820840498</v>
      </c>
      <c r="AM82" s="644">
        <f t="shared" si="14"/>
        <v>2.3090633884372234</v>
      </c>
      <c r="AN82" s="644">
        <f t="shared" si="14"/>
        <v>2.3075130899049308</v>
      </c>
      <c r="AO82" s="644">
        <f t="shared" si="14"/>
        <v>2.3060103524024211</v>
      </c>
      <c r="AP82" s="644">
        <f t="shared" si="14"/>
        <v>2.304378564482235</v>
      </c>
      <c r="AQ82" s="644">
        <f t="shared" si="14"/>
        <v>2.3023924381517049</v>
      </c>
      <c r="AR82" s="644">
        <f t="shared" si="14"/>
        <v>2.3002636819152467</v>
      </c>
      <c r="AS82" s="644">
        <f t="shared" si="14"/>
        <v>2.2982621261710001</v>
      </c>
      <c r="AT82" s="644">
        <f t="shared" si="14"/>
        <v>2.2964334253112582</v>
      </c>
      <c r="AU82" s="644">
        <f t="shared" si="14"/>
        <v>2.2947903903480742</v>
      </c>
      <c r="AV82" s="644">
        <f t="shared" si="14"/>
        <v>2.2928904343697663</v>
      </c>
      <c r="AW82" s="644">
        <f t="shared" si="14"/>
        <v>2.290865113926535</v>
      </c>
      <c r="AX82" s="644">
        <f t="shared" si="14"/>
        <v>2.2888459330758626</v>
      </c>
      <c r="AY82" s="644">
        <f t="shared" si="14"/>
        <v>2.2865381158145373</v>
      </c>
      <c r="AZ82" s="644">
        <f t="shared" si="14"/>
        <v>2.2840275019369969</v>
      </c>
      <c r="BA82" s="644">
        <f t="shared" si="14"/>
        <v>2.281136991222386</v>
      </c>
      <c r="BB82" s="644">
        <f t="shared" si="14"/>
        <v>2.2780719560270102</v>
      </c>
      <c r="BC82" s="644">
        <f t="shared" si="14"/>
        <v>2.2751417188749357</v>
      </c>
      <c r="BD82" s="644">
        <f t="shared" si="14"/>
        <v>2.2724289865513461</v>
      </c>
      <c r="BE82" s="644">
        <f t="shared" si="14"/>
        <v>2.2697704415241713</v>
      </c>
      <c r="BF82" s="644">
        <f t="shared" si="14"/>
        <v>2.2672430606590313</v>
      </c>
      <c r="BG82" s="644">
        <f t="shared" si="14"/>
        <v>2.264781548102861</v>
      </c>
      <c r="BH82" s="644">
        <f t="shared" si="14"/>
        <v>2.2623930925833351</v>
      </c>
      <c r="BI82" s="644">
        <f t="shared" si="14"/>
        <v>2.2600881185596595</v>
      </c>
      <c r="BJ82" s="644">
        <f t="shared" si="14"/>
        <v>2.2579366406860908</v>
      </c>
      <c r="BK82" s="1526"/>
      <c r="BL82" s="1526"/>
      <c r="BM82" s="1526"/>
      <c r="BN82" s="1526"/>
      <c r="BO82" s="1526"/>
      <c r="BP82" s="1526"/>
      <c r="BQ82" s="1526"/>
      <c r="BR82" s="1526"/>
      <c r="BS82" s="1526"/>
      <c r="BT82" s="1526"/>
      <c r="BU82" s="1526"/>
      <c r="BV82" s="1526"/>
      <c r="BW82" s="1526"/>
      <c r="BX82" s="1526"/>
      <c r="BY82" s="1526"/>
      <c r="BZ82" s="1526"/>
      <c r="CA82" s="1526"/>
      <c r="CB82" s="1526"/>
      <c r="CC82" s="1526"/>
      <c r="CD82" s="1526"/>
      <c r="CE82" s="1526"/>
      <c r="CF82" s="1526"/>
      <c r="CG82" s="1526"/>
      <c r="CH82" s="1526"/>
      <c r="CI82" s="1527"/>
      <c r="CK82" s="1366"/>
    </row>
    <row r="83" spans="1:89" s="1365" customFormat="1" ht="27.6" x14ac:dyDescent="0.25">
      <c r="A83" s="1356"/>
      <c r="B83" s="683" t="s">
        <v>491</v>
      </c>
      <c r="C83" s="682" t="s">
        <v>492</v>
      </c>
      <c r="D83" s="684" t="s">
        <v>493</v>
      </c>
      <c r="E83" s="680" t="s">
        <v>284</v>
      </c>
      <c r="F83" s="681">
        <v>1</v>
      </c>
      <c r="G83" s="685"/>
      <c r="H83" s="685"/>
      <c r="I83" s="685">
        <f t="shared" ref="I83:BJ83" si="15">I66/(I66+I74)</f>
        <v>0.33990622817809996</v>
      </c>
      <c r="J83" s="685">
        <f t="shared" si="15"/>
        <v>0.35708370549930024</v>
      </c>
      <c r="K83" s="685">
        <f t="shared" si="15"/>
        <v>0.37452383030411207</v>
      </c>
      <c r="L83" s="685">
        <f t="shared" si="15"/>
        <v>0.39307310081077235</v>
      </c>
      <c r="M83" s="686">
        <f t="shared" si="15"/>
        <v>0.40061124564172768</v>
      </c>
      <c r="N83" s="686">
        <f t="shared" si="15"/>
        <v>0.40870743806737331</v>
      </c>
      <c r="O83" s="686">
        <f t="shared" si="15"/>
        <v>0.41692250424481903</v>
      </c>
      <c r="P83" s="686">
        <f t="shared" si="15"/>
        <v>0.42468907837924647</v>
      </c>
      <c r="Q83" s="686">
        <f t="shared" si="15"/>
        <v>0.43226924026600327</v>
      </c>
      <c r="R83" s="686">
        <f t="shared" si="15"/>
        <v>0.43914157802818216</v>
      </c>
      <c r="S83" s="686">
        <f t="shared" si="15"/>
        <v>0.44567273905815569</v>
      </c>
      <c r="T83" s="686">
        <f t="shared" si="15"/>
        <v>0.45154523695042237</v>
      </c>
      <c r="U83" s="686">
        <f t="shared" si="15"/>
        <v>0.4566036313500616</v>
      </c>
      <c r="V83" s="686">
        <f t="shared" si="15"/>
        <v>0.46126776462626007</v>
      </c>
      <c r="W83" s="686">
        <f t="shared" si="15"/>
        <v>0.4654828635963133</v>
      </c>
      <c r="X83" s="686">
        <f t="shared" si="15"/>
        <v>0.46944817726314536</v>
      </c>
      <c r="Y83" s="686">
        <f t="shared" si="15"/>
        <v>0.47316449257258925</v>
      </c>
      <c r="Z83" s="686">
        <f t="shared" si="15"/>
        <v>0.47653363960579431</v>
      </c>
      <c r="AA83" s="686">
        <f t="shared" si="15"/>
        <v>0.47957461268919865</v>
      </c>
      <c r="AB83" s="686">
        <f t="shared" si="15"/>
        <v>0.4825902158540904</v>
      </c>
      <c r="AC83" s="686">
        <f t="shared" si="15"/>
        <v>0.48555117159222605</v>
      </c>
      <c r="AD83" s="686">
        <f t="shared" si="15"/>
        <v>0.48846442655298911</v>
      </c>
      <c r="AE83" s="686">
        <f t="shared" si="15"/>
        <v>0.4913246402954084</v>
      </c>
      <c r="AF83" s="686">
        <f t="shared" si="15"/>
        <v>0.49412499720785907</v>
      </c>
      <c r="AG83" s="686">
        <f t="shared" si="15"/>
        <v>0.49740942858728382</v>
      </c>
      <c r="AH83" s="686">
        <f t="shared" si="15"/>
        <v>0.50063571126577211</v>
      </c>
      <c r="AI83" s="686">
        <f t="shared" si="15"/>
        <v>0.50380153251071946</v>
      </c>
      <c r="AJ83" s="686">
        <f t="shared" si="15"/>
        <v>0.5069001777418477</v>
      </c>
      <c r="AK83" s="686">
        <f t="shared" si="15"/>
        <v>0.50993903902885462</v>
      </c>
      <c r="AL83" s="686">
        <f t="shared" si="15"/>
        <v>0.51292454866531312</v>
      </c>
      <c r="AM83" s="686">
        <f t="shared" si="15"/>
        <v>0.51439310860300269</v>
      </c>
      <c r="AN83" s="686">
        <f t="shared" si="15"/>
        <v>0.51573300124083687</v>
      </c>
      <c r="AO83" s="686">
        <f t="shared" si="15"/>
        <v>0.51701403621732944</v>
      </c>
      <c r="AP83" s="686">
        <f t="shared" si="15"/>
        <v>0.51826843957494373</v>
      </c>
      <c r="AQ83" s="686">
        <f t="shared" si="15"/>
        <v>0.51955448475599908</v>
      </c>
      <c r="AR83" s="686">
        <f t="shared" si="15"/>
        <v>0.52080682957473345</v>
      </c>
      <c r="AS83" s="686">
        <f t="shared" si="15"/>
        <v>0.52204447089179451</v>
      </c>
      <c r="AT83" s="686">
        <f t="shared" si="15"/>
        <v>0.52324728795734177</v>
      </c>
      <c r="AU83" s="686">
        <f t="shared" si="15"/>
        <v>0.52441276532748105</v>
      </c>
      <c r="AV83" s="686">
        <f t="shared" si="15"/>
        <v>0.52561686450632006</v>
      </c>
      <c r="AW83" s="686">
        <f t="shared" si="15"/>
        <v>0.52684275689732396</v>
      </c>
      <c r="AX83" s="686">
        <f t="shared" si="15"/>
        <v>0.52808404816030086</v>
      </c>
      <c r="AY83" s="686">
        <f t="shared" si="15"/>
        <v>0.52937524175437656</v>
      </c>
      <c r="AZ83" s="686">
        <f t="shared" si="15"/>
        <v>0.53067783935410884</v>
      </c>
      <c r="BA83" s="686">
        <f t="shared" si="15"/>
        <v>0.5320283302294434</v>
      </c>
      <c r="BB83" s="686">
        <f t="shared" si="15"/>
        <v>0.53342044383302845</v>
      </c>
      <c r="BC83" s="686">
        <f t="shared" si="15"/>
        <v>0.53480590949269013</v>
      </c>
      <c r="BD83" s="686">
        <f t="shared" si="15"/>
        <v>0.53615245031440262</v>
      </c>
      <c r="BE83" s="686">
        <f t="shared" si="15"/>
        <v>0.53749849979108211</v>
      </c>
      <c r="BF83" s="686">
        <f t="shared" si="15"/>
        <v>0.53880818764458238</v>
      </c>
      <c r="BG83" s="686">
        <f t="shared" si="15"/>
        <v>0.54010500020173935</v>
      </c>
      <c r="BH83" s="686">
        <f t="shared" si="15"/>
        <v>0.54139248029173204</v>
      </c>
      <c r="BI83" s="686">
        <f t="shared" si="15"/>
        <v>0.54265857748390767</v>
      </c>
      <c r="BJ83" s="686">
        <f t="shared" si="15"/>
        <v>0.54390405358274918</v>
      </c>
      <c r="BK83" s="1528"/>
      <c r="BL83" s="1528"/>
      <c r="BM83" s="1528"/>
      <c r="BN83" s="1528"/>
      <c r="BO83" s="1528"/>
      <c r="BP83" s="1528"/>
      <c r="BQ83" s="1528"/>
      <c r="BR83" s="1528"/>
      <c r="BS83" s="1528"/>
      <c r="BT83" s="1528"/>
      <c r="BU83" s="1528"/>
      <c r="BV83" s="1528"/>
      <c r="BW83" s="1528"/>
      <c r="BX83" s="1528"/>
      <c r="BY83" s="1528"/>
      <c r="BZ83" s="1528"/>
      <c r="CA83" s="1528"/>
      <c r="CB83" s="1528"/>
      <c r="CC83" s="1528"/>
      <c r="CD83" s="1528"/>
      <c r="CE83" s="1528"/>
      <c r="CF83" s="1528"/>
      <c r="CG83" s="1528"/>
      <c r="CH83" s="1528"/>
      <c r="CI83" s="1529"/>
      <c r="CK83" s="1366"/>
    </row>
    <row r="84" spans="1:89" s="1365" customFormat="1" ht="28.2" thickBot="1" x14ac:dyDescent="0.3">
      <c r="A84" s="1356"/>
      <c r="B84" s="687" t="s">
        <v>494</v>
      </c>
      <c r="C84" s="688" t="s">
        <v>495</v>
      </c>
      <c r="D84" s="689" t="s">
        <v>496</v>
      </c>
      <c r="E84" s="690" t="s">
        <v>284</v>
      </c>
      <c r="F84" s="691">
        <v>1</v>
      </c>
      <c r="G84" s="692"/>
      <c r="H84" s="692"/>
      <c r="I84" s="692">
        <f t="shared" ref="I84:BJ84" si="16">(I66)/(I66+I75+I74+I73)</f>
        <v>0.33217430864719072</v>
      </c>
      <c r="J84" s="692">
        <f t="shared" si="16"/>
        <v>0.34900538053856062</v>
      </c>
      <c r="K84" s="692">
        <f t="shared" si="16"/>
        <v>0.36611500956777271</v>
      </c>
      <c r="L84" s="692">
        <f t="shared" si="16"/>
        <v>0.38433386966966732</v>
      </c>
      <c r="M84" s="692">
        <f t="shared" si="16"/>
        <v>0.39181261302326736</v>
      </c>
      <c r="N84" s="692">
        <f t="shared" si="16"/>
        <v>0.39984960944556952</v>
      </c>
      <c r="O84" s="692">
        <f t="shared" si="16"/>
        <v>0.4080094874847634</v>
      </c>
      <c r="P84" s="692">
        <f t="shared" si="16"/>
        <v>0.41572840799374194</v>
      </c>
      <c r="Q84" s="692">
        <f t="shared" si="16"/>
        <v>0.42326630142976029</v>
      </c>
      <c r="R84" s="692">
        <f t="shared" si="16"/>
        <v>0.43010394193786999</v>
      </c>
      <c r="S84" s="692">
        <f t="shared" si="16"/>
        <v>0.43660532502719523</v>
      </c>
      <c r="T84" s="692">
        <f t="shared" si="16"/>
        <v>0.44245370990910238</v>
      </c>
      <c r="U84" s="692">
        <f t="shared" si="16"/>
        <v>0.44749335596793954</v>
      </c>
      <c r="V84" s="692">
        <f t="shared" si="16"/>
        <v>0.452141861341808</v>
      </c>
      <c r="W84" s="692">
        <f t="shared" si="16"/>
        <v>0.45634420703817163</v>
      </c>
      <c r="X84" s="692">
        <f t="shared" si="16"/>
        <v>0.46029871118753102</v>
      </c>
      <c r="Y84" s="692">
        <f t="shared" si="16"/>
        <v>0.4640059417253013</v>
      </c>
      <c r="Z84" s="692">
        <f t="shared" si="16"/>
        <v>0.46736772768312262</v>
      </c>
      <c r="AA84" s="692">
        <f t="shared" si="16"/>
        <v>0.47040277147868653</v>
      </c>
      <c r="AB84" s="692">
        <f t="shared" si="16"/>
        <v>0.47341316477411166</v>
      </c>
      <c r="AC84" s="692">
        <f t="shared" si="16"/>
        <v>0.47636965438965467</v>
      </c>
      <c r="AD84" s="692">
        <f t="shared" si="16"/>
        <v>0.47927914331640781</v>
      </c>
      <c r="AE84" s="692">
        <f t="shared" si="16"/>
        <v>0.48213626591394393</v>
      </c>
      <c r="AF84" s="692">
        <f t="shared" si="16"/>
        <v>0.48493417857909155</v>
      </c>
      <c r="AG84" s="692">
        <f t="shared" si="16"/>
        <v>0.4882164774598089</v>
      </c>
      <c r="AH84" s="692">
        <f t="shared" si="16"/>
        <v>0.49144143741149771</v>
      </c>
      <c r="AI84" s="692">
        <f t="shared" si="16"/>
        <v>0.49460670473142393</v>
      </c>
      <c r="AJ84" s="692">
        <f t="shared" si="16"/>
        <v>0.49770552172547988</v>
      </c>
      <c r="AK84" s="692">
        <f t="shared" si="16"/>
        <v>0.50074523766615497</v>
      </c>
      <c r="AL84" s="692">
        <f t="shared" si="16"/>
        <v>0.50373224890398138</v>
      </c>
      <c r="AM84" s="692">
        <f t="shared" si="16"/>
        <v>0.50520178827792794</v>
      </c>
      <c r="AN84" s="692">
        <f t="shared" si="16"/>
        <v>0.50654271310168286</v>
      </c>
      <c r="AO84" s="692">
        <f t="shared" si="16"/>
        <v>0.50782485857201043</v>
      </c>
      <c r="AP84" s="692">
        <f t="shared" si="16"/>
        <v>0.50908046648296512</v>
      </c>
      <c r="AQ84" s="692">
        <f t="shared" si="16"/>
        <v>0.51036786695666359</v>
      </c>
      <c r="AR84" s="692">
        <f t="shared" si="16"/>
        <v>0.51162164867551929</v>
      </c>
      <c r="AS84" s="692">
        <f t="shared" si="16"/>
        <v>0.51286082357834017</v>
      </c>
      <c r="AT84" s="692">
        <f t="shared" si="16"/>
        <v>0.51406523925854275</v>
      </c>
      <c r="AU84" s="692">
        <f t="shared" si="16"/>
        <v>0.51523236735263045</v>
      </c>
      <c r="AV84" s="692">
        <f t="shared" si="16"/>
        <v>0.51643827713543988</v>
      </c>
      <c r="AW84" s="692">
        <f t="shared" si="16"/>
        <v>0.51766612272722723</v>
      </c>
      <c r="AX84" s="692">
        <f t="shared" si="16"/>
        <v>0.51890950464908281</v>
      </c>
      <c r="AY84" s="692">
        <f t="shared" si="16"/>
        <v>0.5202029935392648</v>
      </c>
      <c r="AZ84" s="692">
        <f t="shared" si="16"/>
        <v>0.52150803132378643</v>
      </c>
      <c r="BA84" s="692">
        <f t="shared" si="16"/>
        <v>0.52286118427439254</v>
      </c>
      <c r="BB84" s="692">
        <f t="shared" si="16"/>
        <v>0.52425618286202191</v>
      </c>
      <c r="BC84" s="692">
        <f t="shared" si="16"/>
        <v>0.52564466172777191</v>
      </c>
      <c r="BD84" s="692">
        <f t="shared" si="16"/>
        <v>0.52699426686500295</v>
      </c>
      <c r="BE84" s="692">
        <f t="shared" si="16"/>
        <v>0.52834351331739005</v>
      </c>
      <c r="BF84" s="692">
        <f t="shared" si="16"/>
        <v>0.52965644018671465</v>
      </c>
      <c r="BG84" s="692">
        <f t="shared" si="16"/>
        <v>0.53095658471815499</v>
      </c>
      <c r="BH84" s="692">
        <f t="shared" si="16"/>
        <v>0.53224749566843887</v>
      </c>
      <c r="BI84" s="692">
        <f t="shared" si="16"/>
        <v>0.53351708614480087</v>
      </c>
      <c r="BJ84" s="692">
        <f t="shared" si="16"/>
        <v>0.53476611417630615</v>
      </c>
      <c r="BK84" s="1530"/>
      <c r="BL84" s="1530"/>
      <c r="BM84" s="1530"/>
      <c r="BN84" s="1530"/>
      <c r="BO84" s="1530"/>
      <c r="BP84" s="1530"/>
      <c r="BQ84" s="1530"/>
      <c r="BR84" s="1530"/>
      <c r="BS84" s="1530"/>
      <c r="BT84" s="1530"/>
      <c r="BU84" s="1530"/>
      <c r="BV84" s="1530"/>
      <c r="BW84" s="1530"/>
      <c r="BX84" s="1530"/>
      <c r="BY84" s="1530"/>
      <c r="BZ84" s="1530"/>
      <c r="CA84" s="1530"/>
      <c r="CB84" s="1530"/>
      <c r="CC84" s="1530"/>
      <c r="CD84" s="1530"/>
      <c r="CE84" s="1530"/>
      <c r="CF84" s="1530"/>
      <c r="CG84" s="1530"/>
      <c r="CH84" s="1530"/>
      <c r="CI84" s="1531"/>
      <c r="CK84" s="1366"/>
    </row>
    <row r="85" spans="1:89" s="1365" customFormat="1" ht="28.2" thickBot="1" x14ac:dyDescent="0.3">
      <c r="A85" s="1356"/>
      <c r="B85" s="693" t="s">
        <v>497</v>
      </c>
      <c r="C85" s="694" t="s">
        <v>154</v>
      </c>
      <c r="D85" s="694" t="s">
        <v>498</v>
      </c>
      <c r="E85" s="694" t="s">
        <v>145</v>
      </c>
      <c r="F85" s="695">
        <v>2</v>
      </c>
      <c r="G85" s="1550"/>
      <c r="H85" s="1550"/>
      <c r="I85" s="1550">
        <f t="shared" ref="I85:BJ85" si="17">SUM(I45:I47)+I43+I54+I59+I60+I53</f>
        <v>181.64000000000001</v>
      </c>
      <c r="J85" s="1550">
        <f t="shared" si="17"/>
        <v>184.7664465470254</v>
      </c>
      <c r="K85" s="1550">
        <f>SUM(K45:K47)+K43+K54+K59+K60+K53</f>
        <v>180.50458083070635</v>
      </c>
      <c r="L85" s="1550">
        <f>SUM(L45:L47)+L43+L54+L59+L60+L53</f>
        <v>178.34253214407948</v>
      </c>
      <c r="M85" s="1550">
        <f>SUM(M45:M47)+M43+M54+M59+M60+M53</f>
        <v>179.48193254167757</v>
      </c>
      <c r="N85" s="1550">
        <f t="shared" si="17"/>
        <v>180.42133293927566</v>
      </c>
      <c r="O85" s="1550">
        <f t="shared" si="17"/>
        <v>181.86073333687372</v>
      </c>
      <c r="P85" s="1550">
        <f t="shared" si="17"/>
        <v>182.77013373447181</v>
      </c>
      <c r="Q85" s="1550">
        <f t="shared" si="17"/>
        <v>184.19953413206989</v>
      </c>
      <c r="R85" s="1550">
        <f t="shared" si="17"/>
        <v>184.64893452966797</v>
      </c>
      <c r="S85" s="1550">
        <f t="shared" si="17"/>
        <v>185.83833492726603</v>
      </c>
      <c r="T85" s="1550">
        <f t="shared" si="17"/>
        <v>186.48217978566413</v>
      </c>
      <c r="U85" s="1550">
        <f t="shared" si="17"/>
        <v>187.94456251286221</v>
      </c>
      <c r="V85" s="1550">
        <f t="shared" si="17"/>
        <v>188.37694524006031</v>
      </c>
      <c r="W85" s="1550">
        <f t="shared" si="17"/>
        <v>188.76932796725839</v>
      </c>
      <c r="X85" s="1550">
        <f t="shared" si="17"/>
        <v>189.96171069445646</v>
      </c>
      <c r="Y85" s="1550">
        <f t="shared" si="17"/>
        <v>190.62409342165452</v>
      </c>
      <c r="Z85" s="1550">
        <f t="shared" si="17"/>
        <v>190.93647614885262</v>
      </c>
      <c r="AA85" s="1550">
        <f t="shared" si="17"/>
        <v>192.08885887605072</v>
      </c>
      <c r="AB85" s="1550">
        <f t="shared" si="17"/>
        <v>192.27124160324874</v>
      </c>
      <c r="AC85" s="1550">
        <f t="shared" si="17"/>
        <v>193.26362433044685</v>
      </c>
      <c r="AD85" s="1550">
        <f t="shared" si="17"/>
        <v>193.13600705764495</v>
      </c>
      <c r="AE85" s="1550">
        <f t="shared" si="17"/>
        <v>194.23838978484301</v>
      </c>
      <c r="AF85" s="1550">
        <f t="shared" si="17"/>
        <v>195.13077251204109</v>
      </c>
      <c r="AG85" s="1550">
        <f t="shared" si="17"/>
        <v>195.94315523923919</v>
      </c>
      <c r="AH85" s="1550">
        <f t="shared" si="17"/>
        <v>196.35553796643723</v>
      </c>
      <c r="AI85" s="1550">
        <f t="shared" si="17"/>
        <v>197.06792069363533</v>
      </c>
      <c r="AJ85" s="1550">
        <f t="shared" si="17"/>
        <v>198.02030342083339</v>
      </c>
      <c r="AK85" s="1550">
        <f t="shared" si="17"/>
        <v>198.35268614803149</v>
      </c>
      <c r="AL85" s="1550">
        <f t="shared" si="17"/>
        <v>198.90268614803151</v>
      </c>
      <c r="AM85" s="1550">
        <f t="shared" si="17"/>
        <v>199.2226861480315</v>
      </c>
      <c r="AN85" s="1550">
        <f t="shared" si="17"/>
        <v>200.1626861480315</v>
      </c>
      <c r="AO85" s="1550">
        <f t="shared" si="17"/>
        <v>200.02268614803148</v>
      </c>
      <c r="AP85" s="1550">
        <f t="shared" si="17"/>
        <v>200.76268614803149</v>
      </c>
      <c r="AQ85" s="1550">
        <f t="shared" si="17"/>
        <v>200.61268614803149</v>
      </c>
      <c r="AR85" s="1550">
        <f t="shared" si="17"/>
        <v>201.98268614803149</v>
      </c>
      <c r="AS85" s="1550">
        <f t="shared" si="17"/>
        <v>202.0026861480315</v>
      </c>
      <c r="AT85" s="1550">
        <f t="shared" si="17"/>
        <v>202.5926861480315</v>
      </c>
      <c r="AU85" s="1550">
        <f t="shared" si="17"/>
        <v>202.64268614803149</v>
      </c>
      <c r="AV85" s="1550">
        <f t="shared" si="17"/>
        <v>203.2526861480315</v>
      </c>
      <c r="AW85" s="1550">
        <f t="shared" si="17"/>
        <v>203.1926861480315</v>
      </c>
      <c r="AX85" s="1550">
        <f t="shared" si="17"/>
        <v>204.2826861480315</v>
      </c>
      <c r="AY85" s="1550">
        <f t="shared" si="17"/>
        <v>204.65268614803151</v>
      </c>
      <c r="AZ85" s="1550">
        <f t="shared" si="17"/>
        <v>204.5026861480315</v>
      </c>
      <c r="BA85" s="1550">
        <f t="shared" si="17"/>
        <v>204.93268614803148</v>
      </c>
      <c r="BB85" s="1550">
        <f t="shared" si="17"/>
        <v>205.10268614803147</v>
      </c>
      <c r="BC85" s="1550">
        <f t="shared" si="17"/>
        <v>205.54268614803149</v>
      </c>
      <c r="BD85" s="1550">
        <f t="shared" si="17"/>
        <v>205.77268614803148</v>
      </c>
      <c r="BE85" s="1550">
        <f t="shared" si="17"/>
        <v>206.58268614803148</v>
      </c>
      <c r="BF85" s="1550">
        <f t="shared" si="17"/>
        <v>207.07268614803149</v>
      </c>
      <c r="BG85" s="1550">
        <f t="shared" si="17"/>
        <v>207.41268614803147</v>
      </c>
      <c r="BH85" s="1550">
        <f t="shared" si="17"/>
        <v>207.79268614803149</v>
      </c>
      <c r="BI85" s="1550">
        <f t="shared" si="17"/>
        <v>207.87268614803151</v>
      </c>
      <c r="BJ85" s="1550">
        <f t="shared" si="17"/>
        <v>208.32268614803149</v>
      </c>
      <c r="BK85" s="1499"/>
      <c r="BL85" s="1499"/>
      <c r="BM85" s="1499"/>
      <c r="BN85" s="1499"/>
      <c r="BO85" s="1499"/>
      <c r="BP85" s="1499"/>
      <c r="BQ85" s="1499"/>
      <c r="BR85" s="1499"/>
      <c r="BS85" s="1499"/>
      <c r="BT85" s="1499"/>
      <c r="BU85" s="1499"/>
      <c r="BV85" s="1499"/>
      <c r="BW85" s="1499"/>
      <c r="BX85" s="1499"/>
      <c r="BY85" s="1499"/>
      <c r="BZ85" s="1499"/>
      <c r="CA85" s="1499"/>
      <c r="CB85" s="1499"/>
      <c r="CC85" s="1499"/>
      <c r="CD85" s="1499"/>
      <c r="CE85" s="1499"/>
      <c r="CF85" s="1499"/>
      <c r="CG85" s="1499"/>
      <c r="CH85" s="1499"/>
      <c r="CI85" s="1499"/>
      <c r="CK85" s="1366"/>
    </row>
    <row r="86" spans="1:89" s="1365" customFormat="1" ht="27.6" x14ac:dyDescent="0.25">
      <c r="A86" s="1356"/>
      <c r="B86" s="696" t="s">
        <v>499</v>
      </c>
      <c r="C86" s="697" t="s">
        <v>500</v>
      </c>
      <c r="D86" s="601" t="s">
        <v>79</v>
      </c>
      <c r="E86" s="697" t="s">
        <v>145</v>
      </c>
      <c r="F86" s="698">
        <v>2</v>
      </c>
      <c r="G86" s="699"/>
      <c r="H86" s="699"/>
      <c r="I86" s="699">
        <v>0.43</v>
      </c>
      <c r="J86" s="699">
        <v>0.51</v>
      </c>
      <c r="K86" s="699">
        <v>0.57999999999999996</v>
      </c>
      <c r="L86" s="699">
        <v>0.41</v>
      </c>
      <c r="M86" s="700">
        <v>0.46</v>
      </c>
      <c r="N86" s="700">
        <v>0.62</v>
      </c>
      <c r="O86" s="700">
        <v>0.53</v>
      </c>
      <c r="P86" s="700">
        <v>0.57999999999999996</v>
      </c>
      <c r="Q86" s="700">
        <v>0.68</v>
      </c>
      <c r="R86" s="700">
        <v>0.71</v>
      </c>
      <c r="S86" s="700">
        <v>0.71</v>
      </c>
      <c r="T86" s="700">
        <v>0.75</v>
      </c>
      <c r="U86" s="700">
        <v>0.76</v>
      </c>
      <c r="V86" s="700">
        <v>0.73</v>
      </c>
      <c r="W86" s="700">
        <v>0.74</v>
      </c>
      <c r="X86" s="700">
        <v>0.72</v>
      </c>
      <c r="Y86" s="700">
        <v>0.77</v>
      </c>
      <c r="Z86" s="700">
        <v>0.75</v>
      </c>
      <c r="AA86" s="700">
        <v>0</v>
      </c>
      <c r="AB86" s="700">
        <v>0</v>
      </c>
      <c r="AC86" s="700">
        <v>0</v>
      </c>
      <c r="AD86" s="700">
        <v>0</v>
      </c>
      <c r="AE86" s="700">
        <v>0</v>
      </c>
      <c r="AF86" s="700">
        <v>0</v>
      </c>
      <c r="AG86" s="700">
        <v>0</v>
      </c>
      <c r="AH86" s="700">
        <v>0</v>
      </c>
      <c r="AI86" s="700">
        <v>0</v>
      </c>
      <c r="AJ86" s="700">
        <v>0</v>
      </c>
      <c r="AK86" s="700">
        <v>0</v>
      </c>
      <c r="AL86" s="700">
        <v>0</v>
      </c>
      <c r="AM86" s="700">
        <v>0</v>
      </c>
      <c r="AN86" s="700">
        <v>0</v>
      </c>
      <c r="AO86" s="700">
        <v>0</v>
      </c>
      <c r="AP86" s="700">
        <v>0</v>
      </c>
      <c r="AQ86" s="700">
        <v>0</v>
      </c>
      <c r="AR86" s="700">
        <v>0</v>
      </c>
      <c r="AS86" s="700">
        <v>0</v>
      </c>
      <c r="AT86" s="700">
        <v>0</v>
      </c>
      <c r="AU86" s="700">
        <v>0</v>
      </c>
      <c r="AV86" s="700">
        <v>0</v>
      </c>
      <c r="AW86" s="700">
        <v>0</v>
      </c>
      <c r="AX86" s="700">
        <v>0</v>
      </c>
      <c r="AY86" s="700">
        <v>0</v>
      </c>
      <c r="AZ86" s="700">
        <v>0</v>
      </c>
      <c r="BA86" s="700">
        <v>0</v>
      </c>
      <c r="BB86" s="700">
        <v>0</v>
      </c>
      <c r="BC86" s="700">
        <v>0</v>
      </c>
      <c r="BD86" s="700">
        <v>0</v>
      </c>
      <c r="BE86" s="700">
        <v>0</v>
      </c>
      <c r="BF86" s="700">
        <v>0</v>
      </c>
      <c r="BG86" s="700">
        <v>0</v>
      </c>
      <c r="BH86" s="700">
        <v>0</v>
      </c>
      <c r="BI86" s="700">
        <v>0</v>
      </c>
      <c r="BJ86" s="700">
        <v>0</v>
      </c>
      <c r="BK86" s="700"/>
      <c r="BL86" s="700"/>
      <c r="BM86" s="700"/>
      <c r="BN86" s="700"/>
      <c r="BO86" s="700"/>
      <c r="BP86" s="700"/>
      <c r="BQ86" s="700"/>
      <c r="BR86" s="700"/>
      <c r="BS86" s="700"/>
      <c r="BT86" s="700"/>
      <c r="BU86" s="700"/>
      <c r="BV86" s="700"/>
      <c r="BW86" s="700"/>
      <c r="BX86" s="700"/>
      <c r="BY86" s="700"/>
      <c r="BZ86" s="700"/>
      <c r="CA86" s="700"/>
      <c r="CB86" s="700"/>
      <c r="CC86" s="700"/>
      <c r="CD86" s="700"/>
      <c r="CE86" s="700"/>
      <c r="CF86" s="700"/>
      <c r="CG86" s="700"/>
      <c r="CH86" s="700"/>
      <c r="CI86" s="701"/>
    </row>
    <row r="87" spans="1:89" s="1365" customFormat="1" x14ac:dyDescent="0.25">
      <c r="A87" s="1356"/>
      <c r="B87" s="702" t="s">
        <v>501</v>
      </c>
      <c r="C87" s="703" t="s">
        <v>502</v>
      </c>
      <c r="D87" s="609" t="s">
        <v>79</v>
      </c>
      <c r="E87" s="703" t="s">
        <v>145</v>
      </c>
      <c r="F87" s="704">
        <v>2</v>
      </c>
      <c r="G87" s="705"/>
      <c r="H87" s="705"/>
      <c r="I87" s="705">
        <v>4.58</v>
      </c>
      <c r="J87" s="705">
        <v>4.49</v>
      </c>
      <c r="K87" s="705">
        <v>4.46</v>
      </c>
      <c r="L87" s="705">
        <v>4.55</v>
      </c>
      <c r="M87" s="706">
        <v>3.7468377806682804</v>
      </c>
      <c r="N87" s="706">
        <v>4.1500000000000004</v>
      </c>
      <c r="O87" s="706">
        <v>4.51</v>
      </c>
      <c r="P87" s="706">
        <v>4.49</v>
      </c>
      <c r="Q87" s="706">
        <v>4.47</v>
      </c>
      <c r="R87" s="706">
        <v>3.94</v>
      </c>
      <c r="S87" s="706">
        <v>3.63</v>
      </c>
      <c r="T87" s="706">
        <v>2.8741008950177336</v>
      </c>
      <c r="U87" s="706">
        <v>2.8086662109025915</v>
      </c>
      <c r="V87" s="706">
        <v>2.7920217738845463</v>
      </c>
      <c r="W87" s="706">
        <v>2.5271452271874555</v>
      </c>
      <c r="X87" s="706">
        <v>2.4568211570964129</v>
      </c>
      <c r="Y87" s="706">
        <v>2.338307148652301</v>
      </c>
      <c r="Z87" s="706">
        <v>2.4062988813022343</v>
      </c>
      <c r="AA87" s="706">
        <v>2.183769101467135</v>
      </c>
      <c r="AB87" s="706">
        <v>2.0908686378960795</v>
      </c>
      <c r="AC87" s="706">
        <v>1.8807509175925929</v>
      </c>
      <c r="AD87" s="706">
        <v>1.8369561070854559</v>
      </c>
      <c r="AE87" s="706">
        <v>1.6719493512827626</v>
      </c>
      <c r="AF87" s="706">
        <v>1.6786138668956596</v>
      </c>
      <c r="AG87" s="706">
        <v>1.5253576619286093</v>
      </c>
      <c r="AH87" s="706">
        <v>1.85</v>
      </c>
      <c r="AI87" s="706">
        <v>1.4058677246189291</v>
      </c>
      <c r="AJ87" s="706">
        <v>1.3319606476271133</v>
      </c>
      <c r="AK87" s="706">
        <v>1.2832050475574022</v>
      </c>
      <c r="AL87" s="706">
        <v>1.1120371712383132</v>
      </c>
      <c r="AM87" s="706">
        <v>1.2204030385600788</v>
      </c>
      <c r="AN87" s="706">
        <v>1.1417729422812783</v>
      </c>
      <c r="AO87" s="706">
        <v>1.1270886406613272</v>
      </c>
      <c r="AP87" s="706">
        <v>1.0682569354689804</v>
      </c>
      <c r="AQ87" s="706">
        <v>1.1451402171442453</v>
      </c>
      <c r="AR87" s="706">
        <v>1.1359250680180253</v>
      </c>
      <c r="AS87" s="706">
        <v>1.0170355843561083</v>
      </c>
      <c r="AT87" s="706">
        <v>1.1103429935693043</v>
      </c>
      <c r="AU87" s="706">
        <v>1.178640915211048</v>
      </c>
      <c r="AV87" s="706">
        <v>1.1951511120352905</v>
      </c>
      <c r="AW87" s="706">
        <v>1.0136729445522974</v>
      </c>
      <c r="AX87" s="706">
        <v>0.98296424252632164</v>
      </c>
      <c r="AY87" s="706">
        <v>0.99980415651526755</v>
      </c>
      <c r="AZ87" s="706">
        <v>1.1423104015771344</v>
      </c>
      <c r="BA87" s="706">
        <v>1.087373378174135</v>
      </c>
      <c r="BB87" s="706">
        <v>0.9906091551393672</v>
      </c>
      <c r="BC87" s="706">
        <v>0.9511537623632762</v>
      </c>
      <c r="BD87" s="706">
        <v>1.1140428140533061</v>
      </c>
      <c r="BE87" s="706">
        <v>1.0392617423322861</v>
      </c>
      <c r="BF87" s="706">
        <v>1.0540927500163093</v>
      </c>
      <c r="BG87" s="706">
        <v>1.0607892850082976</v>
      </c>
      <c r="BH87" s="706">
        <v>1.084556173426364</v>
      </c>
      <c r="BI87" s="706">
        <v>1.151583406020336</v>
      </c>
      <c r="BJ87" s="706">
        <v>0.92725378351332211</v>
      </c>
      <c r="BK87" s="706"/>
      <c r="BL87" s="706"/>
      <c r="BM87" s="706"/>
      <c r="BN87" s="706"/>
      <c r="BO87" s="706"/>
      <c r="BP87" s="706"/>
      <c r="BQ87" s="706"/>
      <c r="BR87" s="706"/>
      <c r="BS87" s="706"/>
      <c r="BT87" s="706"/>
      <c r="BU87" s="706"/>
      <c r="BV87" s="706"/>
      <c r="BW87" s="706"/>
      <c r="BX87" s="706"/>
      <c r="BY87" s="706"/>
      <c r="BZ87" s="706"/>
      <c r="CA87" s="706"/>
      <c r="CB87" s="706"/>
      <c r="CC87" s="706"/>
      <c r="CD87" s="706"/>
      <c r="CE87" s="706"/>
      <c r="CF87" s="706"/>
      <c r="CG87" s="706"/>
      <c r="CH87" s="706"/>
      <c r="CI87" s="707"/>
    </row>
    <row r="88" spans="1:89" s="1365" customFormat="1" x14ac:dyDescent="0.25">
      <c r="A88" s="1356"/>
      <c r="B88" s="702" t="s">
        <v>503</v>
      </c>
      <c r="C88" s="703" t="s">
        <v>293</v>
      </c>
      <c r="D88" s="609" t="s">
        <v>504</v>
      </c>
      <c r="E88" s="703" t="s">
        <v>145</v>
      </c>
      <c r="F88" s="704">
        <v>2</v>
      </c>
      <c r="G88" s="708"/>
      <c r="H88" s="708"/>
      <c r="I88" s="708">
        <f t="shared" ref="I88:BJ88" si="18">I86+I87</f>
        <v>5.01</v>
      </c>
      <c r="J88" s="708">
        <f t="shared" si="18"/>
        <v>5</v>
      </c>
      <c r="K88" s="708">
        <f t="shared" si="18"/>
        <v>5.04</v>
      </c>
      <c r="L88" s="708">
        <f t="shared" si="18"/>
        <v>4.96</v>
      </c>
      <c r="M88" s="708">
        <f t="shared" si="18"/>
        <v>4.2068377806682804</v>
      </c>
      <c r="N88" s="708">
        <f t="shared" si="18"/>
        <v>4.7700000000000005</v>
      </c>
      <c r="O88" s="708">
        <f t="shared" si="18"/>
        <v>5.04</v>
      </c>
      <c r="P88" s="708">
        <f t="shared" si="18"/>
        <v>5.07</v>
      </c>
      <c r="Q88" s="708">
        <f t="shared" si="18"/>
        <v>5.1499999999999995</v>
      </c>
      <c r="R88" s="708">
        <f t="shared" si="18"/>
        <v>4.6500000000000004</v>
      </c>
      <c r="S88" s="708">
        <f t="shared" si="18"/>
        <v>4.34</v>
      </c>
      <c r="T88" s="708">
        <f t="shared" si="18"/>
        <v>3.6241008950177336</v>
      </c>
      <c r="U88" s="708">
        <f t="shared" si="18"/>
        <v>3.5686662109025917</v>
      </c>
      <c r="V88" s="708">
        <f t="shared" si="18"/>
        <v>3.5220217738845463</v>
      </c>
      <c r="W88" s="708">
        <f t="shared" si="18"/>
        <v>3.2671452271874557</v>
      </c>
      <c r="X88" s="708">
        <f t="shared" si="18"/>
        <v>3.1768211570964127</v>
      </c>
      <c r="Y88" s="708">
        <f t="shared" si="18"/>
        <v>3.1083071486523011</v>
      </c>
      <c r="Z88" s="708">
        <f t="shared" si="18"/>
        <v>3.1562988813022343</v>
      </c>
      <c r="AA88" s="708">
        <f t="shared" si="18"/>
        <v>2.183769101467135</v>
      </c>
      <c r="AB88" s="708">
        <f t="shared" si="18"/>
        <v>2.0908686378960795</v>
      </c>
      <c r="AC88" s="708">
        <f t="shared" si="18"/>
        <v>1.8807509175925929</v>
      </c>
      <c r="AD88" s="708">
        <f t="shared" si="18"/>
        <v>1.8369561070854559</v>
      </c>
      <c r="AE88" s="708">
        <f t="shared" si="18"/>
        <v>1.6719493512827626</v>
      </c>
      <c r="AF88" s="708">
        <f t="shared" si="18"/>
        <v>1.6786138668956596</v>
      </c>
      <c r="AG88" s="708">
        <f t="shared" si="18"/>
        <v>1.5253576619286093</v>
      </c>
      <c r="AH88" s="708">
        <f t="shared" si="18"/>
        <v>1.85</v>
      </c>
      <c r="AI88" s="708">
        <f t="shared" si="18"/>
        <v>1.4058677246189291</v>
      </c>
      <c r="AJ88" s="708">
        <f t="shared" si="18"/>
        <v>1.3319606476271133</v>
      </c>
      <c r="AK88" s="708">
        <f t="shared" si="18"/>
        <v>1.2832050475574022</v>
      </c>
      <c r="AL88" s="708">
        <f t="shared" si="18"/>
        <v>1.1120371712383132</v>
      </c>
      <c r="AM88" s="708">
        <f t="shared" si="18"/>
        <v>1.2204030385600788</v>
      </c>
      <c r="AN88" s="708">
        <f t="shared" si="18"/>
        <v>1.1417729422812783</v>
      </c>
      <c r="AO88" s="708">
        <f t="shared" si="18"/>
        <v>1.1270886406613272</v>
      </c>
      <c r="AP88" s="708">
        <f t="shared" si="18"/>
        <v>1.0682569354689804</v>
      </c>
      <c r="AQ88" s="708">
        <f t="shared" si="18"/>
        <v>1.1451402171442453</v>
      </c>
      <c r="AR88" s="708">
        <f t="shared" si="18"/>
        <v>1.1359250680180253</v>
      </c>
      <c r="AS88" s="708">
        <f t="shared" si="18"/>
        <v>1.0170355843561083</v>
      </c>
      <c r="AT88" s="708">
        <f t="shared" si="18"/>
        <v>1.1103429935693043</v>
      </c>
      <c r="AU88" s="708">
        <f t="shared" si="18"/>
        <v>1.178640915211048</v>
      </c>
      <c r="AV88" s="708">
        <f t="shared" si="18"/>
        <v>1.1951511120352905</v>
      </c>
      <c r="AW88" s="708">
        <f t="shared" si="18"/>
        <v>1.0136729445522974</v>
      </c>
      <c r="AX88" s="708">
        <f t="shared" si="18"/>
        <v>0.98296424252632164</v>
      </c>
      <c r="AY88" s="708">
        <f t="shared" si="18"/>
        <v>0.99980415651526755</v>
      </c>
      <c r="AZ88" s="708">
        <f t="shared" si="18"/>
        <v>1.1423104015771344</v>
      </c>
      <c r="BA88" s="708">
        <f t="shared" si="18"/>
        <v>1.087373378174135</v>
      </c>
      <c r="BB88" s="708">
        <f t="shared" si="18"/>
        <v>0.9906091551393672</v>
      </c>
      <c r="BC88" s="708">
        <f t="shared" si="18"/>
        <v>0.9511537623632762</v>
      </c>
      <c r="BD88" s="708">
        <f t="shared" si="18"/>
        <v>1.1140428140533061</v>
      </c>
      <c r="BE88" s="708">
        <f t="shared" si="18"/>
        <v>1.0392617423322861</v>
      </c>
      <c r="BF88" s="708">
        <f t="shared" si="18"/>
        <v>1.0540927500163093</v>
      </c>
      <c r="BG88" s="708">
        <f t="shared" si="18"/>
        <v>1.0607892850082976</v>
      </c>
      <c r="BH88" s="708">
        <f t="shared" si="18"/>
        <v>1.084556173426364</v>
      </c>
      <c r="BI88" s="708">
        <f t="shared" si="18"/>
        <v>1.151583406020336</v>
      </c>
      <c r="BJ88" s="708">
        <f t="shared" si="18"/>
        <v>0.92725378351332211</v>
      </c>
      <c r="BK88" s="1532"/>
      <c r="BL88" s="1532"/>
      <c r="BM88" s="1532"/>
      <c r="BN88" s="1532"/>
      <c r="BO88" s="1532"/>
      <c r="BP88" s="1532"/>
      <c r="BQ88" s="1532"/>
      <c r="BR88" s="1532"/>
      <c r="BS88" s="1532"/>
      <c r="BT88" s="1532"/>
      <c r="BU88" s="1532"/>
      <c r="BV88" s="1532"/>
      <c r="BW88" s="1532"/>
      <c r="BX88" s="1532"/>
      <c r="BY88" s="1532"/>
      <c r="BZ88" s="1532"/>
      <c r="CA88" s="1532"/>
      <c r="CB88" s="1532"/>
      <c r="CC88" s="1532"/>
      <c r="CD88" s="1532"/>
      <c r="CE88" s="1532"/>
      <c r="CF88" s="1532"/>
      <c r="CG88" s="1532"/>
      <c r="CH88" s="1532"/>
      <c r="CI88" s="1533"/>
    </row>
    <row r="89" spans="1:89" s="1365" customFormat="1" x14ac:dyDescent="0.25">
      <c r="A89" s="1356"/>
      <c r="B89" s="1118" t="s">
        <v>505</v>
      </c>
      <c r="C89" s="1119" t="s">
        <v>506</v>
      </c>
      <c r="D89" s="1120" t="s">
        <v>507</v>
      </c>
      <c r="E89" s="1119" t="s">
        <v>145</v>
      </c>
      <c r="F89" s="1121">
        <v>2</v>
      </c>
      <c r="G89" s="708"/>
      <c r="H89" s="708"/>
      <c r="I89" s="708">
        <f t="shared" ref="I89:BJ89" si="19">I42-I85</f>
        <v>-31.501750054794513</v>
      </c>
      <c r="J89" s="708">
        <f t="shared" si="19"/>
        <v>-34.904857725107576</v>
      </c>
      <c r="K89" s="708">
        <f t="shared" si="19"/>
        <v>-30.718062008788536</v>
      </c>
      <c r="L89" s="708">
        <f t="shared" si="19"/>
        <v>-28.657323322161687</v>
      </c>
      <c r="M89" s="708">
        <f t="shared" si="19"/>
        <v>-29.871783719759748</v>
      </c>
      <c r="N89" s="708">
        <f t="shared" si="19"/>
        <v>-15.886244117357847</v>
      </c>
      <c r="O89" s="708">
        <f t="shared" si="19"/>
        <v>-17.400704514955919</v>
      </c>
      <c r="P89" s="708">
        <f t="shared" si="19"/>
        <v>-18.385174912553992</v>
      </c>
      <c r="Q89" s="708">
        <f t="shared" si="19"/>
        <v>-5.0896353101520617</v>
      </c>
      <c r="R89" s="708">
        <f t="shared" si="19"/>
        <v>-13.530791595902372</v>
      </c>
      <c r="S89" s="708">
        <f t="shared" si="19"/>
        <v>-2.7119578816526086</v>
      </c>
      <c r="T89" s="708">
        <f t="shared" si="19"/>
        <v>-11.347558628203018</v>
      </c>
      <c r="U89" s="708">
        <f t="shared" si="19"/>
        <v>-20.801697243553292</v>
      </c>
      <c r="V89" s="708">
        <f t="shared" si="19"/>
        <v>-29.225835858903594</v>
      </c>
      <c r="W89" s="708">
        <f t="shared" si="19"/>
        <v>-29.516468586101666</v>
      </c>
      <c r="X89" s="708">
        <f t="shared" si="19"/>
        <v>-30.607091313299719</v>
      </c>
      <c r="Y89" s="708">
        <f t="shared" si="19"/>
        <v>-31.167714040497799</v>
      </c>
      <c r="Z89" s="708">
        <f t="shared" si="19"/>
        <v>-31.378336767695913</v>
      </c>
      <c r="AA89" s="708">
        <f t="shared" si="19"/>
        <v>-64.965017828227417</v>
      </c>
      <c r="AB89" s="708">
        <f t="shared" si="19"/>
        <v>-70.818299722092007</v>
      </c>
      <c r="AC89" s="708">
        <f t="shared" si="19"/>
        <v>-77.481571615956838</v>
      </c>
      <c r="AD89" s="708">
        <f t="shared" si="19"/>
        <v>-83.024843509821636</v>
      </c>
      <c r="AE89" s="708">
        <f t="shared" si="19"/>
        <v>-89.798125403686299</v>
      </c>
      <c r="AF89" s="708">
        <f t="shared" si="19"/>
        <v>-96.361397297551079</v>
      </c>
      <c r="AG89" s="708">
        <f t="shared" si="19"/>
        <v>-102.84466919141538</v>
      </c>
      <c r="AH89" s="708">
        <f t="shared" si="19"/>
        <v>-108.92794108528041</v>
      </c>
      <c r="AI89" s="708">
        <f t="shared" si="19"/>
        <v>-115.31122297914551</v>
      </c>
      <c r="AJ89" s="708">
        <f t="shared" si="19"/>
        <v>-121.93449487300957</v>
      </c>
      <c r="AK89" s="708">
        <f t="shared" si="19"/>
        <v>-127.93776676687469</v>
      </c>
      <c r="AL89" s="708">
        <f t="shared" si="19"/>
        <v>-128.6488892668747</v>
      </c>
      <c r="AM89" s="708">
        <f t="shared" si="19"/>
        <v>-129.13002176687468</v>
      </c>
      <c r="AN89" s="708">
        <f t="shared" si="19"/>
        <v>-130.23114426687468</v>
      </c>
      <c r="AO89" s="708">
        <f t="shared" si="19"/>
        <v>-130.25226676687467</v>
      </c>
      <c r="AP89" s="708">
        <f t="shared" si="19"/>
        <v>-131.15338926687468</v>
      </c>
      <c r="AQ89" s="708">
        <f t="shared" si="19"/>
        <v>-131.16452176687469</v>
      </c>
      <c r="AR89" s="708">
        <f t="shared" si="19"/>
        <v>-132.69564426687469</v>
      </c>
      <c r="AS89" s="708">
        <f t="shared" si="19"/>
        <v>-132.87676676687468</v>
      </c>
      <c r="AT89" s="708">
        <f t="shared" si="19"/>
        <v>-133.62788926687469</v>
      </c>
      <c r="AU89" s="708">
        <f t="shared" si="19"/>
        <v>-133.83901176687468</v>
      </c>
      <c r="AV89" s="708">
        <f t="shared" si="19"/>
        <v>-134.6101442668747</v>
      </c>
      <c r="AW89" s="708">
        <f t="shared" si="19"/>
        <v>-134.71126676687467</v>
      </c>
      <c r="AX89" s="708">
        <f t="shared" si="19"/>
        <v>-135.96238926687468</v>
      </c>
      <c r="AY89" s="708">
        <f t="shared" si="19"/>
        <v>-136.49351176687469</v>
      </c>
      <c r="AZ89" s="708">
        <f t="shared" si="19"/>
        <v>-136.50464426687469</v>
      </c>
      <c r="BA89" s="708">
        <f t="shared" si="19"/>
        <v>-137.09576676687468</v>
      </c>
      <c r="BB89" s="708">
        <f t="shared" si="19"/>
        <v>-137.42688926687467</v>
      </c>
      <c r="BC89" s="708">
        <f t="shared" si="19"/>
        <v>-138.02801176687467</v>
      </c>
      <c r="BD89" s="708">
        <f t="shared" si="19"/>
        <v>-138.41914426687467</v>
      </c>
      <c r="BE89" s="708">
        <f t="shared" si="19"/>
        <v>-139.39026676687467</v>
      </c>
      <c r="BF89" s="708">
        <f t="shared" si="19"/>
        <v>-140.04138926687469</v>
      </c>
      <c r="BG89" s="708">
        <f t="shared" si="19"/>
        <v>-140.54252176687467</v>
      </c>
      <c r="BH89" s="708">
        <f t="shared" si="19"/>
        <v>-141.08364426687467</v>
      </c>
      <c r="BI89" s="708">
        <f t="shared" si="19"/>
        <v>-141.32476676687469</v>
      </c>
      <c r="BJ89" s="708">
        <f t="shared" si="19"/>
        <v>-141.93588926687468</v>
      </c>
      <c r="BK89" s="1534"/>
      <c r="BL89" s="1534"/>
      <c r="BM89" s="1534"/>
      <c r="BN89" s="1534"/>
      <c r="BO89" s="1534"/>
      <c r="BP89" s="1534"/>
      <c r="BQ89" s="1534"/>
      <c r="BR89" s="1534"/>
      <c r="BS89" s="1534"/>
      <c r="BT89" s="1534"/>
      <c r="BU89" s="1534"/>
      <c r="BV89" s="1534"/>
      <c r="BW89" s="1534"/>
      <c r="BX89" s="1534"/>
      <c r="BY89" s="1534"/>
      <c r="BZ89" s="1534"/>
      <c r="CA89" s="1534"/>
      <c r="CB89" s="1534"/>
      <c r="CC89" s="1534"/>
      <c r="CD89" s="1534"/>
      <c r="CE89" s="1534"/>
      <c r="CF89" s="1534"/>
      <c r="CG89" s="1534"/>
      <c r="CH89" s="1534"/>
      <c r="CI89" s="1535"/>
    </row>
    <row r="90" spans="1:89" s="1365" customFormat="1" ht="14.4" thickBot="1" x14ac:dyDescent="0.3">
      <c r="A90" s="1356"/>
      <c r="B90" s="1118" t="s">
        <v>508</v>
      </c>
      <c r="C90" s="1119" t="s">
        <v>509</v>
      </c>
      <c r="D90" s="1120" t="s">
        <v>510</v>
      </c>
      <c r="E90" s="1119" t="s">
        <v>145</v>
      </c>
      <c r="F90" s="1121">
        <v>2</v>
      </c>
      <c r="G90" s="708"/>
      <c r="H90" s="708"/>
      <c r="I90" s="708">
        <f t="shared" ref="I90:BJ90" si="20">I25-I44</f>
        <v>0</v>
      </c>
      <c r="J90" s="708">
        <f t="shared" si="20"/>
        <v>0</v>
      </c>
      <c r="K90" s="708">
        <f t="shared" si="20"/>
        <v>0</v>
      </c>
      <c r="L90" s="708">
        <f t="shared" si="20"/>
        <v>0</v>
      </c>
      <c r="M90" s="708">
        <f t="shared" si="20"/>
        <v>0</v>
      </c>
      <c r="N90" s="708">
        <f t="shared" si="20"/>
        <v>0</v>
      </c>
      <c r="O90" s="708">
        <f t="shared" si="20"/>
        <v>0</v>
      </c>
      <c r="P90" s="708">
        <f t="shared" si="20"/>
        <v>0</v>
      </c>
      <c r="Q90" s="708">
        <f t="shared" si="20"/>
        <v>0</v>
      </c>
      <c r="R90" s="708">
        <f t="shared" si="20"/>
        <v>0</v>
      </c>
      <c r="S90" s="708">
        <f t="shared" si="20"/>
        <v>0</v>
      </c>
      <c r="T90" s="708">
        <f t="shared" si="20"/>
        <v>0</v>
      </c>
      <c r="U90" s="708">
        <f t="shared" si="20"/>
        <v>0</v>
      </c>
      <c r="V90" s="708">
        <f t="shared" si="20"/>
        <v>0</v>
      </c>
      <c r="W90" s="708">
        <f t="shared" si="20"/>
        <v>0</v>
      </c>
      <c r="X90" s="708">
        <f t="shared" si="20"/>
        <v>0</v>
      </c>
      <c r="Y90" s="708">
        <f t="shared" si="20"/>
        <v>0</v>
      </c>
      <c r="Z90" s="708">
        <f t="shared" si="20"/>
        <v>0</v>
      </c>
      <c r="AA90" s="708">
        <f t="shared" si="20"/>
        <v>0</v>
      </c>
      <c r="AB90" s="708">
        <f t="shared" si="20"/>
        <v>0</v>
      </c>
      <c r="AC90" s="708">
        <f t="shared" si="20"/>
        <v>0</v>
      </c>
      <c r="AD90" s="708">
        <f t="shared" si="20"/>
        <v>0</v>
      </c>
      <c r="AE90" s="708">
        <f t="shared" si="20"/>
        <v>0</v>
      </c>
      <c r="AF90" s="708">
        <f t="shared" si="20"/>
        <v>0</v>
      </c>
      <c r="AG90" s="708">
        <f t="shared" si="20"/>
        <v>0</v>
      </c>
      <c r="AH90" s="708">
        <f t="shared" si="20"/>
        <v>0</v>
      </c>
      <c r="AI90" s="708">
        <f t="shared" si="20"/>
        <v>0</v>
      </c>
      <c r="AJ90" s="708">
        <f t="shared" si="20"/>
        <v>0</v>
      </c>
      <c r="AK90" s="708">
        <f t="shared" si="20"/>
        <v>0</v>
      </c>
      <c r="AL90" s="708">
        <f t="shared" si="20"/>
        <v>0</v>
      </c>
      <c r="AM90" s="708">
        <f t="shared" si="20"/>
        <v>0</v>
      </c>
      <c r="AN90" s="708">
        <f t="shared" si="20"/>
        <v>0</v>
      </c>
      <c r="AO90" s="708">
        <f t="shared" si="20"/>
        <v>0</v>
      </c>
      <c r="AP90" s="708">
        <f t="shared" si="20"/>
        <v>0</v>
      </c>
      <c r="AQ90" s="708">
        <f t="shared" si="20"/>
        <v>0</v>
      </c>
      <c r="AR90" s="708">
        <f t="shared" si="20"/>
        <v>0</v>
      </c>
      <c r="AS90" s="708">
        <f t="shared" si="20"/>
        <v>0</v>
      </c>
      <c r="AT90" s="708">
        <f t="shared" si="20"/>
        <v>0</v>
      </c>
      <c r="AU90" s="708">
        <f t="shared" si="20"/>
        <v>0</v>
      </c>
      <c r="AV90" s="708">
        <f t="shared" si="20"/>
        <v>0</v>
      </c>
      <c r="AW90" s="708">
        <f t="shared" si="20"/>
        <v>0</v>
      </c>
      <c r="AX90" s="708">
        <f t="shared" si="20"/>
        <v>0</v>
      </c>
      <c r="AY90" s="708">
        <f t="shared" si="20"/>
        <v>0</v>
      </c>
      <c r="AZ90" s="708">
        <f t="shared" si="20"/>
        <v>0</v>
      </c>
      <c r="BA90" s="708">
        <f t="shared" si="20"/>
        <v>0</v>
      </c>
      <c r="BB90" s="708">
        <f t="shared" si="20"/>
        <v>0</v>
      </c>
      <c r="BC90" s="708">
        <f t="shared" si="20"/>
        <v>0</v>
      </c>
      <c r="BD90" s="708">
        <f t="shared" si="20"/>
        <v>0</v>
      </c>
      <c r="BE90" s="708">
        <f t="shared" si="20"/>
        <v>0</v>
      </c>
      <c r="BF90" s="708">
        <f t="shared" si="20"/>
        <v>0</v>
      </c>
      <c r="BG90" s="708">
        <f t="shared" si="20"/>
        <v>0</v>
      </c>
      <c r="BH90" s="708">
        <f t="shared" si="20"/>
        <v>0</v>
      </c>
      <c r="BI90" s="708">
        <f t="shared" si="20"/>
        <v>0</v>
      </c>
      <c r="BJ90" s="708">
        <f t="shared" si="20"/>
        <v>0</v>
      </c>
      <c r="BK90" s="1536"/>
      <c r="BL90" s="1536"/>
      <c r="BM90" s="1536"/>
      <c r="BN90" s="1536"/>
      <c r="BO90" s="1536"/>
      <c r="BP90" s="1536"/>
      <c r="BQ90" s="1536"/>
      <c r="BR90" s="1536"/>
      <c r="BS90" s="1536"/>
      <c r="BT90" s="1536"/>
      <c r="BU90" s="1536"/>
      <c r="BV90" s="1536"/>
      <c r="BW90" s="1536"/>
      <c r="BX90" s="1536"/>
      <c r="BY90" s="1536"/>
      <c r="BZ90" s="1536"/>
      <c r="CA90" s="1536"/>
      <c r="CB90" s="1536"/>
      <c r="CC90" s="1536"/>
      <c r="CD90" s="1536"/>
      <c r="CE90" s="1536"/>
      <c r="CF90" s="1536"/>
      <c r="CG90" s="1536"/>
      <c r="CH90" s="1536"/>
      <c r="CI90" s="1537"/>
    </row>
    <row r="91" spans="1:89" s="1365" customFormat="1" ht="14.4" thickBot="1" x14ac:dyDescent="0.3">
      <c r="A91" s="1356"/>
      <c r="B91" s="710" t="s">
        <v>511</v>
      </c>
      <c r="C91" s="711" t="s">
        <v>302</v>
      </c>
      <c r="D91" s="712" t="s">
        <v>512</v>
      </c>
      <c r="E91" s="711" t="s">
        <v>145</v>
      </c>
      <c r="F91" s="713">
        <v>2</v>
      </c>
      <c r="G91" s="714"/>
      <c r="H91" s="714"/>
      <c r="I91" s="714">
        <f t="shared" ref="I91:BJ91" si="21">I89-I88</f>
        <v>-36.511750054794511</v>
      </c>
      <c r="J91" s="714">
        <f t="shared" si="21"/>
        <v>-39.904857725107576</v>
      </c>
      <c r="K91" s="714">
        <f t="shared" si="21"/>
        <v>-35.758062008788535</v>
      </c>
      <c r="L91" s="714">
        <f t="shared" si="21"/>
        <v>-33.617323322161688</v>
      </c>
      <c r="M91" s="715">
        <f t="shared" si="21"/>
        <v>-34.078621500428028</v>
      </c>
      <c r="N91" s="715">
        <f t="shared" si="21"/>
        <v>-20.656244117357847</v>
      </c>
      <c r="O91" s="715">
        <f t="shared" si="21"/>
        <v>-22.440704514955918</v>
      </c>
      <c r="P91" s="715">
        <f t="shared" si="21"/>
        <v>-23.455174912553993</v>
      </c>
      <c r="Q91" s="715">
        <f t="shared" si="21"/>
        <v>-10.23963531015206</v>
      </c>
      <c r="R91" s="715">
        <f t="shared" si="21"/>
        <v>-18.18079159590237</v>
      </c>
      <c r="S91" s="715">
        <f t="shared" si="21"/>
        <v>-7.0519578816526085</v>
      </c>
      <c r="T91" s="715">
        <f t="shared" si="21"/>
        <v>-14.971659523220751</v>
      </c>
      <c r="U91" s="715">
        <f t="shared" si="21"/>
        <v>-24.370363454455884</v>
      </c>
      <c r="V91" s="715">
        <f t="shared" si="21"/>
        <v>-32.74785763278814</v>
      </c>
      <c r="W91" s="715">
        <f t="shared" si="21"/>
        <v>-32.783613813289122</v>
      </c>
      <c r="X91" s="715">
        <f t="shared" si="21"/>
        <v>-33.783912470396132</v>
      </c>
      <c r="Y91" s="715">
        <f t="shared" si="21"/>
        <v>-34.2760211891501</v>
      </c>
      <c r="Z91" s="715">
        <f t="shared" si="21"/>
        <v>-34.534635648998147</v>
      </c>
      <c r="AA91" s="715">
        <f t="shared" si="21"/>
        <v>-67.148786929694552</v>
      </c>
      <c r="AB91" s="715">
        <f t="shared" si="21"/>
        <v>-72.909168359988087</v>
      </c>
      <c r="AC91" s="715">
        <f t="shared" si="21"/>
        <v>-79.362322533549431</v>
      </c>
      <c r="AD91" s="715">
        <f t="shared" si="21"/>
        <v>-84.861799616907092</v>
      </c>
      <c r="AE91" s="715">
        <f t="shared" si="21"/>
        <v>-91.470074754969062</v>
      </c>
      <c r="AF91" s="715">
        <f t="shared" si="21"/>
        <v>-98.040011164446739</v>
      </c>
      <c r="AG91" s="715">
        <f t="shared" si="21"/>
        <v>-104.37002685334399</v>
      </c>
      <c r="AH91" s="715">
        <f t="shared" si="21"/>
        <v>-110.7779410852804</v>
      </c>
      <c r="AI91" s="715">
        <f t="shared" si="21"/>
        <v>-116.71709070376444</v>
      </c>
      <c r="AJ91" s="715">
        <f t="shared" si="21"/>
        <v>-123.26645552063668</v>
      </c>
      <c r="AK91" s="715">
        <f t="shared" si="21"/>
        <v>-129.22097181443209</v>
      </c>
      <c r="AL91" s="715">
        <f t="shared" si="21"/>
        <v>-129.76092643811302</v>
      </c>
      <c r="AM91" s="715">
        <f t="shared" si="21"/>
        <v>-130.35042480543476</v>
      </c>
      <c r="AN91" s="715">
        <f t="shared" si="21"/>
        <v>-131.37291720915596</v>
      </c>
      <c r="AO91" s="715">
        <f t="shared" si="21"/>
        <v>-131.379355407536</v>
      </c>
      <c r="AP91" s="715">
        <f t="shared" si="21"/>
        <v>-132.22164620234366</v>
      </c>
      <c r="AQ91" s="715">
        <f t="shared" si="21"/>
        <v>-132.30966198401893</v>
      </c>
      <c r="AR91" s="715">
        <f t="shared" si="21"/>
        <v>-133.83156933489272</v>
      </c>
      <c r="AS91" s="715">
        <f t="shared" si="21"/>
        <v>-133.89380235123079</v>
      </c>
      <c r="AT91" s="715">
        <f t="shared" si="21"/>
        <v>-134.73823226044399</v>
      </c>
      <c r="AU91" s="715">
        <f t="shared" si="21"/>
        <v>-135.01765268208572</v>
      </c>
      <c r="AV91" s="715">
        <f t="shared" si="21"/>
        <v>-135.80529537890999</v>
      </c>
      <c r="AW91" s="715">
        <f t="shared" si="21"/>
        <v>-135.72493971142697</v>
      </c>
      <c r="AX91" s="715">
        <f t="shared" si="21"/>
        <v>-136.945353509401</v>
      </c>
      <c r="AY91" s="715">
        <f t="shared" si="21"/>
        <v>-137.49331592338996</v>
      </c>
      <c r="AZ91" s="715">
        <f t="shared" si="21"/>
        <v>-137.64695466845183</v>
      </c>
      <c r="BA91" s="715">
        <f t="shared" si="21"/>
        <v>-138.18314014504881</v>
      </c>
      <c r="BB91" s="715">
        <f t="shared" si="21"/>
        <v>-138.41749842201403</v>
      </c>
      <c r="BC91" s="715">
        <f t="shared" si="21"/>
        <v>-138.97916552923795</v>
      </c>
      <c r="BD91" s="715">
        <f t="shared" si="21"/>
        <v>-139.53318708092797</v>
      </c>
      <c r="BE91" s="715">
        <f t="shared" si="21"/>
        <v>-140.42952850920696</v>
      </c>
      <c r="BF91" s="715">
        <f t="shared" si="21"/>
        <v>-141.095482016891</v>
      </c>
      <c r="BG91" s="715">
        <f t="shared" si="21"/>
        <v>-141.60331105188297</v>
      </c>
      <c r="BH91" s="715">
        <f t="shared" si="21"/>
        <v>-142.16820044030104</v>
      </c>
      <c r="BI91" s="715">
        <f t="shared" si="21"/>
        <v>-142.47635017289502</v>
      </c>
      <c r="BJ91" s="715">
        <f t="shared" si="21"/>
        <v>-142.863143050388</v>
      </c>
      <c r="BK91" s="1538"/>
      <c r="BL91" s="1538"/>
      <c r="BM91" s="1538"/>
      <c r="BN91" s="1538"/>
      <c r="BO91" s="1538"/>
      <c r="BP91" s="1538"/>
      <c r="BQ91" s="1538"/>
      <c r="BR91" s="1538"/>
      <c r="BS91" s="1538"/>
      <c r="BT91" s="1538"/>
      <c r="BU91" s="1538"/>
      <c r="BV91" s="1538"/>
      <c r="BW91" s="1538"/>
      <c r="BX91" s="1538"/>
      <c r="BY91" s="1538"/>
      <c r="BZ91" s="1538"/>
      <c r="CA91" s="1538"/>
      <c r="CB91" s="1538"/>
      <c r="CC91" s="1538"/>
      <c r="CD91" s="1538"/>
      <c r="CE91" s="1538"/>
      <c r="CF91" s="1538"/>
      <c r="CG91" s="1538"/>
      <c r="CH91" s="1538"/>
      <c r="CI91" s="1539"/>
    </row>
    <row r="92" spans="1:89" ht="14.4" thickBot="1" x14ac:dyDescent="0.3">
      <c r="B92" s="716"/>
      <c r="C92" s="717"/>
      <c r="D92" s="61"/>
      <c r="E92" s="717"/>
      <c r="F92" s="718"/>
      <c r="G92" s="719"/>
      <c r="H92" s="719"/>
      <c r="I92" s="719"/>
      <c r="J92" s="719"/>
      <c r="K92" s="719"/>
      <c r="L92" s="719"/>
      <c r="M92" s="719"/>
      <c r="N92" s="719"/>
      <c r="O92" s="719"/>
      <c r="P92" s="719"/>
      <c r="Q92" s="719"/>
      <c r="R92" s="719"/>
      <c r="S92" s="719"/>
      <c r="T92" s="719"/>
      <c r="U92" s="719"/>
      <c r="V92" s="719"/>
      <c r="W92" s="719"/>
      <c r="X92" s="719"/>
      <c r="Y92" s="719"/>
      <c r="Z92" s="719"/>
      <c r="AA92" s="719"/>
      <c r="AB92" s="719"/>
      <c r="AC92" s="719"/>
      <c r="AD92" s="719"/>
      <c r="AE92" s="719"/>
      <c r="AF92" s="719"/>
      <c r="AG92" s="719"/>
      <c r="AH92" s="719"/>
      <c r="AI92" s="719"/>
      <c r="AJ92" s="719"/>
      <c r="AK92" s="719"/>
      <c r="AL92" s="719"/>
      <c r="AM92" s="719"/>
      <c r="AN92" s="719"/>
      <c r="AO92" s="719"/>
      <c r="AP92" s="719"/>
      <c r="AQ92" s="719"/>
      <c r="AR92" s="719"/>
      <c r="AS92" s="719"/>
      <c r="AT92" s="719"/>
      <c r="AU92" s="719"/>
      <c r="AV92" s="719"/>
      <c r="AW92" s="719"/>
      <c r="AX92" s="719"/>
      <c r="AY92" s="719"/>
      <c r="AZ92" s="719"/>
      <c r="BA92" s="719"/>
      <c r="BB92" s="719"/>
      <c r="BC92" s="719"/>
      <c r="BD92" s="719"/>
      <c r="BE92" s="719"/>
      <c r="BF92" s="719"/>
      <c r="BG92" s="719"/>
      <c r="BH92" s="719"/>
      <c r="BI92" s="719"/>
      <c r="BJ92" s="719"/>
      <c r="BK92" s="719"/>
      <c r="BL92" s="719"/>
      <c r="BM92" s="719"/>
      <c r="BN92" s="719"/>
      <c r="BO92" s="719"/>
      <c r="BP92" s="719"/>
      <c r="BQ92" s="719"/>
      <c r="BR92" s="719"/>
      <c r="BS92" s="719"/>
      <c r="BT92" s="719"/>
      <c r="BU92" s="719"/>
      <c r="BV92" s="719"/>
      <c r="BW92" s="719"/>
      <c r="BX92" s="719"/>
      <c r="BY92" s="719"/>
      <c r="BZ92" s="719"/>
      <c r="CA92" s="719"/>
      <c r="CB92" s="719"/>
      <c r="CC92" s="719"/>
      <c r="CD92" s="719"/>
      <c r="CE92" s="719"/>
      <c r="CF92" s="719"/>
      <c r="CG92" s="719"/>
      <c r="CH92" s="719"/>
      <c r="CI92" s="719"/>
    </row>
    <row r="93" spans="1:89" ht="14.4" thickBot="1" x14ac:dyDescent="0.3">
      <c r="B93" s="720" t="s">
        <v>348</v>
      </c>
      <c r="C93" s="1382" t="s">
        <v>114</v>
      </c>
      <c r="D93" s="61"/>
      <c r="E93" s="717"/>
      <c r="F93" s="718"/>
      <c r="G93" s="719"/>
      <c r="H93" s="719"/>
      <c r="I93" s="719"/>
      <c r="J93" s="719"/>
      <c r="K93" s="719"/>
      <c r="L93" s="719"/>
      <c r="M93" s="719"/>
      <c r="N93" s="719"/>
      <c r="O93" s="719"/>
      <c r="P93" s="719"/>
      <c r="Q93" s="719"/>
      <c r="R93" s="719"/>
      <c r="S93" s="719"/>
      <c r="T93" s="719"/>
      <c r="U93" s="719"/>
      <c r="V93" s="719"/>
      <c r="W93" s="719"/>
      <c r="X93" s="719"/>
      <c r="Y93" s="719"/>
      <c r="Z93" s="719"/>
      <c r="AA93" s="719"/>
      <c r="AB93" s="719"/>
      <c r="AC93" s="719"/>
      <c r="AD93" s="719"/>
      <c r="AE93" s="719"/>
      <c r="AF93" s="719"/>
      <c r="AG93" s="719"/>
      <c r="AH93" s="719"/>
      <c r="AI93" s="719"/>
      <c r="AJ93" s="719"/>
      <c r="AK93" s="719"/>
      <c r="AL93" s="719"/>
      <c r="AM93" s="719"/>
      <c r="AN93" s="719"/>
      <c r="AO93" s="719"/>
      <c r="AP93" s="719"/>
      <c r="AQ93" s="719"/>
      <c r="AR93" s="719"/>
      <c r="AS93" s="719"/>
      <c r="AT93" s="719"/>
      <c r="AU93" s="719"/>
      <c r="AV93" s="719"/>
      <c r="AW93" s="719"/>
      <c r="AX93" s="719"/>
      <c r="AY93" s="719"/>
      <c r="AZ93" s="719"/>
      <c r="BA93" s="719"/>
      <c r="BB93" s="719"/>
      <c r="BC93" s="719"/>
      <c r="BD93" s="719"/>
      <c r="BE93" s="719"/>
      <c r="BF93" s="719"/>
      <c r="BG93" s="719"/>
      <c r="BH93" s="719"/>
      <c r="BI93" s="719"/>
      <c r="BJ93" s="719"/>
      <c r="BK93" s="719"/>
      <c r="BL93" s="719"/>
      <c r="BM93" s="719"/>
      <c r="BN93" s="719"/>
      <c r="BO93" s="719"/>
      <c r="BP93" s="719"/>
      <c r="BQ93" s="719"/>
      <c r="BR93" s="719"/>
      <c r="BS93" s="719"/>
      <c r="BT93" s="719"/>
      <c r="BU93" s="719"/>
      <c r="BV93" s="719"/>
      <c r="BW93" s="719"/>
      <c r="BX93" s="719"/>
      <c r="BY93" s="719"/>
      <c r="BZ93" s="719"/>
      <c r="CA93" s="719"/>
      <c r="CB93" s="719"/>
      <c r="CC93" s="719"/>
      <c r="CD93" s="719"/>
      <c r="CE93" s="719"/>
      <c r="CF93" s="719"/>
      <c r="CG93" s="719"/>
      <c r="CH93" s="719"/>
      <c r="CI93" s="719"/>
    </row>
    <row r="94" spans="1:89" ht="14.4" thickBot="1" x14ac:dyDescent="0.3">
      <c r="B94" s="721" t="s">
        <v>355</v>
      </c>
      <c r="C94" s="722" t="s">
        <v>513</v>
      </c>
      <c r="D94" s="722" t="s">
        <v>514</v>
      </c>
      <c r="E94" s="722" t="s">
        <v>116</v>
      </c>
      <c r="F94" s="723" t="s">
        <v>117</v>
      </c>
      <c r="G94" s="724" t="s">
        <v>118</v>
      </c>
      <c r="H94" s="724" t="s">
        <v>119</v>
      </c>
      <c r="I94" s="724" t="s">
        <v>120</v>
      </c>
      <c r="J94" s="724" t="s">
        <v>121</v>
      </c>
      <c r="K94" s="724" t="s">
        <v>122</v>
      </c>
      <c r="L94" s="724" t="s">
        <v>123</v>
      </c>
      <c r="M94" s="722" t="s">
        <v>124</v>
      </c>
      <c r="N94" s="722" t="s">
        <v>125</v>
      </c>
      <c r="O94" s="722" t="s">
        <v>126</v>
      </c>
      <c r="P94" s="722" t="s">
        <v>127</v>
      </c>
      <c r="Q94" s="722" t="s">
        <v>128</v>
      </c>
      <c r="R94" s="722" t="s">
        <v>129</v>
      </c>
      <c r="S94" s="722" t="s">
        <v>156</v>
      </c>
      <c r="T94" s="722" t="s">
        <v>157</v>
      </c>
      <c r="U94" s="722" t="s">
        <v>158</v>
      </c>
      <c r="V94" s="722" t="s">
        <v>159</v>
      </c>
      <c r="W94" s="722" t="s">
        <v>130</v>
      </c>
      <c r="X94" s="722" t="s">
        <v>160</v>
      </c>
      <c r="Y94" s="722" t="s">
        <v>161</v>
      </c>
      <c r="Z94" s="722" t="s">
        <v>162</v>
      </c>
      <c r="AA94" s="722" t="s">
        <v>163</v>
      </c>
      <c r="AB94" s="722" t="s">
        <v>131</v>
      </c>
      <c r="AC94" s="722" t="s">
        <v>164</v>
      </c>
      <c r="AD94" s="722" t="s">
        <v>165</v>
      </c>
      <c r="AE94" s="722" t="s">
        <v>166</v>
      </c>
      <c r="AF94" s="722" t="s">
        <v>167</v>
      </c>
      <c r="AG94" s="722" t="s">
        <v>132</v>
      </c>
      <c r="AH94" s="722" t="s">
        <v>168</v>
      </c>
      <c r="AI94" s="722" t="s">
        <v>169</v>
      </c>
      <c r="AJ94" s="722" t="s">
        <v>170</v>
      </c>
      <c r="AK94" s="722" t="s">
        <v>171</v>
      </c>
      <c r="AL94" s="722" t="s">
        <v>133</v>
      </c>
      <c r="AM94" s="722" t="s">
        <v>172</v>
      </c>
      <c r="AN94" s="722" t="s">
        <v>173</v>
      </c>
      <c r="AO94" s="722" t="s">
        <v>174</v>
      </c>
      <c r="AP94" s="722" t="s">
        <v>175</v>
      </c>
      <c r="AQ94" s="722" t="s">
        <v>134</v>
      </c>
      <c r="AR94" s="722" t="s">
        <v>176</v>
      </c>
      <c r="AS94" s="722" t="s">
        <v>177</v>
      </c>
      <c r="AT94" s="722" t="s">
        <v>178</v>
      </c>
      <c r="AU94" s="722" t="s">
        <v>179</v>
      </c>
      <c r="AV94" s="722" t="s">
        <v>135</v>
      </c>
      <c r="AW94" s="722" t="s">
        <v>180</v>
      </c>
      <c r="AX94" s="722" t="s">
        <v>181</v>
      </c>
      <c r="AY94" s="722" t="s">
        <v>182</v>
      </c>
      <c r="AZ94" s="722" t="s">
        <v>183</v>
      </c>
      <c r="BA94" s="722" t="s">
        <v>136</v>
      </c>
      <c r="BB94" s="722" t="s">
        <v>184</v>
      </c>
      <c r="BC94" s="722" t="s">
        <v>185</v>
      </c>
      <c r="BD94" s="722" t="s">
        <v>186</v>
      </c>
      <c r="BE94" s="722" t="s">
        <v>187</v>
      </c>
      <c r="BF94" s="722" t="s">
        <v>137</v>
      </c>
      <c r="BG94" s="722" t="s">
        <v>188</v>
      </c>
      <c r="BH94" s="722" t="s">
        <v>189</v>
      </c>
      <c r="BI94" s="722" t="s">
        <v>190</v>
      </c>
      <c r="BJ94" s="722" t="s">
        <v>191</v>
      </c>
      <c r="BK94" s="722" t="s">
        <v>138</v>
      </c>
      <c r="BL94" s="722" t="s">
        <v>192</v>
      </c>
      <c r="BM94" s="722" t="s">
        <v>193</v>
      </c>
      <c r="BN94" s="722" t="s">
        <v>194</v>
      </c>
      <c r="BO94" s="722" t="s">
        <v>195</v>
      </c>
      <c r="BP94" s="722" t="s">
        <v>139</v>
      </c>
      <c r="BQ94" s="722" t="s">
        <v>196</v>
      </c>
      <c r="BR94" s="722" t="s">
        <v>197</v>
      </c>
      <c r="BS94" s="722" t="s">
        <v>198</v>
      </c>
      <c r="BT94" s="722" t="s">
        <v>199</v>
      </c>
      <c r="BU94" s="722" t="s">
        <v>140</v>
      </c>
      <c r="BV94" s="722" t="s">
        <v>200</v>
      </c>
      <c r="BW94" s="722" t="s">
        <v>201</v>
      </c>
      <c r="BX94" s="722" t="s">
        <v>202</v>
      </c>
      <c r="BY94" s="722" t="s">
        <v>203</v>
      </c>
      <c r="BZ94" s="722" t="s">
        <v>141</v>
      </c>
      <c r="CA94" s="722" t="s">
        <v>204</v>
      </c>
      <c r="CB94" s="722" t="s">
        <v>205</v>
      </c>
      <c r="CC94" s="722" t="s">
        <v>206</v>
      </c>
      <c r="CD94" s="722" t="s">
        <v>207</v>
      </c>
      <c r="CE94" s="722" t="s">
        <v>142</v>
      </c>
      <c r="CF94" s="722" t="s">
        <v>208</v>
      </c>
      <c r="CG94" s="722" t="s">
        <v>209</v>
      </c>
      <c r="CH94" s="722" t="s">
        <v>210</v>
      </c>
      <c r="CI94" s="725" t="s">
        <v>211</v>
      </c>
    </row>
    <row r="95" spans="1:89" ht="27.6" x14ac:dyDescent="0.25">
      <c r="B95" s="734" t="s">
        <v>515</v>
      </c>
      <c r="C95" s="735" t="s">
        <v>516</v>
      </c>
      <c r="D95" s="735" t="s">
        <v>517</v>
      </c>
      <c r="E95" s="735" t="s">
        <v>145</v>
      </c>
      <c r="F95" s="736">
        <v>2</v>
      </c>
      <c r="G95" s="737"/>
      <c r="H95" s="738"/>
      <c r="I95" s="738">
        <v>0</v>
      </c>
      <c r="J95" s="738">
        <v>0</v>
      </c>
      <c r="K95" s="738">
        <v>0</v>
      </c>
      <c r="L95" s="738">
        <v>0</v>
      </c>
      <c r="M95" s="732">
        <v>0</v>
      </c>
      <c r="N95" s="732">
        <v>0</v>
      </c>
      <c r="O95" s="732">
        <v>0</v>
      </c>
      <c r="P95" s="732">
        <v>0</v>
      </c>
      <c r="Q95" s="732">
        <v>0</v>
      </c>
      <c r="R95" s="732">
        <v>0</v>
      </c>
      <c r="S95" s="732">
        <v>0</v>
      </c>
      <c r="T95" s="732">
        <v>0</v>
      </c>
      <c r="U95" s="732">
        <v>0</v>
      </c>
      <c r="V95" s="732">
        <v>0</v>
      </c>
      <c r="W95" s="732">
        <v>0</v>
      </c>
      <c r="X95" s="732">
        <v>0</v>
      </c>
      <c r="Y95" s="732">
        <v>0</v>
      </c>
      <c r="Z95" s="732">
        <v>0</v>
      </c>
      <c r="AA95" s="732">
        <v>0</v>
      </c>
      <c r="AB95" s="732">
        <v>0</v>
      </c>
      <c r="AC95" s="732">
        <v>0</v>
      </c>
      <c r="AD95" s="732">
        <v>0</v>
      </c>
      <c r="AE95" s="732">
        <v>0</v>
      </c>
      <c r="AF95" s="732">
        <v>0</v>
      </c>
      <c r="AG95" s="732">
        <v>0</v>
      </c>
      <c r="AH95" s="732">
        <v>0</v>
      </c>
      <c r="AI95" s="732">
        <v>0</v>
      </c>
      <c r="AJ95" s="732">
        <v>0</v>
      </c>
      <c r="AK95" s="732">
        <v>0</v>
      </c>
      <c r="AL95" s="732">
        <v>0</v>
      </c>
      <c r="AM95" s="732">
        <v>0</v>
      </c>
      <c r="AN95" s="732">
        <v>0</v>
      </c>
      <c r="AO95" s="732">
        <v>0</v>
      </c>
      <c r="AP95" s="732">
        <v>0</v>
      </c>
      <c r="AQ95" s="732">
        <v>0</v>
      </c>
      <c r="AR95" s="732">
        <v>0</v>
      </c>
      <c r="AS95" s="732">
        <v>0</v>
      </c>
      <c r="AT95" s="732">
        <v>0</v>
      </c>
      <c r="AU95" s="732">
        <v>0</v>
      </c>
      <c r="AV95" s="732">
        <v>0</v>
      </c>
      <c r="AW95" s="732">
        <v>0</v>
      </c>
      <c r="AX95" s="732">
        <v>0</v>
      </c>
      <c r="AY95" s="732">
        <v>0</v>
      </c>
      <c r="AZ95" s="732">
        <v>0</v>
      </c>
      <c r="BA95" s="732">
        <v>0</v>
      </c>
      <c r="BB95" s="732">
        <v>0</v>
      </c>
      <c r="BC95" s="732">
        <v>0</v>
      </c>
      <c r="BD95" s="732">
        <v>0</v>
      </c>
      <c r="BE95" s="732">
        <v>0</v>
      </c>
      <c r="BF95" s="732">
        <v>0</v>
      </c>
      <c r="BG95" s="732">
        <v>0</v>
      </c>
      <c r="BH95" s="732">
        <v>0</v>
      </c>
      <c r="BI95" s="732">
        <v>0</v>
      </c>
      <c r="BJ95" s="732">
        <v>0</v>
      </c>
      <c r="BK95" s="732"/>
      <c r="BL95" s="732"/>
      <c r="BM95" s="732"/>
      <c r="BN95" s="732"/>
      <c r="BO95" s="732"/>
      <c r="BP95" s="732"/>
      <c r="BQ95" s="732"/>
      <c r="BR95" s="732"/>
      <c r="BS95" s="732"/>
      <c r="BT95" s="732"/>
      <c r="BU95" s="732"/>
      <c r="BV95" s="732"/>
      <c r="BW95" s="732"/>
      <c r="BX95" s="732"/>
      <c r="BY95" s="732"/>
      <c r="BZ95" s="732"/>
      <c r="CA95" s="732"/>
      <c r="CB95" s="732"/>
      <c r="CC95" s="732"/>
      <c r="CD95" s="732"/>
      <c r="CE95" s="732"/>
      <c r="CF95" s="732"/>
      <c r="CG95" s="732"/>
      <c r="CH95" s="732"/>
      <c r="CI95" s="733"/>
    </row>
    <row r="96" spans="1:89" x14ac:dyDescent="0.25">
      <c r="B96" s="726" t="s">
        <v>518</v>
      </c>
      <c r="C96" s="727" t="s">
        <v>519</v>
      </c>
      <c r="D96" s="727" t="s">
        <v>520</v>
      </c>
      <c r="E96" s="727" t="s">
        <v>145</v>
      </c>
      <c r="F96" s="728">
        <v>2</v>
      </c>
      <c r="G96" s="737"/>
      <c r="H96" s="738"/>
      <c r="I96" s="738">
        <v>0</v>
      </c>
      <c r="J96" s="738">
        <v>0</v>
      </c>
      <c r="K96" s="738">
        <v>0</v>
      </c>
      <c r="L96" s="738">
        <v>0</v>
      </c>
      <c r="M96" s="732">
        <v>0</v>
      </c>
      <c r="N96" s="732">
        <v>0</v>
      </c>
      <c r="O96" s="732">
        <v>0</v>
      </c>
      <c r="P96" s="732">
        <v>0</v>
      </c>
      <c r="Q96" s="732">
        <v>0</v>
      </c>
      <c r="R96" s="732">
        <v>0</v>
      </c>
      <c r="S96" s="732">
        <v>0</v>
      </c>
      <c r="T96" s="732">
        <v>0</v>
      </c>
      <c r="U96" s="732">
        <v>0</v>
      </c>
      <c r="V96" s="732">
        <v>0</v>
      </c>
      <c r="W96" s="732">
        <v>0</v>
      </c>
      <c r="X96" s="732">
        <v>0</v>
      </c>
      <c r="Y96" s="732">
        <v>0</v>
      </c>
      <c r="Z96" s="732">
        <v>0</v>
      </c>
      <c r="AA96" s="732">
        <v>0</v>
      </c>
      <c r="AB96" s="732">
        <v>0</v>
      </c>
      <c r="AC96" s="732">
        <v>0</v>
      </c>
      <c r="AD96" s="732">
        <v>0</v>
      </c>
      <c r="AE96" s="732">
        <v>0</v>
      </c>
      <c r="AF96" s="732">
        <v>0</v>
      </c>
      <c r="AG96" s="732">
        <v>0</v>
      </c>
      <c r="AH96" s="732">
        <v>0</v>
      </c>
      <c r="AI96" s="732">
        <v>0</v>
      </c>
      <c r="AJ96" s="732">
        <v>0</v>
      </c>
      <c r="AK96" s="732">
        <v>0</v>
      </c>
      <c r="AL96" s="732">
        <v>0</v>
      </c>
      <c r="AM96" s="732">
        <v>0</v>
      </c>
      <c r="AN96" s="732">
        <v>0</v>
      </c>
      <c r="AO96" s="732">
        <v>0</v>
      </c>
      <c r="AP96" s="732">
        <v>0</v>
      </c>
      <c r="AQ96" s="732">
        <v>0</v>
      </c>
      <c r="AR96" s="732">
        <v>0</v>
      </c>
      <c r="AS96" s="732">
        <v>0</v>
      </c>
      <c r="AT96" s="732">
        <v>0</v>
      </c>
      <c r="AU96" s="732">
        <v>0</v>
      </c>
      <c r="AV96" s="732">
        <v>0</v>
      </c>
      <c r="AW96" s="732">
        <v>0</v>
      </c>
      <c r="AX96" s="732">
        <v>0</v>
      </c>
      <c r="AY96" s="732">
        <v>0</v>
      </c>
      <c r="AZ96" s="732">
        <v>0</v>
      </c>
      <c r="BA96" s="732">
        <v>0</v>
      </c>
      <c r="BB96" s="732">
        <v>0</v>
      </c>
      <c r="BC96" s="732">
        <v>0</v>
      </c>
      <c r="BD96" s="732">
        <v>0</v>
      </c>
      <c r="BE96" s="732">
        <v>0</v>
      </c>
      <c r="BF96" s="732">
        <v>0</v>
      </c>
      <c r="BG96" s="732">
        <v>0</v>
      </c>
      <c r="BH96" s="732">
        <v>0</v>
      </c>
      <c r="BI96" s="732">
        <v>0</v>
      </c>
      <c r="BJ96" s="732">
        <v>0</v>
      </c>
      <c r="BK96" s="732"/>
      <c r="BL96" s="732"/>
      <c r="BM96" s="732"/>
      <c r="BN96" s="732"/>
      <c r="BO96" s="732"/>
      <c r="BP96" s="732"/>
      <c r="BQ96" s="732"/>
      <c r="BR96" s="732"/>
      <c r="BS96" s="732"/>
      <c r="BT96" s="732"/>
      <c r="BU96" s="732"/>
      <c r="BV96" s="732"/>
      <c r="BW96" s="732"/>
      <c r="BX96" s="732"/>
      <c r="BY96" s="732"/>
      <c r="BZ96" s="732"/>
      <c r="CA96" s="732"/>
      <c r="CB96" s="732"/>
      <c r="CC96" s="732"/>
      <c r="CD96" s="732"/>
      <c r="CE96" s="732"/>
      <c r="CF96" s="732"/>
      <c r="CG96" s="732"/>
      <c r="CH96" s="732"/>
      <c r="CI96" s="733"/>
    </row>
    <row r="97" spans="2:87" ht="27.6" x14ac:dyDescent="0.25">
      <c r="B97" s="734" t="s">
        <v>521</v>
      </c>
      <c r="C97" s="735" t="s">
        <v>522</v>
      </c>
      <c r="D97" s="735" t="s">
        <v>523</v>
      </c>
      <c r="E97" s="735" t="s">
        <v>145</v>
      </c>
      <c r="F97" s="736">
        <v>2</v>
      </c>
      <c r="G97" s="737"/>
      <c r="H97" s="738"/>
      <c r="I97" s="738">
        <v>0</v>
      </c>
      <c r="J97" s="738">
        <v>0</v>
      </c>
      <c r="K97" s="738">
        <v>0</v>
      </c>
      <c r="L97" s="738">
        <v>0</v>
      </c>
      <c r="M97" s="732">
        <v>0</v>
      </c>
      <c r="N97" s="732">
        <v>0</v>
      </c>
      <c r="O97" s="732">
        <v>0</v>
      </c>
      <c r="P97" s="732">
        <v>0</v>
      </c>
      <c r="Q97" s="732">
        <v>0</v>
      </c>
      <c r="R97" s="732">
        <v>0</v>
      </c>
      <c r="S97" s="732">
        <v>0</v>
      </c>
      <c r="T97" s="732">
        <v>0</v>
      </c>
      <c r="U97" s="732">
        <v>0</v>
      </c>
      <c r="V97" s="732">
        <v>0</v>
      </c>
      <c r="W97" s="732">
        <v>0</v>
      </c>
      <c r="X97" s="732">
        <v>0</v>
      </c>
      <c r="Y97" s="732">
        <v>0</v>
      </c>
      <c r="Z97" s="732">
        <v>0</v>
      </c>
      <c r="AA97" s="732">
        <v>26.107017774094512</v>
      </c>
      <c r="AB97" s="732">
        <v>30.422906940761081</v>
      </c>
      <c r="AC97" s="732">
        <v>30.254007474709407</v>
      </c>
      <c r="AD97" s="732">
        <v>33.01464207524112</v>
      </c>
      <c r="AE97" s="732">
        <v>36.623668741908133</v>
      </c>
      <c r="AF97" s="732">
        <v>41.236495408574804</v>
      </c>
      <c r="AG97" s="732">
        <v>44.165412774094001</v>
      </c>
      <c r="AH97" s="732">
        <v>45</v>
      </c>
      <c r="AI97" s="732">
        <v>45</v>
      </c>
      <c r="AJ97" s="732">
        <v>45</v>
      </c>
      <c r="AK97" s="732">
        <v>45</v>
      </c>
      <c r="AL97" s="732">
        <v>45</v>
      </c>
      <c r="AM97" s="732">
        <v>45</v>
      </c>
      <c r="AN97" s="732">
        <v>45</v>
      </c>
      <c r="AO97" s="732">
        <v>45</v>
      </c>
      <c r="AP97" s="732">
        <v>45</v>
      </c>
      <c r="AQ97" s="732">
        <v>45</v>
      </c>
      <c r="AR97" s="732">
        <v>45</v>
      </c>
      <c r="AS97" s="732">
        <v>45</v>
      </c>
      <c r="AT97" s="732">
        <v>45</v>
      </c>
      <c r="AU97" s="732">
        <v>45</v>
      </c>
      <c r="AV97" s="732">
        <v>45</v>
      </c>
      <c r="AW97" s="732">
        <v>45</v>
      </c>
      <c r="AX97" s="732">
        <v>45</v>
      </c>
      <c r="AY97" s="732">
        <v>45</v>
      </c>
      <c r="AZ97" s="732">
        <v>45</v>
      </c>
      <c r="BA97" s="732">
        <v>45</v>
      </c>
      <c r="BB97" s="732">
        <v>45</v>
      </c>
      <c r="BC97" s="732">
        <v>45</v>
      </c>
      <c r="BD97" s="732">
        <v>45</v>
      </c>
      <c r="BE97" s="732">
        <v>45</v>
      </c>
      <c r="BF97" s="732">
        <v>45</v>
      </c>
      <c r="BG97" s="732">
        <v>45</v>
      </c>
      <c r="BH97" s="732">
        <v>45</v>
      </c>
      <c r="BI97" s="732">
        <v>45</v>
      </c>
      <c r="BJ97" s="732">
        <v>45</v>
      </c>
      <c r="BK97" s="732"/>
      <c r="BL97" s="732"/>
      <c r="BM97" s="732"/>
      <c r="BN97" s="732"/>
      <c r="BO97" s="732"/>
      <c r="BP97" s="732"/>
      <c r="BQ97" s="732"/>
      <c r="BR97" s="732"/>
      <c r="BS97" s="732"/>
      <c r="BT97" s="732"/>
      <c r="BU97" s="732"/>
      <c r="BV97" s="732"/>
      <c r="BW97" s="732"/>
      <c r="BX97" s="732"/>
      <c r="BY97" s="732"/>
      <c r="BZ97" s="732"/>
      <c r="CA97" s="732"/>
      <c r="CB97" s="732"/>
      <c r="CC97" s="732"/>
      <c r="CD97" s="732"/>
      <c r="CE97" s="732"/>
      <c r="CF97" s="732"/>
      <c r="CG97" s="732"/>
      <c r="CH97" s="732"/>
      <c r="CI97" s="733"/>
    </row>
    <row r="98" spans="2:87" ht="27.6" x14ac:dyDescent="0.25">
      <c r="B98" s="734" t="s">
        <v>524</v>
      </c>
      <c r="C98" s="735" t="s">
        <v>525</v>
      </c>
      <c r="D98" s="735" t="s">
        <v>526</v>
      </c>
      <c r="E98" s="735" t="s">
        <v>145</v>
      </c>
      <c r="F98" s="736">
        <v>2</v>
      </c>
      <c r="G98" s="737"/>
      <c r="H98" s="738"/>
      <c r="I98" s="738">
        <v>0</v>
      </c>
      <c r="J98" s="738">
        <v>0</v>
      </c>
      <c r="K98" s="738">
        <v>0</v>
      </c>
      <c r="L98" s="738">
        <v>0</v>
      </c>
      <c r="M98" s="732">
        <v>0</v>
      </c>
      <c r="N98" s="732">
        <v>0</v>
      </c>
      <c r="O98" s="732">
        <v>0</v>
      </c>
      <c r="P98" s="732">
        <v>0</v>
      </c>
      <c r="Q98" s="732">
        <v>0</v>
      </c>
      <c r="R98" s="732">
        <v>0</v>
      </c>
      <c r="S98" s="732">
        <v>0</v>
      </c>
      <c r="T98" s="732">
        <v>0</v>
      </c>
      <c r="U98" s="732">
        <v>0</v>
      </c>
      <c r="V98" s="732">
        <v>-19.999999999999993</v>
      </c>
      <c r="W98" s="732">
        <v>-20.000000000000004</v>
      </c>
      <c r="X98" s="732">
        <v>-20.000000000000004</v>
      </c>
      <c r="Y98" s="732">
        <v>-20.000000000000004</v>
      </c>
      <c r="Z98" s="732">
        <v>-20.000000000000004</v>
      </c>
      <c r="AA98" s="732">
        <v>-20.000000000000004</v>
      </c>
      <c r="AB98" s="732">
        <v>-60</v>
      </c>
      <c r="AC98" s="732">
        <v>-60.000000000000355</v>
      </c>
      <c r="AD98" s="732">
        <v>-60.000000000000355</v>
      </c>
      <c r="AE98" s="732">
        <v>-60.000000000000014</v>
      </c>
      <c r="AF98" s="732">
        <v>-60.000000000000014</v>
      </c>
      <c r="AG98" s="732">
        <v>-60.000000000000007</v>
      </c>
      <c r="AH98" s="732">
        <v>-50</v>
      </c>
      <c r="AI98" s="732">
        <v>-50.427508892572597</v>
      </c>
      <c r="AJ98" s="732">
        <v>-44.858229725906284</v>
      </c>
      <c r="AK98" s="732">
        <v>-39.903460559238965</v>
      </c>
      <c r="AL98" s="732">
        <v>-39.57498805923899</v>
      </c>
      <c r="AM98" s="732">
        <v>-39.130745559239273</v>
      </c>
      <c r="AN98" s="732">
        <v>-38.250193059239024</v>
      </c>
      <c r="AO98" s="732">
        <v>-38.391260559239001</v>
      </c>
      <c r="AP98" s="732">
        <v>-37.673848059239305</v>
      </c>
      <c r="AQ98" s="732">
        <v>-37.709535559239043</v>
      </c>
      <c r="AR98" s="732">
        <v>-36.308343059239263</v>
      </c>
      <c r="AS98" s="732">
        <v>-36.387190559239215</v>
      </c>
      <c r="AT98" s="732">
        <v>-35.674598059239003</v>
      </c>
      <c r="AU98" s="732">
        <v>-35.527005559239257</v>
      </c>
      <c r="AV98" s="732">
        <v>-34.880693059239007</v>
      </c>
      <c r="AW98" s="732">
        <v>-35.092820559239016</v>
      </c>
      <c r="AX98" s="732">
        <v>-33.932688059238984</v>
      </c>
      <c r="AY98" s="732">
        <v>-33.599445559239015</v>
      </c>
      <c r="AZ98" s="732">
        <v>-33.576833059239164</v>
      </c>
      <c r="BA98" s="732">
        <v>-33.171450559239148</v>
      </c>
      <c r="BB98" s="732">
        <v>-33.068228059238962</v>
      </c>
      <c r="BC98" s="732">
        <v>-32.639085559239021</v>
      </c>
      <c r="BD98" s="732">
        <v>-32.217883059239014</v>
      </c>
      <c r="BE98" s="732">
        <v>-31.454830559239014</v>
      </c>
      <c r="BF98" s="732">
        <v>-30.922168059238988</v>
      </c>
      <c r="BG98" s="732">
        <v>-30.547575559238997</v>
      </c>
      <c r="BH98" s="732">
        <v>-30.116493059238952</v>
      </c>
      <c r="BI98" s="732">
        <v>-29.942350559238985</v>
      </c>
      <c r="BJ98" s="732">
        <v>-29.690068059239014</v>
      </c>
      <c r="BK98" s="732"/>
      <c r="BL98" s="732"/>
      <c r="BM98" s="732"/>
      <c r="BN98" s="732"/>
      <c r="BO98" s="732"/>
      <c r="BP98" s="732"/>
      <c r="BQ98" s="732"/>
      <c r="BR98" s="732"/>
      <c r="BS98" s="732"/>
      <c r="BT98" s="732"/>
      <c r="BU98" s="732"/>
      <c r="BV98" s="732"/>
      <c r="BW98" s="732"/>
      <c r="BX98" s="732"/>
      <c r="BY98" s="732"/>
      <c r="BZ98" s="732"/>
      <c r="CA98" s="732"/>
      <c r="CB98" s="732"/>
      <c r="CC98" s="732"/>
      <c r="CD98" s="732"/>
      <c r="CE98" s="732"/>
      <c r="CF98" s="732"/>
      <c r="CG98" s="732"/>
      <c r="CH98" s="732"/>
      <c r="CI98" s="733"/>
    </row>
    <row r="99" spans="2:87" ht="27.6" x14ac:dyDescent="0.25">
      <c r="B99" s="734" t="s">
        <v>527</v>
      </c>
      <c r="C99" s="735" t="s">
        <v>528</v>
      </c>
      <c r="D99" s="735" t="s">
        <v>529</v>
      </c>
      <c r="E99" s="735" t="s">
        <v>145</v>
      </c>
      <c r="F99" s="736">
        <v>2</v>
      </c>
      <c r="G99" s="737"/>
      <c r="H99" s="738"/>
      <c r="I99" s="738">
        <v>3.5527136788005009E-15</v>
      </c>
      <c r="J99" s="738">
        <v>3.5527136788005009E-15</v>
      </c>
      <c r="K99" s="738">
        <v>3.5527136788005009E-15</v>
      </c>
      <c r="L99" s="738">
        <v>3.5527136788005009E-15</v>
      </c>
      <c r="M99" s="732">
        <v>3.5527136788005009E-15</v>
      </c>
      <c r="N99" s="732">
        <v>-14.999999999999996</v>
      </c>
      <c r="O99" s="732">
        <v>-14.999999999999996</v>
      </c>
      <c r="P99" s="732">
        <v>-14.999999999999996</v>
      </c>
      <c r="Q99" s="732">
        <v>-29.999999999999993</v>
      </c>
      <c r="R99" s="732">
        <v>-30</v>
      </c>
      <c r="S99" s="732">
        <v>-51</v>
      </c>
      <c r="T99" s="732">
        <v>-50.244272335543258</v>
      </c>
      <c r="U99" s="732">
        <v>-48.257596447391073</v>
      </c>
      <c r="V99" s="732">
        <v>-41.485280559238902</v>
      </c>
      <c r="W99" s="732">
        <v>-45.31740055923887</v>
      </c>
      <c r="X99" s="732">
        <v>-46.201130559238898</v>
      </c>
      <c r="Y99" s="732">
        <v>-47.514970559238883</v>
      </c>
      <c r="Z99" s="732">
        <v>-49.1230805592389</v>
      </c>
      <c r="AA99" s="732">
        <v>-36</v>
      </c>
      <c r="AB99" s="732">
        <v>-36</v>
      </c>
      <c r="AC99" s="732">
        <v>-27.248421367281598</v>
      </c>
      <c r="AD99" s="732">
        <v>-25.793296801146667</v>
      </c>
      <c r="AE99" s="732">
        <v>-24.078724301147052</v>
      </c>
      <c r="AF99" s="732">
        <v>-23.432061801147036</v>
      </c>
      <c r="AG99" s="732">
        <v>-21</v>
      </c>
      <c r="AH99" s="732">
        <v>-21</v>
      </c>
      <c r="AI99" s="732">
        <v>-21</v>
      </c>
      <c r="AJ99" s="732">
        <v>-21</v>
      </c>
      <c r="AK99" s="732">
        <v>-21</v>
      </c>
      <c r="AL99" s="732">
        <v>-21</v>
      </c>
      <c r="AM99" s="732">
        <v>-21</v>
      </c>
      <c r="AN99" s="732">
        <v>-21</v>
      </c>
      <c r="AO99" s="732">
        <v>-21</v>
      </c>
      <c r="AP99" s="732">
        <v>-21</v>
      </c>
      <c r="AQ99" s="732">
        <v>-21</v>
      </c>
      <c r="AR99" s="732">
        <v>-21</v>
      </c>
      <c r="AS99" s="732">
        <v>-21</v>
      </c>
      <c r="AT99" s="732">
        <v>-21</v>
      </c>
      <c r="AU99" s="732">
        <v>-21</v>
      </c>
      <c r="AV99" s="732">
        <v>-21</v>
      </c>
      <c r="AW99" s="732">
        <v>-21</v>
      </c>
      <c r="AX99" s="732">
        <v>-21</v>
      </c>
      <c r="AY99" s="732">
        <v>-21</v>
      </c>
      <c r="AZ99" s="732">
        <v>-21</v>
      </c>
      <c r="BA99" s="732">
        <v>-21</v>
      </c>
      <c r="BB99" s="732">
        <v>-21</v>
      </c>
      <c r="BC99" s="732">
        <v>-21</v>
      </c>
      <c r="BD99" s="732">
        <v>-21</v>
      </c>
      <c r="BE99" s="732">
        <v>-21</v>
      </c>
      <c r="BF99" s="732">
        <v>-21</v>
      </c>
      <c r="BG99" s="732">
        <v>-21</v>
      </c>
      <c r="BH99" s="732">
        <v>-21</v>
      </c>
      <c r="BI99" s="732">
        <v>-21</v>
      </c>
      <c r="BJ99" s="732">
        <v>-21</v>
      </c>
      <c r="BK99" s="732"/>
      <c r="BL99" s="732"/>
      <c r="BM99" s="732"/>
      <c r="BN99" s="732"/>
      <c r="BO99" s="732"/>
      <c r="BP99" s="732"/>
      <c r="BQ99" s="732"/>
      <c r="BR99" s="732"/>
      <c r="BS99" s="732"/>
      <c r="BT99" s="732"/>
      <c r="BU99" s="732"/>
      <c r="BV99" s="732"/>
      <c r="BW99" s="732"/>
      <c r="BX99" s="732"/>
      <c r="BY99" s="732"/>
      <c r="BZ99" s="732"/>
      <c r="CA99" s="732"/>
      <c r="CB99" s="732"/>
      <c r="CC99" s="732"/>
      <c r="CD99" s="732"/>
      <c r="CE99" s="732"/>
      <c r="CF99" s="732"/>
      <c r="CG99" s="732"/>
      <c r="CH99" s="732"/>
      <c r="CI99" s="733"/>
    </row>
    <row r="100" spans="2:87" ht="27.6" x14ac:dyDescent="0.25">
      <c r="B100" s="739" t="s">
        <v>530</v>
      </c>
      <c r="C100" s="740" t="s">
        <v>531</v>
      </c>
      <c r="D100" s="740" t="s">
        <v>532</v>
      </c>
      <c r="E100" s="740" t="s">
        <v>145</v>
      </c>
      <c r="F100" s="736">
        <v>2</v>
      </c>
      <c r="G100" s="737"/>
      <c r="H100" s="738"/>
      <c r="I100" s="738">
        <v>0</v>
      </c>
      <c r="J100" s="738">
        <v>0</v>
      </c>
      <c r="K100" s="738">
        <v>0</v>
      </c>
      <c r="L100" s="738">
        <v>0</v>
      </c>
      <c r="M100" s="732">
        <v>0</v>
      </c>
      <c r="N100" s="732">
        <v>0</v>
      </c>
      <c r="O100" s="732">
        <v>0</v>
      </c>
      <c r="P100" s="732">
        <v>0</v>
      </c>
      <c r="Q100" s="732">
        <v>0</v>
      </c>
      <c r="R100" s="732">
        <v>0</v>
      </c>
      <c r="S100" s="732">
        <v>0</v>
      </c>
      <c r="T100" s="732">
        <v>0</v>
      </c>
      <c r="U100" s="732">
        <v>4.0999999999999996</v>
      </c>
      <c r="V100" s="732">
        <v>24.099999999999987</v>
      </c>
      <c r="W100" s="732">
        <v>24.099999999999994</v>
      </c>
      <c r="X100" s="732">
        <v>24.099999999999994</v>
      </c>
      <c r="Y100" s="732">
        <v>24.099999999999994</v>
      </c>
      <c r="Z100" s="732">
        <v>24.099999999999994</v>
      </c>
      <c r="AA100" s="732">
        <v>24.099999999999994</v>
      </c>
      <c r="AB100" s="732">
        <v>64.099999999999994</v>
      </c>
      <c r="AC100" s="732">
        <v>64.099999999999994</v>
      </c>
      <c r="AD100" s="732">
        <v>64.099999999999994</v>
      </c>
      <c r="AE100" s="732">
        <v>64.099999999999994</v>
      </c>
      <c r="AF100" s="732">
        <v>64.099999999999994</v>
      </c>
      <c r="AG100" s="732">
        <v>64.099999999999994</v>
      </c>
      <c r="AH100" s="732">
        <v>64.099999999999994</v>
      </c>
      <c r="AI100" s="732">
        <v>64.099999999999994</v>
      </c>
      <c r="AJ100" s="732">
        <v>64.099999999999994</v>
      </c>
      <c r="AK100" s="732">
        <v>64.099999999999994</v>
      </c>
      <c r="AL100" s="732">
        <v>64.099999999999994</v>
      </c>
      <c r="AM100" s="732">
        <v>64.099999999999994</v>
      </c>
      <c r="AN100" s="732">
        <v>64.099999999999994</v>
      </c>
      <c r="AO100" s="732">
        <v>64.099999999999994</v>
      </c>
      <c r="AP100" s="732">
        <v>64.099999999999994</v>
      </c>
      <c r="AQ100" s="732">
        <v>64.099999999999994</v>
      </c>
      <c r="AR100" s="732">
        <v>64.099999999999994</v>
      </c>
      <c r="AS100" s="732">
        <v>64.099999999999994</v>
      </c>
      <c r="AT100" s="732">
        <v>64.099999999999994</v>
      </c>
      <c r="AU100" s="732">
        <v>64.099999999999994</v>
      </c>
      <c r="AV100" s="732">
        <v>64.099999999999994</v>
      </c>
      <c r="AW100" s="732">
        <v>64.099999999999994</v>
      </c>
      <c r="AX100" s="732">
        <v>64.099999999999994</v>
      </c>
      <c r="AY100" s="732">
        <v>64.099999999999994</v>
      </c>
      <c r="AZ100" s="732">
        <v>64.099999999999994</v>
      </c>
      <c r="BA100" s="732">
        <v>64.099999999999994</v>
      </c>
      <c r="BB100" s="732">
        <v>64.099999999999994</v>
      </c>
      <c r="BC100" s="732">
        <v>64.099999999999994</v>
      </c>
      <c r="BD100" s="732">
        <v>64.099999999999994</v>
      </c>
      <c r="BE100" s="732">
        <v>64.099999999999994</v>
      </c>
      <c r="BF100" s="732">
        <v>64.099999999999994</v>
      </c>
      <c r="BG100" s="732">
        <v>64.099999999999994</v>
      </c>
      <c r="BH100" s="732">
        <v>64.099999999999994</v>
      </c>
      <c r="BI100" s="732">
        <v>64.099999999999994</v>
      </c>
      <c r="BJ100" s="732">
        <v>64.099999999999994</v>
      </c>
      <c r="BK100" s="732"/>
      <c r="BL100" s="732"/>
      <c r="BM100" s="732"/>
      <c r="BN100" s="732"/>
      <c r="BO100" s="732"/>
      <c r="BP100" s="732"/>
      <c r="BQ100" s="732"/>
      <c r="BR100" s="732"/>
      <c r="BS100" s="732"/>
      <c r="BT100" s="732"/>
      <c r="BU100" s="732"/>
      <c r="BV100" s="732"/>
      <c r="BW100" s="732"/>
      <c r="BX100" s="732"/>
      <c r="BY100" s="732"/>
      <c r="BZ100" s="732"/>
      <c r="CA100" s="732"/>
      <c r="CB100" s="732"/>
      <c r="CC100" s="732"/>
      <c r="CD100" s="732"/>
      <c r="CE100" s="732"/>
      <c r="CF100" s="732"/>
      <c r="CG100" s="732"/>
      <c r="CH100" s="732"/>
      <c r="CI100" s="733"/>
    </row>
    <row r="101" spans="2:87" x14ac:dyDescent="0.25">
      <c r="B101" s="734" t="s">
        <v>533</v>
      </c>
      <c r="C101" s="735" t="s">
        <v>534</v>
      </c>
      <c r="D101" s="735" t="s">
        <v>535</v>
      </c>
      <c r="E101" s="735" t="s">
        <v>145</v>
      </c>
      <c r="F101" s="736">
        <v>2</v>
      </c>
      <c r="G101" s="737"/>
      <c r="H101" s="738"/>
      <c r="I101" s="738">
        <v>8.7309999999999999</v>
      </c>
      <c r="J101" s="738">
        <v>8.71387</v>
      </c>
      <c r="K101" s="738">
        <v>8.6967599999999994</v>
      </c>
      <c r="L101" s="738">
        <v>8.6796299999999995</v>
      </c>
      <c r="M101" s="732">
        <v>8.6624999999999996</v>
      </c>
      <c r="N101" s="732">
        <v>8.6453699999999998</v>
      </c>
      <c r="O101" s="732">
        <v>8.6282499999999995</v>
      </c>
      <c r="P101" s="732">
        <v>8.6111299999999993</v>
      </c>
      <c r="Q101" s="732">
        <v>8.5939999999999994</v>
      </c>
      <c r="R101" s="732">
        <v>8.5768699999999995</v>
      </c>
      <c r="S101" s="732">
        <v>8.5597499999999993</v>
      </c>
      <c r="T101" s="732">
        <v>8.5426300000000008</v>
      </c>
      <c r="U101" s="732">
        <v>8.5254999999999992</v>
      </c>
      <c r="V101" s="732">
        <v>8.5083699999999993</v>
      </c>
      <c r="W101" s="732">
        <v>8.4912600000000005</v>
      </c>
      <c r="X101" s="732">
        <v>8.4741300000000006</v>
      </c>
      <c r="Y101" s="732">
        <v>8.4570000000000007</v>
      </c>
      <c r="Z101" s="732">
        <v>8.4398700000000009</v>
      </c>
      <c r="AA101" s="732">
        <v>0</v>
      </c>
      <c r="AB101" s="732">
        <v>0</v>
      </c>
      <c r="AC101" s="732">
        <v>0</v>
      </c>
      <c r="AD101" s="732">
        <v>0</v>
      </c>
      <c r="AE101" s="732">
        <v>0</v>
      </c>
      <c r="AF101" s="732">
        <v>0</v>
      </c>
      <c r="AG101" s="732">
        <v>0</v>
      </c>
      <c r="AH101" s="732">
        <v>0</v>
      </c>
      <c r="AI101" s="732">
        <v>0</v>
      </c>
      <c r="AJ101" s="732">
        <v>0</v>
      </c>
      <c r="AK101" s="732">
        <v>0</v>
      </c>
      <c r="AL101" s="732">
        <v>0</v>
      </c>
      <c r="AM101" s="732">
        <v>0</v>
      </c>
      <c r="AN101" s="732">
        <v>0</v>
      </c>
      <c r="AO101" s="732">
        <v>0</v>
      </c>
      <c r="AP101" s="732">
        <v>0</v>
      </c>
      <c r="AQ101" s="732">
        <v>0</v>
      </c>
      <c r="AR101" s="732">
        <v>0</v>
      </c>
      <c r="AS101" s="732">
        <v>0</v>
      </c>
      <c r="AT101" s="732">
        <v>0</v>
      </c>
      <c r="AU101" s="732">
        <v>0</v>
      </c>
      <c r="AV101" s="732">
        <v>0</v>
      </c>
      <c r="AW101" s="732">
        <v>0</v>
      </c>
      <c r="AX101" s="732">
        <v>0</v>
      </c>
      <c r="AY101" s="732">
        <v>0</v>
      </c>
      <c r="AZ101" s="732">
        <v>0</v>
      </c>
      <c r="BA101" s="732">
        <v>0</v>
      </c>
      <c r="BB101" s="732">
        <v>0</v>
      </c>
      <c r="BC101" s="732">
        <v>0</v>
      </c>
      <c r="BD101" s="732">
        <v>0</v>
      </c>
      <c r="BE101" s="732">
        <v>0</v>
      </c>
      <c r="BF101" s="732">
        <v>0</v>
      </c>
      <c r="BG101" s="732">
        <v>0</v>
      </c>
      <c r="BH101" s="732">
        <v>0</v>
      </c>
      <c r="BI101" s="732">
        <v>0</v>
      </c>
      <c r="BJ101" s="732">
        <v>0</v>
      </c>
      <c r="BK101" s="732"/>
      <c r="BL101" s="732"/>
      <c r="BM101" s="732"/>
      <c r="BN101" s="732"/>
      <c r="BO101" s="732"/>
      <c r="BP101" s="732"/>
      <c r="BQ101" s="732"/>
      <c r="BR101" s="732"/>
      <c r="BS101" s="732"/>
      <c r="BT101" s="732"/>
      <c r="BU101" s="732"/>
      <c r="BV101" s="732"/>
      <c r="BW101" s="732"/>
      <c r="BX101" s="732"/>
      <c r="BY101" s="732"/>
      <c r="BZ101" s="732"/>
      <c r="CA101" s="732"/>
      <c r="CB101" s="732"/>
      <c r="CC101" s="732"/>
      <c r="CD101" s="732"/>
      <c r="CE101" s="732"/>
      <c r="CF101" s="732"/>
      <c r="CG101" s="732"/>
      <c r="CH101" s="732"/>
      <c r="CI101" s="733"/>
    </row>
    <row r="102" spans="2:87" ht="30.6" customHeight="1" x14ac:dyDescent="0.25">
      <c r="B102" s="741" t="s">
        <v>536</v>
      </c>
      <c r="C102" s="742" t="s">
        <v>537</v>
      </c>
      <c r="D102" s="743" t="s">
        <v>538</v>
      </c>
      <c r="E102" s="742" t="s">
        <v>145</v>
      </c>
      <c r="F102" s="744">
        <v>2</v>
      </c>
      <c r="G102" s="737"/>
      <c r="H102" s="738"/>
      <c r="I102" s="738">
        <v>3.4</v>
      </c>
      <c r="J102" s="738">
        <v>3.4</v>
      </c>
      <c r="K102" s="738">
        <v>3.4</v>
      </c>
      <c r="L102" s="738">
        <v>3.4</v>
      </c>
      <c r="M102" s="732">
        <v>3.4</v>
      </c>
      <c r="N102" s="732">
        <v>3.4</v>
      </c>
      <c r="O102" s="732">
        <v>3.4</v>
      </c>
      <c r="P102" s="732">
        <v>3.4</v>
      </c>
      <c r="Q102" s="732">
        <v>3.4</v>
      </c>
      <c r="R102" s="732">
        <v>3.4</v>
      </c>
      <c r="S102" s="732">
        <v>3.4</v>
      </c>
      <c r="T102" s="732">
        <v>3.4</v>
      </c>
      <c r="U102" s="732">
        <v>3.4</v>
      </c>
      <c r="V102" s="732">
        <v>3.4</v>
      </c>
      <c r="W102" s="732">
        <v>3.4</v>
      </c>
      <c r="X102" s="732">
        <v>3.4</v>
      </c>
      <c r="Y102" s="732">
        <v>3.4</v>
      </c>
      <c r="Z102" s="732">
        <v>3.4</v>
      </c>
      <c r="AA102" s="732">
        <v>3.4</v>
      </c>
      <c r="AB102" s="732">
        <v>3.4</v>
      </c>
      <c r="AC102" s="732">
        <v>0</v>
      </c>
      <c r="AD102" s="732">
        <v>0</v>
      </c>
      <c r="AE102" s="732">
        <v>0</v>
      </c>
      <c r="AF102" s="732">
        <v>0</v>
      </c>
      <c r="AG102" s="732">
        <v>0</v>
      </c>
      <c r="AH102" s="732">
        <v>0</v>
      </c>
      <c r="AI102" s="732">
        <v>0</v>
      </c>
      <c r="AJ102" s="732">
        <v>0</v>
      </c>
      <c r="AK102" s="732">
        <v>0</v>
      </c>
      <c r="AL102" s="732">
        <v>0</v>
      </c>
      <c r="AM102" s="732">
        <v>0</v>
      </c>
      <c r="AN102" s="732">
        <v>0</v>
      </c>
      <c r="AO102" s="732">
        <v>0</v>
      </c>
      <c r="AP102" s="732">
        <v>0</v>
      </c>
      <c r="AQ102" s="732">
        <v>0</v>
      </c>
      <c r="AR102" s="732">
        <v>0</v>
      </c>
      <c r="AS102" s="732">
        <v>0</v>
      </c>
      <c r="AT102" s="732">
        <v>0</v>
      </c>
      <c r="AU102" s="732">
        <v>0</v>
      </c>
      <c r="AV102" s="732">
        <v>0</v>
      </c>
      <c r="AW102" s="732">
        <v>0</v>
      </c>
      <c r="AX102" s="732">
        <v>0</v>
      </c>
      <c r="AY102" s="732">
        <v>0</v>
      </c>
      <c r="AZ102" s="732">
        <v>0</v>
      </c>
      <c r="BA102" s="732">
        <v>0</v>
      </c>
      <c r="BB102" s="732">
        <v>0</v>
      </c>
      <c r="BC102" s="732">
        <v>0</v>
      </c>
      <c r="BD102" s="732">
        <v>0</v>
      </c>
      <c r="BE102" s="732">
        <v>0</v>
      </c>
      <c r="BF102" s="732">
        <v>0</v>
      </c>
      <c r="BG102" s="732">
        <v>0</v>
      </c>
      <c r="BH102" s="732">
        <v>0</v>
      </c>
      <c r="BI102" s="732">
        <v>0</v>
      </c>
      <c r="BJ102" s="732">
        <v>0</v>
      </c>
      <c r="BK102" s="732"/>
      <c r="BL102" s="732"/>
      <c r="BM102" s="732"/>
      <c r="BN102" s="732"/>
      <c r="BO102" s="732"/>
      <c r="BP102" s="732"/>
      <c r="BQ102" s="732"/>
      <c r="BR102" s="732"/>
      <c r="BS102" s="732"/>
      <c r="BT102" s="732"/>
      <c r="BU102" s="732"/>
      <c r="BV102" s="732"/>
      <c r="BW102" s="732"/>
      <c r="BX102" s="732"/>
      <c r="BY102" s="732"/>
      <c r="BZ102" s="732"/>
      <c r="CA102" s="732"/>
      <c r="CB102" s="732"/>
      <c r="CC102" s="732"/>
      <c r="CD102" s="732"/>
      <c r="CE102" s="732"/>
      <c r="CF102" s="732"/>
      <c r="CG102" s="732"/>
      <c r="CH102" s="732"/>
      <c r="CI102" s="733"/>
    </row>
    <row r="103" spans="2:87" ht="30.6" customHeight="1" x14ac:dyDescent="0.25">
      <c r="B103" s="741" t="s">
        <v>539</v>
      </c>
      <c r="C103" s="742" t="s">
        <v>540</v>
      </c>
      <c r="D103" s="743" t="s">
        <v>541</v>
      </c>
      <c r="E103" s="742" t="s">
        <v>145</v>
      </c>
      <c r="F103" s="744">
        <v>2</v>
      </c>
      <c r="G103" s="737"/>
      <c r="H103" s="738"/>
      <c r="I103" s="738">
        <v>18.8</v>
      </c>
      <c r="J103" s="738">
        <v>18.8</v>
      </c>
      <c r="K103" s="738">
        <v>18.8</v>
      </c>
      <c r="L103" s="738">
        <v>18.8</v>
      </c>
      <c r="M103" s="732">
        <v>18.8</v>
      </c>
      <c r="N103" s="732">
        <v>18.8</v>
      </c>
      <c r="O103" s="732">
        <v>18.8</v>
      </c>
      <c r="P103" s="732">
        <v>18.8</v>
      </c>
      <c r="Q103" s="732">
        <v>18.8</v>
      </c>
      <c r="R103" s="732">
        <v>18.8</v>
      </c>
      <c r="S103" s="732">
        <v>18.8</v>
      </c>
      <c r="T103" s="732">
        <v>18.8</v>
      </c>
      <c r="U103" s="732">
        <v>18.8</v>
      </c>
      <c r="V103" s="732">
        <v>18.8</v>
      </c>
      <c r="W103" s="732">
        <v>18.8</v>
      </c>
      <c r="X103" s="732">
        <v>18.8</v>
      </c>
      <c r="Y103" s="732">
        <v>18.8</v>
      </c>
      <c r="Z103" s="732">
        <v>18.8</v>
      </c>
      <c r="AA103" s="732">
        <v>18.8</v>
      </c>
      <c r="AB103" s="732">
        <v>18.8</v>
      </c>
      <c r="AC103" s="732">
        <v>18.8</v>
      </c>
      <c r="AD103" s="732">
        <v>18.8</v>
      </c>
      <c r="AE103" s="732">
        <v>18.8</v>
      </c>
      <c r="AF103" s="732">
        <v>18.8</v>
      </c>
      <c r="AG103" s="732">
        <v>18.8</v>
      </c>
      <c r="AH103" s="732">
        <v>18.8</v>
      </c>
      <c r="AI103" s="732">
        <v>18.8</v>
      </c>
      <c r="AJ103" s="732">
        <v>18.8</v>
      </c>
      <c r="AK103" s="732">
        <v>18.8</v>
      </c>
      <c r="AL103" s="732">
        <v>18.8</v>
      </c>
      <c r="AM103" s="732">
        <v>18.8</v>
      </c>
      <c r="AN103" s="732">
        <v>18.8</v>
      </c>
      <c r="AO103" s="732">
        <v>18.8</v>
      </c>
      <c r="AP103" s="732">
        <v>18.8</v>
      </c>
      <c r="AQ103" s="732">
        <v>18.8</v>
      </c>
      <c r="AR103" s="732">
        <v>18.8</v>
      </c>
      <c r="AS103" s="732">
        <v>18.8</v>
      </c>
      <c r="AT103" s="732">
        <v>18.8</v>
      </c>
      <c r="AU103" s="732">
        <v>18.8</v>
      </c>
      <c r="AV103" s="732">
        <v>18.8</v>
      </c>
      <c r="AW103" s="732">
        <v>18.8</v>
      </c>
      <c r="AX103" s="732">
        <v>18.8</v>
      </c>
      <c r="AY103" s="732">
        <v>18.8</v>
      </c>
      <c r="AZ103" s="732">
        <v>18.8</v>
      </c>
      <c r="BA103" s="732">
        <v>18.8</v>
      </c>
      <c r="BB103" s="732">
        <v>18.8</v>
      </c>
      <c r="BC103" s="732">
        <v>18.8</v>
      </c>
      <c r="BD103" s="732">
        <v>18.8</v>
      </c>
      <c r="BE103" s="732">
        <v>18.8</v>
      </c>
      <c r="BF103" s="732">
        <v>18.8</v>
      </c>
      <c r="BG103" s="732">
        <v>18.8</v>
      </c>
      <c r="BH103" s="732">
        <v>18.8</v>
      </c>
      <c r="BI103" s="732">
        <v>18.8</v>
      </c>
      <c r="BJ103" s="732">
        <v>18.8</v>
      </c>
      <c r="BK103" s="732"/>
      <c r="BL103" s="732"/>
      <c r="BM103" s="732"/>
      <c r="BN103" s="732"/>
      <c r="BO103" s="732"/>
      <c r="BP103" s="732"/>
      <c r="BQ103" s="732"/>
      <c r="BR103" s="732"/>
      <c r="BS103" s="732"/>
      <c r="BT103" s="732"/>
      <c r="BU103" s="732"/>
      <c r="BV103" s="732"/>
      <c r="BW103" s="732"/>
      <c r="BX103" s="732"/>
      <c r="BY103" s="732"/>
      <c r="BZ103" s="732"/>
      <c r="CA103" s="732"/>
      <c r="CB103" s="732"/>
      <c r="CC103" s="732"/>
      <c r="CD103" s="732"/>
      <c r="CE103" s="732"/>
      <c r="CF103" s="732"/>
      <c r="CG103" s="732"/>
      <c r="CH103" s="732"/>
      <c r="CI103" s="733"/>
    </row>
    <row r="104" spans="2:87" ht="41.4" x14ac:dyDescent="0.25">
      <c r="B104" s="734" t="s">
        <v>542</v>
      </c>
      <c r="C104" s="735" t="s">
        <v>543</v>
      </c>
      <c r="D104" s="735" t="s">
        <v>544</v>
      </c>
      <c r="E104" s="735" t="s">
        <v>145</v>
      </c>
      <c r="F104" s="736">
        <v>2</v>
      </c>
      <c r="G104" s="737"/>
      <c r="H104" s="738"/>
      <c r="I104" s="738">
        <v>0</v>
      </c>
      <c r="J104" s="738">
        <v>0</v>
      </c>
      <c r="K104" s="738">
        <v>0</v>
      </c>
      <c r="L104" s="738">
        <v>0</v>
      </c>
      <c r="M104" s="732">
        <v>0</v>
      </c>
      <c r="N104" s="732">
        <v>0</v>
      </c>
      <c r="O104" s="732">
        <v>0</v>
      </c>
      <c r="P104" s="732">
        <v>0</v>
      </c>
      <c r="Q104" s="732">
        <v>0</v>
      </c>
      <c r="R104" s="732">
        <v>0</v>
      </c>
      <c r="S104" s="732">
        <v>0</v>
      </c>
      <c r="T104" s="732">
        <v>0</v>
      </c>
      <c r="U104" s="732">
        <v>0</v>
      </c>
      <c r="V104" s="732">
        <v>0</v>
      </c>
      <c r="W104" s="732">
        <v>0</v>
      </c>
      <c r="X104" s="732">
        <v>0</v>
      </c>
      <c r="Y104" s="732">
        <v>0</v>
      </c>
      <c r="Z104" s="732">
        <v>0</v>
      </c>
      <c r="AA104" s="732">
        <v>0</v>
      </c>
      <c r="AB104" s="732">
        <v>0</v>
      </c>
      <c r="AC104" s="732">
        <v>0</v>
      </c>
      <c r="AD104" s="732">
        <v>0</v>
      </c>
      <c r="AE104" s="732">
        <v>0</v>
      </c>
      <c r="AF104" s="732">
        <v>0</v>
      </c>
      <c r="AG104" s="732">
        <v>0</v>
      </c>
      <c r="AH104" s="732">
        <v>0</v>
      </c>
      <c r="AI104" s="732">
        <v>0</v>
      </c>
      <c r="AJ104" s="732">
        <v>0</v>
      </c>
      <c r="AK104" s="732">
        <v>0</v>
      </c>
      <c r="AL104" s="732">
        <v>0</v>
      </c>
      <c r="AM104" s="732">
        <v>0</v>
      </c>
      <c r="AN104" s="732">
        <v>0</v>
      </c>
      <c r="AO104" s="732">
        <v>0</v>
      </c>
      <c r="AP104" s="732">
        <v>0</v>
      </c>
      <c r="AQ104" s="732">
        <v>0</v>
      </c>
      <c r="AR104" s="732">
        <v>0</v>
      </c>
      <c r="AS104" s="732">
        <v>0</v>
      </c>
      <c r="AT104" s="732">
        <v>0</v>
      </c>
      <c r="AU104" s="732">
        <v>0</v>
      </c>
      <c r="AV104" s="732">
        <v>0</v>
      </c>
      <c r="AW104" s="732">
        <v>0</v>
      </c>
      <c r="AX104" s="732">
        <v>0</v>
      </c>
      <c r="AY104" s="732">
        <v>0</v>
      </c>
      <c r="AZ104" s="732">
        <v>0</v>
      </c>
      <c r="BA104" s="732">
        <v>0</v>
      </c>
      <c r="BB104" s="732">
        <v>0</v>
      </c>
      <c r="BC104" s="732">
        <v>0</v>
      </c>
      <c r="BD104" s="732">
        <v>0</v>
      </c>
      <c r="BE104" s="732">
        <v>0</v>
      </c>
      <c r="BF104" s="732">
        <v>0</v>
      </c>
      <c r="BG104" s="732">
        <v>0</v>
      </c>
      <c r="BH104" s="732">
        <v>0</v>
      </c>
      <c r="BI104" s="732">
        <v>0</v>
      </c>
      <c r="BJ104" s="732">
        <v>0</v>
      </c>
      <c r="BK104" s="732"/>
      <c r="BL104" s="732"/>
      <c r="BM104" s="732"/>
      <c r="BN104" s="732"/>
      <c r="BO104" s="732"/>
      <c r="BP104" s="732"/>
      <c r="BQ104" s="732"/>
      <c r="BR104" s="732"/>
      <c r="BS104" s="732"/>
      <c r="BT104" s="732"/>
      <c r="BU104" s="732"/>
      <c r="BV104" s="732"/>
      <c r="BW104" s="732"/>
      <c r="BX104" s="732"/>
      <c r="BY104" s="732"/>
      <c r="BZ104" s="732"/>
      <c r="CA104" s="732"/>
      <c r="CB104" s="732"/>
      <c r="CC104" s="732"/>
      <c r="CD104" s="732"/>
      <c r="CE104" s="732"/>
      <c r="CF104" s="732"/>
      <c r="CG104" s="732"/>
      <c r="CH104" s="732"/>
      <c r="CI104" s="733"/>
    </row>
    <row r="105" spans="2:87" x14ac:dyDescent="0.25">
      <c r="B105" s="734" t="s">
        <v>545</v>
      </c>
      <c r="C105" s="735" t="s">
        <v>546</v>
      </c>
      <c r="D105" s="735" t="s">
        <v>547</v>
      </c>
      <c r="E105" s="735" t="s">
        <v>145</v>
      </c>
      <c r="F105" s="736">
        <v>2</v>
      </c>
      <c r="G105" s="737"/>
      <c r="H105" s="738"/>
      <c r="I105" s="738">
        <v>0</v>
      </c>
      <c r="J105" s="738">
        <v>0</v>
      </c>
      <c r="K105" s="738">
        <v>0</v>
      </c>
      <c r="L105" s="738">
        <v>0</v>
      </c>
      <c r="M105" s="732">
        <v>0</v>
      </c>
      <c r="N105" s="732">
        <v>0</v>
      </c>
      <c r="O105" s="732">
        <v>0</v>
      </c>
      <c r="P105" s="732">
        <v>0</v>
      </c>
      <c r="Q105" s="732">
        <v>0</v>
      </c>
      <c r="R105" s="732">
        <v>0</v>
      </c>
      <c r="S105" s="732">
        <v>0</v>
      </c>
      <c r="T105" s="732">
        <v>0</v>
      </c>
      <c r="U105" s="732">
        <v>0</v>
      </c>
      <c r="V105" s="732">
        <v>0</v>
      </c>
      <c r="W105" s="732">
        <v>0</v>
      </c>
      <c r="X105" s="732">
        <v>0</v>
      </c>
      <c r="Y105" s="732">
        <v>0</v>
      </c>
      <c r="Z105" s="732">
        <v>0</v>
      </c>
      <c r="AA105" s="732">
        <v>0</v>
      </c>
      <c r="AB105" s="732">
        <v>0</v>
      </c>
      <c r="AC105" s="732">
        <v>0</v>
      </c>
      <c r="AD105" s="732">
        <v>0</v>
      </c>
      <c r="AE105" s="732">
        <v>0</v>
      </c>
      <c r="AF105" s="732">
        <v>0</v>
      </c>
      <c r="AG105" s="732">
        <v>0</v>
      </c>
      <c r="AH105" s="732">
        <v>0</v>
      </c>
      <c r="AI105" s="732">
        <v>0</v>
      </c>
      <c r="AJ105" s="732">
        <v>0</v>
      </c>
      <c r="AK105" s="732">
        <v>0</v>
      </c>
      <c r="AL105" s="732">
        <v>0</v>
      </c>
      <c r="AM105" s="732">
        <v>0</v>
      </c>
      <c r="AN105" s="732">
        <v>0</v>
      </c>
      <c r="AO105" s="732">
        <v>0</v>
      </c>
      <c r="AP105" s="732">
        <v>0</v>
      </c>
      <c r="AQ105" s="732">
        <v>0</v>
      </c>
      <c r="AR105" s="732">
        <v>0</v>
      </c>
      <c r="AS105" s="732">
        <v>0</v>
      </c>
      <c r="AT105" s="732">
        <v>0</v>
      </c>
      <c r="AU105" s="732">
        <v>0</v>
      </c>
      <c r="AV105" s="732">
        <v>0</v>
      </c>
      <c r="AW105" s="732">
        <v>0</v>
      </c>
      <c r="AX105" s="732">
        <v>0</v>
      </c>
      <c r="AY105" s="732">
        <v>0</v>
      </c>
      <c r="AZ105" s="732">
        <v>0</v>
      </c>
      <c r="BA105" s="732">
        <v>0</v>
      </c>
      <c r="BB105" s="732">
        <v>0</v>
      </c>
      <c r="BC105" s="732">
        <v>0</v>
      </c>
      <c r="BD105" s="732">
        <v>0</v>
      </c>
      <c r="BE105" s="732">
        <v>0</v>
      </c>
      <c r="BF105" s="732">
        <v>0</v>
      </c>
      <c r="BG105" s="732">
        <v>0</v>
      </c>
      <c r="BH105" s="732">
        <v>0</v>
      </c>
      <c r="BI105" s="732">
        <v>0</v>
      </c>
      <c r="BJ105" s="732">
        <v>0</v>
      </c>
      <c r="BK105" s="732"/>
      <c r="BL105" s="732"/>
      <c r="BM105" s="732"/>
      <c r="BN105" s="732"/>
      <c r="BO105" s="732"/>
      <c r="BP105" s="732"/>
      <c r="BQ105" s="732"/>
      <c r="BR105" s="732"/>
      <c r="BS105" s="732"/>
      <c r="BT105" s="732"/>
      <c r="BU105" s="732"/>
      <c r="BV105" s="732"/>
      <c r="BW105" s="732"/>
      <c r="BX105" s="732"/>
      <c r="BY105" s="732"/>
      <c r="BZ105" s="732"/>
      <c r="CA105" s="732"/>
      <c r="CB105" s="732"/>
      <c r="CC105" s="732"/>
      <c r="CD105" s="732"/>
      <c r="CE105" s="732"/>
      <c r="CF105" s="732"/>
      <c r="CG105" s="732"/>
      <c r="CH105" s="732"/>
      <c r="CI105" s="733"/>
    </row>
    <row r="106" spans="2:87" ht="14.4" thickBot="1" x14ac:dyDescent="0.3">
      <c r="B106" s="745" t="s">
        <v>548</v>
      </c>
      <c r="C106" s="746" t="s">
        <v>549</v>
      </c>
      <c r="D106" s="746" t="s">
        <v>550</v>
      </c>
      <c r="E106" s="746" t="s">
        <v>145</v>
      </c>
      <c r="F106" s="747">
        <v>2</v>
      </c>
      <c r="G106" s="748"/>
      <c r="H106" s="749"/>
      <c r="I106" s="749">
        <v>0</v>
      </c>
      <c r="J106" s="749">
        <v>0</v>
      </c>
      <c r="K106" s="749">
        <v>0</v>
      </c>
      <c r="L106" s="749">
        <v>0</v>
      </c>
      <c r="M106" s="750">
        <v>0</v>
      </c>
      <c r="N106" s="750">
        <v>0</v>
      </c>
      <c r="O106" s="750">
        <v>0</v>
      </c>
      <c r="P106" s="750">
        <v>0</v>
      </c>
      <c r="Q106" s="750">
        <v>0</v>
      </c>
      <c r="R106" s="750">
        <v>0</v>
      </c>
      <c r="S106" s="750">
        <v>0</v>
      </c>
      <c r="T106" s="750">
        <v>0</v>
      </c>
      <c r="U106" s="750">
        <v>0</v>
      </c>
      <c r="V106" s="750">
        <v>0</v>
      </c>
      <c r="W106" s="750">
        <v>0</v>
      </c>
      <c r="X106" s="750">
        <v>0</v>
      </c>
      <c r="Y106" s="750">
        <v>0</v>
      </c>
      <c r="Z106" s="750">
        <v>0</v>
      </c>
      <c r="AA106" s="750">
        <v>0</v>
      </c>
      <c r="AB106" s="750">
        <v>0</v>
      </c>
      <c r="AC106" s="750">
        <v>0</v>
      </c>
      <c r="AD106" s="750">
        <v>0</v>
      </c>
      <c r="AE106" s="750">
        <v>0</v>
      </c>
      <c r="AF106" s="750">
        <v>0</v>
      </c>
      <c r="AG106" s="750">
        <v>0</v>
      </c>
      <c r="AH106" s="750">
        <v>0</v>
      </c>
      <c r="AI106" s="750">
        <v>0</v>
      </c>
      <c r="AJ106" s="750">
        <v>0</v>
      </c>
      <c r="AK106" s="750">
        <v>0</v>
      </c>
      <c r="AL106" s="750">
        <v>0</v>
      </c>
      <c r="AM106" s="750">
        <v>0</v>
      </c>
      <c r="AN106" s="750">
        <v>0</v>
      </c>
      <c r="AO106" s="750">
        <v>0</v>
      </c>
      <c r="AP106" s="750">
        <v>0</v>
      </c>
      <c r="AQ106" s="750">
        <v>0</v>
      </c>
      <c r="AR106" s="750">
        <v>0</v>
      </c>
      <c r="AS106" s="750">
        <v>0</v>
      </c>
      <c r="AT106" s="750">
        <v>0</v>
      </c>
      <c r="AU106" s="750">
        <v>0</v>
      </c>
      <c r="AV106" s="750">
        <v>0</v>
      </c>
      <c r="AW106" s="750">
        <v>0</v>
      </c>
      <c r="AX106" s="750">
        <v>0</v>
      </c>
      <c r="AY106" s="750">
        <v>0</v>
      </c>
      <c r="AZ106" s="750">
        <v>0</v>
      </c>
      <c r="BA106" s="750">
        <v>0</v>
      </c>
      <c r="BB106" s="750">
        <v>0</v>
      </c>
      <c r="BC106" s="750">
        <v>0</v>
      </c>
      <c r="BD106" s="750">
        <v>0</v>
      </c>
      <c r="BE106" s="750">
        <v>0</v>
      </c>
      <c r="BF106" s="750">
        <v>0</v>
      </c>
      <c r="BG106" s="750">
        <v>0</v>
      </c>
      <c r="BH106" s="750">
        <v>0</v>
      </c>
      <c r="BI106" s="750">
        <v>0</v>
      </c>
      <c r="BJ106" s="750">
        <v>0</v>
      </c>
      <c r="BK106" s="750"/>
      <c r="BL106" s="750"/>
      <c r="BM106" s="750"/>
      <c r="BN106" s="750"/>
      <c r="BO106" s="750"/>
      <c r="BP106" s="750"/>
      <c r="BQ106" s="750"/>
      <c r="BR106" s="750"/>
      <c r="BS106" s="750"/>
      <c r="BT106" s="750"/>
      <c r="BU106" s="750"/>
      <c r="BV106" s="750"/>
      <c r="BW106" s="750"/>
      <c r="BX106" s="750"/>
      <c r="BY106" s="750"/>
      <c r="BZ106" s="750"/>
      <c r="CA106" s="750"/>
      <c r="CB106" s="750"/>
      <c r="CC106" s="750"/>
      <c r="CD106" s="750"/>
      <c r="CE106" s="750"/>
      <c r="CF106" s="750"/>
      <c r="CG106" s="750"/>
      <c r="CH106" s="750"/>
      <c r="CI106" s="751"/>
    </row>
    <row r="107" spans="2:87" ht="55.2" x14ac:dyDescent="0.25">
      <c r="B107" s="752" t="s">
        <v>551</v>
      </c>
      <c r="C107" s="753" t="s">
        <v>552</v>
      </c>
      <c r="D107" s="754" t="s">
        <v>553</v>
      </c>
      <c r="E107" s="753" t="s">
        <v>145</v>
      </c>
      <c r="F107" s="755">
        <v>2</v>
      </c>
      <c r="G107" s="729"/>
      <c r="H107" s="730"/>
      <c r="I107" s="730">
        <v>0</v>
      </c>
      <c r="J107" s="730">
        <v>0</v>
      </c>
      <c r="K107" s="730">
        <v>0</v>
      </c>
      <c r="L107" s="730">
        <v>0</v>
      </c>
      <c r="M107" s="731">
        <v>-0.37669999999999998</v>
      </c>
      <c r="N107" s="731">
        <v>-1.5015000000000001</v>
      </c>
      <c r="O107" s="731">
        <v>-2.5167999999999999</v>
      </c>
      <c r="P107" s="731">
        <v>-2.9838</v>
      </c>
      <c r="Q107" s="731">
        <v>-3.4377</v>
      </c>
      <c r="R107" s="731">
        <v>-3.5225999999999997</v>
      </c>
      <c r="S107" s="731">
        <v>-3.6074999999999999</v>
      </c>
      <c r="T107" s="731">
        <v>-3.6923999999999997</v>
      </c>
      <c r="U107" s="731">
        <v>-3.7521</v>
      </c>
      <c r="V107" s="731">
        <v>-3.7674999999999996</v>
      </c>
      <c r="W107" s="731">
        <v>-3.7827999999999999</v>
      </c>
      <c r="X107" s="731">
        <v>-3.7953999999999999</v>
      </c>
      <c r="Y107" s="731">
        <v>-3.8079999999999998</v>
      </c>
      <c r="Z107" s="731">
        <v>-3.8205999999999998</v>
      </c>
      <c r="AA107" s="731">
        <v>-3.8331999999999997</v>
      </c>
      <c r="AB107" s="731">
        <v>-3.8457999999999997</v>
      </c>
      <c r="AC107" s="731">
        <v>-3.8583999999999996</v>
      </c>
      <c r="AD107" s="731">
        <v>-3.871</v>
      </c>
      <c r="AE107" s="731">
        <v>-3.8835999999999999</v>
      </c>
      <c r="AF107" s="731">
        <v>-3.8961999999999999</v>
      </c>
      <c r="AG107" s="731">
        <v>-3.9087999999999998</v>
      </c>
      <c r="AH107" s="731">
        <v>-3.9213999999999998</v>
      </c>
      <c r="AI107" s="731">
        <v>-3.9339999999999997</v>
      </c>
      <c r="AJ107" s="731">
        <v>-3.9465999999999997</v>
      </c>
      <c r="AK107" s="731">
        <v>-3.9592000000000001</v>
      </c>
      <c r="AL107" s="731">
        <v>-3.9718</v>
      </c>
      <c r="AM107" s="731">
        <v>-3.9843999999999999</v>
      </c>
      <c r="AN107" s="731">
        <v>-3.9969999999999999</v>
      </c>
      <c r="AO107" s="731">
        <v>-4.0072000000000001</v>
      </c>
      <c r="AP107" s="731">
        <v>-4.0072000000000001</v>
      </c>
      <c r="AQ107" s="731">
        <v>-4.0072000000000001</v>
      </c>
      <c r="AR107" s="731">
        <v>-4.0072000000000001</v>
      </c>
      <c r="AS107" s="731">
        <v>-4.0072000000000001</v>
      </c>
      <c r="AT107" s="731">
        <v>-4.0072000000000001</v>
      </c>
      <c r="AU107" s="731">
        <v>-4.0072000000000001</v>
      </c>
      <c r="AV107" s="731">
        <v>-4.0072000000000001</v>
      </c>
      <c r="AW107" s="731">
        <v>-4.0072000000000001</v>
      </c>
      <c r="AX107" s="731">
        <v>-4.0072000000000001</v>
      </c>
      <c r="AY107" s="731">
        <v>-4.0072000000000001</v>
      </c>
      <c r="AZ107" s="731">
        <v>-4.0072000000000001</v>
      </c>
      <c r="BA107" s="731">
        <v>-4.0072000000000001</v>
      </c>
      <c r="BB107" s="731">
        <v>-4.0072000000000001</v>
      </c>
      <c r="BC107" s="731">
        <v>-4.0072000000000001</v>
      </c>
      <c r="BD107" s="731">
        <v>-4.0072000000000001</v>
      </c>
      <c r="BE107" s="731">
        <v>-4.0072000000000001</v>
      </c>
      <c r="BF107" s="731">
        <v>-4.0072000000000001</v>
      </c>
      <c r="BG107" s="731">
        <v>-4.0072000000000001</v>
      </c>
      <c r="BH107" s="731">
        <v>-4.0072000000000001</v>
      </c>
      <c r="BI107" s="731">
        <v>-4.0072000000000001</v>
      </c>
      <c r="BJ107" s="731">
        <v>-4.0072000000000001</v>
      </c>
      <c r="BK107" s="731"/>
      <c r="BL107" s="731"/>
      <c r="BM107" s="731"/>
      <c r="BN107" s="731"/>
      <c r="BO107" s="731"/>
      <c r="BP107" s="731"/>
      <c r="BQ107" s="731"/>
      <c r="BR107" s="731"/>
      <c r="BS107" s="731"/>
      <c r="BT107" s="731"/>
      <c r="BU107" s="731"/>
      <c r="BV107" s="731"/>
      <c r="BW107" s="731"/>
      <c r="BX107" s="731"/>
      <c r="BY107" s="731"/>
      <c r="BZ107" s="731"/>
      <c r="CA107" s="731"/>
      <c r="CB107" s="731"/>
      <c r="CC107" s="731"/>
      <c r="CD107" s="731"/>
      <c r="CE107" s="731"/>
      <c r="CF107" s="731"/>
      <c r="CG107" s="731"/>
      <c r="CH107" s="731"/>
      <c r="CI107" s="756"/>
    </row>
    <row r="108" spans="2:87" ht="55.2" x14ac:dyDescent="0.25">
      <c r="B108" s="757" t="s">
        <v>554</v>
      </c>
      <c r="C108" s="758" t="s">
        <v>555</v>
      </c>
      <c r="D108" s="759" t="s">
        <v>556</v>
      </c>
      <c r="E108" s="758" t="s">
        <v>145</v>
      </c>
      <c r="F108" s="760">
        <v>2</v>
      </c>
      <c r="G108" s="737"/>
      <c r="H108" s="738"/>
      <c r="I108" s="738">
        <v>0</v>
      </c>
      <c r="J108" s="738">
        <v>0</v>
      </c>
      <c r="K108" s="738">
        <v>0</v>
      </c>
      <c r="L108" s="738">
        <v>0</v>
      </c>
      <c r="M108" s="732">
        <v>0</v>
      </c>
      <c r="N108" s="732">
        <v>0</v>
      </c>
      <c r="O108" s="732">
        <v>0</v>
      </c>
      <c r="P108" s="732">
        <v>0</v>
      </c>
      <c r="Q108" s="732">
        <v>0</v>
      </c>
      <c r="R108" s="732">
        <v>0</v>
      </c>
      <c r="S108" s="732">
        <v>0</v>
      </c>
      <c r="T108" s="732">
        <v>0</v>
      </c>
      <c r="U108" s="732">
        <v>0</v>
      </c>
      <c r="V108" s="732">
        <v>0</v>
      </c>
      <c r="W108" s="732">
        <v>0</v>
      </c>
      <c r="X108" s="732">
        <v>0</v>
      </c>
      <c r="Y108" s="732">
        <v>0</v>
      </c>
      <c r="Z108" s="732">
        <v>0</v>
      </c>
      <c r="AA108" s="732">
        <v>0</v>
      </c>
      <c r="AB108" s="732">
        <v>0</v>
      </c>
      <c r="AC108" s="732">
        <v>0</v>
      </c>
      <c r="AD108" s="732">
        <v>0</v>
      </c>
      <c r="AE108" s="732">
        <v>0</v>
      </c>
      <c r="AF108" s="732">
        <v>0</v>
      </c>
      <c r="AG108" s="732">
        <v>0</v>
      </c>
      <c r="AH108" s="732">
        <v>0</v>
      </c>
      <c r="AI108" s="732">
        <v>0</v>
      </c>
      <c r="AJ108" s="732">
        <v>0</v>
      </c>
      <c r="AK108" s="732">
        <v>0</v>
      </c>
      <c r="AL108" s="732">
        <v>0</v>
      </c>
      <c r="AM108" s="732">
        <v>0</v>
      </c>
      <c r="AN108" s="732">
        <v>0</v>
      </c>
      <c r="AO108" s="732">
        <v>0</v>
      </c>
      <c r="AP108" s="732">
        <v>0</v>
      </c>
      <c r="AQ108" s="732">
        <v>0</v>
      </c>
      <c r="AR108" s="732">
        <v>0</v>
      </c>
      <c r="AS108" s="732">
        <v>0</v>
      </c>
      <c r="AT108" s="732">
        <v>0</v>
      </c>
      <c r="AU108" s="732">
        <v>0</v>
      </c>
      <c r="AV108" s="732">
        <v>0</v>
      </c>
      <c r="AW108" s="732">
        <v>0</v>
      </c>
      <c r="AX108" s="732">
        <v>0</v>
      </c>
      <c r="AY108" s="732">
        <v>0</v>
      </c>
      <c r="AZ108" s="732">
        <v>0</v>
      </c>
      <c r="BA108" s="732">
        <v>0</v>
      </c>
      <c r="BB108" s="732">
        <v>0</v>
      </c>
      <c r="BC108" s="732">
        <v>0</v>
      </c>
      <c r="BD108" s="732">
        <v>0</v>
      </c>
      <c r="BE108" s="732">
        <v>0</v>
      </c>
      <c r="BF108" s="732">
        <v>0</v>
      </c>
      <c r="BG108" s="732">
        <v>0</v>
      </c>
      <c r="BH108" s="732">
        <v>0</v>
      </c>
      <c r="BI108" s="732">
        <v>0</v>
      </c>
      <c r="BJ108" s="732">
        <v>0</v>
      </c>
      <c r="BK108" s="732"/>
      <c r="BL108" s="732"/>
      <c r="BM108" s="732"/>
      <c r="BN108" s="732"/>
      <c r="BO108" s="732"/>
      <c r="BP108" s="732"/>
      <c r="BQ108" s="732"/>
      <c r="BR108" s="732"/>
      <c r="BS108" s="732"/>
      <c r="BT108" s="732"/>
      <c r="BU108" s="732"/>
      <c r="BV108" s="732"/>
      <c r="BW108" s="732"/>
      <c r="BX108" s="732"/>
      <c r="BY108" s="732"/>
      <c r="BZ108" s="732"/>
      <c r="CA108" s="732"/>
      <c r="CB108" s="732"/>
      <c r="CC108" s="732"/>
      <c r="CD108" s="732"/>
      <c r="CE108" s="732"/>
      <c r="CF108" s="732"/>
      <c r="CG108" s="732"/>
      <c r="CH108" s="732"/>
      <c r="CI108" s="733"/>
    </row>
    <row r="109" spans="2:87" ht="55.2" x14ac:dyDescent="0.25">
      <c r="B109" s="757" t="s">
        <v>557</v>
      </c>
      <c r="C109" s="758" t="s">
        <v>558</v>
      </c>
      <c r="D109" s="759" t="s">
        <v>559</v>
      </c>
      <c r="E109" s="758" t="s">
        <v>145</v>
      </c>
      <c r="F109" s="760">
        <v>2</v>
      </c>
      <c r="G109" s="737"/>
      <c r="H109" s="738"/>
      <c r="I109" s="738">
        <v>0</v>
      </c>
      <c r="J109" s="738">
        <v>0</v>
      </c>
      <c r="K109" s="738">
        <v>0</v>
      </c>
      <c r="L109" s="738">
        <v>0</v>
      </c>
      <c r="M109" s="732">
        <v>2.9438171541999916E-2</v>
      </c>
      <c r="N109" s="732">
        <v>0.48406877347499999</v>
      </c>
      <c r="O109" s="732">
        <v>4.4464315744860015</v>
      </c>
      <c r="P109" s="732">
        <v>11.218160806470001</v>
      </c>
      <c r="Q109" s="732">
        <v>20.692763196124989</v>
      </c>
      <c r="R109" s="732">
        <v>31.461789249914002</v>
      </c>
      <c r="S109" s="732">
        <v>41.585060136707</v>
      </c>
      <c r="T109" s="732">
        <v>48.698572097557012</v>
      </c>
      <c r="U109" s="732">
        <v>45.348650590309013</v>
      </c>
      <c r="V109" s="732">
        <v>43.995543585226002</v>
      </c>
      <c r="W109" s="732">
        <v>40.564857355627005</v>
      </c>
      <c r="X109" s="732">
        <v>39.163392337667005</v>
      </c>
      <c r="Y109" s="732">
        <v>37.83378047831301</v>
      </c>
      <c r="Z109" s="732">
        <v>36.450578594498992</v>
      </c>
      <c r="AA109" s="732">
        <v>35.086416001445002</v>
      </c>
      <c r="AB109" s="732">
        <v>33.843356732090008</v>
      </c>
      <c r="AC109" s="732">
        <v>32.766485351703011</v>
      </c>
      <c r="AD109" s="732">
        <v>31.677638848059008</v>
      </c>
      <c r="AE109" s="732">
        <v>30.579023629627997</v>
      </c>
      <c r="AF109" s="732">
        <v>29.465847761244007</v>
      </c>
      <c r="AG109" s="732">
        <v>28.663329262985012</v>
      </c>
      <c r="AH109" s="732">
        <v>27.859576516937015</v>
      </c>
      <c r="AI109" s="732">
        <v>27.048840568667014</v>
      </c>
      <c r="AJ109" s="732">
        <v>26.227170918321015</v>
      </c>
      <c r="AK109" s="732">
        <v>25.396428488832012</v>
      </c>
      <c r="AL109" s="732">
        <v>25.280958031288012</v>
      </c>
      <c r="AM109" s="732">
        <v>25.217033108657009</v>
      </c>
      <c r="AN109" s="732">
        <v>25.155586322689015</v>
      </c>
      <c r="AO109" s="732">
        <v>25.09598342767201</v>
      </c>
      <c r="AP109" s="732">
        <v>25.038784624571015</v>
      </c>
      <c r="AQ109" s="732">
        <v>24.982904085510011</v>
      </c>
      <c r="AR109" s="732">
        <v>24.92997241519501</v>
      </c>
      <c r="AS109" s="732">
        <v>24.876517003139011</v>
      </c>
      <c r="AT109" s="732">
        <v>24.822005840723008</v>
      </c>
      <c r="AU109" s="732">
        <v>24.767298190779016</v>
      </c>
      <c r="AV109" s="732">
        <v>24.713424106086013</v>
      </c>
      <c r="AW109" s="732">
        <v>24.659194164708012</v>
      </c>
      <c r="AX109" s="732">
        <v>24.669169924696014</v>
      </c>
      <c r="AY109" s="732">
        <v>24.549649306946019</v>
      </c>
      <c r="AZ109" s="732">
        <v>24.496502394518014</v>
      </c>
      <c r="BA109" s="732">
        <v>24.443897789323014</v>
      </c>
      <c r="BB109" s="732">
        <v>24.391154258658009</v>
      </c>
      <c r="BC109" s="732">
        <v>24.336958965624017</v>
      </c>
      <c r="BD109" s="732">
        <v>24.282230669890012</v>
      </c>
      <c r="BE109" s="732">
        <v>24.226753355061017</v>
      </c>
      <c r="BF109" s="732">
        <v>24.171362565912013</v>
      </c>
      <c r="BG109" s="732">
        <v>24.116052216006018</v>
      </c>
      <c r="BH109" s="732">
        <v>24.059717028211011</v>
      </c>
      <c r="BI109" s="732">
        <v>24.003302304372014</v>
      </c>
      <c r="BJ109" s="732">
        <v>23.946256828235011</v>
      </c>
      <c r="BK109" s="732"/>
      <c r="BL109" s="732"/>
      <c r="BM109" s="732"/>
      <c r="BN109" s="732"/>
      <c r="BO109" s="732"/>
      <c r="BP109" s="732"/>
      <c r="BQ109" s="732"/>
      <c r="BR109" s="732"/>
      <c r="BS109" s="732"/>
      <c r="BT109" s="732"/>
      <c r="BU109" s="732"/>
      <c r="BV109" s="732"/>
      <c r="BW109" s="732"/>
      <c r="BX109" s="732"/>
      <c r="BY109" s="732"/>
      <c r="BZ109" s="732"/>
      <c r="CA109" s="732"/>
      <c r="CB109" s="732"/>
      <c r="CC109" s="732"/>
      <c r="CD109" s="732"/>
      <c r="CE109" s="732"/>
      <c r="CF109" s="732"/>
      <c r="CG109" s="732"/>
      <c r="CH109" s="732"/>
      <c r="CI109" s="733"/>
    </row>
    <row r="110" spans="2:87" ht="55.2" x14ac:dyDescent="0.25">
      <c r="B110" s="757" t="s">
        <v>560</v>
      </c>
      <c r="C110" s="758" t="s">
        <v>561</v>
      </c>
      <c r="D110" s="759" t="s">
        <v>562</v>
      </c>
      <c r="E110" s="758" t="s">
        <v>145</v>
      </c>
      <c r="F110" s="760">
        <v>2</v>
      </c>
      <c r="G110" s="737"/>
      <c r="H110" s="738"/>
      <c r="I110" s="738">
        <v>0</v>
      </c>
      <c r="J110" s="738">
        <v>0</v>
      </c>
      <c r="K110" s="738">
        <v>0</v>
      </c>
      <c r="L110" s="738">
        <v>0</v>
      </c>
      <c r="M110" s="732">
        <v>-0.87345967196999985</v>
      </c>
      <c r="N110" s="732">
        <v>-2.387095149201</v>
      </c>
      <c r="O110" s="732">
        <v>-8.8106319058639979</v>
      </c>
      <c r="P110" s="732">
        <v>-19.168183837134006</v>
      </c>
      <c r="Q110" s="732">
        <v>-33.318889458511009</v>
      </c>
      <c r="R110" s="732">
        <v>-49.724944211208005</v>
      </c>
      <c r="S110" s="732">
        <v>-65.314590723311014</v>
      </c>
      <c r="T110" s="732">
        <v>-77.22527395632099</v>
      </c>
      <c r="U110" s="732">
        <v>-77.333010492155978</v>
      </c>
      <c r="V110" s="732">
        <v>-77.438811777252994</v>
      </c>
      <c r="W110" s="732">
        <v>-77.579211728154974</v>
      </c>
      <c r="X110" s="732">
        <v>-77.717605367301999</v>
      </c>
      <c r="Y110" s="732">
        <v>-77.849772226701987</v>
      </c>
      <c r="Z110" s="732">
        <v>-77.989124802735986</v>
      </c>
      <c r="AA110" s="732">
        <v>-78.12758515704499</v>
      </c>
      <c r="AB110" s="732">
        <v>-78.256418151317007</v>
      </c>
      <c r="AC110" s="732">
        <v>-78.367421777824987</v>
      </c>
      <c r="AD110" s="732">
        <v>-78.479693190871984</v>
      </c>
      <c r="AE110" s="732">
        <v>-78.593153943835986</v>
      </c>
      <c r="AF110" s="732">
        <v>-78.707825318262991</v>
      </c>
      <c r="AG110" s="732">
        <v>-78.791743342234966</v>
      </c>
      <c r="AH110" s="732">
        <v>-78.87651267368399</v>
      </c>
      <c r="AI110" s="732">
        <v>-78.962040165004012</v>
      </c>
      <c r="AJ110" s="732">
        <v>-79.047856164863973</v>
      </c>
      <c r="AK110" s="732">
        <v>-79.134260862503012</v>
      </c>
      <c r="AL110" s="732">
        <v>-79.147672528640001</v>
      </c>
      <c r="AM110" s="732">
        <v>-79.156403473330997</v>
      </c>
      <c r="AN110" s="732">
        <v>-79.164296591083996</v>
      </c>
      <c r="AO110" s="732">
        <v>-79.171999394446999</v>
      </c>
      <c r="AP110" s="732">
        <v>-79.179678886153994</v>
      </c>
      <c r="AQ110" s="732">
        <v>-79.18750162876799</v>
      </c>
      <c r="AR110" s="732">
        <v>-79.195284809326992</v>
      </c>
      <c r="AS110" s="732">
        <v>-79.202909913608991</v>
      </c>
      <c r="AT110" s="732">
        <v>-79.210236160405998</v>
      </c>
      <c r="AU110" s="732">
        <v>-79.217356432103983</v>
      </c>
      <c r="AV110" s="732">
        <v>-79.224812544234993</v>
      </c>
      <c r="AW110" s="732">
        <v>-79.232354435373992</v>
      </c>
      <c r="AX110" s="732">
        <v>-79.232611493335995</v>
      </c>
      <c r="AY110" s="732">
        <v>-79.247810789574999</v>
      </c>
      <c r="AZ110" s="732">
        <v>-79.255690122208989</v>
      </c>
      <c r="BA110" s="732">
        <v>-79.263888493610992</v>
      </c>
      <c r="BB110" s="732">
        <v>-79.272280739910997</v>
      </c>
      <c r="BC110" s="732">
        <v>-79.28061005410099</v>
      </c>
      <c r="BD110" s="732">
        <v>-79.288700810056994</v>
      </c>
      <c r="BE110" s="732">
        <v>-79.296512423506996</v>
      </c>
      <c r="BF110" s="732">
        <v>-79.304412642041981</v>
      </c>
      <c r="BG110" s="732">
        <v>-79.312338827128002</v>
      </c>
      <c r="BH110" s="732">
        <v>-79.319810527750988</v>
      </c>
      <c r="BI110" s="732">
        <v>-79.327403036505999</v>
      </c>
      <c r="BJ110" s="732">
        <v>-79.334867937862001</v>
      </c>
      <c r="BK110" s="732"/>
      <c r="BL110" s="732"/>
      <c r="BM110" s="732"/>
      <c r="BN110" s="732"/>
      <c r="BO110" s="732"/>
      <c r="BP110" s="732"/>
      <c r="BQ110" s="732"/>
      <c r="BR110" s="732"/>
      <c r="BS110" s="732"/>
      <c r="BT110" s="732"/>
      <c r="BU110" s="732"/>
      <c r="BV110" s="732"/>
      <c r="BW110" s="732"/>
      <c r="BX110" s="732"/>
      <c r="BY110" s="732"/>
      <c r="BZ110" s="732"/>
      <c r="CA110" s="732"/>
      <c r="CB110" s="732"/>
      <c r="CC110" s="732"/>
      <c r="CD110" s="732"/>
      <c r="CE110" s="732"/>
      <c r="CF110" s="732"/>
      <c r="CG110" s="732"/>
      <c r="CH110" s="732"/>
      <c r="CI110" s="733"/>
    </row>
    <row r="111" spans="2:87" ht="27.6" x14ac:dyDescent="0.25">
      <c r="B111" s="757" t="s">
        <v>563</v>
      </c>
      <c r="C111" s="758" t="s">
        <v>564</v>
      </c>
      <c r="D111" s="759" t="s">
        <v>565</v>
      </c>
      <c r="E111" s="758" t="s">
        <v>145</v>
      </c>
      <c r="F111" s="760">
        <v>2</v>
      </c>
      <c r="G111" s="737"/>
      <c r="H111" s="738"/>
      <c r="I111" s="738">
        <v>0</v>
      </c>
      <c r="J111" s="738">
        <v>0</v>
      </c>
      <c r="K111" s="738">
        <v>0</v>
      </c>
      <c r="L111" s="738">
        <v>0</v>
      </c>
      <c r="M111" s="732">
        <v>0</v>
      </c>
      <c r="N111" s="732">
        <v>0</v>
      </c>
      <c r="O111" s="732">
        <v>0</v>
      </c>
      <c r="P111" s="732">
        <v>0</v>
      </c>
      <c r="Q111" s="732">
        <v>0</v>
      </c>
      <c r="R111" s="732">
        <v>0</v>
      </c>
      <c r="S111" s="732">
        <v>0</v>
      </c>
      <c r="T111" s="732">
        <v>0</v>
      </c>
      <c r="U111" s="732">
        <v>0</v>
      </c>
      <c r="V111" s="732">
        <v>0</v>
      </c>
      <c r="W111" s="732">
        <v>0</v>
      </c>
      <c r="X111" s="732">
        <v>0</v>
      </c>
      <c r="Y111" s="732">
        <v>0</v>
      </c>
      <c r="Z111" s="732">
        <v>0</v>
      </c>
      <c r="AA111" s="732">
        <v>0</v>
      </c>
      <c r="AB111" s="732">
        <v>0</v>
      </c>
      <c r="AC111" s="732">
        <v>0</v>
      </c>
      <c r="AD111" s="732">
        <v>0</v>
      </c>
      <c r="AE111" s="732">
        <v>0</v>
      </c>
      <c r="AF111" s="732">
        <v>0</v>
      </c>
      <c r="AG111" s="732">
        <v>0</v>
      </c>
      <c r="AH111" s="732">
        <v>0</v>
      </c>
      <c r="AI111" s="732">
        <v>0</v>
      </c>
      <c r="AJ111" s="732">
        <v>0</v>
      </c>
      <c r="AK111" s="732">
        <v>0</v>
      </c>
      <c r="AL111" s="732">
        <v>0</v>
      </c>
      <c r="AM111" s="732">
        <v>0</v>
      </c>
      <c r="AN111" s="732">
        <v>0</v>
      </c>
      <c r="AO111" s="732">
        <v>0</v>
      </c>
      <c r="AP111" s="732">
        <v>0</v>
      </c>
      <c r="AQ111" s="732">
        <v>0</v>
      </c>
      <c r="AR111" s="732">
        <v>0</v>
      </c>
      <c r="AS111" s="732">
        <v>0</v>
      </c>
      <c r="AT111" s="732">
        <v>0</v>
      </c>
      <c r="AU111" s="732">
        <v>0</v>
      </c>
      <c r="AV111" s="732">
        <v>0</v>
      </c>
      <c r="AW111" s="732">
        <v>0</v>
      </c>
      <c r="AX111" s="732">
        <v>0</v>
      </c>
      <c r="AY111" s="732">
        <v>0</v>
      </c>
      <c r="AZ111" s="732">
        <v>0</v>
      </c>
      <c r="BA111" s="732">
        <v>0</v>
      </c>
      <c r="BB111" s="732">
        <v>0</v>
      </c>
      <c r="BC111" s="732">
        <v>0</v>
      </c>
      <c r="BD111" s="732">
        <v>0</v>
      </c>
      <c r="BE111" s="732">
        <v>0</v>
      </c>
      <c r="BF111" s="732">
        <v>0</v>
      </c>
      <c r="BG111" s="732">
        <v>0</v>
      </c>
      <c r="BH111" s="732">
        <v>0</v>
      </c>
      <c r="BI111" s="732">
        <v>0</v>
      </c>
      <c r="BJ111" s="732">
        <v>0</v>
      </c>
      <c r="BK111" s="732"/>
      <c r="BL111" s="732"/>
      <c r="BM111" s="732"/>
      <c r="BN111" s="732"/>
      <c r="BO111" s="732"/>
      <c r="BP111" s="732"/>
      <c r="BQ111" s="732"/>
      <c r="BR111" s="732"/>
      <c r="BS111" s="732"/>
      <c r="BT111" s="732"/>
      <c r="BU111" s="732"/>
      <c r="BV111" s="732"/>
      <c r="BW111" s="732"/>
      <c r="BX111" s="732"/>
      <c r="BY111" s="732"/>
      <c r="BZ111" s="732"/>
      <c r="CA111" s="732"/>
      <c r="CB111" s="732"/>
      <c r="CC111" s="732"/>
      <c r="CD111" s="732"/>
      <c r="CE111" s="732"/>
      <c r="CF111" s="732"/>
      <c r="CG111" s="732"/>
      <c r="CH111" s="732"/>
      <c r="CI111" s="733"/>
    </row>
    <row r="112" spans="2:87" ht="28.2" thickBot="1" x14ac:dyDescent="0.3">
      <c r="B112" s="761" t="s">
        <v>566</v>
      </c>
      <c r="C112" s="762" t="s">
        <v>567</v>
      </c>
      <c r="D112" s="762" t="s">
        <v>568</v>
      </c>
      <c r="E112" s="762" t="s">
        <v>145</v>
      </c>
      <c r="F112" s="763">
        <v>2</v>
      </c>
      <c r="G112" s="764"/>
      <c r="H112" s="765"/>
      <c r="I112" s="765">
        <v>0</v>
      </c>
      <c r="J112" s="765">
        <v>0</v>
      </c>
      <c r="K112" s="765">
        <v>0</v>
      </c>
      <c r="L112" s="765">
        <v>0</v>
      </c>
      <c r="M112" s="766">
        <v>0</v>
      </c>
      <c r="N112" s="766">
        <v>0</v>
      </c>
      <c r="O112" s="766">
        <v>0</v>
      </c>
      <c r="P112" s="766">
        <v>0</v>
      </c>
      <c r="Q112" s="766">
        <v>0</v>
      </c>
      <c r="R112" s="766">
        <v>0</v>
      </c>
      <c r="S112" s="766">
        <v>0</v>
      </c>
      <c r="T112" s="766">
        <v>0</v>
      </c>
      <c r="U112" s="766">
        <v>0</v>
      </c>
      <c r="V112" s="766">
        <v>0</v>
      </c>
      <c r="W112" s="766">
        <v>0</v>
      </c>
      <c r="X112" s="766">
        <v>0</v>
      </c>
      <c r="Y112" s="766">
        <v>0</v>
      </c>
      <c r="Z112" s="766">
        <v>0</v>
      </c>
      <c r="AA112" s="766">
        <v>0</v>
      </c>
      <c r="AB112" s="766">
        <v>0</v>
      </c>
      <c r="AC112" s="766">
        <v>0</v>
      </c>
      <c r="AD112" s="766">
        <v>0</v>
      </c>
      <c r="AE112" s="766">
        <v>0</v>
      </c>
      <c r="AF112" s="766">
        <v>0</v>
      </c>
      <c r="AG112" s="766">
        <v>0</v>
      </c>
      <c r="AH112" s="766">
        <v>0</v>
      </c>
      <c r="AI112" s="766">
        <v>0</v>
      </c>
      <c r="AJ112" s="766">
        <v>0</v>
      </c>
      <c r="AK112" s="766">
        <v>0</v>
      </c>
      <c r="AL112" s="766">
        <v>0</v>
      </c>
      <c r="AM112" s="766">
        <v>0</v>
      </c>
      <c r="AN112" s="766">
        <v>0</v>
      </c>
      <c r="AO112" s="766">
        <v>0</v>
      </c>
      <c r="AP112" s="766">
        <v>0</v>
      </c>
      <c r="AQ112" s="766">
        <v>0</v>
      </c>
      <c r="AR112" s="766">
        <v>0</v>
      </c>
      <c r="AS112" s="766">
        <v>0</v>
      </c>
      <c r="AT112" s="766">
        <v>0</v>
      </c>
      <c r="AU112" s="766">
        <v>0</v>
      </c>
      <c r="AV112" s="766">
        <v>0</v>
      </c>
      <c r="AW112" s="766">
        <v>0</v>
      </c>
      <c r="AX112" s="766">
        <v>0</v>
      </c>
      <c r="AY112" s="766">
        <v>0</v>
      </c>
      <c r="AZ112" s="766">
        <v>0</v>
      </c>
      <c r="BA112" s="766">
        <v>0</v>
      </c>
      <c r="BB112" s="766">
        <v>0</v>
      </c>
      <c r="BC112" s="766">
        <v>0</v>
      </c>
      <c r="BD112" s="766">
        <v>0</v>
      </c>
      <c r="BE112" s="766">
        <v>0</v>
      </c>
      <c r="BF112" s="766">
        <v>0</v>
      </c>
      <c r="BG112" s="766">
        <v>0</v>
      </c>
      <c r="BH112" s="766">
        <v>0</v>
      </c>
      <c r="BI112" s="766">
        <v>0</v>
      </c>
      <c r="BJ112" s="766">
        <v>0</v>
      </c>
      <c r="BK112" s="766"/>
      <c r="BL112" s="766"/>
      <c r="BM112" s="766"/>
      <c r="BN112" s="766"/>
      <c r="BO112" s="766"/>
      <c r="BP112" s="766"/>
      <c r="BQ112" s="766"/>
      <c r="BR112" s="766"/>
      <c r="BS112" s="766"/>
      <c r="BT112" s="766"/>
      <c r="BU112" s="766"/>
      <c r="BV112" s="766"/>
      <c r="BW112" s="766"/>
      <c r="BX112" s="766"/>
      <c r="BY112" s="766"/>
      <c r="BZ112" s="766"/>
      <c r="CA112" s="766"/>
      <c r="CB112" s="766"/>
      <c r="CC112" s="766"/>
      <c r="CD112" s="766"/>
      <c r="CE112" s="766"/>
      <c r="CF112" s="766"/>
      <c r="CG112" s="766"/>
      <c r="CH112" s="766"/>
      <c r="CI112" s="767"/>
    </row>
    <row r="113" spans="2:89" ht="27.6" x14ac:dyDescent="0.25">
      <c r="B113" s="768" t="s">
        <v>569</v>
      </c>
      <c r="C113" s="769" t="s">
        <v>570</v>
      </c>
      <c r="D113" s="770" t="s">
        <v>571</v>
      </c>
      <c r="E113" s="769" t="s">
        <v>145</v>
      </c>
      <c r="F113" s="771">
        <v>2</v>
      </c>
      <c r="G113" s="729"/>
      <c r="H113" s="730"/>
      <c r="I113" s="730">
        <v>0</v>
      </c>
      <c r="J113" s="730">
        <v>0</v>
      </c>
      <c r="K113" s="730">
        <v>0</v>
      </c>
      <c r="L113" s="730">
        <v>0</v>
      </c>
      <c r="M113" s="731">
        <v>0</v>
      </c>
      <c r="N113" s="731">
        <v>0</v>
      </c>
      <c r="O113" s="731">
        <v>0</v>
      </c>
      <c r="P113" s="731">
        <v>0</v>
      </c>
      <c r="Q113" s="731">
        <v>0</v>
      </c>
      <c r="R113" s="731">
        <v>-1.26E-2</v>
      </c>
      <c r="S113" s="731">
        <v>-2.52E-2</v>
      </c>
      <c r="T113" s="731">
        <v>-3.78E-2</v>
      </c>
      <c r="U113" s="731">
        <v>-5.04E-2</v>
      </c>
      <c r="V113" s="731">
        <v>-6.3E-2</v>
      </c>
      <c r="W113" s="731">
        <v>-7.5600000000000001E-2</v>
      </c>
      <c r="X113" s="731">
        <v>-8.8200000000000001E-2</v>
      </c>
      <c r="Y113" s="731">
        <v>-0.1008</v>
      </c>
      <c r="Z113" s="731">
        <v>-0.1134</v>
      </c>
      <c r="AA113" s="731">
        <v>-0.126</v>
      </c>
      <c r="AB113" s="731">
        <v>-0.1386</v>
      </c>
      <c r="AC113" s="731">
        <v>-0.1512</v>
      </c>
      <c r="AD113" s="731">
        <v>-0.1638</v>
      </c>
      <c r="AE113" s="731">
        <v>-0.1764</v>
      </c>
      <c r="AF113" s="731">
        <v>-0.189</v>
      </c>
      <c r="AG113" s="731">
        <v>-0.2016</v>
      </c>
      <c r="AH113" s="731">
        <v>-0.2142</v>
      </c>
      <c r="AI113" s="731">
        <v>-0.2268</v>
      </c>
      <c r="AJ113" s="731">
        <v>-0.2394</v>
      </c>
      <c r="AK113" s="731">
        <v>-0.252</v>
      </c>
      <c r="AL113" s="731">
        <v>-0.2646</v>
      </c>
      <c r="AM113" s="731">
        <v>-0.2772</v>
      </c>
      <c r="AN113" s="731">
        <v>-0.2898</v>
      </c>
      <c r="AO113" s="731">
        <v>-0.3</v>
      </c>
      <c r="AP113" s="731">
        <v>-0.3</v>
      </c>
      <c r="AQ113" s="731">
        <v>-0.3</v>
      </c>
      <c r="AR113" s="731">
        <v>-0.3</v>
      </c>
      <c r="AS113" s="731">
        <v>-0.3</v>
      </c>
      <c r="AT113" s="731">
        <v>-0.3</v>
      </c>
      <c r="AU113" s="731">
        <v>-0.3</v>
      </c>
      <c r="AV113" s="731">
        <v>-0.3</v>
      </c>
      <c r="AW113" s="731">
        <v>-0.3</v>
      </c>
      <c r="AX113" s="731">
        <v>-0.3</v>
      </c>
      <c r="AY113" s="731">
        <v>-0.3</v>
      </c>
      <c r="AZ113" s="731">
        <v>-0.3</v>
      </c>
      <c r="BA113" s="731">
        <v>-0.3</v>
      </c>
      <c r="BB113" s="731">
        <v>-0.3</v>
      </c>
      <c r="BC113" s="731">
        <v>-0.3</v>
      </c>
      <c r="BD113" s="731">
        <v>-0.3</v>
      </c>
      <c r="BE113" s="731">
        <v>-0.3</v>
      </c>
      <c r="BF113" s="731">
        <v>-0.3</v>
      </c>
      <c r="BG113" s="731">
        <v>-0.3</v>
      </c>
      <c r="BH113" s="731">
        <v>-0.3</v>
      </c>
      <c r="BI113" s="731">
        <v>-0.3</v>
      </c>
      <c r="BJ113" s="731">
        <v>-0.3</v>
      </c>
      <c r="BK113" s="731"/>
      <c r="BL113" s="731"/>
      <c r="BM113" s="731"/>
      <c r="BN113" s="731"/>
      <c r="BO113" s="731"/>
      <c r="BP113" s="731"/>
      <c r="BQ113" s="731"/>
      <c r="BR113" s="731"/>
      <c r="BS113" s="731"/>
      <c r="BT113" s="731"/>
      <c r="BU113" s="731"/>
      <c r="BV113" s="731"/>
      <c r="BW113" s="731"/>
      <c r="BX113" s="731"/>
      <c r="BY113" s="731"/>
      <c r="BZ113" s="731"/>
      <c r="CA113" s="731"/>
      <c r="CB113" s="731"/>
      <c r="CC113" s="731"/>
      <c r="CD113" s="731"/>
      <c r="CE113" s="731"/>
      <c r="CF113" s="731"/>
      <c r="CG113" s="731"/>
      <c r="CH113" s="731"/>
      <c r="CI113" s="756"/>
    </row>
    <row r="114" spans="2:89" ht="27.6" x14ac:dyDescent="0.25">
      <c r="B114" s="741" t="s">
        <v>572</v>
      </c>
      <c r="C114" s="742" t="s">
        <v>573</v>
      </c>
      <c r="D114" s="743" t="s">
        <v>574</v>
      </c>
      <c r="E114" s="742" t="s">
        <v>145</v>
      </c>
      <c r="F114" s="744">
        <v>2</v>
      </c>
      <c r="G114" s="737"/>
      <c r="H114" s="738"/>
      <c r="I114" s="738">
        <v>0</v>
      </c>
      <c r="J114" s="738">
        <v>0</v>
      </c>
      <c r="K114" s="738">
        <v>0</v>
      </c>
      <c r="L114" s="738">
        <v>0</v>
      </c>
      <c r="M114" s="732">
        <v>0</v>
      </c>
      <c r="N114" s="732">
        <v>0</v>
      </c>
      <c r="O114" s="732">
        <v>0</v>
      </c>
      <c r="P114" s="732">
        <v>0</v>
      </c>
      <c r="Q114" s="732">
        <v>0</v>
      </c>
      <c r="R114" s="732">
        <v>0</v>
      </c>
      <c r="S114" s="732">
        <v>0</v>
      </c>
      <c r="T114" s="732">
        <v>0</v>
      </c>
      <c r="U114" s="732">
        <v>0</v>
      </c>
      <c r="V114" s="732">
        <v>0</v>
      </c>
      <c r="W114" s="732">
        <v>0</v>
      </c>
      <c r="X114" s="732">
        <v>0</v>
      </c>
      <c r="Y114" s="732">
        <v>0</v>
      </c>
      <c r="Z114" s="732">
        <v>0</v>
      </c>
      <c r="AA114" s="732">
        <v>0</v>
      </c>
      <c r="AB114" s="732">
        <v>0</v>
      </c>
      <c r="AC114" s="732">
        <v>0</v>
      </c>
      <c r="AD114" s="732">
        <v>0</v>
      </c>
      <c r="AE114" s="732">
        <v>0</v>
      </c>
      <c r="AF114" s="732">
        <v>0</v>
      </c>
      <c r="AG114" s="732">
        <v>0</v>
      </c>
      <c r="AH114" s="732">
        <v>0</v>
      </c>
      <c r="AI114" s="732">
        <v>0</v>
      </c>
      <c r="AJ114" s="732">
        <v>0</v>
      </c>
      <c r="AK114" s="732">
        <v>0</v>
      </c>
      <c r="AL114" s="732">
        <v>0</v>
      </c>
      <c r="AM114" s="732">
        <v>0</v>
      </c>
      <c r="AN114" s="732">
        <v>0</v>
      </c>
      <c r="AO114" s="732">
        <v>0</v>
      </c>
      <c r="AP114" s="732">
        <v>0</v>
      </c>
      <c r="AQ114" s="732">
        <v>0</v>
      </c>
      <c r="AR114" s="732">
        <v>0</v>
      </c>
      <c r="AS114" s="732">
        <v>0</v>
      </c>
      <c r="AT114" s="732">
        <v>0</v>
      </c>
      <c r="AU114" s="732">
        <v>0</v>
      </c>
      <c r="AV114" s="732">
        <v>0</v>
      </c>
      <c r="AW114" s="732">
        <v>0</v>
      </c>
      <c r="AX114" s="732">
        <v>0</v>
      </c>
      <c r="AY114" s="732">
        <v>0</v>
      </c>
      <c r="AZ114" s="732">
        <v>0</v>
      </c>
      <c r="BA114" s="732">
        <v>0</v>
      </c>
      <c r="BB114" s="732">
        <v>0</v>
      </c>
      <c r="BC114" s="732">
        <v>0</v>
      </c>
      <c r="BD114" s="732">
        <v>0</v>
      </c>
      <c r="BE114" s="732">
        <v>0</v>
      </c>
      <c r="BF114" s="732">
        <v>0</v>
      </c>
      <c r="BG114" s="732">
        <v>0</v>
      </c>
      <c r="BH114" s="732">
        <v>0</v>
      </c>
      <c r="BI114" s="732">
        <v>0</v>
      </c>
      <c r="BJ114" s="732">
        <v>0</v>
      </c>
      <c r="BK114" s="732"/>
      <c r="BL114" s="732"/>
      <c r="BM114" s="732"/>
      <c r="BN114" s="732"/>
      <c r="BO114" s="732"/>
      <c r="BP114" s="732"/>
      <c r="BQ114" s="732"/>
      <c r="BR114" s="732"/>
      <c r="BS114" s="732"/>
      <c r="BT114" s="732"/>
      <c r="BU114" s="732"/>
      <c r="BV114" s="732"/>
      <c r="BW114" s="732"/>
      <c r="BX114" s="732"/>
      <c r="BY114" s="732"/>
      <c r="BZ114" s="732"/>
      <c r="CA114" s="732"/>
      <c r="CB114" s="732"/>
      <c r="CC114" s="732"/>
      <c r="CD114" s="732"/>
      <c r="CE114" s="732"/>
      <c r="CF114" s="732"/>
      <c r="CG114" s="732"/>
      <c r="CH114" s="732"/>
      <c r="CI114" s="733"/>
    </row>
    <row r="115" spans="2:89" ht="27.6" x14ac:dyDescent="0.25">
      <c r="B115" s="741" t="s">
        <v>575</v>
      </c>
      <c r="C115" s="742" t="s">
        <v>576</v>
      </c>
      <c r="D115" s="743" t="s">
        <v>577</v>
      </c>
      <c r="E115" s="742" t="s">
        <v>145</v>
      </c>
      <c r="F115" s="744">
        <v>2</v>
      </c>
      <c r="G115" s="737"/>
      <c r="H115" s="738"/>
      <c r="I115" s="738">
        <v>0</v>
      </c>
      <c r="J115" s="738">
        <v>0</v>
      </c>
      <c r="K115" s="738">
        <v>0</v>
      </c>
      <c r="L115" s="738">
        <v>0</v>
      </c>
      <c r="M115" s="732">
        <v>0</v>
      </c>
      <c r="N115" s="732">
        <v>2.2899999999999997E-2</v>
      </c>
      <c r="O115" s="732">
        <v>0.19569999999999999</v>
      </c>
      <c r="P115" s="732">
        <v>0.48960000000000004</v>
      </c>
      <c r="Q115" s="732">
        <v>0.90060000000000007</v>
      </c>
      <c r="R115" s="732">
        <v>1.3803000000000001</v>
      </c>
      <c r="S115" s="732">
        <v>1.8413999999999997</v>
      </c>
      <c r="T115" s="732">
        <v>2.1318999999999999</v>
      </c>
      <c r="U115" s="732">
        <v>1.6048</v>
      </c>
      <c r="V115" s="732">
        <v>1.5289000000000001</v>
      </c>
      <c r="W115" s="732">
        <v>1.5289000000000001</v>
      </c>
      <c r="X115" s="732">
        <v>1.5289000000000001</v>
      </c>
      <c r="Y115" s="732">
        <v>1.5289000000000001</v>
      </c>
      <c r="Z115" s="732">
        <v>1.5289000000000001</v>
      </c>
      <c r="AA115" s="732">
        <v>1.5289000000000001</v>
      </c>
      <c r="AB115" s="732">
        <v>1.5289000000000001</v>
      </c>
      <c r="AC115" s="732">
        <v>1.5289000000000001</v>
      </c>
      <c r="AD115" s="732">
        <v>1.5289000000000001</v>
      </c>
      <c r="AE115" s="732">
        <v>1.5289000000000001</v>
      </c>
      <c r="AF115" s="732">
        <v>1.5289000000000001</v>
      </c>
      <c r="AG115" s="732">
        <v>1.5289000000000001</v>
      </c>
      <c r="AH115" s="732">
        <v>1.5289000000000001</v>
      </c>
      <c r="AI115" s="732">
        <v>1.5289000000000001</v>
      </c>
      <c r="AJ115" s="732">
        <v>1.5289000000000001</v>
      </c>
      <c r="AK115" s="732">
        <v>1.5289000000000001</v>
      </c>
      <c r="AL115" s="732">
        <v>1.5289000000000001</v>
      </c>
      <c r="AM115" s="732">
        <v>1.5289000000000001</v>
      </c>
      <c r="AN115" s="732">
        <v>1.5289000000000001</v>
      </c>
      <c r="AO115" s="732">
        <v>1.5289000000000001</v>
      </c>
      <c r="AP115" s="732">
        <v>1.5289000000000001</v>
      </c>
      <c r="AQ115" s="732">
        <v>1.5289000000000001</v>
      </c>
      <c r="AR115" s="732">
        <v>1.5289000000000001</v>
      </c>
      <c r="AS115" s="732">
        <v>1.5289000000000001</v>
      </c>
      <c r="AT115" s="732">
        <v>1.5289000000000001</v>
      </c>
      <c r="AU115" s="732">
        <v>1.5289000000000001</v>
      </c>
      <c r="AV115" s="732">
        <v>1.5289000000000001</v>
      </c>
      <c r="AW115" s="732">
        <v>1.5289000000000001</v>
      </c>
      <c r="AX115" s="732">
        <v>1.5289000000000001</v>
      </c>
      <c r="AY115" s="732">
        <v>1.5289000000000001</v>
      </c>
      <c r="AZ115" s="732">
        <v>1.5289000000000001</v>
      </c>
      <c r="BA115" s="732">
        <v>1.5289000000000001</v>
      </c>
      <c r="BB115" s="732">
        <v>1.5289000000000001</v>
      </c>
      <c r="BC115" s="732">
        <v>1.5289000000000001</v>
      </c>
      <c r="BD115" s="732">
        <v>1.5289000000000001</v>
      </c>
      <c r="BE115" s="732">
        <v>1.5289000000000001</v>
      </c>
      <c r="BF115" s="732">
        <v>1.5289000000000001</v>
      </c>
      <c r="BG115" s="732">
        <v>1.5289000000000001</v>
      </c>
      <c r="BH115" s="732">
        <v>1.5289000000000001</v>
      </c>
      <c r="BI115" s="732">
        <v>1.5289000000000001</v>
      </c>
      <c r="BJ115" s="732">
        <v>1.5289000000000001</v>
      </c>
      <c r="BK115" s="732"/>
      <c r="BL115" s="732"/>
      <c r="BM115" s="732"/>
      <c r="BN115" s="732"/>
      <c r="BO115" s="732"/>
      <c r="BP115" s="732"/>
      <c r="BQ115" s="732"/>
      <c r="BR115" s="732"/>
      <c r="BS115" s="732"/>
      <c r="BT115" s="732"/>
      <c r="BU115" s="732"/>
      <c r="BV115" s="732"/>
      <c r="BW115" s="732"/>
      <c r="BX115" s="732"/>
      <c r="BY115" s="732"/>
      <c r="BZ115" s="732"/>
      <c r="CA115" s="732"/>
      <c r="CB115" s="732"/>
      <c r="CC115" s="732"/>
      <c r="CD115" s="732"/>
      <c r="CE115" s="732"/>
      <c r="CF115" s="732"/>
      <c r="CG115" s="732"/>
      <c r="CH115" s="732"/>
      <c r="CI115" s="733"/>
    </row>
    <row r="116" spans="2:89" ht="27.6" x14ac:dyDescent="0.25">
      <c r="B116" s="741" t="s">
        <v>578</v>
      </c>
      <c r="C116" s="742" t="s">
        <v>579</v>
      </c>
      <c r="D116" s="743" t="s">
        <v>580</v>
      </c>
      <c r="E116" s="742" t="s">
        <v>145</v>
      </c>
      <c r="F116" s="744">
        <v>2</v>
      </c>
      <c r="G116" s="737"/>
      <c r="H116" s="738"/>
      <c r="I116" s="738">
        <v>0</v>
      </c>
      <c r="J116" s="738">
        <v>0</v>
      </c>
      <c r="K116" s="738">
        <v>0</v>
      </c>
      <c r="L116" s="738">
        <v>0</v>
      </c>
      <c r="M116" s="732">
        <v>0</v>
      </c>
      <c r="N116" s="732">
        <v>-5.79E-2</v>
      </c>
      <c r="O116" s="732">
        <v>-0.49469999999999997</v>
      </c>
      <c r="P116" s="732">
        <v>-1.2374000000000001</v>
      </c>
      <c r="Q116" s="732">
        <v>-2.2763</v>
      </c>
      <c r="R116" s="732">
        <v>-3.4889999999999999</v>
      </c>
      <c r="S116" s="732">
        <v>-4.6544999999999996</v>
      </c>
      <c r="T116" s="732">
        <v>-5.5602999999999998</v>
      </c>
      <c r="U116" s="732">
        <v>-5.5602999999999998</v>
      </c>
      <c r="V116" s="732">
        <v>-5.5602999999999998</v>
      </c>
      <c r="W116" s="732">
        <v>-5.5602999999999998</v>
      </c>
      <c r="X116" s="732">
        <v>-5.5602999999999998</v>
      </c>
      <c r="Y116" s="732">
        <v>-5.5602999999999998</v>
      </c>
      <c r="Z116" s="732">
        <v>-5.5602999999999998</v>
      </c>
      <c r="AA116" s="732">
        <v>-5.5602999999999998</v>
      </c>
      <c r="AB116" s="732">
        <v>-5.5602999999999998</v>
      </c>
      <c r="AC116" s="732">
        <v>-5.5602999999999998</v>
      </c>
      <c r="AD116" s="732">
        <v>-5.5602999999999998</v>
      </c>
      <c r="AE116" s="732">
        <v>-5.5602999999999998</v>
      </c>
      <c r="AF116" s="732">
        <v>-5.5602999999999998</v>
      </c>
      <c r="AG116" s="732">
        <v>-5.5602999999999998</v>
      </c>
      <c r="AH116" s="732">
        <v>-5.5602999999999998</v>
      </c>
      <c r="AI116" s="732">
        <v>-5.5602999999999998</v>
      </c>
      <c r="AJ116" s="732">
        <v>-5.5602999999999998</v>
      </c>
      <c r="AK116" s="732">
        <v>-5.5602999999999998</v>
      </c>
      <c r="AL116" s="732">
        <v>-5.5602999999999998</v>
      </c>
      <c r="AM116" s="732">
        <v>-5.5602999999999998</v>
      </c>
      <c r="AN116" s="732">
        <v>-5.5602999999999998</v>
      </c>
      <c r="AO116" s="732">
        <v>-5.5602999999999998</v>
      </c>
      <c r="AP116" s="732">
        <v>-5.5602999999999998</v>
      </c>
      <c r="AQ116" s="732">
        <v>-5.5602999999999998</v>
      </c>
      <c r="AR116" s="732">
        <v>-5.5602999999999998</v>
      </c>
      <c r="AS116" s="732">
        <v>-5.5602999999999998</v>
      </c>
      <c r="AT116" s="732">
        <v>-5.5602999999999998</v>
      </c>
      <c r="AU116" s="732">
        <v>-5.5602999999999998</v>
      </c>
      <c r="AV116" s="732">
        <v>-5.5602999999999998</v>
      </c>
      <c r="AW116" s="732">
        <v>-5.5602999999999998</v>
      </c>
      <c r="AX116" s="732">
        <v>-5.5602999999999998</v>
      </c>
      <c r="AY116" s="732">
        <v>-5.5602999999999998</v>
      </c>
      <c r="AZ116" s="732">
        <v>-5.5602999999999998</v>
      </c>
      <c r="BA116" s="732">
        <v>-5.5602999999999998</v>
      </c>
      <c r="BB116" s="732">
        <v>-5.5602999999999998</v>
      </c>
      <c r="BC116" s="732">
        <v>-5.5602999999999998</v>
      </c>
      <c r="BD116" s="732">
        <v>-5.5602999999999998</v>
      </c>
      <c r="BE116" s="732">
        <v>-5.5602999999999998</v>
      </c>
      <c r="BF116" s="732">
        <v>-5.5602999999999998</v>
      </c>
      <c r="BG116" s="732">
        <v>-5.5602999999999998</v>
      </c>
      <c r="BH116" s="732">
        <v>-5.5602999999999998</v>
      </c>
      <c r="BI116" s="732">
        <v>-5.5602999999999998</v>
      </c>
      <c r="BJ116" s="732">
        <v>-5.5602999999999998</v>
      </c>
      <c r="BK116" s="732"/>
      <c r="BL116" s="732"/>
      <c r="BM116" s="732"/>
      <c r="BN116" s="732"/>
      <c r="BO116" s="732"/>
      <c r="BP116" s="732"/>
      <c r="BQ116" s="732"/>
      <c r="BR116" s="732"/>
      <c r="BS116" s="732"/>
      <c r="BT116" s="732"/>
      <c r="BU116" s="732"/>
      <c r="BV116" s="732"/>
      <c r="BW116" s="732"/>
      <c r="BX116" s="732"/>
      <c r="BY116" s="732"/>
      <c r="BZ116" s="732"/>
      <c r="CA116" s="732"/>
      <c r="CB116" s="732"/>
      <c r="CC116" s="732"/>
      <c r="CD116" s="732"/>
      <c r="CE116" s="732"/>
      <c r="CF116" s="732"/>
      <c r="CG116" s="732"/>
      <c r="CH116" s="732"/>
      <c r="CI116" s="733"/>
    </row>
    <row r="117" spans="2:89" ht="41.4" x14ac:dyDescent="0.25">
      <c r="B117" s="741" t="s">
        <v>581</v>
      </c>
      <c r="C117" s="742" t="s">
        <v>582</v>
      </c>
      <c r="D117" s="743" t="s">
        <v>583</v>
      </c>
      <c r="E117" s="742" t="s">
        <v>145</v>
      </c>
      <c r="F117" s="744">
        <v>2</v>
      </c>
      <c r="G117" s="737"/>
      <c r="H117" s="738"/>
      <c r="I117" s="738">
        <v>0</v>
      </c>
      <c r="J117" s="738">
        <v>0</v>
      </c>
      <c r="K117" s="738">
        <v>0</v>
      </c>
      <c r="L117" s="738">
        <v>0</v>
      </c>
      <c r="M117" s="732">
        <v>0</v>
      </c>
      <c r="N117" s="732">
        <v>0</v>
      </c>
      <c r="O117" s="732">
        <v>0</v>
      </c>
      <c r="P117" s="732">
        <v>0</v>
      </c>
      <c r="Q117" s="732">
        <v>0</v>
      </c>
      <c r="R117" s="732">
        <v>0</v>
      </c>
      <c r="S117" s="732">
        <v>0</v>
      </c>
      <c r="T117" s="732">
        <v>0</v>
      </c>
      <c r="U117" s="732">
        <v>0</v>
      </c>
      <c r="V117" s="732">
        <v>0</v>
      </c>
      <c r="W117" s="732">
        <v>0</v>
      </c>
      <c r="X117" s="732">
        <v>0</v>
      </c>
      <c r="Y117" s="732">
        <v>0</v>
      </c>
      <c r="Z117" s="732">
        <v>0</v>
      </c>
      <c r="AA117" s="732">
        <v>0</v>
      </c>
      <c r="AB117" s="732">
        <v>0</v>
      </c>
      <c r="AC117" s="732">
        <v>0</v>
      </c>
      <c r="AD117" s="732">
        <v>0</v>
      </c>
      <c r="AE117" s="732">
        <v>0</v>
      </c>
      <c r="AF117" s="732">
        <v>0</v>
      </c>
      <c r="AG117" s="732">
        <v>0</v>
      </c>
      <c r="AH117" s="732">
        <v>0</v>
      </c>
      <c r="AI117" s="732">
        <v>0</v>
      </c>
      <c r="AJ117" s="732">
        <v>0</v>
      </c>
      <c r="AK117" s="732">
        <v>0</v>
      </c>
      <c r="AL117" s="732">
        <v>0</v>
      </c>
      <c r="AM117" s="732">
        <v>0</v>
      </c>
      <c r="AN117" s="732">
        <v>0</v>
      </c>
      <c r="AO117" s="732">
        <v>0</v>
      </c>
      <c r="AP117" s="732">
        <v>0</v>
      </c>
      <c r="AQ117" s="732">
        <v>0</v>
      </c>
      <c r="AR117" s="732">
        <v>0</v>
      </c>
      <c r="AS117" s="732">
        <v>0</v>
      </c>
      <c r="AT117" s="732">
        <v>0</v>
      </c>
      <c r="AU117" s="732">
        <v>0</v>
      </c>
      <c r="AV117" s="732">
        <v>0</v>
      </c>
      <c r="AW117" s="732">
        <v>0</v>
      </c>
      <c r="AX117" s="732">
        <v>0</v>
      </c>
      <c r="AY117" s="732">
        <v>0</v>
      </c>
      <c r="AZ117" s="732">
        <v>0</v>
      </c>
      <c r="BA117" s="732">
        <v>0</v>
      </c>
      <c r="BB117" s="732">
        <v>0</v>
      </c>
      <c r="BC117" s="732">
        <v>0</v>
      </c>
      <c r="BD117" s="732">
        <v>0</v>
      </c>
      <c r="BE117" s="732">
        <v>0</v>
      </c>
      <c r="BF117" s="732">
        <v>0</v>
      </c>
      <c r="BG117" s="732">
        <v>0</v>
      </c>
      <c r="BH117" s="732">
        <v>0</v>
      </c>
      <c r="BI117" s="732">
        <v>0</v>
      </c>
      <c r="BJ117" s="732">
        <v>0</v>
      </c>
      <c r="BK117" s="732"/>
      <c r="BL117" s="732"/>
      <c r="BM117" s="732"/>
      <c r="BN117" s="732"/>
      <c r="BO117" s="732"/>
      <c r="BP117" s="732"/>
      <c r="BQ117" s="732"/>
      <c r="BR117" s="732"/>
      <c r="BS117" s="732"/>
      <c r="BT117" s="732"/>
      <c r="BU117" s="732"/>
      <c r="BV117" s="732"/>
      <c r="BW117" s="732"/>
      <c r="BX117" s="732"/>
      <c r="BY117" s="732"/>
      <c r="BZ117" s="732"/>
      <c r="CA117" s="732"/>
      <c r="CB117" s="732"/>
      <c r="CC117" s="732"/>
      <c r="CD117" s="732"/>
      <c r="CE117" s="732"/>
      <c r="CF117" s="732"/>
      <c r="CG117" s="732"/>
      <c r="CH117" s="732"/>
      <c r="CI117" s="733"/>
    </row>
    <row r="118" spans="2:89" x14ac:dyDescent="0.25">
      <c r="B118" s="772" t="s">
        <v>584</v>
      </c>
      <c r="C118" s="773" t="s">
        <v>585</v>
      </c>
      <c r="D118" s="773" t="s">
        <v>586</v>
      </c>
      <c r="E118" s="773" t="s">
        <v>145</v>
      </c>
      <c r="F118" s="774">
        <v>2</v>
      </c>
      <c r="G118" s="764"/>
      <c r="H118" s="765"/>
      <c r="I118" s="765">
        <v>0</v>
      </c>
      <c r="J118" s="765">
        <v>0</v>
      </c>
      <c r="K118" s="765">
        <v>0</v>
      </c>
      <c r="L118" s="765">
        <v>0</v>
      </c>
      <c r="M118" s="766">
        <v>-1.9954000000000001</v>
      </c>
      <c r="N118" s="766">
        <v>-1.5687</v>
      </c>
      <c r="O118" s="766">
        <v>-1.6619999999999999</v>
      </c>
      <c r="P118" s="766">
        <v>-2.2517999999999998</v>
      </c>
      <c r="Q118" s="766">
        <v>-2.3698999999999999</v>
      </c>
      <c r="R118" s="766">
        <v>-2.4413999999999998</v>
      </c>
      <c r="S118" s="766">
        <v>-2.3458999999999999</v>
      </c>
      <c r="T118" s="766">
        <v>-2.2542</v>
      </c>
      <c r="U118" s="766">
        <v>-2.0659999999999998</v>
      </c>
      <c r="V118" s="766">
        <v>-2.214</v>
      </c>
      <c r="W118" s="766">
        <v>-2.5125999999999999</v>
      </c>
      <c r="X118" s="766">
        <v>-2.8613</v>
      </c>
      <c r="Y118" s="766">
        <v>-3.21</v>
      </c>
      <c r="Z118" s="766">
        <v>-3.5587</v>
      </c>
      <c r="AA118" s="766">
        <v>-3.8673999999999999</v>
      </c>
      <c r="AB118" s="766">
        <v>-3.9274</v>
      </c>
      <c r="AC118" s="766">
        <v>-3.9973999999999998</v>
      </c>
      <c r="AD118" s="766">
        <v>-4.0674000000000001</v>
      </c>
      <c r="AE118" s="766">
        <v>-4.1273999999999997</v>
      </c>
      <c r="AF118" s="766">
        <v>-4.1974</v>
      </c>
      <c r="AG118" s="766">
        <v>-4.2674000000000003</v>
      </c>
      <c r="AH118" s="766">
        <v>-4.3373999999999997</v>
      </c>
      <c r="AI118" s="766">
        <v>-4.3974000000000002</v>
      </c>
      <c r="AJ118" s="766">
        <v>-4.4573999999999998</v>
      </c>
      <c r="AK118" s="766">
        <v>-4.5274000000000001</v>
      </c>
      <c r="AL118" s="766">
        <v>-4.5974000000000004</v>
      </c>
      <c r="AM118" s="766">
        <v>-4.6574</v>
      </c>
      <c r="AN118" s="766">
        <v>-4.7173999999999996</v>
      </c>
      <c r="AO118" s="766">
        <v>-4.7873999999999999</v>
      </c>
      <c r="AP118" s="766">
        <v>-4.8474000000000004</v>
      </c>
      <c r="AQ118" s="766">
        <v>-4.9074</v>
      </c>
      <c r="AR118" s="766">
        <v>-4.9673999999999996</v>
      </c>
      <c r="AS118" s="766">
        <v>-5.0473999999999997</v>
      </c>
      <c r="AT118" s="766">
        <v>-5.1173999999999999</v>
      </c>
      <c r="AU118" s="766">
        <v>-5.1874000000000002</v>
      </c>
      <c r="AV118" s="766">
        <v>-5.2674000000000003</v>
      </c>
      <c r="AW118" s="766">
        <v>-5.3373999999999997</v>
      </c>
      <c r="AX118" s="766">
        <v>-5.4074</v>
      </c>
      <c r="AY118" s="766">
        <v>-5.4874000000000001</v>
      </c>
      <c r="AZ118" s="766">
        <v>-5.5574000000000003</v>
      </c>
      <c r="BA118" s="766">
        <v>-5.6273999999999997</v>
      </c>
      <c r="BB118" s="766">
        <v>-5.6974</v>
      </c>
      <c r="BC118" s="766">
        <v>-5.7674000000000003</v>
      </c>
      <c r="BD118" s="766">
        <v>-5.8373999999999997</v>
      </c>
      <c r="BE118" s="766">
        <v>-5.9074</v>
      </c>
      <c r="BF118" s="766">
        <v>-5.9774000000000003</v>
      </c>
      <c r="BG118" s="766">
        <v>-6.0473999999999997</v>
      </c>
      <c r="BH118" s="766">
        <v>-6.1173999999999999</v>
      </c>
      <c r="BI118" s="766">
        <v>-6.1874000000000002</v>
      </c>
      <c r="BJ118" s="766">
        <v>-6.2573999999999996</v>
      </c>
      <c r="BK118" s="766"/>
      <c r="BL118" s="766"/>
      <c r="BM118" s="766"/>
      <c r="BN118" s="766"/>
      <c r="BO118" s="766"/>
      <c r="BP118" s="766"/>
      <c r="BQ118" s="766"/>
      <c r="BR118" s="766"/>
      <c r="BS118" s="766"/>
      <c r="BT118" s="766"/>
      <c r="BU118" s="766"/>
      <c r="BV118" s="766"/>
      <c r="BW118" s="766"/>
      <c r="BX118" s="766"/>
      <c r="BY118" s="766"/>
      <c r="BZ118" s="766"/>
      <c r="CA118" s="766"/>
      <c r="CB118" s="766"/>
      <c r="CC118" s="766"/>
      <c r="CD118" s="766"/>
      <c r="CE118" s="766"/>
      <c r="CF118" s="766"/>
      <c r="CG118" s="766"/>
      <c r="CH118" s="766"/>
      <c r="CI118" s="767"/>
    </row>
    <row r="119" spans="2:89" ht="14.4" thickBot="1" x14ac:dyDescent="0.3">
      <c r="B119" s="775"/>
      <c r="C119" s="775"/>
      <c r="D119" s="775"/>
      <c r="E119" s="775"/>
      <c r="F119" s="718"/>
      <c r="G119" s="719"/>
      <c r="H119" s="719"/>
      <c r="I119" s="719"/>
      <c r="J119" s="719"/>
      <c r="K119" s="719"/>
      <c r="L119" s="719"/>
      <c r="M119" s="719"/>
      <c r="N119" s="719"/>
      <c r="O119" s="719"/>
      <c r="P119" s="719"/>
      <c r="Q119" s="719"/>
      <c r="R119" s="719"/>
      <c r="S119" s="719"/>
      <c r="T119" s="719"/>
      <c r="U119" s="719"/>
      <c r="V119" s="719"/>
      <c r="W119" s="719"/>
      <c r="X119" s="719"/>
      <c r="Y119" s="719"/>
      <c r="Z119" s="719"/>
      <c r="AA119" s="719"/>
      <c r="AB119" s="719"/>
      <c r="AC119" s="719"/>
      <c r="AD119" s="719"/>
      <c r="AE119" s="719"/>
      <c r="AF119" s="719"/>
      <c r="AG119" s="719"/>
      <c r="AH119" s="719"/>
      <c r="AI119" s="719"/>
      <c r="AJ119" s="719"/>
      <c r="AK119" s="719"/>
      <c r="AL119" s="719"/>
      <c r="AM119" s="719"/>
      <c r="AN119" s="719"/>
      <c r="AO119" s="719"/>
      <c r="AP119" s="719"/>
      <c r="AQ119" s="719"/>
      <c r="AR119" s="719"/>
      <c r="AS119" s="719"/>
      <c r="AT119" s="719"/>
      <c r="AU119" s="719"/>
      <c r="AV119" s="719"/>
      <c r="AW119" s="719"/>
      <c r="AX119" s="719"/>
      <c r="AY119" s="719"/>
      <c r="AZ119" s="719"/>
      <c r="BA119" s="719"/>
      <c r="BB119" s="719"/>
      <c r="BC119" s="719"/>
      <c r="BD119" s="719"/>
      <c r="BE119" s="719"/>
      <c r="BF119" s="719"/>
      <c r="BG119" s="719"/>
      <c r="BH119" s="719"/>
      <c r="BI119" s="719"/>
      <c r="BJ119" s="719"/>
      <c r="BK119" s="719"/>
      <c r="BL119" s="719"/>
      <c r="BM119" s="719"/>
      <c r="BN119" s="719"/>
      <c r="BO119" s="719"/>
      <c r="BP119" s="719"/>
      <c r="BQ119" s="719"/>
      <c r="BR119" s="719"/>
      <c r="BS119" s="719"/>
      <c r="BT119" s="719"/>
      <c r="BU119" s="719"/>
      <c r="BV119" s="719"/>
      <c r="BW119" s="719"/>
      <c r="BX119" s="719"/>
      <c r="BY119" s="719"/>
      <c r="BZ119" s="719"/>
      <c r="CA119" s="719"/>
      <c r="CB119" s="719"/>
      <c r="CC119" s="719"/>
      <c r="CD119" s="719"/>
      <c r="CE119" s="719"/>
      <c r="CF119" s="719"/>
      <c r="CG119" s="719"/>
      <c r="CH119" s="719"/>
      <c r="CI119" s="719"/>
      <c r="CJ119" s="1134"/>
    </row>
    <row r="120" spans="2:89" ht="14.4" thickBot="1" x14ac:dyDescent="0.3">
      <c r="B120" s="720" t="s">
        <v>349</v>
      </c>
      <c r="C120" s="1381" t="s">
        <v>114</v>
      </c>
      <c r="D120" s="595"/>
      <c r="E120" s="595"/>
      <c r="F120" s="595"/>
      <c r="G120" s="595"/>
      <c r="H120" s="595"/>
      <c r="I120" s="595"/>
      <c r="J120" s="595"/>
      <c r="K120" s="595"/>
      <c r="L120" s="595"/>
      <c r="M120" s="595"/>
      <c r="N120" s="595"/>
      <c r="O120" s="595"/>
      <c r="P120" s="595"/>
      <c r="Q120" s="595"/>
      <c r="R120" s="595"/>
      <c r="S120" s="595"/>
      <c r="T120" s="595"/>
      <c r="U120" s="595"/>
      <c r="V120" s="595"/>
      <c r="W120" s="595"/>
      <c r="X120" s="595"/>
      <c r="Y120" s="595"/>
      <c r="Z120" s="595"/>
      <c r="AA120" s="595"/>
      <c r="AB120" s="595"/>
      <c r="AC120" s="595"/>
      <c r="AD120" s="595"/>
      <c r="AE120" s="595"/>
      <c r="AF120" s="595"/>
      <c r="AG120" s="595"/>
      <c r="AH120" s="595"/>
      <c r="AI120" s="595"/>
      <c r="AJ120" s="595"/>
      <c r="AK120" s="595"/>
      <c r="AL120" s="595"/>
      <c r="AM120" s="595"/>
      <c r="AN120" s="595"/>
      <c r="AO120" s="595"/>
      <c r="AP120" s="595"/>
      <c r="AQ120" s="595"/>
      <c r="AR120" s="595"/>
      <c r="AS120" s="595"/>
      <c r="AT120" s="595"/>
      <c r="AU120" s="595"/>
      <c r="AV120" s="595"/>
      <c r="AW120" s="595"/>
      <c r="AX120" s="595"/>
      <c r="AY120" s="595"/>
      <c r="AZ120" s="595"/>
      <c r="BA120" s="595"/>
      <c r="BB120" s="595"/>
      <c r="BC120" s="595"/>
      <c r="BD120" s="595"/>
      <c r="BE120" s="595"/>
      <c r="BF120" s="595"/>
      <c r="BG120" s="595"/>
      <c r="BH120" s="595"/>
      <c r="BI120" s="595"/>
      <c r="BJ120" s="595"/>
      <c r="BK120" s="595"/>
      <c r="BL120" s="595"/>
      <c r="BM120" s="595"/>
      <c r="BN120" s="595"/>
      <c r="BO120" s="595"/>
      <c r="BP120" s="595"/>
      <c r="BQ120" s="595"/>
      <c r="BR120" s="595"/>
      <c r="BS120" s="595"/>
      <c r="BT120" s="595"/>
      <c r="BU120" s="595"/>
      <c r="BV120" s="595"/>
      <c r="BW120" s="595"/>
      <c r="BX120" s="595"/>
      <c r="BY120" s="595"/>
      <c r="BZ120" s="595"/>
      <c r="CA120" s="595"/>
      <c r="CB120" s="595"/>
      <c r="CC120" s="595"/>
      <c r="CD120" s="595"/>
      <c r="CE120" s="595"/>
      <c r="CF120" s="595"/>
      <c r="CG120" s="595"/>
      <c r="CH120" s="595"/>
      <c r="CI120" s="595"/>
    </row>
    <row r="121" spans="2:89" ht="14.4" thickBot="1" x14ac:dyDescent="0.3">
      <c r="B121" s="776" t="s">
        <v>355</v>
      </c>
      <c r="C121" s="777" t="s">
        <v>115</v>
      </c>
      <c r="D121" s="777" t="s">
        <v>64</v>
      </c>
      <c r="E121" s="777" t="s">
        <v>116</v>
      </c>
      <c r="F121" s="778" t="s">
        <v>117</v>
      </c>
      <c r="G121" s="776" t="s">
        <v>118</v>
      </c>
      <c r="H121" s="776" t="s">
        <v>119</v>
      </c>
      <c r="I121" s="776" t="s">
        <v>120</v>
      </c>
      <c r="J121" s="776" t="s">
        <v>121</v>
      </c>
      <c r="K121" s="776" t="s">
        <v>122</v>
      </c>
      <c r="L121" s="776" t="s">
        <v>123</v>
      </c>
      <c r="M121" s="777" t="s">
        <v>124</v>
      </c>
      <c r="N121" s="777" t="s">
        <v>125</v>
      </c>
      <c r="O121" s="777" t="s">
        <v>126</v>
      </c>
      <c r="P121" s="777" t="s">
        <v>127</v>
      </c>
      <c r="Q121" s="777" t="s">
        <v>128</v>
      </c>
      <c r="R121" s="777" t="s">
        <v>129</v>
      </c>
      <c r="S121" s="777" t="s">
        <v>156</v>
      </c>
      <c r="T121" s="777" t="s">
        <v>157</v>
      </c>
      <c r="U121" s="777" t="s">
        <v>158</v>
      </c>
      <c r="V121" s="777" t="s">
        <v>159</v>
      </c>
      <c r="W121" s="777" t="s">
        <v>130</v>
      </c>
      <c r="X121" s="777" t="s">
        <v>160</v>
      </c>
      <c r="Y121" s="777" t="s">
        <v>161</v>
      </c>
      <c r="Z121" s="777" t="s">
        <v>162</v>
      </c>
      <c r="AA121" s="777" t="s">
        <v>163</v>
      </c>
      <c r="AB121" s="777" t="s">
        <v>131</v>
      </c>
      <c r="AC121" s="777" t="s">
        <v>164</v>
      </c>
      <c r="AD121" s="777" t="s">
        <v>165</v>
      </c>
      <c r="AE121" s="777" t="s">
        <v>166</v>
      </c>
      <c r="AF121" s="777" t="s">
        <v>167</v>
      </c>
      <c r="AG121" s="777" t="s">
        <v>132</v>
      </c>
      <c r="AH121" s="777" t="s">
        <v>168</v>
      </c>
      <c r="AI121" s="777" t="s">
        <v>169</v>
      </c>
      <c r="AJ121" s="777" t="s">
        <v>170</v>
      </c>
      <c r="AK121" s="777" t="s">
        <v>171</v>
      </c>
      <c r="AL121" s="777" t="s">
        <v>133</v>
      </c>
      <c r="AM121" s="777" t="s">
        <v>172</v>
      </c>
      <c r="AN121" s="777" t="s">
        <v>173</v>
      </c>
      <c r="AO121" s="777" t="s">
        <v>174</v>
      </c>
      <c r="AP121" s="777" t="s">
        <v>175</v>
      </c>
      <c r="AQ121" s="777" t="s">
        <v>134</v>
      </c>
      <c r="AR121" s="777" t="s">
        <v>176</v>
      </c>
      <c r="AS121" s="777" t="s">
        <v>177</v>
      </c>
      <c r="AT121" s="777" t="s">
        <v>178</v>
      </c>
      <c r="AU121" s="777" t="s">
        <v>179</v>
      </c>
      <c r="AV121" s="777" t="s">
        <v>135</v>
      </c>
      <c r="AW121" s="777" t="s">
        <v>180</v>
      </c>
      <c r="AX121" s="777" t="s">
        <v>181</v>
      </c>
      <c r="AY121" s="777" t="s">
        <v>182</v>
      </c>
      <c r="AZ121" s="777" t="s">
        <v>183</v>
      </c>
      <c r="BA121" s="777" t="s">
        <v>136</v>
      </c>
      <c r="BB121" s="777" t="s">
        <v>184</v>
      </c>
      <c r="BC121" s="777" t="s">
        <v>185</v>
      </c>
      <c r="BD121" s="777" t="s">
        <v>186</v>
      </c>
      <c r="BE121" s="777" t="s">
        <v>187</v>
      </c>
      <c r="BF121" s="777" t="s">
        <v>137</v>
      </c>
      <c r="BG121" s="777" t="s">
        <v>188</v>
      </c>
      <c r="BH121" s="777" t="s">
        <v>189</v>
      </c>
      <c r="BI121" s="777" t="s">
        <v>190</v>
      </c>
      <c r="BJ121" s="777" t="s">
        <v>191</v>
      </c>
      <c r="BK121" s="777" t="s">
        <v>138</v>
      </c>
      <c r="BL121" s="777" t="s">
        <v>192</v>
      </c>
      <c r="BM121" s="777" t="s">
        <v>193</v>
      </c>
      <c r="BN121" s="777" t="s">
        <v>194</v>
      </c>
      <c r="BO121" s="777" t="s">
        <v>195</v>
      </c>
      <c r="BP121" s="777" t="s">
        <v>139</v>
      </c>
      <c r="BQ121" s="777" t="s">
        <v>196</v>
      </c>
      <c r="BR121" s="777" t="s">
        <v>197</v>
      </c>
      <c r="BS121" s="777" t="s">
        <v>198</v>
      </c>
      <c r="BT121" s="777" t="s">
        <v>199</v>
      </c>
      <c r="BU121" s="777" t="s">
        <v>140</v>
      </c>
      <c r="BV121" s="777" t="s">
        <v>200</v>
      </c>
      <c r="BW121" s="777" t="s">
        <v>201</v>
      </c>
      <c r="BX121" s="777" t="s">
        <v>202</v>
      </c>
      <c r="BY121" s="777" t="s">
        <v>203</v>
      </c>
      <c r="BZ121" s="777" t="s">
        <v>141</v>
      </c>
      <c r="CA121" s="777" t="s">
        <v>204</v>
      </c>
      <c r="CB121" s="777" t="s">
        <v>205</v>
      </c>
      <c r="CC121" s="777" t="s">
        <v>206</v>
      </c>
      <c r="CD121" s="777" t="s">
        <v>207</v>
      </c>
      <c r="CE121" s="777" t="s">
        <v>142</v>
      </c>
      <c r="CF121" s="777" t="s">
        <v>208</v>
      </c>
      <c r="CG121" s="777" t="s">
        <v>209</v>
      </c>
      <c r="CH121" s="777" t="s">
        <v>210</v>
      </c>
      <c r="CI121" s="778" t="s">
        <v>211</v>
      </c>
      <c r="CK121" s="1369"/>
    </row>
    <row r="122" spans="2:89" x14ac:dyDescent="0.25">
      <c r="B122" s="1113" t="s">
        <v>587</v>
      </c>
      <c r="C122" s="1114" t="s">
        <v>357</v>
      </c>
      <c r="D122" s="1115" t="s">
        <v>79</v>
      </c>
      <c r="E122" s="1116" t="s">
        <v>145</v>
      </c>
      <c r="F122" s="1117">
        <v>2</v>
      </c>
      <c r="G122" s="604"/>
      <c r="H122" s="604"/>
      <c r="I122" s="604">
        <v>215.90475005479453</v>
      </c>
      <c r="J122" s="604">
        <v>219.23279772510759</v>
      </c>
      <c r="K122" s="604">
        <v>214.97093200878854</v>
      </c>
      <c r="L122" s="604">
        <v>212.83513332216168</v>
      </c>
      <c r="M122" s="784">
        <v>210.75841221933175</v>
      </c>
      <c r="N122" s="784">
        <v>209.94070774163183</v>
      </c>
      <c r="O122" s="784">
        <v>207.81033418357794</v>
      </c>
      <c r="P122" s="784">
        <v>204.07711188189</v>
      </c>
      <c r="Q122" s="784">
        <v>200.25840904776607</v>
      </c>
      <c r="R122" s="784">
        <v>194.91438074645615</v>
      </c>
      <c r="S122" s="784">
        <v>211.64800551874424</v>
      </c>
      <c r="T122" s="784">
        <v>206.74575144052559</v>
      </c>
      <c r="U122" s="784">
        <v>202.89230023648852</v>
      </c>
      <c r="V122" s="784">
        <v>214.93005878535439</v>
      </c>
      <c r="W122" s="784">
        <v>215.26957533205149</v>
      </c>
      <c r="X122" s="784">
        <v>215.44452940214254</v>
      </c>
      <c r="Y122" s="784">
        <v>215.59767341058662</v>
      </c>
      <c r="Z122" s="784">
        <v>215.63431167793669</v>
      </c>
      <c r="AA122" s="784">
        <v>175.73267312443838</v>
      </c>
      <c r="AB122" s="784">
        <v>210.15467442134286</v>
      </c>
      <c r="AC122" s="784">
        <v>201.29390297497963</v>
      </c>
      <c r="AD122" s="784">
        <v>195.66680861882003</v>
      </c>
      <c r="AE122" s="784">
        <v>190.16091620795618</v>
      </c>
      <c r="AF122" s="784">
        <v>184.48336252567657</v>
      </c>
      <c r="AG122" s="784">
        <v>178.96572956397739</v>
      </c>
      <c r="AH122" s="784">
        <v>167.57240298777245</v>
      </c>
      <c r="AI122" s="784">
        <v>167.7434311679531</v>
      </c>
      <c r="AJ122" s="784">
        <v>162.14644907827889</v>
      </c>
      <c r="AK122" s="784">
        <v>156.52431551168161</v>
      </c>
      <c r="AL122" s="784">
        <v>156.53436088800069</v>
      </c>
      <c r="AM122" s="784">
        <v>156.26486252067895</v>
      </c>
      <c r="AN122" s="784">
        <v>156.18237011695774</v>
      </c>
      <c r="AO122" s="784">
        <v>156.03593191857766</v>
      </c>
      <c r="AP122" s="784">
        <v>155.93364112377003</v>
      </c>
      <c r="AQ122" s="784">
        <v>155.69562534209476</v>
      </c>
      <c r="AR122" s="784">
        <v>155.54371799122097</v>
      </c>
      <c r="AS122" s="784">
        <v>155.50148497488289</v>
      </c>
      <c r="AT122" s="784">
        <v>155.24705506566971</v>
      </c>
      <c r="AU122" s="784">
        <v>155.01763464402796</v>
      </c>
      <c r="AV122" s="784">
        <v>154.83999194720371</v>
      </c>
      <c r="AW122" s="784">
        <v>154.86034761468673</v>
      </c>
      <c r="AX122" s="784">
        <v>154.7299338167127</v>
      </c>
      <c r="AY122" s="784">
        <v>154.55197140272372</v>
      </c>
      <c r="AZ122" s="784">
        <v>154.24833265766188</v>
      </c>
      <c r="BA122" s="784">
        <v>154.14214718106484</v>
      </c>
      <c r="BB122" s="784">
        <v>154.07778890409963</v>
      </c>
      <c r="BC122" s="784">
        <v>153.95612179687575</v>
      </c>
      <c r="BD122" s="784">
        <v>153.63210024518571</v>
      </c>
      <c r="BE122" s="784">
        <v>153.54575881690673</v>
      </c>
      <c r="BF122" s="784">
        <v>153.3698053092227</v>
      </c>
      <c r="BG122" s="784">
        <v>153.2019762742307</v>
      </c>
      <c r="BH122" s="784">
        <v>153.01708688581266</v>
      </c>
      <c r="BI122" s="784">
        <v>152.78893715321868</v>
      </c>
      <c r="BJ122" s="784">
        <v>152.85214427572569</v>
      </c>
      <c r="BK122" s="784"/>
      <c r="BL122" s="784"/>
      <c r="BM122" s="784"/>
      <c r="BN122" s="784"/>
      <c r="BO122" s="784"/>
      <c r="BP122" s="784"/>
      <c r="BQ122" s="784"/>
      <c r="BR122" s="784"/>
      <c r="BS122" s="784"/>
      <c r="BT122" s="784"/>
      <c r="BU122" s="784"/>
      <c r="BV122" s="784"/>
      <c r="BW122" s="784"/>
      <c r="BX122" s="784"/>
      <c r="BY122" s="784"/>
      <c r="BZ122" s="784"/>
      <c r="CA122" s="784"/>
      <c r="CB122" s="784"/>
      <c r="CC122" s="784"/>
      <c r="CD122" s="784"/>
      <c r="CE122" s="784"/>
      <c r="CF122" s="784"/>
      <c r="CG122" s="784"/>
      <c r="CH122" s="784"/>
      <c r="CI122" s="785"/>
      <c r="CK122" s="1369"/>
    </row>
    <row r="123" spans="2:89" x14ac:dyDescent="0.25">
      <c r="B123" s="1112" t="s">
        <v>588</v>
      </c>
      <c r="C123" s="1103" t="s">
        <v>589</v>
      </c>
      <c r="D123" s="1104" t="s">
        <v>590</v>
      </c>
      <c r="E123" s="1105" t="s">
        <v>145</v>
      </c>
      <c r="F123" s="1106">
        <v>2</v>
      </c>
      <c r="G123" s="865"/>
      <c r="H123" s="865"/>
      <c r="I123" s="865">
        <f t="shared" ref="I123:BJ127" si="22">I25+I95</f>
        <v>0</v>
      </c>
      <c r="J123" s="865">
        <f t="shared" si="22"/>
        <v>0</v>
      </c>
      <c r="K123" s="865">
        <f t="shared" si="22"/>
        <v>0</v>
      </c>
      <c r="L123" s="865">
        <f t="shared" si="22"/>
        <v>0</v>
      </c>
      <c r="M123" s="865">
        <f t="shared" si="22"/>
        <v>0</v>
      </c>
      <c r="N123" s="865">
        <f t="shared" si="22"/>
        <v>0</v>
      </c>
      <c r="O123" s="865">
        <f t="shared" si="22"/>
        <v>0</v>
      </c>
      <c r="P123" s="865">
        <f t="shared" si="22"/>
        <v>0</v>
      </c>
      <c r="Q123" s="865">
        <f t="shared" si="22"/>
        <v>0</v>
      </c>
      <c r="R123" s="865">
        <f t="shared" si="22"/>
        <v>0</v>
      </c>
      <c r="S123" s="865">
        <f t="shared" si="22"/>
        <v>0</v>
      </c>
      <c r="T123" s="865">
        <f t="shared" si="22"/>
        <v>0</v>
      </c>
      <c r="U123" s="865">
        <f t="shared" si="22"/>
        <v>0</v>
      </c>
      <c r="V123" s="865">
        <f t="shared" si="22"/>
        <v>0</v>
      </c>
      <c r="W123" s="865">
        <f t="shared" si="22"/>
        <v>0</v>
      </c>
      <c r="X123" s="865">
        <f t="shared" si="22"/>
        <v>0</v>
      </c>
      <c r="Y123" s="865">
        <f t="shared" si="22"/>
        <v>0</v>
      </c>
      <c r="Z123" s="865">
        <f t="shared" si="22"/>
        <v>0</v>
      </c>
      <c r="AA123" s="865">
        <f t="shared" si="22"/>
        <v>0</v>
      </c>
      <c r="AB123" s="865">
        <f t="shared" si="22"/>
        <v>0</v>
      </c>
      <c r="AC123" s="865">
        <f t="shared" si="22"/>
        <v>0</v>
      </c>
      <c r="AD123" s="865">
        <f t="shared" si="22"/>
        <v>0</v>
      </c>
      <c r="AE123" s="865">
        <f t="shared" si="22"/>
        <v>0</v>
      </c>
      <c r="AF123" s="865">
        <f t="shared" si="22"/>
        <v>0</v>
      </c>
      <c r="AG123" s="865">
        <f t="shared" si="22"/>
        <v>0</v>
      </c>
      <c r="AH123" s="865">
        <f t="shared" si="22"/>
        <v>0</v>
      </c>
      <c r="AI123" s="865">
        <f t="shared" si="22"/>
        <v>0</v>
      </c>
      <c r="AJ123" s="865">
        <f t="shared" si="22"/>
        <v>0</v>
      </c>
      <c r="AK123" s="865">
        <f t="shared" si="22"/>
        <v>0</v>
      </c>
      <c r="AL123" s="865">
        <f t="shared" si="22"/>
        <v>0</v>
      </c>
      <c r="AM123" s="865">
        <f t="shared" si="22"/>
        <v>0</v>
      </c>
      <c r="AN123" s="865">
        <f t="shared" si="22"/>
        <v>0</v>
      </c>
      <c r="AO123" s="865">
        <f t="shared" si="22"/>
        <v>0</v>
      </c>
      <c r="AP123" s="865">
        <f t="shared" si="22"/>
        <v>0</v>
      </c>
      <c r="AQ123" s="865">
        <f t="shared" si="22"/>
        <v>0</v>
      </c>
      <c r="AR123" s="865">
        <f t="shared" si="22"/>
        <v>0</v>
      </c>
      <c r="AS123" s="865">
        <f t="shared" si="22"/>
        <v>0</v>
      </c>
      <c r="AT123" s="865">
        <f t="shared" si="22"/>
        <v>0</v>
      </c>
      <c r="AU123" s="865">
        <f t="shared" si="22"/>
        <v>0</v>
      </c>
      <c r="AV123" s="865">
        <f t="shared" si="22"/>
        <v>0</v>
      </c>
      <c r="AW123" s="865">
        <f t="shared" si="22"/>
        <v>0</v>
      </c>
      <c r="AX123" s="865">
        <f t="shared" si="22"/>
        <v>0</v>
      </c>
      <c r="AY123" s="865">
        <f t="shared" si="22"/>
        <v>0</v>
      </c>
      <c r="AZ123" s="865">
        <f t="shared" si="22"/>
        <v>0</v>
      </c>
      <c r="BA123" s="865">
        <f t="shared" si="22"/>
        <v>0</v>
      </c>
      <c r="BB123" s="865">
        <f t="shared" si="22"/>
        <v>0</v>
      </c>
      <c r="BC123" s="865">
        <f t="shared" si="22"/>
        <v>0</v>
      </c>
      <c r="BD123" s="865">
        <f t="shared" si="22"/>
        <v>0</v>
      </c>
      <c r="BE123" s="865">
        <f t="shared" si="22"/>
        <v>0</v>
      </c>
      <c r="BF123" s="865">
        <f t="shared" si="22"/>
        <v>0</v>
      </c>
      <c r="BG123" s="865">
        <f t="shared" si="22"/>
        <v>0</v>
      </c>
      <c r="BH123" s="865">
        <f t="shared" si="22"/>
        <v>0</v>
      </c>
      <c r="BI123" s="865">
        <f t="shared" si="22"/>
        <v>0</v>
      </c>
      <c r="BJ123" s="865">
        <f t="shared" si="22"/>
        <v>0</v>
      </c>
      <c r="BK123" s="1540"/>
      <c r="BL123" s="1540"/>
      <c r="BM123" s="1540"/>
      <c r="BN123" s="1540"/>
      <c r="BO123" s="1540"/>
      <c r="BP123" s="1540"/>
      <c r="BQ123" s="1540"/>
      <c r="BR123" s="1540"/>
      <c r="BS123" s="1540"/>
      <c r="BT123" s="1540"/>
      <c r="BU123" s="1540"/>
      <c r="BV123" s="1540"/>
      <c r="BW123" s="1540"/>
      <c r="BX123" s="1540"/>
      <c r="BY123" s="1540"/>
      <c r="BZ123" s="1540"/>
      <c r="CA123" s="1540"/>
      <c r="CB123" s="1540"/>
      <c r="CC123" s="1540"/>
      <c r="CD123" s="1540"/>
      <c r="CE123" s="1540"/>
      <c r="CF123" s="1540"/>
      <c r="CG123" s="1540"/>
      <c r="CH123" s="1540"/>
      <c r="CI123" s="1518"/>
      <c r="CK123" s="1369"/>
    </row>
    <row r="124" spans="2:89" x14ac:dyDescent="0.25">
      <c r="B124" s="1102" t="s">
        <v>591</v>
      </c>
      <c r="C124" s="1103" t="s">
        <v>361</v>
      </c>
      <c r="D124" s="1104" t="s">
        <v>592</v>
      </c>
      <c r="E124" s="1105" t="s">
        <v>145</v>
      </c>
      <c r="F124" s="1106">
        <v>2</v>
      </c>
      <c r="G124" s="639"/>
      <c r="H124" s="639"/>
      <c r="I124" s="639">
        <f t="shared" ref="I124:AL127" si="23">I26+I96</f>
        <v>0</v>
      </c>
      <c r="J124" s="639">
        <f t="shared" si="23"/>
        <v>0</v>
      </c>
      <c r="K124" s="639">
        <f t="shared" si="23"/>
        <v>0</v>
      </c>
      <c r="L124" s="639">
        <f t="shared" si="23"/>
        <v>0</v>
      </c>
      <c r="M124" s="791">
        <f t="shared" si="23"/>
        <v>0</v>
      </c>
      <c r="N124" s="791">
        <f t="shared" si="23"/>
        <v>0</v>
      </c>
      <c r="O124" s="791">
        <f t="shared" si="23"/>
        <v>0</v>
      </c>
      <c r="P124" s="791">
        <f t="shared" si="23"/>
        <v>0</v>
      </c>
      <c r="Q124" s="791">
        <f t="shared" si="23"/>
        <v>0</v>
      </c>
      <c r="R124" s="791">
        <f t="shared" si="23"/>
        <v>0</v>
      </c>
      <c r="S124" s="791">
        <f t="shared" si="23"/>
        <v>0</v>
      </c>
      <c r="T124" s="791">
        <f t="shared" si="23"/>
        <v>0</v>
      </c>
      <c r="U124" s="791">
        <f t="shared" si="23"/>
        <v>0</v>
      </c>
      <c r="V124" s="791">
        <f t="shared" si="23"/>
        <v>0</v>
      </c>
      <c r="W124" s="791">
        <f t="shared" si="23"/>
        <v>0</v>
      </c>
      <c r="X124" s="791">
        <f t="shared" si="23"/>
        <v>0</v>
      </c>
      <c r="Y124" s="791">
        <f t="shared" si="23"/>
        <v>0</v>
      </c>
      <c r="Z124" s="791">
        <f t="shared" si="23"/>
        <v>0</v>
      </c>
      <c r="AA124" s="791">
        <f t="shared" si="23"/>
        <v>0</v>
      </c>
      <c r="AB124" s="791">
        <f t="shared" si="23"/>
        <v>0</v>
      </c>
      <c r="AC124" s="791">
        <f t="shared" si="23"/>
        <v>0</v>
      </c>
      <c r="AD124" s="791">
        <f t="shared" si="23"/>
        <v>0</v>
      </c>
      <c r="AE124" s="791">
        <f t="shared" si="23"/>
        <v>0</v>
      </c>
      <c r="AF124" s="791">
        <f t="shared" si="23"/>
        <v>0</v>
      </c>
      <c r="AG124" s="791">
        <f t="shared" si="23"/>
        <v>0</v>
      </c>
      <c r="AH124" s="791">
        <f t="shared" si="23"/>
        <v>0</v>
      </c>
      <c r="AI124" s="791">
        <f t="shared" si="23"/>
        <v>0</v>
      </c>
      <c r="AJ124" s="791">
        <f t="shared" si="23"/>
        <v>0</v>
      </c>
      <c r="AK124" s="791">
        <f t="shared" si="23"/>
        <v>0</v>
      </c>
      <c r="AL124" s="791">
        <f t="shared" si="23"/>
        <v>0</v>
      </c>
      <c r="AM124" s="791">
        <f t="shared" si="22"/>
        <v>0</v>
      </c>
      <c r="AN124" s="791">
        <f t="shared" si="22"/>
        <v>0</v>
      </c>
      <c r="AO124" s="791">
        <f t="shared" si="22"/>
        <v>0</v>
      </c>
      <c r="AP124" s="791">
        <f t="shared" si="22"/>
        <v>0</v>
      </c>
      <c r="AQ124" s="791">
        <f t="shared" si="22"/>
        <v>0</v>
      </c>
      <c r="AR124" s="791">
        <f t="shared" si="22"/>
        <v>0</v>
      </c>
      <c r="AS124" s="791">
        <f t="shared" si="22"/>
        <v>0</v>
      </c>
      <c r="AT124" s="791">
        <f t="shared" si="22"/>
        <v>0</v>
      </c>
      <c r="AU124" s="791">
        <f t="shared" si="22"/>
        <v>0</v>
      </c>
      <c r="AV124" s="791">
        <f t="shared" si="22"/>
        <v>0</v>
      </c>
      <c r="AW124" s="791">
        <f t="shared" si="22"/>
        <v>0</v>
      </c>
      <c r="AX124" s="791">
        <f t="shared" si="22"/>
        <v>0</v>
      </c>
      <c r="AY124" s="791">
        <f t="shared" si="22"/>
        <v>0</v>
      </c>
      <c r="AZ124" s="791">
        <f t="shared" si="22"/>
        <v>0</v>
      </c>
      <c r="BA124" s="791">
        <f t="shared" si="22"/>
        <v>0</v>
      </c>
      <c r="BB124" s="791">
        <f t="shared" si="22"/>
        <v>0</v>
      </c>
      <c r="BC124" s="791">
        <f t="shared" si="22"/>
        <v>0</v>
      </c>
      <c r="BD124" s="791">
        <f t="shared" si="22"/>
        <v>0</v>
      </c>
      <c r="BE124" s="791">
        <f t="shared" si="22"/>
        <v>0</v>
      </c>
      <c r="BF124" s="791">
        <f t="shared" si="22"/>
        <v>0</v>
      </c>
      <c r="BG124" s="791">
        <f t="shared" si="22"/>
        <v>0</v>
      </c>
      <c r="BH124" s="791">
        <f t="shared" si="22"/>
        <v>0</v>
      </c>
      <c r="BI124" s="791">
        <f t="shared" si="22"/>
        <v>0</v>
      </c>
      <c r="BJ124" s="791">
        <f t="shared" si="22"/>
        <v>0</v>
      </c>
      <c r="BK124" s="1519"/>
      <c r="BL124" s="1519"/>
      <c r="BM124" s="1519"/>
      <c r="BN124" s="1519"/>
      <c r="BO124" s="1519"/>
      <c r="BP124" s="1519"/>
      <c r="BQ124" s="1519"/>
      <c r="BR124" s="1519"/>
      <c r="BS124" s="1519"/>
      <c r="BT124" s="1519"/>
      <c r="BU124" s="1519"/>
      <c r="BV124" s="1519"/>
      <c r="BW124" s="1519"/>
      <c r="BX124" s="1519"/>
      <c r="BY124" s="1519"/>
      <c r="BZ124" s="1519"/>
      <c r="CA124" s="1519"/>
      <c r="CB124" s="1519"/>
      <c r="CC124" s="1519"/>
      <c r="CD124" s="1519"/>
      <c r="CE124" s="1519"/>
      <c r="CF124" s="1519"/>
      <c r="CG124" s="1519"/>
      <c r="CH124" s="1519"/>
      <c r="CI124" s="1518"/>
      <c r="CK124" s="1369"/>
    </row>
    <row r="125" spans="2:89" x14ac:dyDescent="0.25">
      <c r="B125" s="786" t="s">
        <v>593</v>
      </c>
      <c r="C125" s="787" t="s">
        <v>363</v>
      </c>
      <c r="D125" s="788" t="s">
        <v>594</v>
      </c>
      <c r="E125" s="789" t="s">
        <v>145</v>
      </c>
      <c r="F125" s="790">
        <v>2</v>
      </c>
      <c r="G125" s="639"/>
      <c r="H125" s="639"/>
      <c r="I125" s="639">
        <f t="shared" si="23"/>
        <v>0</v>
      </c>
      <c r="J125" s="639">
        <f t="shared" si="23"/>
        <v>0</v>
      </c>
      <c r="K125" s="639">
        <f t="shared" si="23"/>
        <v>0</v>
      </c>
      <c r="L125" s="639">
        <f t="shared" si="23"/>
        <v>0</v>
      </c>
      <c r="M125" s="791">
        <f t="shared" si="23"/>
        <v>0</v>
      </c>
      <c r="N125" s="791">
        <f t="shared" si="23"/>
        <v>0</v>
      </c>
      <c r="O125" s="791">
        <f t="shared" si="23"/>
        <v>0</v>
      </c>
      <c r="P125" s="791">
        <f t="shared" si="23"/>
        <v>0</v>
      </c>
      <c r="Q125" s="791">
        <f t="shared" si="23"/>
        <v>0</v>
      </c>
      <c r="R125" s="791">
        <f t="shared" si="23"/>
        <v>0</v>
      </c>
      <c r="S125" s="791">
        <f t="shared" si="23"/>
        <v>0</v>
      </c>
      <c r="T125" s="791">
        <f t="shared" si="23"/>
        <v>0</v>
      </c>
      <c r="U125" s="791">
        <f t="shared" si="23"/>
        <v>0</v>
      </c>
      <c r="V125" s="791">
        <f t="shared" si="23"/>
        <v>0</v>
      </c>
      <c r="W125" s="791">
        <f t="shared" si="23"/>
        <v>0</v>
      </c>
      <c r="X125" s="791">
        <f t="shared" si="23"/>
        <v>0</v>
      </c>
      <c r="Y125" s="791">
        <f t="shared" si="23"/>
        <v>0</v>
      </c>
      <c r="Z125" s="791">
        <f t="shared" si="23"/>
        <v>0</v>
      </c>
      <c r="AA125" s="791">
        <f t="shared" si="23"/>
        <v>26.107017774094512</v>
      </c>
      <c r="AB125" s="791">
        <f t="shared" si="23"/>
        <v>30.422906940761081</v>
      </c>
      <c r="AC125" s="791">
        <f t="shared" si="23"/>
        <v>30.254007474709407</v>
      </c>
      <c r="AD125" s="791">
        <f t="shared" si="23"/>
        <v>33.01464207524112</v>
      </c>
      <c r="AE125" s="791">
        <f t="shared" si="23"/>
        <v>36.623668741908133</v>
      </c>
      <c r="AF125" s="791">
        <f t="shared" si="23"/>
        <v>41.236495408574804</v>
      </c>
      <c r="AG125" s="791">
        <f t="shared" si="23"/>
        <v>44.165412774094001</v>
      </c>
      <c r="AH125" s="791">
        <f t="shared" si="23"/>
        <v>45</v>
      </c>
      <c r="AI125" s="791">
        <f t="shared" si="23"/>
        <v>45</v>
      </c>
      <c r="AJ125" s="791">
        <f t="shared" si="23"/>
        <v>45</v>
      </c>
      <c r="AK125" s="791">
        <f t="shared" si="23"/>
        <v>45</v>
      </c>
      <c r="AL125" s="791">
        <f t="shared" si="23"/>
        <v>45</v>
      </c>
      <c r="AM125" s="791">
        <f t="shared" si="22"/>
        <v>45</v>
      </c>
      <c r="AN125" s="791">
        <f t="shared" si="22"/>
        <v>45</v>
      </c>
      <c r="AO125" s="791">
        <f t="shared" si="22"/>
        <v>45</v>
      </c>
      <c r="AP125" s="791">
        <f t="shared" si="22"/>
        <v>45</v>
      </c>
      <c r="AQ125" s="791">
        <f t="shared" si="22"/>
        <v>45</v>
      </c>
      <c r="AR125" s="791">
        <f t="shared" si="22"/>
        <v>45</v>
      </c>
      <c r="AS125" s="791">
        <f t="shared" si="22"/>
        <v>45</v>
      </c>
      <c r="AT125" s="791">
        <f t="shared" si="22"/>
        <v>45</v>
      </c>
      <c r="AU125" s="791">
        <f t="shared" si="22"/>
        <v>45</v>
      </c>
      <c r="AV125" s="791">
        <f t="shared" si="22"/>
        <v>45</v>
      </c>
      <c r="AW125" s="791">
        <f t="shared" si="22"/>
        <v>45</v>
      </c>
      <c r="AX125" s="791">
        <f t="shared" si="22"/>
        <v>45</v>
      </c>
      <c r="AY125" s="791">
        <f t="shared" si="22"/>
        <v>45</v>
      </c>
      <c r="AZ125" s="791">
        <f t="shared" si="22"/>
        <v>45</v>
      </c>
      <c r="BA125" s="791">
        <f t="shared" si="22"/>
        <v>45</v>
      </c>
      <c r="BB125" s="791">
        <f t="shared" si="22"/>
        <v>45</v>
      </c>
      <c r="BC125" s="791">
        <f t="shared" si="22"/>
        <v>45</v>
      </c>
      <c r="BD125" s="791">
        <f t="shared" si="22"/>
        <v>45</v>
      </c>
      <c r="BE125" s="791">
        <f t="shared" si="22"/>
        <v>45</v>
      </c>
      <c r="BF125" s="791">
        <f t="shared" si="22"/>
        <v>45</v>
      </c>
      <c r="BG125" s="791">
        <f t="shared" si="22"/>
        <v>45</v>
      </c>
      <c r="BH125" s="791">
        <f t="shared" si="22"/>
        <v>45</v>
      </c>
      <c r="BI125" s="791">
        <f t="shared" si="22"/>
        <v>45</v>
      </c>
      <c r="BJ125" s="791">
        <f t="shared" si="22"/>
        <v>45</v>
      </c>
      <c r="BK125" s="1519"/>
      <c r="BL125" s="1519"/>
      <c r="BM125" s="1519"/>
      <c r="BN125" s="1519"/>
      <c r="BO125" s="1519"/>
      <c r="BP125" s="1519"/>
      <c r="BQ125" s="1519"/>
      <c r="BR125" s="1519"/>
      <c r="BS125" s="1519"/>
      <c r="BT125" s="1519"/>
      <c r="BU125" s="1519"/>
      <c r="BV125" s="1519"/>
      <c r="BW125" s="1519"/>
      <c r="BX125" s="1519"/>
      <c r="BY125" s="1519"/>
      <c r="BZ125" s="1519"/>
      <c r="CA125" s="1519"/>
      <c r="CB125" s="1519"/>
      <c r="CC125" s="1519"/>
      <c r="CD125" s="1519"/>
      <c r="CE125" s="1519"/>
      <c r="CF125" s="1519"/>
      <c r="CG125" s="1519"/>
      <c r="CH125" s="1519"/>
      <c r="CI125" s="1518"/>
      <c r="CK125" s="1369"/>
    </row>
    <row r="126" spans="2:89" x14ac:dyDescent="0.25">
      <c r="B126" s="792" t="s">
        <v>595</v>
      </c>
      <c r="C126" s="787" t="s">
        <v>365</v>
      </c>
      <c r="D126" s="788" t="s">
        <v>596</v>
      </c>
      <c r="E126" s="789" t="s">
        <v>145</v>
      </c>
      <c r="F126" s="790">
        <v>2</v>
      </c>
      <c r="G126" s="639"/>
      <c r="H126" s="639"/>
      <c r="I126" s="639">
        <f>I28+I98</f>
        <v>0</v>
      </c>
      <c r="J126" s="639">
        <f t="shared" si="23"/>
        <v>0</v>
      </c>
      <c r="K126" s="639">
        <f t="shared" si="23"/>
        <v>0</v>
      </c>
      <c r="L126" s="639">
        <f>L28+L98</f>
        <v>0</v>
      </c>
      <c r="M126" s="639">
        <f t="shared" si="23"/>
        <v>0</v>
      </c>
      <c r="N126" s="639">
        <f t="shared" si="23"/>
        <v>0</v>
      </c>
      <c r="O126" s="639">
        <f t="shared" si="23"/>
        <v>0</v>
      </c>
      <c r="P126" s="639">
        <f t="shared" si="23"/>
        <v>0</v>
      </c>
      <c r="Q126" s="639">
        <f t="shared" si="23"/>
        <v>0</v>
      </c>
      <c r="R126" s="639">
        <f>R28+R98</f>
        <v>0</v>
      </c>
      <c r="S126" s="639">
        <f t="shared" si="23"/>
        <v>0</v>
      </c>
      <c r="T126" s="639">
        <f t="shared" si="23"/>
        <v>0</v>
      </c>
      <c r="U126" s="639">
        <f t="shared" si="23"/>
        <v>0</v>
      </c>
      <c r="V126" s="639">
        <f t="shared" si="23"/>
        <v>-19.999999999999993</v>
      </c>
      <c r="W126" s="639">
        <f t="shared" si="23"/>
        <v>-20.000000000000004</v>
      </c>
      <c r="X126" s="639">
        <f t="shared" si="23"/>
        <v>-20.000000000000004</v>
      </c>
      <c r="Y126" s="639">
        <f t="shared" si="23"/>
        <v>-20.000000000000004</v>
      </c>
      <c r="Z126" s="639">
        <f t="shared" si="23"/>
        <v>-20.000000000000004</v>
      </c>
      <c r="AA126" s="639">
        <f t="shared" si="23"/>
        <v>-20.000000000000004</v>
      </c>
      <c r="AB126" s="639">
        <f t="shared" si="23"/>
        <v>-60</v>
      </c>
      <c r="AC126" s="639">
        <f t="shared" si="23"/>
        <v>-60.000000000000355</v>
      </c>
      <c r="AD126" s="639">
        <f t="shared" si="23"/>
        <v>-60.000000000000355</v>
      </c>
      <c r="AE126" s="639">
        <f t="shared" si="23"/>
        <v>-60.000000000000014</v>
      </c>
      <c r="AF126" s="639">
        <f t="shared" si="23"/>
        <v>-60.000000000000014</v>
      </c>
      <c r="AG126" s="639">
        <f t="shared" si="23"/>
        <v>-60.000000000000007</v>
      </c>
      <c r="AH126" s="639">
        <f t="shared" si="23"/>
        <v>-50</v>
      </c>
      <c r="AI126" s="639">
        <f t="shared" si="23"/>
        <v>-50.427508892572597</v>
      </c>
      <c r="AJ126" s="639">
        <f t="shared" si="23"/>
        <v>-44.858229725906284</v>
      </c>
      <c r="AK126" s="639">
        <f t="shared" si="23"/>
        <v>-39.903460559238965</v>
      </c>
      <c r="AL126" s="639">
        <f t="shared" si="23"/>
        <v>-39.57498805923899</v>
      </c>
      <c r="AM126" s="639">
        <f t="shared" si="22"/>
        <v>-39.130745559239273</v>
      </c>
      <c r="AN126" s="639">
        <f t="shared" si="22"/>
        <v>-38.250193059239024</v>
      </c>
      <c r="AO126" s="639">
        <f t="shared" si="22"/>
        <v>-38.391260559239001</v>
      </c>
      <c r="AP126" s="639">
        <f t="shared" si="22"/>
        <v>-37.673848059239305</v>
      </c>
      <c r="AQ126" s="639">
        <f t="shared" si="22"/>
        <v>-37.709535559239043</v>
      </c>
      <c r="AR126" s="639">
        <f t="shared" si="22"/>
        <v>-36.308343059239263</v>
      </c>
      <c r="AS126" s="639">
        <f t="shared" si="22"/>
        <v>-36.387190559239215</v>
      </c>
      <c r="AT126" s="639">
        <f t="shared" si="22"/>
        <v>-35.674598059239003</v>
      </c>
      <c r="AU126" s="639">
        <f t="shared" si="22"/>
        <v>-35.527005559239257</v>
      </c>
      <c r="AV126" s="639">
        <f t="shared" si="22"/>
        <v>-34.880693059239007</v>
      </c>
      <c r="AW126" s="639">
        <f t="shared" si="22"/>
        <v>-35.092820559239016</v>
      </c>
      <c r="AX126" s="639">
        <f t="shared" si="22"/>
        <v>-33.932688059238984</v>
      </c>
      <c r="AY126" s="639">
        <f t="shared" si="22"/>
        <v>-33.599445559239015</v>
      </c>
      <c r="AZ126" s="639">
        <f t="shared" si="22"/>
        <v>-33.576833059239164</v>
      </c>
      <c r="BA126" s="639">
        <f t="shared" si="22"/>
        <v>-33.171450559239148</v>
      </c>
      <c r="BB126" s="639">
        <f t="shared" si="22"/>
        <v>-33.068228059238962</v>
      </c>
      <c r="BC126" s="639">
        <f t="shared" si="22"/>
        <v>-32.639085559239021</v>
      </c>
      <c r="BD126" s="639">
        <f t="shared" si="22"/>
        <v>-32.217883059239014</v>
      </c>
      <c r="BE126" s="639">
        <f t="shared" si="22"/>
        <v>-31.454830559239014</v>
      </c>
      <c r="BF126" s="639">
        <f t="shared" si="22"/>
        <v>-30.922168059238988</v>
      </c>
      <c r="BG126" s="639">
        <f t="shared" si="22"/>
        <v>-30.547575559238997</v>
      </c>
      <c r="BH126" s="639">
        <f t="shared" si="22"/>
        <v>-30.116493059238952</v>
      </c>
      <c r="BI126" s="639">
        <f t="shared" si="22"/>
        <v>-29.942350559238985</v>
      </c>
      <c r="BJ126" s="639">
        <f t="shared" si="22"/>
        <v>-29.690068059239014</v>
      </c>
      <c r="BK126" s="1517"/>
      <c r="BL126" s="1517"/>
      <c r="BM126" s="1517"/>
      <c r="BN126" s="1517"/>
      <c r="BO126" s="1517"/>
      <c r="BP126" s="1517"/>
      <c r="BQ126" s="1517"/>
      <c r="BR126" s="1517"/>
      <c r="BS126" s="1517"/>
      <c r="BT126" s="1517"/>
      <c r="BU126" s="1517"/>
      <c r="BV126" s="1517"/>
      <c r="BW126" s="1517"/>
      <c r="BX126" s="1517"/>
      <c r="BY126" s="1517"/>
      <c r="BZ126" s="1517"/>
      <c r="CA126" s="1517"/>
      <c r="CB126" s="1517"/>
      <c r="CC126" s="1517"/>
      <c r="CD126" s="1517"/>
      <c r="CE126" s="1517"/>
      <c r="CF126" s="1517"/>
      <c r="CG126" s="1517"/>
      <c r="CH126" s="1517"/>
      <c r="CI126" s="1518"/>
      <c r="CK126" s="1369"/>
    </row>
    <row r="127" spans="2:89" x14ac:dyDescent="0.25">
      <c r="B127" s="792" t="s">
        <v>597</v>
      </c>
      <c r="C127" s="787" t="s">
        <v>367</v>
      </c>
      <c r="D127" s="788" t="s">
        <v>598</v>
      </c>
      <c r="E127" s="789" t="s">
        <v>145</v>
      </c>
      <c r="F127" s="790">
        <v>2</v>
      </c>
      <c r="G127" s="639"/>
      <c r="H127" s="639"/>
      <c r="I127" s="639">
        <f t="shared" si="23"/>
        <v>-31.864750054794516</v>
      </c>
      <c r="J127" s="639">
        <f t="shared" si="23"/>
        <v>-32.066351178082186</v>
      </c>
      <c r="K127" s="639">
        <f t="shared" si="23"/>
        <v>-32.066351178082186</v>
      </c>
      <c r="L127" s="639">
        <f t="shared" si="23"/>
        <v>-32.092601178082191</v>
      </c>
      <c r="M127" s="791">
        <f t="shared" si="23"/>
        <v>-32.092601178082191</v>
      </c>
      <c r="N127" s="791">
        <f t="shared" si="23"/>
        <v>-32.092601178082191</v>
      </c>
      <c r="O127" s="791">
        <f t="shared" si="23"/>
        <v>-32.092601178082191</v>
      </c>
      <c r="P127" s="791">
        <f t="shared" si="23"/>
        <v>-32.092601178082191</v>
      </c>
      <c r="Q127" s="791">
        <f t="shared" si="23"/>
        <v>-32.092601178082184</v>
      </c>
      <c r="R127" s="791">
        <f>R29+R99</f>
        <v>-32.092601178082191</v>
      </c>
      <c r="S127" s="791">
        <f t="shared" si="23"/>
        <v>-53.092601178082191</v>
      </c>
      <c r="T127" s="791">
        <f t="shared" si="23"/>
        <v>-52.336873513625449</v>
      </c>
      <c r="U127" s="791">
        <f t="shared" si="23"/>
        <v>-50.350197625473264</v>
      </c>
      <c r="V127" s="791">
        <f t="shared" si="23"/>
        <v>-43.577881737321093</v>
      </c>
      <c r="W127" s="791">
        <f t="shared" si="23"/>
        <v>-47.41000173732106</v>
      </c>
      <c r="X127" s="791">
        <f t="shared" si="23"/>
        <v>-48.293731737321089</v>
      </c>
      <c r="Y127" s="791">
        <f t="shared" si="23"/>
        <v>-49.607571737321074</v>
      </c>
      <c r="Z127" s="791">
        <f t="shared" si="23"/>
        <v>-51.215681737321091</v>
      </c>
      <c r="AA127" s="791">
        <f t="shared" si="23"/>
        <v>-38.092601178082191</v>
      </c>
      <c r="AB127" s="791">
        <f t="shared" si="23"/>
        <v>-38.092601178082191</v>
      </c>
      <c r="AC127" s="791">
        <f t="shared" si="23"/>
        <v>-29.341022545363789</v>
      </c>
      <c r="AD127" s="791">
        <f t="shared" si="23"/>
        <v>-27.885897979228858</v>
      </c>
      <c r="AE127" s="791">
        <f t="shared" si="23"/>
        <v>-26.171325479229242</v>
      </c>
      <c r="AF127" s="791">
        <f t="shared" si="23"/>
        <v>-25.524662979229227</v>
      </c>
      <c r="AG127" s="791">
        <f t="shared" si="23"/>
        <v>-23.092601178082191</v>
      </c>
      <c r="AH127" s="791">
        <f t="shared" si="23"/>
        <v>-23.092601178082191</v>
      </c>
      <c r="AI127" s="791">
        <f t="shared" si="23"/>
        <v>-23.092601178082191</v>
      </c>
      <c r="AJ127" s="791">
        <f t="shared" si="23"/>
        <v>-23.092601178082191</v>
      </c>
      <c r="AK127" s="791">
        <f t="shared" si="23"/>
        <v>-23.092601178082191</v>
      </c>
      <c r="AL127" s="791">
        <f t="shared" si="23"/>
        <v>-23.092601178082191</v>
      </c>
      <c r="AM127" s="791">
        <f t="shared" si="22"/>
        <v>-23.092601178082191</v>
      </c>
      <c r="AN127" s="791">
        <f t="shared" si="22"/>
        <v>-23.092601178082191</v>
      </c>
      <c r="AO127" s="791">
        <f t="shared" si="22"/>
        <v>-23.092601178082191</v>
      </c>
      <c r="AP127" s="791">
        <f t="shared" si="22"/>
        <v>-23.092601178082191</v>
      </c>
      <c r="AQ127" s="791">
        <f t="shared" si="22"/>
        <v>-23.092601178082191</v>
      </c>
      <c r="AR127" s="791">
        <f t="shared" si="22"/>
        <v>-23.092601178082191</v>
      </c>
      <c r="AS127" s="791">
        <f t="shared" si="22"/>
        <v>-23.092601178082191</v>
      </c>
      <c r="AT127" s="791">
        <f t="shared" si="22"/>
        <v>-23.092601178082191</v>
      </c>
      <c r="AU127" s="791">
        <f t="shared" si="22"/>
        <v>-23.092601178082191</v>
      </c>
      <c r="AV127" s="791">
        <f t="shared" si="22"/>
        <v>-23.092601178082191</v>
      </c>
      <c r="AW127" s="791">
        <f t="shared" si="22"/>
        <v>-23.092601178082191</v>
      </c>
      <c r="AX127" s="791">
        <f t="shared" si="22"/>
        <v>-23.092601178082191</v>
      </c>
      <c r="AY127" s="791">
        <f t="shared" si="22"/>
        <v>-23.092601178082191</v>
      </c>
      <c r="AZ127" s="791">
        <f t="shared" si="22"/>
        <v>-23.092601178082191</v>
      </c>
      <c r="BA127" s="791">
        <f t="shared" si="22"/>
        <v>-23.092601178082191</v>
      </c>
      <c r="BB127" s="791">
        <f t="shared" si="22"/>
        <v>-23.092601178082191</v>
      </c>
      <c r="BC127" s="791">
        <f t="shared" si="22"/>
        <v>-23.092601178082191</v>
      </c>
      <c r="BD127" s="791">
        <f t="shared" si="22"/>
        <v>-23.092601178082191</v>
      </c>
      <c r="BE127" s="791">
        <f t="shared" si="22"/>
        <v>-23.092601178082191</v>
      </c>
      <c r="BF127" s="791">
        <f t="shared" si="22"/>
        <v>-23.092601178082191</v>
      </c>
      <c r="BG127" s="791">
        <f t="shared" si="22"/>
        <v>-23.092601178082191</v>
      </c>
      <c r="BH127" s="791">
        <f t="shared" si="22"/>
        <v>-23.092601178082191</v>
      </c>
      <c r="BI127" s="791">
        <f t="shared" si="22"/>
        <v>-23.092601178082191</v>
      </c>
      <c r="BJ127" s="791">
        <f t="shared" si="22"/>
        <v>-23.092601178082191</v>
      </c>
      <c r="BK127" s="1519"/>
      <c r="BL127" s="1519"/>
      <c r="BM127" s="1519"/>
      <c r="BN127" s="1519"/>
      <c r="BO127" s="1519"/>
      <c r="BP127" s="1519"/>
      <c r="BQ127" s="1519"/>
      <c r="BR127" s="1519"/>
      <c r="BS127" s="1519"/>
      <c r="BT127" s="1519"/>
      <c r="BU127" s="1519"/>
      <c r="BV127" s="1519"/>
      <c r="BW127" s="1519"/>
      <c r="BX127" s="1519"/>
      <c r="BY127" s="1519"/>
      <c r="BZ127" s="1519"/>
      <c r="CA127" s="1519"/>
      <c r="CB127" s="1519"/>
      <c r="CC127" s="1519"/>
      <c r="CD127" s="1519"/>
      <c r="CE127" s="1519"/>
      <c r="CF127" s="1519"/>
      <c r="CG127" s="1519"/>
      <c r="CH127" s="1519"/>
      <c r="CI127" s="1518"/>
      <c r="CK127" s="1369"/>
    </row>
    <row r="128" spans="2:89" x14ac:dyDescent="0.25">
      <c r="B128" s="792" t="s">
        <v>599</v>
      </c>
      <c r="C128" s="793" t="s">
        <v>371</v>
      </c>
      <c r="D128" s="788" t="s">
        <v>600</v>
      </c>
      <c r="E128" s="789" t="s">
        <v>145</v>
      </c>
      <c r="F128" s="790">
        <v>2</v>
      </c>
      <c r="G128" s="639"/>
      <c r="H128" s="639"/>
      <c r="I128" s="639">
        <f t="shared" ref="I128:BJ128" si="24">I31+I100+I101+I102+I103</f>
        <v>221.93400000000003</v>
      </c>
      <c r="J128" s="639">
        <f t="shared" si="24"/>
        <v>221.84181000000004</v>
      </c>
      <c r="K128" s="639">
        <f t="shared" si="24"/>
        <v>221.74963000000002</v>
      </c>
      <c r="L128" s="639">
        <f>L31+L100+L101+L102+L103</f>
        <v>221.65744000000001</v>
      </c>
      <c r="M128" s="639">
        <f>M31+M100+M101+M102+M103</f>
        <v>221.56525000000002</v>
      </c>
      <c r="N128" s="639">
        <f t="shared" si="24"/>
        <v>221.47306</v>
      </c>
      <c r="O128" s="639">
        <f t="shared" si="24"/>
        <v>221.38088000000002</v>
      </c>
      <c r="P128" s="639">
        <f t="shared" si="24"/>
        <v>221.28869000000003</v>
      </c>
      <c r="Q128" s="639">
        <f t="shared" si="24"/>
        <v>221.19650000000001</v>
      </c>
      <c r="R128" s="639">
        <f>R31+R100+R101+R102+R103</f>
        <v>213.18761411184781</v>
      </c>
      <c r="S128" s="639">
        <f t="shared" si="24"/>
        <v>225.17872822369563</v>
      </c>
      <c r="T128" s="639">
        <f t="shared" si="24"/>
        <v>217.16985233554331</v>
      </c>
      <c r="U128" s="639">
        <f t="shared" si="24"/>
        <v>213.2609664473911</v>
      </c>
      <c r="V128" s="639">
        <f t="shared" si="24"/>
        <v>225.25208055923892</v>
      </c>
      <c r="W128" s="639">
        <f t="shared" si="24"/>
        <v>225.33672055923893</v>
      </c>
      <c r="X128" s="639">
        <f t="shared" si="24"/>
        <v>225.42135055923893</v>
      </c>
      <c r="Y128" s="639">
        <f t="shared" si="24"/>
        <v>225.50598055923891</v>
      </c>
      <c r="Z128" s="639">
        <f t="shared" si="24"/>
        <v>225.59061055923891</v>
      </c>
      <c r="AA128" s="639">
        <f t="shared" si="24"/>
        <v>184.51644222590551</v>
      </c>
      <c r="AB128" s="639">
        <f t="shared" si="24"/>
        <v>218.84554305923893</v>
      </c>
      <c r="AC128" s="639">
        <f t="shared" si="24"/>
        <v>209.77465389257219</v>
      </c>
      <c r="AD128" s="639">
        <f t="shared" si="24"/>
        <v>204.10376472590551</v>
      </c>
      <c r="AE128" s="639">
        <f t="shared" si="24"/>
        <v>198.43286555923891</v>
      </c>
      <c r="AF128" s="639">
        <f t="shared" si="24"/>
        <v>192.76197639257219</v>
      </c>
      <c r="AG128" s="639">
        <f t="shared" si="24"/>
        <v>187.09108722590599</v>
      </c>
      <c r="AH128" s="639">
        <f t="shared" si="24"/>
        <v>181.420198059239</v>
      </c>
      <c r="AI128" s="639">
        <f t="shared" si="24"/>
        <v>175.74929889257203</v>
      </c>
      <c r="AJ128" s="639">
        <f t="shared" si="24"/>
        <v>170.078409725906</v>
      </c>
      <c r="AK128" s="639">
        <f t="shared" si="24"/>
        <v>164.407520559239</v>
      </c>
      <c r="AL128" s="639">
        <f t="shared" si="24"/>
        <v>164.246398059239</v>
      </c>
      <c r="AM128" s="639">
        <f t="shared" si="24"/>
        <v>164.08526555923902</v>
      </c>
      <c r="AN128" s="639">
        <f t="shared" si="24"/>
        <v>163.92414305923901</v>
      </c>
      <c r="AO128" s="639">
        <f t="shared" si="24"/>
        <v>163.76302055923901</v>
      </c>
      <c r="AP128" s="639">
        <f t="shared" si="24"/>
        <v>163.60189805923901</v>
      </c>
      <c r="AQ128" s="639">
        <f t="shared" si="24"/>
        <v>163.440765559239</v>
      </c>
      <c r="AR128" s="639">
        <f t="shared" si="24"/>
        <v>163.27964305923899</v>
      </c>
      <c r="AS128" s="639">
        <f t="shared" si="24"/>
        <v>163.11852055923902</v>
      </c>
      <c r="AT128" s="639">
        <f t="shared" si="24"/>
        <v>162.95739805923901</v>
      </c>
      <c r="AU128" s="639">
        <f t="shared" si="24"/>
        <v>162.79627555923901</v>
      </c>
      <c r="AV128" s="639">
        <f t="shared" si="24"/>
        <v>162.635143059239</v>
      </c>
      <c r="AW128" s="639">
        <f t="shared" si="24"/>
        <v>162.47402055923902</v>
      </c>
      <c r="AX128" s="639">
        <f t="shared" si="24"/>
        <v>162.31289805923902</v>
      </c>
      <c r="AY128" s="639">
        <f t="shared" si="24"/>
        <v>162.15177555923901</v>
      </c>
      <c r="AZ128" s="639">
        <f t="shared" si="24"/>
        <v>161.99064305923901</v>
      </c>
      <c r="BA128" s="639">
        <f t="shared" si="24"/>
        <v>161.829520559239</v>
      </c>
      <c r="BB128" s="639">
        <f t="shared" si="24"/>
        <v>161.668398059239</v>
      </c>
      <c r="BC128" s="639">
        <f t="shared" si="24"/>
        <v>161.50727555923902</v>
      </c>
      <c r="BD128" s="639">
        <f t="shared" si="24"/>
        <v>161.34614305923901</v>
      </c>
      <c r="BE128" s="639">
        <f t="shared" si="24"/>
        <v>161.18502055923901</v>
      </c>
      <c r="BF128" s="639">
        <f t="shared" si="24"/>
        <v>161.023898059239</v>
      </c>
      <c r="BG128" s="639">
        <f t="shared" si="24"/>
        <v>160.86276555923899</v>
      </c>
      <c r="BH128" s="639">
        <f t="shared" si="24"/>
        <v>160.70164305923902</v>
      </c>
      <c r="BI128" s="639">
        <f t="shared" si="24"/>
        <v>160.54052055923901</v>
      </c>
      <c r="BJ128" s="639">
        <f t="shared" si="24"/>
        <v>160.37939805923901</v>
      </c>
      <c r="BK128" s="1517"/>
      <c r="BL128" s="1517"/>
      <c r="BM128" s="1517"/>
      <c r="BN128" s="1517"/>
      <c r="BO128" s="1517"/>
      <c r="BP128" s="1517"/>
      <c r="BQ128" s="1517"/>
      <c r="BR128" s="1517"/>
      <c r="BS128" s="1517"/>
      <c r="BT128" s="1517"/>
      <c r="BU128" s="1517"/>
      <c r="BV128" s="1517"/>
      <c r="BW128" s="1517"/>
      <c r="BX128" s="1517"/>
      <c r="BY128" s="1517"/>
      <c r="BZ128" s="1517"/>
      <c r="CA128" s="1517"/>
      <c r="CB128" s="1517"/>
      <c r="CC128" s="1517"/>
      <c r="CD128" s="1517"/>
      <c r="CE128" s="1517"/>
      <c r="CF128" s="1517"/>
      <c r="CG128" s="1517"/>
      <c r="CH128" s="1517"/>
      <c r="CI128" s="1518"/>
      <c r="CK128" s="1369"/>
    </row>
    <row r="129" spans="2:89" ht="27.6" x14ac:dyDescent="0.25">
      <c r="B129" s="792" t="s">
        <v>601</v>
      </c>
      <c r="C129" s="793" t="s">
        <v>602</v>
      </c>
      <c r="D129" s="788" t="s">
        <v>603</v>
      </c>
      <c r="E129" s="789" t="s">
        <v>145</v>
      </c>
      <c r="F129" s="790">
        <v>2</v>
      </c>
      <c r="G129" s="639"/>
      <c r="H129" s="639"/>
      <c r="I129" s="639">
        <f t="shared" ref="I129:BJ129" si="25">I39+I104+I105</f>
        <v>2.4</v>
      </c>
      <c r="J129" s="639">
        <f t="shared" si="25"/>
        <v>2.4</v>
      </c>
      <c r="K129" s="639">
        <f t="shared" si="25"/>
        <v>2.4</v>
      </c>
      <c r="L129" s="639">
        <f t="shared" si="25"/>
        <v>2.4</v>
      </c>
      <c r="M129" s="791">
        <f t="shared" si="25"/>
        <v>2.4</v>
      </c>
      <c r="N129" s="791">
        <f t="shared" si="25"/>
        <v>2.4</v>
      </c>
      <c r="O129" s="791">
        <f t="shared" si="25"/>
        <v>2.4</v>
      </c>
      <c r="P129" s="791">
        <f t="shared" si="25"/>
        <v>2.4</v>
      </c>
      <c r="Q129" s="791">
        <f t="shared" si="25"/>
        <v>2.4</v>
      </c>
      <c r="R129" s="791">
        <f t="shared" si="25"/>
        <v>2.4</v>
      </c>
      <c r="S129" s="791">
        <f t="shared" si="25"/>
        <v>2.4</v>
      </c>
      <c r="T129" s="791">
        <f t="shared" si="25"/>
        <v>2.4</v>
      </c>
      <c r="U129" s="791">
        <f t="shared" si="25"/>
        <v>2.4</v>
      </c>
      <c r="V129" s="791">
        <f t="shared" si="25"/>
        <v>2.4</v>
      </c>
      <c r="W129" s="791">
        <f t="shared" si="25"/>
        <v>2.4</v>
      </c>
      <c r="X129" s="791">
        <f t="shared" si="25"/>
        <v>2.4</v>
      </c>
      <c r="Y129" s="791">
        <f t="shared" si="25"/>
        <v>2.4</v>
      </c>
      <c r="Z129" s="791">
        <f t="shared" si="25"/>
        <v>2.4</v>
      </c>
      <c r="AA129" s="791">
        <f t="shared" si="25"/>
        <v>2.4</v>
      </c>
      <c r="AB129" s="791">
        <f t="shared" si="25"/>
        <v>2.4</v>
      </c>
      <c r="AC129" s="791">
        <f t="shared" si="25"/>
        <v>2.4</v>
      </c>
      <c r="AD129" s="791">
        <f t="shared" si="25"/>
        <v>2.4</v>
      </c>
      <c r="AE129" s="791">
        <f t="shared" si="25"/>
        <v>2.4</v>
      </c>
      <c r="AF129" s="791">
        <f t="shared" si="25"/>
        <v>2.4</v>
      </c>
      <c r="AG129" s="791">
        <f t="shared" si="25"/>
        <v>2.4</v>
      </c>
      <c r="AH129" s="791">
        <f t="shared" si="25"/>
        <v>2.4</v>
      </c>
      <c r="AI129" s="791">
        <f t="shared" si="25"/>
        <v>2.4</v>
      </c>
      <c r="AJ129" s="791">
        <f t="shared" si="25"/>
        <v>2.4</v>
      </c>
      <c r="AK129" s="791">
        <f t="shared" si="25"/>
        <v>2.4</v>
      </c>
      <c r="AL129" s="791">
        <f t="shared" si="25"/>
        <v>2.4</v>
      </c>
      <c r="AM129" s="791">
        <f t="shared" si="25"/>
        <v>2.4</v>
      </c>
      <c r="AN129" s="791">
        <f t="shared" si="25"/>
        <v>2.4</v>
      </c>
      <c r="AO129" s="791">
        <f t="shared" si="25"/>
        <v>2.4</v>
      </c>
      <c r="AP129" s="791">
        <f t="shared" si="25"/>
        <v>2.4</v>
      </c>
      <c r="AQ129" s="791">
        <f t="shared" si="25"/>
        <v>2.4</v>
      </c>
      <c r="AR129" s="791">
        <f t="shared" si="25"/>
        <v>2.4</v>
      </c>
      <c r="AS129" s="791">
        <f t="shared" si="25"/>
        <v>2.4</v>
      </c>
      <c r="AT129" s="791">
        <f t="shared" si="25"/>
        <v>2.4</v>
      </c>
      <c r="AU129" s="791">
        <f t="shared" si="25"/>
        <v>2.4</v>
      </c>
      <c r="AV129" s="791">
        <f t="shared" si="25"/>
        <v>2.4</v>
      </c>
      <c r="AW129" s="791">
        <f t="shared" si="25"/>
        <v>2.4</v>
      </c>
      <c r="AX129" s="791">
        <f t="shared" si="25"/>
        <v>2.4</v>
      </c>
      <c r="AY129" s="791">
        <f t="shared" si="25"/>
        <v>2.4</v>
      </c>
      <c r="AZ129" s="791">
        <f t="shared" si="25"/>
        <v>2.4</v>
      </c>
      <c r="BA129" s="791">
        <f t="shared" si="25"/>
        <v>2.4</v>
      </c>
      <c r="BB129" s="791">
        <f t="shared" si="25"/>
        <v>2.4</v>
      </c>
      <c r="BC129" s="791">
        <f t="shared" si="25"/>
        <v>2.4</v>
      </c>
      <c r="BD129" s="791">
        <f t="shared" si="25"/>
        <v>2.4</v>
      </c>
      <c r="BE129" s="791">
        <f t="shared" si="25"/>
        <v>2.4</v>
      </c>
      <c r="BF129" s="791">
        <f t="shared" si="25"/>
        <v>2.4</v>
      </c>
      <c r="BG129" s="791">
        <f t="shared" si="25"/>
        <v>2.4</v>
      </c>
      <c r="BH129" s="791">
        <f t="shared" si="25"/>
        <v>2.4</v>
      </c>
      <c r="BI129" s="791">
        <f t="shared" si="25"/>
        <v>2.4</v>
      </c>
      <c r="BJ129" s="791">
        <f t="shared" si="25"/>
        <v>2.4</v>
      </c>
      <c r="BK129" s="1519"/>
      <c r="BL129" s="1519"/>
      <c r="BM129" s="1519"/>
      <c r="BN129" s="1519"/>
      <c r="BO129" s="1519"/>
      <c r="BP129" s="1519"/>
      <c r="BQ129" s="1519"/>
      <c r="BR129" s="1519"/>
      <c r="BS129" s="1519"/>
      <c r="BT129" s="1519"/>
      <c r="BU129" s="1519"/>
      <c r="BV129" s="1519"/>
      <c r="BW129" s="1519"/>
      <c r="BX129" s="1519"/>
      <c r="BY129" s="1519"/>
      <c r="BZ129" s="1519"/>
      <c r="CA129" s="1519"/>
      <c r="CB129" s="1519"/>
      <c r="CC129" s="1519"/>
      <c r="CD129" s="1519"/>
      <c r="CE129" s="1519"/>
      <c r="CF129" s="1519"/>
      <c r="CG129" s="1519"/>
      <c r="CH129" s="1519"/>
      <c r="CI129" s="1518"/>
      <c r="CK129" s="1369"/>
    </row>
    <row r="130" spans="2:89" x14ac:dyDescent="0.25">
      <c r="B130" s="792" t="s">
        <v>604</v>
      </c>
      <c r="C130" s="793" t="s">
        <v>392</v>
      </c>
      <c r="D130" s="788" t="s">
        <v>605</v>
      </c>
      <c r="E130" s="789" t="s">
        <v>145</v>
      </c>
      <c r="F130" s="790">
        <v>2</v>
      </c>
      <c r="G130" s="639"/>
      <c r="H130" s="639"/>
      <c r="I130" s="639">
        <f t="shared" ref="I130:BJ130" si="26">I40+I106</f>
        <v>6.6</v>
      </c>
      <c r="J130" s="639">
        <f t="shared" si="26"/>
        <v>6.6</v>
      </c>
      <c r="K130" s="639">
        <f t="shared" si="26"/>
        <v>6.6</v>
      </c>
      <c r="L130" s="639">
        <f t="shared" si="26"/>
        <v>6.6</v>
      </c>
      <c r="M130" s="791">
        <f t="shared" si="26"/>
        <v>6.6</v>
      </c>
      <c r="N130" s="791">
        <f t="shared" si="26"/>
        <v>6.6</v>
      </c>
      <c r="O130" s="791">
        <f t="shared" si="26"/>
        <v>6.6</v>
      </c>
      <c r="P130" s="791">
        <f t="shared" si="26"/>
        <v>6.6</v>
      </c>
      <c r="Q130" s="791">
        <f t="shared" si="26"/>
        <v>6.8</v>
      </c>
      <c r="R130" s="791">
        <f t="shared" si="26"/>
        <v>6.8</v>
      </c>
      <c r="S130" s="791">
        <f t="shared" si="26"/>
        <v>6.8</v>
      </c>
      <c r="T130" s="791">
        <f t="shared" si="26"/>
        <v>6.8</v>
      </c>
      <c r="U130" s="791">
        <f t="shared" si="26"/>
        <v>6.8</v>
      </c>
      <c r="V130" s="791">
        <f t="shared" si="26"/>
        <v>6.8</v>
      </c>
      <c r="W130" s="791">
        <f t="shared" si="26"/>
        <v>6.8</v>
      </c>
      <c r="X130" s="791">
        <f t="shared" si="26"/>
        <v>6.8</v>
      </c>
      <c r="Y130" s="791">
        <f t="shared" si="26"/>
        <v>6.8</v>
      </c>
      <c r="Z130" s="791">
        <f t="shared" si="26"/>
        <v>6.8</v>
      </c>
      <c r="AA130" s="791">
        <f t="shared" si="26"/>
        <v>6.6</v>
      </c>
      <c r="AB130" s="791">
        <f t="shared" si="26"/>
        <v>6.6</v>
      </c>
      <c r="AC130" s="791">
        <f t="shared" si="26"/>
        <v>6.6</v>
      </c>
      <c r="AD130" s="791">
        <f t="shared" si="26"/>
        <v>6.6</v>
      </c>
      <c r="AE130" s="791">
        <f t="shared" si="26"/>
        <v>6.6</v>
      </c>
      <c r="AF130" s="791">
        <f t="shared" si="26"/>
        <v>6.6</v>
      </c>
      <c r="AG130" s="791">
        <f t="shared" si="26"/>
        <v>6.6</v>
      </c>
      <c r="AH130" s="791">
        <f t="shared" si="26"/>
        <v>6.6</v>
      </c>
      <c r="AI130" s="791">
        <f t="shared" si="26"/>
        <v>6.6</v>
      </c>
      <c r="AJ130" s="791">
        <f t="shared" si="26"/>
        <v>6.6</v>
      </c>
      <c r="AK130" s="791">
        <f t="shared" si="26"/>
        <v>6.6</v>
      </c>
      <c r="AL130" s="791">
        <f t="shared" si="26"/>
        <v>6.6</v>
      </c>
      <c r="AM130" s="791">
        <f t="shared" si="26"/>
        <v>6.6</v>
      </c>
      <c r="AN130" s="791">
        <f t="shared" si="26"/>
        <v>6.6</v>
      </c>
      <c r="AO130" s="791">
        <f t="shared" si="26"/>
        <v>6.6</v>
      </c>
      <c r="AP130" s="791">
        <f t="shared" si="26"/>
        <v>6.6</v>
      </c>
      <c r="AQ130" s="791">
        <f t="shared" si="26"/>
        <v>6.6</v>
      </c>
      <c r="AR130" s="791">
        <f t="shared" si="26"/>
        <v>6.6</v>
      </c>
      <c r="AS130" s="791">
        <f t="shared" si="26"/>
        <v>6.6</v>
      </c>
      <c r="AT130" s="791">
        <f t="shared" si="26"/>
        <v>6.6</v>
      </c>
      <c r="AU130" s="791">
        <f t="shared" si="26"/>
        <v>6.6</v>
      </c>
      <c r="AV130" s="791">
        <f t="shared" si="26"/>
        <v>6.6</v>
      </c>
      <c r="AW130" s="791">
        <f t="shared" si="26"/>
        <v>6.6</v>
      </c>
      <c r="AX130" s="791">
        <f t="shared" si="26"/>
        <v>6.6</v>
      </c>
      <c r="AY130" s="791">
        <f t="shared" si="26"/>
        <v>6.6</v>
      </c>
      <c r="AZ130" s="791">
        <f t="shared" si="26"/>
        <v>6.6</v>
      </c>
      <c r="BA130" s="791">
        <f t="shared" si="26"/>
        <v>6.6</v>
      </c>
      <c r="BB130" s="791">
        <f t="shared" si="26"/>
        <v>6.6</v>
      </c>
      <c r="BC130" s="791">
        <f t="shared" si="26"/>
        <v>6.6</v>
      </c>
      <c r="BD130" s="791">
        <f t="shared" si="26"/>
        <v>6.6</v>
      </c>
      <c r="BE130" s="791">
        <f t="shared" si="26"/>
        <v>6.6</v>
      </c>
      <c r="BF130" s="791">
        <f t="shared" si="26"/>
        <v>6.6</v>
      </c>
      <c r="BG130" s="791">
        <f t="shared" si="26"/>
        <v>6.6</v>
      </c>
      <c r="BH130" s="791">
        <f t="shared" si="26"/>
        <v>6.6</v>
      </c>
      <c r="BI130" s="791">
        <f t="shared" si="26"/>
        <v>6.6</v>
      </c>
      <c r="BJ130" s="791">
        <f t="shared" si="26"/>
        <v>6.6</v>
      </c>
      <c r="BK130" s="1519"/>
      <c r="BL130" s="1519"/>
      <c r="BM130" s="1519"/>
      <c r="BN130" s="1519"/>
      <c r="BO130" s="1519"/>
      <c r="BP130" s="1519"/>
      <c r="BQ130" s="1519"/>
      <c r="BR130" s="1519"/>
      <c r="BS130" s="1519"/>
      <c r="BT130" s="1519"/>
      <c r="BU130" s="1519"/>
      <c r="BV130" s="1519"/>
      <c r="BW130" s="1519"/>
      <c r="BX130" s="1519"/>
      <c r="BY130" s="1519"/>
      <c r="BZ130" s="1519"/>
      <c r="CA130" s="1519"/>
      <c r="CB130" s="1519"/>
      <c r="CC130" s="1519"/>
      <c r="CD130" s="1519"/>
      <c r="CE130" s="1519"/>
      <c r="CF130" s="1519"/>
      <c r="CG130" s="1519"/>
      <c r="CH130" s="1519"/>
      <c r="CI130" s="1518"/>
      <c r="CK130" s="1369"/>
    </row>
    <row r="131" spans="2:89" x14ac:dyDescent="0.25">
      <c r="B131" s="794" t="s">
        <v>606</v>
      </c>
      <c r="C131" s="795" t="s">
        <v>296</v>
      </c>
      <c r="D131" s="795" t="s">
        <v>607</v>
      </c>
      <c r="E131" s="796" t="s">
        <v>145</v>
      </c>
      <c r="F131" s="790">
        <v>2</v>
      </c>
      <c r="G131" s="639"/>
      <c r="H131" s="639"/>
      <c r="I131" s="639">
        <f t="shared" ref="I131:BJ131" si="27">(I128)-(I129+I130)</f>
        <v>212.93400000000003</v>
      </c>
      <c r="J131" s="639">
        <f t="shared" si="27"/>
        <v>212.84181000000004</v>
      </c>
      <c r="K131" s="639">
        <f t="shared" si="27"/>
        <v>212.74963000000002</v>
      </c>
      <c r="L131" s="639">
        <f>(L128)-(L129+L130)</f>
        <v>212.65744000000001</v>
      </c>
      <c r="M131" s="639">
        <f>(M128)-(M129+M130)</f>
        <v>212.56525000000002</v>
      </c>
      <c r="N131" s="639">
        <f t="shared" si="27"/>
        <v>212.47306</v>
      </c>
      <c r="O131" s="639">
        <f t="shared" si="27"/>
        <v>212.38088000000002</v>
      </c>
      <c r="P131" s="639">
        <f t="shared" si="27"/>
        <v>212.28869000000003</v>
      </c>
      <c r="Q131" s="639">
        <f t="shared" si="27"/>
        <v>211.99650000000003</v>
      </c>
      <c r="R131" s="639">
        <f>(R128)-(R129+R130)</f>
        <v>203.98761411184782</v>
      </c>
      <c r="S131" s="639">
        <f t="shared" si="27"/>
        <v>215.97872822369564</v>
      </c>
      <c r="T131" s="639">
        <f t="shared" si="27"/>
        <v>207.96985233554332</v>
      </c>
      <c r="U131" s="639">
        <f t="shared" si="27"/>
        <v>204.06096644739111</v>
      </c>
      <c r="V131" s="639">
        <f t="shared" si="27"/>
        <v>216.05208055923893</v>
      </c>
      <c r="W131" s="639">
        <f t="shared" si="27"/>
        <v>216.13672055923894</v>
      </c>
      <c r="X131" s="639">
        <f t="shared" si="27"/>
        <v>216.22135055923894</v>
      </c>
      <c r="Y131" s="639">
        <f t="shared" si="27"/>
        <v>216.30598055923892</v>
      </c>
      <c r="Z131" s="639">
        <f t="shared" si="27"/>
        <v>216.39061055923892</v>
      </c>
      <c r="AA131" s="639">
        <f t="shared" si="27"/>
        <v>175.51644222590551</v>
      </c>
      <c r="AB131" s="639">
        <f t="shared" si="27"/>
        <v>209.84554305923893</v>
      </c>
      <c r="AC131" s="639">
        <f t="shared" si="27"/>
        <v>200.77465389257219</v>
      </c>
      <c r="AD131" s="639">
        <f t="shared" si="27"/>
        <v>195.10376472590551</v>
      </c>
      <c r="AE131" s="639">
        <f t="shared" si="27"/>
        <v>189.43286555923891</v>
      </c>
      <c r="AF131" s="639">
        <f t="shared" si="27"/>
        <v>183.76197639257219</v>
      </c>
      <c r="AG131" s="639">
        <f t="shared" si="27"/>
        <v>178.09108722590599</v>
      </c>
      <c r="AH131" s="639">
        <f t="shared" si="27"/>
        <v>172.420198059239</v>
      </c>
      <c r="AI131" s="639">
        <f t="shared" si="27"/>
        <v>166.74929889257203</v>
      </c>
      <c r="AJ131" s="639">
        <f t="shared" si="27"/>
        <v>161.078409725906</v>
      </c>
      <c r="AK131" s="639">
        <f t="shared" si="27"/>
        <v>155.407520559239</v>
      </c>
      <c r="AL131" s="639">
        <f t="shared" si="27"/>
        <v>155.246398059239</v>
      </c>
      <c r="AM131" s="639">
        <f t="shared" si="27"/>
        <v>155.08526555923902</v>
      </c>
      <c r="AN131" s="639">
        <f t="shared" si="27"/>
        <v>154.92414305923901</v>
      </c>
      <c r="AO131" s="639">
        <f t="shared" si="27"/>
        <v>154.76302055923901</v>
      </c>
      <c r="AP131" s="639">
        <f t="shared" si="27"/>
        <v>154.60189805923901</v>
      </c>
      <c r="AQ131" s="639">
        <f t="shared" si="27"/>
        <v>154.440765559239</v>
      </c>
      <c r="AR131" s="639">
        <f t="shared" si="27"/>
        <v>154.27964305923899</v>
      </c>
      <c r="AS131" s="639">
        <f t="shared" si="27"/>
        <v>154.11852055923902</v>
      </c>
      <c r="AT131" s="639">
        <f t="shared" si="27"/>
        <v>153.95739805923901</v>
      </c>
      <c r="AU131" s="639">
        <f t="shared" si="27"/>
        <v>153.79627555923901</v>
      </c>
      <c r="AV131" s="639">
        <f t="shared" si="27"/>
        <v>153.635143059239</v>
      </c>
      <c r="AW131" s="639">
        <f t="shared" si="27"/>
        <v>153.47402055923902</v>
      </c>
      <c r="AX131" s="639">
        <f t="shared" si="27"/>
        <v>153.31289805923902</v>
      </c>
      <c r="AY131" s="639">
        <f t="shared" si="27"/>
        <v>153.15177555923901</v>
      </c>
      <c r="AZ131" s="639">
        <f t="shared" si="27"/>
        <v>152.99064305923901</v>
      </c>
      <c r="BA131" s="639">
        <f t="shared" si="27"/>
        <v>152.829520559239</v>
      </c>
      <c r="BB131" s="639">
        <f t="shared" si="27"/>
        <v>152.668398059239</v>
      </c>
      <c r="BC131" s="639">
        <f t="shared" si="27"/>
        <v>152.50727555923902</v>
      </c>
      <c r="BD131" s="639">
        <f t="shared" si="27"/>
        <v>152.34614305923901</v>
      </c>
      <c r="BE131" s="639">
        <f t="shared" si="27"/>
        <v>152.18502055923901</v>
      </c>
      <c r="BF131" s="639">
        <f t="shared" si="27"/>
        <v>152.023898059239</v>
      </c>
      <c r="BG131" s="639">
        <f t="shared" si="27"/>
        <v>151.86276555923899</v>
      </c>
      <c r="BH131" s="639">
        <f t="shared" si="27"/>
        <v>151.70164305923902</v>
      </c>
      <c r="BI131" s="639">
        <f t="shared" si="27"/>
        <v>151.54052055923901</v>
      </c>
      <c r="BJ131" s="639">
        <f t="shared" si="27"/>
        <v>151.37939805923901</v>
      </c>
      <c r="BK131" s="1517"/>
      <c r="BL131" s="1517"/>
      <c r="BM131" s="1517"/>
      <c r="BN131" s="1517"/>
      <c r="BO131" s="1517"/>
      <c r="BP131" s="1517"/>
      <c r="BQ131" s="1517"/>
      <c r="BR131" s="1517"/>
      <c r="BS131" s="1517"/>
      <c r="BT131" s="1517"/>
      <c r="BU131" s="1517"/>
      <c r="BV131" s="1517"/>
      <c r="BW131" s="1517"/>
      <c r="BX131" s="1517"/>
      <c r="BY131" s="1517"/>
      <c r="BZ131" s="1517"/>
      <c r="CA131" s="1517"/>
      <c r="CB131" s="1517"/>
      <c r="CC131" s="1517"/>
      <c r="CD131" s="1517"/>
      <c r="CE131" s="1517"/>
      <c r="CF131" s="1517"/>
      <c r="CG131" s="1517"/>
      <c r="CH131" s="1517"/>
      <c r="CI131" s="1518"/>
      <c r="CK131" s="1369"/>
    </row>
    <row r="132" spans="2:89" ht="14.4" thickBot="1" x14ac:dyDescent="0.3">
      <c r="B132" s="797" t="s">
        <v>608</v>
      </c>
      <c r="C132" s="798" t="s">
        <v>299</v>
      </c>
      <c r="D132" s="798" t="s">
        <v>609</v>
      </c>
      <c r="E132" s="799" t="s">
        <v>145</v>
      </c>
      <c r="F132" s="800">
        <v>2</v>
      </c>
      <c r="G132" s="801"/>
      <c r="H132" s="801"/>
      <c r="I132" s="801">
        <f t="shared" ref="I132:AL132" si="28">I131+SUM(I124:I127)</f>
        <v>181.06924994520551</v>
      </c>
      <c r="J132" s="801">
        <f t="shared" si="28"/>
        <v>180.77545882191785</v>
      </c>
      <c r="K132" s="801">
        <f t="shared" si="28"/>
        <v>180.68327882191784</v>
      </c>
      <c r="L132" s="801">
        <f>L131+SUM(L124:L127)</f>
        <v>180.56483882191782</v>
      </c>
      <c r="M132" s="801">
        <f>M131+SUM(M124:M127)</f>
        <v>180.47264882191783</v>
      </c>
      <c r="N132" s="801">
        <f t="shared" si="28"/>
        <v>180.38045882191781</v>
      </c>
      <c r="O132" s="801">
        <f t="shared" si="28"/>
        <v>180.28827882191783</v>
      </c>
      <c r="P132" s="801">
        <f t="shared" si="28"/>
        <v>180.19608882191784</v>
      </c>
      <c r="Q132" s="801">
        <f t="shared" si="28"/>
        <v>179.90389882191783</v>
      </c>
      <c r="R132" s="801">
        <f>R131+SUM(R124:R127)</f>
        <v>171.89501293376563</v>
      </c>
      <c r="S132" s="801">
        <f t="shared" si="28"/>
        <v>162.88612704561345</v>
      </c>
      <c r="T132" s="801">
        <f t="shared" si="28"/>
        <v>155.63297882191787</v>
      </c>
      <c r="U132" s="801">
        <f t="shared" si="28"/>
        <v>153.71076882191784</v>
      </c>
      <c r="V132" s="801">
        <f t="shared" si="28"/>
        <v>152.47419882191784</v>
      </c>
      <c r="W132" s="801">
        <f t="shared" si="28"/>
        <v>148.72671882191787</v>
      </c>
      <c r="X132" s="801">
        <f t="shared" si="28"/>
        <v>147.92761882191786</v>
      </c>
      <c r="Y132" s="801">
        <f t="shared" si="28"/>
        <v>146.69840882191784</v>
      </c>
      <c r="Z132" s="801">
        <f t="shared" si="28"/>
        <v>145.17492882191783</v>
      </c>
      <c r="AA132" s="801">
        <f t="shared" si="28"/>
        <v>143.53085882191783</v>
      </c>
      <c r="AB132" s="801">
        <f t="shared" si="28"/>
        <v>142.17584882191784</v>
      </c>
      <c r="AC132" s="801">
        <f>AC131+SUM(AC124:AC127)</f>
        <v>141.68763882191746</v>
      </c>
      <c r="AD132" s="801">
        <f t="shared" si="28"/>
        <v>140.23250882191741</v>
      </c>
      <c r="AE132" s="801">
        <f>AE131+SUM(AE124:AE127)</f>
        <v>139.88520882191779</v>
      </c>
      <c r="AF132" s="801">
        <f t="shared" si="28"/>
        <v>139.47380882191777</v>
      </c>
      <c r="AG132" s="801">
        <f t="shared" si="28"/>
        <v>139.1638988219178</v>
      </c>
      <c r="AH132" s="801">
        <f t="shared" si="28"/>
        <v>144.32759688115681</v>
      </c>
      <c r="AI132" s="801">
        <f t="shared" si="28"/>
        <v>138.22918882191723</v>
      </c>
      <c r="AJ132" s="801">
        <f t="shared" si="28"/>
        <v>138.12757882191752</v>
      </c>
      <c r="AK132" s="801">
        <f t="shared" si="28"/>
        <v>137.41145882191785</v>
      </c>
      <c r="AL132" s="801">
        <f t="shared" si="28"/>
        <v>137.57880882191782</v>
      </c>
      <c r="AM132" s="801">
        <f t="shared" ref="AM132:BJ132" si="29">AM131+SUM(AM124:AM127)</f>
        <v>137.86191882191756</v>
      </c>
      <c r="AN132" s="801">
        <f t="shared" si="29"/>
        <v>138.5813488219178</v>
      </c>
      <c r="AO132" s="801">
        <f t="shared" si="29"/>
        <v>138.2791588219178</v>
      </c>
      <c r="AP132" s="801">
        <f t="shared" si="29"/>
        <v>138.83544882191751</v>
      </c>
      <c r="AQ132" s="801">
        <f t="shared" si="29"/>
        <v>138.63862882191776</v>
      </c>
      <c r="AR132" s="801">
        <f t="shared" si="29"/>
        <v>139.87869882191754</v>
      </c>
      <c r="AS132" s="801">
        <f t="shared" si="29"/>
        <v>139.6387288219176</v>
      </c>
      <c r="AT132" s="801">
        <f t="shared" si="29"/>
        <v>140.19019882191782</v>
      </c>
      <c r="AU132" s="801">
        <f t="shared" si="29"/>
        <v>140.17666882191756</v>
      </c>
      <c r="AV132" s="801">
        <f t="shared" si="29"/>
        <v>140.6618488219178</v>
      </c>
      <c r="AW132" s="801">
        <f t="shared" si="29"/>
        <v>140.28859882191782</v>
      </c>
      <c r="AX132" s="801">
        <f t="shared" si="29"/>
        <v>141.28760882191784</v>
      </c>
      <c r="AY132" s="801">
        <f t="shared" si="29"/>
        <v>141.45972882191779</v>
      </c>
      <c r="AZ132" s="801">
        <f t="shared" si="29"/>
        <v>141.32120882191765</v>
      </c>
      <c r="BA132" s="801">
        <f t="shared" si="29"/>
        <v>141.56546882191765</v>
      </c>
      <c r="BB132" s="801">
        <f t="shared" si="29"/>
        <v>141.50756882191786</v>
      </c>
      <c r="BC132" s="801">
        <f t="shared" si="29"/>
        <v>141.77558882191781</v>
      </c>
      <c r="BD132" s="801">
        <f t="shared" si="29"/>
        <v>142.03565882191782</v>
      </c>
      <c r="BE132" s="801">
        <f t="shared" si="29"/>
        <v>142.6375888219178</v>
      </c>
      <c r="BF132" s="801">
        <f t="shared" si="29"/>
        <v>143.00912882191781</v>
      </c>
      <c r="BG132" s="801">
        <f t="shared" si="29"/>
        <v>143.22258882191781</v>
      </c>
      <c r="BH132" s="801">
        <f t="shared" si="29"/>
        <v>143.49254882191786</v>
      </c>
      <c r="BI132" s="801">
        <f t="shared" si="29"/>
        <v>143.50556882191785</v>
      </c>
      <c r="BJ132" s="801">
        <f t="shared" si="29"/>
        <v>143.59672882191779</v>
      </c>
      <c r="BK132" s="1520"/>
      <c r="BL132" s="1520"/>
      <c r="BM132" s="1520"/>
      <c r="BN132" s="1520"/>
      <c r="BO132" s="1520"/>
      <c r="BP132" s="1520"/>
      <c r="BQ132" s="1520"/>
      <c r="BR132" s="1520"/>
      <c r="BS132" s="1520"/>
      <c r="BT132" s="1520"/>
      <c r="BU132" s="1520"/>
      <c r="BV132" s="1520"/>
      <c r="BW132" s="1520"/>
      <c r="BX132" s="1520"/>
      <c r="BY132" s="1520"/>
      <c r="BZ132" s="1520"/>
      <c r="CA132" s="1520"/>
      <c r="CB132" s="1520"/>
      <c r="CC132" s="1520"/>
      <c r="CD132" s="1520"/>
      <c r="CE132" s="1520"/>
      <c r="CF132" s="1520"/>
      <c r="CG132" s="1520"/>
      <c r="CH132" s="1520"/>
      <c r="CI132" s="1521"/>
      <c r="CK132" s="1369"/>
    </row>
    <row r="133" spans="2:89" x14ac:dyDescent="0.25">
      <c r="B133" s="802" t="s">
        <v>610</v>
      </c>
      <c r="C133" s="803" t="s">
        <v>398</v>
      </c>
      <c r="D133" s="804" t="s">
        <v>611</v>
      </c>
      <c r="E133" s="805" t="s">
        <v>145</v>
      </c>
      <c r="F133" s="806">
        <v>2</v>
      </c>
      <c r="G133" s="807"/>
      <c r="H133" s="807"/>
      <c r="I133" s="807">
        <f t="shared" ref="I133:BJ133" si="30">I43+I107</f>
        <v>29.05</v>
      </c>
      <c r="J133" s="807">
        <f t="shared" si="30"/>
        <v>28.792360000000002</v>
      </c>
      <c r="K133" s="807">
        <f t="shared" si="30"/>
        <v>29.992360000000001</v>
      </c>
      <c r="L133" s="807">
        <f t="shared" si="30"/>
        <v>29.762360000000001</v>
      </c>
      <c r="M133" s="808">
        <f t="shared" si="30"/>
        <v>29.555660000000003</v>
      </c>
      <c r="N133" s="808">
        <f t="shared" si="30"/>
        <v>28.32086</v>
      </c>
      <c r="O133" s="808">
        <f t="shared" si="30"/>
        <v>27.685560000000002</v>
      </c>
      <c r="P133" s="808">
        <f t="shared" si="30"/>
        <v>27.098560000000003</v>
      </c>
      <c r="Q133" s="808">
        <f t="shared" si="30"/>
        <v>27.064660000000003</v>
      </c>
      <c r="R133" s="808">
        <f t="shared" si="30"/>
        <v>26.52976</v>
      </c>
      <c r="S133" s="808">
        <f t="shared" si="30"/>
        <v>26.764859999999999</v>
      </c>
      <c r="T133" s="808">
        <f t="shared" si="30"/>
        <v>26.499960000000002</v>
      </c>
      <c r="U133" s="808">
        <f t="shared" si="30"/>
        <v>27.100260000000002</v>
      </c>
      <c r="V133" s="808">
        <f t="shared" si="30"/>
        <v>26.734860000000005</v>
      </c>
      <c r="W133" s="808">
        <f t="shared" si="30"/>
        <v>26.399560000000001</v>
      </c>
      <c r="X133" s="808">
        <f t="shared" si="30"/>
        <v>26.926960000000001</v>
      </c>
      <c r="Y133" s="808">
        <f t="shared" si="30"/>
        <v>26.974360000000001</v>
      </c>
      <c r="Z133" s="808">
        <f t="shared" si="30"/>
        <v>26.711760000000002</v>
      </c>
      <c r="AA133" s="808">
        <f t="shared" si="30"/>
        <v>27.349160000000005</v>
      </c>
      <c r="AB133" s="808">
        <f t="shared" si="30"/>
        <v>26.95656</v>
      </c>
      <c r="AC133" s="808">
        <f t="shared" si="30"/>
        <v>27.37396</v>
      </c>
      <c r="AD133" s="808">
        <f t="shared" si="30"/>
        <v>26.661360000000002</v>
      </c>
      <c r="AE133" s="808">
        <f t="shared" si="30"/>
        <v>27.168759999999999</v>
      </c>
      <c r="AF133" s="808">
        <f t="shared" si="30"/>
        <v>27.456160000000001</v>
      </c>
      <c r="AG133" s="808">
        <f t="shared" si="30"/>
        <v>27.653560000000002</v>
      </c>
      <c r="AH133" s="808">
        <f t="shared" si="30"/>
        <v>27.470960000000002</v>
      </c>
      <c r="AI133" s="808">
        <f t="shared" si="30"/>
        <v>27.59836</v>
      </c>
      <c r="AJ133" s="808">
        <f t="shared" si="30"/>
        <v>27.94576</v>
      </c>
      <c r="AK133" s="808">
        <f t="shared" si="30"/>
        <v>27.673160000000003</v>
      </c>
      <c r="AL133" s="808">
        <f t="shared" si="30"/>
        <v>27.600560000000002</v>
      </c>
      <c r="AM133" s="808">
        <f t="shared" si="30"/>
        <v>27.627960000000002</v>
      </c>
      <c r="AN133" s="808">
        <f t="shared" si="30"/>
        <v>28.295360000000002</v>
      </c>
      <c r="AO133" s="808">
        <f t="shared" si="30"/>
        <v>27.895160000000001</v>
      </c>
      <c r="AP133" s="808">
        <f t="shared" si="30"/>
        <v>28.375159999999997</v>
      </c>
      <c r="AQ133" s="808">
        <f t="shared" si="30"/>
        <v>27.985159999999997</v>
      </c>
      <c r="AR133" s="808">
        <f t="shared" si="30"/>
        <v>29.135160000000003</v>
      </c>
      <c r="AS133" s="808">
        <f t="shared" si="30"/>
        <v>28.925160000000002</v>
      </c>
      <c r="AT133" s="808">
        <f t="shared" si="30"/>
        <v>29.275160000000003</v>
      </c>
      <c r="AU133" s="808">
        <f t="shared" si="30"/>
        <v>29.095160000000003</v>
      </c>
      <c r="AV133" s="808">
        <f t="shared" si="30"/>
        <v>29.475159999999999</v>
      </c>
      <c r="AW133" s="808">
        <f t="shared" si="30"/>
        <v>29.18516</v>
      </c>
      <c r="AX133" s="808">
        <f t="shared" si="30"/>
        <v>30.025160000000003</v>
      </c>
      <c r="AY133" s="808">
        <f t="shared" si="30"/>
        <v>30.165160000000004</v>
      </c>
      <c r="AZ133" s="808">
        <f t="shared" si="30"/>
        <v>29.775160000000003</v>
      </c>
      <c r="BA133" s="808">
        <f t="shared" si="30"/>
        <v>29.975159999999999</v>
      </c>
      <c r="BB133" s="808">
        <f t="shared" si="30"/>
        <v>29.895160000000001</v>
      </c>
      <c r="BC133" s="808">
        <f t="shared" si="30"/>
        <v>30.07516</v>
      </c>
      <c r="BD133" s="808">
        <f t="shared" si="30"/>
        <v>30.065160000000002</v>
      </c>
      <c r="BE133" s="808">
        <f t="shared" si="30"/>
        <v>30.635160000000003</v>
      </c>
      <c r="BF133" s="808">
        <f t="shared" si="30"/>
        <v>30.865159999999999</v>
      </c>
      <c r="BG133" s="808">
        <f t="shared" si="30"/>
        <v>30.955160000000003</v>
      </c>
      <c r="BH133" s="808">
        <f t="shared" si="30"/>
        <v>31.095160000000003</v>
      </c>
      <c r="BI133" s="808">
        <f t="shared" si="30"/>
        <v>30.925160000000002</v>
      </c>
      <c r="BJ133" s="808">
        <f t="shared" si="30"/>
        <v>31.135160000000003</v>
      </c>
      <c r="BK133" s="1541"/>
      <c r="BL133" s="1541"/>
      <c r="BM133" s="1541"/>
      <c r="BN133" s="1541"/>
      <c r="BO133" s="1541"/>
      <c r="BP133" s="1541"/>
      <c r="BQ133" s="1541"/>
      <c r="BR133" s="1541"/>
      <c r="BS133" s="1541"/>
      <c r="BT133" s="1541"/>
      <c r="BU133" s="1541"/>
      <c r="BV133" s="1541"/>
      <c r="BW133" s="1541"/>
      <c r="BX133" s="1541"/>
      <c r="BY133" s="1541"/>
      <c r="BZ133" s="1541"/>
      <c r="CA133" s="1541"/>
      <c r="CB133" s="1541"/>
      <c r="CC133" s="1541"/>
      <c r="CD133" s="1541"/>
      <c r="CE133" s="1541"/>
      <c r="CF133" s="1541"/>
      <c r="CG133" s="1541"/>
      <c r="CH133" s="1541"/>
      <c r="CI133" s="1542"/>
      <c r="CK133" s="1369"/>
    </row>
    <row r="134" spans="2:89" x14ac:dyDescent="0.25">
      <c r="B134" s="1107" t="s">
        <v>612</v>
      </c>
      <c r="C134" s="1108" t="s">
        <v>613</v>
      </c>
      <c r="D134" s="1109" t="s">
        <v>79</v>
      </c>
      <c r="E134" s="1110" t="s">
        <v>145</v>
      </c>
      <c r="F134" s="1111">
        <v>2</v>
      </c>
      <c r="G134" s="612"/>
      <c r="H134" s="612"/>
      <c r="I134" s="612">
        <v>0</v>
      </c>
      <c r="J134" s="612">
        <v>0</v>
      </c>
      <c r="K134" s="612">
        <v>0</v>
      </c>
      <c r="L134" s="612">
        <v>0</v>
      </c>
      <c r="M134" s="613">
        <v>0</v>
      </c>
      <c r="N134" s="613">
        <v>0</v>
      </c>
      <c r="O134" s="613">
        <v>0</v>
      </c>
      <c r="P134" s="613">
        <v>0</v>
      </c>
      <c r="Q134" s="613">
        <v>0</v>
      </c>
      <c r="R134" s="613">
        <v>0</v>
      </c>
      <c r="S134" s="613">
        <v>0</v>
      </c>
      <c r="T134" s="613">
        <v>0</v>
      </c>
      <c r="U134" s="613">
        <v>0</v>
      </c>
      <c r="V134" s="613">
        <v>0</v>
      </c>
      <c r="W134" s="613">
        <v>0</v>
      </c>
      <c r="X134" s="613">
        <v>0</v>
      </c>
      <c r="Y134" s="613">
        <v>0</v>
      </c>
      <c r="Z134" s="613">
        <v>0</v>
      </c>
      <c r="AA134" s="613">
        <v>0</v>
      </c>
      <c r="AB134" s="613">
        <v>0</v>
      </c>
      <c r="AC134" s="613">
        <v>0</v>
      </c>
      <c r="AD134" s="613">
        <v>0</v>
      </c>
      <c r="AE134" s="613">
        <v>0</v>
      </c>
      <c r="AF134" s="613">
        <v>0</v>
      </c>
      <c r="AG134" s="613">
        <v>0</v>
      </c>
      <c r="AH134" s="613">
        <v>0</v>
      </c>
      <c r="AI134" s="613">
        <v>0</v>
      </c>
      <c r="AJ134" s="613">
        <v>0</v>
      </c>
      <c r="AK134" s="613">
        <v>0</v>
      </c>
      <c r="AL134" s="613">
        <v>0</v>
      </c>
      <c r="AM134" s="613">
        <v>0</v>
      </c>
      <c r="AN134" s="613">
        <v>0</v>
      </c>
      <c r="AO134" s="613">
        <v>0</v>
      </c>
      <c r="AP134" s="613">
        <v>0</v>
      </c>
      <c r="AQ134" s="613">
        <v>0</v>
      </c>
      <c r="AR134" s="613">
        <v>0</v>
      </c>
      <c r="AS134" s="613">
        <v>0</v>
      </c>
      <c r="AT134" s="613">
        <v>0</v>
      </c>
      <c r="AU134" s="613">
        <v>0</v>
      </c>
      <c r="AV134" s="613">
        <v>0</v>
      </c>
      <c r="AW134" s="613">
        <v>0</v>
      </c>
      <c r="AX134" s="613">
        <v>0</v>
      </c>
      <c r="AY134" s="613">
        <v>0</v>
      </c>
      <c r="AZ134" s="613">
        <v>0</v>
      </c>
      <c r="BA134" s="613">
        <v>0</v>
      </c>
      <c r="BB134" s="613">
        <v>0</v>
      </c>
      <c r="BC134" s="613">
        <v>0</v>
      </c>
      <c r="BD134" s="613">
        <v>0</v>
      </c>
      <c r="BE134" s="613">
        <v>0</v>
      </c>
      <c r="BF134" s="613">
        <v>0</v>
      </c>
      <c r="BG134" s="613">
        <v>0</v>
      </c>
      <c r="BH134" s="613">
        <v>0</v>
      </c>
      <c r="BI134" s="613">
        <v>0</v>
      </c>
      <c r="BJ134" s="613">
        <v>0</v>
      </c>
      <c r="BK134" s="613"/>
      <c r="BL134" s="613"/>
      <c r="BM134" s="613"/>
      <c r="BN134" s="613"/>
      <c r="BO134" s="613"/>
      <c r="BP134" s="613"/>
      <c r="BQ134" s="613"/>
      <c r="BR134" s="613"/>
      <c r="BS134" s="613"/>
      <c r="BT134" s="613"/>
      <c r="BU134" s="613"/>
      <c r="BV134" s="613"/>
      <c r="BW134" s="613"/>
      <c r="BX134" s="613"/>
      <c r="BY134" s="613"/>
      <c r="BZ134" s="613"/>
      <c r="CA134" s="613"/>
      <c r="CB134" s="613"/>
      <c r="CC134" s="613"/>
      <c r="CD134" s="613"/>
      <c r="CE134" s="613"/>
      <c r="CF134" s="613"/>
      <c r="CG134" s="613"/>
      <c r="CH134" s="613"/>
      <c r="CI134" s="614"/>
      <c r="CK134" s="1369"/>
    </row>
    <row r="135" spans="2:89" x14ac:dyDescent="0.25">
      <c r="B135" s="1107" t="s">
        <v>614</v>
      </c>
      <c r="C135" s="1108" t="s">
        <v>402</v>
      </c>
      <c r="D135" s="1109" t="s">
        <v>615</v>
      </c>
      <c r="E135" s="1110" t="s">
        <v>145</v>
      </c>
      <c r="F135" s="1111">
        <v>2</v>
      </c>
      <c r="G135" s="639"/>
      <c r="H135" s="639"/>
      <c r="I135" s="639">
        <f t="shared" ref="I135:BJ137" si="31">I45+I108</f>
        <v>0.66</v>
      </c>
      <c r="J135" s="639">
        <f t="shared" si="31"/>
        <v>0.66</v>
      </c>
      <c r="K135" s="639">
        <f t="shared" si="31"/>
        <v>0.66</v>
      </c>
      <c r="L135" s="639">
        <f t="shared" si="31"/>
        <v>0.66</v>
      </c>
      <c r="M135" s="791">
        <f t="shared" si="31"/>
        <v>0.66</v>
      </c>
      <c r="N135" s="791">
        <f t="shared" si="31"/>
        <v>0.66</v>
      </c>
      <c r="O135" s="791">
        <f t="shared" si="31"/>
        <v>0.66</v>
      </c>
      <c r="P135" s="791">
        <f t="shared" si="31"/>
        <v>0.66</v>
      </c>
      <c r="Q135" s="791">
        <f t="shared" si="31"/>
        <v>0.66</v>
      </c>
      <c r="R135" s="791">
        <f t="shared" si="31"/>
        <v>0.66</v>
      </c>
      <c r="S135" s="791">
        <f t="shared" si="31"/>
        <v>0.66</v>
      </c>
      <c r="T135" s="791">
        <f t="shared" si="31"/>
        <v>0.66</v>
      </c>
      <c r="U135" s="791">
        <f t="shared" si="31"/>
        <v>0.66</v>
      </c>
      <c r="V135" s="791">
        <f t="shared" si="31"/>
        <v>0.66</v>
      </c>
      <c r="W135" s="791">
        <f t="shared" si="31"/>
        <v>0.66</v>
      </c>
      <c r="X135" s="791">
        <f t="shared" si="31"/>
        <v>0.66</v>
      </c>
      <c r="Y135" s="791">
        <f t="shared" si="31"/>
        <v>0.66</v>
      </c>
      <c r="Z135" s="791">
        <f t="shared" si="31"/>
        <v>0.66</v>
      </c>
      <c r="AA135" s="791">
        <f t="shared" si="31"/>
        <v>0.66</v>
      </c>
      <c r="AB135" s="791">
        <f t="shared" si="31"/>
        <v>0.66</v>
      </c>
      <c r="AC135" s="791">
        <f t="shared" si="31"/>
        <v>0.66</v>
      </c>
      <c r="AD135" s="791">
        <f t="shared" si="31"/>
        <v>0.66</v>
      </c>
      <c r="AE135" s="791">
        <f t="shared" si="31"/>
        <v>0.66</v>
      </c>
      <c r="AF135" s="791">
        <f t="shared" si="31"/>
        <v>0.66</v>
      </c>
      <c r="AG135" s="791">
        <f t="shared" si="31"/>
        <v>0.66</v>
      </c>
      <c r="AH135" s="791">
        <f t="shared" si="31"/>
        <v>0.66</v>
      </c>
      <c r="AI135" s="791">
        <f t="shared" si="31"/>
        <v>0.66</v>
      </c>
      <c r="AJ135" s="791">
        <f t="shared" si="31"/>
        <v>0.66</v>
      </c>
      <c r="AK135" s="791">
        <f t="shared" si="31"/>
        <v>0.66</v>
      </c>
      <c r="AL135" s="791">
        <f t="shared" si="31"/>
        <v>0.66</v>
      </c>
      <c r="AM135" s="791">
        <f t="shared" si="31"/>
        <v>0.66</v>
      </c>
      <c r="AN135" s="791">
        <f t="shared" si="31"/>
        <v>0.66</v>
      </c>
      <c r="AO135" s="791">
        <f t="shared" si="31"/>
        <v>0.66</v>
      </c>
      <c r="AP135" s="791">
        <f t="shared" si="31"/>
        <v>0.66</v>
      </c>
      <c r="AQ135" s="791">
        <f t="shared" si="31"/>
        <v>0.66</v>
      </c>
      <c r="AR135" s="791">
        <f t="shared" si="31"/>
        <v>0.66</v>
      </c>
      <c r="AS135" s="791">
        <f t="shared" si="31"/>
        <v>0.66</v>
      </c>
      <c r="AT135" s="791">
        <f t="shared" si="31"/>
        <v>0.66</v>
      </c>
      <c r="AU135" s="791">
        <f t="shared" si="31"/>
        <v>0.66</v>
      </c>
      <c r="AV135" s="791">
        <f t="shared" si="31"/>
        <v>0.66</v>
      </c>
      <c r="AW135" s="791">
        <f t="shared" si="31"/>
        <v>0.66</v>
      </c>
      <c r="AX135" s="791">
        <f t="shared" si="31"/>
        <v>0.66</v>
      </c>
      <c r="AY135" s="791">
        <f t="shared" si="31"/>
        <v>0.66</v>
      </c>
      <c r="AZ135" s="791">
        <f t="shared" si="31"/>
        <v>0.66</v>
      </c>
      <c r="BA135" s="791">
        <f t="shared" si="31"/>
        <v>0.66</v>
      </c>
      <c r="BB135" s="791">
        <f t="shared" si="31"/>
        <v>0.66</v>
      </c>
      <c r="BC135" s="791">
        <f t="shared" si="31"/>
        <v>0.66</v>
      </c>
      <c r="BD135" s="791">
        <f t="shared" si="31"/>
        <v>0.66</v>
      </c>
      <c r="BE135" s="791">
        <f t="shared" si="31"/>
        <v>0.66</v>
      </c>
      <c r="BF135" s="791">
        <f t="shared" si="31"/>
        <v>0.66</v>
      </c>
      <c r="BG135" s="791">
        <f t="shared" si="31"/>
        <v>0.66</v>
      </c>
      <c r="BH135" s="791">
        <f t="shared" si="31"/>
        <v>0.66</v>
      </c>
      <c r="BI135" s="791">
        <f t="shared" si="31"/>
        <v>0.66</v>
      </c>
      <c r="BJ135" s="791">
        <f t="shared" si="31"/>
        <v>0.66</v>
      </c>
      <c r="BK135" s="1519"/>
      <c r="BL135" s="1519"/>
      <c r="BM135" s="1519"/>
      <c r="BN135" s="1519"/>
      <c r="BO135" s="1519"/>
      <c r="BP135" s="1519"/>
      <c r="BQ135" s="1519"/>
      <c r="BR135" s="1519"/>
      <c r="BS135" s="1519"/>
      <c r="BT135" s="1519"/>
      <c r="BU135" s="1519"/>
      <c r="BV135" s="1519"/>
      <c r="BW135" s="1519"/>
      <c r="BX135" s="1519"/>
      <c r="BY135" s="1519"/>
      <c r="BZ135" s="1519"/>
      <c r="CA135" s="1519"/>
      <c r="CB135" s="1519"/>
      <c r="CC135" s="1519"/>
      <c r="CD135" s="1519"/>
      <c r="CE135" s="1519"/>
      <c r="CF135" s="1519"/>
      <c r="CG135" s="1519"/>
      <c r="CH135" s="1519"/>
      <c r="CI135" s="1518"/>
      <c r="CK135" s="1369"/>
    </row>
    <row r="136" spans="2:89" x14ac:dyDescent="0.25">
      <c r="B136" s="809" t="s">
        <v>616</v>
      </c>
      <c r="C136" s="810" t="s">
        <v>404</v>
      </c>
      <c r="D136" s="811" t="s">
        <v>617</v>
      </c>
      <c r="E136" s="812" t="s">
        <v>145</v>
      </c>
      <c r="F136" s="813">
        <v>2</v>
      </c>
      <c r="G136" s="639"/>
      <c r="H136" s="639"/>
      <c r="I136" s="639">
        <f>I46+I109</f>
        <v>38.03</v>
      </c>
      <c r="J136" s="639">
        <f t="shared" si="31"/>
        <v>39.794086547025358</v>
      </c>
      <c r="K136" s="639">
        <f t="shared" si="31"/>
        <v>42.232220830706332</v>
      </c>
      <c r="L136" s="639">
        <f t="shared" si="31"/>
        <v>44.240172144079459</v>
      </c>
      <c r="M136" s="791">
        <f t="shared" si="31"/>
        <v>45.259010713219531</v>
      </c>
      <c r="N136" s="791">
        <f t="shared" si="31"/>
        <v>46.803041712750627</v>
      </c>
      <c r="O136" s="791">
        <f t="shared" si="31"/>
        <v>51.884804911359701</v>
      </c>
      <c r="P136" s="791">
        <f t="shared" si="31"/>
        <v>59.745934540941789</v>
      </c>
      <c r="Q136" s="791">
        <f t="shared" si="31"/>
        <v>70.299937328194844</v>
      </c>
      <c r="R136" s="791">
        <f t="shared" si="31"/>
        <v>82.058363779581939</v>
      </c>
      <c r="S136" s="791">
        <f t="shared" si="31"/>
        <v>93.141035063973021</v>
      </c>
      <c r="T136" s="791">
        <f t="shared" si="31"/>
        <v>101.14839188322111</v>
      </c>
      <c r="U136" s="791">
        <f t="shared" si="31"/>
        <v>98.670853103171197</v>
      </c>
      <c r="V136" s="791">
        <f t="shared" si="31"/>
        <v>98.150128825286259</v>
      </c>
      <c r="W136" s="791">
        <f t="shared" si="31"/>
        <v>95.491825322885347</v>
      </c>
      <c r="X136" s="791">
        <f t="shared" si="31"/>
        <v>94.812743032123421</v>
      </c>
      <c r="Y136" s="791">
        <f t="shared" si="31"/>
        <v>94.165513899967522</v>
      </c>
      <c r="Z136" s="791">
        <f t="shared" si="31"/>
        <v>93.414694743351575</v>
      </c>
      <c r="AA136" s="791">
        <f t="shared" si="31"/>
        <v>92.632914877495665</v>
      </c>
      <c r="AB136" s="791">
        <f t="shared" si="31"/>
        <v>91.992238335338754</v>
      </c>
      <c r="AC136" s="791">
        <f t="shared" si="31"/>
        <v>91.517749682149827</v>
      </c>
      <c r="AD136" s="791">
        <f t="shared" si="31"/>
        <v>91.031285905703911</v>
      </c>
      <c r="AE136" s="791">
        <f t="shared" si="31"/>
        <v>90.53505341447098</v>
      </c>
      <c r="AF136" s="791">
        <f t="shared" si="31"/>
        <v>90.02426027328508</v>
      </c>
      <c r="AG136" s="791">
        <f t="shared" si="31"/>
        <v>89.834124502224157</v>
      </c>
      <c r="AH136" s="791">
        <f t="shared" si="31"/>
        <v>89.622754483374237</v>
      </c>
      <c r="AI136" s="791">
        <f t="shared" si="31"/>
        <v>89.404401262302315</v>
      </c>
      <c r="AJ136" s="791">
        <f t="shared" si="31"/>
        <v>89.175114339154391</v>
      </c>
      <c r="AK136" s="791">
        <f t="shared" si="31"/>
        <v>88.936754636863469</v>
      </c>
      <c r="AL136" s="791">
        <f t="shared" si="31"/>
        <v>89.421284179319485</v>
      </c>
      <c r="AM136" s="791">
        <f t="shared" si="31"/>
        <v>89.63735925668847</v>
      </c>
      <c r="AN136" s="791">
        <f t="shared" si="31"/>
        <v>89.845912470720492</v>
      </c>
      <c r="AO136" s="791">
        <f t="shared" si="31"/>
        <v>90.036309575703484</v>
      </c>
      <c r="AP136" s="791">
        <f t="shared" si="31"/>
        <v>90.239110772602487</v>
      </c>
      <c r="AQ136" s="791">
        <f t="shared" si="31"/>
        <v>90.433230233541479</v>
      </c>
      <c r="AR136" s="791">
        <f t="shared" si="31"/>
        <v>90.620298563226484</v>
      </c>
      <c r="AS136" s="791">
        <f t="shared" si="31"/>
        <v>90.806843151170483</v>
      </c>
      <c r="AT136" s="791">
        <f t="shared" si="31"/>
        <v>91.002331988754477</v>
      </c>
      <c r="AU136" s="791">
        <f t="shared" si="31"/>
        <v>91.18762433881048</v>
      </c>
      <c r="AV136" s="791">
        <f t="shared" si="31"/>
        <v>91.373750254117482</v>
      </c>
      <c r="AW136" s="791">
        <f t="shared" si="31"/>
        <v>91.55952031273948</v>
      </c>
      <c r="AX136" s="791">
        <f t="shared" si="31"/>
        <v>91.829496072727494</v>
      </c>
      <c r="AY136" s="791">
        <f t="shared" si="31"/>
        <v>91.959975454977496</v>
      </c>
      <c r="AZ136" s="791">
        <f t="shared" si="31"/>
        <v>92.166828542549482</v>
      </c>
      <c r="BA136" s="791">
        <f t="shared" si="31"/>
        <v>92.374223937354486</v>
      </c>
      <c r="BB136" s="791">
        <f t="shared" si="31"/>
        <v>92.601480406689475</v>
      </c>
      <c r="BC136" s="791">
        <f t="shared" si="31"/>
        <v>92.827285113655492</v>
      </c>
      <c r="BD136" s="791">
        <f t="shared" si="31"/>
        <v>93.042556817921479</v>
      </c>
      <c r="BE136" s="791">
        <f t="shared" si="31"/>
        <v>93.257079503092484</v>
      </c>
      <c r="BF136" s="791">
        <f t="shared" si="31"/>
        <v>93.471688713943479</v>
      </c>
      <c r="BG136" s="791">
        <f t="shared" si="31"/>
        <v>93.686378364037495</v>
      </c>
      <c r="BH136" s="791">
        <f t="shared" si="31"/>
        <v>93.890043176242472</v>
      </c>
      <c r="BI136" s="791">
        <f t="shared" si="31"/>
        <v>94.103628452403484</v>
      </c>
      <c r="BJ136" s="791">
        <f t="shared" si="31"/>
        <v>94.306582976266469</v>
      </c>
      <c r="BK136" s="1519"/>
      <c r="BL136" s="1519"/>
      <c r="BM136" s="1519"/>
      <c r="BN136" s="1519"/>
      <c r="BO136" s="1519"/>
      <c r="BP136" s="1519"/>
      <c r="BQ136" s="1519"/>
      <c r="BR136" s="1519"/>
      <c r="BS136" s="1519"/>
      <c r="BT136" s="1519"/>
      <c r="BU136" s="1519"/>
      <c r="BV136" s="1519"/>
      <c r="BW136" s="1519"/>
      <c r="BX136" s="1519"/>
      <c r="BY136" s="1519"/>
      <c r="BZ136" s="1519"/>
      <c r="CA136" s="1519"/>
      <c r="CB136" s="1519"/>
      <c r="CC136" s="1519"/>
      <c r="CD136" s="1519"/>
      <c r="CE136" s="1519"/>
      <c r="CF136" s="1519"/>
      <c r="CG136" s="1519"/>
      <c r="CH136" s="1519"/>
      <c r="CI136" s="1518"/>
      <c r="CK136" s="1369"/>
    </row>
    <row r="137" spans="2:89" x14ac:dyDescent="0.25">
      <c r="B137" s="809" t="s">
        <v>618</v>
      </c>
      <c r="C137" s="810" t="s">
        <v>406</v>
      </c>
      <c r="D137" s="811" t="s">
        <v>619</v>
      </c>
      <c r="E137" s="812" t="s">
        <v>145</v>
      </c>
      <c r="F137" s="813">
        <v>2</v>
      </c>
      <c r="G137" s="639"/>
      <c r="H137" s="639"/>
      <c r="I137" s="639">
        <f t="shared" si="31"/>
        <v>96.66</v>
      </c>
      <c r="J137" s="639">
        <f t="shared" si="31"/>
        <v>94.27</v>
      </c>
      <c r="K137" s="639">
        <f t="shared" si="31"/>
        <v>91.72</v>
      </c>
      <c r="L137" s="639">
        <f t="shared" si="31"/>
        <v>89.77</v>
      </c>
      <c r="M137" s="791">
        <f t="shared" si="31"/>
        <v>88.876540328030003</v>
      </c>
      <c r="N137" s="791">
        <f t="shared" si="31"/>
        <v>87.322904850798992</v>
      </c>
      <c r="O137" s="791">
        <f t="shared" si="31"/>
        <v>80.839368094136006</v>
      </c>
      <c r="P137" s="791">
        <f t="shared" si="31"/>
        <v>70.421816162865994</v>
      </c>
      <c r="Q137" s="791">
        <f t="shared" si="31"/>
        <v>56.201110541488987</v>
      </c>
      <c r="R137" s="791">
        <f t="shared" si="31"/>
        <v>39.705055788792002</v>
      </c>
      <c r="S137" s="791">
        <f t="shared" si="31"/>
        <v>24.02540927668899</v>
      </c>
      <c r="T137" s="791">
        <f t="shared" si="31"/>
        <v>12.044726043679006</v>
      </c>
      <c r="U137" s="791">
        <f t="shared" si="31"/>
        <v>11.866989507844025</v>
      </c>
      <c r="V137" s="791">
        <f t="shared" si="31"/>
        <v>11.711188222747012</v>
      </c>
      <c r="W137" s="791">
        <f t="shared" si="31"/>
        <v>11.51078827184503</v>
      </c>
      <c r="X137" s="791">
        <f t="shared" si="31"/>
        <v>11.302394632697997</v>
      </c>
      <c r="Y137" s="791">
        <f t="shared" si="31"/>
        <v>11.090227773298011</v>
      </c>
      <c r="Z137" s="791">
        <f t="shared" si="31"/>
        <v>10.880875197264018</v>
      </c>
      <c r="AA137" s="791">
        <f t="shared" si="31"/>
        <v>10.662414842955016</v>
      </c>
      <c r="AB137" s="791">
        <f t="shared" si="31"/>
        <v>10.493581848682993</v>
      </c>
      <c r="AC137" s="791">
        <f t="shared" si="31"/>
        <v>10.342578222175007</v>
      </c>
      <c r="AD137" s="791">
        <f t="shared" si="31"/>
        <v>10.200306809128023</v>
      </c>
      <c r="AE137" s="791">
        <f t="shared" si="31"/>
        <v>10.06684605616401</v>
      </c>
      <c r="AF137" s="791">
        <f t="shared" si="31"/>
        <v>9.9421746817370149</v>
      </c>
      <c r="AG137" s="791">
        <f t="shared" si="31"/>
        <v>9.8482566577650346</v>
      </c>
      <c r="AH137" s="791">
        <f t="shared" si="31"/>
        <v>9.7534873263160051</v>
      </c>
      <c r="AI137" s="791">
        <f t="shared" si="31"/>
        <v>9.6479598349959872</v>
      </c>
      <c r="AJ137" s="791">
        <f t="shared" si="31"/>
        <v>9.5621438351360268</v>
      </c>
      <c r="AK137" s="791">
        <f t="shared" si="31"/>
        <v>9.475739137496987</v>
      </c>
      <c r="AL137" s="791">
        <f t="shared" si="31"/>
        <v>9.4723274713600034</v>
      </c>
      <c r="AM137" s="791">
        <f t="shared" si="31"/>
        <v>9.4635965266690079</v>
      </c>
      <c r="AN137" s="791">
        <f t="shared" si="31"/>
        <v>9.4457034089160032</v>
      </c>
      <c r="AO137" s="791">
        <f t="shared" si="31"/>
        <v>9.4380006055530004</v>
      </c>
      <c r="AP137" s="791">
        <f t="shared" si="31"/>
        <v>9.4303211138460057</v>
      </c>
      <c r="AQ137" s="791">
        <f t="shared" si="31"/>
        <v>9.4124983712320045</v>
      </c>
      <c r="AR137" s="791">
        <f t="shared" si="31"/>
        <v>9.3847151906730062</v>
      </c>
      <c r="AS137" s="791">
        <f t="shared" si="31"/>
        <v>9.367090086391002</v>
      </c>
      <c r="AT137" s="791">
        <f t="shared" si="31"/>
        <v>9.3497638395940044</v>
      </c>
      <c r="AU137" s="791">
        <f t="shared" si="31"/>
        <v>9.3326435678960138</v>
      </c>
      <c r="AV137" s="791">
        <f t="shared" si="31"/>
        <v>9.3151874557650132</v>
      </c>
      <c r="AW137" s="791">
        <f t="shared" si="31"/>
        <v>9.2976455646260092</v>
      </c>
      <c r="AX137" s="791">
        <f t="shared" si="31"/>
        <v>9.2873885066640014</v>
      </c>
      <c r="AY137" s="791">
        <f t="shared" si="31"/>
        <v>9.2521892104250014</v>
      </c>
      <c r="AZ137" s="791">
        <f t="shared" si="31"/>
        <v>9.2243098777910149</v>
      </c>
      <c r="BA137" s="791">
        <f t="shared" si="31"/>
        <v>9.1861115063890111</v>
      </c>
      <c r="BB137" s="791">
        <f t="shared" si="31"/>
        <v>9.1477192600890049</v>
      </c>
      <c r="BC137" s="791">
        <f t="shared" si="31"/>
        <v>9.119389945899016</v>
      </c>
      <c r="BD137" s="791">
        <f t="shared" si="31"/>
        <v>9.0812991899430102</v>
      </c>
      <c r="BE137" s="791">
        <f t="shared" si="31"/>
        <v>9.0434875764930069</v>
      </c>
      <c r="BF137" s="791">
        <f t="shared" si="31"/>
        <v>9.0255873579580168</v>
      </c>
      <c r="BG137" s="791">
        <f t="shared" si="31"/>
        <v>8.9976611728720002</v>
      </c>
      <c r="BH137" s="791">
        <f t="shared" si="31"/>
        <v>8.9701894722490181</v>
      </c>
      <c r="BI137" s="791">
        <f t="shared" si="31"/>
        <v>8.9425969634939975</v>
      </c>
      <c r="BJ137" s="791">
        <f t="shared" si="31"/>
        <v>8.9151320621379995</v>
      </c>
      <c r="BK137" s="1519"/>
      <c r="BL137" s="1519"/>
      <c r="BM137" s="1519"/>
      <c r="BN137" s="1519"/>
      <c r="BO137" s="1519"/>
      <c r="BP137" s="1519"/>
      <c r="BQ137" s="1519"/>
      <c r="BR137" s="1519"/>
      <c r="BS137" s="1519"/>
      <c r="BT137" s="1519"/>
      <c r="BU137" s="1519"/>
      <c r="BV137" s="1519"/>
      <c r="BW137" s="1519"/>
      <c r="BX137" s="1519"/>
      <c r="BY137" s="1519"/>
      <c r="BZ137" s="1519"/>
      <c r="CA137" s="1519"/>
      <c r="CB137" s="1519"/>
      <c r="CC137" s="1519"/>
      <c r="CD137" s="1519"/>
      <c r="CE137" s="1519"/>
      <c r="CF137" s="1519"/>
      <c r="CG137" s="1519"/>
      <c r="CH137" s="1519"/>
      <c r="CI137" s="1518"/>
      <c r="CK137" s="1369"/>
    </row>
    <row r="138" spans="2:89" ht="27.6" x14ac:dyDescent="0.25">
      <c r="B138" s="809" t="s">
        <v>620</v>
      </c>
      <c r="C138" s="810" t="s">
        <v>408</v>
      </c>
      <c r="D138" s="811" t="s">
        <v>407</v>
      </c>
      <c r="E138" s="812" t="s">
        <v>284</v>
      </c>
      <c r="F138" s="813">
        <v>1</v>
      </c>
      <c r="G138" s="639"/>
      <c r="H138" s="639"/>
      <c r="I138" s="639">
        <f t="shared" ref="I138:BJ138" si="32">I48</f>
        <v>0</v>
      </c>
      <c r="J138" s="639">
        <f t="shared" si="32"/>
        <v>2.4248200000000001E-2</v>
      </c>
      <c r="K138" s="639">
        <f t="shared" si="32"/>
        <v>4.0413699999999997E-2</v>
      </c>
      <c r="L138" s="639">
        <f t="shared" si="32"/>
        <v>5.65791E-2</v>
      </c>
      <c r="M138" s="791">
        <f t="shared" si="32"/>
        <v>7.2744600000000006E-2</v>
      </c>
      <c r="N138" s="791">
        <f t="shared" si="32"/>
        <v>9.6992800000000004E-2</v>
      </c>
      <c r="O138" s="791">
        <f t="shared" si="32"/>
        <v>0.11315799999999999</v>
      </c>
      <c r="P138" s="791">
        <f t="shared" si="32"/>
        <v>0.12932399999999999</v>
      </c>
      <c r="Q138" s="791">
        <f t="shared" si="32"/>
        <v>0.14548900000000001</v>
      </c>
      <c r="R138" s="791">
        <f t="shared" si="32"/>
        <v>0.169737</v>
      </c>
      <c r="S138" s="791">
        <f t="shared" si="32"/>
        <v>0.18590300000000001</v>
      </c>
      <c r="T138" s="791">
        <f t="shared" si="32"/>
        <v>0.202068</v>
      </c>
      <c r="U138" s="791">
        <f t="shared" si="32"/>
        <v>0.21823400000000001</v>
      </c>
      <c r="V138" s="791">
        <f t="shared" si="32"/>
        <v>0.242482</v>
      </c>
      <c r="W138" s="791">
        <f t="shared" si="32"/>
        <v>0.25864700000000002</v>
      </c>
      <c r="X138" s="791">
        <f t="shared" si="32"/>
        <v>0.27481299999999997</v>
      </c>
      <c r="Y138" s="791">
        <f t="shared" si="32"/>
        <v>0.29097800000000001</v>
      </c>
      <c r="Z138" s="791">
        <f t="shared" si="32"/>
        <v>0.31522699999999998</v>
      </c>
      <c r="AA138" s="791">
        <f t="shared" si="32"/>
        <v>0.33139200000000002</v>
      </c>
      <c r="AB138" s="791">
        <f t="shared" si="32"/>
        <v>0.34755799999999998</v>
      </c>
      <c r="AC138" s="791">
        <f t="shared" si="32"/>
        <v>0.36369899999999999</v>
      </c>
      <c r="AD138" s="791">
        <f t="shared" si="32"/>
        <v>0.38790000000000002</v>
      </c>
      <c r="AE138" s="791">
        <f t="shared" si="32"/>
        <v>0.40405799999999997</v>
      </c>
      <c r="AF138" s="791">
        <f t="shared" si="32"/>
        <v>0.42018299999999997</v>
      </c>
      <c r="AG138" s="791">
        <f t="shared" si="32"/>
        <v>0.43630200000000002</v>
      </c>
      <c r="AH138" s="791">
        <f t="shared" si="32"/>
        <v>0.46038400000000002</v>
      </c>
      <c r="AI138" s="791">
        <f t="shared" si="32"/>
        <v>0.47659699999999999</v>
      </c>
      <c r="AJ138" s="791">
        <f t="shared" si="32"/>
        <v>0.49269099999999999</v>
      </c>
      <c r="AK138" s="791">
        <f t="shared" si="32"/>
        <v>0.50877799999999995</v>
      </c>
      <c r="AL138" s="791">
        <f t="shared" si="32"/>
        <v>0.53267900000000001</v>
      </c>
      <c r="AM138" s="791">
        <f t="shared" si="32"/>
        <v>0.54901</v>
      </c>
      <c r="AN138" s="791">
        <f t="shared" si="32"/>
        <v>0.56507300000000005</v>
      </c>
      <c r="AO138" s="791">
        <f t="shared" si="32"/>
        <v>0.58112900000000001</v>
      </c>
      <c r="AP138" s="791">
        <f t="shared" si="32"/>
        <v>0.60478500000000002</v>
      </c>
      <c r="AQ138" s="791">
        <f t="shared" si="32"/>
        <v>0.62129800000000002</v>
      </c>
      <c r="AR138" s="791">
        <f t="shared" si="32"/>
        <v>0.63732999999999995</v>
      </c>
      <c r="AS138" s="791">
        <f t="shared" si="32"/>
        <v>0.65335399999999999</v>
      </c>
      <c r="AT138" s="791">
        <f t="shared" si="32"/>
        <v>0.676705</v>
      </c>
      <c r="AU138" s="791">
        <f t="shared" si="32"/>
        <v>0.69346200000000002</v>
      </c>
      <c r="AV138" s="791">
        <f t="shared" si="32"/>
        <v>0.70946200000000004</v>
      </c>
      <c r="AW138" s="791">
        <f t="shared" si="32"/>
        <v>0.72545499999999996</v>
      </c>
      <c r="AX138" s="791">
        <f t="shared" si="32"/>
        <v>0.74843800000000005</v>
      </c>
      <c r="AY138" s="791">
        <f t="shared" si="32"/>
        <v>0.76550099999999999</v>
      </c>
      <c r="AZ138" s="791">
        <f t="shared" si="32"/>
        <v>0.78147</v>
      </c>
      <c r="BA138" s="791">
        <f t="shared" si="32"/>
        <v>0.79743200000000003</v>
      </c>
      <c r="BB138" s="791">
        <f t="shared" si="32"/>
        <v>0.81998499999999996</v>
      </c>
      <c r="BC138" s="791">
        <f t="shared" si="32"/>
        <v>0.83741600000000005</v>
      </c>
      <c r="BD138" s="791">
        <f t="shared" si="32"/>
        <v>0.85335499999999997</v>
      </c>
      <c r="BE138" s="791">
        <f t="shared" si="32"/>
        <v>0.869286</v>
      </c>
      <c r="BF138" s="791">
        <f t="shared" si="32"/>
        <v>0.89134599999999997</v>
      </c>
      <c r="BG138" s="791">
        <f t="shared" si="32"/>
        <v>0.90920800000000002</v>
      </c>
      <c r="BH138" s="791">
        <f t="shared" si="32"/>
        <v>0.92511600000000005</v>
      </c>
      <c r="BI138" s="791">
        <f t="shared" si="32"/>
        <v>0.94101599999999996</v>
      </c>
      <c r="BJ138" s="791">
        <f t="shared" si="32"/>
        <v>0.96252400000000005</v>
      </c>
      <c r="BK138" s="1528"/>
      <c r="BL138" s="1528"/>
      <c r="BM138" s="1528"/>
      <c r="BN138" s="1528"/>
      <c r="BO138" s="1528"/>
      <c r="BP138" s="1528"/>
      <c r="BQ138" s="1528"/>
      <c r="BR138" s="1528"/>
      <c r="BS138" s="1528"/>
      <c r="BT138" s="1528"/>
      <c r="BU138" s="1528"/>
      <c r="BV138" s="1528"/>
      <c r="BW138" s="1528"/>
      <c r="BX138" s="1528"/>
      <c r="BY138" s="1528"/>
      <c r="BZ138" s="1528"/>
      <c r="CA138" s="1528"/>
      <c r="CB138" s="1528"/>
      <c r="CC138" s="1528"/>
      <c r="CD138" s="1528"/>
      <c r="CE138" s="1528"/>
      <c r="CF138" s="1528"/>
      <c r="CG138" s="1528"/>
      <c r="CH138" s="1528"/>
      <c r="CI138" s="1529"/>
      <c r="CK138" s="1369"/>
    </row>
    <row r="139" spans="2:89" ht="27.6" x14ac:dyDescent="0.25">
      <c r="B139" s="809" t="s">
        <v>621</v>
      </c>
      <c r="C139" s="810" t="s">
        <v>410</v>
      </c>
      <c r="D139" s="811" t="s">
        <v>622</v>
      </c>
      <c r="E139" s="812" t="s">
        <v>145</v>
      </c>
      <c r="F139" s="813">
        <v>2</v>
      </c>
      <c r="G139" s="639"/>
      <c r="H139" s="639"/>
      <c r="I139" s="639">
        <f t="shared" ref="I139" si="33">I138*(SUM(I133:I137)-SUM(I145:I148))</f>
        <v>0</v>
      </c>
      <c r="J139" s="639">
        <f t="shared" ref="J139:BJ139" si="34">J138*(SUM(J133:J137)-SUM(J145:J148))</f>
        <v>3.6594521791615802</v>
      </c>
      <c r="K139" s="639">
        <f t="shared" si="34"/>
        <v>6.117202760317916</v>
      </c>
      <c r="L139" s="639">
        <f t="shared" si="34"/>
        <v>8.5549031864330871</v>
      </c>
      <c r="M139" s="639">
        <f t="shared" si="34"/>
        <v>10.993252048711284</v>
      </c>
      <c r="N139" s="639">
        <f t="shared" si="34"/>
        <v>14.540365871657059</v>
      </c>
      <c r="O139" s="639">
        <f t="shared" si="34"/>
        <v>16.763082749435881</v>
      </c>
      <c r="P139" s="639">
        <f t="shared" si="34"/>
        <v>18.809414172659238</v>
      </c>
      <c r="Q139" s="639">
        <f t="shared" si="34"/>
        <v>20.713473759552436</v>
      </c>
      <c r="R139" s="639">
        <f t="shared" si="34"/>
        <v>23.397308428497087</v>
      </c>
      <c r="S139" s="639">
        <f t="shared" si="34"/>
        <v>24.94810904574209</v>
      </c>
      <c r="T139" s="639">
        <f t="shared" si="34"/>
        <v>26.387914212132856</v>
      </c>
      <c r="U139" s="639">
        <f t="shared" si="34"/>
        <v>28.168335885812301</v>
      </c>
      <c r="V139" s="639">
        <f t="shared" si="34"/>
        <v>31.066933763761206</v>
      </c>
      <c r="W139" s="639">
        <f t="shared" si="34"/>
        <v>32.315142432756232</v>
      </c>
      <c r="X139" s="639">
        <f t="shared" si="34"/>
        <v>34.239418210362565</v>
      </c>
      <c r="Y139" s="639">
        <f t="shared" si="34"/>
        <v>36.020836356283453</v>
      </c>
      <c r="Z139" s="639">
        <f t="shared" si="34"/>
        <v>38.641197074790433</v>
      </c>
      <c r="AA139" s="639">
        <f t="shared" si="34"/>
        <v>40.506670398239606</v>
      </c>
      <c r="AB139" s="639">
        <f t="shared" si="34"/>
        <v>42.069247571998226</v>
      </c>
      <c r="AC139" s="639">
        <f t="shared" si="34"/>
        <v>43.951892283915043</v>
      </c>
      <c r="AD139" s="639">
        <f t="shared" si="34"/>
        <v>46.361091438083299</v>
      </c>
      <c r="AE139" s="639">
        <f t="shared" si="34"/>
        <v>48.247943316785829</v>
      </c>
      <c r="AF139" s="639">
        <f t="shared" si="34"/>
        <v>50.032448239186046</v>
      </c>
      <c r="AG139" s="639">
        <f t="shared" si="34"/>
        <v>51.91947602598561</v>
      </c>
      <c r="AH139" s="639">
        <f t="shared" si="34"/>
        <v>54.566001588352428</v>
      </c>
      <c r="AI139" s="639">
        <f t="shared" si="34"/>
        <v>56.399974778209078</v>
      </c>
      <c r="AJ139" s="639">
        <f t="shared" si="34"/>
        <v>58.326641760109325</v>
      </c>
      <c r="AK139" s="639">
        <f t="shared" si="34"/>
        <v>59.933566981211563</v>
      </c>
      <c r="AL139" s="639">
        <f t="shared" si="34"/>
        <v>62.973402814712301</v>
      </c>
      <c r="AM139" s="639">
        <f t="shared" si="34"/>
        <v>65.039850840221078</v>
      </c>
      <c r="AN139" s="639">
        <f t="shared" si="34"/>
        <v>67.434781058833835</v>
      </c>
      <c r="AO139" s="639">
        <f t="shared" si="34"/>
        <v>69.230403457563412</v>
      </c>
      <c r="AP139" s="639">
        <f t="shared" si="34"/>
        <v>72.456866803045756</v>
      </c>
      <c r="AQ139" s="639">
        <f t="shared" si="34"/>
        <v>74.302449725568565</v>
      </c>
      <c r="AR139" s="639">
        <f t="shared" si="34"/>
        <v>77.054200000572749</v>
      </c>
      <c r="AS139" s="639">
        <f t="shared" si="34"/>
        <v>78.964686698733757</v>
      </c>
      <c r="AT139" s="639">
        <f t="shared" si="34"/>
        <v>82.144310342322569</v>
      </c>
      <c r="AU139" s="639">
        <f t="shared" si="34"/>
        <v>84.17021783384051</v>
      </c>
      <c r="AV139" s="639">
        <f t="shared" si="34"/>
        <v>86.50150745624866</v>
      </c>
      <c r="AW139" s="639">
        <f t="shared" si="34"/>
        <v>88.363121956364182</v>
      </c>
      <c r="AX139" s="639">
        <f t="shared" si="34"/>
        <v>91.985608254110616</v>
      </c>
      <c r="AY139" s="639">
        <f t="shared" si="34"/>
        <v>94.262816870090276</v>
      </c>
      <c r="AZ139" s="639">
        <f t="shared" si="34"/>
        <v>96.064308484543488</v>
      </c>
      <c r="BA139" s="639">
        <f t="shared" si="34"/>
        <v>98.320889927495259</v>
      </c>
      <c r="BB139" s="639">
        <f t="shared" si="34"/>
        <v>101.19087184036334</v>
      </c>
      <c r="BC139" s="639">
        <f t="shared" si="34"/>
        <v>103.65806157063189</v>
      </c>
      <c r="BD139" s="639">
        <f t="shared" si="34"/>
        <v>105.7737072523912</v>
      </c>
      <c r="BE139" s="639">
        <f t="shared" si="34"/>
        <v>108.39746681050457</v>
      </c>
      <c r="BF139" s="639">
        <f t="shared" si="34"/>
        <v>111.52863078734511</v>
      </c>
      <c r="BG139" s="639">
        <f t="shared" si="34"/>
        <v>114.01522830375441</v>
      </c>
      <c r="BH139" s="639">
        <f t="shared" si="34"/>
        <v>116.30261634780184</v>
      </c>
      <c r="BI139" s="639">
        <f t="shared" si="34"/>
        <v>118.31656280092618</v>
      </c>
      <c r="BJ139" s="639">
        <f t="shared" si="34"/>
        <v>121.39186656306522</v>
      </c>
      <c r="BK139" s="1517"/>
      <c r="BL139" s="1517"/>
      <c r="BM139" s="1517"/>
      <c r="BN139" s="1517"/>
      <c r="BO139" s="1517"/>
      <c r="BP139" s="1517"/>
      <c r="BQ139" s="1517"/>
      <c r="BR139" s="1517"/>
      <c r="BS139" s="1517"/>
      <c r="BT139" s="1517"/>
      <c r="BU139" s="1517"/>
      <c r="BV139" s="1517"/>
      <c r="BW139" s="1517"/>
      <c r="BX139" s="1517"/>
      <c r="BY139" s="1517"/>
      <c r="BZ139" s="1517"/>
      <c r="CA139" s="1517"/>
      <c r="CB139" s="1517"/>
      <c r="CC139" s="1517"/>
      <c r="CD139" s="1517"/>
      <c r="CE139" s="1517"/>
      <c r="CF139" s="1517"/>
      <c r="CG139" s="1517"/>
      <c r="CH139" s="1517"/>
      <c r="CI139" s="1518"/>
      <c r="CK139" s="1369"/>
    </row>
    <row r="140" spans="2:89" ht="27.6" x14ac:dyDescent="0.25">
      <c r="B140" s="809" t="s">
        <v>623</v>
      </c>
      <c r="C140" s="816" t="s">
        <v>214</v>
      </c>
      <c r="D140" s="817" t="s">
        <v>624</v>
      </c>
      <c r="E140" s="818" t="s">
        <v>148</v>
      </c>
      <c r="F140" s="819">
        <v>1</v>
      </c>
      <c r="G140" s="820"/>
      <c r="H140" s="820"/>
      <c r="I140" s="820">
        <f t="shared" ref="I140:BJ141" si="35">(((I136-I147))*1000000)/((I169)*1000)</f>
        <v>149.20103209451813</v>
      </c>
      <c r="J140" s="820">
        <f t="shared" si="35"/>
        <v>151.58364982680524</v>
      </c>
      <c r="K140" s="820">
        <f t="shared" si="35"/>
        <v>150.33297317647529</v>
      </c>
      <c r="L140" s="820">
        <f t="shared" si="35"/>
        <v>148.91867515127163</v>
      </c>
      <c r="M140" s="821">
        <f t="shared" si="35"/>
        <v>146.39689711145971</v>
      </c>
      <c r="N140" s="821">
        <f t="shared" si="35"/>
        <v>143.99865717321543</v>
      </c>
      <c r="O140" s="821">
        <f t="shared" si="35"/>
        <v>141.86690753171973</v>
      </c>
      <c r="P140" s="821">
        <f t="shared" si="35"/>
        <v>139.75740233225457</v>
      </c>
      <c r="Q140" s="821">
        <f t="shared" si="35"/>
        <v>137.13313264083456</v>
      </c>
      <c r="R140" s="821">
        <f t="shared" si="35"/>
        <v>133.5545933333581</v>
      </c>
      <c r="S140" s="821">
        <f t="shared" si="35"/>
        <v>129.93550747977616</v>
      </c>
      <c r="T140" s="821">
        <f t="shared" si="35"/>
        <v>126.95501376419239</v>
      </c>
      <c r="U140" s="821">
        <f t="shared" si="35"/>
        <v>123.44758969191089</v>
      </c>
      <c r="V140" s="821">
        <f t="shared" si="35"/>
        <v>122.05682919337193</v>
      </c>
      <c r="W140" s="821">
        <f t="shared" si="35"/>
        <v>117.8010002801271</v>
      </c>
      <c r="X140" s="821">
        <f t="shared" si="35"/>
        <v>116.29456978320673</v>
      </c>
      <c r="Y140" s="821">
        <f t="shared" si="35"/>
        <v>114.90668710038258</v>
      </c>
      <c r="Z140" s="821">
        <f t="shared" si="35"/>
        <v>113.45725182411756</v>
      </c>
      <c r="AA140" s="821">
        <f t="shared" si="35"/>
        <v>112.01812958542452</v>
      </c>
      <c r="AB140" s="821">
        <f t="shared" si="35"/>
        <v>110.67669197356263</v>
      </c>
      <c r="AC140" s="821">
        <f t="shared" si="35"/>
        <v>109.56685453891718</v>
      </c>
      <c r="AD140" s="821">
        <f t="shared" si="35"/>
        <v>108.42775303109181</v>
      </c>
      <c r="AE140" s="821">
        <f t="shared" si="35"/>
        <v>107.2670847710117</v>
      </c>
      <c r="AF140" s="821">
        <f t="shared" si="35"/>
        <v>106.07080546702532</v>
      </c>
      <c r="AG140" s="821">
        <f t="shared" si="35"/>
        <v>105.28845148065548</v>
      </c>
      <c r="AH140" s="821">
        <f t="shared" si="35"/>
        <v>104.5121491235379</v>
      </c>
      <c r="AI140" s="821">
        <f t="shared" si="35"/>
        <v>103.73498075003361</v>
      </c>
      <c r="AJ140" s="821">
        <f t="shared" si="35"/>
        <v>102.92301753731162</v>
      </c>
      <c r="AK140" s="821">
        <f t="shared" si="35"/>
        <v>102.09029537276653</v>
      </c>
      <c r="AL140" s="821">
        <f t="shared" si="35"/>
        <v>102.16806814207415</v>
      </c>
      <c r="AM140" s="821">
        <f t="shared" si="35"/>
        <v>102.22221752186078</v>
      </c>
      <c r="AN140" s="821">
        <f t="shared" si="35"/>
        <v>102.27756755877074</v>
      </c>
      <c r="AO140" s="821">
        <f t="shared" si="35"/>
        <v>102.31967603835953</v>
      </c>
      <c r="AP140" s="821">
        <f t="shared" si="35"/>
        <v>102.38662261077012</v>
      </c>
      <c r="AQ140" s="821">
        <f t="shared" si="35"/>
        <v>102.45343823800857</v>
      </c>
      <c r="AR140" s="821">
        <f t="shared" si="35"/>
        <v>102.52457635505992</v>
      </c>
      <c r="AS140" s="821">
        <f t="shared" si="35"/>
        <v>102.59030915106979</v>
      </c>
      <c r="AT140" s="821">
        <f t="shared" si="35"/>
        <v>102.66361024709393</v>
      </c>
      <c r="AU140" s="821">
        <f t="shared" si="35"/>
        <v>102.72241649376222</v>
      </c>
      <c r="AV140" s="821">
        <f t="shared" si="35"/>
        <v>102.78609911016268</v>
      </c>
      <c r="AW140" s="821">
        <f t="shared" si="35"/>
        <v>102.84952088592522</v>
      </c>
      <c r="AX140" s="821">
        <f t="shared" si="35"/>
        <v>103.0102955286202</v>
      </c>
      <c r="AY140" s="821">
        <f t="shared" si="35"/>
        <v>103.00395736048996</v>
      </c>
      <c r="AZ140" s="821">
        <f t="shared" si="35"/>
        <v>103.0972073452955</v>
      </c>
      <c r="BA140" s="821">
        <f t="shared" si="35"/>
        <v>103.19816985149926</v>
      </c>
      <c r="BB140" s="821">
        <f t="shared" si="35"/>
        <v>103.32130812662101</v>
      </c>
      <c r="BC140" s="821">
        <f t="shared" si="35"/>
        <v>103.43585413970126</v>
      </c>
      <c r="BD140" s="821">
        <f t="shared" si="35"/>
        <v>103.53343020407472</v>
      </c>
      <c r="BE140" s="821">
        <f t="shared" si="35"/>
        <v>103.62577090532761</v>
      </c>
      <c r="BF140" s="821">
        <f t="shared" si="35"/>
        <v>103.71794436292362</v>
      </c>
      <c r="BG140" s="821">
        <f t="shared" si="35"/>
        <v>103.8095072151837</v>
      </c>
      <c r="BH140" s="821">
        <f t="shared" si="35"/>
        <v>103.88313756930037</v>
      </c>
      <c r="BI140" s="821">
        <f t="shared" si="35"/>
        <v>103.96840369454402</v>
      </c>
      <c r="BJ140" s="821">
        <f t="shared" si="35"/>
        <v>104.03562761118312</v>
      </c>
      <c r="BK140" s="1523"/>
      <c r="BL140" s="1523"/>
      <c r="BM140" s="1523"/>
      <c r="BN140" s="1523"/>
      <c r="BO140" s="1523"/>
      <c r="BP140" s="1523"/>
      <c r="BQ140" s="1523"/>
      <c r="BR140" s="1523"/>
      <c r="BS140" s="1523"/>
      <c r="BT140" s="1523"/>
      <c r="BU140" s="1523"/>
      <c r="BV140" s="1523"/>
      <c r="BW140" s="1523"/>
      <c r="BX140" s="1523"/>
      <c r="BY140" s="1523"/>
      <c r="BZ140" s="1523"/>
      <c r="CA140" s="1523"/>
      <c r="CB140" s="1523"/>
      <c r="CC140" s="1523"/>
      <c r="CD140" s="1523"/>
      <c r="CE140" s="1523"/>
      <c r="CF140" s="1523"/>
      <c r="CG140" s="1523"/>
      <c r="CH140" s="1523"/>
      <c r="CI140" s="1522"/>
      <c r="CK140" s="1369"/>
    </row>
    <row r="141" spans="2:89" ht="27.6" x14ac:dyDescent="0.25">
      <c r="B141" s="809" t="s">
        <v>625</v>
      </c>
      <c r="C141" s="816" t="s">
        <v>233</v>
      </c>
      <c r="D141" s="817" t="s">
        <v>626</v>
      </c>
      <c r="E141" s="818" t="s">
        <v>148</v>
      </c>
      <c r="F141" s="819">
        <v>1</v>
      </c>
      <c r="G141" s="820"/>
      <c r="H141" s="820"/>
      <c r="I141" s="820">
        <f t="shared" si="35"/>
        <v>174.91942572516848</v>
      </c>
      <c r="J141" s="820">
        <f t="shared" si="35"/>
        <v>173.79881374149119</v>
      </c>
      <c r="K141" s="820">
        <f t="shared" si="35"/>
        <v>171.83828890869319</v>
      </c>
      <c r="L141" s="820">
        <f t="shared" si="35"/>
        <v>171.16114134916708</v>
      </c>
      <c r="M141" s="821">
        <f t="shared" si="35"/>
        <v>170.56911866492734</v>
      </c>
      <c r="N141" s="821">
        <f t="shared" si="35"/>
        <v>169.83340747710071</v>
      </c>
      <c r="O141" s="821">
        <f t="shared" si="35"/>
        <v>167.82108002688412</v>
      </c>
      <c r="P141" s="821">
        <f t="shared" si="35"/>
        <v>164.89939304011489</v>
      </c>
      <c r="Q141" s="821">
        <f t="shared" si="35"/>
        <v>161.48324318005547</v>
      </c>
      <c r="R141" s="821">
        <f t="shared" si="35"/>
        <v>158.35368639201471</v>
      </c>
      <c r="S141" s="821">
        <f t="shared" si="35"/>
        <v>157.20748230916726</v>
      </c>
      <c r="T141" s="821">
        <f t="shared" si="35"/>
        <v>156.04530037647737</v>
      </c>
      <c r="U141" s="821">
        <f t="shared" si="35"/>
        <v>150.91980573109421</v>
      </c>
      <c r="V141" s="821">
        <f t="shared" si="35"/>
        <v>146.47497988686007</v>
      </c>
      <c r="W141" s="821">
        <f t="shared" si="35"/>
        <v>141.70642502014886</v>
      </c>
      <c r="X141" s="821">
        <f t="shared" si="35"/>
        <v>137.06106920753459</v>
      </c>
      <c r="Y141" s="821">
        <f t="shared" si="35"/>
        <v>132.5512038528573</v>
      </c>
      <c r="Z141" s="821">
        <f t="shared" si="35"/>
        <v>128.32815179901158</v>
      </c>
      <c r="AA141" s="821">
        <f t="shared" si="35"/>
        <v>124.19437526572233</v>
      </c>
      <c r="AB141" s="821">
        <f t="shared" si="35"/>
        <v>120.83685322347819</v>
      </c>
      <c r="AC141" s="821">
        <f t="shared" si="35"/>
        <v>117.79735730635197</v>
      </c>
      <c r="AD141" s="821">
        <f t="shared" si="35"/>
        <v>114.96449621418468</v>
      </c>
      <c r="AE141" s="821">
        <f t="shared" si="35"/>
        <v>112.30709743576647</v>
      </c>
      <c r="AF141" s="821">
        <f t="shared" si="35"/>
        <v>109.83993857902306</v>
      </c>
      <c r="AG141" s="821">
        <f t="shared" si="35"/>
        <v>107.81578927545969</v>
      </c>
      <c r="AH141" s="821">
        <f t="shared" si="35"/>
        <v>105.81355552156859</v>
      </c>
      <c r="AI141" s="821">
        <f t="shared" si="35"/>
        <v>103.73052763829581</v>
      </c>
      <c r="AJ141" s="821">
        <f t="shared" si="35"/>
        <v>101.95513864817995</v>
      </c>
      <c r="AK141" s="821">
        <f t="shared" si="35"/>
        <v>100.20642398626417</v>
      </c>
      <c r="AL141" s="821">
        <f t="shared" si="35"/>
        <v>99.496398860719253</v>
      </c>
      <c r="AM141" s="821">
        <f t="shared" si="35"/>
        <v>99.056313711808983</v>
      </c>
      <c r="AN141" s="821">
        <f t="shared" si="35"/>
        <v>98.539494065265714</v>
      </c>
      <c r="AO141" s="821">
        <f t="shared" si="35"/>
        <v>98.153391280195834</v>
      </c>
      <c r="AP141" s="821">
        <f t="shared" si="35"/>
        <v>97.785527810362609</v>
      </c>
      <c r="AQ141" s="821">
        <f t="shared" si="35"/>
        <v>97.281750987061969</v>
      </c>
      <c r="AR141" s="821">
        <f t="shared" si="35"/>
        <v>96.669425277126436</v>
      </c>
      <c r="AS141" s="821">
        <f t="shared" si="35"/>
        <v>96.186936119853286</v>
      </c>
      <c r="AT141" s="821">
        <f t="shared" si="35"/>
        <v>95.727982614174707</v>
      </c>
      <c r="AU141" s="821">
        <f t="shared" si="35"/>
        <v>95.278331756419163</v>
      </c>
      <c r="AV141" s="821">
        <f t="shared" si="35"/>
        <v>94.813598380447658</v>
      </c>
      <c r="AW141" s="821">
        <f t="shared" si="35"/>
        <v>94.347112719561053</v>
      </c>
      <c r="AX141" s="821">
        <f t="shared" si="35"/>
        <v>93.968718129001331</v>
      </c>
      <c r="AY141" s="821">
        <f t="shared" si="35"/>
        <v>93.286587313759284</v>
      </c>
      <c r="AZ141" s="821">
        <f t="shared" si="35"/>
        <v>92.688927061070558</v>
      </c>
      <c r="BA141" s="821">
        <f t="shared" si="35"/>
        <v>91.9670047555514</v>
      </c>
      <c r="BB141" s="821">
        <f t="shared" si="35"/>
        <v>91.239715895128555</v>
      </c>
      <c r="BC141" s="821">
        <f t="shared" si="35"/>
        <v>90.633728791095578</v>
      </c>
      <c r="BD141" s="821">
        <f t="shared" si="35"/>
        <v>89.931626953314648</v>
      </c>
      <c r="BE141" s="821">
        <f t="shared" si="35"/>
        <v>89.239067821855699</v>
      </c>
      <c r="BF141" s="821">
        <f t="shared" si="35"/>
        <v>88.78598890224923</v>
      </c>
      <c r="BG141" s="821">
        <f t="shared" si="35"/>
        <v>88.215482446319669</v>
      </c>
      <c r="BH141" s="821">
        <f t="shared" si="35"/>
        <v>87.668474825057416</v>
      </c>
      <c r="BI141" s="821">
        <f t="shared" si="35"/>
        <v>87.123144560198142</v>
      </c>
      <c r="BJ141" s="821">
        <f t="shared" si="35"/>
        <v>86.592353422061692</v>
      </c>
      <c r="BK141" s="1523"/>
      <c r="BL141" s="1523"/>
      <c r="BM141" s="1523"/>
      <c r="BN141" s="1523"/>
      <c r="BO141" s="1523"/>
      <c r="BP141" s="1523"/>
      <c r="BQ141" s="1523"/>
      <c r="BR141" s="1523"/>
      <c r="BS141" s="1523"/>
      <c r="BT141" s="1523"/>
      <c r="BU141" s="1523"/>
      <c r="BV141" s="1523"/>
      <c r="BW141" s="1523"/>
      <c r="BX141" s="1523"/>
      <c r="BY141" s="1523"/>
      <c r="BZ141" s="1523"/>
      <c r="CA141" s="1523"/>
      <c r="CB141" s="1523"/>
      <c r="CC141" s="1523"/>
      <c r="CD141" s="1523"/>
      <c r="CE141" s="1523"/>
      <c r="CF141" s="1523"/>
      <c r="CG141" s="1523"/>
      <c r="CH141" s="1523"/>
      <c r="CI141" s="1522"/>
      <c r="CK141" s="1369"/>
    </row>
    <row r="142" spans="2:89" ht="27.6" x14ac:dyDescent="0.25">
      <c r="B142" s="809" t="s">
        <v>627</v>
      </c>
      <c r="C142" s="816" t="s">
        <v>147</v>
      </c>
      <c r="D142" s="817" t="s">
        <v>628</v>
      </c>
      <c r="E142" s="818" t="s">
        <v>148</v>
      </c>
      <c r="F142" s="819">
        <v>1</v>
      </c>
      <c r="G142" s="820"/>
      <c r="H142" s="820"/>
      <c r="I142" s="820">
        <f>(((I136-I147)+(I137-I148))*1000000)/((I169+I170)*1000)</f>
        <v>167.16698960237969</v>
      </c>
      <c r="J142" s="820">
        <f t="shared" ref="J142:BJ142" si="36">(((J136-J147)+(J137-J148))*1000000)/((J169+J170)*1000)</f>
        <v>166.83227727936188</v>
      </c>
      <c r="K142" s="820">
        <f t="shared" si="36"/>
        <v>164.74609864147217</v>
      </c>
      <c r="L142" s="820">
        <f t="shared" si="36"/>
        <v>163.43948612286383</v>
      </c>
      <c r="M142" s="821">
        <f t="shared" si="36"/>
        <v>161.89814909446497</v>
      </c>
      <c r="N142" s="821">
        <f t="shared" si="36"/>
        <v>160.15558181347021</v>
      </c>
      <c r="O142" s="821">
        <f t="shared" si="36"/>
        <v>156.8923137524653</v>
      </c>
      <c r="P142" s="821">
        <f t="shared" si="36"/>
        <v>152.5122879775337</v>
      </c>
      <c r="Q142" s="821">
        <f t="shared" si="36"/>
        <v>147.08354904454413</v>
      </c>
      <c r="R142" s="821">
        <f t="shared" si="36"/>
        <v>140.77383975114967</v>
      </c>
      <c r="S142" s="821">
        <f t="shared" si="36"/>
        <v>134.70715591211592</v>
      </c>
      <c r="T142" s="821">
        <f t="shared" si="36"/>
        <v>129.47328002545856</v>
      </c>
      <c r="U142" s="821">
        <f t="shared" si="36"/>
        <v>125.84765216093007</v>
      </c>
      <c r="V142" s="821">
        <f t="shared" si="36"/>
        <v>124.20717959106253</v>
      </c>
      <c r="W142" s="821">
        <f t="shared" si="36"/>
        <v>119.92178742729597</v>
      </c>
      <c r="X142" s="821">
        <f t="shared" si="36"/>
        <v>118.15001857580067</v>
      </c>
      <c r="Y142" s="821">
        <f t="shared" si="36"/>
        <v>116.4942479235097</v>
      </c>
      <c r="Z142" s="821">
        <f t="shared" si="36"/>
        <v>114.80380340816239</v>
      </c>
      <c r="AA142" s="821">
        <f t="shared" si="36"/>
        <v>113.12701852485696</v>
      </c>
      <c r="AB142" s="821">
        <f t="shared" si="36"/>
        <v>111.60611983099237</v>
      </c>
      <c r="AC142" s="821">
        <f t="shared" si="36"/>
        <v>110.32295263937986</v>
      </c>
      <c r="AD142" s="821">
        <f t="shared" si="36"/>
        <v>109.03045065553594</v>
      </c>
      <c r="AE142" s="821">
        <f t="shared" si="36"/>
        <v>107.73332365321014</v>
      </c>
      <c r="AF142" s="821">
        <f t="shared" si="36"/>
        <v>106.42043342111339</v>
      </c>
      <c r="AG142" s="821">
        <f t="shared" si="36"/>
        <v>105.52346675517794</v>
      </c>
      <c r="AH142" s="821">
        <f t="shared" si="36"/>
        <v>104.63348525833652</v>
      </c>
      <c r="AI142" s="821">
        <f t="shared" si="36"/>
        <v>103.7345645569214</v>
      </c>
      <c r="AJ142" s="821">
        <f t="shared" si="36"/>
        <v>102.83239375990115</v>
      </c>
      <c r="AK142" s="821">
        <f t="shared" si="36"/>
        <v>101.91363070242669</v>
      </c>
      <c r="AL142" s="821">
        <f t="shared" si="36"/>
        <v>101.9171762265505</v>
      </c>
      <c r="AM142" s="821">
        <f t="shared" si="36"/>
        <v>101.92456829000452</v>
      </c>
      <c r="AN142" s="821">
        <f t="shared" si="36"/>
        <v>101.92578183286685</v>
      </c>
      <c r="AO142" s="821">
        <f t="shared" si="36"/>
        <v>101.92720147119164</v>
      </c>
      <c r="AP142" s="821">
        <f t="shared" si="36"/>
        <v>101.95278424206786</v>
      </c>
      <c r="AQ142" s="821">
        <f t="shared" si="36"/>
        <v>101.96521836773201</v>
      </c>
      <c r="AR142" s="821">
        <f t="shared" si="36"/>
        <v>101.97114740897756</v>
      </c>
      <c r="AS142" s="821">
        <f t="shared" si="36"/>
        <v>101.98437490587584</v>
      </c>
      <c r="AT142" s="821">
        <f t="shared" si="36"/>
        <v>102.00669419812336</v>
      </c>
      <c r="AU142" s="821">
        <f t="shared" si="36"/>
        <v>102.01672335209174</v>
      </c>
      <c r="AV142" s="821">
        <f t="shared" si="36"/>
        <v>102.0295285416389</v>
      </c>
      <c r="AW142" s="821">
        <f t="shared" si="36"/>
        <v>102.04180192973881</v>
      </c>
      <c r="AX142" s="821">
        <f t="shared" si="36"/>
        <v>102.15049005135711</v>
      </c>
      <c r="AY142" s="821">
        <f t="shared" si="36"/>
        <v>102.07877967647609</v>
      </c>
      <c r="AZ142" s="821">
        <f t="shared" si="36"/>
        <v>102.10496948977148</v>
      </c>
      <c r="BA142" s="821">
        <f t="shared" si="36"/>
        <v>102.12594408106148</v>
      </c>
      <c r="BB142" s="821">
        <f t="shared" si="36"/>
        <v>102.16617072849394</v>
      </c>
      <c r="BC142" s="821">
        <f t="shared" si="36"/>
        <v>102.21009734221316</v>
      </c>
      <c r="BD142" s="821">
        <f t="shared" si="36"/>
        <v>102.22947057572237</v>
      </c>
      <c r="BE142" s="821">
        <f t="shared" si="36"/>
        <v>102.24492010081642</v>
      </c>
      <c r="BF142" s="821">
        <f t="shared" si="36"/>
        <v>102.28320146867017</v>
      </c>
      <c r="BG142" s="821">
        <f t="shared" si="36"/>
        <v>102.30943018084675</v>
      </c>
      <c r="BH142" s="821">
        <f t="shared" si="36"/>
        <v>102.32187971937152</v>
      </c>
      <c r="BI142" s="821">
        <f t="shared" si="36"/>
        <v>102.34489928048998</v>
      </c>
      <c r="BJ142" s="821">
        <f t="shared" si="36"/>
        <v>102.35316336179908</v>
      </c>
      <c r="BK142" s="1523"/>
      <c r="BL142" s="1523"/>
      <c r="BM142" s="1523"/>
      <c r="BN142" s="1523"/>
      <c r="BO142" s="1523"/>
      <c r="BP142" s="1523"/>
      <c r="BQ142" s="1523"/>
      <c r="BR142" s="1523"/>
      <c r="BS142" s="1523"/>
      <c r="BT142" s="1523"/>
      <c r="BU142" s="1523"/>
      <c r="BV142" s="1523"/>
      <c r="BW142" s="1523"/>
      <c r="BX142" s="1523"/>
      <c r="BY142" s="1523"/>
      <c r="BZ142" s="1523"/>
      <c r="CA142" s="1523"/>
      <c r="CB142" s="1523"/>
      <c r="CC142" s="1523"/>
      <c r="CD142" s="1523"/>
      <c r="CE142" s="1523"/>
      <c r="CF142" s="1523"/>
      <c r="CG142" s="1523"/>
      <c r="CH142" s="1523"/>
      <c r="CI142" s="1522"/>
      <c r="CK142" s="1369"/>
    </row>
    <row r="143" spans="2:89" x14ac:dyDescent="0.25">
      <c r="B143" s="809" t="s">
        <v>629</v>
      </c>
      <c r="C143" s="816" t="s">
        <v>419</v>
      </c>
      <c r="D143" s="817" t="s">
        <v>630</v>
      </c>
      <c r="E143" s="818" t="s">
        <v>145</v>
      </c>
      <c r="F143" s="819">
        <v>2</v>
      </c>
      <c r="G143" s="639"/>
      <c r="H143" s="639"/>
      <c r="I143" s="639">
        <f t="shared" ref="I143:BJ146" si="37">I53+I111</f>
        <v>2.62</v>
      </c>
      <c r="J143" s="639">
        <f t="shared" si="37"/>
        <v>2.62</v>
      </c>
      <c r="K143" s="639">
        <f t="shared" si="37"/>
        <v>2.62</v>
      </c>
      <c r="L143" s="639">
        <f t="shared" si="37"/>
        <v>2.62</v>
      </c>
      <c r="M143" s="791">
        <f t="shared" si="37"/>
        <v>2.62</v>
      </c>
      <c r="N143" s="791">
        <f t="shared" si="37"/>
        <v>2.62</v>
      </c>
      <c r="O143" s="791">
        <f t="shared" si="37"/>
        <v>2.62</v>
      </c>
      <c r="P143" s="791">
        <f t="shared" si="37"/>
        <v>2.62</v>
      </c>
      <c r="Q143" s="791">
        <f t="shared" si="37"/>
        <v>2.62</v>
      </c>
      <c r="R143" s="791">
        <f t="shared" si="37"/>
        <v>2.62</v>
      </c>
      <c r="S143" s="791">
        <f t="shared" si="37"/>
        <v>2.62</v>
      </c>
      <c r="T143" s="791">
        <f t="shared" si="37"/>
        <v>2.62</v>
      </c>
      <c r="U143" s="791">
        <f t="shared" si="37"/>
        <v>2.62</v>
      </c>
      <c r="V143" s="791">
        <f t="shared" si="37"/>
        <v>2.62</v>
      </c>
      <c r="W143" s="791">
        <f t="shared" si="37"/>
        <v>2.62</v>
      </c>
      <c r="X143" s="791">
        <f t="shared" si="37"/>
        <v>2.62</v>
      </c>
      <c r="Y143" s="791">
        <f t="shared" si="37"/>
        <v>2.62</v>
      </c>
      <c r="Z143" s="791">
        <f t="shared" si="37"/>
        <v>2.62</v>
      </c>
      <c r="AA143" s="791">
        <f t="shared" si="37"/>
        <v>2.62</v>
      </c>
      <c r="AB143" s="791">
        <f t="shared" si="37"/>
        <v>2.62</v>
      </c>
      <c r="AC143" s="791">
        <f t="shared" si="37"/>
        <v>2.62</v>
      </c>
      <c r="AD143" s="791">
        <f t="shared" si="37"/>
        <v>2.62</v>
      </c>
      <c r="AE143" s="791">
        <f t="shared" si="37"/>
        <v>2.62</v>
      </c>
      <c r="AF143" s="791">
        <f t="shared" si="37"/>
        <v>2.62</v>
      </c>
      <c r="AG143" s="791">
        <f t="shared" si="37"/>
        <v>2.62</v>
      </c>
      <c r="AH143" s="791">
        <f t="shared" si="37"/>
        <v>2.62</v>
      </c>
      <c r="AI143" s="791">
        <f t="shared" si="37"/>
        <v>2.62</v>
      </c>
      <c r="AJ143" s="791">
        <f t="shared" si="37"/>
        <v>2.62</v>
      </c>
      <c r="AK143" s="791">
        <f t="shared" si="37"/>
        <v>2.62</v>
      </c>
      <c r="AL143" s="791">
        <f t="shared" si="37"/>
        <v>2.62</v>
      </c>
      <c r="AM143" s="791">
        <f t="shared" si="37"/>
        <v>2.62</v>
      </c>
      <c r="AN143" s="791">
        <f t="shared" si="37"/>
        <v>2.62</v>
      </c>
      <c r="AO143" s="791">
        <f t="shared" si="37"/>
        <v>2.62</v>
      </c>
      <c r="AP143" s="791">
        <f t="shared" si="37"/>
        <v>2.62</v>
      </c>
      <c r="AQ143" s="791">
        <f t="shared" si="37"/>
        <v>2.62</v>
      </c>
      <c r="AR143" s="791">
        <f t="shared" si="37"/>
        <v>2.62</v>
      </c>
      <c r="AS143" s="791">
        <f t="shared" si="37"/>
        <v>2.62</v>
      </c>
      <c r="AT143" s="791">
        <f t="shared" si="37"/>
        <v>2.62</v>
      </c>
      <c r="AU143" s="791">
        <f t="shared" si="37"/>
        <v>2.62</v>
      </c>
      <c r="AV143" s="791">
        <f t="shared" si="37"/>
        <v>2.62</v>
      </c>
      <c r="AW143" s="791">
        <f t="shared" si="37"/>
        <v>2.62</v>
      </c>
      <c r="AX143" s="791">
        <f t="shared" si="37"/>
        <v>2.62</v>
      </c>
      <c r="AY143" s="791">
        <f t="shared" si="37"/>
        <v>2.62</v>
      </c>
      <c r="AZ143" s="791">
        <f t="shared" si="37"/>
        <v>2.62</v>
      </c>
      <c r="BA143" s="791">
        <f t="shared" si="37"/>
        <v>2.62</v>
      </c>
      <c r="BB143" s="791">
        <f t="shared" si="37"/>
        <v>2.62</v>
      </c>
      <c r="BC143" s="791">
        <f t="shared" si="37"/>
        <v>2.62</v>
      </c>
      <c r="BD143" s="791">
        <f t="shared" si="37"/>
        <v>2.62</v>
      </c>
      <c r="BE143" s="791">
        <f t="shared" si="37"/>
        <v>2.62</v>
      </c>
      <c r="BF143" s="791">
        <f t="shared" si="37"/>
        <v>2.62</v>
      </c>
      <c r="BG143" s="791">
        <f t="shared" si="37"/>
        <v>2.62</v>
      </c>
      <c r="BH143" s="791">
        <f t="shared" si="37"/>
        <v>2.62</v>
      </c>
      <c r="BI143" s="791">
        <f t="shared" si="37"/>
        <v>2.62</v>
      </c>
      <c r="BJ143" s="791">
        <f t="shared" si="37"/>
        <v>2.62</v>
      </c>
      <c r="BK143" s="1519"/>
      <c r="BL143" s="1519"/>
      <c r="BM143" s="1519"/>
      <c r="BN143" s="1519"/>
      <c r="BO143" s="1519"/>
      <c r="BP143" s="1519"/>
      <c r="BQ143" s="1519"/>
      <c r="BR143" s="1519"/>
      <c r="BS143" s="1519"/>
      <c r="BT143" s="1519"/>
      <c r="BU143" s="1519"/>
      <c r="BV143" s="1519"/>
      <c r="BW143" s="1519"/>
      <c r="BX143" s="1519"/>
      <c r="BY143" s="1519"/>
      <c r="BZ143" s="1519"/>
      <c r="CA143" s="1519"/>
      <c r="CB143" s="1519"/>
      <c r="CC143" s="1519"/>
      <c r="CD143" s="1519"/>
      <c r="CE143" s="1519"/>
      <c r="CF143" s="1519"/>
      <c r="CG143" s="1519"/>
      <c r="CH143" s="1519"/>
      <c r="CI143" s="1518"/>
      <c r="CK143" s="1369"/>
    </row>
    <row r="144" spans="2:89" ht="14.4" thickBot="1" x14ac:dyDescent="0.3">
      <c r="B144" s="822" t="s">
        <v>631</v>
      </c>
      <c r="C144" s="823" t="s">
        <v>421</v>
      </c>
      <c r="D144" s="824" t="s">
        <v>632</v>
      </c>
      <c r="E144" s="825" t="s">
        <v>145</v>
      </c>
      <c r="F144" s="826">
        <v>2</v>
      </c>
      <c r="G144" s="801"/>
      <c r="H144" s="801"/>
      <c r="I144" s="801">
        <f t="shared" si="37"/>
        <v>0.52</v>
      </c>
      <c r="J144" s="801">
        <f t="shared" si="37"/>
        <v>0.52</v>
      </c>
      <c r="K144" s="801">
        <f t="shared" si="37"/>
        <v>0.52</v>
      </c>
      <c r="L144" s="801">
        <f t="shared" si="37"/>
        <v>0.52</v>
      </c>
      <c r="M144" s="827">
        <f t="shared" si="37"/>
        <v>0.52</v>
      </c>
      <c r="N144" s="827">
        <f t="shared" si="37"/>
        <v>0.52</v>
      </c>
      <c r="O144" s="827">
        <f t="shared" si="37"/>
        <v>0.52</v>
      </c>
      <c r="P144" s="827">
        <f t="shared" si="37"/>
        <v>0.52</v>
      </c>
      <c r="Q144" s="827">
        <f t="shared" si="37"/>
        <v>0.52</v>
      </c>
      <c r="R144" s="827">
        <f t="shared" si="37"/>
        <v>0.52</v>
      </c>
      <c r="S144" s="827">
        <f t="shared" si="37"/>
        <v>0.52</v>
      </c>
      <c r="T144" s="827">
        <f t="shared" si="37"/>
        <v>0.52</v>
      </c>
      <c r="U144" s="827">
        <f t="shared" si="37"/>
        <v>0.52</v>
      </c>
      <c r="V144" s="827">
        <f t="shared" si="37"/>
        <v>0.52</v>
      </c>
      <c r="W144" s="827">
        <f t="shared" si="37"/>
        <v>0.52</v>
      </c>
      <c r="X144" s="827">
        <f t="shared" si="37"/>
        <v>0.52</v>
      </c>
      <c r="Y144" s="827">
        <f t="shared" si="37"/>
        <v>0.52</v>
      </c>
      <c r="Z144" s="827">
        <f t="shared" si="37"/>
        <v>0.52</v>
      </c>
      <c r="AA144" s="827">
        <f t="shared" si="37"/>
        <v>0.52</v>
      </c>
      <c r="AB144" s="827">
        <f t="shared" si="37"/>
        <v>0.52</v>
      </c>
      <c r="AC144" s="827">
        <f t="shared" si="37"/>
        <v>0.52</v>
      </c>
      <c r="AD144" s="827">
        <f t="shared" si="37"/>
        <v>0.52</v>
      </c>
      <c r="AE144" s="827">
        <f t="shared" si="37"/>
        <v>0.52</v>
      </c>
      <c r="AF144" s="827">
        <f t="shared" si="37"/>
        <v>0.52</v>
      </c>
      <c r="AG144" s="827">
        <f t="shared" si="37"/>
        <v>0.52</v>
      </c>
      <c r="AH144" s="827">
        <f t="shared" si="37"/>
        <v>0.52</v>
      </c>
      <c r="AI144" s="827">
        <f t="shared" si="37"/>
        <v>0.52</v>
      </c>
      <c r="AJ144" s="827">
        <f t="shared" si="37"/>
        <v>0.52</v>
      </c>
      <c r="AK144" s="827">
        <f t="shared" si="37"/>
        <v>0.52</v>
      </c>
      <c r="AL144" s="827">
        <f t="shared" si="37"/>
        <v>0.52</v>
      </c>
      <c r="AM144" s="827">
        <f t="shared" si="37"/>
        <v>0.52</v>
      </c>
      <c r="AN144" s="827">
        <f t="shared" si="37"/>
        <v>0.52</v>
      </c>
      <c r="AO144" s="827">
        <f t="shared" si="37"/>
        <v>0.52</v>
      </c>
      <c r="AP144" s="827">
        <f t="shared" si="37"/>
        <v>0.52</v>
      </c>
      <c r="AQ144" s="827">
        <f t="shared" si="37"/>
        <v>0.52</v>
      </c>
      <c r="AR144" s="827">
        <f t="shared" si="37"/>
        <v>0.52</v>
      </c>
      <c r="AS144" s="827">
        <f t="shared" si="37"/>
        <v>0.52</v>
      </c>
      <c r="AT144" s="827">
        <f t="shared" si="37"/>
        <v>0.52</v>
      </c>
      <c r="AU144" s="827">
        <f t="shared" si="37"/>
        <v>0.52</v>
      </c>
      <c r="AV144" s="827">
        <f t="shared" si="37"/>
        <v>0.52</v>
      </c>
      <c r="AW144" s="827">
        <f t="shared" si="37"/>
        <v>0.52</v>
      </c>
      <c r="AX144" s="827">
        <f t="shared" si="37"/>
        <v>0.52</v>
      </c>
      <c r="AY144" s="827">
        <f t="shared" si="37"/>
        <v>0.52</v>
      </c>
      <c r="AZ144" s="827">
        <f t="shared" si="37"/>
        <v>0.52</v>
      </c>
      <c r="BA144" s="827">
        <f t="shared" si="37"/>
        <v>0.52</v>
      </c>
      <c r="BB144" s="827">
        <f t="shared" si="37"/>
        <v>0.52</v>
      </c>
      <c r="BC144" s="827">
        <f t="shared" si="37"/>
        <v>0.52</v>
      </c>
      <c r="BD144" s="827">
        <f t="shared" si="37"/>
        <v>0.52</v>
      </c>
      <c r="BE144" s="827">
        <f t="shared" si="37"/>
        <v>0.52</v>
      </c>
      <c r="BF144" s="827">
        <f t="shared" si="37"/>
        <v>0.52</v>
      </c>
      <c r="BG144" s="827">
        <f t="shared" si="37"/>
        <v>0.52</v>
      </c>
      <c r="BH144" s="827">
        <f t="shared" si="37"/>
        <v>0.52</v>
      </c>
      <c r="BI144" s="827">
        <f t="shared" si="37"/>
        <v>0.52</v>
      </c>
      <c r="BJ144" s="827">
        <f t="shared" si="37"/>
        <v>0.52</v>
      </c>
      <c r="BK144" s="1524"/>
      <c r="BL144" s="1524"/>
      <c r="BM144" s="1524"/>
      <c r="BN144" s="1524"/>
      <c r="BO144" s="1524"/>
      <c r="BP144" s="1524"/>
      <c r="BQ144" s="1524"/>
      <c r="BR144" s="1524"/>
      <c r="BS144" s="1524"/>
      <c r="BT144" s="1524"/>
      <c r="BU144" s="1524"/>
      <c r="BV144" s="1524"/>
      <c r="BW144" s="1524"/>
      <c r="BX144" s="1524"/>
      <c r="BY144" s="1524"/>
      <c r="BZ144" s="1524"/>
      <c r="CA144" s="1524"/>
      <c r="CB144" s="1524"/>
      <c r="CC144" s="1524"/>
      <c r="CD144" s="1524"/>
      <c r="CE144" s="1524"/>
      <c r="CF144" s="1524"/>
      <c r="CG144" s="1524"/>
      <c r="CH144" s="1524"/>
      <c r="CI144" s="1521"/>
      <c r="CK144" s="1369"/>
    </row>
    <row r="145" spans="2:89" x14ac:dyDescent="0.25">
      <c r="B145" s="779" t="s">
        <v>633</v>
      </c>
      <c r="C145" s="780" t="s">
        <v>423</v>
      </c>
      <c r="D145" s="781" t="s">
        <v>634</v>
      </c>
      <c r="E145" s="782" t="s">
        <v>145</v>
      </c>
      <c r="F145" s="783">
        <v>2</v>
      </c>
      <c r="G145" s="807"/>
      <c r="H145" s="807"/>
      <c r="I145" s="807">
        <f t="shared" si="37"/>
        <v>0.6</v>
      </c>
      <c r="J145" s="807">
        <f t="shared" si="37"/>
        <v>0.6</v>
      </c>
      <c r="K145" s="807">
        <f t="shared" si="37"/>
        <v>0.6</v>
      </c>
      <c r="L145" s="807">
        <f t="shared" si="37"/>
        <v>0.6</v>
      </c>
      <c r="M145" s="808">
        <f t="shared" si="37"/>
        <v>0.6</v>
      </c>
      <c r="N145" s="808">
        <f t="shared" si="37"/>
        <v>0.6</v>
      </c>
      <c r="O145" s="808">
        <f t="shared" si="37"/>
        <v>0.6</v>
      </c>
      <c r="P145" s="808">
        <f t="shared" si="37"/>
        <v>0.6</v>
      </c>
      <c r="Q145" s="808">
        <f t="shared" si="37"/>
        <v>0.6</v>
      </c>
      <c r="R145" s="808">
        <f t="shared" si="37"/>
        <v>0.58739999999999992</v>
      </c>
      <c r="S145" s="808">
        <f t="shared" si="37"/>
        <v>0.57479999999999998</v>
      </c>
      <c r="T145" s="808">
        <f t="shared" si="37"/>
        <v>0.56220000000000003</v>
      </c>
      <c r="U145" s="808">
        <f t="shared" si="37"/>
        <v>0.54959999999999998</v>
      </c>
      <c r="V145" s="808">
        <f t="shared" si="37"/>
        <v>0.53699999999999992</v>
      </c>
      <c r="W145" s="808">
        <f t="shared" si="37"/>
        <v>0.52439999999999998</v>
      </c>
      <c r="X145" s="808">
        <f t="shared" si="37"/>
        <v>0.51180000000000003</v>
      </c>
      <c r="Y145" s="808">
        <f t="shared" si="37"/>
        <v>0.49919999999999998</v>
      </c>
      <c r="Z145" s="808">
        <f t="shared" si="37"/>
        <v>0.48659999999999998</v>
      </c>
      <c r="AA145" s="808">
        <f t="shared" si="37"/>
        <v>0.47399999999999998</v>
      </c>
      <c r="AB145" s="808">
        <f t="shared" si="37"/>
        <v>0.46139999999999998</v>
      </c>
      <c r="AC145" s="808">
        <f t="shared" si="37"/>
        <v>0.44879999999999998</v>
      </c>
      <c r="AD145" s="808">
        <f t="shared" si="37"/>
        <v>0.43619999999999998</v>
      </c>
      <c r="AE145" s="808">
        <f t="shared" si="37"/>
        <v>0.42359999999999998</v>
      </c>
      <c r="AF145" s="808">
        <f t="shared" si="37"/>
        <v>0.41099999999999998</v>
      </c>
      <c r="AG145" s="808">
        <f t="shared" si="37"/>
        <v>0.39839999999999998</v>
      </c>
      <c r="AH145" s="808">
        <f t="shared" si="37"/>
        <v>0.38579999999999998</v>
      </c>
      <c r="AI145" s="808">
        <f t="shared" si="37"/>
        <v>0.37319999999999998</v>
      </c>
      <c r="AJ145" s="808">
        <f t="shared" si="37"/>
        <v>0.36059999999999998</v>
      </c>
      <c r="AK145" s="808">
        <f t="shared" si="37"/>
        <v>0.34799999999999998</v>
      </c>
      <c r="AL145" s="808">
        <f t="shared" si="37"/>
        <v>0.33539999999999998</v>
      </c>
      <c r="AM145" s="808">
        <f t="shared" si="37"/>
        <v>0.32279999999999998</v>
      </c>
      <c r="AN145" s="808">
        <f t="shared" si="37"/>
        <v>0.31019999999999998</v>
      </c>
      <c r="AO145" s="808">
        <f t="shared" si="37"/>
        <v>0.3</v>
      </c>
      <c r="AP145" s="808">
        <f t="shared" si="37"/>
        <v>0.3</v>
      </c>
      <c r="AQ145" s="808">
        <f t="shared" si="37"/>
        <v>0.3</v>
      </c>
      <c r="AR145" s="808">
        <f t="shared" si="37"/>
        <v>0.3</v>
      </c>
      <c r="AS145" s="808">
        <f t="shared" si="37"/>
        <v>0.3</v>
      </c>
      <c r="AT145" s="808">
        <f t="shared" si="37"/>
        <v>0.3</v>
      </c>
      <c r="AU145" s="808">
        <f t="shared" si="37"/>
        <v>0.3</v>
      </c>
      <c r="AV145" s="808">
        <f t="shared" si="37"/>
        <v>0.3</v>
      </c>
      <c r="AW145" s="808">
        <f t="shared" si="37"/>
        <v>0.3</v>
      </c>
      <c r="AX145" s="808">
        <f t="shared" si="37"/>
        <v>0.3</v>
      </c>
      <c r="AY145" s="808">
        <f t="shared" si="37"/>
        <v>0.3</v>
      </c>
      <c r="AZ145" s="808">
        <f t="shared" si="37"/>
        <v>0.3</v>
      </c>
      <c r="BA145" s="808">
        <f t="shared" si="37"/>
        <v>0.3</v>
      </c>
      <c r="BB145" s="808">
        <f t="shared" si="37"/>
        <v>0.3</v>
      </c>
      <c r="BC145" s="808">
        <f t="shared" si="37"/>
        <v>0.3</v>
      </c>
      <c r="BD145" s="808">
        <f t="shared" si="37"/>
        <v>0.3</v>
      </c>
      <c r="BE145" s="808">
        <f t="shared" si="37"/>
        <v>0.3</v>
      </c>
      <c r="BF145" s="808">
        <f t="shared" si="37"/>
        <v>0.3</v>
      </c>
      <c r="BG145" s="808">
        <f t="shared" si="37"/>
        <v>0.3</v>
      </c>
      <c r="BH145" s="808">
        <f t="shared" si="37"/>
        <v>0.3</v>
      </c>
      <c r="BI145" s="808">
        <f t="shared" si="37"/>
        <v>0.3</v>
      </c>
      <c r="BJ145" s="808">
        <f t="shared" si="37"/>
        <v>0.3</v>
      </c>
      <c r="BK145" s="1541"/>
      <c r="BL145" s="1541"/>
      <c r="BM145" s="1541"/>
      <c r="BN145" s="1541"/>
      <c r="BO145" s="1541"/>
      <c r="BP145" s="1541"/>
      <c r="BQ145" s="1541"/>
      <c r="BR145" s="1541"/>
      <c r="BS145" s="1541"/>
      <c r="BT145" s="1541"/>
      <c r="BU145" s="1541"/>
      <c r="BV145" s="1541"/>
      <c r="BW145" s="1541"/>
      <c r="BX145" s="1541"/>
      <c r="BY145" s="1541"/>
      <c r="BZ145" s="1541"/>
      <c r="CA145" s="1541"/>
      <c r="CB145" s="1541"/>
      <c r="CC145" s="1541"/>
      <c r="CD145" s="1541"/>
      <c r="CE145" s="1541"/>
      <c r="CF145" s="1541"/>
      <c r="CG145" s="1541"/>
      <c r="CH145" s="1541"/>
      <c r="CI145" s="1542"/>
      <c r="CK145" s="1369"/>
    </row>
    <row r="146" spans="2:89" x14ac:dyDescent="0.25">
      <c r="B146" s="792" t="s">
        <v>635</v>
      </c>
      <c r="C146" s="793" t="s">
        <v>425</v>
      </c>
      <c r="D146" s="788" t="s">
        <v>636</v>
      </c>
      <c r="E146" s="789" t="s">
        <v>145</v>
      </c>
      <c r="F146" s="790">
        <v>2</v>
      </c>
      <c r="G146" s="639"/>
      <c r="H146" s="639"/>
      <c r="I146" s="639">
        <f t="shared" si="37"/>
        <v>0.05</v>
      </c>
      <c r="J146" s="639">
        <f t="shared" si="37"/>
        <v>0.05</v>
      </c>
      <c r="K146" s="639">
        <f t="shared" si="37"/>
        <v>0.05</v>
      </c>
      <c r="L146" s="639">
        <f t="shared" si="37"/>
        <v>0.05</v>
      </c>
      <c r="M146" s="791">
        <f t="shared" si="37"/>
        <v>0.05</v>
      </c>
      <c r="N146" s="791">
        <f t="shared" si="37"/>
        <v>0.05</v>
      </c>
      <c r="O146" s="791">
        <f t="shared" si="37"/>
        <v>0.05</v>
      </c>
      <c r="P146" s="791">
        <f t="shared" si="37"/>
        <v>0.05</v>
      </c>
      <c r="Q146" s="791">
        <f t="shared" si="37"/>
        <v>0.05</v>
      </c>
      <c r="R146" s="791">
        <f t="shared" si="37"/>
        <v>0.05</v>
      </c>
      <c r="S146" s="791">
        <f t="shared" si="37"/>
        <v>0.05</v>
      </c>
      <c r="T146" s="791">
        <f t="shared" si="37"/>
        <v>0.05</v>
      </c>
      <c r="U146" s="791">
        <f t="shared" si="37"/>
        <v>0.05</v>
      </c>
      <c r="V146" s="791">
        <f t="shared" si="37"/>
        <v>0.05</v>
      </c>
      <c r="W146" s="791">
        <f t="shared" si="37"/>
        <v>0.05</v>
      </c>
      <c r="X146" s="791">
        <f t="shared" si="37"/>
        <v>0.05</v>
      </c>
      <c r="Y146" s="791">
        <f t="shared" si="37"/>
        <v>0.05</v>
      </c>
      <c r="Z146" s="791">
        <f t="shared" si="37"/>
        <v>0.05</v>
      </c>
      <c r="AA146" s="791">
        <f t="shared" si="37"/>
        <v>0.05</v>
      </c>
      <c r="AB146" s="791">
        <f t="shared" si="37"/>
        <v>0.05</v>
      </c>
      <c r="AC146" s="791">
        <f t="shared" si="37"/>
        <v>0.05</v>
      </c>
      <c r="AD146" s="791">
        <f t="shared" si="37"/>
        <v>0.05</v>
      </c>
      <c r="AE146" s="791">
        <f t="shared" si="37"/>
        <v>0.05</v>
      </c>
      <c r="AF146" s="791">
        <f t="shared" si="37"/>
        <v>0.05</v>
      </c>
      <c r="AG146" s="791">
        <f t="shared" si="37"/>
        <v>0.05</v>
      </c>
      <c r="AH146" s="791">
        <f t="shared" si="37"/>
        <v>0.05</v>
      </c>
      <c r="AI146" s="791">
        <f t="shared" si="37"/>
        <v>0.05</v>
      </c>
      <c r="AJ146" s="791">
        <f t="shared" si="37"/>
        <v>0.05</v>
      </c>
      <c r="AK146" s="791">
        <f t="shared" si="37"/>
        <v>0.05</v>
      </c>
      <c r="AL146" s="791">
        <f t="shared" si="37"/>
        <v>0.05</v>
      </c>
      <c r="AM146" s="791">
        <f t="shared" si="37"/>
        <v>0.05</v>
      </c>
      <c r="AN146" s="791">
        <f t="shared" si="37"/>
        <v>0.05</v>
      </c>
      <c r="AO146" s="791">
        <f t="shared" si="37"/>
        <v>0.05</v>
      </c>
      <c r="AP146" s="791">
        <f t="shared" si="37"/>
        <v>0.05</v>
      </c>
      <c r="AQ146" s="791">
        <f t="shared" si="37"/>
        <v>0.05</v>
      </c>
      <c r="AR146" s="791">
        <f t="shared" si="37"/>
        <v>0.05</v>
      </c>
      <c r="AS146" s="791">
        <f t="shared" si="37"/>
        <v>0.05</v>
      </c>
      <c r="AT146" s="791">
        <f t="shared" si="37"/>
        <v>0.05</v>
      </c>
      <c r="AU146" s="791">
        <f t="shared" si="37"/>
        <v>0.05</v>
      </c>
      <c r="AV146" s="791">
        <f t="shared" si="37"/>
        <v>0.05</v>
      </c>
      <c r="AW146" s="791">
        <f t="shared" si="37"/>
        <v>0.05</v>
      </c>
      <c r="AX146" s="791">
        <f t="shared" si="37"/>
        <v>0.05</v>
      </c>
      <c r="AY146" s="791">
        <f t="shared" si="37"/>
        <v>0.05</v>
      </c>
      <c r="AZ146" s="791">
        <f t="shared" si="37"/>
        <v>0.05</v>
      </c>
      <c r="BA146" s="791">
        <f t="shared" si="37"/>
        <v>0.05</v>
      </c>
      <c r="BB146" s="791">
        <f t="shared" si="37"/>
        <v>0.05</v>
      </c>
      <c r="BC146" s="791">
        <f t="shared" si="37"/>
        <v>0.05</v>
      </c>
      <c r="BD146" s="791">
        <f t="shared" si="37"/>
        <v>0.05</v>
      </c>
      <c r="BE146" s="791">
        <f t="shared" si="37"/>
        <v>0.05</v>
      </c>
      <c r="BF146" s="791">
        <f t="shared" si="37"/>
        <v>0.05</v>
      </c>
      <c r="BG146" s="791">
        <f t="shared" si="37"/>
        <v>0.05</v>
      </c>
      <c r="BH146" s="791">
        <f t="shared" si="37"/>
        <v>0.05</v>
      </c>
      <c r="BI146" s="791">
        <f t="shared" si="37"/>
        <v>0.05</v>
      </c>
      <c r="BJ146" s="791">
        <f t="shared" si="37"/>
        <v>0.05</v>
      </c>
      <c r="BK146" s="1519"/>
      <c r="BL146" s="1519"/>
      <c r="BM146" s="1519"/>
      <c r="BN146" s="1519"/>
      <c r="BO146" s="1519"/>
      <c r="BP146" s="1519"/>
      <c r="BQ146" s="1519"/>
      <c r="BR146" s="1519"/>
      <c r="BS146" s="1519"/>
      <c r="BT146" s="1519"/>
      <c r="BU146" s="1519"/>
      <c r="BV146" s="1519"/>
      <c r="BW146" s="1519"/>
      <c r="BX146" s="1519"/>
      <c r="BY146" s="1519"/>
      <c r="BZ146" s="1519"/>
      <c r="CA146" s="1519"/>
      <c r="CB146" s="1519"/>
      <c r="CC146" s="1519"/>
      <c r="CD146" s="1519"/>
      <c r="CE146" s="1519"/>
      <c r="CF146" s="1519"/>
      <c r="CG146" s="1519"/>
      <c r="CH146" s="1519"/>
      <c r="CI146" s="1518"/>
      <c r="CK146" s="1369"/>
    </row>
    <row r="147" spans="2:89" x14ac:dyDescent="0.25">
      <c r="B147" s="792" t="s">
        <v>637</v>
      </c>
      <c r="C147" s="793" t="s">
        <v>427</v>
      </c>
      <c r="D147" s="788" t="s">
        <v>638</v>
      </c>
      <c r="E147" s="789" t="s">
        <v>145</v>
      </c>
      <c r="F147" s="790">
        <v>2</v>
      </c>
      <c r="G147" s="639"/>
      <c r="H147" s="639"/>
      <c r="I147" s="639">
        <f t="shared" ref="I147:BJ150" si="38">I57+I115</f>
        <v>5.07</v>
      </c>
      <c r="J147" s="639">
        <f t="shared" si="38"/>
        <v>5</v>
      </c>
      <c r="K147" s="639">
        <f t="shared" si="38"/>
        <v>5.71</v>
      </c>
      <c r="L147" s="639">
        <f t="shared" si="38"/>
        <v>5.83</v>
      </c>
      <c r="M147" s="791">
        <f t="shared" si="38"/>
        <v>5.83</v>
      </c>
      <c r="N147" s="791">
        <f t="shared" si="38"/>
        <v>5.8529</v>
      </c>
      <c r="O147" s="791">
        <f t="shared" si="38"/>
        <v>6.0257000000000005</v>
      </c>
      <c r="P147" s="791">
        <f t="shared" si="38"/>
        <v>6.3196000000000003</v>
      </c>
      <c r="Q147" s="791">
        <f t="shared" si="38"/>
        <v>6.7305999999999999</v>
      </c>
      <c r="R147" s="791">
        <f t="shared" si="38"/>
        <v>7.2103000000000002</v>
      </c>
      <c r="S147" s="791">
        <f t="shared" si="38"/>
        <v>7.6714000000000002</v>
      </c>
      <c r="T147" s="791">
        <f t="shared" si="38"/>
        <v>7.9619</v>
      </c>
      <c r="U147" s="791">
        <f t="shared" si="38"/>
        <v>7.4348000000000001</v>
      </c>
      <c r="V147" s="791">
        <f t="shared" si="38"/>
        <v>7.3589000000000002</v>
      </c>
      <c r="W147" s="791">
        <f t="shared" si="38"/>
        <v>7.3589000000000002</v>
      </c>
      <c r="X147" s="791">
        <f t="shared" si="38"/>
        <v>7.3589000000000002</v>
      </c>
      <c r="Y147" s="791">
        <f t="shared" si="38"/>
        <v>7.3589000000000002</v>
      </c>
      <c r="Z147" s="791">
        <f t="shared" si="38"/>
        <v>7.3589000000000002</v>
      </c>
      <c r="AA147" s="791">
        <f t="shared" si="38"/>
        <v>7.3589000000000002</v>
      </c>
      <c r="AB147" s="791">
        <f t="shared" si="38"/>
        <v>7.3589000000000002</v>
      </c>
      <c r="AC147" s="791">
        <f t="shared" si="38"/>
        <v>7.3589000000000002</v>
      </c>
      <c r="AD147" s="791">
        <f t="shared" si="38"/>
        <v>7.3589000000000002</v>
      </c>
      <c r="AE147" s="791">
        <f t="shared" si="38"/>
        <v>7.3589000000000002</v>
      </c>
      <c r="AF147" s="791">
        <f t="shared" si="38"/>
        <v>7.3589000000000002</v>
      </c>
      <c r="AG147" s="791">
        <f t="shared" si="38"/>
        <v>7.3589000000000002</v>
      </c>
      <c r="AH147" s="791">
        <f t="shared" si="38"/>
        <v>7.3589000000000002</v>
      </c>
      <c r="AI147" s="791">
        <f t="shared" si="38"/>
        <v>7.3589000000000002</v>
      </c>
      <c r="AJ147" s="791">
        <f t="shared" si="38"/>
        <v>7.3589000000000002</v>
      </c>
      <c r="AK147" s="791">
        <f t="shared" si="38"/>
        <v>7.3589000000000002</v>
      </c>
      <c r="AL147" s="791">
        <f t="shared" si="38"/>
        <v>7.3589000000000002</v>
      </c>
      <c r="AM147" s="791">
        <f t="shared" si="38"/>
        <v>7.3589000000000002</v>
      </c>
      <c r="AN147" s="791">
        <f t="shared" si="38"/>
        <v>7.3589000000000002</v>
      </c>
      <c r="AO147" s="791">
        <f t="shared" si="38"/>
        <v>7.3589000000000002</v>
      </c>
      <c r="AP147" s="791">
        <f t="shared" si="38"/>
        <v>7.3589000000000002</v>
      </c>
      <c r="AQ147" s="791">
        <f t="shared" si="38"/>
        <v>7.3589000000000002</v>
      </c>
      <c r="AR147" s="791">
        <f t="shared" si="38"/>
        <v>7.3589000000000002</v>
      </c>
      <c r="AS147" s="791">
        <f t="shared" si="38"/>
        <v>7.3589000000000002</v>
      </c>
      <c r="AT147" s="791">
        <f t="shared" si="38"/>
        <v>7.3589000000000002</v>
      </c>
      <c r="AU147" s="791">
        <f t="shared" si="38"/>
        <v>7.3589000000000002</v>
      </c>
      <c r="AV147" s="791">
        <f t="shared" si="38"/>
        <v>7.3589000000000002</v>
      </c>
      <c r="AW147" s="791">
        <f t="shared" si="38"/>
        <v>7.3589000000000002</v>
      </c>
      <c r="AX147" s="791">
        <f t="shared" si="38"/>
        <v>7.3589000000000002</v>
      </c>
      <c r="AY147" s="791">
        <f t="shared" si="38"/>
        <v>7.3589000000000002</v>
      </c>
      <c r="AZ147" s="791">
        <f t="shared" si="38"/>
        <v>7.3589000000000002</v>
      </c>
      <c r="BA147" s="791">
        <f t="shared" si="38"/>
        <v>7.3589000000000002</v>
      </c>
      <c r="BB147" s="791">
        <f t="shared" si="38"/>
        <v>7.3589000000000002</v>
      </c>
      <c r="BC147" s="791">
        <f t="shared" si="38"/>
        <v>7.3589000000000002</v>
      </c>
      <c r="BD147" s="791">
        <f t="shared" si="38"/>
        <v>7.3589000000000002</v>
      </c>
      <c r="BE147" s="791">
        <f t="shared" si="38"/>
        <v>7.3589000000000002</v>
      </c>
      <c r="BF147" s="791">
        <f t="shared" si="38"/>
        <v>7.3589000000000002</v>
      </c>
      <c r="BG147" s="791">
        <f t="shared" si="38"/>
        <v>7.3589000000000002</v>
      </c>
      <c r="BH147" s="791">
        <f t="shared" si="38"/>
        <v>7.3589000000000002</v>
      </c>
      <c r="BI147" s="791">
        <f t="shared" si="38"/>
        <v>7.3589000000000002</v>
      </c>
      <c r="BJ147" s="791">
        <f t="shared" si="38"/>
        <v>7.3589000000000002</v>
      </c>
      <c r="BK147" s="1519"/>
      <c r="BL147" s="1519"/>
      <c r="BM147" s="1519"/>
      <c r="BN147" s="1519"/>
      <c r="BO147" s="1519"/>
      <c r="BP147" s="1519"/>
      <c r="BQ147" s="1519"/>
      <c r="BR147" s="1519"/>
      <c r="BS147" s="1519"/>
      <c r="BT147" s="1519"/>
      <c r="BU147" s="1519"/>
      <c r="BV147" s="1519"/>
      <c r="BW147" s="1519"/>
      <c r="BX147" s="1519"/>
      <c r="BY147" s="1519"/>
      <c r="BZ147" s="1519"/>
      <c r="CA147" s="1519"/>
      <c r="CB147" s="1519"/>
      <c r="CC147" s="1519"/>
      <c r="CD147" s="1519"/>
      <c r="CE147" s="1519"/>
      <c r="CF147" s="1519"/>
      <c r="CG147" s="1519"/>
      <c r="CH147" s="1519"/>
      <c r="CI147" s="1518"/>
      <c r="CK147" s="1369"/>
    </row>
    <row r="148" spans="2:89" x14ac:dyDescent="0.25">
      <c r="B148" s="792" t="s">
        <v>639</v>
      </c>
      <c r="C148" s="793" t="s">
        <v>429</v>
      </c>
      <c r="D148" s="788" t="s">
        <v>640</v>
      </c>
      <c r="E148" s="789" t="s">
        <v>145</v>
      </c>
      <c r="F148" s="790">
        <v>2</v>
      </c>
      <c r="G148" s="639"/>
      <c r="H148" s="639"/>
      <c r="I148" s="639">
        <f t="shared" si="38"/>
        <v>7.11</v>
      </c>
      <c r="J148" s="639">
        <f t="shared" si="38"/>
        <v>6.95</v>
      </c>
      <c r="K148" s="639">
        <f t="shared" si="38"/>
        <v>6.88</v>
      </c>
      <c r="L148" s="639">
        <f t="shared" si="38"/>
        <v>6.75</v>
      </c>
      <c r="M148" s="791">
        <f>M58+M116</f>
        <v>6.75</v>
      </c>
      <c r="N148" s="791">
        <f t="shared" si="38"/>
        <v>6.6920999999999999</v>
      </c>
      <c r="O148" s="791">
        <f t="shared" si="38"/>
        <v>6.2553000000000001</v>
      </c>
      <c r="P148" s="791">
        <f t="shared" si="38"/>
        <v>5.5125999999999999</v>
      </c>
      <c r="Q148" s="791">
        <f t="shared" si="38"/>
        <v>4.4737</v>
      </c>
      <c r="R148" s="791">
        <f t="shared" si="38"/>
        <v>3.2610000000000001</v>
      </c>
      <c r="S148" s="791">
        <f t="shared" si="38"/>
        <v>2.0955000000000004</v>
      </c>
      <c r="T148" s="791">
        <f t="shared" si="38"/>
        <v>1.1897000000000002</v>
      </c>
      <c r="U148" s="791">
        <f t="shared" si="38"/>
        <v>1.1897000000000002</v>
      </c>
      <c r="V148" s="791">
        <f t="shared" si="38"/>
        <v>1.1897000000000002</v>
      </c>
      <c r="W148" s="791">
        <f t="shared" si="38"/>
        <v>1.1897000000000002</v>
      </c>
      <c r="X148" s="791">
        <f t="shared" si="38"/>
        <v>1.1897000000000002</v>
      </c>
      <c r="Y148" s="791">
        <f t="shared" si="38"/>
        <v>1.1897000000000002</v>
      </c>
      <c r="Z148" s="791">
        <f t="shared" si="38"/>
        <v>1.1897000000000002</v>
      </c>
      <c r="AA148" s="791">
        <f t="shared" si="38"/>
        <v>1.1897000000000002</v>
      </c>
      <c r="AB148" s="791">
        <f t="shared" si="38"/>
        <v>1.1897000000000002</v>
      </c>
      <c r="AC148" s="791">
        <f t="shared" si="38"/>
        <v>1.1897000000000002</v>
      </c>
      <c r="AD148" s="791">
        <f t="shared" si="38"/>
        <v>1.1897000000000002</v>
      </c>
      <c r="AE148" s="791">
        <f t="shared" si="38"/>
        <v>1.1897000000000002</v>
      </c>
      <c r="AF148" s="791">
        <f t="shared" si="38"/>
        <v>1.1897000000000002</v>
      </c>
      <c r="AG148" s="791">
        <f t="shared" si="38"/>
        <v>1.1897000000000002</v>
      </c>
      <c r="AH148" s="791">
        <f t="shared" si="38"/>
        <v>1.1897000000000002</v>
      </c>
      <c r="AI148" s="791">
        <f t="shared" si="38"/>
        <v>1.1897000000000002</v>
      </c>
      <c r="AJ148" s="791">
        <f t="shared" si="38"/>
        <v>1.1897000000000002</v>
      </c>
      <c r="AK148" s="791">
        <f t="shared" si="38"/>
        <v>1.1897000000000002</v>
      </c>
      <c r="AL148" s="791">
        <f t="shared" si="38"/>
        <v>1.1897000000000002</v>
      </c>
      <c r="AM148" s="791">
        <f t="shared" si="38"/>
        <v>1.1897000000000002</v>
      </c>
      <c r="AN148" s="791">
        <f t="shared" si="38"/>
        <v>1.1897000000000002</v>
      </c>
      <c r="AO148" s="791">
        <f t="shared" si="38"/>
        <v>1.1897000000000002</v>
      </c>
      <c r="AP148" s="791">
        <f t="shared" si="38"/>
        <v>1.1897000000000002</v>
      </c>
      <c r="AQ148" s="791">
        <f t="shared" si="38"/>
        <v>1.1897000000000002</v>
      </c>
      <c r="AR148" s="791">
        <f t="shared" si="38"/>
        <v>1.1897000000000002</v>
      </c>
      <c r="AS148" s="791">
        <f t="shared" si="38"/>
        <v>1.1897000000000002</v>
      </c>
      <c r="AT148" s="791">
        <f t="shared" si="38"/>
        <v>1.1897000000000002</v>
      </c>
      <c r="AU148" s="791">
        <f t="shared" si="38"/>
        <v>1.1897000000000002</v>
      </c>
      <c r="AV148" s="791">
        <f t="shared" si="38"/>
        <v>1.1897000000000002</v>
      </c>
      <c r="AW148" s="791">
        <f t="shared" si="38"/>
        <v>1.1897000000000002</v>
      </c>
      <c r="AX148" s="791">
        <f t="shared" si="38"/>
        <v>1.1897000000000002</v>
      </c>
      <c r="AY148" s="791">
        <f t="shared" si="38"/>
        <v>1.1897000000000002</v>
      </c>
      <c r="AZ148" s="791">
        <f t="shared" si="38"/>
        <v>1.1897000000000002</v>
      </c>
      <c r="BA148" s="791">
        <f t="shared" si="38"/>
        <v>1.1897000000000002</v>
      </c>
      <c r="BB148" s="791">
        <f t="shared" si="38"/>
        <v>1.1897000000000002</v>
      </c>
      <c r="BC148" s="791">
        <f t="shared" si="38"/>
        <v>1.1897000000000002</v>
      </c>
      <c r="BD148" s="791">
        <f t="shared" si="38"/>
        <v>1.1897000000000002</v>
      </c>
      <c r="BE148" s="791">
        <f t="shared" si="38"/>
        <v>1.1897000000000002</v>
      </c>
      <c r="BF148" s="791">
        <f t="shared" si="38"/>
        <v>1.1897000000000002</v>
      </c>
      <c r="BG148" s="791">
        <f t="shared" si="38"/>
        <v>1.1897000000000002</v>
      </c>
      <c r="BH148" s="791">
        <f t="shared" si="38"/>
        <v>1.1897000000000002</v>
      </c>
      <c r="BI148" s="791">
        <f t="shared" si="38"/>
        <v>1.1897000000000002</v>
      </c>
      <c r="BJ148" s="791">
        <f t="shared" si="38"/>
        <v>1.1897000000000002</v>
      </c>
      <c r="BK148" s="1519"/>
      <c r="BL148" s="1519"/>
      <c r="BM148" s="1519"/>
      <c r="BN148" s="1519"/>
      <c r="BO148" s="1519"/>
      <c r="BP148" s="1519"/>
      <c r="BQ148" s="1519"/>
      <c r="BR148" s="1519"/>
      <c r="BS148" s="1519"/>
      <c r="BT148" s="1519"/>
      <c r="BU148" s="1519"/>
      <c r="BV148" s="1519"/>
      <c r="BW148" s="1519"/>
      <c r="BX148" s="1519"/>
      <c r="BY148" s="1519"/>
      <c r="BZ148" s="1519"/>
      <c r="CA148" s="1519"/>
      <c r="CB148" s="1519"/>
      <c r="CC148" s="1519"/>
      <c r="CD148" s="1519"/>
      <c r="CE148" s="1519"/>
      <c r="CF148" s="1519"/>
      <c r="CG148" s="1519"/>
      <c r="CH148" s="1519"/>
      <c r="CI148" s="1518"/>
      <c r="CK148" s="1369"/>
    </row>
    <row r="149" spans="2:89" x14ac:dyDescent="0.25">
      <c r="B149" s="792" t="s">
        <v>641</v>
      </c>
      <c r="C149" s="793" t="s">
        <v>431</v>
      </c>
      <c r="D149" s="788" t="s">
        <v>642</v>
      </c>
      <c r="E149" s="789" t="s">
        <v>145</v>
      </c>
      <c r="F149" s="790">
        <v>2</v>
      </c>
      <c r="G149" s="639"/>
      <c r="H149" s="639"/>
      <c r="I149" s="639">
        <f t="shared" si="38"/>
        <v>0.4</v>
      </c>
      <c r="J149" s="639">
        <f t="shared" si="38"/>
        <v>0.4</v>
      </c>
      <c r="K149" s="639">
        <f t="shared" si="38"/>
        <v>0.4</v>
      </c>
      <c r="L149" s="639">
        <f t="shared" si="38"/>
        <v>0.4</v>
      </c>
      <c r="M149" s="791">
        <f t="shared" si="38"/>
        <v>0.4</v>
      </c>
      <c r="N149" s="791">
        <f t="shared" si="38"/>
        <v>0.4</v>
      </c>
      <c r="O149" s="791">
        <f t="shared" si="38"/>
        <v>0.4</v>
      </c>
      <c r="P149" s="791">
        <f t="shared" si="38"/>
        <v>0.4</v>
      </c>
      <c r="Q149" s="791">
        <f t="shared" si="38"/>
        <v>0.4</v>
      </c>
      <c r="R149" s="791">
        <f t="shared" si="38"/>
        <v>0.4</v>
      </c>
      <c r="S149" s="791">
        <f t="shared" si="38"/>
        <v>0.4</v>
      </c>
      <c r="T149" s="791">
        <f t="shared" si="38"/>
        <v>0.4</v>
      </c>
      <c r="U149" s="791">
        <f t="shared" si="38"/>
        <v>0.4</v>
      </c>
      <c r="V149" s="791">
        <f t="shared" si="38"/>
        <v>0.4</v>
      </c>
      <c r="W149" s="791">
        <f t="shared" si="38"/>
        <v>0.4</v>
      </c>
      <c r="X149" s="791">
        <f t="shared" si="38"/>
        <v>0.4</v>
      </c>
      <c r="Y149" s="791">
        <f t="shared" si="38"/>
        <v>0.4</v>
      </c>
      <c r="Z149" s="791">
        <f t="shared" si="38"/>
        <v>0.4</v>
      </c>
      <c r="AA149" s="791">
        <f t="shared" si="38"/>
        <v>0.4</v>
      </c>
      <c r="AB149" s="791">
        <f t="shared" si="38"/>
        <v>0.4</v>
      </c>
      <c r="AC149" s="791">
        <f t="shared" si="38"/>
        <v>0.4</v>
      </c>
      <c r="AD149" s="791">
        <f t="shared" si="38"/>
        <v>0.4</v>
      </c>
      <c r="AE149" s="791">
        <f t="shared" si="38"/>
        <v>0.4</v>
      </c>
      <c r="AF149" s="791">
        <f t="shared" si="38"/>
        <v>0.4</v>
      </c>
      <c r="AG149" s="791">
        <f t="shared" si="38"/>
        <v>0.4</v>
      </c>
      <c r="AH149" s="791">
        <f t="shared" si="38"/>
        <v>0.4</v>
      </c>
      <c r="AI149" s="791">
        <f t="shared" si="38"/>
        <v>0.4</v>
      </c>
      <c r="AJ149" s="791">
        <f t="shared" si="38"/>
        <v>0.4</v>
      </c>
      <c r="AK149" s="791">
        <f t="shared" si="38"/>
        <v>0.4</v>
      </c>
      <c r="AL149" s="791">
        <f t="shared" si="38"/>
        <v>0.4</v>
      </c>
      <c r="AM149" s="791">
        <f t="shared" si="38"/>
        <v>0.4</v>
      </c>
      <c r="AN149" s="791">
        <f t="shared" si="38"/>
        <v>0.4</v>
      </c>
      <c r="AO149" s="791">
        <f t="shared" si="38"/>
        <v>0.4</v>
      </c>
      <c r="AP149" s="791">
        <f t="shared" si="38"/>
        <v>0.4</v>
      </c>
      <c r="AQ149" s="791">
        <f t="shared" si="38"/>
        <v>0.4</v>
      </c>
      <c r="AR149" s="791">
        <f t="shared" si="38"/>
        <v>0.4</v>
      </c>
      <c r="AS149" s="791">
        <f t="shared" si="38"/>
        <v>0.4</v>
      </c>
      <c r="AT149" s="791">
        <f t="shared" si="38"/>
        <v>0.4</v>
      </c>
      <c r="AU149" s="791">
        <f t="shared" si="38"/>
        <v>0.4</v>
      </c>
      <c r="AV149" s="791">
        <f t="shared" si="38"/>
        <v>0.4</v>
      </c>
      <c r="AW149" s="791">
        <f t="shared" si="38"/>
        <v>0.4</v>
      </c>
      <c r="AX149" s="791">
        <f t="shared" si="38"/>
        <v>0.4</v>
      </c>
      <c r="AY149" s="791">
        <f t="shared" si="38"/>
        <v>0.4</v>
      </c>
      <c r="AZ149" s="791">
        <f t="shared" si="38"/>
        <v>0.4</v>
      </c>
      <c r="BA149" s="791">
        <f t="shared" si="38"/>
        <v>0.4</v>
      </c>
      <c r="BB149" s="791">
        <f t="shared" si="38"/>
        <v>0.4</v>
      </c>
      <c r="BC149" s="791">
        <f t="shared" si="38"/>
        <v>0.4</v>
      </c>
      <c r="BD149" s="791">
        <f t="shared" si="38"/>
        <v>0.4</v>
      </c>
      <c r="BE149" s="791">
        <f t="shared" si="38"/>
        <v>0.4</v>
      </c>
      <c r="BF149" s="791">
        <f t="shared" si="38"/>
        <v>0.4</v>
      </c>
      <c r="BG149" s="791">
        <f t="shared" si="38"/>
        <v>0.4</v>
      </c>
      <c r="BH149" s="791">
        <f t="shared" si="38"/>
        <v>0.4</v>
      </c>
      <c r="BI149" s="791">
        <f t="shared" si="38"/>
        <v>0.4</v>
      </c>
      <c r="BJ149" s="791">
        <f t="shared" si="38"/>
        <v>0.4</v>
      </c>
      <c r="BK149" s="1519"/>
      <c r="BL149" s="1519"/>
      <c r="BM149" s="1519"/>
      <c r="BN149" s="1519"/>
      <c r="BO149" s="1519"/>
      <c r="BP149" s="1519"/>
      <c r="BQ149" s="1519"/>
      <c r="BR149" s="1519"/>
      <c r="BS149" s="1519"/>
      <c r="BT149" s="1519"/>
      <c r="BU149" s="1519"/>
      <c r="BV149" s="1519"/>
      <c r="BW149" s="1519"/>
      <c r="BX149" s="1519"/>
      <c r="BY149" s="1519"/>
      <c r="BZ149" s="1519"/>
      <c r="CA149" s="1519"/>
      <c r="CB149" s="1519"/>
      <c r="CC149" s="1519"/>
      <c r="CD149" s="1519"/>
      <c r="CE149" s="1519"/>
      <c r="CF149" s="1519"/>
      <c r="CG149" s="1519"/>
      <c r="CH149" s="1519"/>
      <c r="CI149" s="1518"/>
      <c r="CK149" s="1369"/>
    </row>
    <row r="150" spans="2:89" x14ac:dyDescent="0.25">
      <c r="B150" s="792" t="s">
        <v>643</v>
      </c>
      <c r="C150" s="787" t="s">
        <v>433</v>
      </c>
      <c r="D150" s="788" t="s">
        <v>644</v>
      </c>
      <c r="E150" s="789" t="s">
        <v>145</v>
      </c>
      <c r="F150" s="790">
        <v>2</v>
      </c>
      <c r="G150" s="639"/>
      <c r="H150" s="639"/>
      <c r="I150" s="639">
        <f t="shared" si="38"/>
        <v>13.7</v>
      </c>
      <c r="J150" s="639">
        <f t="shared" si="38"/>
        <v>17.71</v>
      </c>
      <c r="K150" s="639">
        <f t="shared" si="38"/>
        <v>12.36</v>
      </c>
      <c r="L150" s="639">
        <f t="shared" si="38"/>
        <v>10.37</v>
      </c>
      <c r="M150" s="791">
        <f t="shared" si="38"/>
        <v>8.3745999999999992</v>
      </c>
      <c r="N150" s="791">
        <f t="shared" si="38"/>
        <v>8.8012999999999995</v>
      </c>
      <c r="O150" s="791">
        <f t="shared" si="38"/>
        <v>8.7079999999999984</v>
      </c>
      <c r="P150" s="791">
        <f t="shared" si="38"/>
        <v>8.1181999999999999</v>
      </c>
      <c r="Q150" s="791">
        <f t="shared" si="38"/>
        <v>8.0000999999999998</v>
      </c>
      <c r="R150" s="791">
        <f t="shared" si="38"/>
        <v>7.9285999999999994</v>
      </c>
      <c r="S150" s="791">
        <f t="shared" si="38"/>
        <v>8.0240999999999989</v>
      </c>
      <c r="T150" s="791">
        <f t="shared" si="38"/>
        <v>8.1158000000000001</v>
      </c>
      <c r="U150" s="791">
        <f t="shared" si="38"/>
        <v>8.3039999999999985</v>
      </c>
      <c r="V150" s="791">
        <f t="shared" si="38"/>
        <v>8.1559999999999988</v>
      </c>
      <c r="W150" s="791">
        <f t="shared" si="38"/>
        <v>7.8573999999999993</v>
      </c>
      <c r="X150" s="791">
        <f t="shared" si="38"/>
        <v>7.5086999999999993</v>
      </c>
      <c r="Y150" s="791">
        <f t="shared" si="38"/>
        <v>7.1599999999999993</v>
      </c>
      <c r="Z150" s="791">
        <f t="shared" si="38"/>
        <v>6.8112999999999992</v>
      </c>
      <c r="AA150" s="791">
        <f t="shared" si="38"/>
        <v>6.5025999999999993</v>
      </c>
      <c r="AB150" s="791">
        <f t="shared" si="38"/>
        <v>6.4425999999999988</v>
      </c>
      <c r="AC150" s="791">
        <f t="shared" si="38"/>
        <v>6.3725999999999994</v>
      </c>
      <c r="AD150" s="791">
        <f t="shared" si="38"/>
        <v>6.3025999999999991</v>
      </c>
      <c r="AE150" s="791">
        <f t="shared" si="38"/>
        <v>6.2425999999999995</v>
      </c>
      <c r="AF150" s="791">
        <f t="shared" si="38"/>
        <v>6.1725999999999992</v>
      </c>
      <c r="AG150" s="791">
        <f t="shared" si="38"/>
        <v>6.1025999999999989</v>
      </c>
      <c r="AH150" s="791">
        <f t="shared" si="38"/>
        <v>6.0325999999999995</v>
      </c>
      <c r="AI150" s="791">
        <f t="shared" si="38"/>
        <v>5.972599999999999</v>
      </c>
      <c r="AJ150" s="791">
        <f t="shared" si="38"/>
        <v>5.9125999999999994</v>
      </c>
      <c r="AK150" s="791">
        <f t="shared" si="38"/>
        <v>5.8425999999999991</v>
      </c>
      <c r="AL150" s="791">
        <f t="shared" si="38"/>
        <v>5.7725999999999988</v>
      </c>
      <c r="AM150" s="791">
        <f t="shared" si="38"/>
        <v>5.7125999999999992</v>
      </c>
      <c r="AN150" s="791">
        <f t="shared" si="38"/>
        <v>5.6525999999999996</v>
      </c>
      <c r="AO150" s="791">
        <f t="shared" si="38"/>
        <v>5.5825999999999993</v>
      </c>
      <c r="AP150" s="791">
        <f t="shared" si="38"/>
        <v>5.5225999999999988</v>
      </c>
      <c r="AQ150" s="791">
        <f t="shared" si="38"/>
        <v>5.4625999999999992</v>
      </c>
      <c r="AR150" s="791">
        <f t="shared" si="38"/>
        <v>5.4025999999999996</v>
      </c>
      <c r="AS150" s="791">
        <f t="shared" si="38"/>
        <v>5.3225999999999996</v>
      </c>
      <c r="AT150" s="791">
        <f t="shared" si="38"/>
        <v>5.2525999999999993</v>
      </c>
      <c r="AU150" s="791">
        <f t="shared" si="38"/>
        <v>5.182599999999999</v>
      </c>
      <c r="AV150" s="791">
        <f t="shared" si="38"/>
        <v>5.1025999999999989</v>
      </c>
      <c r="AW150" s="791">
        <f t="shared" si="38"/>
        <v>5.0325999999999995</v>
      </c>
      <c r="AX150" s="791">
        <f t="shared" si="38"/>
        <v>4.9625999999999992</v>
      </c>
      <c r="AY150" s="791">
        <f t="shared" si="38"/>
        <v>4.8825999999999992</v>
      </c>
      <c r="AZ150" s="791">
        <f t="shared" si="38"/>
        <v>4.8125999999999989</v>
      </c>
      <c r="BA150" s="791">
        <f t="shared" si="38"/>
        <v>4.7425999999999995</v>
      </c>
      <c r="BB150" s="791">
        <f t="shared" si="38"/>
        <v>4.6725999999999992</v>
      </c>
      <c r="BC150" s="791">
        <f t="shared" si="38"/>
        <v>4.6025999999999989</v>
      </c>
      <c r="BD150" s="791">
        <f t="shared" si="38"/>
        <v>4.5325999999999995</v>
      </c>
      <c r="BE150" s="791">
        <f t="shared" si="38"/>
        <v>4.4625999999999992</v>
      </c>
      <c r="BF150" s="791">
        <f t="shared" si="38"/>
        <v>4.3925999999999989</v>
      </c>
      <c r="BG150" s="791">
        <f t="shared" si="38"/>
        <v>4.3225999999999996</v>
      </c>
      <c r="BH150" s="791">
        <f t="shared" si="38"/>
        <v>4.2525999999999993</v>
      </c>
      <c r="BI150" s="791">
        <f t="shared" si="38"/>
        <v>4.182599999999999</v>
      </c>
      <c r="BJ150" s="791">
        <f t="shared" si="38"/>
        <v>4.1125999999999996</v>
      </c>
      <c r="BK150" s="1519"/>
      <c r="BL150" s="1519"/>
      <c r="BM150" s="1519"/>
      <c r="BN150" s="1519"/>
      <c r="BO150" s="1519"/>
      <c r="BP150" s="1519"/>
      <c r="BQ150" s="1519"/>
      <c r="BR150" s="1519"/>
      <c r="BS150" s="1519"/>
      <c r="BT150" s="1519"/>
      <c r="BU150" s="1519"/>
      <c r="BV150" s="1519"/>
      <c r="BW150" s="1519"/>
      <c r="BX150" s="1519"/>
      <c r="BY150" s="1519"/>
      <c r="BZ150" s="1519"/>
      <c r="CA150" s="1519"/>
      <c r="CB150" s="1519"/>
      <c r="CC150" s="1519"/>
      <c r="CD150" s="1519"/>
      <c r="CE150" s="1519"/>
      <c r="CF150" s="1519"/>
      <c r="CG150" s="1519"/>
      <c r="CH150" s="1519"/>
      <c r="CI150" s="1518"/>
      <c r="CK150" s="1369"/>
    </row>
    <row r="151" spans="2:89" x14ac:dyDescent="0.25">
      <c r="B151" s="792" t="s">
        <v>645</v>
      </c>
      <c r="C151" s="787" t="s">
        <v>152</v>
      </c>
      <c r="D151" s="788" t="s">
        <v>646</v>
      </c>
      <c r="E151" s="789" t="s">
        <v>145</v>
      </c>
      <c r="F151" s="790">
        <v>2</v>
      </c>
      <c r="G151" s="639"/>
      <c r="H151" s="639"/>
      <c r="I151" s="639">
        <f t="shared" ref="I151" si="39">SUM(I145:I150)</f>
        <v>26.93</v>
      </c>
      <c r="J151" s="639">
        <f t="shared" ref="J151:BJ151" si="40">SUM(J145:J150)</f>
        <v>30.71</v>
      </c>
      <c r="K151" s="639">
        <f t="shared" si="40"/>
        <v>26</v>
      </c>
      <c r="L151" s="639">
        <f t="shared" si="40"/>
        <v>24</v>
      </c>
      <c r="M151" s="791">
        <f t="shared" si="40"/>
        <v>22.0046</v>
      </c>
      <c r="N151" s="791">
        <f t="shared" si="40"/>
        <v>22.3963</v>
      </c>
      <c r="O151" s="791">
        <f t="shared" si="40"/>
        <v>22.039000000000001</v>
      </c>
      <c r="P151" s="791">
        <f t="shared" si="40"/>
        <v>21.000399999999999</v>
      </c>
      <c r="Q151" s="791">
        <f t="shared" si="40"/>
        <v>20.2544</v>
      </c>
      <c r="R151" s="791">
        <f t="shared" si="40"/>
        <v>19.4373</v>
      </c>
      <c r="S151" s="791">
        <f t="shared" si="40"/>
        <v>18.815799999999999</v>
      </c>
      <c r="T151" s="791">
        <f t="shared" si="40"/>
        <v>18.279600000000002</v>
      </c>
      <c r="U151" s="791">
        <f t="shared" si="40"/>
        <v>17.928100000000001</v>
      </c>
      <c r="V151" s="791">
        <f t="shared" si="40"/>
        <v>17.691600000000001</v>
      </c>
      <c r="W151" s="791">
        <f t="shared" si="40"/>
        <v>17.380400000000002</v>
      </c>
      <c r="X151" s="791">
        <f t="shared" si="40"/>
        <v>17.019100000000002</v>
      </c>
      <c r="Y151" s="791">
        <f t="shared" si="40"/>
        <v>16.657799999999998</v>
      </c>
      <c r="Z151" s="791">
        <f t="shared" si="40"/>
        <v>16.296500000000002</v>
      </c>
      <c r="AA151" s="791">
        <f t="shared" si="40"/>
        <v>15.975200000000001</v>
      </c>
      <c r="AB151" s="791">
        <f t="shared" si="40"/>
        <v>15.9026</v>
      </c>
      <c r="AC151" s="791">
        <f t="shared" si="40"/>
        <v>15.82</v>
      </c>
      <c r="AD151" s="791">
        <f t="shared" si="40"/>
        <v>15.737400000000001</v>
      </c>
      <c r="AE151" s="791">
        <f t="shared" si="40"/>
        <v>15.664800000000001</v>
      </c>
      <c r="AF151" s="791">
        <f t="shared" si="40"/>
        <v>15.5822</v>
      </c>
      <c r="AG151" s="791">
        <f t="shared" si="40"/>
        <v>15.499599999999999</v>
      </c>
      <c r="AH151" s="791">
        <f t="shared" si="40"/>
        <v>15.417000000000002</v>
      </c>
      <c r="AI151" s="791">
        <f t="shared" si="40"/>
        <v>15.3444</v>
      </c>
      <c r="AJ151" s="791">
        <f t="shared" si="40"/>
        <v>15.271799999999999</v>
      </c>
      <c r="AK151" s="791">
        <f t="shared" si="40"/>
        <v>15.1892</v>
      </c>
      <c r="AL151" s="791">
        <f t="shared" si="40"/>
        <v>15.1066</v>
      </c>
      <c r="AM151" s="791">
        <f t="shared" si="40"/>
        <v>15.033999999999999</v>
      </c>
      <c r="AN151" s="791">
        <f t="shared" si="40"/>
        <v>14.961399999999999</v>
      </c>
      <c r="AO151" s="791">
        <f t="shared" si="40"/>
        <v>14.8812</v>
      </c>
      <c r="AP151" s="791">
        <f t="shared" si="40"/>
        <v>14.821199999999999</v>
      </c>
      <c r="AQ151" s="791">
        <f t="shared" si="40"/>
        <v>14.761199999999999</v>
      </c>
      <c r="AR151" s="791">
        <f t="shared" si="40"/>
        <v>14.7012</v>
      </c>
      <c r="AS151" s="791">
        <f t="shared" si="40"/>
        <v>14.6212</v>
      </c>
      <c r="AT151" s="791">
        <f t="shared" si="40"/>
        <v>14.5512</v>
      </c>
      <c r="AU151" s="791">
        <f t="shared" si="40"/>
        <v>14.481199999999999</v>
      </c>
      <c r="AV151" s="791">
        <f t="shared" si="40"/>
        <v>14.401199999999999</v>
      </c>
      <c r="AW151" s="791">
        <f t="shared" si="40"/>
        <v>14.331199999999999</v>
      </c>
      <c r="AX151" s="791">
        <f t="shared" si="40"/>
        <v>14.261199999999999</v>
      </c>
      <c r="AY151" s="791">
        <f t="shared" si="40"/>
        <v>14.1812</v>
      </c>
      <c r="AZ151" s="791">
        <f t="shared" si="40"/>
        <v>14.1112</v>
      </c>
      <c r="BA151" s="791">
        <f t="shared" si="40"/>
        <v>14.0412</v>
      </c>
      <c r="BB151" s="791">
        <f t="shared" si="40"/>
        <v>13.9712</v>
      </c>
      <c r="BC151" s="791">
        <f t="shared" si="40"/>
        <v>13.901199999999999</v>
      </c>
      <c r="BD151" s="791">
        <f t="shared" si="40"/>
        <v>13.831199999999999</v>
      </c>
      <c r="BE151" s="791">
        <f t="shared" si="40"/>
        <v>13.761199999999999</v>
      </c>
      <c r="BF151" s="791">
        <f t="shared" si="40"/>
        <v>13.691199999999998</v>
      </c>
      <c r="BG151" s="791">
        <f t="shared" si="40"/>
        <v>13.6212</v>
      </c>
      <c r="BH151" s="791">
        <f t="shared" si="40"/>
        <v>13.5512</v>
      </c>
      <c r="BI151" s="791">
        <f t="shared" si="40"/>
        <v>13.481199999999999</v>
      </c>
      <c r="BJ151" s="791">
        <f t="shared" si="40"/>
        <v>13.411200000000001</v>
      </c>
      <c r="BK151" s="1519"/>
      <c r="BL151" s="1519"/>
      <c r="BM151" s="1519"/>
      <c r="BN151" s="1519"/>
      <c r="BO151" s="1519"/>
      <c r="BP151" s="1519"/>
      <c r="BQ151" s="1519"/>
      <c r="BR151" s="1519"/>
      <c r="BS151" s="1519"/>
      <c r="BT151" s="1519"/>
      <c r="BU151" s="1519"/>
      <c r="BV151" s="1519"/>
      <c r="BW151" s="1519"/>
      <c r="BX151" s="1519"/>
      <c r="BY151" s="1519"/>
      <c r="BZ151" s="1519"/>
      <c r="CA151" s="1519"/>
      <c r="CB151" s="1519"/>
      <c r="CC151" s="1519"/>
      <c r="CD151" s="1519"/>
      <c r="CE151" s="1519"/>
      <c r="CF151" s="1519"/>
      <c r="CG151" s="1519"/>
      <c r="CH151" s="1519"/>
      <c r="CI151" s="1518"/>
      <c r="CK151" s="1369"/>
    </row>
    <row r="152" spans="2:89" ht="14.4" thickBot="1" x14ac:dyDescent="0.3">
      <c r="B152" s="828" t="s">
        <v>647</v>
      </c>
      <c r="C152" s="829" t="s">
        <v>437</v>
      </c>
      <c r="D152" s="830" t="s">
        <v>648</v>
      </c>
      <c r="E152" s="831" t="s">
        <v>439</v>
      </c>
      <c r="F152" s="800">
        <v>2</v>
      </c>
      <c r="G152" s="801"/>
      <c r="H152" s="801"/>
      <c r="I152" s="801">
        <f t="shared" ref="I152:BJ152" si="41">(I151*1000000)/(I166*1000)</f>
        <v>83.184036572558242</v>
      </c>
      <c r="J152" s="801">
        <f t="shared" si="41"/>
        <v>94.318517842385447</v>
      </c>
      <c r="K152" s="801">
        <f t="shared" si="41"/>
        <v>79.237902048543575</v>
      </c>
      <c r="L152" s="801">
        <f t="shared" si="41"/>
        <v>72.42747346687409</v>
      </c>
      <c r="M152" s="827">
        <f t="shared" si="41"/>
        <v>65.605557608779009</v>
      </c>
      <c r="N152" s="827">
        <f t="shared" si="41"/>
        <v>65.901376245120176</v>
      </c>
      <c r="O152" s="827">
        <f t="shared" si="41"/>
        <v>63.979877589676917</v>
      </c>
      <c r="P152" s="827">
        <f t="shared" si="41"/>
        <v>60.181080849965355</v>
      </c>
      <c r="Q152" s="827">
        <f t="shared" si="41"/>
        <v>57.30331846260389</v>
      </c>
      <c r="R152" s="827">
        <f t="shared" si="41"/>
        <v>54.345458658023126</v>
      </c>
      <c r="S152" s="827">
        <f t="shared" si="41"/>
        <v>52.012289692625274</v>
      </c>
      <c r="T152" s="827">
        <f t="shared" si="41"/>
        <v>50.007687345534976</v>
      </c>
      <c r="U152" s="827">
        <f t="shared" si="41"/>
        <v>48.601836151296062</v>
      </c>
      <c r="V152" s="827">
        <f t="shared" si="41"/>
        <v>47.555019460850659</v>
      </c>
      <c r="W152" s="827">
        <f t="shared" si="41"/>
        <v>46.357779991413075</v>
      </c>
      <c r="X152" s="827">
        <f t="shared" si="41"/>
        <v>45.059687916301257</v>
      </c>
      <c r="Y152" s="827">
        <f t="shared" si="41"/>
        <v>43.795355606887668</v>
      </c>
      <c r="Z152" s="827">
        <f t="shared" si="41"/>
        <v>42.570951629587256</v>
      </c>
      <c r="AA152" s="827">
        <f t="shared" si="41"/>
        <v>41.48717250864533</v>
      </c>
      <c r="AB152" s="827">
        <f t="shared" si="41"/>
        <v>41.057400660626925</v>
      </c>
      <c r="AC152" s="827">
        <f t="shared" si="41"/>
        <v>40.608416759201418</v>
      </c>
      <c r="AD152" s="827">
        <f t="shared" si="41"/>
        <v>40.166635873113627</v>
      </c>
      <c r="AE152" s="827">
        <f t="shared" si="41"/>
        <v>39.755695656658297</v>
      </c>
      <c r="AF152" s="827">
        <f t="shared" si="41"/>
        <v>39.326163841517761</v>
      </c>
      <c r="AG152" s="827">
        <f t="shared" si="41"/>
        <v>38.864282148530144</v>
      </c>
      <c r="AH152" s="827">
        <f t="shared" si="41"/>
        <v>38.409477417098316</v>
      </c>
      <c r="AI152" s="827">
        <f t="shared" si="41"/>
        <v>37.986596507502767</v>
      </c>
      <c r="AJ152" s="827">
        <f t="shared" si="41"/>
        <v>37.570974202140199</v>
      </c>
      <c r="AK152" s="827">
        <f t="shared" si="41"/>
        <v>37.137563582478563</v>
      </c>
      <c r="AL152" s="827">
        <f t="shared" si="41"/>
        <v>36.711485334458352</v>
      </c>
      <c r="AM152" s="827">
        <f t="shared" si="41"/>
        <v>36.417345198304979</v>
      </c>
      <c r="AN152" s="827">
        <f t="shared" si="41"/>
        <v>36.133426324727687</v>
      </c>
      <c r="AO152" s="827">
        <f t="shared" si="41"/>
        <v>35.836453879674472</v>
      </c>
      <c r="AP152" s="827">
        <f t="shared" si="41"/>
        <v>35.591056427524556</v>
      </c>
      <c r="AQ152" s="827">
        <f t="shared" si="41"/>
        <v>35.344429927642004</v>
      </c>
      <c r="AR152" s="827">
        <f t="shared" si="41"/>
        <v>35.101057365273277</v>
      </c>
      <c r="AS152" s="827">
        <f t="shared" si="41"/>
        <v>34.812826059228435</v>
      </c>
      <c r="AT152" s="827">
        <f t="shared" si="41"/>
        <v>34.551037532667287</v>
      </c>
      <c r="AU152" s="827">
        <f t="shared" si="41"/>
        <v>34.292782289567768</v>
      </c>
      <c r="AV152" s="827">
        <f t="shared" si="41"/>
        <v>34.009333905757209</v>
      </c>
      <c r="AW152" s="827">
        <f t="shared" si="41"/>
        <v>33.749145609359616</v>
      </c>
      <c r="AX152" s="827">
        <f t="shared" si="41"/>
        <v>33.488979171274252</v>
      </c>
      <c r="AY152" s="827">
        <f t="shared" si="41"/>
        <v>33.203170747808976</v>
      </c>
      <c r="AZ152" s="827">
        <f t="shared" si="41"/>
        <v>32.94194902659661</v>
      </c>
      <c r="BA152" s="827">
        <f t="shared" si="41"/>
        <v>32.677927079610221</v>
      </c>
      <c r="BB152" s="827">
        <f t="shared" si="41"/>
        <v>32.412334636067371</v>
      </c>
      <c r="BC152" s="827">
        <f t="shared" si="41"/>
        <v>32.148311047642736</v>
      </c>
      <c r="BD152" s="827">
        <f t="shared" si="41"/>
        <v>31.887907577117126</v>
      </c>
      <c r="BE152" s="827">
        <f t="shared" si="41"/>
        <v>31.62864094010806</v>
      </c>
      <c r="BF152" s="827">
        <f t="shared" si="41"/>
        <v>31.372773456426536</v>
      </c>
      <c r="BG152" s="827">
        <f t="shared" si="41"/>
        <v>31.119500948956084</v>
      </c>
      <c r="BH152" s="827">
        <f t="shared" si="41"/>
        <v>30.867156724767455</v>
      </c>
      <c r="BI152" s="827">
        <f t="shared" si="41"/>
        <v>30.617196273697456</v>
      </c>
      <c r="BJ152" s="827">
        <f t="shared" si="41"/>
        <v>30.36954816202913</v>
      </c>
      <c r="BK152" s="1524"/>
      <c r="BL152" s="1524"/>
      <c r="BM152" s="1524"/>
      <c r="BN152" s="1524"/>
      <c r="BO152" s="1524"/>
      <c r="BP152" s="1524"/>
      <c r="BQ152" s="1524"/>
      <c r="BR152" s="1524"/>
      <c r="BS152" s="1524"/>
      <c r="BT152" s="1524"/>
      <c r="BU152" s="1524"/>
      <c r="BV152" s="1524"/>
      <c r="BW152" s="1524"/>
      <c r="BX152" s="1524"/>
      <c r="BY152" s="1524"/>
      <c r="BZ152" s="1524"/>
      <c r="CA152" s="1524"/>
      <c r="CB152" s="1524"/>
      <c r="CC152" s="1524"/>
      <c r="CD152" s="1524"/>
      <c r="CE152" s="1524"/>
      <c r="CF152" s="1524"/>
      <c r="CG152" s="1524"/>
      <c r="CH152" s="1524"/>
      <c r="CI152" s="1521"/>
      <c r="CK152" s="1369"/>
    </row>
    <row r="153" spans="2:89" x14ac:dyDescent="0.25">
      <c r="B153" s="802" t="s">
        <v>649</v>
      </c>
      <c r="C153" s="803" t="s">
        <v>441</v>
      </c>
      <c r="D153" s="754" t="s">
        <v>79</v>
      </c>
      <c r="E153" s="832" t="s">
        <v>253</v>
      </c>
      <c r="F153" s="833">
        <v>2</v>
      </c>
      <c r="G153" s="661"/>
      <c r="H153" s="661"/>
      <c r="I153" s="661">
        <v>12.05</v>
      </c>
      <c r="J153" s="661">
        <v>12.22</v>
      </c>
      <c r="K153" s="661">
        <v>12.39</v>
      </c>
      <c r="L153" s="661">
        <v>12.56</v>
      </c>
      <c r="M153" s="662">
        <v>12.73</v>
      </c>
      <c r="N153" s="662">
        <v>12.9</v>
      </c>
      <c r="O153" s="662">
        <v>13.07</v>
      </c>
      <c r="P153" s="662">
        <v>13.23</v>
      </c>
      <c r="Q153" s="662">
        <v>13.4</v>
      </c>
      <c r="R153" s="662">
        <v>13.57</v>
      </c>
      <c r="S153" s="662">
        <v>13.74</v>
      </c>
      <c r="T153" s="662">
        <v>13.91</v>
      </c>
      <c r="U153" s="662">
        <v>14.08</v>
      </c>
      <c r="V153" s="662">
        <v>14.25</v>
      </c>
      <c r="W153" s="662">
        <v>14.41</v>
      </c>
      <c r="X153" s="662">
        <v>14.58</v>
      </c>
      <c r="Y153" s="662">
        <v>14.75</v>
      </c>
      <c r="Z153" s="662">
        <v>14.92</v>
      </c>
      <c r="AA153" s="662">
        <v>15.09</v>
      </c>
      <c r="AB153" s="662">
        <v>15.26</v>
      </c>
      <c r="AC153" s="662">
        <v>15.43</v>
      </c>
      <c r="AD153" s="662">
        <v>15.59</v>
      </c>
      <c r="AE153" s="662">
        <v>15.76</v>
      </c>
      <c r="AF153" s="662">
        <v>15.93</v>
      </c>
      <c r="AG153" s="662">
        <v>16.100000000000001</v>
      </c>
      <c r="AH153" s="662">
        <v>16.27</v>
      </c>
      <c r="AI153" s="662">
        <v>16.440000000000001</v>
      </c>
      <c r="AJ153" s="662">
        <v>16.61</v>
      </c>
      <c r="AK153" s="662">
        <v>16.78</v>
      </c>
      <c r="AL153" s="662">
        <v>16.940000000000001</v>
      </c>
      <c r="AM153" s="662">
        <v>17.11</v>
      </c>
      <c r="AN153" s="662">
        <v>17.28</v>
      </c>
      <c r="AO153" s="662">
        <v>17.45</v>
      </c>
      <c r="AP153" s="662">
        <v>17.62</v>
      </c>
      <c r="AQ153" s="662">
        <v>17.79</v>
      </c>
      <c r="AR153" s="662">
        <v>17.96</v>
      </c>
      <c r="AS153" s="662">
        <v>18.12</v>
      </c>
      <c r="AT153" s="662">
        <v>18.29</v>
      </c>
      <c r="AU153" s="662">
        <v>18.46</v>
      </c>
      <c r="AV153" s="662">
        <v>18.63</v>
      </c>
      <c r="AW153" s="662">
        <v>18.8</v>
      </c>
      <c r="AX153" s="662">
        <v>18.97</v>
      </c>
      <c r="AY153" s="662">
        <v>19.14</v>
      </c>
      <c r="AZ153" s="662">
        <v>19.3</v>
      </c>
      <c r="BA153" s="662">
        <v>19.47</v>
      </c>
      <c r="BB153" s="662">
        <v>19.64</v>
      </c>
      <c r="BC153" s="662">
        <v>19.809999999999999</v>
      </c>
      <c r="BD153" s="662">
        <v>19.98</v>
      </c>
      <c r="BE153" s="662">
        <v>20.149999999999999</v>
      </c>
      <c r="BF153" s="662">
        <v>20.32</v>
      </c>
      <c r="BG153" s="662">
        <v>20.48</v>
      </c>
      <c r="BH153" s="662">
        <v>20.65</v>
      </c>
      <c r="BI153" s="662">
        <v>20.82</v>
      </c>
      <c r="BJ153" s="662">
        <v>20.99</v>
      </c>
      <c r="BK153" s="662"/>
      <c r="BL153" s="662"/>
      <c r="BM153" s="662"/>
      <c r="BN153" s="662"/>
      <c r="BO153" s="662"/>
      <c r="BP153" s="662"/>
      <c r="BQ153" s="662"/>
      <c r="BR153" s="662"/>
      <c r="BS153" s="662"/>
      <c r="BT153" s="662"/>
      <c r="BU153" s="662"/>
      <c r="BV153" s="662"/>
      <c r="BW153" s="662"/>
      <c r="BX153" s="662"/>
      <c r="BY153" s="662"/>
      <c r="BZ153" s="662"/>
      <c r="CA153" s="662"/>
      <c r="CB153" s="662"/>
      <c r="CC153" s="662"/>
      <c r="CD153" s="662"/>
      <c r="CE153" s="662"/>
      <c r="CF153" s="662"/>
      <c r="CG153" s="662"/>
      <c r="CH153" s="662"/>
      <c r="CI153" s="663"/>
      <c r="CK153" s="1369"/>
    </row>
    <row r="154" spans="2:89" x14ac:dyDescent="0.25">
      <c r="B154" s="809" t="s">
        <v>650</v>
      </c>
      <c r="C154" s="810" t="s">
        <v>443</v>
      </c>
      <c r="D154" s="759" t="s">
        <v>79</v>
      </c>
      <c r="E154" s="818" t="s">
        <v>253</v>
      </c>
      <c r="F154" s="819">
        <v>2</v>
      </c>
      <c r="G154" s="665"/>
      <c r="H154" s="665"/>
      <c r="I154" s="665">
        <v>1.5</v>
      </c>
      <c r="J154" s="665">
        <v>1.5</v>
      </c>
      <c r="K154" s="665">
        <v>1.5</v>
      </c>
      <c r="L154" s="665">
        <v>1.5</v>
      </c>
      <c r="M154" s="666">
        <v>1.5</v>
      </c>
      <c r="N154" s="666">
        <v>1.5</v>
      </c>
      <c r="O154" s="666">
        <v>1.5</v>
      </c>
      <c r="P154" s="666">
        <v>1.5</v>
      </c>
      <c r="Q154" s="666">
        <v>1.5</v>
      </c>
      <c r="R154" s="666">
        <v>1.5</v>
      </c>
      <c r="S154" s="666">
        <v>1.5</v>
      </c>
      <c r="T154" s="666">
        <v>1.5</v>
      </c>
      <c r="U154" s="666">
        <v>1.5</v>
      </c>
      <c r="V154" s="666">
        <v>1.5</v>
      </c>
      <c r="W154" s="666">
        <v>1.5</v>
      </c>
      <c r="X154" s="666">
        <v>1.5</v>
      </c>
      <c r="Y154" s="666">
        <v>1.5</v>
      </c>
      <c r="Z154" s="666">
        <v>1.5</v>
      </c>
      <c r="AA154" s="666">
        <v>1.5</v>
      </c>
      <c r="AB154" s="666">
        <v>1.5</v>
      </c>
      <c r="AC154" s="666">
        <v>1.5</v>
      </c>
      <c r="AD154" s="666">
        <v>1.5</v>
      </c>
      <c r="AE154" s="666">
        <v>1.5</v>
      </c>
      <c r="AF154" s="666">
        <v>1.5</v>
      </c>
      <c r="AG154" s="666">
        <v>1.5</v>
      </c>
      <c r="AH154" s="666">
        <v>1.5</v>
      </c>
      <c r="AI154" s="666">
        <v>1.5</v>
      </c>
      <c r="AJ154" s="666">
        <v>1.5</v>
      </c>
      <c r="AK154" s="666">
        <v>1.5</v>
      </c>
      <c r="AL154" s="666">
        <v>1.5</v>
      </c>
      <c r="AM154" s="666">
        <v>1.5</v>
      </c>
      <c r="AN154" s="666">
        <v>1.5</v>
      </c>
      <c r="AO154" s="666">
        <v>1.5</v>
      </c>
      <c r="AP154" s="666">
        <v>1.5</v>
      </c>
      <c r="AQ154" s="666">
        <v>1.5</v>
      </c>
      <c r="AR154" s="666">
        <v>1.5</v>
      </c>
      <c r="AS154" s="666">
        <v>1.5</v>
      </c>
      <c r="AT154" s="666">
        <v>1.5</v>
      </c>
      <c r="AU154" s="666">
        <v>1.5</v>
      </c>
      <c r="AV154" s="666">
        <v>1.5</v>
      </c>
      <c r="AW154" s="666">
        <v>1.5</v>
      </c>
      <c r="AX154" s="666">
        <v>1.5</v>
      </c>
      <c r="AY154" s="666">
        <v>1.5</v>
      </c>
      <c r="AZ154" s="666">
        <v>1.5</v>
      </c>
      <c r="BA154" s="666">
        <v>1.5</v>
      </c>
      <c r="BB154" s="666">
        <v>1.5</v>
      </c>
      <c r="BC154" s="666">
        <v>1.5</v>
      </c>
      <c r="BD154" s="666">
        <v>1.5</v>
      </c>
      <c r="BE154" s="666">
        <v>1.5</v>
      </c>
      <c r="BF154" s="666">
        <v>1.5</v>
      </c>
      <c r="BG154" s="666">
        <v>1.5</v>
      </c>
      <c r="BH154" s="666">
        <v>1.5</v>
      </c>
      <c r="BI154" s="666">
        <v>1.5</v>
      </c>
      <c r="BJ154" s="666">
        <v>1.5</v>
      </c>
      <c r="BK154" s="666"/>
      <c r="BL154" s="666"/>
      <c r="BM154" s="666"/>
      <c r="BN154" s="666"/>
      <c r="BO154" s="666"/>
      <c r="BP154" s="666"/>
      <c r="BQ154" s="666"/>
      <c r="BR154" s="666"/>
      <c r="BS154" s="666"/>
      <c r="BT154" s="666"/>
      <c r="BU154" s="666"/>
      <c r="BV154" s="666"/>
      <c r="BW154" s="666"/>
      <c r="BX154" s="666"/>
      <c r="BY154" s="666"/>
      <c r="BZ154" s="666"/>
      <c r="CA154" s="666"/>
      <c r="CB154" s="666"/>
      <c r="CC154" s="666"/>
      <c r="CD154" s="666"/>
      <c r="CE154" s="666"/>
      <c r="CF154" s="666"/>
      <c r="CG154" s="666"/>
      <c r="CH154" s="666"/>
      <c r="CI154" s="667"/>
      <c r="CK154" s="1369"/>
    </row>
    <row r="155" spans="2:89" x14ac:dyDescent="0.25">
      <c r="B155" s="834" t="s">
        <v>651</v>
      </c>
      <c r="C155" s="835" t="s">
        <v>445</v>
      </c>
      <c r="D155" s="759" t="s">
        <v>79</v>
      </c>
      <c r="E155" s="818" t="s">
        <v>253</v>
      </c>
      <c r="F155" s="819">
        <v>2</v>
      </c>
      <c r="G155" s="665"/>
      <c r="H155" s="665"/>
      <c r="I155" s="665">
        <v>2.46</v>
      </c>
      <c r="J155" s="665">
        <v>2.46</v>
      </c>
      <c r="K155" s="665">
        <v>2.46</v>
      </c>
      <c r="L155" s="665">
        <v>2.46</v>
      </c>
      <c r="M155" s="666">
        <v>2.46</v>
      </c>
      <c r="N155" s="666">
        <v>2.46</v>
      </c>
      <c r="O155" s="666">
        <v>2.46</v>
      </c>
      <c r="P155" s="666">
        <v>2.46</v>
      </c>
      <c r="Q155" s="666">
        <v>2.46</v>
      </c>
      <c r="R155" s="666">
        <v>2.46</v>
      </c>
      <c r="S155" s="666">
        <v>2.46</v>
      </c>
      <c r="T155" s="666">
        <v>2.46</v>
      </c>
      <c r="U155" s="666">
        <v>2.46</v>
      </c>
      <c r="V155" s="666">
        <v>2.46</v>
      </c>
      <c r="W155" s="666">
        <v>2.46</v>
      </c>
      <c r="X155" s="666">
        <v>2.46</v>
      </c>
      <c r="Y155" s="666">
        <v>2.46</v>
      </c>
      <c r="Z155" s="666">
        <v>2.46</v>
      </c>
      <c r="AA155" s="666">
        <v>2.46</v>
      </c>
      <c r="AB155" s="666">
        <v>2.46</v>
      </c>
      <c r="AC155" s="666">
        <v>2.46</v>
      </c>
      <c r="AD155" s="666">
        <v>2.46</v>
      </c>
      <c r="AE155" s="666">
        <v>2.46</v>
      </c>
      <c r="AF155" s="666">
        <v>2.46</v>
      </c>
      <c r="AG155" s="666">
        <v>2.46</v>
      </c>
      <c r="AH155" s="666">
        <v>2.46</v>
      </c>
      <c r="AI155" s="666">
        <v>2.46</v>
      </c>
      <c r="AJ155" s="666">
        <v>2.46</v>
      </c>
      <c r="AK155" s="666">
        <v>2.46</v>
      </c>
      <c r="AL155" s="666">
        <v>2.46</v>
      </c>
      <c r="AM155" s="666">
        <v>2.46</v>
      </c>
      <c r="AN155" s="666">
        <v>2.46</v>
      </c>
      <c r="AO155" s="666">
        <v>2.46</v>
      </c>
      <c r="AP155" s="666">
        <v>2.46</v>
      </c>
      <c r="AQ155" s="666">
        <v>2.46</v>
      </c>
      <c r="AR155" s="666">
        <v>2.46</v>
      </c>
      <c r="AS155" s="666">
        <v>2.46</v>
      </c>
      <c r="AT155" s="666">
        <v>2.46</v>
      </c>
      <c r="AU155" s="666">
        <v>2.46</v>
      </c>
      <c r="AV155" s="666">
        <v>2.46</v>
      </c>
      <c r="AW155" s="666">
        <v>2.46</v>
      </c>
      <c r="AX155" s="666">
        <v>2.46</v>
      </c>
      <c r="AY155" s="666">
        <v>2.46</v>
      </c>
      <c r="AZ155" s="666">
        <v>2.46</v>
      </c>
      <c r="BA155" s="666">
        <v>2.46</v>
      </c>
      <c r="BB155" s="666">
        <v>2.46</v>
      </c>
      <c r="BC155" s="666">
        <v>2.46</v>
      </c>
      <c r="BD155" s="666">
        <v>2.46</v>
      </c>
      <c r="BE155" s="666">
        <v>2.46</v>
      </c>
      <c r="BF155" s="666">
        <v>2.46</v>
      </c>
      <c r="BG155" s="666">
        <v>2.46</v>
      </c>
      <c r="BH155" s="666">
        <v>2.46</v>
      </c>
      <c r="BI155" s="666">
        <v>2.46</v>
      </c>
      <c r="BJ155" s="666">
        <v>2.46</v>
      </c>
      <c r="BK155" s="666"/>
      <c r="BL155" s="666"/>
      <c r="BM155" s="666"/>
      <c r="BN155" s="666"/>
      <c r="BO155" s="666"/>
      <c r="BP155" s="666"/>
      <c r="BQ155" s="666"/>
      <c r="BR155" s="666"/>
      <c r="BS155" s="666"/>
      <c r="BT155" s="666"/>
      <c r="BU155" s="666"/>
      <c r="BV155" s="666"/>
      <c r="BW155" s="666"/>
      <c r="BX155" s="666"/>
      <c r="BY155" s="666"/>
      <c r="BZ155" s="666"/>
      <c r="CA155" s="666"/>
      <c r="CB155" s="666"/>
      <c r="CC155" s="666"/>
      <c r="CD155" s="666"/>
      <c r="CE155" s="666"/>
      <c r="CF155" s="666"/>
      <c r="CG155" s="666"/>
      <c r="CH155" s="666"/>
      <c r="CI155" s="667"/>
      <c r="CK155" s="1369"/>
    </row>
    <row r="156" spans="2:89" ht="27.6" x14ac:dyDescent="0.25">
      <c r="B156" s="834" t="s">
        <v>652</v>
      </c>
      <c r="C156" s="835" t="s">
        <v>447</v>
      </c>
      <c r="D156" s="670" t="s">
        <v>448</v>
      </c>
      <c r="E156" s="671" t="s">
        <v>253</v>
      </c>
      <c r="F156" s="672">
        <v>2</v>
      </c>
      <c r="G156" s="665"/>
      <c r="H156" s="624"/>
      <c r="I156" s="624">
        <v>102.22</v>
      </c>
      <c r="J156" s="623">
        <f t="shared" ref="J156:L156" si="42">I156+SUM(J157:J162)</f>
        <v>107.98884</v>
      </c>
      <c r="K156" s="623">
        <f t="shared" si="42"/>
        <v>114.14579999999999</v>
      </c>
      <c r="L156" s="623">
        <f t="shared" si="42"/>
        <v>121.00596999999999</v>
      </c>
      <c r="M156" s="623">
        <f>L156+SUM(M157:M162)</f>
        <v>128.06265999999999</v>
      </c>
      <c r="N156" s="623">
        <f t="shared" ref="N156:BJ156" si="43">M156+SUM(N157:N162)</f>
        <v>146.27190999999999</v>
      </c>
      <c r="O156" s="623">
        <f t="shared" si="43"/>
        <v>173.35108</v>
      </c>
      <c r="P156" s="623">
        <f t="shared" si="43"/>
        <v>208.75631999999999</v>
      </c>
      <c r="Q156" s="623">
        <f t="shared" si="43"/>
        <v>249.09225999999998</v>
      </c>
      <c r="R156" s="623">
        <f t="shared" si="43"/>
        <v>287.62419999999997</v>
      </c>
      <c r="S156" s="623">
        <f t="shared" si="43"/>
        <v>318.37000999999998</v>
      </c>
      <c r="T156" s="623">
        <f t="shared" si="43"/>
        <v>321.97899999999998</v>
      </c>
      <c r="U156" s="623">
        <f t="shared" si="43"/>
        <v>325.15020999999996</v>
      </c>
      <c r="V156" s="623">
        <f t="shared" si="43"/>
        <v>328.12701999999996</v>
      </c>
      <c r="W156" s="623">
        <f t="shared" si="43"/>
        <v>330.86192999999997</v>
      </c>
      <c r="X156" s="623">
        <f t="shared" si="43"/>
        <v>333.47443999999996</v>
      </c>
      <c r="Y156" s="623">
        <f t="shared" si="43"/>
        <v>335.95859999999993</v>
      </c>
      <c r="Z156" s="623">
        <f t="shared" si="43"/>
        <v>338.24117999999993</v>
      </c>
      <c r="AA156" s="623">
        <f t="shared" si="43"/>
        <v>340.32679999999993</v>
      </c>
      <c r="AB156" s="623">
        <f t="shared" si="43"/>
        <v>342.41922999999991</v>
      </c>
      <c r="AC156" s="623">
        <f t="shared" si="43"/>
        <v>344.4976099999999</v>
      </c>
      <c r="AD156" s="623">
        <f t="shared" si="43"/>
        <v>346.56598999999989</v>
      </c>
      <c r="AE156" s="623">
        <f t="shared" si="43"/>
        <v>348.61975999999987</v>
      </c>
      <c r="AF156" s="623">
        <f t="shared" si="43"/>
        <v>350.65304999999989</v>
      </c>
      <c r="AG156" s="623">
        <f>AF156+SUM(AG157:AG162)</f>
        <v>353.06668999999988</v>
      </c>
      <c r="AH156" s="623">
        <f t="shared" si="43"/>
        <v>355.46850999999987</v>
      </c>
      <c r="AI156" s="623">
        <f t="shared" si="43"/>
        <v>357.85567999999989</v>
      </c>
      <c r="AJ156" s="623">
        <f t="shared" si="43"/>
        <v>360.22187999999989</v>
      </c>
      <c r="AK156" s="623">
        <f t="shared" si="43"/>
        <v>362.57148999999987</v>
      </c>
      <c r="AL156" s="623">
        <f t="shared" si="43"/>
        <v>364.90839999999986</v>
      </c>
      <c r="AM156" s="623">
        <f t="shared" si="43"/>
        <v>366.06845999999985</v>
      </c>
      <c r="AN156" s="623">
        <f t="shared" si="43"/>
        <v>367.13301999999982</v>
      </c>
      <c r="AO156" s="623">
        <f t="shared" si="43"/>
        <v>368.15633999999983</v>
      </c>
      <c r="AP156" s="623">
        <f t="shared" si="43"/>
        <v>369.16365999999982</v>
      </c>
      <c r="AQ156" s="623">
        <f t="shared" si="43"/>
        <v>370.20184999999981</v>
      </c>
      <c r="AR156" s="623">
        <f t="shared" si="43"/>
        <v>371.21818999999982</v>
      </c>
      <c r="AS156" s="623">
        <f t="shared" si="43"/>
        <v>372.22782999999981</v>
      </c>
      <c r="AT156" s="623">
        <f t="shared" si="43"/>
        <v>373.21408399999979</v>
      </c>
      <c r="AU156" s="623">
        <f t="shared" si="43"/>
        <v>374.17447999999979</v>
      </c>
      <c r="AV156" s="623">
        <f t="shared" si="43"/>
        <v>375.17165799999981</v>
      </c>
      <c r="AW156" s="623">
        <f t="shared" si="43"/>
        <v>376.19209799999982</v>
      </c>
      <c r="AX156" s="623">
        <f t="shared" si="43"/>
        <v>377.23075799999981</v>
      </c>
      <c r="AY156" s="623">
        <f t="shared" si="43"/>
        <v>378.31698799999981</v>
      </c>
      <c r="AZ156" s="623">
        <f t="shared" si="43"/>
        <v>379.4188679999998</v>
      </c>
      <c r="BA156" s="623">
        <f t="shared" si="43"/>
        <v>380.56773799999979</v>
      </c>
      <c r="BB156" s="623">
        <f t="shared" si="43"/>
        <v>381.75897799999979</v>
      </c>
      <c r="BC156" s="623">
        <f t="shared" si="43"/>
        <v>382.95160799999979</v>
      </c>
      <c r="BD156" s="623">
        <f t="shared" si="43"/>
        <v>384.1175579999998</v>
      </c>
      <c r="BE156" s="623">
        <f t="shared" si="43"/>
        <v>385.28986799999979</v>
      </c>
      <c r="BF156" s="623">
        <f t="shared" si="43"/>
        <v>386.43707799999976</v>
      </c>
      <c r="BG156" s="623">
        <f t="shared" si="43"/>
        <v>387.57944799999979</v>
      </c>
      <c r="BH156" s="623">
        <f t="shared" si="43"/>
        <v>388.71998799999977</v>
      </c>
      <c r="BI156" s="623">
        <f t="shared" si="43"/>
        <v>389.84784799999977</v>
      </c>
      <c r="BJ156" s="623">
        <f t="shared" si="43"/>
        <v>390.96344799999974</v>
      </c>
      <c r="BK156" s="1519"/>
      <c r="BL156" s="1519"/>
      <c r="BM156" s="1519"/>
      <c r="BN156" s="1519"/>
      <c r="BO156" s="1519"/>
      <c r="BP156" s="1519"/>
      <c r="BQ156" s="1519"/>
      <c r="BR156" s="1519"/>
      <c r="BS156" s="1519"/>
      <c r="BT156" s="1519"/>
      <c r="BU156" s="1519"/>
      <c r="BV156" s="1519"/>
      <c r="BW156" s="1519"/>
      <c r="BX156" s="1519"/>
      <c r="BY156" s="1519"/>
      <c r="BZ156" s="1519"/>
      <c r="CA156" s="1519"/>
      <c r="CB156" s="1519"/>
      <c r="CC156" s="1519"/>
      <c r="CD156" s="1519"/>
      <c r="CE156" s="1519"/>
      <c r="CF156" s="1519"/>
      <c r="CG156" s="1519"/>
      <c r="CH156" s="1519"/>
      <c r="CI156" s="1518"/>
      <c r="CK156" s="1369"/>
    </row>
    <row r="157" spans="2:89" x14ac:dyDescent="0.25">
      <c r="B157" s="834" t="s">
        <v>653</v>
      </c>
      <c r="C157" s="835" t="s">
        <v>450</v>
      </c>
      <c r="D157" s="670" t="s">
        <v>451</v>
      </c>
      <c r="E157" s="671" t="s">
        <v>253</v>
      </c>
      <c r="F157" s="672">
        <v>2</v>
      </c>
      <c r="G157" s="665"/>
      <c r="H157" s="665"/>
      <c r="I157" s="665">
        <v>0</v>
      </c>
      <c r="J157" s="665">
        <v>1.6928400000000001</v>
      </c>
      <c r="K157" s="665">
        <v>2.3609599999999995</v>
      </c>
      <c r="L157" s="665">
        <v>3.0641699999999998</v>
      </c>
      <c r="M157" s="666">
        <v>3.8715899999999994</v>
      </c>
      <c r="N157" s="666">
        <v>4.2681499999999994</v>
      </c>
      <c r="O157" s="666">
        <v>4.4519700000000002</v>
      </c>
      <c r="P157" s="666">
        <v>4.3258399999999995</v>
      </c>
      <c r="Q157" s="666">
        <v>4.3361399999999994</v>
      </c>
      <c r="R157" s="666">
        <v>4.03254</v>
      </c>
      <c r="S157" s="666">
        <v>3.9250099999999994</v>
      </c>
      <c r="T157" s="666">
        <v>3.6089899999999999</v>
      </c>
      <c r="U157" s="666">
        <v>3.1712100000000003</v>
      </c>
      <c r="V157" s="666">
        <v>2.97681</v>
      </c>
      <c r="W157" s="666">
        <v>2.7349100000000002</v>
      </c>
      <c r="X157" s="666">
        <v>2.6125099999999999</v>
      </c>
      <c r="Y157" s="666">
        <v>2.4841600000000001</v>
      </c>
      <c r="Z157" s="666">
        <v>2.2825800000000003</v>
      </c>
      <c r="AA157" s="666">
        <v>2.08562</v>
      </c>
      <c r="AB157" s="666">
        <v>2.0924300000000002</v>
      </c>
      <c r="AC157" s="666">
        <v>2.0783800000000001</v>
      </c>
      <c r="AD157" s="666">
        <v>2.0683799999999999</v>
      </c>
      <c r="AE157" s="666">
        <v>2.0537700000000001</v>
      </c>
      <c r="AF157" s="666">
        <v>2.03329</v>
      </c>
      <c r="AG157" s="666">
        <v>2.41364</v>
      </c>
      <c r="AH157" s="666">
        <v>2.4018199999999998</v>
      </c>
      <c r="AI157" s="666">
        <v>2.3871699999999998</v>
      </c>
      <c r="AJ157" s="666">
        <v>2.3662000000000001</v>
      </c>
      <c r="AK157" s="666">
        <v>2.3496100000000002</v>
      </c>
      <c r="AL157" s="666">
        <v>2.33691</v>
      </c>
      <c r="AM157" s="666">
        <v>1.1600600000000001</v>
      </c>
      <c r="AN157" s="666">
        <v>1.06456</v>
      </c>
      <c r="AO157" s="666">
        <v>1.02332</v>
      </c>
      <c r="AP157" s="666">
        <v>1.00732</v>
      </c>
      <c r="AQ157" s="666">
        <v>1.0381899999999999</v>
      </c>
      <c r="AR157" s="666">
        <v>1.01634</v>
      </c>
      <c r="AS157" s="666">
        <v>1.0096400000000001</v>
      </c>
      <c r="AT157" s="666">
        <v>0.98625399999999996</v>
      </c>
      <c r="AU157" s="666">
        <v>0.96039600000000003</v>
      </c>
      <c r="AV157" s="666">
        <v>0.99717800000000001</v>
      </c>
      <c r="AW157" s="666">
        <v>1.02044</v>
      </c>
      <c r="AX157" s="666">
        <v>1.0386599999999999</v>
      </c>
      <c r="AY157" s="666">
        <v>1.08623</v>
      </c>
      <c r="AZ157" s="666">
        <v>1.10188</v>
      </c>
      <c r="BA157" s="666">
        <v>1.1488700000000001</v>
      </c>
      <c r="BB157" s="666">
        <v>1.1912400000000001</v>
      </c>
      <c r="BC157" s="666">
        <v>1.1926300000000001</v>
      </c>
      <c r="BD157" s="666">
        <v>1.16595</v>
      </c>
      <c r="BE157" s="666">
        <v>1.17231</v>
      </c>
      <c r="BF157" s="666">
        <v>1.1472100000000001</v>
      </c>
      <c r="BG157" s="666">
        <v>1.1423700000000001</v>
      </c>
      <c r="BH157" s="666">
        <v>1.1405400000000001</v>
      </c>
      <c r="BI157" s="666">
        <v>1.1278600000000001</v>
      </c>
      <c r="BJ157" s="666">
        <v>1.1155999999999999</v>
      </c>
      <c r="BK157" s="666"/>
      <c r="BL157" s="666"/>
      <c r="BM157" s="666"/>
      <c r="BN157" s="666"/>
      <c r="BO157" s="666"/>
      <c r="BP157" s="666"/>
      <c r="BQ157" s="666"/>
      <c r="BR157" s="666"/>
      <c r="BS157" s="666"/>
      <c r="BT157" s="666"/>
      <c r="BU157" s="666"/>
      <c r="BV157" s="666"/>
      <c r="BW157" s="666"/>
      <c r="BX157" s="666"/>
      <c r="BY157" s="666"/>
      <c r="BZ157" s="666"/>
      <c r="CA157" s="666"/>
      <c r="CB157" s="666"/>
      <c r="CC157" s="666"/>
      <c r="CD157" s="666"/>
      <c r="CE157" s="666"/>
      <c r="CF157" s="666"/>
      <c r="CG157" s="666"/>
      <c r="CH157" s="666"/>
      <c r="CI157" s="667"/>
      <c r="CK157" s="1369"/>
    </row>
    <row r="158" spans="2:89" x14ac:dyDescent="0.25">
      <c r="B158" s="834" t="s">
        <v>654</v>
      </c>
      <c r="C158" s="835" t="s">
        <v>453</v>
      </c>
      <c r="D158" s="670" t="s">
        <v>454</v>
      </c>
      <c r="E158" s="671" t="s">
        <v>253</v>
      </c>
      <c r="F158" s="672">
        <v>2</v>
      </c>
      <c r="G158" s="665"/>
      <c r="H158" s="665"/>
      <c r="I158" s="665">
        <v>0</v>
      </c>
      <c r="J158" s="665">
        <v>1.5780000000000001</v>
      </c>
      <c r="K158" s="665">
        <v>1.494</v>
      </c>
      <c r="L158" s="665">
        <v>1.494</v>
      </c>
      <c r="M158" s="666">
        <v>1.494</v>
      </c>
      <c r="N158" s="666">
        <v>1.1952</v>
      </c>
      <c r="O158" s="666">
        <v>0.95609999999999995</v>
      </c>
      <c r="P158" s="666">
        <v>0.76490000000000002</v>
      </c>
      <c r="Q158" s="666">
        <v>0.6119</v>
      </c>
      <c r="R158" s="666">
        <v>0.48949999999999999</v>
      </c>
      <c r="S158" s="666">
        <v>0.3916</v>
      </c>
      <c r="T158" s="666">
        <v>0</v>
      </c>
      <c r="U158" s="666">
        <v>0</v>
      </c>
      <c r="V158" s="666">
        <v>0</v>
      </c>
      <c r="W158" s="666">
        <v>0</v>
      </c>
      <c r="X158" s="666">
        <v>0</v>
      </c>
      <c r="Y158" s="666">
        <v>0</v>
      </c>
      <c r="Z158" s="666">
        <v>0</v>
      </c>
      <c r="AA158" s="666">
        <v>0</v>
      </c>
      <c r="AB158" s="666">
        <v>0</v>
      </c>
      <c r="AC158" s="666">
        <v>0</v>
      </c>
      <c r="AD158" s="666">
        <v>0</v>
      </c>
      <c r="AE158" s="666">
        <v>0</v>
      </c>
      <c r="AF158" s="666">
        <v>0</v>
      </c>
      <c r="AG158" s="666">
        <v>0</v>
      </c>
      <c r="AH158" s="666">
        <v>0</v>
      </c>
      <c r="AI158" s="666">
        <v>0</v>
      </c>
      <c r="AJ158" s="666">
        <v>0</v>
      </c>
      <c r="AK158" s="666">
        <v>0</v>
      </c>
      <c r="AL158" s="666">
        <v>0</v>
      </c>
      <c r="AM158" s="666">
        <v>0</v>
      </c>
      <c r="AN158" s="666">
        <v>0</v>
      </c>
      <c r="AO158" s="666">
        <v>0</v>
      </c>
      <c r="AP158" s="666">
        <v>0</v>
      </c>
      <c r="AQ158" s="666">
        <v>0</v>
      </c>
      <c r="AR158" s="666">
        <v>0</v>
      </c>
      <c r="AS158" s="666">
        <v>0</v>
      </c>
      <c r="AT158" s="666">
        <v>0</v>
      </c>
      <c r="AU158" s="666">
        <v>0</v>
      </c>
      <c r="AV158" s="666">
        <v>0</v>
      </c>
      <c r="AW158" s="666">
        <v>0</v>
      </c>
      <c r="AX158" s="666">
        <v>0</v>
      </c>
      <c r="AY158" s="666">
        <v>0</v>
      </c>
      <c r="AZ158" s="666">
        <v>0</v>
      </c>
      <c r="BA158" s="666">
        <v>0</v>
      </c>
      <c r="BB158" s="666">
        <v>0</v>
      </c>
      <c r="BC158" s="666">
        <v>0</v>
      </c>
      <c r="BD158" s="666">
        <v>0</v>
      </c>
      <c r="BE158" s="666">
        <v>0</v>
      </c>
      <c r="BF158" s="666">
        <v>0</v>
      </c>
      <c r="BG158" s="666">
        <v>0</v>
      </c>
      <c r="BH158" s="666">
        <v>0</v>
      </c>
      <c r="BI158" s="666">
        <v>0</v>
      </c>
      <c r="BJ158" s="666">
        <v>0</v>
      </c>
      <c r="BK158" s="666"/>
      <c r="BL158" s="666"/>
      <c r="BM158" s="666"/>
      <c r="BN158" s="666"/>
      <c r="BO158" s="666"/>
      <c r="BP158" s="666"/>
      <c r="BQ158" s="666"/>
      <c r="BR158" s="666"/>
      <c r="BS158" s="666"/>
      <c r="BT158" s="666"/>
      <c r="BU158" s="666"/>
      <c r="BV158" s="666"/>
      <c r="BW158" s="666"/>
      <c r="BX158" s="666"/>
      <c r="BY158" s="666"/>
      <c r="BZ158" s="666"/>
      <c r="CA158" s="666"/>
      <c r="CB158" s="666"/>
      <c r="CC158" s="666"/>
      <c r="CD158" s="666"/>
      <c r="CE158" s="666"/>
      <c r="CF158" s="666"/>
      <c r="CG158" s="666"/>
      <c r="CH158" s="666"/>
      <c r="CI158" s="667"/>
      <c r="CK158" s="1369"/>
    </row>
    <row r="159" spans="2:89" x14ac:dyDescent="0.25">
      <c r="B159" s="834" t="s">
        <v>655</v>
      </c>
      <c r="C159" s="835" t="s">
        <v>456</v>
      </c>
      <c r="D159" s="670" t="s">
        <v>457</v>
      </c>
      <c r="E159" s="671" t="s">
        <v>253</v>
      </c>
      <c r="F159" s="672">
        <v>2</v>
      </c>
      <c r="G159" s="665"/>
      <c r="H159" s="665"/>
      <c r="I159" s="665">
        <v>0</v>
      </c>
      <c r="J159" s="665">
        <v>0</v>
      </c>
      <c r="K159" s="665">
        <v>0</v>
      </c>
      <c r="L159" s="665">
        <v>0</v>
      </c>
      <c r="M159" s="666">
        <v>1.6911</v>
      </c>
      <c r="N159" s="666">
        <v>12.745900000000001</v>
      </c>
      <c r="O159" s="666">
        <v>21.671099999999999</v>
      </c>
      <c r="P159" s="666">
        <v>30.314499999999999</v>
      </c>
      <c r="Q159" s="666">
        <v>35.387900000000002</v>
      </c>
      <c r="R159" s="666">
        <v>34.009900000000002</v>
      </c>
      <c r="S159" s="666">
        <v>26.429200000000002</v>
      </c>
      <c r="T159" s="666">
        <v>0</v>
      </c>
      <c r="U159" s="666">
        <v>0</v>
      </c>
      <c r="V159" s="666">
        <v>0</v>
      </c>
      <c r="W159" s="666">
        <v>0</v>
      </c>
      <c r="X159" s="666">
        <v>0</v>
      </c>
      <c r="Y159" s="666">
        <v>0</v>
      </c>
      <c r="Z159" s="666">
        <v>0</v>
      </c>
      <c r="AA159" s="666">
        <v>0</v>
      </c>
      <c r="AB159" s="666">
        <v>0</v>
      </c>
      <c r="AC159" s="666">
        <v>0</v>
      </c>
      <c r="AD159" s="666">
        <v>0</v>
      </c>
      <c r="AE159" s="666">
        <v>0</v>
      </c>
      <c r="AF159" s="666">
        <v>0</v>
      </c>
      <c r="AG159" s="666">
        <v>0</v>
      </c>
      <c r="AH159" s="666">
        <v>0</v>
      </c>
      <c r="AI159" s="666">
        <v>0</v>
      </c>
      <c r="AJ159" s="666">
        <v>0</v>
      </c>
      <c r="AK159" s="666">
        <v>0</v>
      </c>
      <c r="AL159" s="666">
        <v>0</v>
      </c>
      <c r="AM159" s="666">
        <v>0</v>
      </c>
      <c r="AN159" s="666">
        <v>0</v>
      </c>
      <c r="AO159" s="666">
        <v>0</v>
      </c>
      <c r="AP159" s="666">
        <v>0</v>
      </c>
      <c r="AQ159" s="666">
        <v>0</v>
      </c>
      <c r="AR159" s="666">
        <v>0</v>
      </c>
      <c r="AS159" s="666">
        <v>0</v>
      </c>
      <c r="AT159" s="666">
        <v>0</v>
      </c>
      <c r="AU159" s="666">
        <v>0</v>
      </c>
      <c r="AV159" s="666">
        <v>0</v>
      </c>
      <c r="AW159" s="666">
        <v>0</v>
      </c>
      <c r="AX159" s="666">
        <v>0</v>
      </c>
      <c r="AY159" s="666">
        <v>0</v>
      </c>
      <c r="AZ159" s="666">
        <v>0</v>
      </c>
      <c r="BA159" s="666">
        <v>0</v>
      </c>
      <c r="BB159" s="666">
        <v>0</v>
      </c>
      <c r="BC159" s="666">
        <v>0</v>
      </c>
      <c r="BD159" s="666">
        <v>0</v>
      </c>
      <c r="BE159" s="666">
        <v>0</v>
      </c>
      <c r="BF159" s="666">
        <v>0</v>
      </c>
      <c r="BG159" s="666">
        <v>0</v>
      </c>
      <c r="BH159" s="666">
        <v>0</v>
      </c>
      <c r="BI159" s="666">
        <v>0</v>
      </c>
      <c r="BJ159" s="666">
        <v>0</v>
      </c>
      <c r="BK159" s="666"/>
      <c r="BL159" s="666"/>
      <c r="BM159" s="666"/>
      <c r="BN159" s="666"/>
      <c r="BO159" s="666"/>
      <c r="BP159" s="666"/>
      <c r="BQ159" s="666"/>
      <c r="BR159" s="666"/>
      <c r="BS159" s="666"/>
      <c r="BT159" s="666"/>
      <c r="BU159" s="666"/>
      <c r="BV159" s="666"/>
      <c r="BW159" s="666"/>
      <c r="BX159" s="666"/>
      <c r="BY159" s="666"/>
      <c r="BZ159" s="666"/>
      <c r="CA159" s="666"/>
      <c r="CB159" s="666"/>
      <c r="CC159" s="666"/>
      <c r="CD159" s="666"/>
      <c r="CE159" s="666"/>
      <c r="CF159" s="666"/>
      <c r="CG159" s="666"/>
      <c r="CH159" s="666"/>
      <c r="CI159" s="667"/>
      <c r="CK159" s="1369"/>
    </row>
    <row r="160" spans="2:89" ht="27.6" x14ac:dyDescent="0.25">
      <c r="B160" s="834" t="s">
        <v>656</v>
      </c>
      <c r="C160" s="835" t="s">
        <v>459</v>
      </c>
      <c r="D160" s="670" t="s">
        <v>460</v>
      </c>
      <c r="E160" s="671" t="s">
        <v>253</v>
      </c>
      <c r="F160" s="672">
        <v>2</v>
      </c>
      <c r="G160" s="665"/>
      <c r="H160" s="665"/>
      <c r="I160" s="665">
        <v>0</v>
      </c>
      <c r="J160" s="665">
        <v>2.407</v>
      </c>
      <c r="K160" s="665">
        <v>2.302</v>
      </c>
      <c r="L160" s="665">
        <v>2.302</v>
      </c>
      <c r="M160" s="666">
        <v>0</v>
      </c>
      <c r="N160" s="666">
        <v>0</v>
      </c>
      <c r="O160" s="666">
        <v>0</v>
      </c>
      <c r="P160" s="666">
        <v>0</v>
      </c>
      <c r="Q160" s="666">
        <v>0</v>
      </c>
      <c r="R160" s="666">
        <v>0</v>
      </c>
      <c r="S160" s="666">
        <v>0</v>
      </c>
      <c r="T160" s="666">
        <v>0</v>
      </c>
      <c r="U160" s="666">
        <v>0</v>
      </c>
      <c r="V160" s="666">
        <v>0</v>
      </c>
      <c r="W160" s="666">
        <v>0</v>
      </c>
      <c r="X160" s="666">
        <v>0</v>
      </c>
      <c r="Y160" s="666">
        <v>0</v>
      </c>
      <c r="Z160" s="666">
        <v>0</v>
      </c>
      <c r="AA160" s="666">
        <v>0</v>
      </c>
      <c r="AB160" s="666">
        <v>0</v>
      </c>
      <c r="AC160" s="666">
        <v>0</v>
      </c>
      <c r="AD160" s="666">
        <v>0</v>
      </c>
      <c r="AE160" s="666">
        <v>0</v>
      </c>
      <c r="AF160" s="666">
        <v>0</v>
      </c>
      <c r="AG160" s="666">
        <v>0</v>
      </c>
      <c r="AH160" s="666">
        <v>0</v>
      </c>
      <c r="AI160" s="666">
        <v>0</v>
      </c>
      <c r="AJ160" s="666">
        <v>0</v>
      </c>
      <c r="AK160" s="666">
        <v>0</v>
      </c>
      <c r="AL160" s="666">
        <v>0</v>
      </c>
      <c r="AM160" s="666">
        <v>0</v>
      </c>
      <c r="AN160" s="666">
        <v>0</v>
      </c>
      <c r="AO160" s="666">
        <v>0</v>
      </c>
      <c r="AP160" s="666">
        <v>0</v>
      </c>
      <c r="AQ160" s="666">
        <v>0</v>
      </c>
      <c r="AR160" s="666">
        <v>0</v>
      </c>
      <c r="AS160" s="666">
        <v>0</v>
      </c>
      <c r="AT160" s="666">
        <v>0</v>
      </c>
      <c r="AU160" s="666">
        <v>0</v>
      </c>
      <c r="AV160" s="666">
        <v>0</v>
      </c>
      <c r="AW160" s="666">
        <v>0</v>
      </c>
      <c r="AX160" s="666">
        <v>0</v>
      </c>
      <c r="AY160" s="666">
        <v>0</v>
      </c>
      <c r="AZ160" s="666">
        <v>0</v>
      </c>
      <c r="BA160" s="666">
        <v>0</v>
      </c>
      <c r="BB160" s="666">
        <v>0</v>
      </c>
      <c r="BC160" s="666">
        <v>0</v>
      </c>
      <c r="BD160" s="666">
        <v>0</v>
      </c>
      <c r="BE160" s="666">
        <v>0</v>
      </c>
      <c r="BF160" s="666">
        <v>0</v>
      </c>
      <c r="BG160" s="666">
        <v>0</v>
      </c>
      <c r="BH160" s="666">
        <v>0</v>
      </c>
      <c r="BI160" s="666">
        <v>0</v>
      </c>
      <c r="BJ160" s="666">
        <v>0</v>
      </c>
      <c r="BK160" s="666"/>
      <c r="BL160" s="666"/>
      <c r="BM160" s="666"/>
      <c r="BN160" s="666"/>
      <c r="BO160" s="666"/>
      <c r="BP160" s="666"/>
      <c r="BQ160" s="666"/>
      <c r="BR160" s="666"/>
      <c r="BS160" s="666"/>
      <c r="BT160" s="666"/>
      <c r="BU160" s="666"/>
      <c r="BV160" s="666"/>
      <c r="BW160" s="666"/>
      <c r="BX160" s="666"/>
      <c r="BY160" s="666"/>
      <c r="BZ160" s="666"/>
      <c r="CA160" s="666"/>
      <c r="CB160" s="666"/>
      <c r="CC160" s="666"/>
      <c r="CD160" s="666"/>
      <c r="CE160" s="666"/>
      <c r="CF160" s="666"/>
      <c r="CG160" s="666"/>
      <c r="CH160" s="666"/>
      <c r="CI160" s="667"/>
      <c r="CK160" s="1369"/>
    </row>
    <row r="161" spans="2:89" x14ac:dyDescent="0.25">
      <c r="B161" s="834" t="s">
        <v>657</v>
      </c>
      <c r="C161" s="835" t="s">
        <v>462</v>
      </c>
      <c r="D161" s="670" t="s">
        <v>463</v>
      </c>
      <c r="E161" s="671" t="s">
        <v>253</v>
      </c>
      <c r="F161" s="672">
        <v>2</v>
      </c>
      <c r="G161" s="665"/>
      <c r="H161" s="665"/>
      <c r="I161" s="665">
        <v>0</v>
      </c>
      <c r="J161" s="665">
        <v>0</v>
      </c>
      <c r="K161" s="665">
        <v>0</v>
      </c>
      <c r="L161" s="665">
        <v>0</v>
      </c>
      <c r="M161" s="666">
        <v>0</v>
      </c>
      <c r="N161" s="666">
        <v>0</v>
      </c>
      <c r="O161" s="666">
        <v>0</v>
      </c>
      <c r="P161" s="666">
        <v>0</v>
      </c>
      <c r="Q161" s="666">
        <v>0</v>
      </c>
      <c r="R161" s="666">
        <v>0</v>
      </c>
      <c r="S161" s="666">
        <v>0</v>
      </c>
      <c r="T161" s="666">
        <v>0</v>
      </c>
      <c r="U161" s="666">
        <v>0</v>
      </c>
      <c r="V161" s="666">
        <v>0</v>
      </c>
      <c r="W161" s="666">
        <v>0</v>
      </c>
      <c r="X161" s="666">
        <v>0</v>
      </c>
      <c r="Y161" s="666">
        <v>0</v>
      </c>
      <c r="Z161" s="666">
        <v>0</v>
      </c>
      <c r="AA161" s="666">
        <v>0</v>
      </c>
      <c r="AB161" s="666">
        <v>0</v>
      </c>
      <c r="AC161" s="666">
        <v>0</v>
      </c>
      <c r="AD161" s="666">
        <v>0</v>
      </c>
      <c r="AE161" s="666">
        <v>0</v>
      </c>
      <c r="AF161" s="666">
        <v>0</v>
      </c>
      <c r="AG161" s="666">
        <v>0</v>
      </c>
      <c r="AH161" s="666">
        <v>0</v>
      </c>
      <c r="AI161" s="666">
        <v>0</v>
      </c>
      <c r="AJ161" s="666">
        <v>0</v>
      </c>
      <c r="AK161" s="666">
        <v>0</v>
      </c>
      <c r="AL161" s="666">
        <v>0</v>
      </c>
      <c r="AM161" s="666">
        <v>0</v>
      </c>
      <c r="AN161" s="666">
        <v>0</v>
      </c>
      <c r="AO161" s="666">
        <v>0</v>
      </c>
      <c r="AP161" s="666">
        <v>0</v>
      </c>
      <c r="AQ161" s="666">
        <v>0</v>
      </c>
      <c r="AR161" s="666">
        <v>0</v>
      </c>
      <c r="AS161" s="666">
        <v>0</v>
      </c>
      <c r="AT161" s="666">
        <v>0</v>
      </c>
      <c r="AU161" s="666">
        <v>0</v>
      </c>
      <c r="AV161" s="666">
        <v>0</v>
      </c>
      <c r="AW161" s="666">
        <v>0</v>
      </c>
      <c r="AX161" s="666">
        <v>0</v>
      </c>
      <c r="AY161" s="666">
        <v>0</v>
      </c>
      <c r="AZ161" s="666">
        <v>0</v>
      </c>
      <c r="BA161" s="666">
        <v>0</v>
      </c>
      <c r="BB161" s="666">
        <v>0</v>
      </c>
      <c r="BC161" s="666">
        <v>0</v>
      </c>
      <c r="BD161" s="666">
        <v>0</v>
      </c>
      <c r="BE161" s="666">
        <v>0</v>
      </c>
      <c r="BF161" s="666">
        <v>0</v>
      </c>
      <c r="BG161" s="666">
        <v>0</v>
      </c>
      <c r="BH161" s="666">
        <v>0</v>
      </c>
      <c r="BI161" s="666">
        <v>0</v>
      </c>
      <c r="BJ161" s="666">
        <v>0</v>
      </c>
      <c r="BK161" s="666"/>
      <c r="BL161" s="666"/>
      <c r="BM161" s="666"/>
      <c r="BN161" s="666"/>
      <c r="BO161" s="666"/>
      <c r="BP161" s="666"/>
      <c r="BQ161" s="666"/>
      <c r="BR161" s="666"/>
      <c r="BS161" s="666"/>
      <c r="BT161" s="666"/>
      <c r="BU161" s="666"/>
      <c r="BV161" s="666"/>
      <c r="BW161" s="666"/>
      <c r="BX161" s="666"/>
      <c r="BY161" s="666"/>
      <c r="BZ161" s="666"/>
      <c r="CA161" s="666"/>
      <c r="CB161" s="666"/>
      <c r="CC161" s="666"/>
      <c r="CD161" s="666"/>
      <c r="CE161" s="666"/>
      <c r="CF161" s="666"/>
      <c r="CG161" s="666"/>
      <c r="CH161" s="666"/>
      <c r="CI161" s="667"/>
      <c r="CK161" s="1369"/>
    </row>
    <row r="162" spans="2:89" ht="27.6" x14ac:dyDescent="0.25">
      <c r="B162" s="834" t="s">
        <v>658</v>
      </c>
      <c r="C162" s="835" t="s">
        <v>465</v>
      </c>
      <c r="D162" s="670" t="s">
        <v>466</v>
      </c>
      <c r="E162" s="671" t="s">
        <v>253</v>
      </c>
      <c r="F162" s="672">
        <v>2</v>
      </c>
      <c r="G162" s="665"/>
      <c r="H162" s="665"/>
      <c r="I162" s="665">
        <v>0</v>
      </c>
      <c r="J162" s="665">
        <v>9.0999999999999998E-2</v>
      </c>
      <c r="K162" s="665">
        <v>0</v>
      </c>
      <c r="L162" s="665">
        <v>0</v>
      </c>
      <c r="M162" s="666">
        <v>0</v>
      </c>
      <c r="N162" s="666">
        <v>0</v>
      </c>
      <c r="O162" s="666">
        <v>0</v>
      </c>
      <c r="P162" s="666">
        <v>0</v>
      </c>
      <c r="Q162" s="666">
        <v>0</v>
      </c>
      <c r="R162" s="666">
        <v>0</v>
      </c>
      <c r="S162" s="666">
        <v>0</v>
      </c>
      <c r="T162" s="666">
        <v>0</v>
      </c>
      <c r="U162" s="666">
        <v>0</v>
      </c>
      <c r="V162" s="666">
        <v>0</v>
      </c>
      <c r="W162" s="666">
        <v>0</v>
      </c>
      <c r="X162" s="666">
        <v>0</v>
      </c>
      <c r="Y162" s="666">
        <v>0</v>
      </c>
      <c r="Z162" s="666">
        <v>0</v>
      </c>
      <c r="AA162" s="666">
        <v>0</v>
      </c>
      <c r="AB162" s="666">
        <v>0</v>
      </c>
      <c r="AC162" s="666">
        <v>0</v>
      </c>
      <c r="AD162" s="666">
        <v>0</v>
      </c>
      <c r="AE162" s="666">
        <v>0</v>
      </c>
      <c r="AF162" s="666">
        <v>0</v>
      </c>
      <c r="AG162" s="666">
        <v>0</v>
      </c>
      <c r="AH162" s="666">
        <v>0</v>
      </c>
      <c r="AI162" s="666">
        <v>0</v>
      </c>
      <c r="AJ162" s="666">
        <v>0</v>
      </c>
      <c r="AK162" s="666">
        <v>0</v>
      </c>
      <c r="AL162" s="666">
        <v>0</v>
      </c>
      <c r="AM162" s="666">
        <v>0</v>
      </c>
      <c r="AN162" s="666">
        <v>0</v>
      </c>
      <c r="AO162" s="666">
        <v>0</v>
      </c>
      <c r="AP162" s="666">
        <v>0</v>
      </c>
      <c r="AQ162" s="666">
        <v>0</v>
      </c>
      <c r="AR162" s="666">
        <v>0</v>
      </c>
      <c r="AS162" s="666">
        <v>0</v>
      </c>
      <c r="AT162" s="666">
        <v>0</v>
      </c>
      <c r="AU162" s="666">
        <v>0</v>
      </c>
      <c r="AV162" s="666">
        <v>0</v>
      </c>
      <c r="AW162" s="666">
        <v>0</v>
      </c>
      <c r="AX162" s="666">
        <v>0</v>
      </c>
      <c r="AY162" s="666">
        <v>0</v>
      </c>
      <c r="AZ162" s="666">
        <v>0</v>
      </c>
      <c r="BA162" s="666">
        <v>0</v>
      </c>
      <c r="BB162" s="666">
        <v>0</v>
      </c>
      <c r="BC162" s="666">
        <v>0</v>
      </c>
      <c r="BD162" s="666">
        <v>0</v>
      </c>
      <c r="BE162" s="666">
        <v>0</v>
      </c>
      <c r="BF162" s="666">
        <v>0</v>
      </c>
      <c r="BG162" s="666">
        <v>0</v>
      </c>
      <c r="BH162" s="666">
        <v>0</v>
      </c>
      <c r="BI162" s="666">
        <v>0</v>
      </c>
      <c r="BJ162" s="666">
        <v>0</v>
      </c>
      <c r="BK162" s="666"/>
      <c r="BL162" s="666"/>
      <c r="BM162" s="666"/>
      <c r="BN162" s="666"/>
      <c r="BO162" s="666"/>
      <c r="BP162" s="666"/>
      <c r="BQ162" s="666"/>
      <c r="BR162" s="666"/>
      <c r="BS162" s="666"/>
      <c r="BT162" s="666"/>
      <c r="BU162" s="666"/>
      <c r="BV162" s="666"/>
      <c r="BW162" s="666"/>
      <c r="BX162" s="666"/>
      <c r="BY162" s="666"/>
      <c r="BZ162" s="666"/>
      <c r="CA162" s="666"/>
      <c r="CB162" s="666"/>
      <c r="CC162" s="666"/>
      <c r="CD162" s="666"/>
      <c r="CE162" s="666"/>
      <c r="CF162" s="666"/>
      <c r="CG162" s="666"/>
      <c r="CH162" s="666"/>
      <c r="CI162" s="667"/>
      <c r="CK162" s="1369"/>
    </row>
    <row r="163" spans="2:89" x14ac:dyDescent="0.25">
      <c r="B163" s="834" t="s">
        <v>659</v>
      </c>
      <c r="C163" s="835" t="s">
        <v>468</v>
      </c>
      <c r="D163" s="759" t="s">
        <v>79</v>
      </c>
      <c r="E163" s="818" t="s">
        <v>253</v>
      </c>
      <c r="F163" s="819">
        <v>2</v>
      </c>
      <c r="G163" s="665"/>
      <c r="H163" s="665"/>
      <c r="I163" s="665">
        <v>2.29</v>
      </c>
      <c r="J163" s="665">
        <v>2.29</v>
      </c>
      <c r="K163" s="665">
        <v>2.29</v>
      </c>
      <c r="L163" s="665">
        <v>2.29</v>
      </c>
      <c r="M163" s="666">
        <v>2.29</v>
      </c>
      <c r="N163" s="666">
        <v>2.29</v>
      </c>
      <c r="O163" s="666">
        <v>2.29</v>
      </c>
      <c r="P163" s="666">
        <v>2.29</v>
      </c>
      <c r="Q163" s="666">
        <v>2.29</v>
      </c>
      <c r="R163" s="666">
        <v>2.29</v>
      </c>
      <c r="S163" s="666">
        <v>2.29</v>
      </c>
      <c r="T163" s="666">
        <v>2.29</v>
      </c>
      <c r="U163" s="666">
        <v>2.29</v>
      </c>
      <c r="V163" s="666">
        <v>2.29</v>
      </c>
      <c r="W163" s="666">
        <v>2.29</v>
      </c>
      <c r="X163" s="666">
        <v>2.29</v>
      </c>
      <c r="Y163" s="666">
        <v>2.29</v>
      </c>
      <c r="Z163" s="666">
        <v>2.29</v>
      </c>
      <c r="AA163" s="666">
        <v>2.29</v>
      </c>
      <c r="AB163" s="666">
        <v>2.29</v>
      </c>
      <c r="AC163" s="666">
        <v>2.29</v>
      </c>
      <c r="AD163" s="666">
        <v>2.29</v>
      </c>
      <c r="AE163" s="666">
        <v>2.29</v>
      </c>
      <c r="AF163" s="666">
        <v>2.29</v>
      </c>
      <c r="AG163" s="666">
        <v>2.29</v>
      </c>
      <c r="AH163" s="666">
        <v>2.29</v>
      </c>
      <c r="AI163" s="666">
        <v>2.29</v>
      </c>
      <c r="AJ163" s="666">
        <v>2.29</v>
      </c>
      <c r="AK163" s="666">
        <v>2.29</v>
      </c>
      <c r="AL163" s="666">
        <v>2.29</v>
      </c>
      <c r="AM163" s="666">
        <v>2.29</v>
      </c>
      <c r="AN163" s="666">
        <v>2.29</v>
      </c>
      <c r="AO163" s="666">
        <v>2.29</v>
      </c>
      <c r="AP163" s="666">
        <v>2.29</v>
      </c>
      <c r="AQ163" s="666">
        <v>2.29</v>
      </c>
      <c r="AR163" s="666">
        <v>2.29</v>
      </c>
      <c r="AS163" s="666">
        <v>2.29</v>
      </c>
      <c r="AT163" s="666">
        <v>2.29</v>
      </c>
      <c r="AU163" s="666">
        <v>2.29</v>
      </c>
      <c r="AV163" s="666">
        <v>2.29</v>
      </c>
      <c r="AW163" s="666">
        <v>2.29</v>
      </c>
      <c r="AX163" s="666">
        <v>2.29</v>
      </c>
      <c r="AY163" s="666">
        <v>2.29</v>
      </c>
      <c r="AZ163" s="666">
        <v>2.29</v>
      </c>
      <c r="BA163" s="666">
        <v>2.29</v>
      </c>
      <c r="BB163" s="666">
        <v>2.29</v>
      </c>
      <c r="BC163" s="666">
        <v>2.29</v>
      </c>
      <c r="BD163" s="666">
        <v>2.29</v>
      </c>
      <c r="BE163" s="666">
        <v>2.29</v>
      </c>
      <c r="BF163" s="666">
        <v>2.29</v>
      </c>
      <c r="BG163" s="666">
        <v>2.29</v>
      </c>
      <c r="BH163" s="666">
        <v>2.29</v>
      </c>
      <c r="BI163" s="666">
        <v>2.29</v>
      </c>
      <c r="BJ163" s="666">
        <v>2.29</v>
      </c>
      <c r="BK163" s="666"/>
      <c r="BL163" s="666"/>
      <c r="BM163" s="666"/>
      <c r="BN163" s="666"/>
      <c r="BO163" s="666"/>
      <c r="BP163" s="666"/>
      <c r="BQ163" s="666"/>
      <c r="BR163" s="666"/>
      <c r="BS163" s="666"/>
      <c r="BT163" s="666"/>
      <c r="BU163" s="666"/>
      <c r="BV163" s="666"/>
      <c r="BW163" s="666"/>
      <c r="BX163" s="666"/>
      <c r="BY163" s="666"/>
      <c r="BZ163" s="666"/>
      <c r="CA163" s="666"/>
      <c r="CB163" s="666"/>
      <c r="CC163" s="666"/>
      <c r="CD163" s="666"/>
      <c r="CE163" s="666"/>
      <c r="CF163" s="666"/>
      <c r="CG163" s="666"/>
      <c r="CH163" s="666"/>
      <c r="CI163" s="667"/>
      <c r="CK163" s="1369"/>
    </row>
    <row r="164" spans="2:89" ht="27.6" x14ac:dyDescent="0.25">
      <c r="B164" s="834" t="s">
        <v>660</v>
      </c>
      <c r="C164" s="835" t="s">
        <v>470</v>
      </c>
      <c r="D164" s="759" t="s">
        <v>79</v>
      </c>
      <c r="E164" s="818" t="s">
        <v>253</v>
      </c>
      <c r="F164" s="819">
        <v>2</v>
      </c>
      <c r="G164" s="665"/>
      <c r="H164" s="665"/>
      <c r="I164" s="665">
        <v>198.51</v>
      </c>
      <c r="J164" s="665">
        <v>194.43</v>
      </c>
      <c r="K164" s="665">
        <v>190.63</v>
      </c>
      <c r="L164" s="665">
        <v>186.84</v>
      </c>
      <c r="M164" s="666">
        <v>183.6549</v>
      </c>
      <c r="N164" s="666">
        <v>169.71379999999999</v>
      </c>
      <c r="O164" s="666">
        <v>147.0866</v>
      </c>
      <c r="P164" s="666">
        <v>116.0072</v>
      </c>
      <c r="Q164" s="666">
        <v>80.007199999999997</v>
      </c>
      <c r="R164" s="666">
        <v>45.5077</v>
      </c>
      <c r="S164" s="666">
        <v>18.686799999999991</v>
      </c>
      <c r="T164" s="666">
        <v>18.686800000000009</v>
      </c>
      <c r="U164" s="666">
        <v>18.686800000000009</v>
      </c>
      <c r="V164" s="666">
        <v>18.686800000000009</v>
      </c>
      <c r="W164" s="666">
        <v>18.686800000000009</v>
      </c>
      <c r="X164" s="666">
        <v>18.686800000000009</v>
      </c>
      <c r="Y164" s="666">
        <v>18.686800000000009</v>
      </c>
      <c r="Z164" s="666">
        <v>18.686800000000009</v>
      </c>
      <c r="AA164" s="666">
        <v>18.686800000000009</v>
      </c>
      <c r="AB164" s="666">
        <v>18.686800000000009</v>
      </c>
      <c r="AC164" s="666">
        <v>18.686800000000009</v>
      </c>
      <c r="AD164" s="666">
        <v>18.686800000000009</v>
      </c>
      <c r="AE164" s="666">
        <v>18.686800000000009</v>
      </c>
      <c r="AF164" s="666">
        <v>18.686800000000009</v>
      </c>
      <c r="AG164" s="666">
        <v>18.686800000000009</v>
      </c>
      <c r="AH164" s="666">
        <v>18.686800000000009</v>
      </c>
      <c r="AI164" s="666">
        <v>18.686800000000009</v>
      </c>
      <c r="AJ164" s="666">
        <v>18.686800000000009</v>
      </c>
      <c r="AK164" s="666">
        <v>18.686800000000009</v>
      </c>
      <c r="AL164" s="666">
        <v>18.686800000000009</v>
      </c>
      <c r="AM164" s="666">
        <v>18.686800000000009</v>
      </c>
      <c r="AN164" s="666">
        <v>18.686800000000009</v>
      </c>
      <c r="AO164" s="666">
        <v>18.686800000000009</v>
      </c>
      <c r="AP164" s="666">
        <v>18.686800000000009</v>
      </c>
      <c r="AQ164" s="666">
        <v>18.686800000000009</v>
      </c>
      <c r="AR164" s="666">
        <v>18.686800000000009</v>
      </c>
      <c r="AS164" s="666">
        <v>18.686800000000009</v>
      </c>
      <c r="AT164" s="666">
        <v>18.686800000000009</v>
      </c>
      <c r="AU164" s="666">
        <v>18.686800000000009</v>
      </c>
      <c r="AV164" s="666">
        <v>18.686800000000009</v>
      </c>
      <c r="AW164" s="666">
        <v>18.686800000000009</v>
      </c>
      <c r="AX164" s="666">
        <v>18.686800000000009</v>
      </c>
      <c r="AY164" s="666">
        <v>18.686800000000009</v>
      </c>
      <c r="AZ164" s="666">
        <v>18.686800000000009</v>
      </c>
      <c r="BA164" s="666">
        <v>18.686800000000009</v>
      </c>
      <c r="BB164" s="666">
        <v>18.686800000000009</v>
      </c>
      <c r="BC164" s="666">
        <v>18.686800000000009</v>
      </c>
      <c r="BD164" s="666">
        <v>18.686800000000009</v>
      </c>
      <c r="BE164" s="666">
        <v>18.686800000000009</v>
      </c>
      <c r="BF164" s="666">
        <v>18.686800000000009</v>
      </c>
      <c r="BG164" s="666">
        <v>18.686800000000009</v>
      </c>
      <c r="BH164" s="666">
        <v>18.686800000000009</v>
      </c>
      <c r="BI164" s="666">
        <v>18.686800000000009</v>
      </c>
      <c r="BJ164" s="666">
        <v>18.686800000000009</v>
      </c>
      <c r="BK164" s="666"/>
      <c r="BL164" s="666"/>
      <c r="BM164" s="666"/>
      <c r="BN164" s="666"/>
      <c r="BO164" s="666"/>
      <c r="BP164" s="666"/>
      <c r="BQ164" s="666"/>
      <c r="BR164" s="666"/>
      <c r="BS164" s="666"/>
      <c r="BT164" s="666"/>
      <c r="BU164" s="666"/>
      <c r="BV164" s="666"/>
      <c r="BW164" s="666"/>
      <c r="BX164" s="666"/>
      <c r="BY164" s="666"/>
      <c r="BZ164" s="666"/>
      <c r="CA164" s="666"/>
      <c r="CB164" s="666"/>
      <c r="CC164" s="666"/>
      <c r="CD164" s="666"/>
      <c r="CE164" s="666"/>
      <c r="CF164" s="666"/>
      <c r="CG164" s="666"/>
      <c r="CH164" s="666"/>
      <c r="CI164" s="667"/>
      <c r="CK164" s="1369"/>
    </row>
    <row r="165" spans="2:89" x14ac:dyDescent="0.25">
      <c r="B165" s="834" t="s">
        <v>661</v>
      </c>
      <c r="C165" s="835" t="s">
        <v>472</v>
      </c>
      <c r="D165" s="759" t="s">
        <v>79</v>
      </c>
      <c r="E165" s="818" t="s">
        <v>253</v>
      </c>
      <c r="F165" s="819">
        <v>2</v>
      </c>
      <c r="G165" s="665"/>
      <c r="H165" s="665"/>
      <c r="I165" s="665">
        <v>4.71</v>
      </c>
      <c r="J165" s="665">
        <v>4.71</v>
      </c>
      <c r="K165" s="665">
        <v>4.71</v>
      </c>
      <c r="L165" s="665">
        <v>4.71</v>
      </c>
      <c r="M165" s="666">
        <v>4.71</v>
      </c>
      <c r="N165" s="666">
        <v>4.71</v>
      </c>
      <c r="O165" s="666">
        <v>4.71</v>
      </c>
      <c r="P165" s="666">
        <v>4.71</v>
      </c>
      <c r="Q165" s="666">
        <v>4.71</v>
      </c>
      <c r="R165" s="666">
        <v>4.71</v>
      </c>
      <c r="S165" s="666">
        <v>4.71</v>
      </c>
      <c r="T165" s="666">
        <v>4.71</v>
      </c>
      <c r="U165" s="666">
        <v>4.71</v>
      </c>
      <c r="V165" s="666">
        <v>4.71</v>
      </c>
      <c r="W165" s="666">
        <v>4.71</v>
      </c>
      <c r="X165" s="666">
        <v>4.71</v>
      </c>
      <c r="Y165" s="666">
        <v>4.71</v>
      </c>
      <c r="Z165" s="666">
        <v>4.71</v>
      </c>
      <c r="AA165" s="666">
        <v>4.71</v>
      </c>
      <c r="AB165" s="666">
        <v>4.71</v>
      </c>
      <c r="AC165" s="666">
        <v>4.71</v>
      </c>
      <c r="AD165" s="666">
        <v>4.71</v>
      </c>
      <c r="AE165" s="666">
        <v>4.71</v>
      </c>
      <c r="AF165" s="666">
        <v>4.71</v>
      </c>
      <c r="AG165" s="666">
        <v>4.71</v>
      </c>
      <c r="AH165" s="666">
        <v>4.71</v>
      </c>
      <c r="AI165" s="666">
        <v>4.71</v>
      </c>
      <c r="AJ165" s="666">
        <v>4.71</v>
      </c>
      <c r="AK165" s="666">
        <v>4.71</v>
      </c>
      <c r="AL165" s="666">
        <v>4.71</v>
      </c>
      <c r="AM165" s="666">
        <v>4.71</v>
      </c>
      <c r="AN165" s="666">
        <v>4.71</v>
      </c>
      <c r="AO165" s="666">
        <v>4.71</v>
      </c>
      <c r="AP165" s="666">
        <v>4.71</v>
      </c>
      <c r="AQ165" s="666">
        <v>4.71</v>
      </c>
      <c r="AR165" s="666">
        <v>4.71</v>
      </c>
      <c r="AS165" s="666">
        <v>4.71</v>
      </c>
      <c r="AT165" s="666">
        <v>4.71</v>
      </c>
      <c r="AU165" s="666">
        <v>4.71</v>
      </c>
      <c r="AV165" s="666">
        <v>4.71</v>
      </c>
      <c r="AW165" s="666">
        <v>4.71</v>
      </c>
      <c r="AX165" s="666">
        <v>4.71</v>
      </c>
      <c r="AY165" s="666">
        <v>4.71</v>
      </c>
      <c r="AZ165" s="666">
        <v>4.71</v>
      </c>
      <c r="BA165" s="666">
        <v>4.71</v>
      </c>
      <c r="BB165" s="666">
        <v>4.71</v>
      </c>
      <c r="BC165" s="666">
        <v>4.71</v>
      </c>
      <c r="BD165" s="666">
        <v>4.71</v>
      </c>
      <c r="BE165" s="666">
        <v>4.71</v>
      </c>
      <c r="BF165" s="666">
        <v>4.71</v>
      </c>
      <c r="BG165" s="666">
        <v>4.71</v>
      </c>
      <c r="BH165" s="666">
        <v>4.71</v>
      </c>
      <c r="BI165" s="666">
        <v>4.71</v>
      </c>
      <c r="BJ165" s="666">
        <v>4.71</v>
      </c>
      <c r="BK165" s="666"/>
      <c r="BL165" s="666"/>
      <c r="BM165" s="666"/>
      <c r="BN165" s="666"/>
      <c r="BO165" s="666"/>
      <c r="BP165" s="666"/>
      <c r="BQ165" s="666"/>
      <c r="BR165" s="666"/>
      <c r="BS165" s="666"/>
      <c r="BT165" s="666"/>
      <c r="BU165" s="666"/>
      <c r="BV165" s="666"/>
      <c r="BW165" s="666"/>
      <c r="BX165" s="666"/>
      <c r="BY165" s="666"/>
      <c r="BZ165" s="666"/>
      <c r="CA165" s="666"/>
      <c r="CB165" s="666"/>
      <c r="CC165" s="666"/>
      <c r="CD165" s="666"/>
      <c r="CE165" s="666"/>
      <c r="CF165" s="666"/>
      <c r="CG165" s="666"/>
      <c r="CH165" s="666"/>
      <c r="CI165" s="667"/>
      <c r="CK165" s="1369"/>
    </row>
    <row r="166" spans="2:89" ht="28.2" thickBot="1" x14ac:dyDescent="0.3">
      <c r="B166" s="836" t="s">
        <v>662</v>
      </c>
      <c r="C166" s="837" t="s">
        <v>474</v>
      </c>
      <c r="D166" s="838" t="s">
        <v>663</v>
      </c>
      <c r="E166" s="839" t="s">
        <v>253</v>
      </c>
      <c r="F166" s="840">
        <v>2</v>
      </c>
      <c r="G166" s="801"/>
      <c r="H166" s="801"/>
      <c r="I166" s="801">
        <f t="shared" ref="I166:BJ166" si="44">SUM(I153:I156)+I163+I164+I165</f>
        <v>323.73999999999995</v>
      </c>
      <c r="J166" s="801">
        <f t="shared" si="44"/>
        <v>325.59884</v>
      </c>
      <c r="K166" s="801">
        <f t="shared" si="44"/>
        <v>328.12579999999997</v>
      </c>
      <c r="L166" s="801">
        <f t="shared" si="44"/>
        <v>331.36597</v>
      </c>
      <c r="M166" s="801">
        <f t="shared" si="44"/>
        <v>335.40755999999993</v>
      </c>
      <c r="N166" s="801">
        <f t="shared" si="44"/>
        <v>339.84571</v>
      </c>
      <c r="O166" s="801">
        <f t="shared" si="44"/>
        <v>344.46767999999997</v>
      </c>
      <c r="P166" s="801">
        <f t="shared" si="44"/>
        <v>348.95351999999997</v>
      </c>
      <c r="Q166" s="801">
        <f t="shared" si="44"/>
        <v>353.45945999999998</v>
      </c>
      <c r="R166" s="801">
        <f t="shared" si="44"/>
        <v>357.66189999999995</v>
      </c>
      <c r="S166" s="801">
        <f t="shared" si="44"/>
        <v>361.75680999999997</v>
      </c>
      <c r="T166" s="801">
        <f t="shared" si="44"/>
        <v>365.53579999999999</v>
      </c>
      <c r="U166" s="801">
        <f t="shared" si="44"/>
        <v>368.87700999999998</v>
      </c>
      <c r="V166" s="801">
        <f t="shared" si="44"/>
        <v>372.02381999999994</v>
      </c>
      <c r="W166" s="801">
        <f t="shared" si="44"/>
        <v>374.91872999999998</v>
      </c>
      <c r="X166" s="801">
        <f t="shared" si="44"/>
        <v>377.70123999999998</v>
      </c>
      <c r="Y166" s="801">
        <f t="shared" si="44"/>
        <v>380.35539999999992</v>
      </c>
      <c r="Z166" s="801">
        <f t="shared" si="44"/>
        <v>382.80797999999993</v>
      </c>
      <c r="AA166" s="801">
        <f t="shared" si="44"/>
        <v>385.06359999999995</v>
      </c>
      <c r="AB166" s="801">
        <f t="shared" si="44"/>
        <v>387.32602999999989</v>
      </c>
      <c r="AC166" s="801">
        <f t="shared" si="44"/>
        <v>389.57440999999989</v>
      </c>
      <c r="AD166" s="801">
        <f t="shared" si="44"/>
        <v>391.8027899999999</v>
      </c>
      <c r="AE166" s="801">
        <f t="shared" si="44"/>
        <v>394.02655999999985</v>
      </c>
      <c r="AF166" s="801">
        <f t="shared" si="44"/>
        <v>396.22984999999989</v>
      </c>
      <c r="AG166" s="801">
        <f t="shared" si="44"/>
        <v>398.81348999999989</v>
      </c>
      <c r="AH166" s="801">
        <f t="shared" si="44"/>
        <v>401.38530999999989</v>
      </c>
      <c r="AI166" s="801">
        <f t="shared" si="44"/>
        <v>403.94247999999988</v>
      </c>
      <c r="AJ166" s="801">
        <f t="shared" si="44"/>
        <v>406.47867999999988</v>
      </c>
      <c r="AK166" s="801">
        <f t="shared" si="44"/>
        <v>408.99828999999988</v>
      </c>
      <c r="AL166" s="801">
        <f t="shared" si="44"/>
        <v>411.49519999999984</v>
      </c>
      <c r="AM166" s="801">
        <f t="shared" si="44"/>
        <v>412.82525999999984</v>
      </c>
      <c r="AN166" s="801">
        <f t="shared" si="44"/>
        <v>414.05981999999983</v>
      </c>
      <c r="AO166" s="801">
        <f t="shared" si="44"/>
        <v>415.25313999999986</v>
      </c>
      <c r="AP166" s="801">
        <f t="shared" si="44"/>
        <v>416.43045999999981</v>
      </c>
      <c r="AQ166" s="801">
        <f t="shared" si="44"/>
        <v>417.63864999999981</v>
      </c>
      <c r="AR166" s="801">
        <f t="shared" si="44"/>
        <v>418.82498999999984</v>
      </c>
      <c r="AS166" s="801">
        <f t="shared" si="44"/>
        <v>419.9946299999998</v>
      </c>
      <c r="AT166" s="801">
        <f t="shared" si="44"/>
        <v>421.15088399999979</v>
      </c>
      <c r="AU166" s="801">
        <f t="shared" si="44"/>
        <v>422.28127999999981</v>
      </c>
      <c r="AV166" s="801">
        <f t="shared" si="44"/>
        <v>423.44845799999979</v>
      </c>
      <c r="AW166" s="801">
        <f t="shared" si="44"/>
        <v>424.63889799999981</v>
      </c>
      <c r="AX166" s="801">
        <f t="shared" si="44"/>
        <v>425.84755799999982</v>
      </c>
      <c r="AY166" s="801">
        <f t="shared" si="44"/>
        <v>427.10378799999984</v>
      </c>
      <c r="AZ166" s="801">
        <f t="shared" si="44"/>
        <v>428.3656679999998</v>
      </c>
      <c r="BA166" s="801">
        <f t="shared" si="44"/>
        <v>429.6845379999998</v>
      </c>
      <c r="BB166" s="801">
        <f t="shared" si="44"/>
        <v>431.04577799999981</v>
      </c>
      <c r="BC166" s="801">
        <f t="shared" si="44"/>
        <v>432.40840799999978</v>
      </c>
      <c r="BD166" s="801">
        <f t="shared" si="44"/>
        <v>433.74435799999981</v>
      </c>
      <c r="BE166" s="801">
        <f t="shared" si="44"/>
        <v>435.0866679999998</v>
      </c>
      <c r="BF166" s="801">
        <f t="shared" si="44"/>
        <v>436.40387799999979</v>
      </c>
      <c r="BG166" s="801">
        <f t="shared" si="44"/>
        <v>437.70624799999979</v>
      </c>
      <c r="BH166" s="801">
        <f t="shared" si="44"/>
        <v>439.01678799999979</v>
      </c>
      <c r="BI166" s="801">
        <f t="shared" si="44"/>
        <v>440.31464799999975</v>
      </c>
      <c r="BJ166" s="801">
        <f t="shared" si="44"/>
        <v>441.60024799999974</v>
      </c>
      <c r="BK166" s="1520"/>
      <c r="BL166" s="1520"/>
      <c r="BM166" s="1520"/>
      <c r="BN166" s="1520"/>
      <c r="BO166" s="1520"/>
      <c r="BP166" s="1520"/>
      <c r="BQ166" s="1520"/>
      <c r="BR166" s="1520"/>
      <c r="BS166" s="1520"/>
      <c r="BT166" s="1520"/>
      <c r="BU166" s="1520"/>
      <c r="BV166" s="1520"/>
      <c r="BW166" s="1520"/>
      <c r="BX166" s="1520"/>
      <c r="BY166" s="1520"/>
      <c r="BZ166" s="1520"/>
      <c r="CA166" s="1520"/>
      <c r="CB166" s="1520"/>
      <c r="CC166" s="1520"/>
      <c r="CD166" s="1520"/>
      <c r="CE166" s="1520"/>
      <c r="CF166" s="1520"/>
      <c r="CG166" s="1520"/>
      <c r="CH166" s="1520"/>
      <c r="CI166" s="1521"/>
      <c r="CK166" s="1369"/>
    </row>
    <row r="167" spans="2:89" x14ac:dyDescent="0.25">
      <c r="B167" s="779" t="s">
        <v>664</v>
      </c>
      <c r="C167" s="780" t="s">
        <v>477</v>
      </c>
      <c r="D167" s="781" t="s">
        <v>79</v>
      </c>
      <c r="E167" s="841" t="s">
        <v>253</v>
      </c>
      <c r="F167" s="842">
        <v>2</v>
      </c>
      <c r="G167" s="661"/>
      <c r="H167" s="661"/>
      <c r="I167" s="661">
        <v>12.6</v>
      </c>
      <c r="J167" s="661">
        <v>12.74</v>
      </c>
      <c r="K167" s="661">
        <v>12.91</v>
      </c>
      <c r="L167" s="661">
        <v>13.07</v>
      </c>
      <c r="M167" s="662">
        <v>13.23</v>
      </c>
      <c r="N167" s="662">
        <v>13.34</v>
      </c>
      <c r="O167" s="662">
        <v>13.55</v>
      </c>
      <c r="P167" s="662">
        <v>13.78</v>
      </c>
      <c r="Q167" s="662">
        <v>14</v>
      </c>
      <c r="R167" s="662">
        <v>14.22</v>
      </c>
      <c r="S167" s="662">
        <v>14.43</v>
      </c>
      <c r="T167" s="662">
        <v>14.8</v>
      </c>
      <c r="U167" s="662">
        <v>15.06</v>
      </c>
      <c r="V167" s="662">
        <v>15.29</v>
      </c>
      <c r="W167" s="662">
        <v>15.46</v>
      </c>
      <c r="X167" s="662">
        <v>15.62</v>
      </c>
      <c r="Y167" s="662">
        <v>15.77</v>
      </c>
      <c r="Z167" s="662">
        <v>15.94</v>
      </c>
      <c r="AA167" s="662">
        <v>16.12</v>
      </c>
      <c r="AB167" s="662">
        <v>16.309999999999999</v>
      </c>
      <c r="AC167" s="662">
        <v>16.52</v>
      </c>
      <c r="AD167" s="662">
        <v>16.760000000000002</v>
      </c>
      <c r="AE167" s="662">
        <v>17.02</v>
      </c>
      <c r="AF167" s="662">
        <v>17.309999999999999</v>
      </c>
      <c r="AG167" s="662">
        <v>17.59</v>
      </c>
      <c r="AH167" s="662">
        <v>17.899999999999999</v>
      </c>
      <c r="AI167" s="662">
        <v>18.22</v>
      </c>
      <c r="AJ167" s="662">
        <v>18.53</v>
      </c>
      <c r="AK167" s="662">
        <v>18.829999999999998</v>
      </c>
      <c r="AL167" s="662">
        <v>19.11</v>
      </c>
      <c r="AM167" s="662">
        <v>19.36</v>
      </c>
      <c r="AN167" s="662">
        <v>19.57</v>
      </c>
      <c r="AO167" s="662">
        <v>19.75</v>
      </c>
      <c r="AP167" s="662">
        <v>19.91</v>
      </c>
      <c r="AQ167" s="662">
        <v>20.05</v>
      </c>
      <c r="AR167" s="662">
        <v>20.190000000000001</v>
      </c>
      <c r="AS167" s="662">
        <v>20.3</v>
      </c>
      <c r="AT167" s="662">
        <v>20.37</v>
      </c>
      <c r="AU167" s="662">
        <v>20.420000000000002</v>
      </c>
      <c r="AV167" s="662">
        <v>20.48</v>
      </c>
      <c r="AW167" s="662">
        <v>20.52</v>
      </c>
      <c r="AX167" s="662">
        <v>20.56</v>
      </c>
      <c r="AY167" s="662">
        <v>20.62</v>
      </c>
      <c r="AZ167" s="662">
        <v>20.73</v>
      </c>
      <c r="BA167" s="662">
        <v>20.88</v>
      </c>
      <c r="BB167" s="662">
        <v>21.05</v>
      </c>
      <c r="BC167" s="662">
        <v>21.21</v>
      </c>
      <c r="BD167" s="662">
        <v>21.38</v>
      </c>
      <c r="BE167" s="662">
        <v>21.53</v>
      </c>
      <c r="BF167" s="662">
        <v>21.71</v>
      </c>
      <c r="BG167" s="662">
        <v>21.89</v>
      </c>
      <c r="BH167" s="662">
        <v>22.06</v>
      </c>
      <c r="BI167" s="662">
        <v>22.23</v>
      </c>
      <c r="BJ167" s="662">
        <v>22.39</v>
      </c>
      <c r="BK167" s="662"/>
      <c r="BL167" s="662"/>
      <c r="BM167" s="662"/>
      <c r="BN167" s="662"/>
      <c r="BO167" s="662"/>
      <c r="BP167" s="662"/>
      <c r="BQ167" s="662"/>
      <c r="BR167" s="662"/>
      <c r="BS167" s="662"/>
      <c r="BT167" s="662"/>
      <c r="BU167" s="662"/>
      <c r="BV167" s="662"/>
      <c r="BW167" s="662"/>
      <c r="BX167" s="662"/>
      <c r="BY167" s="662"/>
      <c r="BZ167" s="662"/>
      <c r="CA167" s="662"/>
      <c r="CB167" s="662"/>
      <c r="CC167" s="662"/>
      <c r="CD167" s="662"/>
      <c r="CE167" s="662"/>
      <c r="CF167" s="662"/>
      <c r="CG167" s="662"/>
      <c r="CH167" s="662"/>
      <c r="CI167" s="663"/>
      <c r="CK167" s="1369"/>
    </row>
    <row r="168" spans="2:89" x14ac:dyDescent="0.25">
      <c r="B168" s="792" t="s">
        <v>665</v>
      </c>
      <c r="C168" s="793" t="s">
        <v>479</v>
      </c>
      <c r="D168" s="788" t="s">
        <v>79</v>
      </c>
      <c r="E168" s="843" t="s">
        <v>253</v>
      </c>
      <c r="F168" s="844">
        <v>2</v>
      </c>
      <c r="G168" s="665"/>
      <c r="H168" s="665"/>
      <c r="I168" s="665">
        <v>1.57</v>
      </c>
      <c r="J168" s="665">
        <v>1.57</v>
      </c>
      <c r="K168" s="665">
        <v>1.57</v>
      </c>
      <c r="L168" s="665">
        <v>1.57</v>
      </c>
      <c r="M168" s="666">
        <v>1.57</v>
      </c>
      <c r="N168" s="666">
        <v>1.57</v>
      </c>
      <c r="O168" s="666">
        <v>1.57</v>
      </c>
      <c r="P168" s="666">
        <v>1.57</v>
      </c>
      <c r="Q168" s="666">
        <v>1.57</v>
      </c>
      <c r="R168" s="666">
        <v>1.57</v>
      </c>
      <c r="S168" s="666">
        <v>1.57</v>
      </c>
      <c r="T168" s="666">
        <v>1.57</v>
      </c>
      <c r="U168" s="666">
        <v>1.57</v>
      </c>
      <c r="V168" s="666">
        <v>1.57</v>
      </c>
      <c r="W168" s="666">
        <v>1.57</v>
      </c>
      <c r="X168" s="666">
        <v>1.57</v>
      </c>
      <c r="Y168" s="666">
        <v>1.57</v>
      </c>
      <c r="Z168" s="666">
        <v>1.57</v>
      </c>
      <c r="AA168" s="666">
        <v>1.57</v>
      </c>
      <c r="AB168" s="666">
        <v>1.57</v>
      </c>
      <c r="AC168" s="666">
        <v>1.57</v>
      </c>
      <c r="AD168" s="666">
        <v>1.57</v>
      </c>
      <c r="AE168" s="666">
        <v>1.57</v>
      </c>
      <c r="AF168" s="666">
        <v>1.57</v>
      </c>
      <c r="AG168" s="666">
        <v>1.57</v>
      </c>
      <c r="AH168" s="666">
        <v>1.57</v>
      </c>
      <c r="AI168" s="666">
        <v>1.57</v>
      </c>
      <c r="AJ168" s="666">
        <v>1.57</v>
      </c>
      <c r="AK168" s="666">
        <v>1.57</v>
      </c>
      <c r="AL168" s="666">
        <v>1.57</v>
      </c>
      <c r="AM168" s="666">
        <v>1.57</v>
      </c>
      <c r="AN168" s="666">
        <v>1.57</v>
      </c>
      <c r="AO168" s="666">
        <v>1.57</v>
      </c>
      <c r="AP168" s="666">
        <v>1.57</v>
      </c>
      <c r="AQ168" s="666">
        <v>1.57</v>
      </c>
      <c r="AR168" s="666">
        <v>1.57</v>
      </c>
      <c r="AS168" s="666">
        <v>1.57</v>
      </c>
      <c r="AT168" s="666">
        <v>1.57</v>
      </c>
      <c r="AU168" s="666">
        <v>1.57</v>
      </c>
      <c r="AV168" s="666">
        <v>1.57</v>
      </c>
      <c r="AW168" s="666">
        <v>1.57</v>
      </c>
      <c r="AX168" s="666">
        <v>1.57</v>
      </c>
      <c r="AY168" s="666">
        <v>1.57</v>
      </c>
      <c r="AZ168" s="666">
        <v>1.57</v>
      </c>
      <c r="BA168" s="666">
        <v>1.57</v>
      </c>
      <c r="BB168" s="666">
        <v>1.57</v>
      </c>
      <c r="BC168" s="666">
        <v>1.57</v>
      </c>
      <c r="BD168" s="666">
        <v>1.57</v>
      </c>
      <c r="BE168" s="666">
        <v>1.57</v>
      </c>
      <c r="BF168" s="666">
        <v>1.57</v>
      </c>
      <c r="BG168" s="666">
        <v>1.57</v>
      </c>
      <c r="BH168" s="666">
        <v>1.57</v>
      </c>
      <c r="BI168" s="666">
        <v>1.57</v>
      </c>
      <c r="BJ168" s="666">
        <v>1.57</v>
      </c>
      <c r="BK168" s="666"/>
      <c r="BL168" s="666"/>
      <c r="BM168" s="666"/>
      <c r="BN168" s="666"/>
      <c r="BO168" s="666"/>
      <c r="BP168" s="666"/>
      <c r="BQ168" s="666"/>
      <c r="BR168" s="666"/>
      <c r="BS168" s="666"/>
      <c r="BT168" s="666"/>
      <c r="BU168" s="666"/>
      <c r="BV168" s="666"/>
      <c r="BW168" s="666"/>
      <c r="BX168" s="666"/>
      <c r="BY168" s="666"/>
      <c r="BZ168" s="666"/>
      <c r="CA168" s="666"/>
      <c r="CB168" s="666"/>
      <c r="CC168" s="666"/>
      <c r="CD168" s="666"/>
      <c r="CE168" s="666"/>
      <c r="CF168" s="666"/>
      <c r="CG168" s="666"/>
      <c r="CH168" s="666"/>
      <c r="CI168" s="667"/>
      <c r="CK168" s="1369"/>
    </row>
    <row r="169" spans="2:89" x14ac:dyDescent="0.25">
      <c r="B169" s="786" t="s">
        <v>666</v>
      </c>
      <c r="C169" s="845" t="s">
        <v>481</v>
      </c>
      <c r="D169" s="788" t="s">
        <v>79</v>
      </c>
      <c r="E169" s="843" t="s">
        <v>253</v>
      </c>
      <c r="F169" s="844">
        <v>2</v>
      </c>
      <c r="G169" s="665"/>
      <c r="H169" s="665"/>
      <c r="I169" s="665">
        <v>220.91</v>
      </c>
      <c r="J169" s="665">
        <v>229.53719999999998</v>
      </c>
      <c r="K169" s="665">
        <v>242.942184</v>
      </c>
      <c r="L169" s="665">
        <v>257.92716799999999</v>
      </c>
      <c r="M169" s="666">
        <v>269.32955199999998</v>
      </c>
      <c r="N169" s="666">
        <v>284.37863600000003</v>
      </c>
      <c r="O169" s="666">
        <v>323.25442000000004</v>
      </c>
      <c r="P169" s="666">
        <v>382.27910400000002</v>
      </c>
      <c r="Q169" s="666">
        <v>463.55928800000004</v>
      </c>
      <c r="R169" s="666">
        <v>560.43047200000012</v>
      </c>
      <c r="S169" s="666">
        <v>657.78505600000017</v>
      </c>
      <c r="T169" s="666">
        <v>734.01190799999995</v>
      </c>
      <c r="U169" s="666">
        <v>739.06710799999996</v>
      </c>
      <c r="V169" s="666">
        <v>743.84390799999994</v>
      </c>
      <c r="W169" s="666">
        <v>748.15090799999996</v>
      </c>
      <c r="X169" s="666">
        <v>752.00280800000007</v>
      </c>
      <c r="Y169" s="666">
        <v>755.45310799999993</v>
      </c>
      <c r="Z169" s="666">
        <v>758.48650800000007</v>
      </c>
      <c r="AA169" s="666">
        <v>761.25190799999996</v>
      </c>
      <c r="AB169" s="666">
        <v>764.68980799999997</v>
      </c>
      <c r="AC169" s="666">
        <v>768.105008</v>
      </c>
      <c r="AD169" s="666">
        <v>771.68790800000011</v>
      </c>
      <c r="AE169" s="666">
        <v>775.41170799999998</v>
      </c>
      <c r="AF169" s="666">
        <v>779.34130800000003</v>
      </c>
      <c r="AG169" s="666">
        <v>783.32640800000001</v>
      </c>
      <c r="AH169" s="666">
        <v>787.12240800000006</v>
      </c>
      <c r="AI169" s="666">
        <v>790.91450800000007</v>
      </c>
      <c r="AJ169" s="666">
        <v>794.92630799999995</v>
      </c>
      <c r="AK169" s="666">
        <v>799.07550800000001</v>
      </c>
      <c r="AL169" s="666">
        <v>803.20970800000009</v>
      </c>
      <c r="AM169" s="666">
        <v>804.89800800000012</v>
      </c>
      <c r="AN169" s="666">
        <v>806.50150800000006</v>
      </c>
      <c r="AO169" s="666">
        <v>808.03040799999997</v>
      </c>
      <c r="AP169" s="666">
        <v>809.48280799999998</v>
      </c>
      <c r="AQ169" s="666">
        <v>810.8496080000001</v>
      </c>
      <c r="AR169" s="666">
        <v>812.11160799999993</v>
      </c>
      <c r="AS169" s="666">
        <v>813.40960799999993</v>
      </c>
      <c r="AT169" s="666">
        <v>814.73300800000004</v>
      </c>
      <c r="AU169" s="666">
        <v>816.07040800000004</v>
      </c>
      <c r="AV169" s="666">
        <v>817.37560799999994</v>
      </c>
      <c r="AW169" s="666">
        <v>818.67780800000003</v>
      </c>
      <c r="AX169" s="666">
        <v>820.02090800000008</v>
      </c>
      <c r="AY169" s="666">
        <v>821.33810800000003</v>
      </c>
      <c r="AZ169" s="666">
        <v>822.60160799999994</v>
      </c>
      <c r="BA169" s="666">
        <v>823.80650799999989</v>
      </c>
      <c r="BB169" s="666">
        <v>825.02420800000004</v>
      </c>
      <c r="BC169" s="666">
        <v>826.29360800000006</v>
      </c>
      <c r="BD169" s="666">
        <v>827.59410800000001</v>
      </c>
      <c r="BE169" s="666">
        <v>828.92680799999994</v>
      </c>
      <c r="BF169" s="666">
        <v>830.25930800000003</v>
      </c>
      <c r="BG169" s="666">
        <v>831.5951080000001</v>
      </c>
      <c r="BH169" s="666">
        <v>832.96620799999994</v>
      </c>
      <c r="BI169" s="666">
        <v>834.3374080000001</v>
      </c>
      <c r="BJ169" s="666">
        <v>835.74910799999998</v>
      </c>
      <c r="BK169" s="666"/>
      <c r="BL169" s="666"/>
      <c r="BM169" s="666"/>
      <c r="BN169" s="666"/>
      <c r="BO169" s="666"/>
      <c r="BP169" s="666"/>
      <c r="BQ169" s="666"/>
      <c r="BR169" s="666"/>
      <c r="BS169" s="666"/>
      <c r="BT169" s="666"/>
      <c r="BU169" s="666"/>
      <c r="BV169" s="666"/>
      <c r="BW169" s="666"/>
      <c r="BX169" s="666"/>
      <c r="BY169" s="666"/>
      <c r="BZ169" s="666"/>
      <c r="CA169" s="666"/>
      <c r="CB169" s="666"/>
      <c r="CC169" s="666"/>
      <c r="CD169" s="666"/>
      <c r="CE169" s="666"/>
      <c r="CF169" s="666"/>
      <c r="CG169" s="666"/>
      <c r="CH169" s="666"/>
      <c r="CI169" s="667"/>
      <c r="CK169" s="1369"/>
    </row>
    <row r="170" spans="2:89" x14ac:dyDescent="0.25">
      <c r="B170" s="786" t="s">
        <v>667</v>
      </c>
      <c r="C170" s="845" t="s">
        <v>483</v>
      </c>
      <c r="D170" s="788" t="s">
        <v>79</v>
      </c>
      <c r="E170" s="843" t="s">
        <v>253</v>
      </c>
      <c r="F170" s="844">
        <v>2</v>
      </c>
      <c r="G170" s="665"/>
      <c r="H170" s="665"/>
      <c r="I170" s="665">
        <v>511.95</v>
      </c>
      <c r="J170" s="665">
        <v>502.42</v>
      </c>
      <c r="K170" s="665">
        <v>493.72</v>
      </c>
      <c r="L170" s="665">
        <v>485.04</v>
      </c>
      <c r="M170" s="666">
        <v>481.48539999999997</v>
      </c>
      <c r="N170" s="666">
        <v>474.76410000000004</v>
      </c>
      <c r="O170" s="666">
        <v>444.42609999999996</v>
      </c>
      <c r="P170" s="666">
        <v>393.62920000000003</v>
      </c>
      <c r="Q170" s="666">
        <v>320.32679999999993</v>
      </c>
      <c r="R170" s="666">
        <v>230.14340000000001</v>
      </c>
      <c r="S170" s="666">
        <v>139.49660000000003</v>
      </c>
      <c r="T170" s="666">
        <v>69.563299999999984</v>
      </c>
      <c r="U170" s="666">
        <v>70.748099999999994</v>
      </c>
      <c r="V170" s="666">
        <v>71.831299999999999</v>
      </c>
      <c r="W170" s="666">
        <v>72.834300000000013</v>
      </c>
      <c r="X170" s="666">
        <v>73.782399999999967</v>
      </c>
      <c r="Y170" s="666">
        <v>74.692100000000053</v>
      </c>
      <c r="Z170" s="666">
        <v>75.51870000000001</v>
      </c>
      <c r="AA170" s="666">
        <v>76.273299999999978</v>
      </c>
      <c r="AB170" s="666">
        <v>76.995399999999989</v>
      </c>
      <c r="AC170" s="666">
        <v>77.700199999999967</v>
      </c>
      <c r="AD170" s="666">
        <v>78.377300000000048</v>
      </c>
      <c r="AE170" s="666">
        <v>79.043500000000023</v>
      </c>
      <c r="AF170" s="666">
        <v>79.683899999999994</v>
      </c>
      <c r="AG170" s="666">
        <v>80.308799999999977</v>
      </c>
      <c r="AH170" s="666">
        <v>80.932799999999986</v>
      </c>
      <c r="AI170" s="666">
        <v>81.540700000000001</v>
      </c>
      <c r="AJ170" s="666">
        <v>82.118900000000025</v>
      </c>
      <c r="AK170" s="666">
        <v>82.689699999999988</v>
      </c>
      <c r="AL170" s="666">
        <v>83.245499999999979</v>
      </c>
      <c r="AM170" s="666">
        <v>83.527199999999965</v>
      </c>
      <c r="AN170" s="666">
        <v>83.783699999999996</v>
      </c>
      <c r="AO170" s="666">
        <v>84.03479999999999</v>
      </c>
      <c r="AP170" s="666">
        <v>84.272400000000033</v>
      </c>
      <c r="AQ170" s="666">
        <v>84.525599999999997</v>
      </c>
      <c r="AR170" s="666">
        <v>84.773600000000002</v>
      </c>
      <c r="AS170" s="666">
        <v>85.015600000000035</v>
      </c>
      <c r="AT170" s="666">
        <v>85.242200000000011</v>
      </c>
      <c r="AU170" s="666">
        <v>85.464799999999997</v>
      </c>
      <c r="AV170" s="666">
        <v>85.699600000000004</v>
      </c>
      <c r="AW170" s="666">
        <v>85.937400000000039</v>
      </c>
      <c r="AX170" s="666">
        <v>86.174300000000017</v>
      </c>
      <c r="AY170" s="666">
        <v>86.427099999999967</v>
      </c>
      <c r="AZ170" s="666">
        <v>86.683599999999984</v>
      </c>
      <c r="BA170" s="666">
        <v>86.948699999999988</v>
      </c>
      <c r="BB170" s="666">
        <v>87.220999999999975</v>
      </c>
      <c r="BC170" s="666">
        <v>87.491599999999977</v>
      </c>
      <c r="BD170" s="666">
        <v>87.751100000000008</v>
      </c>
      <c r="BE170" s="666">
        <v>88.008400000000023</v>
      </c>
      <c r="BF170" s="666">
        <v>88.255899999999997</v>
      </c>
      <c r="BG170" s="666">
        <v>88.510100000000023</v>
      </c>
      <c r="BH170" s="666">
        <v>88.748999999999967</v>
      </c>
      <c r="BI170" s="666">
        <v>88.987799999999964</v>
      </c>
      <c r="BJ170" s="666">
        <v>89.216100000000026</v>
      </c>
      <c r="BK170" s="666"/>
      <c r="BL170" s="666"/>
      <c r="BM170" s="666"/>
      <c r="BN170" s="666"/>
      <c r="BO170" s="666"/>
      <c r="BP170" s="666"/>
      <c r="BQ170" s="666"/>
      <c r="BR170" s="666"/>
      <c r="BS170" s="666"/>
      <c r="BT170" s="666"/>
      <c r="BU170" s="666"/>
      <c r="BV170" s="666"/>
      <c r="BW170" s="666"/>
      <c r="BX170" s="666"/>
      <c r="BY170" s="666"/>
      <c r="BZ170" s="666"/>
      <c r="CA170" s="666"/>
      <c r="CB170" s="666"/>
      <c r="CC170" s="666"/>
      <c r="CD170" s="666"/>
      <c r="CE170" s="666"/>
      <c r="CF170" s="666"/>
      <c r="CG170" s="666"/>
      <c r="CH170" s="666"/>
      <c r="CI170" s="667"/>
      <c r="CK170" s="1369"/>
    </row>
    <row r="171" spans="2:89" x14ac:dyDescent="0.25">
      <c r="B171" s="846" t="s">
        <v>668</v>
      </c>
      <c r="C171" s="845" t="s">
        <v>485</v>
      </c>
      <c r="D171" s="847" t="s">
        <v>669</v>
      </c>
      <c r="E171" s="843" t="s">
        <v>253</v>
      </c>
      <c r="F171" s="844">
        <v>2</v>
      </c>
      <c r="G171" s="639"/>
      <c r="H171" s="639"/>
      <c r="I171" s="639">
        <f t="shared" ref="I171:BJ171" si="45">SUM(I167:I170)</f>
        <v>747.03</v>
      </c>
      <c r="J171" s="639">
        <f t="shared" si="45"/>
        <v>746.2672</v>
      </c>
      <c r="K171" s="639">
        <f t="shared" si="45"/>
        <v>751.14218400000004</v>
      </c>
      <c r="L171" s="639">
        <f t="shared" si="45"/>
        <v>757.607168</v>
      </c>
      <c r="M171" s="791">
        <f t="shared" si="45"/>
        <v>765.6149519999999</v>
      </c>
      <c r="N171" s="791">
        <f t="shared" si="45"/>
        <v>774.0527360000001</v>
      </c>
      <c r="O171" s="791">
        <f t="shared" si="45"/>
        <v>782.80052000000001</v>
      </c>
      <c r="P171" s="791">
        <f t="shared" si="45"/>
        <v>791.25830400000007</v>
      </c>
      <c r="Q171" s="791">
        <f t="shared" si="45"/>
        <v>799.45608799999991</v>
      </c>
      <c r="R171" s="791">
        <f t="shared" si="45"/>
        <v>806.36387200000013</v>
      </c>
      <c r="S171" s="791">
        <f t="shared" si="45"/>
        <v>813.28165600000023</v>
      </c>
      <c r="T171" s="791">
        <f t="shared" si="45"/>
        <v>819.94520799999998</v>
      </c>
      <c r="U171" s="791">
        <f t="shared" si="45"/>
        <v>826.44520799999998</v>
      </c>
      <c r="V171" s="791">
        <f t="shared" si="45"/>
        <v>832.53520800000001</v>
      </c>
      <c r="W171" s="791">
        <f t="shared" si="45"/>
        <v>838.01520799999992</v>
      </c>
      <c r="X171" s="791">
        <f t="shared" si="45"/>
        <v>842.97520799999995</v>
      </c>
      <c r="Y171" s="791">
        <f t="shared" si="45"/>
        <v>847.48520800000006</v>
      </c>
      <c r="Z171" s="791">
        <f t="shared" si="45"/>
        <v>851.51520800000003</v>
      </c>
      <c r="AA171" s="791">
        <f t="shared" si="45"/>
        <v>855.21520799999996</v>
      </c>
      <c r="AB171" s="791">
        <f t="shared" si="45"/>
        <v>859.56520799999998</v>
      </c>
      <c r="AC171" s="791">
        <f t="shared" si="45"/>
        <v>863.89520800000003</v>
      </c>
      <c r="AD171" s="791">
        <f t="shared" si="45"/>
        <v>868.39520800000014</v>
      </c>
      <c r="AE171" s="791">
        <f t="shared" si="45"/>
        <v>873.045208</v>
      </c>
      <c r="AF171" s="791">
        <f t="shared" si="45"/>
        <v>877.90520800000002</v>
      </c>
      <c r="AG171" s="791">
        <f t="shared" si="45"/>
        <v>882.795208</v>
      </c>
      <c r="AH171" s="791">
        <f t="shared" si="45"/>
        <v>887.52520800000002</v>
      </c>
      <c r="AI171" s="791">
        <f t="shared" si="45"/>
        <v>892.24520800000005</v>
      </c>
      <c r="AJ171" s="791">
        <f t="shared" si="45"/>
        <v>897.14520800000003</v>
      </c>
      <c r="AK171" s="791">
        <f t="shared" si="45"/>
        <v>902.16520800000001</v>
      </c>
      <c r="AL171" s="791">
        <f t="shared" si="45"/>
        <v>907.13520800000003</v>
      </c>
      <c r="AM171" s="791">
        <f t="shared" si="45"/>
        <v>909.35520800000006</v>
      </c>
      <c r="AN171" s="791">
        <f t="shared" si="45"/>
        <v>911.425208</v>
      </c>
      <c r="AO171" s="791">
        <f t="shared" si="45"/>
        <v>913.38520800000003</v>
      </c>
      <c r="AP171" s="791">
        <f t="shared" si="45"/>
        <v>915.23520800000006</v>
      </c>
      <c r="AQ171" s="791">
        <f t="shared" si="45"/>
        <v>916.99520800000005</v>
      </c>
      <c r="AR171" s="791">
        <f t="shared" si="45"/>
        <v>918.64520799999991</v>
      </c>
      <c r="AS171" s="791">
        <f t="shared" si="45"/>
        <v>920.295208</v>
      </c>
      <c r="AT171" s="791">
        <f t="shared" si="45"/>
        <v>921.91520800000012</v>
      </c>
      <c r="AU171" s="791">
        <f t="shared" si="45"/>
        <v>923.52520800000002</v>
      </c>
      <c r="AV171" s="791">
        <f t="shared" si="45"/>
        <v>925.12520799999993</v>
      </c>
      <c r="AW171" s="791">
        <f t="shared" si="45"/>
        <v>926.70520800000008</v>
      </c>
      <c r="AX171" s="791">
        <f t="shared" si="45"/>
        <v>928.32520800000009</v>
      </c>
      <c r="AY171" s="791">
        <f t="shared" si="45"/>
        <v>929.95520800000008</v>
      </c>
      <c r="AZ171" s="791">
        <f t="shared" si="45"/>
        <v>931.58520799999985</v>
      </c>
      <c r="BA171" s="791">
        <f t="shared" si="45"/>
        <v>933.20520799999997</v>
      </c>
      <c r="BB171" s="791">
        <f t="shared" si="45"/>
        <v>934.86520800000005</v>
      </c>
      <c r="BC171" s="791">
        <f t="shared" si="45"/>
        <v>936.56520799999998</v>
      </c>
      <c r="BD171" s="791">
        <f t="shared" si="45"/>
        <v>938.295208</v>
      </c>
      <c r="BE171" s="791">
        <f t="shared" si="45"/>
        <v>940.03520800000001</v>
      </c>
      <c r="BF171" s="791">
        <f t="shared" si="45"/>
        <v>941.795208</v>
      </c>
      <c r="BG171" s="791">
        <f t="shared" si="45"/>
        <v>943.56520800000021</v>
      </c>
      <c r="BH171" s="791">
        <f t="shared" si="45"/>
        <v>945.34520799999996</v>
      </c>
      <c r="BI171" s="791">
        <f t="shared" si="45"/>
        <v>947.12520800000004</v>
      </c>
      <c r="BJ171" s="791">
        <f t="shared" si="45"/>
        <v>948.925208</v>
      </c>
      <c r="BK171" s="1519"/>
      <c r="BL171" s="1519"/>
      <c r="BM171" s="1519"/>
      <c r="BN171" s="1519"/>
      <c r="BO171" s="1519"/>
      <c r="BP171" s="1519"/>
      <c r="BQ171" s="1519"/>
      <c r="BR171" s="1519"/>
      <c r="BS171" s="1519"/>
      <c r="BT171" s="1519"/>
      <c r="BU171" s="1519"/>
      <c r="BV171" s="1519"/>
      <c r="BW171" s="1519"/>
      <c r="BX171" s="1519"/>
      <c r="BY171" s="1519"/>
      <c r="BZ171" s="1519"/>
      <c r="CA171" s="1519"/>
      <c r="CB171" s="1519"/>
      <c r="CC171" s="1519"/>
      <c r="CD171" s="1519"/>
      <c r="CE171" s="1519"/>
      <c r="CF171" s="1519"/>
      <c r="CG171" s="1519"/>
      <c r="CH171" s="1519"/>
      <c r="CI171" s="1518"/>
      <c r="CK171" s="1369"/>
    </row>
    <row r="172" spans="2:89" ht="27.6" x14ac:dyDescent="0.25">
      <c r="B172" s="846" t="s">
        <v>670</v>
      </c>
      <c r="C172" s="845" t="s">
        <v>488</v>
      </c>
      <c r="D172" s="847" t="s">
        <v>671</v>
      </c>
      <c r="E172" s="843" t="s">
        <v>490</v>
      </c>
      <c r="F172" s="844">
        <v>1</v>
      </c>
      <c r="G172" s="820"/>
      <c r="H172" s="820"/>
      <c r="I172" s="820">
        <f t="shared" ref="I172:BJ172" si="46">(I170+I169)/(I156+I164)</f>
        <v>2.4369367871512653</v>
      </c>
      <c r="J172" s="820">
        <f t="shared" si="46"/>
        <v>2.4203425950579009</v>
      </c>
      <c r="K172" s="820">
        <f t="shared" si="46"/>
        <v>2.4170625883026147</v>
      </c>
      <c r="L172" s="820">
        <f t="shared" si="46"/>
        <v>2.4134380190197069</v>
      </c>
      <c r="M172" s="820">
        <f t="shared" si="46"/>
        <v>2.4086386150334294</v>
      </c>
      <c r="N172" s="820">
        <f t="shared" si="46"/>
        <v>2.4024590732283433</v>
      </c>
      <c r="O172" s="820">
        <f t="shared" si="46"/>
        <v>2.3957248723059035</v>
      </c>
      <c r="P172" s="820">
        <f t="shared" si="46"/>
        <v>2.389148584175957</v>
      </c>
      <c r="Q172" s="820">
        <f t="shared" si="46"/>
        <v>2.3819124103090297</v>
      </c>
      <c r="R172" s="820">
        <f t="shared" si="46"/>
        <v>2.3731557139979698</v>
      </c>
      <c r="S172" s="820">
        <f t="shared" si="46"/>
        <v>2.3654221850613264</v>
      </c>
      <c r="T172" s="820">
        <f t="shared" si="46"/>
        <v>2.3588373355940044</v>
      </c>
      <c r="U172" s="820">
        <f t="shared" si="46"/>
        <v>2.355229903843103</v>
      </c>
      <c r="V172" s="820">
        <f t="shared" si="46"/>
        <v>2.3519109128926869</v>
      </c>
      <c r="W172" s="820">
        <f t="shared" si="46"/>
        <v>2.3487003028161482</v>
      </c>
      <c r="X172" s="820">
        <f t="shared" si="46"/>
        <v>2.3449065774529876</v>
      </c>
      <c r="Y172" s="820">
        <f t="shared" si="46"/>
        <v>2.3407753434839425</v>
      </c>
      <c r="Z172" s="820">
        <f t="shared" si="46"/>
        <v>2.3366204240978816</v>
      </c>
      <c r="AA172" s="820">
        <f t="shared" si="46"/>
        <v>2.3328509226391425</v>
      </c>
      <c r="AB172" s="820">
        <f t="shared" si="46"/>
        <v>2.3308533728999214</v>
      </c>
      <c r="AC172" s="820">
        <f t="shared" si="46"/>
        <v>2.3288587965546212</v>
      </c>
      <c r="AD172" s="820">
        <f t="shared" si="46"/>
        <v>2.3273339212549216</v>
      </c>
      <c r="AE172" s="820">
        <f t="shared" si="46"/>
        <v>2.3262726590017895</v>
      </c>
      <c r="AF172" s="820">
        <f t="shared" si="46"/>
        <v>2.3258394890234571</v>
      </c>
      <c r="AG172" s="820">
        <f t="shared" si="46"/>
        <v>2.3231394761082145</v>
      </c>
      <c r="AH172" s="820">
        <f t="shared" si="46"/>
        <v>2.3200397931008925</v>
      </c>
      <c r="AI172" s="820">
        <f t="shared" si="46"/>
        <v>2.3170166829516825</v>
      </c>
      <c r="AJ172" s="820">
        <f t="shared" si="46"/>
        <v>2.3146611684905194</v>
      </c>
      <c r="AK172" s="820">
        <f t="shared" si="46"/>
        <v>2.3127764854634383</v>
      </c>
      <c r="AL172" s="820">
        <f t="shared" si="46"/>
        <v>2.3109131918230479</v>
      </c>
      <c r="AM172" s="820">
        <f t="shared" si="46"/>
        <v>2.3090657889901243</v>
      </c>
      <c r="AN172" s="820">
        <f t="shared" si="46"/>
        <v>2.3075154822269122</v>
      </c>
      <c r="AO172" s="820">
        <f t="shared" si="46"/>
        <v>2.3060127368421224</v>
      </c>
      <c r="AP172" s="820">
        <f t="shared" si="46"/>
        <v>2.3043809410461971</v>
      </c>
      <c r="AQ172" s="820">
        <f t="shared" si="46"/>
        <v>2.3023948063282398</v>
      </c>
      <c r="AR172" s="820">
        <f t="shared" si="46"/>
        <v>2.3002660417349374</v>
      </c>
      <c r="AS172" s="820">
        <f t="shared" si="46"/>
        <v>2.2982644778477601</v>
      </c>
      <c r="AT172" s="820">
        <f t="shared" si="46"/>
        <v>2.2964357692033186</v>
      </c>
      <c r="AU172" s="820">
        <f t="shared" si="46"/>
        <v>2.2947927268373216</v>
      </c>
      <c r="AV172" s="820">
        <f t="shared" si="46"/>
        <v>2.2928927630138651</v>
      </c>
      <c r="AW172" s="820">
        <f t="shared" si="46"/>
        <v>2.2908674345014011</v>
      </c>
      <c r="AX172" s="820">
        <f t="shared" si="46"/>
        <v>2.2888482455228734</v>
      </c>
      <c r="AY172" s="820">
        <f t="shared" si="46"/>
        <v>2.2865404196092971</v>
      </c>
      <c r="AZ172" s="820">
        <f t="shared" si="46"/>
        <v>2.2840297968327352</v>
      </c>
      <c r="BA172" s="820">
        <f t="shared" si="46"/>
        <v>2.2811392766185676</v>
      </c>
      <c r="BB172" s="820">
        <f t="shared" si="46"/>
        <v>2.2780742315630071</v>
      </c>
      <c r="BC172" s="820">
        <f t="shared" si="46"/>
        <v>2.2751439847356445</v>
      </c>
      <c r="BD172" s="820">
        <f t="shared" si="46"/>
        <v>2.2724312431594904</v>
      </c>
      <c r="BE172" s="820">
        <f t="shared" si="46"/>
        <v>2.2697726889514334</v>
      </c>
      <c r="BF172" s="820">
        <f t="shared" si="46"/>
        <v>2.2672452992267234</v>
      </c>
      <c r="BG172" s="820">
        <f t="shared" si="46"/>
        <v>2.2647837779524345</v>
      </c>
      <c r="BH172" s="820">
        <f t="shared" si="46"/>
        <v>2.2623953138453854</v>
      </c>
      <c r="BI172" s="820">
        <f t="shared" si="46"/>
        <v>2.2600903314325511</v>
      </c>
      <c r="BJ172" s="820">
        <f t="shared" si="46"/>
        <v>2.2579388454318732</v>
      </c>
      <c r="BK172" s="1526"/>
      <c r="BL172" s="1526"/>
      <c r="BM172" s="1526"/>
      <c r="BN172" s="1526"/>
      <c r="BO172" s="1526"/>
      <c r="BP172" s="1526"/>
      <c r="BQ172" s="1526"/>
      <c r="BR172" s="1526"/>
      <c r="BS172" s="1526"/>
      <c r="BT172" s="1526"/>
      <c r="BU172" s="1526"/>
      <c r="BV172" s="1526"/>
      <c r="BW172" s="1526"/>
      <c r="BX172" s="1526"/>
      <c r="BY172" s="1526"/>
      <c r="BZ172" s="1526"/>
      <c r="CA172" s="1526"/>
      <c r="CB172" s="1526"/>
      <c r="CC172" s="1526"/>
      <c r="CD172" s="1526"/>
      <c r="CE172" s="1526"/>
      <c r="CF172" s="1526"/>
      <c r="CG172" s="1526"/>
      <c r="CH172" s="1526"/>
      <c r="CI172" s="1522"/>
      <c r="CK172" s="1369"/>
    </row>
    <row r="173" spans="2:89" ht="27.6" x14ac:dyDescent="0.25">
      <c r="B173" s="846" t="s">
        <v>672</v>
      </c>
      <c r="C173" s="845" t="s">
        <v>492</v>
      </c>
      <c r="D173" s="847" t="s">
        <v>673</v>
      </c>
      <c r="E173" s="843" t="s">
        <v>284</v>
      </c>
      <c r="F173" s="844">
        <v>1</v>
      </c>
      <c r="G173" s="814"/>
      <c r="H173" s="814"/>
      <c r="I173" s="814">
        <f t="shared" ref="I173:BJ173" si="47">I156/(I156+I164)</f>
        <v>0.33990622817809996</v>
      </c>
      <c r="J173" s="814">
        <f t="shared" si="47"/>
        <v>0.35708370549930024</v>
      </c>
      <c r="K173" s="814">
        <f t="shared" si="47"/>
        <v>0.37452383030411207</v>
      </c>
      <c r="L173" s="814">
        <f t="shared" si="47"/>
        <v>0.39307310081077235</v>
      </c>
      <c r="M173" s="815">
        <f t="shared" si="47"/>
        <v>0.41082914931067727</v>
      </c>
      <c r="N173" s="815">
        <f t="shared" si="47"/>
        <v>0.46290672448447112</v>
      </c>
      <c r="O173" s="815">
        <f t="shared" si="47"/>
        <v>0.54098219660059954</v>
      </c>
      <c r="P173" s="815">
        <f t="shared" si="47"/>
        <v>0.64279485577690498</v>
      </c>
      <c r="Q173" s="815">
        <f t="shared" si="47"/>
        <v>0.75689051571218013</v>
      </c>
      <c r="R173" s="815">
        <f t="shared" si="47"/>
        <v>0.86339434920522473</v>
      </c>
      <c r="S173" s="815">
        <f t="shared" si="47"/>
        <v>0.94455890091643602</v>
      </c>
      <c r="T173" s="815">
        <f t="shared" si="47"/>
        <v>0.9451462400980668</v>
      </c>
      <c r="U173" s="815">
        <f t="shared" si="47"/>
        <v>0.9456521565261401</v>
      </c>
      <c r="V173" s="815">
        <f t="shared" si="47"/>
        <v>0.94611864083155628</v>
      </c>
      <c r="W173" s="815">
        <f t="shared" si="47"/>
        <v>0.9465402148650347</v>
      </c>
      <c r="X173" s="815">
        <f t="shared" si="47"/>
        <v>0.94693680656054025</v>
      </c>
      <c r="Y173" s="815">
        <f t="shared" si="47"/>
        <v>0.9473084946258995</v>
      </c>
      <c r="Z173" s="815">
        <f t="shared" si="47"/>
        <v>0.94764546057722898</v>
      </c>
      <c r="AA173" s="815">
        <f t="shared" si="47"/>
        <v>0.94794960413755913</v>
      </c>
      <c r="AB173" s="815">
        <f t="shared" si="47"/>
        <v>0.94825121031626081</v>
      </c>
      <c r="AC173" s="815">
        <f t="shared" si="47"/>
        <v>0.94854735091740305</v>
      </c>
      <c r="AD173" s="815">
        <f t="shared" si="47"/>
        <v>0.9488387207117569</v>
      </c>
      <c r="AE173" s="815">
        <f t="shared" si="47"/>
        <v>0.9491247855742081</v>
      </c>
      <c r="AF173" s="815">
        <f t="shared" si="47"/>
        <v>0.9494048638401732</v>
      </c>
      <c r="AG173" s="815">
        <f t="shared" si="47"/>
        <v>0.94973335690809513</v>
      </c>
      <c r="AH173" s="815">
        <f t="shared" si="47"/>
        <v>0.95005603421744833</v>
      </c>
      <c r="AI173" s="815">
        <f t="shared" si="47"/>
        <v>0.95037266446006297</v>
      </c>
      <c r="AJ173" s="815">
        <f t="shared" si="47"/>
        <v>0.95068257607611417</v>
      </c>
      <c r="AK173" s="815">
        <f t="shared" si="47"/>
        <v>0.95098650838516841</v>
      </c>
      <c r="AL173" s="815">
        <f t="shared" si="47"/>
        <v>0.95128510471455319</v>
      </c>
      <c r="AM173" s="815">
        <f t="shared" si="47"/>
        <v>0.95143198302214238</v>
      </c>
      <c r="AN173" s="815">
        <f t="shared" si="47"/>
        <v>0.95156599264392372</v>
      </c>
      <c r="AO173" s="815">
        <f t="shared" si="47"/>
        <v>0.95169411560458328</v>
      </c>
      <c r="AP173" s="815">
        <f t="shared" si="47"/>
        <v>0.95181957499805459</v>
      </c>
      <c r="AQ173" s="815">
        <f t="shared" si="47"/>
        <v>0.95194819905389372</v>
      </c>
      <c r="AR173" s="815">
        <f t="shared" si="47"/>
        <v>0.95207345256084053</v>
      </c>
      <c r="AS173" s="815">
        <f t="shared" si="47"/>
        <v>0.95219723549359103</v>
      </c>
      <c r="AT173" s="815">
        <f t="shared" si="47"/>
        <v>0.95231753547154541</v>
      </c>
      <c r="AU173" s="815">
        <f t="shared" si="47"/>
        <v>0.95243410091215908</v>
      </c>
      <c r="AV173" s="815">
        <f t="shared" si="47"/>
        <v>0.95255452911969707</v>
      </c>
      <c r="AW173" s="815">
        <f t="shared" si="47"/>
        <v>0.95267713697884149</v>
      </c>
      <c r="AX173" s="815">
        <f t="shared" si="47"/>
        <v>0.95280128495842054</v>
      </c>
      <c r="AY173" s="815">
        <f t="shared" si="47"/>
        <v>0.95293042392834792</v>
      </c>
      <c r="AZ173" s="815">
        <f t="shared" si="47"/>
        <v>0.95306070347132055</v>
      </c>
      <c r="BA173" s="815">
        <f t="shared" si="47"/>
        <v>0.95319577306845782</v>
      </c>
      <c r="BB173" s="815">
        <f t="shared" si="47"/>
        <v>0.95333500556971784</v>
      </c>
      <c r="BC173" s="815">
        <f t="shared" si="47"/>
        <v>0.95347357317480452</v>
      </c>
      <c r="BD173" s="815">
        <f t="shared" si="47"/>
        <v>0.95360824770421171</v>
      </c>
      <c r="BE173" s="815">
        <f t="shared" si="47"/>
        <v>0.95374287309087857</v>
      </c>
      <c r="BF173" s="815">
        <f t="shared" si="47"/>
        <v>0.95387386176235212</v>
      </c>
      <c r="BG173" s="815">
        <f t="shared" si="47"/>
        <v>0.95400356270797071</v>
      </c>
      <c r="BH173" s="815">
        <f t="shared" si="47"/>
        <v>0.95413233026446276</v>
      </c>
      <c r="BI173" s="815">
        <f t="shared" si="47"/>
        <v>0.9542589592058297</v>
      </c>
      <c r="BJ173" s="815">
        <f t="shared" si="47"/>
        <v>0.95438352572411966</v>
      </c>
      <c r="BK173" s="1528"/>
      <c r="BL173" s="1528"/>
      <c r="BM173" s="1528"/>
      <c r="BN173" s="1528"/>
      <c r="BO173" s="1528"/>
      <c r="BP173" s="1528"/>
      <c r="BQ173" s="1528"/>
      <c r="BR173" s="1528"/>
      <c r="BS173" s="1528"/>
      <c r="BT173" s="1528"/>
      <c r="BU173" s="1528"/>
      <c r="BV173" s="1528"/>
      <c r="BW173" s="1528"/>
      <c r="BX173" s="1528"/>
      <c r="BY173" s="1528"/>
      <c r="BZ173" s="1528"/>
      <c r="CA173" s="1528"/>
      <c r="CB173" s="1528"/>
      <c r="CC173" s="1528"/>
      <c r="CD173" s="1528"/>
      <c r="CE173" s="1528"/>
      <c r="CF173" s="1528"/>
      <c r="CG173" s="1528"/>
      <c r="CH173" s="1528"/>
      <c r="CI173" s="1529"/>
      <c r="CK173" s="1369"/>
    </row>
    <row r="174" spans="2:89" ht="28.2" thickBot="1" x14ac:dyDescent="0.3">
      <c r="B174" s="848" t="s">
        <v>674</v>
      </c>
      <c r="C174" s="849" t="s">
        <v>495</v>
      </c>
      <c r="D174" s="850" t="s">
        <v>675</v>
      </c>
      <c r="E174" s="851" t="s">
        <v>284</v>
      </c>
      <c r="F174" s="852">
        <v>1</v>
      </c>
      <c r="G174" s="853"/>
      <c r="H174" s="853"/>
      <c r="I174" s="853">
        <f t="shared" ref="I174:BJ174" si="48">(I156)/(I156+I165+I164+I163)</f>
        <v>0.33217430864719072</v>
      </c>
      <c r="J174" s="853">
        <f t="shared" si="48"/>
        <v>0.34900538053856062</v>
      </c>
      <c r="K174" s="853">
        <f t="shared" si="48"/>
        <v>0.36611500956777271</v>
      </c>
      <c r="L174" s="853">
        <f t="shared" si="48"/>
        <v>0.38433386966966732</v>
      </c>
      <c r="M174" s="853">
        <f t="shared" si="48"/>
        <v>0.40180610067421452</v>
      </c>
      <c r="N174" s="853">
        <f t="shared" si="48"/>
        <v>0.45287424635597656</v>
      </c>
      <c r="O174" s="853">
        <f t="shared" si="48"/>
        <v>0.5294170176138554</v>
      </c>
      <c r="P174" s="853">
        <f t="shared" si="48"/>
        <v>0.62923229172393624</v>
      </c>
      <c r="Q174" s="853">
        <f t="shared" si="48"/>
        <v>0.74112662959946429</v>
      </c>
      <c r="R174" s="853">
        <f t="shared" si="48"/>
        <v>0.84562547646956954</v>
      </c>
      <c r="S174" s="853">
        <f t="shared" si="48"/>
        <v>0.92534139928810011</v>
      </c>
      <c r="T174" s="853">
        <f t="shared" si="48"/>
        <v>0.92611640259122407</v>
      </c>
      <c r="U174" s="853">
        <f t="shared" si="48"/>
        <v>0.92678423522079378</v>
      </c>
      <c r="V174" s="853">
        <f t="shared" si="48"/>
        <v>0.92740023552500006</v>
      </c>
      <c r="W174" s="853">
        <f t="shared" si="48"/>
        <v>0.92795711262244573</v>
      </c>
      <c r="X174" s="853">
        <f t="shared" si="48"/>
        <v>0.92848114679635252</v>
      </c>
      <c r="Y174" s="853">
        <f t="shared" si="48"/>
        <v>0.92897241330872726</v>
      </c>
      <c r="Z174" s="853">
        <f t="shared" si="48"/>
        <v>0.92941790295981086</v>
      </c>
      <c r="AA174" s="853">
        <f t="shared" si="48"/>
        <v>0.92982009411672129</v>
      </c>
      <c r="AB174" s="853">
        <f t="shared" si="48"/>
        <v>0.93021901868871859</v>
      </c>
      <c r="AC174" s="853">
        <f t="shared" si="48"/>
        <v>0.93061080016848896</v>
      </c>
      <c r="AD174" s="853">
        <f t="shared" si="48"/>
        <v>0.93099635331141506</v>
      </c>
      <c r="AE174" s="853">
        <f t="shared" si="48"/>
        <v>0.93137496708580259</v>
      </c>
      <c r="AF174" s="853">
        <f t="shared" si="48"/>
        <v>0.93174573460663279</v>
      </c>
      <c r="AG174" s="853">
        <f t="shared" si="48"/>
        <v>0.93218069092907896</v>
      </c>
      <c r="AH174" s="853">
        <f t="shared" si="48"/>
        <v>0.93260804893417326</v>
      </c>
      <c r="AI174" s="853">
        <f t="shared" si="48"/>
        <v>0.93302749671952889</v>
      </c>
      <c r="AJ174" s="853">
        <f t="shared" si="48"/>
        <v>0.93343813878454351</v>
      </c>
      <c r="AK174" s="853">
        <f t="shared" si="48"/>
        <v>0.9338409490239088</v>
      </c>
      <c r="AL174" s="853">
        <f t="shared" si="48"/>
        <v>0.93423677505509539</v>
      </c>
      <c r="AM174" s="853">
        <f t="shared" si="48"/>
        <v>0.93443151216399745</v>
      </c>
      <c r="AN174" s="853">
        <f t="shared" si="48"/>
        <v>0.9346092058185862</v>
      </c>
      <c r="AO174" s="853">
        <f t="shared" si="48"/>
        <v>0.93477911028233218</v>
      </c>
      <c r="AP174" s="853">
        <f t="shared" si="48"/>
        <v>0.93494549810072392</v>
      </c>
      <c r="AQ174" s="853">
        <f t="shared" si="48"/>
        <v>0.93511609893337433</v>
      </c>
      <c r="AR174" s="853">
        <f t="shared" si="48"/>
        <v>0.93528224475081556</v>
      </c>
      <c r="AS174" s="853">
        <f t="shared" si="48"/>
        <v>0.93544645493431589</v>
      </c>
      <c r="AT174" s="853">
        <f t="shared" si="48"/>
        <v>0.93560605897278482</v>
      </c>
      <c r="AU174" s="853">
        <f t="shared" si="48"/>
        <v>0.93576072181832659</v>
      </c>
      <c r="AV174" s="853">
        <f t="shared" si="48"/>
        <v>0.93592052384734759</v>
      </c>
      <c r="AW174" s="853">
        <f t="shared" si="48"/>
        <v>0.93608323271554306</v>
      </c>
      <c r="AX174" s="853">
        <f t="shared" si="48"/>
        <v>0.93624800039118672</v>
      </c>
      <c r="AY174" s="853">
        <f t="shared" si="48"/>
        <v>0.93641940802792667</v>
      </c>
      <c r="AZ174" s="853">
        <f t="shared" si="48"/>
        <v>0.93659234607401243</v>
      </c>
      <c r="BA174" s="853">
        <f t="shared" si="48"/>
        <v>0.93677166013589241</v>
      </c>
      <c r="BB174" s="853">
        <f t="shared" si="48"/>
        <v>0.93695651940219637</v>
      </c>
      <c r="BC174" s="853">
        <f t="shared" si="48"/>
        <v>0.93714051470169191</v>
      </c>
      <c r="BD174" s="853">
        <f t="shared" si="48"/>
        <v>0.93731935861941218</v>
      </c>
      <c r="BE174" s="853">
        <f t="shared" si="48"/>
        <v>0.93749815500475076</v>
      </c>
      <c r="BF174" s="853">
        <f t="shared" si="48"/>
        <v>0.93767213847288888</v>
      </c>
      <c r="BG174" s="853">
        <f t="shared" si="48"/>
        <v>0.93784442807920765</v>
      </c>
      <c r="BH174" s="853">
        <f t="shared" si="48"/>
        <v>0.93801549408983131</v>
      </c>
      <c r="BI174" s="853">
        <f t="shared" si="48"/>
        <v>0.93818373480133954</v>
      </c>
      <c r="BJ174" s="853">
        <f t="shared" si="48"/>
        <v>0.93834925066455255</v>
      </c>
      <c r="BK174" s="1530"/>
      <c r="BL174" s="1530"/>
      <c r="BM174" s="1530"/>
      <c r="BN174" s="1530"/>
      <c r="BO174" s="1530"/>
      <c r="BP174" s="1530"/>
      <c r="BQ174" s="1530"/>
      <c r="BR174" s="1530"/>
      <c r="BS174" s="1530"/>
      <c r="BT174" s="1530"/>
      <c r="BU174" s="1530"/>
      <c r="BV174" s="1530"/>
      <c r="BW174" s="1530"/>
      <c r="BX174" s="1530"/>
      <c r="BY174" s="1530"/>
      <c r="BZ174" s="1530"/>
      <c r="CA174" s="1530"/>
      <c r="CB174" s="1530"/>
      <c r="CC174" s="1530"/>
      <c r="CD174" s="1530"/>
      <c r="CE174" s="1530"/>
      <c r="CF174" s="1530"/>
      <c r="CG174" s="1530"/>
      <c r="CH174" s="1530"/>
      <c r="CI174" s="1543"/>
      <c r="CK174" s="1369"/>
    </row>
    <row r="175" spans="2:89" ht="28.2" thickBot="1" x14ac:dyDescent="0.3">
      <c r="B175" s="854" t="s">
        <v>676</v>
      </c>
      <c r="C175" s="855" t="s">
        <v>154</v>
      </c>
      <c r="D175" s="855" t="s">
        <v>677</v>
      </c>
      <c r="E175" s="855" t="s">
        <v>145</v>
      </c>
      <c r="F175" s="856">
        <v>2</v>
      </c>
      <c r="G175" s="1550"/>
      <c r="H175" s="1550"/>
      <c r="I175" s="1550">
        <f t="shared" ref="I175:BJ175" si="49">SUM(I135:I137)+I133+I144+I149+I150+I143</f>
        <v>181.64000000000001</v>
      </c>
      <c r="J175" s="1550">
        <f t="shared" si="49"/>
        <v>184.7664465470254</v>
      </c>
      <c r="K175" s="1550">
        <f>SUM(K135:K137)+K133+K144+K149+K150+K143</f>
        <v>180.50458083070635</v>
      </c>
      <c r="L175" s="1550">
        <f t="shared" si="49"/>
        <v>178.34253214407948</v>
      </c>
      <c r="M175" s="1550">
        <f t="shared" si="49"/>
        <v>176.26581104124955</v>
      </c>
      <c r="N175" s="1550">
        <f>SUM(N135:N137)+N133+N144+N149+N150+N143</f>
        <v>175.44810656354963</v>
      </c>
      <c r="O175" s="1550">
        <f t="shared" si="49"/>
        <v>173.31773300549574</v>
      </c>
      <c r="P175" s="1550">
        <f t="shared" si="49"/>
        <v>169.58451070380781</v>
      </c>
      <c r="Q175" s="1550">
        <f t="shared" si="49"/>
        <v>165.76580786968387</v>
      </c>
      <c r="R175" s="1550">
        <f t="shared" si="49"/>
        <v>160.42177956837395</v>
      </c>
      <c r="S175" s="1550">
        <f t="shared" si="49"/>
        <v>156.15540434066205</v>
      </c>
      <c r="T175" s="1550">
        <f t="shared" si="49"/>
        <v>152.00887792690014</v>
      </c>
      <c r="U175" s="1550">
        <f t="shared" si="49"/>
        <v>150.14210261101525</v>
      </c>
      <c r="V175" s="1550">
        <f t="shared" si="49"/>
        <v>148.95217704803329</v>
      </c>
      <c r="W175" s="1550">
        <f t="shared" si="49"/>
        <v>145.45957359473041</v>
      </c>
      <c r="X175" s="1550">
        <f t="shared" si="49"/>
        <v>144.75079766482145</v>
      </c>
      <c r="Y175" s="1550">
        <f t="shared" si="49"/>
        <v>143.59010167326554</v>
      </c>
      <c r="Z175" s="1550">
        <f t="shared" si="49"/>
        <v>142.0186299406156</v>
      </c>
      <c r="AA175" s="1550">
        <f t="shared" si="49"/>
        <v>141.3470897204507</v>
      </c>
      <c r="AB175" s="1550">
        <f t="shared" si="49"/>
        <v>140.08498018402176</v>
      </c>
      <c r="AC175" s="1550">
        <f t="shared" si="49"/>
        <v>139.80688790432487</v>
      </c>
      <c r="AD175" s="1550">
        <f t="shared" si="49"/>
        <v>138.39555271483195</v>
      </c>
      <c r="AE175" s="1550">
        <f t="shared" si="49"/>
        <v>138.21325947063502</v>
      </c>
      <c r="AF175" s="1550">
        <f t="shared" si="49"/>
        <v>137.79519495502211</v>
      </c>
      <c r="AG175" s="1550">
        <f t="shared" si="49"/>
        <v>137.63854115998919</v>
      </c>
      <c r="AH175" s="1550">
        <f t="shared" si="49"/>
        <v>137.07980180969025</v>
      </c>
      <c r="AI175" s="1550">
        <f t="shared" si="49"/>
        <v>136.8233210972983</v>
      </c>
      <c r="AJ175" s="1550">
        <f t="shared" si="49"/>
        <v>136.79561817429041</v>
      </c>
      <c r="AK175" s="1550">
        <f t="shared" si="49"/>
        <v>136.12825377436045</v>
      </c>
      <c r="AL175" s="1550">
        <f t="shared" si="49"/>
        <v>136.4667716506795</v>
      </c>
      <c r="AM175" s="1550">
        <f t="shared" si="49"/>
        <v>136.64151578335748</v>
      </c>
      <c r="AN175" s="1550">
        <f t="shared" si="49"/>
        <v>137.43957587963652</v>
      </c>
      <c r="AO175" s="1550">
        <f t="shared" si="49"/>
        <v>137.15207018125648</v>
      </c>
      <c r="AP175" s="1550">
        <f t="shared" si="49"/>
        <v>137.76719188644853</v>
      </c>
      <c r="AQ175" s="1550">
        <f t="shared" si="49"/>
        <v>137.49348860477352</v>
      </c>
      <c r="AR175" s="1550">
        <f t="shared" si="49"/>
        <v>138.74277375389951</v>
      </c>
      <c r="AS175" s="1550">
        <f t="shared" si="49"/>
        <v>138.62169323756149</v>
      </c>
      <c r="AT175" s="1550">
        <f t="shared" si="49"/>
        <v>139.07985582834851</v>
      </c>
      <c r="AU175" s="1550">
        <f t="shared" si="49"/>
        <v>138.99802790670651</v>
      </c>
      <c r="AV175" s="1550">
        <f t="shared" si="49"/>
        <v>139.46669770988251</v>
      </c>
      <c r="AW175" s="1550">
        <f t="shared" si="49"/>
        <v>139.27492587736552</v>
      </c>
      <c r="AX175" s="1550">
        <f t="shared" si="49"/>
        <v>140.30464457939152</v>
      </c>
      <c r="AY175" s="1550">
        <f t="shared" si="49"/>
        <v>140.45992466540253</v>
      </c>
      <c r="AZ175" s="1550">
        <f t="shared" si="49"/>
        <v>140.17889842034052</v>
      </c>
      <c r="BA175" s="1550">
        <f t="shared" si="49"/>
        <v>140.47809544374351</v>
      </c>
      <c r="BB175" s="1550">
        <f t="shared" si="49"/>
        <v>140.51695966677849</v>
      </c>
      <c r="BC175" s="1550">
        <f t="shared" si="49"/>
        <v>140.82443505955453</v>
      </c>
      <c r="BD175" s="1550">
        <f t="shared" si="49"/>
        <v>140.92161600786451</v>
      </c>
      <c r="BE175" s="1550">
        <f t="shared" si="49"/>
        <v>141.59832707958552</v>
      </c>
      <c r="BF175" s="1550">
        <f t="shared" si="49"/>
        <v>141.9550360719015</v>
      </c>
      <c r="BG175" s="1550">
        <f t="shared" si="49"/>
        <v>142.16179953690951</v>
      </c>
      <c r="BH175" s="1550">
        <f t="shared" si="49"/>
        <v>142.4079926484915</v>
      </c>
      <c r="BI175" s="1550">
        <f t="shared" si="49"/>
        <v>142.35398541589751</v>
      </c>
      <c r="BJ175" s="1550">
        <f t="shared" si="49"/>
        <v>142.66947503840447</v>
      </c>
      <c r="BK175" s="1499"/>
      <c r="BL175" s="1499"/>
      <c r="BM175" s="1499"/>
      <c r="BN175" s="1499"/>
      <c r="BO175" s="1499"/>
      <c r="BP175" s="1499"/>
      <c r="BQ175" s="1499"/>
      <c r="BR175" s="1499"/>
      <c r="BS175" s="1499"/>
      <c r="BT175" s="1499"/>
      <c r="BU175" s="1499"/>
      <c r="BV175" s="1499"/>
      <c r="BW175" s="1499"/>
      <c r="BX175" s="1499"/>
      <c r="BY175" s="1499"/>
      <c r="BZ175" s="1499"/>
      <c r="CA175" s="1499"/>
      <c r="CB175" s="1499"/>
      <c r="CC175" s="1499"/>
      <c r="CD175" s="1499"/>
      <c r="CE175" s="1499"/>
      <c r="CF175" s="1499"/>
      <c r="CG175" s="1499"/>
      <c r="CH175" s="1499"/>
      <c r="CI175" s="1499"/>
      <c r="CK175" s="1369"/>
    </row>
    <row r="176" spans="2:89" ht="27.6" x14ac:dyDescent="0.25">
      <c r="B176" s="857" t="s">
        <v>678</v>
      </c>
      <c r="C176" s="858" t="s">
        <v>500</v>
      </c>
      <c r="D176" s="781" t="s">
        <v>79</v>
      </c>
      <c r="E176" s="858" t="s">
        <v>145</v>
      </c>
      <c r="F176" s="859">
        <v>2</v>
      </c>
      <c r="G176" s="699"/>
      <c r="H176" s="699"/>
      <c r="I176" s="699">
        <v>0.43</v>
      </c>
      <c r="J176" s="699">
        <v>0.51</v>
      </c>
      <c r="K176" s="699">
        <v>0.57999999999999996</v>
      </c>
      <c r="L176" s="699">
        <v>0.41</v>
      </c>
      <c r="M176" s="700">
        <v>0.46</v>
      </c>
      <c r="N176" s="700">
        <v>0.62</v>
      </c>
      <c r="O176" s="700">
        <v>0.53</v>
      </c>
      <c r="P176" s="700">
        <v>0.57999999999999996</v>
      </c>
      <c r="Q176" s="700">
        <v>0.68</v>
      </c>
      <c r="R176" s="700">
        <v>0.71</v>
      </c>
      <c r="S176" s="700">
        <v>0.71</v>
      </c>
      <c r="T176" s="700">
        <v>0.75</v>
      </c>
      <c r="U176" s="700">
        <v>0.76</v>
      </c>
      <c r="V176" s="700">
        <v>0.73</v>
      </c>
      <c r="W176" s="700">
        <v>0.74</v>
      </c>
      <c r="X176" s="700">
        <v>0.72</v>
      </c>
      <c r="Y176" s="700">
        <v>0.77</v>
      </c>
      <c r="Z176" s="700">
        <v>0.75</v>
      </c>
      <c r="AA176" s="700">
        <v>0</v>
      </c>
      <c r="AB176" s="700">
        <v>0</v>
      </c>
      <c r="AC176" s="700">
        <v>0</v>
      </c>
      <c r="AD176" s="700">
        <v>0</v>
      </c>
      <c r="AE176" s="700">
        <v>0</v>
      </c>
      <c r="AF176" s="700">
        <v>0</v>
      </c>
      <c r="AG176" s="700">
        <v>0</v>
      </c>
      <c r="AH176" s="700">
        <v>0</v>
      </c>
      <c r="AI176" s="700">
        <v>0</v>
      </c>
      <c r="AJ176" s="700">
        <v>0</v>
      </c>
      <c r="AK176" s="700">
        <v>0</v>
      </c>
      <c r="AL176" s="700">
        <v>0</v>
      </c>
      <c r="AM176" s="700">
        <v>0</v>
      </c>
      <c r="AN176" s="700">
        <v>0</v>
      </c>
      <c r="AO176" s="700">
        <v>0</v>
      </c>
      <c r="AP176" s="700">
        <v>0</v>
      </c>
      <c r="AQ176" s="700">
        <v>0</v>
      </c>
      <c r="AR176" s="700">
        <v>0</v>
      </c>
      <c r="AS176" s="700">
        <v>0</v>
      </c>
      <c r="AT176" s="700">
        <v>0</v>
      </c>
      <c r="AU176" s="700">
        <v>0</v>
      </c>
      <c r="AV176" s="700">
        <v>0</v>
      </c>
      <c r="AW176" s="700">
        <v>0</v>
      </c>
      <c r="AX176" s="700">
        <v>0</v>
      </c>
      <c r="AY176" s="700">
        <v>0</v>
      </c>
      <c r="AZ176" s="700">
        <v>0</v>
      </c>
      <c r="BA176" s="700">
        <v>0</v>
      </c>
      <c r="BB176" s="700">
        <v>0</v>
      </c>
      <c r="BC176" s="700">
        <v>0</v>
      </c>
      <c r="BD176" s="700">
        <v>0</v>
      </c>
      <c r="BE176" s="700">
        <v>0</v>
      </c>
      <c r="BF176" s="700">
        <v>0</v>
      </c>
      <c r="BG176" s="700">
        <v>0</v>
      </c>
      <c r="BH176" s="700">
        <v>0</v>
      </c>
      <c r="BI176" s="700">
        <v>0</v>
      </c>
      <c r="BJ176" s="700">
        <v>0</v>
      </c>
      <c r="BK176" s="700"/>
      <c r="BL176" s="700"/>
      <c r="BM176" s="700"/>
      <c r="BN176" s="700"/>
      <c r="BO176" s="700"/>
      <c r="BP176" s="700"/>
      <c r="BQ176" s="700"/>
      <c r="BR176" s="700"/>
      <c r="BS176" s="700"/>
      <c r="BT176" s="700"/>
      <c r="BU176" s="700"/>
      <c r="BV176" s="700"/>
      <c r="BW176" s="700"/>
      <c r="BX176" s="700"/>
      <c r="BY176" s="700"/>
      <c r="BZ176" s="700"/>
      <c r="CA176" s="700"/>
      <c r="CB176" s="700"/>
      <c r="CC176" s="700"/>
      <c r="CD176" s="700"/>
      <c r="CE176" s="700"/>
      <c r="CF176" s="700"/>
      <c r="CG176" s="700"/>
      <c r="CH176" s="700"/>
      <c r="CI176" s="701"/>
    </row>
    <row r="177" spans="2:87" x14ac:dyDescent="0.25">
      <c r="B177" s="860" t="s">
        <v>679</v>
      </c>
      <c r="C177" s="861" t="s">
        <v>502</v>
      </c>
      <c r="D177" s="788" t="s">
        <v>79</v>
      </c>
      <c r="E177" s="861" t="s">
        <v>145</v>
      </c>
      <c r="F177" s="862">
        <v>2</v>
      </c>
      <c r="G177" s="705"/>
      <c r="H177" s="705"/>
      <c r="I177" s="705">
        <v>4.58</v>
      </c>
      <c r="J177" s="705">
        <v>4.49</v>
      </c>
      <c r="K177" s="705">
        <v>4.46</v>
      </c>
      <c r="L177" s="705">
        <v>4.55</v>
      </c>
      <c r="M177" s="706">
        <v>3.7468377806682804</v>
      </c>
      <c r="N177" s="706">
        <v>4.1500000000000004</v>
      </c>
      <c r="O177" s="706">
        <v>4.51</v>
      </c>
      <c r="P177" s="706">
        <v>4.49</v>
      </c>
      <c r="Q177" s="706">
        <v>4.47</v>
      </c>
      <c r="R177" s="706">
        <v>3.94</v>
      </c>
      <c r="S177" s="706">
        <v>3.63</v>
      </c>
      <c r="T177" s="706">
        <v>2.8741008950177336</v>
      </c>
      <c r="U177" s="706">
        <v>2.8086662109025915</v>
      </c>
      <c r="V177" s="706">
        <v>2.7920217738845463</v>
      </c>
      <c r="W177" s="706">
        <v>2.5271452271874555</v>
      </c>
      <c r="X177" s="706">
        <v>2.4568211570964129</v>
      </c>
      <c r="Y177" s="706">
        <v>2.338307148652301</v>
      </c>
      <c r="Z177" s="706">
        <v>2.4062988813022343</v>
      </c>
      <c r="AA177" s="706">
        <v>2.183769101467135</v>
      </c>
      <c r="AB177" s="706">
        <v>2.0908686378960795</v>
      </c>
      <c r="AC177" s="706">
        <v>1.8807509175925929</v>
      </c>
      <c r="AD177" s="706">
        <v>1.8369561070854559</v>
      </c>
      <c r="AE177" s="706">
        <v>1.6719493512827626</v>
      </c>
      <c r="AF177" s="706">
        <v>1.6786138668956596</v>
      </c>
      <c r="AG177" s="706">
        <v>1.5253576619286093</v>
      </c>
      <c r="AH177" s="706">
        <v>1.85</v>
      </c>
      <c r="AI177" s="706">
        <v>1.4058677246189291</v>
      </c>
      <c r="AJ177" s="706">
        <v>1.3319606476271133</v>
      </c>
      <c r="AK177" s="706">
        <v>1.2832050475574022</v>
      </c>
      <c r="AL177" s="706">
        <v>1.1120371712383132</v>
      </c>
      <c r="AM177" s="706">
        <v>1.2204030385600788</v>
      </c>
      <c r="AN177" s="706">
        <v>1.1417729422812783</v>
      </c>
      <c r="AO177" s="706">
        <v>1.1270886406613272</v>
      </c>
      <c r="AP177" s="706">
        <v>1.0682569354689804</v>
      </c>
      <c r="AQ177" s="706">
        <v>1.1451402171442453</v>
      </c>
      <c r="AR177" s="706">
        <v>1.1359250680180253</v>
      </c>
      <c r="AS177" s="706">
        <v>1.0170355843561083</v>
      </c>
      <c r="AT177" s="706">
        <v>1.1103429935693043</v>
      </c>
      <c r="AU177" s="1449">
        <v>1.178640915211048</v>
      </c>
      <c r="AV177" s="1449">
        <v>1.1951511120352905</v>
      </c>
      <c r="AW177" s="706">
        <v>1.0136729445522974</v>
      </c>
      <c r="AX177" s="706">
        <v>0.98296424252632164</v>
      </c>
      <c r="AY177" s="706">
        <v>0.99980415651526755</v>
      </c>
      <c r="AZ177" s="706">
        <v>1.1423104015771344</v>
      </c>
      <c r="BA177" s="706">
        <v>1.087373378174135</v>
      </c>
      <c r="BB177" s="706">
        <v>0.9906091551393672</v>
      </c>
      <c r="BC177" s="706">
        <v>0.9511537623632762</v>
      </c>
      <c r="BD177" s="706">
        <v>1.1140428140533061</v>
      </c>
      <c r="BE177" s="706">
        <v>1.0392617423322861</v>
      </c>
      <c r="BF177" s="706">
        <v>1.0540927500163093</v>
      </c>
      <c r="BG177" s="706">
        <v>1.0607892850082976</v>
      </c>
      <c r="BH177" s="706">
        <v>1.084556173426364</v>
      </c>
      <c r="BI177" s="706">
        <v>1.151583406020336</v>
      </c>
      <c r="BJ177" s="706">
        <v>0.92725378351332211</v>
      </c>
      <c r="BK177" s="706"/>
      <c r="BL177" s="706"/>
      <c r="BM177" s="706"/>
      <c r="BN177" s="706"/>
      <c r="BO177" s="706"/>
      <c r="BP177" s="706"/>
      <c r="BQ177" s="706"/>
      <c r="BR177" s="706"/>
      <c r="BS177" s="706"/>
      <c r="BT177" s="706"/>
      <c r="BU177" s="706"/>
      <c r="BV177" s="706"/>
      <c r="BW177" s="706"/>
      <c r="BX177" s="706"/>
      <c r="BY177" s="706"/>
      <c r="BZ177" s="706"/>
      <c r="CA177" s="706"/>
      <c r="CB177" s="706"/>
      <c r="CC177" s="706"/>
      <c r="CD177" s="706"/>
      <c r="CE177" s="706"/>
      <c r="CF177" s="706"/>
      <c r="CG177" s="706"/>
      <c r="CH177" s="706"/>
      <c r="CI177" s="707"/>
    </row>
    <row r="178" spans="2:87" x14ac:dyDescent="0.25">
      <c r="B178" s="860" t="s">
        <v>680</v>
      </c>
      <c r="C178" s="861" t="s">
        <v>293</v>
      </c>
      <c r="D178" s="788" t="s">
        <v>681</v>
      </c>
      <c r="E178" s="861" t="s">
        <v>145</v>
      </c>
      <c r="F178" s="862">
        <v>2</v>
      </c>
      <c r="G178" s="863"/>
      <c r="H178" s="863"/>
      <c r="I178" s="863">
        <f t="shared" ref="I178:BJ178" si="50">I176+I177</f>
        <v>5.01</v>
      </c>
      <c r="J178" s="863">
        <f t="shared" si="50"/>
        <v>5</v>
      </c>
      <c r="K178" s="863">
        <f t="shared" si="50"/>
        <v>5.04</v>
      </c>
      <c r="L178" s="863">
        <f t="shared" si="50"/>
        <v>4.96</v>
      </c>
      <c r="M178" s="864">
        <f>M176+M177</f>
        <v>4.2068377806682804</v>
      </c>
      <c r="N178" s="864">
        <f t="shared" si="50"/>
        <v>4.7700000000000005</v>
      </c>
      <c r="O178" s="864">
        <f t="shared" si="50"/>
        <v>5.04</v>
      </c>
      <c r="P178" s="864">
        <f t="shared" si="50"/>
        <v>5.07</v>
      </c>
      <c r="Q178" s="864">
        <f t="shared" si="50"/>
        <v>5.1499999999999995</v>
      </c>
      <c r="R178" s="864">
        <f t="shared" si="50"/>
        <v>4.6500000000000004</v>
      </c>
      <c r="S178" s="864">
        <f t="shared" si="50"/>
        <v>4.34</v>
      </c>
      <c r="T178" s="864">
        <f t="shared" si="50"/>
        <v>3.6241008950177336</v>
      </c>
      <c r="U178" s="864">
        <f t="shared" si="50"/>
        <v>3.5686662109025917</v>
      </c>
      <c r="V178" s="864">
        <f t="shared" si="50"/>
        <v>3.5220217738845463</v>
      </c>
      <c r="W178" s="864">
        <f t="shared" si="50"/>
        <v>3.2671452271874557</v>
      </c>
      <c r="X178" s="864">
        <f t="shared" si="50"/>
        <v>3.1768211570964127</v>
      </c>
      <c r="Y178" s="864">
        <f t="shared" si="50"/>
        <v>3.1083071486523011</v>
      </c>
      <c r="Z178" s="864">
        <f t="shared" si="50"/>
        <v>3.1562988813022343</v>
      </c>
      <c r="AA178" s="864">
        <f t="shared" si="50"/>
        <v>2.183769101467135</v>
      </c>
      <c r="AB178" s="864">
        <f t="shared" si="50"/>
        <v>2.0908686378960795</v>
      </c>
      <c r="AC178" s="864">
        <f t="shared" si="50"/>
        <v>1.8807509175925929</v>
      </c>
      <c r="AD178" s="864">
        <f t="shared" si="50"/>
        <v>1.8369561070854559</v>
      </c>
      <c r="AE178" s="864">
        <f t="shared" si="50"/>
        <v>1.6719493512827626</v>
      </c>
      <c r="AF178" s="864">
        <f t="shared" si="50"/>
        <v>1.6786138668956596</v>
      </c>
      <c r="AG178" s="864">
        <f t="shared" si="50"/>
        <v>1.5253576619286093</v>
      </c>
      <c r="AH178" s="864">
        <f t="shared" si="50"/>
        <v>1.85</v>
      </c>
      <c r="AI178" s="864">
        <f t="shared" si="50"/>
        <v>1.4058677246189291</v>
      </c>
      <c r="AJ178" s="864">
        <f t="shared" si="50"/>
        <v>1.3319606476271133</v>
      </c>
      <c r="AK178" s="864">
        <f t="shared" si="50"/>
        <v>1.2832050475574022</v>
      </c>
      <c r="AL178" s="864">
        <f t="shared" si="50"/>
        <v>1.1120371712383132</v>
      </c>
      <c r="AM178" s="864">
        <f t="shared" si="50"/>
        <v>1.2204030385600788</v>
      </c>
      <c r="AN178" s="864">
        <f t="shared" si="50"/>
        <v>1.1417729422812783</v>
      </c>
      <c r="AO178" s="864">
        <f t="shared" si="50"/>
        <v>1.1270886406613272</v>
      </c>
      <c r="AP178" s="864">
        <f t="shared" si="50"/>
        <v>1.0682569354689804</v>
      </c>
      <c r="AQ178" s="864">
        <f t="shared" si="50"/>
        <v>1.1451402171442453</v>
      </c>
      <c r="AR178" s="864">
        <f t="shared" si="50"/>
        <v>1.1359250680180253</v>
      </c>
      <c r="AS178" s="864">
        <f t="shared" si="50"/>
        <v>1.0170355843561083</v>
      </c>
      <c r="AT178" s="864">
        <f t="shared" si="50"/>
        <v>1.1103429935693043</v>
      </c>
      <c r="AU178" s="864">
        <f t="shared" si="50"/>
        <v>1.178640915211048</v>
      </c>
      <c r="AV178" s="864">
        <f t="shared" si="50"/>
        <v>1.1951511120352905</v>
      </c>
      <c r="AW178" s="864">
        <f t="shared" si="50"/>
        <v>1.0136729445522974</v>
      </c>
      <c r="AX178" s="864">
        <f t="shared" si="50"/>
        <v>0.98296424252632164</v>
      </c>
      <c r="AY178" s="864">
        <f t="shared" si="50"/>
        <v>0.99980415651526755</v>
      </c>
      <c r="AZ178" s="864">
        <f t="shared" si="50"/>
        <v>1.1423104015771344</v>
      </c>
      <c r="BA178" s="864">
        <f t="shared" si="50"/>
        <v>1.087373378174135</v>
      </c>
      <c r="BB178" s="864">
        <f t="shared" si="50"/>
        <v>0.9906091551393672</v>
      </c>
      <c r="BC178" s="864">
        <f t="shared" si="50"/>
        <v>0.9511537623632762</v>
      </c>
      <c r="BD178" s="864">
        <f t="shared" si="50"/>
        <v>1.1140428140533061</v>
      </c>
      <c r="BE178" s="864">
        <f t="shared" si="50"/>
        <v>1.0392617423322861</v>
      </c>
      <c r="BF178" s="864">
        <f t="shared" si="50"/>
        <v>1.0540927500163093</v>
      </c>
      <c r="BG178" s="864">
        <f t="shared" si="50"/>
        <v>1.0607892850082976</v>
      </c>
      <c r="BH178" s="864">
        <f t="shared" si="50"/>
        <v>1.084556173426364</v>
      </c>
      <c r="BI178" s="864">
        <f t="shared" si="50"/>
        <v>1.151583406020336</v>
      </c>
      <c r="BJ178" s="864">
        <f t="shared" si="50"/>
        <v>0.92725378351332211</v>
      </c>
      <c r="BK178" s="1532"/>
      <c r="BL178" s="1532"/>
      <c r="BM178" s="1532"/>
      <c r="BN178" s="1532"/>
      <c r="BO178" s="1532"/>
      <c r="BP178" s="1532"/>
      <c r="BQ178" s="1532"/>
      <c r="BR178" s="1532"/>
      <c r="BS178" s="1532"/>
      <c r="BT178" s="1532"/>
      <c r="BU178" s="1532"/>
      <c r="BV178" s="1532"/>
      <c r="BW178" s="1532"/>
      <c r="BX178" s="1532"/>
      <c r="BY178" s="1532"/>
      <c r="BZ178" s="1532"/>
      <c r="CA178" s="1532"/>
      <c r="CB178" s="1532"/>
      <c r="CC178" s="1532"/>
      <c r="CD178" s="1532"/>
      <c r="CE178" s="1532"/>
      <c r="CF178" s="1532"/>
      <c r="CG178" s="1532"/>
      <c r="CH178" s="1532"/>
      <c r="CI178" s="1533"/>
    </row>
    <row r="179" spans="2:87" x14ac:dyDescent="0.25">
      <c r="B179" s="1122" t="s">
        <v>682</v>
      </c>
      <c r="C179" s="1123" t="s">
        <v>506</v>
      </c>
      <c r="D179" s="1124" t="s">
        <v>683</v>
      </c>
      <c r="E179" s="1123" t="s">
        <v>145</v>
      </c>
      <c r="F179" s="1125">
        <v>2</v>
      </c>
      <c r="G179" s="865"/>
      <c r="H179" s="865"/>
      <c r="I179" s="865">
        <f t="shared" ref="I179:BJ179" si="51">I132-I175</f>
        <v>-0.57075005479450169</v>
      </c>
      <c r="J179" s="865">
        <f t="shared" si="51"/>
        <v>-3.9909877251075443</v>
      </c>
      <c r="K179" s="865">
        <f>K132-K175</f>
        <v>0.17869799121149299</v>
      </c>
      <c r="L179" s="865">
        <f>L132-L175</f>
        <v>2.2223066778383327</v>
      </c>
      <c r="M179" s="866">
        <f>M132-M175</f>
        <v>4.2068377806682804</v>
      </c>
      <c r="N179" s="866">
        <f t="shared" si="51"/>
        <v>4.9323522583681836</v>
      </c>
      <c r="O179" s="866">
        <f t="shared" si="51"/>
        <v>6.9705458164220886</v>
      </c>
      <c r="P179" s="866">
        <f t="shared" si="51"/>
        <v>10.611578118110032</v>
      </c>
      <c r="Q179" s="866">
        <f t="shared" si="51"/>
        <v>14.138090952233966</v>
      </c>
      <c r="R179" s="866">
        <f>R132-R175</f>
        <v>11.473233365391678</v>
      </c>
      <c r="S179" s="866">
        <f t="shared" si="51"/>
        <v>6.730722704951404</v>
      </c>
      <c r="T179" s="866">
        <f t="shared" si="51"/>
        <v>3.6241008950177331</v>
      </c>
      <c r="U179" s="866">
        <f t="shared" si="51"/>
        <v>3.5686662109025917</v>
      </c>
      <c r="V179" s="866">
        <f t="shared" si="51"/>
        <v>3.5220217738845463</v>
      </c>
      <c r="W179" s="866">
        <f t="shared" si="51"/>
        <v>3.2671452271874557</v>
      </c>
      <c r="X179" s="866">
        <f t="shared" si="51"/>
        <v>3.1768211570964127</v>
      </c>
      <c r="Y179" s="866">
        <f t="shared" si="51"/>
        <v>3.1083071486523011</v>
      </c>
      <c r="Z179" s="866">
        <f t="shared" si="51"/>
        <v>3.1562988813022343</v>
      </c>
      <c r="AA179" s="866">
        <f t="shared" si="51"/>
        <v>2.183769101467135</v>
      </c>
      <c r="AB179" s="866">
        <f t="shared" si="51"/>
        <v>2.0908686378960795</v>
      </c>
      <c r="AC179" s="866">
        <f t="shared" si="51"/>
        <v>1.8807509175925929</v>
      </c>
      <c r="AD179" s="866">
        <f t="shared" si="51"/>
        <v>1.8369561070854559</v>
      </c>
      <c r="AE179" s="866">
        <f t="shared" si="51"/>
        <v>1.6719493512827626</v>
      </c>
      <c r="AF179" s="866">
        <f t="shared" si="51"/>
        <v>1.6786138668956596</v>
      </c>
      <c r="AG179" s="866">
        <f t="shared" si="51"/>
        <v>1.5253576619286093</v>
      </c>
      <c r="AH179" s="866">
        <f t="shared" si="51"/>
        <v>7.2477950714665553</v>
      </c>
      <c r="AI179" s="866">
        <f t="shared" si="51"/>
        <v>1.4058677246189291</v>
      </c>
      <c r="AJ179" s="866">
        <f t="shared" si="51"/>
        <v>1.3319606476271133</v>
      </c>
      <c r="AK179" s="866">
        <f t="shared" si="51"/>
        <v>1.2832050475574022</v>
      </c>
      <c r="AL179" s="866">
        <f t="shared" si="51"/>
        <v>1.1120371712383132</v>
      </c>
      <c r="AM179" s="866">
        <f t="shared" si="51"/>
        <v>1.2204030385600788</v>
      </c>
      <c r="AN179" s="866">
        <f t="shared" si="51"/>
        <v>1.1417729422812783</v>
      </c>
      <c r="AO179" s="866">
        <f t="shared" si="51"/>
        <v>1.1270886406613272</v>
      </c>
      <c r="AP179" s="866">
        <f t="shared" si="51"/>
        <v>1.0682569354689804</v>
      </c>
      <c r="AQ179" s="866">
        <f t="shared" si="51"/>
        <v>1.1451402171442453</v>
      </c>
      <c r="AR179" s="866">
        <f t="shared" si="51"/>
        <v>1.1359250680180253</v>
      </c>
      <c r="AS179" s="866">
        <f t="shared" si="51"/>
        <v>1.0170355843561083</v>
      </c>
      <c r="AT179" s="866">
        <f t="shared" si="51"/>
        <v>1.1103429935693043</v>
      </c>
      <c r="AU179" s="866">
        <f t="shared" si="51"/>
        <v>1.178640915211048</v>
      </c>
      <c r="AV179" s="866">
        <f t="shared" si="51"/>
        <v>1.1951511120352905</v>
      </c>
      <c r="AW179" s="866">
        <f t="shared" si="51"/>
        <v>1.0136729445522974</v>
      </c>
      <c r="AX179" s="866">
        <f t="shared" si="51"/>
        <v>0.98296424252632164</v>
      </c>
      <c r="AY179" s="866">
        <f t="shared" si="51"/>
        <v>0.99980415651526755</v>
      </c>
      <c r="AZ179" s="866">
        <f t="shared" si="51"/>
        <v>1.1423104015771344</v>
      </c>
      <c r="BA179" s="866">
        <f t="shared" si="51"/>
        <v>1.087373378174135</v>
      </c>
      <c r="BB179" s="866">
        <f t="shared" si="51"/>
        <v>0.9906091551393672</v>
      </c>
      <c r="BC179" s="866">
        <f t="shared" si="51"/>
        <v>0.9511537623632762</v>
      </c>
      <c r="BD179" s="866">
        <f t="shared" si="51"/>
        <v>1.1140428140533061</v>
      </c>
      <c r="BE179" s="866">
        <f t="shared" si="51"/>
        <v>1.0392617423322861</v>
      </c>
      <c r="BF179" s="866">
        <f t="shared" si="51"/>
        <v>1.0540927500163093</v>
      </c>
      <c r="BG179" s="866">
        <f t="shared" si="51"/>
        <v>1.0607892850082976</v>
      </c>
      <c r="BH179" s="866">
        <f t="shared" si="51"/>
        <v>1.084556173426364</v>
      </c>
      <c r="BI179" s="866">
        <f t="shared" si="51"/>
        <v>1.151583406020336</v>
      </c>
      <c r="BJ179" s="866">
        <f t="shared" si="51"/>
        <v>0.92725378351332211</v>
      </c>
      <c r="BK179" s="1534"/>
      <c r="BL179" s="1534"/>
      <c r="BM179" s="1534"/>
      <c r="BN179" s="1534"/>
      <c r="BO179" s="1534"/>
      <c r="BP179" s="1534"/>
      <c r="BQ179" s="1534"/>
      <c r="BR179" s="1534"/>
      <c r="BS179" s="1534"/>
      <c r="BT179" s="1534"/>
      <c r="BU179" s="1534"/>
      <c r="BV179" s="1534"/>
      <c r="BW179" s="1534"/>
      <c r="BX179" s="1534"/>
      <c r="BY179" s="1534"/>
      <c r="BZ179" s="1534"/>
      <c r="CA179" s="1534"/>
      <c r="CB179" s="1534"/>
      <c r="CC179" s="1534"/>
      <c r="CD179" s="1534"/>
      <c r="CE179" s="1534"/>
      <c r="CF179" s="1534"/>
      <c r="CG179" s="1534"/>
      <c r="CH179" s="1534"/>
      <c r="CI179" s="1535"/>
    </row>
    <row r="180" spans="2:87" ht="32.4" customHeight="1" thickBot="1" x14ac:dyDescent="0.3">
      <c r="B180" s="1122" t="s">
        <v>684</v>
      </c>
      <c r="C180" s="1123" t="s">
        <v>509</v>
      </c>
      <c r="D180" s="1124" t="s">
        <v>685</v>
      </c>
      <c r="E180" s="1123" t="s">
        <v>145</v>
      </c>
      <c r="F180" s="1125">
        <v>2</v>
      </c>
      <c r="G180" s="865"/>
      <c r="H180" s="865"/>
      <c r="I180" s="865">
        <f t="shared" ref="I180:BJ180" si="52">I123-I134</f>
        <v>0</v>
      </c>
      <c r="J180" s="865">
        <f t="shared" si="52"/>
        <v>0</v>
      </c>
      <c r="K180" s="865">
        <f t="shared" si="52"/>
        <v>0</v>
      </c>
      <c r="L180" s="865">
        <f t="shared" si="52"/>
        <v>0</v>
      </c>
      <c r="M180" s="865">
        <f t="shared" si="52"/>
        <v>0</v>
      </c>
      <c r="N180" s="865">
        <f t="shared" si="52"/>
        <v>0</v>
      </c>
      <c r="O180" s="865">
        <f t="shared" si="52"/>
        <v>0</v>
      </c>
      <c r="P180" s="865">
        <f t="shared" si="52"/>
        <v>0</v>
      </c>
      <c r="Q180" s="865">
        <f t="shared" si="52"/>
        <v>0</v>
      </c>
      <c r="R180" s="865">
        <f t="shared" si="52"/>
        <v>0</v>
      </c>
      <c r="S180" s="865">
        <f t="shared" si="52"/>
        <v>0</v>
      </c>
      <c r="T180" s="865">
        <f t="shared" si="52"/>
        <v>0</v>
      </c>
      <c r="U180" s="865">
        <f t="shared" si="52"/>
        <v>0</v>
      </c>
      <c r="V180" s="865">
        <f t="shared" si="52"/>
        <v>0</v>
      </c>
      <c r="W180" s="865">
        <f t="shared" si="52"/>
        <v>0</v>
      </c>
      <c r="X180" s="865">
        <f t="shared" si="52"/>
        <v>0</v>
      </c>
      <c r="Y180" s="865">
        <f t="shared" si="52"/>
        <v>0</v>
      </c>
      <c r="Z180" s="865">
        <f t="shared" si="52"/>
        <v>0</v>
      </c>
      <c r="AA180" s="865">
        <f t="shared" si="52"/>
        <v>0</v>
      </c>
      <c r="AB180" s="865">
        <f t="shared" si="52"/>
        <v>0</v>
      </c>
      <c r="AC180" s="865">
        <f t="shared" si="52"/>
        <v>0</v>
      </c>
      <c r="AD180" s="865">
        <f t="shared" si="52"/>
        <v>0</v>
      </c>
      <c r="AE180" s="865">
        <f t="shared" si="52"/>
        <v>0</v>
      </c>
      <c r="AF180" s="865">
        <f t="shared" si="52"/>
        <v>0</v>
      </c>
      <c r="AG180" s="865">
        <f t="shared" si="52"/>
        <v>0</v>
      </c>
      <c r="AH180" s="865">
        <f t="shared" si="52"/>
        <v>0</v>
      </c>
      <c r="AI180" s="865">
        <f t="shared" si="52"/>
        <v>0</v>
      </c>
      <c r="AJ180" s="865">
        <f t="shared" si="52"/>
        <v>0</v>
      </c>
      <c r="AK180" s="865">
        <f t="shared" si="52"/>
        <v>0</v>
      </c>
      <c r="AL180" s="865">
        <f t="shared" si="52"/>
        <v>0</v>
      </c>
      <c r="AM180" s="865">
        <f t="shared" si="52"/>
        <v>0</v>
      </c>
      <c r="AN180" s="865">
        <f t="shared" si="52"/>
        <v>0</v>
      </c>
      <c r="AO180" s="865">
        <f t="shared" si="52"/>
        <v>0</v>
      </c>
      <c r="AP180" s="865">
        <f t="shared" si="52"/>
        <v>0</v>
      </c>
      <c r="AQ180" s="865">
        <f t="shared" si="52"/>
        <v>0</v>
      </c>
      <c r="AR180" s="865">
        <f t="shared" si="52"/>
        <v>0</v>
      </c>
      <c r="AS180" s="865">
        <f t="shared" si="52"/>
        <v>0</v>
      </c>
      <c r="AT180" s="865">
        <f t="shared" si="52"/>
        <v>0</v>
      </c>
      <c r="AU180" s="865">
        <f t="shared" si="52"/>
        <v>0</v>
      </c>
      <c r="AV180" s="865">
        <f t="shared" si="52"/>
        <v>0</v>
      </c>
      <c r="AW180" s="865">
        <f t="shared" si="52"/>
        <v>0</v>
      </c>
      <c r="AX180" s="865">
        <f t="shared" si="52"/>
        <v>0</v>
      </c>
      <c r="AY180" s="865">
        <f t="shared" si="52"/>
        <v>0</v>
      </c>
      <c r="AZ180" s="865">
        <f t="shared" si="52"/>
        <v>0</v>
      </c>
      <c r="BA180" s="865">
        <f t="shared" si="52"/>
        <v>0</v>
      </c>
      <c r="BB180" s="865">
        <f t="shared" si="52"/>
        <v>0</v>
      </c>
      <c r="BC180" s="865">
        <f t="shared" si="52"/>
        <v>0</v>
      </c>
      <c r="BD180" s="865">
        <f t="shared" si="52"/>
        <v>0</v>
      </c>
      <c r="BE180" s="865">
        <f t="shared" si="52"/>
        <v>0</v>
      </c>
      <c r="BF180" s="865">
        <f t="shared" si="52"/>
        <v>0</v>
      </c>
      <c r="BG180" s="865">
        <f t="shared" si="52"/>
        <v>0</v>
      </c>
      <c r="BH180" s="865">
        <f t="shared" si="52"/>
        <v>0</v>
      </c>
      <c r="BI180" s="865">
        <f t="shared" si="52"/>
        <v>0</v>
      </c>
      <c r="BJ180" s="865">
        <f t="shared" si="52"/>
        <v>0</v>
      </c>
      <c r="BK180" s="1540"/>
      <c r="BL180" s="1540"/>
      <c r="BM180" s="1540"/>
      <c r="BN180" s="1540"/>
      <c r="BO180" s="1540"/>
      <c r="BP180" s="1540"/>
      <c r="BQ180" s="1540"/>
      <c r="BR180" s="1540"/>
      <c r="BS180" s="1540"/>
      <c r="BT180" s="1540"/>
      <c r="BU180" s="1540"/>
      <c r="BV180" s="1540"/>
      <c r="BW180" s="1540"/>
      <c r="BX180" s="1540"/>
      <c r="BY180" s="1540"/>
      <c r="BZ180" s="1540"/>
      <c r="CA180" s="1540"/>
      <c r="CB180" s="1540"/>
      <c r="CC180" s="1540"/>
      <c r="CD180" s="1540"/>
      <c r="CE180" s="1540"/>
      <c r="CF180" s="1540"/>
      <c r="CG180" s="1540"/>
      <c r="CH180" s="1540"/>
      <c r="CI180" s="1535"/>
    </row>
    <row r="181" spans="2:87" x14ac:dyDescent="0.25">
      <c r="B181" s="867" t="s">
        <v>686</v>
      </c>
      <c r="C181" s="868" t="s">
        <v>302</v>
      </c>
      <c r="D181" s="869" t="s">
        <v>687</v>
      </c>
      <c r="E181" s="868" t="s">
        <v>145</v>
      </c>
      <c r="F181" s="870">
        <v>2</v>
      </c>
      <c r="G181" s="871"/>
      <c r="H181" s="871"/>
      <c r="I181" s="871">
        <f t="shared" ref="I181:BJ181" si="53">I179-I178</f>
        <v>-5.5807500547945015</v>
      </c>
      <c r="J181" s="871">
        <f t="shared" si="53"/>
        <v>-8.9909877251075443</v>
      </c>
      <c r="K181" s="871">
        <f>K179-K178</f>
        <v>-4.861302008788507</v>
      </c>
      <c r="L181" s="871">
        <f>L179-L178</f>
        <v>-2.7376933221616673</v>
      </c>
      <c r="M181" s="872">
        <f>M179-M178</f>
        <v>0</v>
      </c>
      <c r="N181" s="872">
        <f t="shared" si="53"/>
        <v>0.16235225836818312</v>
      </c>
      <c r="O181" s="872">
        <f t="shared" si="53"/>
        <v>1.9305458164220886</v>
      </c>
      <c r="P181" s="872">
        <f t="shared" si="53"/>
        <v>5.5415781181100314</v>
      </c>
      <c r="Q181" s="872">
        <f t="shared" si="53"/>
        <v>8.9880909522339678</v>
      </c>
      <c r="R181" s="872">
        <f>R179-R178</f>
        <v>6.8232333653916779</v>
      </c>
      <c r="S181" s="872">
        <f t="shared" si="53"/>
        <v>2.3907227049514042</v>
      </c>
      <c r="T181" s="872">
        <f t="shared" si="53"/>
        <v>0</v>
      </c>
      <c r="U181" s="872">
        <f t="shared" si="53"/>
        <v>0</v>
      </c>
      <c r="V181" s="872">
        <f t="shared" si="53"/>
        <v>0</v>
      </c>
      <c r="W181" s="872">
        <f t="shared" si="53"/>
        <v>0</v>
      </c>
      <c r="X181" s="872">
        <f t="shared" si="53"/>
        <v>0</v>
      </c>
      <c r="Y181" s="872">
        <f t="shared" si="53"/>
        <v>0</v>
      </c>
      <c r="Z181" s="872">
        <f t="shared" si="53"/>
        <v>0</v>
      </c>
      <c r="AA181" s="872">
        <f t="shared" si="53"/>
        <v>0</v>
      </c>
      <c r="AB181" s="872">
        <f t="shared" si="53"/>
        <v>0</v>
      </c>
      <c r="AC181" s="872">
        <f t="shared" si="53"/>
        <v>0</v>
      </c>
      <c r="AD181" s="872">
        <f t="shared" si="53"/>
        <v>0</v>
      </c>
      <c r="AE181" s="872">
        <f t="shared" si="53"/>
        <v>0</v>
      </c>
      <c r="AF181" s="872">
        <f t="shared" si="53"/>
        <v>0</v>
      </c>
      <c r="AG181" s="872">
        <f t="shared" si="53"/>
        <v>0</v>
      </c>
      <c r="AH181" s="872">
        <f t="shared" si="53"/>
        <v>5.3977950714665557</v>
      </c>
      <c r="AI181" s="872">
        <f t="shared" si="53"/>
        <v>0</v>
      </c>
      <c r="AJ181" s="872">
        <f t="shared" si="53"/>
        <v>0</v>
      </c>
      <c r="AK181" s="872">
        <f t="shared" si="53"/>
        <v>0</v>
      </c>
      <c r="AL181" s="872">
        <f t="shared" si="53"/>
        <v>0</v>
      </c>
      <c r="AM181" s="872">
        <f t="shared" si="53"/>
        <v>0</v>
      </c>
      <c r="AN181" s="872">
        <f t="shared" si="53"/>
        <v>0</v>
      </c>
      <c r="AO181" s="872">
        <f t="shared" si="53"/>
        <v>0</v>
      </c>
      <c r="AP181" s="872">
        <f t="shared" si="53"/>
        <v>0</v>
      </c>
      <c r="AQ181" s="872">
        <f t="shared" si="53"/>
        <v>0</v>
      </c>
      <c r="AR181" s="872">
        <f t="shared" si="53"/>
        <v>0</v>
      </c>
      <c r="AS181" s="872">
        <f t="shared" si="53"/>
        <v>0</v>
      </c>
      <c r="AT181" s="872">
        <f t="shared" si="53"/>
        <v>0</v>
      </c>
      <c r="AU181" s="872">
        <f>AU179-AU178</f>
        <v>0</v>
      </c>
      <c r="AV181" s="872">
        <f t="shared" si="53"/>
        <v>0</v>
      </c>
      <c r="AW181" s="872">
        <f t="shared" si="53"/>
        <v>0</v>
      </c>
      <c r="AX181" s="872">
        <f t="shared" si="53"/>
        <v>0</v>
      </c>
      <c r="AY181" s="872">
        <f t="shared" si="53"/>
        <v>0</v>
      </c>
      <c r="AZ181" s="872">
        <f t="shared" si="53"/>
        <v>0</v>
      </c>
      <c r="BA181" s="872">
        <f t="shared" si="53"/>
        <v>0</v>
      </c>
      <c r="BB181" s="872">
        <f t="shared" si="53"/>
        <v>0</v>
      </c>
      <c r="BC181" s="872">
        <f t="shared" si="53"/>
        <v>0</v>
      </c>
      <c r="BD181" s="872">
        <f t="shared" si="53"/>
        <v>0</v>
      </c>
      <c r="BE181" s="872">
        <f t="shared" si="53"/>
        <v>0</v>
      </c>
      <c r="BF181" s="872">
        <f t="shared" si="53"/>
        <v>0</v>
      </c>
      <c r="BG181" s="872">
        <f t="shared" si="53"/>
        <v>0</v>
      </c>
      <c r="BH181" s="872">
        <f t="shared" si="53"/>
        <v>0</v>
      </c>
      <c r="BI181" s="872">
        <f t="shared" si="53"/>
        <v>0</v>
      </c>
      <c r="BJ181" s="872">
        <f t="shared" si="53"/>
        <v>0</v>
      </c>
      <c r="BK181" s="1538"/>
      <c r="BL181" s="1538"/>
      <c r="BM181" s="1538"/>
      <c r="BN181" s="1538"/>
      <c r="BO181" s="1538"/>
      <c r="BP181" s="1538"/>
      <c r="BQ181" s="1538"/>
      <c r="BR181" s="1538"/>
      <c r="BS181" s="1538"/>
      <c r="BT181" s="1538"/>
      <c r="BU181" s="1538"/>
      <c r="BV181" s="1538"/>
      <c r="BW181" s="1538"/>
      <c r="BX181" s="1538"/>
      <c r="BY181" s="1538"/>
      <c r="BZ181" s="1538"/>
      <c r="CA181" s="1538"/>
      <c r="CB181" s="1538"/>
      <c r="CC181" s="1538"/>
      <c r="CD181" s="1538"/>
      <c r="CE181" s="1538"/>
      <c r="CF181" s="1538"/>
      <c r="CG181" s="1538"/>
      <c r="CH181" s="1538"/>
      <c r="CI181" s="1539"/>
    </row>
    <row r="182" spans="2:87" x14ac:dyDescent="0.25">
      <c r="B182" s="717"/>
      <c r="C182" s="717"/>
      <c r="D182" s="61"/>
      <c r="E182" s="717"/>
      <c r="F182" s="873"/>
      <c r="G182" s="874"/>
      <c r="H182" s="874"/>
      <c r="I182" s="874"/>
      <c r="J182" s="874"/>
      <c r="K182" s="874"/>
      <c r="L182" s="874"/>
      <c r="M182" s="874"/>
      <c r="N182" s="874"/>
      <c r="O182" s="874"/>
      <c r="P182" s="874"/>
      <c r="Q182" s="874"/>
      <c r="R182" s="874"/>
      <c r="S182" s="874"/>
      <c r="T182" s="874"/>
      <c r="U182" s="874"/>
      <c r="V182" s="874"/>
      <c r="W182" s="874"/>
      <c r="X182" s="874"/>
      <c r="Y182" s="874"/>
      <c r="Z182" s="874"/>
      <c r="AA182" s="874"/>
      <c r="AB182" s="874"/>
      <c r="AC182" s="874"/>
      <c r="AD182" s="874"/>
      <c r="AE182" s="874"/>
      <c r="AF182" s="874"/>
      <c r="AG182" s="874"/>
      <c r="AH182" s="874"/>
      <c r="AI182" s="874"/>
      <c r="AJ182" s="874"/>
      <c r="AK182" s="874"/>
      <c r="AL182" s="874"/>
      <c r="AM182" s="874"/>
      <c r="AN182" s="874"/>
      <c r="AO182" s="874"/>
      <c r="AP182" s="874"/>
      <c r="AQ182" s="874"/>
      <c r="AR182" s="874"/>
      <c r="AS182" s="874"/>
      <c r="AT182" s="874"/>
      <c r="AU182" s="874"/>
      <c r="AV182" s="874"/>
      <c r="AW182" s="874"/>
      <c r="AX182" s="874"/>
      <c r="AY182" s="874"/>
      <c r="AZ182" s="874"/>
      <c r="BA182" s="874"/>
      <c r="BB182" s="874"/>
      <c r="BC182" s="874"/>
      <c r="BD182" s="874"/>
      <c r="BE182" s="874"/>
      <c r="BF182" s="874"/>
      <c r="BG182" s="874"/>
      <c r="BH182" s="874"/>
      <c r="BI182" s="874"/>
      <c r="BJ182" s="874"/>
      <c r="BK182" s="874"/>
      <c r="BL182" s="874"/>
      <c r="BM182" s="874"/>
      <c r="BN182" s="874"/>
      <c r="BO182" s="874"/>
      <c r="BP182" s="874"/>
      <c r="BQ182" s="874"/>
      <c r="BR182" s="874"/>
      <c r="BS182" s="874"/>
      <c r="BT182" s="874"/>
      <c r="BU182" s="874"/>
      <c r="BV182" s="874"/>
      <c r="BW182" s="874"/>
      <c r="BX182" s="874"/>
      <c r="BY182" s="874"/>
      <c r="BZ182" s="874"/>
      <c r="CA182" s="874"/>
      <c r="CB182" s="874"/>
      <c r="CC182" s="874"/>
      <c r="CD182" s="874"/>
      <c r="CE182" s="874"/>
      <c r="CF182" s="874"/>
      <c r="CG182" s="874"/>
      <c r="CH182" s="874"/>
      <c r="CI182" s="874"/>
    </row>
    <row r="183" spans="2:87" ht="35.1" customHeight="1" thickBot="1" x14ac:dyDescent="0.3">
      <c r="H183" s="1365"/>
      <c r="I183" s="1365"/>
      <c r="J183" s="1365"/>
      <c r="K183" s="1365"/>
    </row>
    <row r="184" spans="2:87" ht="124.2" x14ac:dyDescent="0.25">
      <c r="B184" s="1359" t="s">
        <v>57</v>
      </c>
      <c r="C184" s="1370" t="s">
        <v>15</v>
      </c>
      <c r="D184" s="1359" t="s">
        <v>2</v>
      </c>
      <c r="E184" s="1371" t="s">
        <v>2363</v>
      </c>
      <c r="M184" s="1365"/>
      <c r="N184" s="1365"/>
      <c r="O184" s="1365"/>
      <c r="P184" s="1365"/>
      <c r="Q184" s="1365"/>
      <c r="R184" s="1365"/>
      <c r="S184" s="1365"/>
      <c r="T184" s="1365"/>
      <c r="U184" s="1365"/>
      <c r="V184" s="1365"/>
      <c r="W184" s="1365"/>
      <c r="X184" s="1365"/>
      <c r="Y184" s="1365"/>
      <c r="Z184" s="1365"/>
      <c r="AA184" s="1365"/>
      <c r="AB184" s="1365"/>
      <c r="AC184" s="1365"/>
      <c r="AD184" s="1365"/>
      <c r="AE184" s="1365"/>
      <c r="AF184" s="1365"/>
      <c r="AG184" s="1365"/>
      <c r="AH184" s="1365"/>
      <c r="AI184" s="1365"/>
      <c r="AJ184" s="1365"/>
      <c r="AK184" s="1365"/>
      <c r="AL184" s="1365"/>
      <c r="AM184" s="1365"/>
      <c r="AN184" s="1365"/>
      <c r="AO184" s="1365"/>
      <c r="AP184" s="1365"/>
      <c r="AQ184" s="1365"/>
      <c r="AR184" s="1365"/>
      <c r="AS184" s="1365"/>
      <c r="AT184" s="1365"/>
      <c r="AU184" s="1365"/>
      <c r="AV184" s="1365"/>
      <c r="AW184" s="1365"/>
      <c r="AX184" s="1365"/>
      <c r="AY184" s="1365"/>
      <c r="AZ184" s="1365"/>
      <c r="BA184" s="1365"/>
      <c r="BB184" s="1365"/>
      <c r="BC184" s="1365"/>
      <c r="BD184" s="1365"/>
      <c r="BE184" s="1365"/>
      <c r="BF184" s="1365"/>
      <c r="BG184" s="1365"/>
      <c r="BH184" s="1365"/>
      <c r="BI184" s="1365"/>
      <c r="BJ184" s="1365"/>
    </row>
    <row r="185" spans="2:87" ht="14.4" thickBot="1" x14ac:dyDescent="0.3">
      <c r="B185" s="1362" t="s">
        <v>353</v>
      </c>
      <c r="C185" s="1363" t="str">
        <f ca="1">MID(CELL("filename",A182),FIND("]",CELL("filename",A182))+1,255)</f>
        <v>PWSPRT</v>
      </c>
      <c r="D185" s="1364" t="s">
        <v>110</v>
      </c>
      <c r="E185" s="1363" t="s">
        <v>2048</v>
      </c>
    </row>
    <row r="186" spans="2:87" x14ac:dyDescent="0.25">
      <c r="B186" s="1369"/>
    </row>
    <row r="187" spans="2:87" x14ac:dyDescent="0.25">
      <c r="B187" s="1369"/>
    </row>
    <row r="188" spans="2:87" x14ac:dyDescent="0.25">
      <c r="B188" s="1369"/>
    </row>
    <row r="189" spans="2:87" x14ac:dyDescent="0.25">
      <c r="B189" s="1369"/>
    </row>
    <row r="190" spans="2:87" x14ac:dyDescent="0.25">
      <c r="B190" s="1369"/>
      <c r="F190" s="1587"/>
    </row>
    <row r="191" spans="2:87" x14ac:dyDescent="0.25">
      <c r="B191" s="1369"/>
      <c r="C191" s="1356" t="s">
        <v>15</v>
      </c>
      <c r="F191" s="1586"/>
    </row>
    <row r="192" spans="2:87" x14ac:dyDescent="0.25">
      <c r="B192" s="1369"/>
      <c r="C192" s="1356" t="s">
        <v>354</v>
      </c>
    </row>
    <row r="193" spans="1:89" x14ac:dyDescent="0.25">
      <c r="B193" s="1369"/>
    </row>
    <row r="194" spans="1:89" x14ac:dyDescent="0.25">
      <c r="B194" s="1369"/>
    </row>
    <row r="195" spans="1:89" x14ac:dyDescent="0.25">
      <c r="B195" s="1369"/>
    </row>
    <row r="196" spans="1:89" x14ac:dyDescent="0.25">
      <c r="B196" s="1369"/>
    </row>
    <row r="197" spans="1:89" x14ac:dyDescent="0.25">
      <c r="B197" s="1369"/>
    </row>
    <row r="198" spans="1:89" x14ac:dyDescent="0.25">
      <c r="B198" s="1369"/>
    </row>
    <row r="199" spans="1:89" x14ac:dyDescent="0.25">
      <c r="B199" s="1369"/>
    </row>
    <row r="200" spans="1:89" x14ac:dyDescent="0.25">
      <c r="B200" s="1369"/>
    </row>
    <row r="201" spans="1:89" x14ac:dyDescent="0.25">
      <c r="B201" s="1369"/>
    </row>
    <row r="202" spans="1:89" ht="14.4" thickBot="1" x14ac:dyDescent="0.3">
      <c r="CJ202" s="1134"/>
    </row>
    <row r="203" spans="1:89" ht="14.4" thickBot="1" x14ac:dyDescent="0.3">
      <c r="B203" s="875" t="s">
        <v>350</v>
      </c>
      <c r="C203" s="1381" t="s">
        <v>114</v>
      </c>
      <c r="D203" s="595"/>
      <c r="E203" s="595"/>
      <c r="F203" s="595"/>
      <c r="G203" s="595"/>
      <c r="H203" s="595"/>
      <c r="I203" s="595"/>
      <c r="J203" s="595"/>
      <c r="K203" s="595"/>
      <c r="L203" s="595"/>
      <c r="M203" s="595"/>
      <c r="N203" s="595"/>
      <c r="O203" s="595"/>
      <c r="P203" s="595"/>
      <c r="Q203" s="595"/>
      <c r="R203" s="595"/>
      <c r="S203" s="595"/>
      <c r="T203" s="595"/>
      <c r="U203" s="595"/>
      <c r="V203" s="595"/>
      <c r="W203" s="595"/>
      <c r="X203" s="595"/>
      <c r="Y203" s="595"/>
      <c r="Z203" s="595"/>
      <c r="AA203" s="595"/>
      <c r="AB203" s="595"/>
      <c r="AC203" s="595"/>
      <c r="AD203" s="595"/>
      <c r="AE203" s="595"/>
      <c r="AF203" s="595"/>
      <c r="AG203" s="595"/>
      <c r="AH203" s="595"/>
      <c r="AI203" s="595"/>
      <c r="AJ203" s="595"/>
      <c r="AK203" s="595"/>
      <c r="AL203" s="595"/>
      <c r="AM203" s="595"/>
      <c r="AN203" s="595"/>
      <c r="AO203" s="595"/>
      <c r="AP203" s="595"/>
      <c r="AQ203" s="595"/>
      <c r="AR203" s="595"/>
      <c r="AS203" s="595"/>
      <c r="AT203" s="595"/>
      <c r="AU203" s="595"/>
      <c r="AV203" s="595"/>
      <c r="AW203" s="595"/>
      <c r="AX203" s="595"/>
      <c r="AY203" s="595"/>
      <c r="AZ203" s="595"/>
      <c r="BA203" s="595"/>
      <c r="BB203" s="595"/>
      <c r="BC203" s="595"/>
      <c r="BD203" s="595"/>
      <c r="BE203" s="595"/>
      <c r="BF203" s="595"/>
      <c r="BG203" s="595"/>
      <c r="BH203" s="595"/>
      <c r="BI203" s="595"/>
      <c r="BJ203" s="595"/>
      <c r="BK203" s="595"/>
      <c r="BL203" s="595"/>
      <c r="BM203" s="595"/>
      <c r="BN203" s="595"/>
      <c r="BO203" s="595"/>
      <c r="BP203" s="595"/>
      <c r="BQ203" s="595"/>
      <c r="BR203" s="595"/>
      <c r="BS203" s="595"/>
      <c r="BT203" s="595"/>
      <c r="BU203" s="595"/>
      <c r="BV203" s="595"/>
      <c r="BW203" s="595"/>
      <c r="BX203" s="595"/>
      <c r="BY203" s="595"/>
      <c r="BZ203" s="595"/>
      <c r="CA203" s="595"/>
      <c r="CB203" s="595"/>
      <c r="CC203" s="595"/>
      <c r="CD203" s="595"/>
      <c r="CE203" s="595"/>
      <c r="CF203" s="595"/>
      <c r="CG203" s="595"/>
      <c r="CH203" s="595"/>
      <c r="CI203" s="595"/>
    </row>
    <row r="204" spans="1:89" s="1365" customFormat="1" ht="14.4" thickBot="1" x14ac:dyDescent="0.3">
      <c r="A204" s="1356"/>
      <c r="B204" s="876" t="s">
        <v>355</v>
      </c>
      <c r="C204" s="877" t="s">
        <v>115</v>
      </c>
      <c r="D204" s="877" t="s">
        <v>64</v>
      </c>
      <c r="E204" s="877" t="s">
        <v>116</v>
      </c>
      <c r="F204" s="878" t="s">
        <v>117</v>
      </c>
      <c r="G204" s="876" t="s">
        <v>118</v>
      </c>
      <c r="H204" s="876" t="s">
        <v>119</v>
      </c>
      <c r="I204" s="876" t="s">
        <v>120</v>
      </c>
      <c r="J204" s="876" t="s">
        <v>121</v>
      </c>
      <c r="K204" s="876" t="s">
        <v>122</v>
      </c>
      <c r="L204" s="876" t="s">
        <v>123</v>
      </c>
      <c r="M204" s="877" t="s">
        <v>124</v>
      </c>
      <c r="N204" s="877" t="s">
        <v>125</v>
      </c>
      <c r="O204" s="877" t="s">
        <v>126</v>
      </c>
      <c r="P204" s="877" t="s">
        <v>127</v>
      </c>
      <c r="Q204" s="877" t="s">
        <v>128</v>
      </c>
      <c r="R204" s="877" t="s">
        <v>129</v>
      </c>
      <c r="S204" s="877" t="s">
        <v>156</v>
      </c>
      <c r="T204" s="877" t="s">
        <v>157</v>
      </c>
      <c r="U204" s="877" t="s">
        <v>158</v>
      </c>
      <c r="V204" s="877" t="s">
        <v>159</v>
      </c>
      <c r="W204" s="877" t="s">
        <v>130</v>
      </c>
      <c r="X204" s="877" t="s">
        <v>160</v>
      </c>
      <c r="Y204" s="877" t="s">
        <v>161</v>
      </c>
      <c r="Z204" s="877" t="s">
        <v>162</v>
      </c>
      <c r="AA204" s="877" t="s">
        <v>163</v>
      </c>
      <c r="AB204" s="877" t="s">
        <v>131</v>
      </c>
      <c r="AC204" s="877" t="s">
        <v>164</v>
      </c>
      <c r="AD204" s="877" t="s">
        <v>165</v>
      </c>
      <c r="AE204" s="877" t="s">
        <v>166</v>
      </c>
      <c r="AF204" s="877" t="s">
        <v>167</v>
      </c>
      <c r="AG204" s="877" t="s">
        <v>132</v>
      </c>
      <c r="AH204" s="877" t="s">
        <v>168</v>
      </c>
      <c r="AI204" s="877" t="s">
        <v>169</v>
      </c>
      <c r="AJ204" s="877" t="s">
        <v>170</v>
      </c>
      <c r="AK204" s="877" t="s">
        <v>171</v>
      </c>
      <c r="AL204" s="877" t="s">
        <v>133</v>
      </c>
      <c r="AM204" s="877" t="s">
        <v>172</v>
      </c>
      <c r="AN204" s="877" t="s">
        <v>173</v>
      </c>
      <c r="AO204" s="877" t="s">
        <v>174</v>
      </c>
      <c r="AP204" s="877" t="s">
        <v>175</v>
      </c>
      <c r="AQ204" s="877" t="s">
        <v>134</v>
      </c>
      <c r="AR204" s="877" t="s">
        <v>176</v>
      </c>
      <c r="AS204" s="877" t="s">
        <v>177</v>
      </c>
      <c r="AT204" s="877" t="s">
        <v>178</v>
      </c>
      <c r="AU204" s="877" t="s">
        <v>179</v>
      </c>
      <c r="AV204" s="877" t="s">
        <v>135</v>
      </c>
      <c r="AW204" s="877" t="s">
        <v>180</v>
      </c>
      <c r="AX204" s="877" t="s">
        <v>181</v>
      </c>
      <c r="AY204" s="877" t="s">
        <v>182</v>
      </c>
      <c r="AZ204" s="877" t="s">
        <v>183</v>
      </c>
      <c r="BA204" s="877" t="s">
        <v>136</v>
      </c>
      <c r="BB204" s="877" t="s">
        <v>184</v>
      </c>
      <c r="BC204" s="877" t="s">
        <v>185</v>
      </c>
      <c r="BD204" s="877" t="s">
        <v>186</v>
      </c>
      <c r="BE204" s="877" t="s">
        <v>187</v>
      </c>
      <c r="BF204" s="877" t="s">
        <v>137</v>
      </c>
      <c r="BG204" s="877" t="s">
        <v>188</v>
      </c>
      <c r="BH204" s="877" t="s">
        <v>189</v>
      </c>
      <c r="BI204" s="877" t="s">
        <v>190</v>
      </c>
      <c r="BJ204" s="877" t="s">
        <v>191</v>
      </c>
      <c r="BK204" s="877" t="s">
        <v>138</v>
      </c>
      <c r="BL204" s="877" t="s">
        <v>192</v>
      </c>
      <c r="BM204" s="877" t="s">
        <v>193</v>
      </c>
      <c r="BN204" s="877" t="s">
        <v>194</v>
      </c>
      <c r="BO204" s="877" t="s">
        <v>195</v>
      </c>
      <c r="BP204" s="877" t="s">
        <v>139</v>
      </c>
      <c r="BQ204" s="877" t="s">
        <v>196</v>
      </c>
      <c r="BR204" s="877" t="s">
        <v>197</v>
      </c>
      <c r="BS204" s="877" t="s">
        <v>198</v>
      </c>
      <c r="BT204" s="877" t="s">
        <v>199</v>
      </c>
      <c r="BU204" s="877" t="s">
        <v>140</v>
      </c>
      <c r="BV204" s="877" t="s">
        <v>200</v>
      </c>
      <c r="BW204" s="877" t="s">
        <v>201</v>
      </c>
      <c r="BX204" s="877" t="s">
        <v>202</v>
      </c>
      <c r="BY204" s="877" t="s">
        <v>203</v>
      </c>
      <c r="BZ204" s="877" t="s">
        <v>141</v>
      </c>
      <c r="CA204" s="877" t="s">
        <v>204</v>
      </c>
      <c r="CB204" s="877" t="s">
        <v>205</v>
      </c>
      <c r="CC204" s="877" t="s">
        <v>206</v>
      </c>
      <c r="CD204" s="877" t="s">
        <v>207</v>
      </c>
      <c r="CE204" s="877" t="s">
        <v>142</v>
      </c>
      <c r="CF204" s="877" t="s">
        <v>208</v>
      </c>
      <c r="CG204" s="877" t="s">
        <v>209</v>
      </c>
      <c r="CH204" s="877" t="s">
        <v>210</v>
      </c>
      <c r="CI204" s="878" t="s">
        <v>211</v>
      </c>
      <c r="CK204" s="1366"/>
    </row>
    <row r="205" spans="1:89" s="1365" customFormat="1" x14ac:dyDescent="0.25">
      <c r="A205" s="1356"/>
      <c r="B205" s="879" t="s">
        <v>356</v>
      </c>
      <c r="C205" s="880" t="s">
        <v>357</v>
      </c>
      <c r="D205" s="881" t="s">
        <v>79</v>
      </c>
      <c r="E205" s="882" t="s">
        <v>145</v>
      </c>
      <c r="F205" s="883">
        <v>2</v>
      </c>
      <c r="G205" s="604"/>
      <c r="H205" s="604"/>
      <c r="I205" s="604">
        <v>259.28475005479459</v>
      </c>
      <c r="J205" s="604">
        <v>262.52279772510758</v>
      </c>
      <c r="K205" s="604">
        <v>258.08093200878852</v>
      </c>
      <c r="L205" s="604">
        <v>256.07513332216172</v>
      </c>
      <c r="M205" s="1468">
        <v>257.56453371975977</v>
      </c>
      <c r="N205" s="1468">
        <v>243.85393411735785</v>
      </c>
      <c r="O205" s="1468">
        <v>245.67333451495591</v>
      </c>
      <c r="P205" s="1468">
        <v>246.932734912554</v>
      </c>
      <c r="Q205" s="1468">
        <v>233.73213531015207</v>
      </c>
      <c r="R205" s="1468">
        <v>234.49153570775016</v>
      </c>
      <c r="S205" s="1468">
        <v>236.00093610534825</v>
      </c>
      <c r="T205" s="1468">
        <v>236.93478096374633</v>
      </c>
      <c r="U205" s="1468">
        <v>238.70716369094441</v>
      </c>
      <c r="V205" s="1468">
        <v>239.40954641814247</v>
      </c>
      <c r="W205" s="1468">
        <v>240.0619291453406</v>
      </c>
      <c r="X205" s="1468">
        <v>241.51431187253866</v>
      </c>
      <c r="Y205" s="1468">
        <v>242.40669459973674</v>
      </c>
      <c r="Z205" s="1468">
        <v>242.93907732693481</v>
      </c>
      <c r="AA205" s="1468">
        <v>244.31146005413288</v>
      </c>
      <c r="AB205" s="1468">
        <v>244.71384278133095</v>
      </c>
      <c r="AC205" s="1468">
        <v>245.92622550852906</v>
      </c>
      <c r="AD205" s="1468">
        <v>246.02860823572715</v>
      </c>
      <c r="AE205" s="1468">
        <v>247.3609909629252</v>
      </c>
      <c r="AF205" s="1468">
        <v>248.48337369012327</v>
      </c>
      <c r="AG205" s="1468">
        <v>249.52575641732136</v>
      </c>
      <c r="AH205" s="1468">
        <v>250.16813914451944</v>
      </c>
      <c r="AI205" s="1468">
        <v>251.12052187171753</v>
      </c>
      <c r="AJ205" s="1468">
        <v>252.3029045989156</v>
      </c>
      <c r="AK205" s="1468">
        <v>252.87528732611369</v>
      </c>
      <c r="AL205" s="1468">
        <v>253.64528732611367</v>
      </c>
      <c r="AM205" s="1468">
        <v>254.11528732611367</v>
      </c>
      <c r="AN205" s="1468">
        <v>255.2152873261137</v>
      </c>
      <c r="AO205" s="1468">
        <v>255.21528732611367</v>
      </c>
      <c r="AP205" s="1468">
        <v>256.07528732611371</v>
      </c>
      <c r="AQ205" s="1468">
        <v>256.07528732611371</v>
      </c>
      <c r="AR205" s="1468">
        <v>257.60528732611368</v>
      </c>
      <c r="AS205" s="1468">
        <v>257.76528732611371</v>
      </c>
      <c r="AT205" s="1468">
        <v>258.47528732611369</v>
      </c>
      <c r="AU205" s="1468">
        <v>258.66528732611368</v>
      </c>
      <c r="AV205" s="1468">
        <v>259.41528732611368</v>
      </c>
      <c r="AW205" s="1468">
        <v>259.49528732611367</v>
      </c>
      <c r="AX205" s="1468">
        <v>260.71528732611364</v>
      </c>
      <c r="AY205" s="1468">
        <v>261.22528732611363</v>
      </c>
      <c r="AZ205" s="1468">
        <v>261.21528732611364</v>
      </c>
      <c r="BA205" s="1468">
        <v>261.79528732611362</v>
      </c>
      <c r="BB205" s="1468">
        <v>262.10528732611363</v>
      </c>
      <c r="BC205" s="1468">
        <v>262.67528732611362</v>
      </c>
      <c r="BD205" s="1468">
        <v>263.04528732611362</v>
      </c>
      <c r="BE205" s="1468">
        <v>264.00528732611366</v>
      </c>
      <c r="BF205" s="1468">
        <v>264.62528732611366</v>
      </c>
      <c r="BG205" s="1468">
        <v>265.10528732611363</v>
      </c>
      <c r="BH205" s="1468">
        <v>265.64528732611365</v>
      </c>
      <c r="BI205" s="1468">
        <v>265.85528732611368</v>
      </c>
      <c r="BJ205" s="1468">
        <v>266.45528732611365</v>
      </c>
      <c r="BK205" s="605"/>
      <c r="BL205" s="605"/>
      <c r="BM205" s="605"/>
      <c r="BN205" s="605"/>
      <c r="BO205" s="605"/>
      <c r="BP205" s="605"/>
      <c r="BQ205" s="605"/>
      <c r="BR205" s="605"/>
      <c r="BS205" s="605"/>
      <c r="BT205" s="605"/>
      <c r="BU205" s="605"/>
      <c r="BV205" s="605"/>
      <c r="BW205" s="605"/>
      <c r="BX205" s="605"/>
      <c r="BY205" s="605"/>
      <c r="BZ205" s="605"/>
      <c r="CA205" s="605"/>
      <c r="CB205" s="605"/>
      <c r="CC205" s="605"/>
      <c r="CD205" s="605"/>
      <c r="CE205" s="605"/>
      <c r="CF205" s="605"/>
      <c r="CG205" s="605"/>
      <c r="CH205" s="605"/>
      <c r="CI205" s="606"/>
      <c r="CK205" s="1366"/>
    </row>
    <row r="206" spans="1:89" s="1365" customFormat="1" x14ac:dyDescent="0.25">
      <c r="A206" s="1356"/>
      <c r="B206" s="884" t="s">
        <v>358</v>
      </c>
      <c r="C206" s="885" t="s">
        <v>589</v>
      </c>
      <c r="D206" s="886" t="s">
        <v>79</v>
      </c>
      <c r="E206" s="887" t="s">
        <v>145</v>
      </c>
      <c r="F206" s="888">
        <v>2</v>
      </c>
      <c r="G206" s="1072"/>
      <c r="H206" s="1072"/>
      <c r="I206" s="1072">
        <v>0</v>
      </c>
      <c r="J206" s="1072">
        <v>0</v>
      </c>
      <c r="K206" s="1072">
        <v>0</v>
      </c>
      <c r="L206" s="1072">
        <v>0</v>
      </c>
      <c r="M206" s="1073">
        <v>0</v>
      </c>
      <c r="N206" s="1073">
        <v>0</v>
      </c>
      <c r="O206" s="1073">
        <v>0</v>
      </c>
      <c r="P206" s="1073">
        <v>0</v>
      </c>
      <c r="Q206" s="1073">
        <v>0</v>
      </c>
      <c r="R206" s="1073">
        <v>0</v>
      </c>
      <c r="S206" s="1073">
        <v>0</v>
      </c>
      <c r="T206" s="1073">
        <v>0</v>
      </c>
      <c r="U206" s="1073">
        <v>0</v>
      </c>
      <c r="V206" s="1073">
        <v>0</v>
      </c>
      <c r="W206" s="1073">
        <v>0</v>
      </c>
      <c r="X206" s="1073">
        <v>0</v>
      </c>
      <c r="Y206" s="1073">
        <v>0</v>
      </c>
      <c r="Z206" s="1073">
        <v>0</v>
      </c>
      <c r="AA206" s="1073">
        <v>0</v>
      </c>
      <c r="AB206" s="1073">
        <v>0</v>
      </c>
      <c r="AC206" s="1073">
        <v>0</v>
      </c>
      <c r="AD206" s="1073">
        <v>0</v>
      </c>
      <c r="AE206" s="1073">
        <v>0</v>
      </c>
      <c r="AF206" s="1073">
        <v>0</v>
      </c>
      <c r="AG206" s="1073">
        <v>0</v>
      </c>
      <c r="AH206" s="1073">
        <v>0</v>
      </c>
      <c r="AI206" s="1073">
        <v>0</v>
      </c>
      <c r="AJ206" s="1073">
        <v>0</v>
      </c>
      <c r="AK206" s="1073">
        <v>0</v>
      </c>
      <c r="AL206" s="1073">
        <v>0</v>
      </c>
      <c r="AM206" s="1073">
        <v>0</v>
      </c>
      <c r="AN206" s="1073">
        <v>0</v>
      </c>
      <c r="AO206" s="1073">
        <v>0</v>
      </c>
      <c r="AP206" s="1073">
        <v>0</v>
      </c>
      <c r="AQ206" s="1073">
        <v>0</v>
      </c>
      <c r="AR206" s="1073">
        <v>0</v>
      </c>
      <c r="AS206" s="1073">
        <v>0</v>
      </c>
      <c r="AT206" s="1073">
        <v>0</v>
      </c>
      <c r="AU206" s="1073">
        <v>0</v>
      </c>
      <c r="AV206" s="1073">
        <v>0</v>
      </c>
      <c r="AW206" s="1073">
        <v>0</v>
      </c>
      <c r="AX206" s="1073">
        <v>0</v>
      </c>
      <c r="AY206" s="1073">
        <v>0</v>
      </c>
      <c r="AZ206" s="1073">
        <v>0</v>
      </c>
      <c r="BA206" s="1073">
        <v>0</v>
      </c>
      <c r="BB206" s="1073">
        <v>0</v>
      </c>
      <c r="BC206" s="1073">
        <v>0</v>
      </c>
      <c r="BD206" s="1073">
        <v>0</v>
      </c>
      <c r="BE206" s="1073">
        <v>0</v>
      </c>
      <c r="BF206" s="1073">
        <v>0</v>
      </c>
      <c r="BG206" s="1073">
        <v>0</v>
      </c>
      <c r="BH206" s="1073">
        <v>0</v>
      </c>
      <c r="BI206" s="1073">
        <v>0</v>
      </c>
      <c r="BJ206" s="1073">
        <v>0</v>
      </c>
      <c r="BK206" s="1073"/>
      <c r="BL206" s="1073"/>
      <c r="BM206" s="1073"/>
      <c r="BN206" s="1073"/>
      <c r="BO206" s="1073"/>
      <c r="BP206" s="1073"/>
      <c r="BQ206" s="1073"/>
      <c r="BR206" s="1073"/>
      <c r="BS206" s="1073"/>
      <c r="BT206" s="1073"/>
      <c r="BU206" s="1073"/>
      <c r="BV206" s="1073"/>
      <c r="BW206" s="1073"/>
      <c r="BX206" s="1073"/>
      <c r="BY206" s="1073"/>
      <c r="BZ206" s="1073"/>
      <c r="CA206" s="1073"/>
      <c r="CB206" s="1073"/>
      <c r="CC206" s="1073"/>
      <c r="CD206" s="1073"/>
      <c r="CE206" s="1073"/>
      <c r="CF206" s="1073"/>
      <c r="CG206" s="1073"/>
      <c r="CH206" s="1073"/>
      <c r="CI206" s="1074"/>
      <c r="CK206" s="1366"/>
    </row>
    <row r="207" spans="1:89" s="1365" customFormat="1" x14ac:dyDescent="0.25">
      <c r="A207" s="1356"/>
      <c r="B207" s="884" t="s">
        <v>360</v>
      </c>
      <c r="C207" s="885" t="s">
        <v>361</v>
      </c>
      <c r="D207" s="886" t="s">
        <v>79</v>
      </c>
      <c r="E207" s="887" t="s">
        <v>145</v>
      </c>
      <c r="F207" s="888">
        <v>2</v>
      </c>
      <c r="G207" s="612"/>
      <c r="H207" s="612"/>
      <c r="I207" s="612">
        <v>0</v>
      </c>
      <c r="J207" s="612">
        <v>0</v>
      </c>
      <c r="K207" s="612">
        <v>0</v>
      </c>
      <c r="L207" s="612">
        <v>0</v>
      </c>
      <c r="M207" s="613">
        <v>0</v>
      </c>
      <c r="N207" s="613">
        <v>0</v>
      </c>
      <c r="O207" s="613">
        <v>0</v>
      </c>
      <c r="P207" s="613">
        <v>0</v>
      </c>
      <c r="Q207" s="613">
        <v>0</v>
      </c>
      <c r="R207" s="613">
        <v>0</v>
      </c>
      <c r="S207" s="613">
        <v>0</v>
      </c>
      <c r="T207" s="613">
        <v>0</v>
      </c>
      <c r="U207" s="613">
        <v>0</v>
      </c>
      <c r="V207" s="613">
        <v>0</v>
      </c>
      <c r="W207" s="613">
        <v>0</v>
      </c>
      <c r="X207" s="613">
        <v>0</v>
      </c>
      <c r="Y207" s="613">
        <v>0</v>
      </c>
      <c r="Z207" s="613">
        <v>0</v>
      </c>
      <c r="AA207" s="613">
        <v>0</v>
      </c>
      <c r="AB207" s="613">
        <v>0</v>
      </c>
      <c r="AC207" s="613">
        <v>0</v>
      </c>
      <c r="AD207" s="613">
        <v>0</v>
      </c>
      <c r="AE207" s="613">
        <v>0</v>
      </c>
      <c r="AF207" s="613">
        <v>0</v>
      </c>
      <c r="AG207" s="613">
        <v>0</v>
      </c>
      <c r="AH207" s="613">
        <v>0</v>
      </c>
      <c r="AI207" s="613">
        <v>0</v>
      </c>
      <c r="AJ207" s="613">
        <v>0</v>
      </c>
      <c r="AK207" s="613">
        <v>0</v>
      </c>
      <c r="AL207" s="613">
        <v>0</v>
      </c>
      <c r="AM207" s="613">
        <v>0</v>
      </c>
      <c r="AN207" s="613">
        <v>0</v>
      </c>
      <c r="AO207" s="613">
        <v>0</v>
      </c>
      <c r="AP207" s="613">
        <v>0</v>
      </c>
      <c r="AQ207" s="613">
        <v>0</v>
      </c>
      <c r="AR207" s="613">
        <v>0</v>
      </c>
      <c r="AS207" s="613">
        <v>0</v>
      </c>
      <c r="AT207" s="613">
        <v>0</v>
      </c>
      <c r="AU207" s="613">
        <v>0</v>
      </c>
      <c r="AV207" s="613">
        <v>0</v>
      </c>
      <c r="AW207" s="613">
        <v>0</v>
      </c>
      <c r="AX207" s="613">
        <v>0</v>
      </c>
      <c r="AY207" s="613">
        <v>0</v>
      </c>
      <c r="AZ207" s="613">
        <v>0</v>
      </c>
      <c r="BA207" s="613">
        <v>0</v>
      </c>
      <c r="BB207" s="613">
        <v>0</v>
      </c>
      <c r="BC207" s="613">
        <v>0</v>
      </c>
      <c r="BD207" s="613">
        <v>0</v>
      </c>
      <c r="BE207" s="613">
        <v>0</v>
      </c>
      <c r="BF207" s="613">
        <v>0</v>
      </c>
      <c r="BG207" s="613">
        <v>0</v>
      </c>
      <c r="BH207" s="613">
        <v>0</v>
      </c>
      <c r="BI207" s="613">
        <v>0</v>
      </c>
      <c r="BJ207" s="613">
        <v>0</v>
      </c>
      <c r="BK207" s="613"/>
      <c r="BL207" s="613"/>
      <c r="BM207" s="613"/>
      <c r="BN207" s="613"/>
      <c r="BO207" s="613"/>
      <c r="BP207" s="613"/>
      <c r="BQ207" s="613"/>
      <c r="BR207" s="613"/>
      <c r="BS207" s="613"/>
      <c r="BT207" s="613"/>
      <c r="BU207" s="613"/>
      <c r="BV207" s="613"/>
      <c r="BW207" s="613"/>
      <c r="BX207" s="613"/>
      <c r="BY207" s="613"/>
      <c r="BZ207" s="613"/>
      <c r="CA207" s="613"/>
      <c r="CB207" s="613"/>
      <c r="CC207" s="613"/>
      <c r="CD207" s="613"/>
      <c r="CE207" s="613"/>
      <c r="CF207" s="613"/>
      <c r="CG207" s="613"/>
      <c r="CH207" s="613"/>
      <c r="CI207" s="614"/>
      <c r="CK207" s="1366"/>
    </row>
    <row r="208" spans="1:89" s="1365" customFormat="1" x14ac:dyDescent="0.25">
      <c r="A208" s="1356"/>
      <c r="B208" s="884" t="s">
        <v>362</v>
      </c>
      <c r="C208" s="885" t="s">
        <v>363</v>
      </c>
      <c r="D208" s="886" t="s">
        <v>79</v>
      </c>
      <c r="E208" s="887" t="s">
        <v>145</v>
      </c>
      <c r="F208" s="888">
        <v>2</v>
      </c>
      <c r="G208" s="612"/>
      <c r="H208" s="612"/>
      <c r="I208" s="612">
        <v>0</v>
      </c>
      <c r="J208" s="612">
        <v>0</v>
      </c>
      <c r="K208" s="612">
        <v>0</v>
      </c>
      <c r="L208" s="612">
        <v>0</v>
      </c>
      <c r="M208" s="613">
        <v>0</v>
      </c>
      <c r="N208" s="613">
        <v>0</v>
      </c>
      <c r="O208" s="613">
        <v>0</v>
      </c>
      <c r="P208" s="613">
        <v>0</v>
      </c>
      <c r="Q208" s="613">
        <v>0</v>
      </c>
      <c r="R208" s="613">
        <v>0</v>
      </c>
      <c r="S208" s="613">
        <v>0</v>
      </c>
      <c r="T208" s="613">
        <v>0</v>
      </c>
      <c r="U208" s="613">
        <v>0</v>
      </c>
      <c r="V208" s="613">
        <v>0</v>
      </c>
      <c r="W208" s="613">
        <v>0</v>
      </c>
      <c r="X208" s="613">
        <v>0</v>
      </c>
      <c r="Y208" s="613">
        <v>0</v>
      </c>
      <c r="Z208" s="613">
        <v>0</v>
      </c>
      <c r="AA208" s="613">
        <v>0</v>
      </c>
      <c r="AB208" s="613">
        <v>0</v>
      </c>
      <c r="AC208" s="613">
        <v>0</v>
      </c>
      <c r="AD208" s="613">
        <v>0</v>
      </c>
      <c r="AE208" s="613">
        <v>0</v>
      </c>
      <c r="AF208" s="613">
        <v>0</v>
      </c>
      <c r="AG208" s="613">
        <v>0</v>
      </c>
      <c r="AH208" s="613">
        <v>0</v>
      </c>
      <c r="AI208" s="613">
        <v>0</v>
      </c>
      <c r="AJ208" s="613">
        <v>0</v>
      </c>
      <c r="AK208" s="613">
        <v>0</v>
      </c>
      <c r="AL208" s="613">
        <v>0</v>
      </c>
      <c r="AM208" s="613">
        <v>0</v>
      </c>
      <c r="AN208" s="613">
        <v>0</v>
      </c>
      <c r="AO208" s="613">
        <v>0</v>
      </c>
      <c r="AP208" s="613">
        <v>0</v>
      </c>
      <c r="AQ208" s="613">
        <v>0</v>
      </c>
      <c r="AR208" s="613">
        <v>0</v>
      </c>
      <c r="AS208" s="613">
        <v>0</v>
      </c>
      <c r="AT208" s="613">
        <v>0</v>
      </c>
      <c r="AU208" s="613">
        <v>0</v>
      </c>
      <c r="AV208" s="613">
        <v>0</v>
      </c>
      <c r="AW208" s="613">
        <v>0</v>
      </c>
      <c r="AX208" s="613">
        <v>0</v>
      </c>
      <c r="AY208" s="613">
        <v>0</v>
      </c>
      <c r="AZ208" s="613">
        <v>0</v>
      </c>
      <c r="BA208" s="613">
        <v>0</v>
      </c>
      <c r="BB208" s="613">
        <v>0</v>
      </c>
      <c r="BC208" s="613">
        <v>0</v>
      </c>
      <c r="BD208" s="613">
        <v>0</v>
      </c>
      <c r="BE208" s="613">
        <v>0</v>
      </c>
      <c r="BF208" s="613">
        <v>0</v>
      </c>
      <c r="BG208" s="613">
        <v>0</v>
      </c>
      <c r="BH208" s="613">
        <v>0</v>
      </c>
      <c r="BI208" s="613">
        <v>0</v>
      </c>
      <c r="BJ208" s="613">
        <v>0</v>
      </c>
      <c r="BK208" s="613"/>
      <c r="BL208" s="613"/>
      <c r="BM208" s="613"/>
      <c r="BN208" s="613"/>
      <c r="BO208" s="613"/>
      <c r="BP208" s="613"/>
      <c r="BQ208" s="613"/>
      <c r="BR208" s="613"/>
      <c r="BS208" s="613"/>
      <c r="BT208" s="613"/>
      <c r="BU208" s="613"/>
      <c r="BV208" s="613"/>
      <c r="BW208" s="613"/>
      <c r="BX208" s="613"/>
      <c r="BY208" s="613"/>
      <c r="BZ208" s="613"/>
      <c r="CA208" s="613"/>
      <c r="CB208" s="613"/>
      <c r="CC208" s="613"/>
      <c r="CD208" s="613"/>
      <c r="CE208" s="613"/>
      <c r="CF208" s="613"/>
      <c r="CG208" s="613"/>
      <c r="CH208" s="613"/>
      <c r="CI208" s="614"/>
      <c r="CK208" s="1366"/>
    </row>
    <row r="209" spans="1:89" s="1365" customFormat="1" x14ac:dyDescent="0.25">
      <c r="A209" s="1356"/>
      <c r="B209" s="889" t="s">
        <v>364</v>
      </c>
      <c r="C209" s="885" t="s">
        <v>365</v>
      </c>
      <c r="D209" s="886" t="s">
        <v>79</v>
      </c>
      <c r="E209" s="887" t="s">
        <v>145</v>
      </c>
      <c r="F209" s="888">
        <v>2</v>
      </c>
      <c r="G209" s="612"/>
      <c r="H209" s="612"/>
      <c r="I209" s="612">
        <v>0</v>
      </c>
      <c r="J209" s="612">
        <v>0</v>
      </c>
      <c r="K209" s="612">
        <v>0</v>
      </c>
      <c r="L209" s="612">
        <v>0</v>
      </c>
      <c r="M209" s="613">
        <v>0</v>
      </c>
      <c r="N209" s="613">
        <v>0</v>
      </c>
      <c r="O209" s="613">
        <v>0</v>
      </c>
      <c r="P209" s="613">
        <v>0</v>
      </c>
      <c r="Q209" s="613">
        <v>0</v>
      </c>
      <c r="R209" s="613">
        <v>0</v>
      </c>
      <c r="S209" s="613">
        <v>0</v>
      </c>
      <c r="T209" s="613">
        <v>0</v>
      </c>
      <c r="U209" s="613">
        <v>0</v>
      </c>
      <c r="V209" s="613">
        <v>0</v>
      </c>
      <c r="W209" s="613">
        <v>0</v>
      </c>
      <c r="X209" s="613">
        <v>0</v>
      </c>
      <c r="Y209" s="613">
        <v>0</v>
      </c>
      <c r="Z209" s="613">
        <v>0</v>
      </c>
      <c r="AA209" s="613">
        <v>0</v>
      </c>
      <c r="AB209" s="613">
        <v>0</v>
      </c>
      <c r="AC209" s="613">
        <v>0</v>
      </c>
      <c r="AD209" s="613">
        <v>0</v>
      </c>
      <c r="AE209" s="613">
        <v>0</v>
      </c>
      <c r="AF209" s="613">
        <v>0</v>
      </c>
      <c r="AG209" s="613">
        <v>0</v>
      </c>
      <c r="AH209" s="613">
        <v>0</v>
      </c>
      <c r="AI209" s="613">
        <v>0</v>
      </c>
      <c r="AJ209" s="613">
        <v>0</v>
      </c>
      <c r="AK209" s="613">
        <v>0</v>
      </c>
      <c r="AL209" s="613">
        <v>0</v>
      </c>
      <c r="AM209" s="613">
        <v>0</v>
      </c>
      <c r="AN209" s="613">
        <v>0</v>
      </c>
      <c r="AO209" s="613">
        <v>0</v>
      </c>
      <c r="AP209" s="613">
        <v>0</v>
      </c>
      <c r="AQ209" s="613">
        <v>0</v>
      </c>
      <c r="AR209" s="613">
        <v>0</v>
      </c>
      <c r="AS209" s="613">
        <v>0</v>
      </c>
      <c r="AT209" s="613">
        <v>0</v>
      </c>
      <c r="AU209" s="613">
        <v>0</v>
      </c>
      <c r="AV209" s="613">
        <v>0</v>
      </c>
      <c r="AW209" s="613">
        <v>0</v>
      </c>
      <c r="AX209" s="613">
        <v>0</v>
      </c>
      <c r="AY209" s="613">
        <v>0</v>
      </c>
      <c r="AZ209" s="613">
        <v>0</v>
      </c>
      <c r="BA209" s="613">
        <v>0</v>
      </c>
      <c r="BB209" s="613">
        <v>0</v>
      </c>
      <c r="BC209" s="613">
        <v>0</v>
      </c>
      <c r="BD209" s="613">
        <v>0</v>
      </c>
      <c r="BE209" s="613">
        <v>0</v>
      </c>
      <c r="BF209" s="613">
        <v>0</v>
      </c>
      <c r="BG209" s="613">
        <v>0</v>
      </c>
      <c r="BH209" s="613">
        <v>0</v>
      </c>
      <c r="BI209" s="613">
        <v>0</v>
      </c>
      <c r="BJ209" s="613">
        <v>0</v>
      </c>
      <c r="BK209" s="613"/>
      <c r="BL209" s="613"/>
      <c r="BM209" s="613"/>
      <c r="BN209" s="613"/>
      <c r="BO209" s="613"/>
      <c r="BP209" s="613"/>
      <c r="BQ209" s="613"/>
      <c r="BR209" s="613"/>
      <c r="BS209" s="613"/>
      <c r="BT209" s="613"/>
      <c r="BU209" s="613"/>
      <c r="BV209" s="613"/>
      <c r="BW209" s="613"/>
      <c r="BX209" s="613"/>
      <c r="BY209" s="613"/>
      <c r="BZ209" s="613"/>
      <c r="CA209" s="613"/>
      <c r="CB209" s="613"/>
      <c r="CC209" s="613"/>
      <c r="CD209" s="613"/>
      <c r="CE209" s="613"/>
      <c r="CF209" s="613"/>
      <c r="CG209" s="613"/>
      <c r="CH209" s="613"/>
      <c r="CI209" s="614"/>
      <c r="CK209" s="1366"/>
    </row>
    <row r="210" spans="1:89" s="1365" customFormat="1" x14ac:dyDescent="0.25">
      <c r="A210" s="1356"/>
      <c r="B210" s="889" t="s">
        <v>366</v>
      </c>
      <c r="C210" s="885" t="s">
        <v>367</v>
      </c>
      <c r="D210" s="886" t="s">
        <v>79</v>
      </c>
      <c r="E210" s="887" t="s">
        <v>145</v>
      </c>
      <c r="F210" s="888">
        <v>2</v>
      </c>
      <c r="G210" s="612"/>
      <c r="H210" s="612"/>
      <c r="I210" s="612">
        <v>-31.86475005479452</v>
      </c>
      <c r="J210" s="612">
        <v>-32.066351178082193</v>
      </c>
      <c r="K210" s="612">
        <v>-32.066351178082193</v>
      </c>
      <c r="L210" s="612">
        <v>-32.092601178082191</v>
      </c>
      <c r="M210" s="613">
        <v>-32.092601178082191</v>
      </c>
      <c r="N210" s="613">
        <v>-17.092601178082191</v>
      </c>
      <c r="O210" s="613">
        <v>-17.092601178082191</v>
      </c>
      <c r="P210" s="613">
        <v>-17.092601178082191</v>
      </c>
      <c r="Q210" s="613">
        <v>-2.0926011780821918</v>
      </c>
      <c r="R210" s="613">
        <v>-2.0926011780821918</v>
      </c>
      <c r="S210" s="613">
        <v>-2.0926011780821918</v>
      </c>
      <c r="T210" s="613">
        <v>-2.0926011780821918</v>
      </c>
      <c r="U210" s="613">
        <v>-2.0926011780821918</v>
      </c>
      <c r="V210" s="613">
        <v>-2.0926011780821918</v>
      </c>
      <c r="W210" s="613">
        <v>-2.0926011780821918</v>
      </c>
      <c r="X210" s="613">
        <v>-2.0926011780821918</v>
      </c>
      <c r="Y210" s="613">
        <v>-2.0926011780821918</v>
      </c>
      <c r="Z210" s="613">
        <v>-2.0926011780821918</v>
      </c>
      <c r="AA210" s="613">
        <v>-2.0926011780821918</v>
      </c>
      <c r="AB210" s="613">
        <v>-2.0926011780821918</v>
      </c>
      <c r="AC210" s="613">
        <v>-2.0926011780821918</v>
      </c>
      <c r="AD210" s="613">
        <v>-2.0926011780821918</v>
      </c>
      <c r="AE210" s="613">
        <v>-2.0926011780821918</v>
      </c>
      <c r="AF210" s="613">
        <v>-2.0926011780821918</v>
      </c>
      <c r="AG210" s="613">
        <v>-2.0926011780821918</v>
      </c>
      <c r="AH210" s="613">
        <v>-2.0926011780821918</v>
      </c>
      <c r="AI210" s="613">
        <v>-2.0926011780821918</v>
      </c>
      <c r="AJ210" s="613">
        <v>-2.0926011780821918</v>
      </c>
      <c r="AK210" s="613">
        <v>-2.0926011780821918</v>
      </c>
      <c r="AL210" s="613">
        <v>-2.0926011780821918</v>
      </c>
      <c r="AM210" s="613">
        <v>-2.0926011780821918</v>
      </c>
      <c r="AN210" s="613">
        <v>-2.0926011780821918</v>
      </c>
      <c r="AO210" s="613">
        <v>-2.0926011780821918</v>
      </c>
      <c r="AP210" s="613">
        <v>-2.0926011780821918</v>
      </c>
      <c r="AQ210" s="613">
        <v>-2.0926011780821918</v>
      </c>
      <c r="AR210" s="613">
        <v>-2.0926011780821918</v>
      </c>
      <c r="AS210" s="613">
        <v>-2.0926011780821918</v>
      </c>
      <c r="AT210" s="613">
        <v>-2.0926011780821918</v>
      </c>
      <c r="AU210" s="613">
        <v>-2.0926011780821918</v>
      </c>
      <c r="AV210" s="613">
        <v>-2.0926011780821918</v>
      </c>
      <c r="AW210" s="613">
        <v>-2.0926011780821918</v>
      </c>
      <c r="AX210" s="613">
        <v>-2.0926011780821918</v>
      </c>
      <c r="AY210" s="613">
        <v>-2.0926011780821918</v>
      </c>
      <c r="AZ210" s="613">
        <v>-2.0926011780821918</v>
      </c>
      <c r="BA210" s="613">
        <v>-2.0926011780821918</v>
      </c>
      <c r="BB210" s="613">
        <v>-2.0926011780821918</v>
      </c>
      <c r="BC210" s="613">
        <v>-2.0926011780821918</v>
      </c>
      <c r="BD210" s="613">
        <v>-2.0926011780821918</v>
      </c>
      <c r="BE210" s="613">
        <v>-2.0926011780821918</v>
      </c>
      <c r="BF210" s="613">
        <v>-2.0926011780821918</v>
      </c>
      <c r="BG210" s="613">
        <v>-2.0926011780821918</v>
      </c>
      <c r="BH210" s="613">
        <v>-2.0926011780821918</v>
      </c>
      <c r="BI210" s="613">
        <v>-2.0926011780821918</v>
      </c>
      <c r="BJ210" s="613">
        <v>-2.0926011780821918</v>
      </c>
      <c r="BK210" s="613"/>
      <c r="BL210" s="613"/>
      <c r="BM210" s="613"/>
      <c r="BN210" s="613"/>
      <c r="BO210" s="613"/>
      <c r="BP210" s="613"/>
      <c r="BQ210" s="613"/>
      <c r="BR210" s="613"/>
      <c r="BS210" s="613"/>
      <c r="BT210" s="613"/>
      <c r="BU210" s="613"/>
      <c r="BV210" s="613"/>
      <c r="BW210" s="613"/>
      <c r="BX210" s="613"/>
      <c r="BY210" s="613"/>
      <c r="BZ210" s="613"/>
      <c r="CA210" s="613"/>
      <c r="CB210" s="613"/>
      <c r="CC210" s="613"/>
      <c r="CD210" s="613"/>
      <c r="CE210" s="613"/>
      <c r="CF210" s="613"/>
      <c r="CG210" s="613"/>
      <c r="CH210" s="613"/>
      <c r="CI210" s="614"/>
      <c r="CK210" s="1366"/>
    </row>
    <row r="211" spans="1:89" s="1365" customFormat="1" x14ac:dyDescent="0.25">
      <c r="A211" s="1356"/>
      <c r="B211" s="889" t="s">
        <v>368</v>
      </c>
      <c r="C211" s="885" t="s">
        <v>369</v>
      </c>
      <c r="D211" s="886" t="s">
        <v>79</v>
      </c>
      <c r="E211" s="887" t="s">
        <v>145</v>
      </c>
      <c r="F211" s="888">
        <v>2</v>
      </c>
      <c r="G211" s="612"/>
      <c r="H211" s="612"/>
      <c r="I211" s="612">
        <v>240.012</v>
      </c>
      <c r="J211" s="612">
        <v>240.012</v>
      </c>
      <c r="K211" s="612">
        <v>240.012</v>
      </c>
      <c r="L211" s="612">
        <v>240.012</v>
      </c>
      <c r="M211" s="616">
        <v>240.012</v>
      </c>
      <c r="N211" s="616">
        <v>240.012</v>
      </c>
      <c r="O211" s="616">
        <v>240.012</v>
      </c>
      <c r="P211" s="616">
        <v>240.012</v>
      </c>
      <c r="Q211" s="616">
        <v>240.012</v>
      </c>
      <c r="R211" s="616">
        <v>240.012</v>
      </c>
      <c r="S211" s="616">
        <v>258.11200000000002</v>
      </c>
      <c r="T211" s="616">
        <v>258.11200000000002</v>
      </c>
      <c r="U211" s="616">
        <v>258.11200000000002</v>
      </c>
      <c r="V211" s="616">
        <v>258.11200000000002</v>
      </c>
      <c r="W211" s="616">
        <v>258.11200000000002</v>
      </c>
      <c r="X211" s="616">
        <v>258.11200000000002</v>
      </c>
      <c r="Y211" s="616">
        <v>258.11200000000002</v>
      </c>
      <c r="Z211" s="616">
        <v>258.11200000000002</v>
      </c>
      <c r="AA211" s="616">
        <v>258.11200000000002</v>
      </c>
      <c r="AB211" s="616">
        <v>258.11200000000002</v>
      </c>
      <c r="AC211" s="616">
        <v>258.11200000000002</v>
      </c>
      <c r="AD211" s="616">
        <v>258.11200000000002</v>
      </c>
      <c r="AE211" s="616">
        <v>258.11200000000002</v>
      </c>
      <c r="AF211" s="616">
        <v>258.11200000000002</v>
      </c>
      <c r="AG211" s="616">
        <v>258.11200000000002</v>
      </c>
      <c r="AH211" s="616">
        <v>258.11200000000002</v>
      </c>
      <c r="AI211" s="616">
        <v>258.11200000000002</v>
      </c>
      <c r="AJ211" s="616">
        <v>258.11200000000002</v>
      </c>
      <c r="AK211" s="616">
        <v>258.11200000000002</v>
      </c>
      <c r="AL211" s="616">
        <v>258.11200000000002</v>
      </c>
      <c r="AM211" s="616">
        <v>258.11200000000002</v>
      </c>
      <c r="AN211" s="616">
        <v>258.11200000000002</v>
      </c>
      <c r="AO211" s="616">
        <v>258.11200000000002</v>
      </c>
      <c r="AP211" s="616">
        <v>258.11200000000002</v>
      </c>
      <c r="AQ211" s="616">
        <v>258.11200000000002</v>
      </c>
      <c r="AR211" s="616">
        <v>258.11200000000002</v>
      </c>
      <c r="AS211" s="616">
        <v>258.11200000000002</v>
      </c>
      <c r="AT211" s="616">
        <v>258.11200000000002</v>
      </c>
      <c r="AU211" s="616">
        <v>258.11200000000002</v>
      </c>
      <c r="AV211" s="616">
        <v>258.11200000000002</v>
      </c>
      <c r="AW211" s="616">
        <v>258.11200000000002</v>
      </c>
      <c r="AX211" s="616">
        <v>258.11200000000002</v>
      </c>
      <c r="AY211" s="616">
        <v>258.11200000000002</v>
      </c>
      <c r="AZ211" s="616">
        <v>258.11200000000002</v>
      </c>
      <c r="BA211" s="616">
        <v>258.11200000000002</v>
      </c>
      <c r="BB211" s="616">
        <v>258.11200000000002</v>
      </c>
      <c r="BC211" s="616">
        <v>258.11200000000002</v>
      </c>
      <c r="BD211" s="616">
        <v>258.11200000000002</v>
      </c>
      <c r="BE211" s="616">
        <v>258.11200000000002</v>
      </c>
      <c r="BF211" s="616">
        <v>258.11200000000002</v>
      </c>
      <c r="BG211" s="616">
        <v>258.11200000000002</v>
      </c>
      <c r="BH211" s="616">
        <v>258.11200000000002</v>
      </c>
      <c r="BI211" s="616">
        <v>258.11200000000002</v>
      </c>
      <c r="BJ211" s="616">
        <v>258.11200000000002</v>
      </c>
      <c r="BK211" s="616"/>
      <c r="BL211" s="616"/>
      <c r="BM211" s="616"/>
      <c r="BN211" s="616"/>
      <c r="BO211" s="616"/>
      <c r="BP211" s="616"/>
      <c r="BQ211" s="616"/>
      <c r="BR211" s="616"/>
      <c r="BS211" s="616"/>
      <c r="BT211" s="616"/>
      <c r="BU211" s="616"/>
      <c r="BV211" s="616"/>
      <c r="BW211" s="616"/>
      <c r="BX211" s="616"/>
      <c r="BY211" s="616"/>
      <c r="BZ211" s="616"/>
      <c r="CA211" s="616"/>
      <c r="CB211" s="616"/>
      <c r="CC211" s="616"/>
      <c r="CD211" s="616"/>
      <c r="CE211" s="616"/>
      <c r="CF211" s="616"/>
      <c r="CG211" s="616"/>
      <c r="CH211" s="616"/>
      <c r="CI211" s="617"/>
      <c r="CK211" s="1366"/>
    </row>
    <row r="212" spans="1:89" s="1365" customFormat="1" x14ac:dyDescent="0.25">
      <c r="A212" s="1356"/>
      <c r="B212" s="889" t="s">
        <v>370</v>
      </c>
      <c r="C212" s="890" t="s">
        <v>371</v>
      </c>
      <c r="D212" s="886" t="s">
        <v>372</v>
      </c>
      <c r="E212" s="887" t="s">
        <v>145</v>
      </c>
      <c r="F212" s="888">
        <v>2</v>
      </c>
      <c r="G212" s="619"/>
      <c r="H212" s="619"/>
      <c r="I212" s="619">
        <f t="shared" ref="I212:BJ212" si="54">I211+I213</f>
        <v>238.97800000000001</v>
      </c>
      <c r="J212" s="619">
        <f t="shared" si="54"/>
        <v>238.94569000000001</v>
      </c>
      <c r="K212" s="619">
        <f t="shared" si="54"/>
        <v>238.91336999999999</v>
      </c>
      <c r="L212" s="619">
        <f t="shared" si="54"/>
        <v>238.88105999999999</v>
      </c>
      <c r="M212" s="623">
        <f t="shared" si="54"/>
        <v>238.84875</v>
      </c>
      <c r="N212" s="623">
        <f t="shared" si="54"/>
        <v>238.81644</v>
      </c>
      <c r="O212" s="623">
        <f t="shared" si="54"/>
        <v>238.78412</v>
      </c>
      <c r="P212" s="623">
        <f t="shared" si="54"/>
        <v>238.75181000000001</v>
      </c>
      <c r="Q212" s="623">
        <f t="shared" si="54"/>
        <v>238.71950000000001</v>
      </c>
      <c r="R212" s="623">
        <f t="shared" si="54"/>
        <v>238.68718999999999</v>
      </c>
      <c r="S212" s="623">
        <f t="shared" si="54"/>
        <v>256.75488000000001</v>
      </c>
      <c r="T212" s="623">
        <f t="shared" si="54"/>
        <v>256.72256000000004</v>
      </c>
      <c r="U212" s="623">
        <f t="shared" si="54"/>
        <v>256.69025000000005</v>
      </c>
      <c r="V212" s="623">
        <f t="shared" si="54"/>
        <v>256.65794</v>
      </c>
      <c r="W212" s="623">
        <f t="shared" si="54"/>
        <v>256.62562000000003</v>
      </c>
      <c r="X212" s="623">
        <f t="shared" si="54"/>
        <v>256.59331000000003</v>
      </c>
      <c r="Y212" s="623">
        <f t="shared" si="54"/>
        <v>256.56100000000004</v>
      </c>
      <c r="Z212" s="623">
        <f t="shared" si="54"/>
        <v>256.52869000000004</v>
      </c>
      <c r="AA212" s="623">
        <f t="shared" si="54"/>
        <v>255.00574500000002</v>
      </c>
      <c r="AB212" s="623">
        <f t="shared" si="54"/>
        <v>254.94362250000003</v>
      </c>
      <c r="AC212" s="623">
        <f t="shared" si="54"/>
        <v>254.88150000000002</v>
      </c>
      <c r="AD212" s="623">
        <f t="shared" si="54"/>
        <v>254.81937750000003</v>
      </c>
      <c r="AE212" s="623">
        <f t="shared" si="54"/>
        <v>254.75724500000001</v>
      </c>
      <c r="AF212" s="623">
        <f t="shared" si="54"/>
        <v>254.69512250000002</v>
      </c>
      <c r="AG212" s="623">
        <f t="shared" si="54"/>
        <v>254.63300000000001</v>
      </c>
      <c r="AH212" s="623">
        <f t="shared" si="54"/>
        <v>254.57087750000002</v>
      </c>
      <c r="AI212" s="623">
        <f t="shared" si="54"/>
        <v>254.50874500000003</v>
      </c>
      <c r="AJ212" s="623">
        <f t="shared" si="54"/>
        <v>254.44662250000002</v>
      </c>
      <c r="AK212" s="623">
        <f t="shared" si="54"/>
        <v>254.38450000000003</v>
      </c>
      <c r="AL212" s="623">
        <f t="shared" si="54"/>
        <v>254.32237750000002</v>
      </c>
      <c r="AM212" s="623">
        <f t="shared" si="54"/>
        <v>254.26024500000003</v>
      </c>
      <c r="AN212" s="623">
        <f t="shared" si="54"/>
        <v>254.19812250000001</v>
      </c>
      <c r="AO212" s="623">
        <f t="shared" si="54"/>
        <v>254.13600000000002</v>
      </c>
      <c r="AP212" s="623">
        <f t="shared" si="54"/>
        <v>254.07387750000004</v>
      </c>
      <c r="AQ212" s="623">
        <f t="shared" si="54"/>
        <v>254.01174500000002</v>
      </c>
      <c r="AR212" s="623">
        <f t="shared" si="54"/>
        <v>253.94962250000003</v>
      </c>
      <c r="AS212" s="623">
        <f t="shared" si="54"/>
        <v>253.88750000000002</v>
      </c>
      <c r="AT212" s="623">
        <f t="shared" si="54"/>
        <v>253.82537750000003</v>
      </c>
      <c r="AU212" s="623">
        <f t="shared" si="54"/>
        <v>253.76325500000002</v>
      </c>
      <c r="AV212" s="623">
        <f t="shared" si="54"/>
        <v>253.70112250000003</v>
      </c>
      <c r="AW212" s="623">
        <f t="shared" si="54"/>
        <v>253.63900000000001</v>
      </c>
      <c r="AX212" s="623">
        <f t="shared" si="54"/>
        <v>253.57687750000002</v>
      </c>
      <c r="AY212" s="623">
        <f t="shared" si="54"/>
        <v>253.51474500000003</v>
      </c>
      <c r="AZ212" s="623">
        <f t="shared" si="54"/>
        <v>253.45262250000002</v>
      </c>
      <c r="BA212" s="623">
        <f t="shared" si="54"/>
        <v>253.39050000000003</v>
      </c>
      <c r="BB212" s="623">
        <f t="shared" si="54"/>
        <v>253.32837750000002</v>
      </c>
      <c r="BC212" s="623">
        <f t="shared" si="54"/>
        <v>253.26624500000003</v>
      </c>
      <c r="BD212" s="623">
        <f t="shared" si="54"/>
        <v>253.20412250000001</v>
      </c>
      <c r="BE212" s="623">
        <f t="shared" si="54"/>
        <v>253.14200000000002</v>
      </c>
      <c r="BF212" s="623">
        <f t="shared" si="54"/>
        <v>253.07987750000001</v>
      </c>
      <c r="BG212" s="623">
        <f t="shared" si="54"/>
        <v>253.01775500000002</v>
      </c>
      <c r="BH212" s="623">
        <f t="shared" si="54"/>
        <v>252.95562250000003</v>
      </c>
      <c r="BI212" s="623">
        <f t="shared" si="54"/>
        <v>252.89350000000002</v>
      </c>
      <c r="BJ212" s="623">
        <f t="shared" si="54"/>
        <v>252.83137750000003</v>
      </c>
      <c r="BK212" s="1519"/>
      <c r="BL212" s="1519"/>
      <c r="BM212" s="1519"/>
      <c r="BN212" s="1519"/>
      <c r="BO212" s="1519"/>
      <c r="BP212" s="1519"/>
      <c r="BQ212" s="1519"/>
      <c r="BR212" s="1519"/>
      <c r="BS212" s="1519"/>
      <c r="BT212" s="1519"/>
      <c r="BU212" s="1519"/>
      <c r="BV212" s="1519"/>
      <c r="BW212" s="1519"/>
      <c r="BX212" s="1519"/>
      <c r="BY212" s="1519"/>
      <c r="BZ212" s="1519"/>
      <c r="CA212" s="1519"/>
      <c r="CB212" s="1519"/>
      <c r="CC212" s="1519"/>
      <c r="CD212" s="1519"/>
      <c r="CE212" s="1519"/>
      <c r="CF212" s="1519"/>
      <c r="CG212" s="1519"/>
      <c r="CH212" s="1519"/>
      <c r="CI212" s="1518"/>
      <c r="CK212" s="1366"/>
    </row>
    <row r="213" spans="1:89" s="1365" customFormat="1" ht="27.6" x14ac:dyDescent="0.25">
      <c r="A213" s="1356"/>
      <c r="B213" s="891" t="s">
        <v>373</v>
      </c>
      <c r="C213" s="892" t="s">
        <v>374</v>
      </c>
      <c r="D213" s="892" t="s">
        <v>375</v>
      </c>
      <c r="E213" s="893" t="s">
        <v>145</v>
      </c>
      <c r="F213" s="888">
        <v>2</v>
      </c>
      <c r="G213" s="619"/>
      <c r="H213" s="619"/>
      <c r="I213" s="619">
        <f t="shared" ref="I213:BJ213" si="55">SUM(I214:I219)</f>
        <v>-1.034</v>
      </c>
      <c r="J213" s="619">
        <f t="shared" si="55"/>
        <v>-1.0663100000000001</v>
      </c>
      <c r="K213" s="619">
        <f t="shared" si="55"/>
        <v>-1.09863</v>
      </c>
      <c r="L213" s="619">
        <f t="shared" si="55"/>
        <v>-1.1309400000000001</v>
      </c>
      <c r="M213" s="623">
        <f t="shared" si="55"/>
        <v>-1.1632499999999999</v>
      </c>
      <c r="N213" s="623">
        <f t="shared" si="55"/>
        <v>-1.19556</v>
      </c>
      <c r="O213" s="623">
        <f t="shared" si="55"/>
        <v>-1.2278800000000001</v>
      </c>
      <c r="P213" s="623">
        <f t="shared" si="55"/>
        <v>-1.2601899999999999</v>
      </c>
      <c r="Q213" s="623">
        <f t="shared" si="55"/>
        <v>-1.2925</v>
      </c>
      <c r="R213" s="623">
        <f t="shared" si="55"/>
        <v>-1.32481</v>
      </c>
      <c r="S213" s="623">
        <f t="shared" si="55"/>
        <v>-1.3571200000000001</v>
      </c>
      <c r="T213" s="623">
        <f t="shared" si="55"/>
        <v>-1.38944</v>
      </c>
      <c r="U213" s="623">
        <f t="shared" si="55"/>
        <v>-1.4217500000000001</v>
      </c>
      <c r="V213" s="623">
        <f t="shared" si="55"/>
        <v>-1.4540599999999999</v>
      </c>
      <c r="W213" s="623">
        <f t="shared" si="55"/>
        <v>-1.48638</v>
      </c>
      <c r="X213" s="623">
        <f t="shared" si="55"/>
        <v>-1.5186900000000001</v>
      </c>
      <c r="Y213" s="623">
        <f t="shared" si="55"/>
        <v>-1.5509999999999999</v>
      </c>
      <c r="Z213" s="623">
        <f t="shared" si="55"/>
        <v>-1.58331</v>
      </c>
      <c r="AA213" s="623">
        <f t="shared" si="55"/>
        <v>-3.106255</v>
      </c>
      <c r="AB213" s="623">
        <f t="shared" si="55"/>
        <v>-3.1683775000000001</v>
      </c>
      <c r="AC213" s="623">
        <f t="shared" si="55"/>
        <v>-3.2305000000000001</v>
      </c>
      <c r="AD213" s="623">
        <f t="shared" si="55"/>
        <v>-3.2926225000000002</v>
      </c>
      <c r="AE213" s="623">
        <f t="shared" si="55"/>
        <v>-3.3547549999999999</v>
      </c>
      <c r="AF213" s="623">
        <f t="shared" si="55"/>
        <v>-3.4168775</v>
      </c>
      <c r="AG213" s="623">
        <f t="shared" si="55"/>
        <v>-3.4790000000000001</v>
      </c>
      <c r="AH213" s="623">
        <f t="shared" si="55"/>
        <v>-3.5411225000000002</v>
      </c>
      <c r="AI213" s="623">
        <f t="shared" si="55"/>
        <v>-3.6032549999999999</v>
      </c>
      <c r="AJ213" s="623">
        <f t="shared" si="55"/>
        <v>-3.6653775</v>
      </c>
      <c r="AK213" s="623">
        <f t="shared" si="55"/>
        <v>-3.7275</v>
      </c>
      <c r="AL213" s="623">
        <f t="shared" si="55"/>
        <v>-3.7896225000000001</v>
      </c>
      <c r="AM213" s="623">
        <f t="shared" si="55"/>
        <v>-3.8517549999999998</v>
      </c>
      <c r="AN213" s="623">
        <f t="shared" si="55"/>
        <v>-3.9138774999999999</v>
      </c>
      <c r="AO213" s="623">
        <f t="shared" si="55"/>
        <v>-3.976</v>
      </c>
      <c r="AP213" s="623">
        <f t="shared" si="55"/>
        <v>-4.0381225000000001</v>
      </c>
      <c r="AQ213" s="623">
        <f t="shared" si="55"/>
        <v>-4.1002549999999998</v>
      </c>
      <c r="AR213" s="623">
        <f t="shared" si="55"/>
        <v>-4.1623774999999998</v>
      </c>
      <c r="AS213" s="623">
        <f t="shared" si="55"/>
        <v>-4.2244999999999999</v>
      </c>
      <c r="AT213" s="623">
        <f t="shared" si="55"/>
        <v>-4.2866225</v>
      </c>
      <c r="AU213" s="623">
        <f t="shared" si="55"/>
        <v>-4.3487450000000001</v>
      </c>
      <c r="AV213" s="623">
        <f t="shared" si="55"/>
        <v>-4.4108774999999998</v>
      </c>
      <c r="AW213" s="623">
        <f t="shared" si="55"/>
        <v>-4.4729999999999999</v>
      </c>
      <c r="AX213" s="623">
        <f t="shared" si="55"/>
        <v>-4.5351224999999999</v>
      </c>
      <c r="AY213" s="623">
        <f t="shared" si="55"/>
        <v>-4.5972550000000005</v>
      </c>
      <c r="AZ213" s="623">
        <f t="shared" si="55"/>
        <v>-4.6593774999999997</v>
      </c>
      <c r="BA213" s="623">
        <f t="shared" si="55"/>
        <v>-4.7215000000000007</v>
      </c>
      <c r="BB213" s="623">
        <f t="shared" si="55"/>
        <v>-4.7836224999999999</v>
      </c>
      <c r="BC213" s="623">
        <f t="shared" si="55"/>
        <v>-4.8457550000000005</v>
      </c>
      <c r="BD213" s="623">
        <f t="shared" si="55"/>
        <v>-4.9078774999999997</v>
      </c>
      <c r="BE213" s="623">
        <f t="shared" si="55"/>
        <v>-4.97</v>
      </c>
      <c r="BF213" s="623">
        <f t="shared" si="55"/>
        <v>-5.0321224999999998</v>
      </c>
      <c r="BG213" s="623">
        <f t="shared" si="55"/>
        <v>-5.0942449999999999</v>
      </c>
      <c r="BH213" s="623">
        <f t="shared" si="55"/>
        <v>-5.1563774999999996</v>
      </c>
      <c r="BI213" s="623">
        <f t="shared" si="55"/>
        <v>-5.2184999999999997</v>
      </c>
      <c r="BJ213" s="623">
        <f t="shared" si="55"/>
        <v>-5.2806224999999998</v>
      </c>
      <c r="BK213" s="1519"/>
      <c r="BL213" s="1519"/>
      <c r="BM213" s="1519"/>
      <c r="BN213" s="1519"/>
      <c r="BO213" s="1519"/>
      <c r="BP213" s="1519"/>
      <c r="BQ213" s="1519"/>
      <c r="BR213" s="1519"/>
      <c r="BS213" s="1519"/>
      <c r="BT213" s="1519"/>
      <c r="BU213" s="1519"/>
      <c r="BV213" s="1519"/>
      <c r="BW213" s="1519"/>
      <c r="BX213" s="1519"/>
      <c r="BY213" s="1519"/>
      <c r="BZ213" s="1519"/>
      <c r="CA213" s="1519"/>
      <c r="CB213" s="1519"/>
      <c r="CC213" s="1519"/>
      <c r="CD213" s="1519"/>
      <c r="CE213" s="1519"/>
      <c r="CF213" s="1519"/>
      <c r="CG213" s="1519"/>
      <c r="CH213" s="1519"/>
      <c r="CI213" s="1518"/>
      <c r="CK213" s="1366"/>
    </row>
    <row r="214" spans="1:89" s="1365" customFormat="1" x14ac:dyDescent="0.25">
      <c r="A214" s="1356"/>
      <c r="B214" s="889" t="s">
        <v>376</v>
      </c>
      <c r="C214" s="890" t="s">
        <v>377</v>
      </c>
      <c r="D214" s="886" t="s">
        <v>79</v>
      </c>
      <c r="E214" s="887" t="s">
        <v>145</v>
      </c>
      <c r="F214" s="888">
        <v>2</v>
      </c>
      <c r="G214" s="612"/>
      <c r="H214" s="612"/>
      <c r="I214" s="612">
        <v>-1.034</v>
      </c>
      <c r="J214" s="612">
        <v>-1.0663100000000001</v>
      </c>
      <c r="K214" s="612">
        <v>-1.09863</v>
      </c>
      <c r="L214" s="612">
        <v>-1.1309400000000001</v>
      </c>
      <c r="M214" s="616">
        <v>-1.1632499999999999</v>
      </c>
      <c r="N214" s="616">
        <v>-1.19556</v>
      </c>
      <c r="O214" s="616">
        <v>-1.2278800000000001</v>
      </c>
      <c r="P214" s="616">
        <v>-1.2601899999999999</v>
      </c>
      <c r="Q214" s="616">
        <v>-1.2925</v>
      </c>
      <c r="R214" s="616">
        <v>-1.32481</v>
      </c>
      <c r="S214" s="616">
        <v>-1.3571200000000001</v>
      </c>
      <c r="T214" s="616">
        <v>-1.38944</v>
      </c>
      <c r="U214" s="616">
        <v>-1.4217500000000001</v>
      </c>
      <c r="V214" s="616">
        <v>-1.4540599999999999</v>
      </c>
      <c r="W214" s="616">
        <v>-1.48638</v>
      </c>
      <c r="X214" s="616">
        <v>-1.5186900000000001</v>
      </c>
      <c r="Y214" s="616">
        <v>-1.5509999999999999</v>
      </c>
      <c r="Z214" s="616">
        <v>-1.58331</v>
      </c>
      <c r="AA214" s="616">
        <v>-3.106255</v>
      </c>
      <c r="AB214" s="616">
        <v>-3.1683775000000001</v>
      </c>
      <c r="AC214" s="616">
        <v>-3.2305000000000001</v>
      </c>
      <c r="AD214" s="616">
        <v>-3.2926225000000002</v>
      </c>
      <c r="AE214" s="616">
        <v>-3.3547549999999999</v>
      </c>
      <c r="AF214" s="616">
        <v>-3.4168775</v>
      </c>
      <c r="AG214" s="616">
        <v>-3.4790000000000001</v>
      </c>
      <c r="AH214" s="616">
        <v>-3.5411225000000002</v>
      </c>
      <c r="AI214" s="616">
        <v>-3.6032549999999999</v>
      </c>
      <c r="AJ214" s="616">
        <v>-3.6653775</v>
      </c>
      <c r="AK214" s="616">
        <v>-3.7275</v>
      </c>
      <c r="AL214" s="616">
        <v>-3.7896225000000001</v>
      </c>
      <c r="AM214" s="616">
        <v>-3.8517549999999998</v>
      </c>
      <c r="AN214" s="616">
        <v>-3.9138774999999999</v>
      </c>
      <c r="AO214" s="616">
        <v>-3.976</v>
      </c>
      <c r="AP214" s="616">
        <v>-4.0381225000000001</v>
      </c>
      <c r="AQ214" s="616">
        <v>-4.1002549999999998</v>
      </c>
      <c r="AR214" s="616">
        <v>-4.1623774999999998</v>
      </c>
      <c r="AS214" s="616">
        <v>-4.2244999999999999</v>
      </c>
      <c r="AT214" s="616">
        <v>-4.2866225</v>
      </c>
      <c r="AU214" s="616">
        <v>-4.3487450000000001</v>
      </c>
      <c r="AV214" s="616">
        <v>-4.4108774999999998</v>
      </c>
      <c r="AW214" s="616">
        <v>-4.4729999999999999</v>
      </c>
      <c r="AX214" s="616">
        <v>-4.5351224999999999</v>
      </c>
      <c r="AY214" s="616">
        <v>-4.5972550000000005</v>
      </c>
      <c r="AZ214" s="616">
        <v>-4.6593774999999997</v>
      </c>
      <c r="BA214" s="616">
        <v>-4.7215000000000007</v>
      </c>
      <c r="BB214" s="616">
        <v>-4.7836224999999999</v>
      </c>
      <c r="BC214" s="616">
        <v>-4.8457550000000005</v>
      </c>
      <c r="BD214" s="616">
        <v>-4.9078774999999997</v>
      </c>
      <c r="BE214" s="616">
        <v>-4.97</v>
      </c>
      <c r="BF214" s="616">
        <v>-5.0321224999999998</v>
      </c>
      <c r="BG214" s="616">
        <v>-5.0942449999999999</v>
      </c>
      <c r="BH214" s="616">
        <v>-5.1563774999999996</v>
      </c>
      <c r="BI214" s="616">
        <v>-5.2184999999999997</v>
      </c>
      <c r="BJ214" s="616">
        <v>-5.2806224999999998</v>
      </c>
      <c r="BK214" s="616"/>
      <c r="BL214" s="616"/>
      <c r="BM214" s="616"/>
      <c r="BN214" s="616"/>
      <c r="BO214" s="616"/>
      <c r="BP214" s="616"/>
      <c r="BQ214" s="616"/>
      <c r="BR214" s="616"/>
      <c r="BS214" s="616"/>
      <c r="BT214" s="616"/>
      <c r="BU214" s="616"/>
      <c r="BV214" s="616"/>
      <c r="BW214" s="616"/>
      <c r="BX214" s="616"/>
      <c r="BY214" s="616"/>
      <c r="BZ214" s="616"/>
      <c r="CA214" s="616"/>
      <c r="CB214" s="616"/>
      <c r="CC214" s="616"/>
      <c r="CD214" s="616"/>
      <c r="CE214" s="616"/>
      <c r="CF214" s="616"/>
      <c r="CG214" s="616"/>
      <c r="CH214" s="616"/>
      <c r="CI214" s="617"/>
      <c r="CK214" s="1366"/>
    </row>
    <row r="215" spans="1:89" s="1365" customFormat="1" ht="27.6" x14ac:dyDescent="0.25">
      <c r="A215" s="1356"/>
      <c r="B215" s="889" t="s">
        <v>378</v>
      </c>
      <c r="C215" s="890" t="s">
        <v>379</v>
      </c>
      <c r="D215" s="886" t="s">
        <v>79</v>
      </c>
      <c r="E215" s="887" t="s">
        <v>145</v>
      </c>
      <c r="F215" s="888">
        <v>2</v>
      </c>
      <c r="G215" s="612"/>
      <c r="H215" s="612"/>
      <c r="I215" s="612">
        <v>0</v>
      </c>
      <c r="J215" s="612">
        <v>0</v>
      </c>
      <c r="K215" s="612">
        <v>0</v>
      </c>
      <c r="L215" s="612">
        <v>0</v>
      </c>
      <c r="M215" s="616">
        <v>0</v>
      </c>
      <c r="N215" s="616">
        <v>0</v>
      </c>
      <c r="O215" s="616">
        <v>0</v>
      </c>
      <c r="P215" s="616">
        <v>0</v>
      </c>
      <c r="Q215" s="616">
        <v>0</v>
      </c>
      <c r="R215" s="616">
        <v>0</v>
      </c>
      <c r="S215" s="616">
        <v>0</v>
      </c>
      <c r="T215" s="616">
        <v>0</v>
      </c>
      <c r="U215" s="616">
        <v>0</v>
      </c>
      <c r="V215" s="616">
        <v>0</v>
      </c>
      <c r="W215" s="616">
        <v>0</v>
      </c>
      <c r="X215" s="616">
        <v>0</v>
      </c>
      <c r="Y215" s="616">
        <v>0</v>
      </c>
      <c r="Z215" s="616">
        <v>0</v>
      </c>
      <c r="AA215" s="616">
        <v>0</v>
      </c>
      <c r="AB215" s="616">
        <v>0</v>
      </c>
      <c r="AC215" s="616">
        <v>0</v>
      </c>
      <c r="AD215" s="616">
        <v>0</v>
      </c>
      <c r="AE215" s="616">
        <v>0</v>
      </c>
      <c r="AF215" s="616">
        <v>0</v>
      </c>
      <c r="AG215" s="616">
        <v>0</v>
      </c>
      <c r="AH215" s="616">
        <v>0</v>
      </c>
      <c r="AI215" s="616">
        <v>0</v>
      </c>
      <c r="AJ215" s="616">
        <v>0</v>
      </c>
      <c r="AK215" s="616">
        <v>0</v>
      </c>
      <c r="AL215" s="616">
        <v>0</v>
      </c>
      <c r="AM215" s="616">
        <v>0</v>
      </c>
      <c r="AN215" s="616">
        <v>0</v>
      </c>
      <c r="AO215" s="616">
        <v>0</v>
      </c>
      <c r="AP215" s="616">
        <v>0</v>
      </c>
      <c r="AQ215" s="616">
        <v>0</v>
      </c>
      <c r="AR215" s="616">
        <v>0</v>
      </c>
      <c r="AS215" s="616">
        <v>0</v>
      </c>
      <c r="AT215" s="616">
        <v>0</v>
      </c>
      <c r="AU215" s="616">
        <v>0</v>
      </c>
      <c r="AV215" s="616">
        <v>0</v>
      </c>
      <c r="AW215" s="616">
        <v>0</v>
      </c>
      <c r="AX215" s="616">
        <v>0</v>
      </c>
      <c r="AY215" s="616">
        <v>0</v>
      </c>
      <c r="AZ215" s="616">
        <v>0</v>
      </c>
      <c r="BA215" s="616">
        <v>0</v>
      </c>
      <c r="BB215" s="616">
        <v>0</v>
      </c>
      <c r="BC215" s="616">
        <v>0</v>
      </c>
      <c r="BD215" s="616">
        <v>0</v>
      </c>
      <c r="BE215" s="616">
        <v>0</v>
      </c>
      <c r="BF215" s="616">
        <v>0</v>
      </c>
      <c r="BG215" s="616">
        <v>0</v>
      </c>
      <c r="BH215" s="616">
        <v>0</v>
      </c>
      <c r="BI215" s="616">
        <v>0</v>
      </c>
      <c r="BJ215" s="616">
        <v>0</v>
      </c>
      <c r="BK215" s="616"/>
      <c r="BL215" s="616"/>
      <c r="BM215" s="616"/>
      <c r="BN215" s="616"/>
      <c r="BO215" s="616"/>
      <c r="BP215" s="616"/>
      <c r="BQ215" s="616"/>
      <c r="BR215" s="616"/>
      <c r="BS215" s="616"/>
      <c r="BT215" s="616"/>
      <c r="BU215" s="616"/>
      <c r="BV215" s="616"/>
      <c r="BW215" s="616"/>
      <c r="BX215" s="616"/>
      <c r="BY215" s="616"/>
      <c r="BZ215" s="616"/>
      <c r="CA215" s="616"/>
      <c r="CB215" s="616"/>
      <c r="CC215" s="616"/>
      <c r="CD215" s="616"/>
      <c r="CE215" s="616"/>
      <c r="CF215" s="616"/>
      <c r="CG215" s="616"/>
      <c r="CH215" s="616"/>
      <c r="CI215" s="617"/>
      <c r="CK215" s="1366"/>
    </row>
    <row r="216" spans="1:89" s="1365" customFormat="1" ht="55.2" x14ac:dyDescent="0.25">
      <c r="A216" s="1356"/>
      <c r="B216" s="889" t="s">
        <v>380</v>
      </c>
      <c r="C216" s="890" t="s">
        <v>688</v>
      </c>
      <c r="D216" s="886" t="s">
        <v>79</v>
      </c>
      <c r="E216" s="887" t="s">
        <v>145</v>
      </c>
      <c r="F216" s="888">
        <v>2</v>
      </c>
      <c r="G216" s="612"/>
      <c r="H216" s="612"/>
      <c r="I216" s="612">
        <v>0</v>
      </c>
      <c r="J216" s="612">
        <v>0</v>
      </c>
      <c r="K216" s="612">
        <v>0</v>
      </c>
      <c r="L216" s="612">
        <v>0</v>
      </c>
      <c r="M216" s="616">
        <v>0</v>
      </c>
      <c r="N216" s="616">
        <v>0</v>
      </c>
      <c r="O216" s="616">
        <v>0</v>
      </c>
      <c r="P216" s="616">
        <v>0</v>
      </c>
      <c r="Q216" s="616">
        <v>0</v>
      </c>
      <c r="R216" s="616">
        <v>0</v>
      </c>
      <c r="S216" s="616">
        <v>0</v>
      </c>
      <c r="T216" s="616">
        <v>0</v>
      </c>
      <c r="U216" s="616">
        <v>0</v>
      </c>
      <c r="V216" s="616">
        <v>0</v>
      </c>
      <c r="W216" s="616">
        <v>0</v>
      </c>
      <c r="X216" s="616">
        <v>0</v>
      </c>
      <c r="Y216" s="616">
        <v>0</v>
      </c>
      <c r="Z216" s="616">
        <v>0</v>
      </c>
      <c r="AA216" s="616">
        <v>0</v>
      </c>
      <c r="AB216" s="616">
        <v>0</v>
      </c>
      <c r="AC216" s="616">
        <v>0</v>
      </c>
      <c r="AD216" s="616">
        <v>0</v>
      </c>
      <c r="AE216" s="616">
        <v>0</v>
      </c>
      <c r="AF216" s="616">
        <v>0</v>
      </c>
      <c r="AG216" s="616">
        <v>0</v>
      </c>
      <c r="AH216" s="616">
        <v>0</v>
      </c>
      <c r="AI216" s="616">
        <v>0</v>
      </c>
      <c r="AJ216" s="616">
        <v>0</v>
      </c>
      <c r="AK216" s="616">
        <v>0</v>
      </c>
      <c r="AL216" s="616">
        <v>0</v>
      </c>
      <c r="AM216" s="616">
        <v>0</v>
      </c>
      <c r="AN216" s="616">
        <v>0</v>
      </c>
      <c r="AO216" s="616">
        <v>0</v>
      </c>
      <c r="AP216" s="616">
        <v>0</v>
      </c>
      <c r="AQ216" s="616">
        <v>0</v>
      </c>
      <c r="AR216" s="616">
        <v>0</v>
      </c>
      <c r="AS216" s="616">
        <v>0</v>
      </c>
      <c r="AT216" s="616">
        <v>0</v>
      </c>
      <c r="AU216" s="616">
        <v>0</v>
      </c>
      <c r="AV216" s="616">
        <v>0</v>
      </c>
      <c r="AW216" s="616">
        <v>0</v>
      </c>
      <c r="AX216" s="616">
        <v>0</v>
      </c>
      <c r="AY216" s="616">
        <v>0</v>
      </c>
      <c r="AZ216" s="616">
        <v>0</v>
      </c>
      <c r="BA216" s="616">
        <v>0</v>
      </c>
      <c r="BB216" s="616">
        <v>0</v>
      </c>
      <c r="BC216" s="616">
        <v>0</v>
      </c>
      <c r="BD216" s="616">
        <v>0</v>
      </c>
      <c r="BE216" s="616">
        <v>0</v>
      </c>
      <c r="BF216" s="616">
        <v>0</v>
      </c>
      <c r="BG216" s="616">
        <v>0</v>
      </c>
      <c r="BH216" s="616">
        <v>0</v>
      </c>
      <c r="BI216" s="616">
        <v>0</v>
      </c>
      <c r="BJ216" s="616">
        <v>0</v>
      </c>
      <c r="BK216" s="616"/>
      <c r="BL216" s="616"/>
      <c r="BM216" s="616"/>
      <c r="BN216" s="616"/>
      <c r="BO216" s="616"/>
      <c r="BP216" s="616"/>
      <c r="BQ216" s="616"/>
      <c r="BR216" s="616"/>
      <c r="BS216" s="616"/>
      <c r="BT216" s="616"/>
      <c r="BU216" s="616"/>
      <c r="BV216" s="616"/>
      <c r="BW216" s="616"/>
      <c r="BX216" s="616"/>
      <c r="BY216" s="616"/>
      <c r="BZ216" s="616"/>
      <c r="CA216" s="616"/>
      <c r="CB216" s="616"/>
      <c r="CC216" s="616"/>
      <c r="CD216" s="616"/>
      <c r="CE216" s="616"/>
      <c r="CF216" s="616"/>
      <c r="CG216" s="616"/>
      <c r="CH216" s="616"/>
      <c r="CI216" s="617"/>
      <c r="CK216" s="1366"/>
    </row>
    <row r="217" spans="1:89" s="1365" customFormat="1" ht="27.6" x14ac:dyDescent="0.25">
      <c r="A217" s="1356"/>
      <c r="B217" s="889" t="s">
        <v>382</v>
      </c>
      <c r="C217" s="890" t="s">
        <v>383</v>
      </c>
      <c r="D217" s="886" t="s">
        <v>79</v>
      </c>
      <c r="E217" s="887" t="s">
        <v>145</v>
      </c>
      <c r="F217" s="888">
        <v>2</v>
      </c>
      <c r="G217" s="612"/>
      <c r="H217" s="612"/>
      <c r="I217" s="612">
        <v>0</v>
      </c>
      <c r="J217" s="612">
        <v>0</v>
      </c>
      <c r="K217" s="612">
        <v>0</v>
      </c>
      <c r="L217" s="612">
        <v>0</v>
      </c>
      <c r="M217" s="616">
        <v>0</v>
      </c>
      <c r="N217" s="616">
        <v>0</v>
      </c>
      <c r="O217" s="616">
        <v>0</v>
      </c>
      <c r="P217" s="616">
        <v>0</v>
      </c>
      <c r="Q217" s="616">
        <v>0</v>
      </c>
      <c r="R217" s="616">
        <v>0</v>
      </c>
      <c r="S217" s="616">
        <v>0</v>
      </c>
      <c r="T217" s="616">
        <v>0</v>
      </c>
      <c r="U217" s="616">
        <v>0</v>
      </c>
      <c r="V217" s="616">
        <v>0</v>
      </c>
      <c r="W217" s="616">
        <v>0</v>
      </c>
      <c r="X217" s="616">
        <v>0</v>
      </c>
      <c r="Y217" s="616">
        <v>0</v>
      </c>
      <c r="Z217" s="616">
        <v>0</v>
      </c>
      <c r="AA217" s="616">
        <v>0</v>
      </c>
      <c r="AB217" s="616">
        <v>0</v>
      </c>
      <c r="AC217" s="616">
        <v>0</v>
      </c>
      <c r="AD217" s="616">
        <v>0</v>
      </c>
      <c r="AE217" s="616">
        <v>0</v>
      </c>
      <c r="AF217" s="616">
        <v>0</v>
      </c>
      <c r="AG217" s="616">
        <v>0</v>
      </c>
      <c r="AH217" s="616">
        <v>0</v>
      </c>
      <c r="AI217" s="616">
        <v>0</v>
      </c>
      <c r="AJ217" s="616">
        <v>0</v>
      </c>
      <c r="AK217" s="616">
        <v>0</v>
      </c>
      <c r="AL217" s="616">
        <v>0</v>
      </c>
      <c r="AM217" s="616">
        <v>0</v>
      </c>
      <c r="AN217" s="616">
        <v>0</v>
      </c>
      <c r="AO217" s="616">
        <v>0</v>
      </c>
      <c r="AP217" s="616">
        <v>0</v>
      </c>
      <c r="AQ217" s="616">
        <v>0</v>
      </c>
      <c r="AR217" s="616">
        <v>0</v>
      </c>
      <c r="AS217" s="616">
        <v>0</v>
      </c>
      <c r="AT217" s="616">
        <v>0</v>
      </c>
      <c r="AU217" s="616">
        <v>0</v>
      </c>
      <c r="AV217" s="616">
        <v>0</v>
      </c>
      <c r="AW217" s="616">
        <v>0</v>
      </c>
      <c r="AX217" s="616">
        <v>0</v>
      </c>
      <c r="AY217" s="616">
        <v>0</v>
      </c>
      <c r="AZ217" s="616">
        <v>0</v>
      </c>
      <c r="BA217" s="616">
        <v>0</v>
      </c>
      <c r="BB217" s="616">
        <v>0</v>
      </c>
      <c r="BC217" s="616">
        <v>0</v>
      </c>
      <c r="BD217" s="616">
        <v>0</v>
      </c>
      <c r="BE217" s="616">
        <v>0</v>
      </c>
      <c r="BF217" s="616">
        <v>0</v>
      </c>
      <c r="BG217" s="616">
        <v>0</v>
      </c>
      <c r="BH217" s="616">
        <v>0</v>
      </c>
      <c r="BI217" s="616">
        <v>0</v>
      </c>
      <c r="BJ217" s="616">
        <v>0</v>
      </c>
      <c r="BK217" s="616"/>
      <c r="BL217" s="616"/>
      <c r="BM217" s="616"/>
      <c r="BN217" s="616"/>
      <c r="BO217" s="616"/>
      <c r="BP217" s="616"/>
      <c r="BQ217" s="616"/>
      <c r="BR217" s="616"/>
      <c r="BS217" s="616"/>
      <c r="BT217" s="616"/>
      <c r="BU217" s="616"/>
      <c r="BV217" s="616"/>
      <c r="BW217" s="616"/>
      <c r="BX217" s="616"/>
      <c r="BY217" s="616"/>
      <c r="BZ217" s="616"/>
      <c r="CA217" s="616"/>
      <c r="CB217" s="616"/>
      <c r="CC217" s="616"/>
      <c r="CD217" s="616"/>
      <c r="CE217" s="616"/>
      <c r="CF217" s="616"/>
      <c r="CG217" s="616"/>
      <c r="CH217" s="616"/>
      <c r="CI217" s="617"/>
      <c r="CK217" s="1366"/>
    </row>
    <row r="218" spans="1:89" s="1365" customFormat="1" x14ac:dyDescent="0.25">
      <c r="A218" s="1356"/>
      <c r="B218" s="889" t="s">
        <v>384</v>
      </c>
      <c r="C218" s="890" t="s">
        <v>385</v>
      </c>
      <c r="D218" s="886" t="s">
        <v>386</v>
      </c>
      <c r="E218" s="887" t="s">
        <v>145</v>
      </c>
      <c r="F218" s="888">
        <v>2</v>
      </c>
      <c r="G218" s="612"/>
      <c r="H218" s="612"/>
      <c r="I218" s="612">
        <v>0</v>
      </c>
      <c r="J218" s="612">
        <v>0</v>
      </c>
      <c r="K218" s="612">
        <v>0</v>
      </c>
      <c r="L218" s="612">
        <v>0</v>
      </c>
      <c r="M218" s="624">
        <v>0</v>
      </c>
      <c r="N218" s="624">
        <v>0</v>
      </c>
      <c r="O218" s="624">
        <v>0</v>
      </c>
      <c r="P218" s="624">
        <v>0</v>
      </c>
      <c r="Q218" s="624">
        <v>0</v>
      </c>
      <c r="R218" s="624">
        <v>0</v>
      </c>
      <c r="S218" s="624">
        <v>0</v>
      </c>
      <c r="T218" s="624">
        <v>0</v>
      </c>
      <c r="U218" s="624">
        <v>0</v>
      </c>
      <c r="V218" s="624">
        <v>0</v>
      </c>
      <c r="W218" s="624">
        <v>0</v>
      </c>
      <c r="X218" s="624">
        <v>0</v>
      </c>
      <c r="Y218" s="624">
        <v>0</v>
      </c>
      <c r="Z218" s="624">
        <v>0</v>
      </c>
      <c r="AA218" s="624">
        <v>0</v>
      </c>
      <c r="AB218" s="624">
        <v>0</v>
      </c>
      <c r="AC218" s="624">
        <v>0</v>
      </c>
      <c r="AD218" s="624">
        <v>0</v>
      </c>
      <c r="AE218" s="624">
        <v>0</v>
      </c>
      <c r="AF218" s="624">
        <v>0</v>
      </c>
      <c r="AG218" s="624">
        <v>0</v>
      </c>
      <c r="AH218" s="624">
        <v>0</v>
      </c>
      <c r="AI218" s="624">
        <v>0</v>
      </c>
      <c r="AJ218" s="624">
        <v>0</v>
      </c>
      <c r="AK218" s="624">
        <v>0</v>
      </c>
      <c r="AL218" s="624">
        <v>0</v>
      </c>
      <c r="AM218" s="624">
        <v>0</v>
      </c>
      <c r="AN218" s="624">
        <v>0</v>
      </c>
      <c r="AO218" s="624">
        <v>0</v>
      </c>
      <c r="AP218" s="624">
        <v>0</v>
      </c>
      <c r="AQ218" s="624">
        <v>0</v>
      </c>
      <c r="AR218" s="624">
        <v>0</v>
      </c>
      <c r="AS218" s="624">
        <v>0</v>
      </c>
      <c r="AT218" s="624">
        <v>0</v>
      </c>
      <c r="AU218" s="624">
        <v>0</v>
      </c>
      <c r="AV218" s="624">
        <v>0</v>
      </c>
      <c r="AW218" s="624">
        <v>0</v>
      </c>
      <c r="AX218" s="624">
        <v>0</v>
      </c>
      <c r="AY218" s="624">
        <v>0</v>
      </c>
      <c r="AZ218" s="624">
        <v>0</v>
      </c>
      <c r="BA218" s="624">
        <v>0</v>
      </c>
      <c r="BB218" s="624">
        <v>0</v>
      </c>
      <c r="BC218" s="624">
        <v>0</v>
      </c>
      <c r="BD218" s="624">
        <v>0</v>
      </c>
      <c r="BE218" s="624">
        <v>0</v>
      </c>
      <c r="BF218" s="624">
        <v>0</v>
      </c>
      <c r="BG218" s="624">
        <v>0</v>
      </c>
      <c r="BH218" s="624">
        <v>0</v>
      </c>
      <c r="BI218" s="624">
        <v>0</v>
      </c>
      <c r="BJ218" s="624">
        <v>0</v>
      </c>
      <c r="BK218" s="1519"/>
      <c r="BL218" s="1519"/>
      <c r="BM218" s="1519"/>
      <c r="BN218" s="1519"/>
      <c r="BO218" s="1519"/>
      <c r="BP218" s="1519"/>
      <c r="BQ218" s="1519"/>
      <c r="BR218" s="1519"/>
      <c r="BS218" s="1519"/>
      <c r="BT218" s="1519"/>
      <c r="BU218" s="1519"/>
      <c r="BV218" s="1519"/>
      <c r="BW218" s="1519"/>
      <c r="BX218" s="1519"/>
      <c r="BY218" s="1519"/>
      <c r="BZ218" s="1519"/>
      <c r="CA218" s="1519"/>
      <c r="CB218" s="1519"/>
      <c r="CC218" s="1519"/>
      <c r="CD218" s="1519"/>
      <c r="CE218" s="1519"/>
      <c r="CF218" s="1519"/>
      <c r="CG218" s="1519"/>
      <c r="CH218" s="1519"/>
      <c r="CI218" s="1518"/>
      <c r="CK218" s="1366"/>
    </row>
    <row r="219" spans="1:89" s="1365" customFormat="1" ht="27.6" x14ac:dyDescent="0.25">
      <c r="A219" s="1356"/>
      <c r="B219" s="889" t="s">
        <v>387</v>
      </c>
      <c r="C219" s="890" t="s">
        <v>689</v>
      </c>
      <c r="D219" s="886" t="s">
        <v>79</v>
      </c>
      <c r="E219" s="887" t="s">
        <v>145</v>
      </c>
      <c r="F219" s="888">
        <v>2</v>
      </c>
      <c r="G219" s="612"/>
      <c r="H219" s="612"/>
      <c r="I219" s="612">
        <v>0</v>
      </c>
      <c r="J219" s="612">
        <v>0</v>
      </c>
      <c r="K219" s="612">
        <v>0</v>
      </c>
      <c r="L219" s="612">
        <v>0</v>
      </c>
      <c r="M219" s="616">
        <v>0</v>
      </c>
      <c r="N219" s="616">
        <v>0</v>
      </c>
      <c r="O219" s="616">
        <v>0</v>
      </c>
      <c r="P219" s="616">
        <v>0</v>
      </c>
      <c r="Q219" s="616">
        <v>0</v>
      </c>
      <c r="R219" s="616">
        <v>0</v>
      </c>
      <c r="S219" s="616">
        <v>0</v>
      </c>
      <c r="T219" s="616">
        <v>0</v>
      </c>
      <c r="U219" s="616">
        <v>0</v>
      </c>
      <c r="V219" s="616">
        <v>0</v>
      </c>
      <c r="W219" s="616">
        <v>0</v>
      </c>
      <c r="X219" s="616">
        <v>0</v>
      </c>
      <c r="Y219" s="616">
        <v>0</v>
      </c>
      <c r="Z219" s="616">
        <v>0</v>
      </c>
      <c r="AA219" s="616">
        <v>0</v>
      </c>
      <c r="AB219" s="616">
        <v>0</v>
      </c>
      <c r="AC219" s="616">
        <v>0</v>
      </c>
      <c r="AD219" s="616">
        <v>0</v>
      </c>
      <c r="AE219" s="616">
        <v>0</v>
      </c>
      <c r="AF219" s="616">
        <v>0</v>
      </c>
      <c r="AG219" s="616">
        <v>0</v>
      </c>
      <c r="AH219" s="616">
        <v>0</v>
      </c>
      <c r="AI219" s="616">
        <v>0</v>
      </c>
      <c r="AJ219" s="616">
        <v>0</v>
      </c>
      <c r="AK219" s="616">
        <v>0</v>
      </c>
      <c r="AL219" s="616">
        <v>0</v>
      </c>
      <c r="AM219" s="616">
        <v>0</v>
      </c>
      <c r="AN219" s="616">
        <v>0</v>
      </c>
      <c r="AO219" s="616">
        <v>0</v>
      </c>
      <c r="AP219" s="616">
        <v>0</v>
      </c>
      <c r="AQ219" s="616">
        <v>0</v>
      </c>
      <c r="AR219" s="616">
        <v>0</v>
      </c>
      <c r="AS219" s="616">
        <v>0</v>
      </c>
      <c r="AT219" s="616">
        <v>0</v>
      </c>
      <c r="AU219" s="616">
        <v>0</v>
      </c>
      <c r="AV219" s="616">
        <v>0</v>
      </c>
      <c r="AW219" s="616">
        <v>0</v>
      </c>
      <c r="AX219" s="616">
        <v>0</v>
      </c>
      <c r="AY219" s="616">
        <v>0</v>
      </c>
      <c r="AZ219" s="616">
        <v>0</v>
      </c>
      <c r="BA219" s="616">
        <v>0</v>
      </c>
      <c r="BB219" s="616">
        <v>0</v>
      </c>
      <c r="BC219" s="616">
        <v>0</v>
      </c>
      <c r="BD219" s="616">
        <v>0</v>
      </c>
      <c r="BE219" s="616">
        <v>0</v>
      </c>
      <c r="BF219" s="616">
        <v>0</v>
      </c>
      <c r="BG219" s="616">
        <v>0</v>
      </c>
      <c r="BH219" s="616">
        <v>0</v>
      </c>
      <c r="BI219" s="616">
        <v>0</v>
      </c>
      <c r="BJ219" s="616">
        <v>0</v>
      </c>
      <c r="BK219" s="1445"/>
      <c r="BL219" s="1445"/>
      <c r="BM219" s="1445"/>
      <c r="BN219" s="1445"/>
      <c r="BO219" s="1445"/>
      <c r="BP219" s="1445"/>
      <c r="BQ219" s="1445"/>
      <c r="BR219" s="1445"/>
      <c r="BS219" s="1445"/>
      <c r="BT219" s="1445"/>
      <c r="BU219" s="1445"/>
      <c r="BV219" s="1445"/>
      <c r="BW219" s="1445"/>
      <c r="BX219" s="1445"/>
      <c r="BY219" s="1445"/>
      <c r="BZ219" s="1445"/>
      <c r="CA219" s="1445"/>
      <c r="CB219" s="1445"/>
      <c r="CC219" s="1445"/>
      <c r="CD219" s="1445"/>
      <c r="CE219" s="1445"/>
      <c r="CF219" s="1445"/>
      <c r="CG219" s="1445"/>
      <c r="CH219" s="1445"/>
      <c r="CI219" s="1446"/>
      <c r="CK219" s="1366"/>
    </row>
    <row r="220" spans="1:89" s="1365" customFormat="1" ht="27.6" x14ac:dyDescent="0.25">
      <c r="A220" s="1356"/>
      <c r="B220" s="889" t="s">
        <v>389</v>
      </c>
      <c r="C220" s="890" t="s">
        <v>602</v>
      </c>
      <c r="D220" s="886" t="s">
        <v>79</v>
      </c>
      <c r="E220" s="887" t="s">
        <v>145</v>
      </c>
      <c r="F220" s="888">
        <v>2</v>
      </c>
      <c r="G220" s="612"/>
      <c r="H220" s="612"/>
      <c r="I220" s="612">
        <v>2.4</v>
      </c>
      <c r="J220" s="612">
        <v>2.4</v>
      </c>
      <c r="K220" s="612">
        <v>2.4</v>
      </c>
      <c r="L220" s="612">
        <v>2.4</v>
      </c>
      <c r="M220" s="616">
        <v>2.4</v>
      </c>
      <c r="N220" s="616">
        <v>2.4</v>
      </c>
      <c r="O220" s="616">
        <v>2.4</v>
      </c>
      <c r="P220" s="616">
        <v>2.4</v>
      </c>
      <c r="Q220" s="616">
        <v>2.4</v>
      </c>
      <c r="R220" s="616">
        <v>2.4</v>
      </c>
      <c r="S220" s="616">
        <v>2.4</v>
      </c>
      <c r="T220" s="616">
        <v>2.4</v>
      </c>
      <c r="U220" s="616">
        <v>2.4</v>
      </c>
      <c r="V220" s="616">
        <v>2.4</v>
      </c>
      <c r="W220" s="616">
        <v>2.4</v>
      </c>
      <c r="X220" s="616">
        <v>2.4</v>
      </c>
      <c r="Y220" s="616">
        <v>2.4</v>
      </c>
      <c r="Z220" s="616">
        <v>2.4</v>
      </c>
      <c r="AA220" s="616">
        <v>2.4</v>
      </c>
      <c r="AB220" s="616">
        <v>2.4</v>
      </c>
      <c r="AC220" s="616">
        <v>2.4</v>
      </c>
      <c r="AD220" s="616">
        <v>2.4</v>
      </c>
      <c r="AE220" s="616">
        <v>2.4</v>
      </c>
      <c r="AF220" s="616">
        <v>2.4</v>
      </c>
      <c r="AG220" s="616">
        <v>2.4</v>
      </c>
      <c r="AH220" s="616">
        <v>2.4</v>
      </c>
      <c r="AI220" s="616">
        <v>2.4</v>
      </c>
      <c r="AJ220" s="616">
        <v>2.4</v>
      </c>
      <c r="AK220" s="616">
        <v>2.4</v>
      </c>
      <c r="AL220" s="616">
        <v>2.4</v>
      </c>
      <c r="AM220" s="616">
        <v>2.4</v>
      </c>
      <c r="AN220" s="616">
        <v>2.4</v>
      </c>
      <c r="AO220" s="616">
        <v>2.4</v>
      </c>
      <c r="AP220" s="616">
        <v>2.4</v>
      </c>
      <c r="AQ220" s="616">
        <v>2.4</v>
      </c>
      <c r="AR220" s="616">
        <v>2.4</v>
      </c>
      <c r="AS220" s="616">
        <v>2.4</v>
      </c>
      <c r="AT220" s="616">
        <v>2.4</v>
      </c>
      <c r="AU220" s="616">
        <v>2.4</v>
      </c>
      <c r="AV220" s="616">
        <v>2.4</v>
      </c>
      <c r="AW220" s="616">
        <v>2.4</v>
      </c>
      <c r="AX220" s="616">
        <v>2.4</v>
      </c>
      <c r="AY220" s="616">
        <v>2.4</v>
      </c>
      <c r="AZ220" s="616">
        <v>2.4</v>
      </c>
      <c r="BA220" s="616">
        <v>2.4</v>
      </c>
      <c r="BB220" s="616">
        <v>2.4</v>
      </c>
      <c r="BC220" s="616">
        <v>2.4</v>
      </c>
      <c r="BD220" s="616">
        <v>2.4</v>
      </c>
      <c r="BE220" s="616">
        <v>2.4</v>
      </c>
      <c r="BF220" s="616">
        <v>2.4</v>
      </c>
      <c r="BG220" s="616">
        <v>2.4</v>
      </c>
      <c r="BH220" s="616">
        <v>2.4</v>
      </c>
      <c r="BI220" s="616">
        <v>2.4</v>
      </c>
      <c r="BJ220" s="616">
        <v>2.4</v>
      </c>
      <c r="BK220" s="616"/>
      <c r="BL220" s="616"/>
      <c r="BM220" s="616"/>
      <c r="BN220" s="616"/>
      <c r="BO220" s="616"/>
      <c r="BP220" s="616"/>
      <c r="BQ220" s="616"/>
      <c r="BR220" s="616"/>
      <c r="BS220" s="616"/>
      <c r="BT220" s="616"/>
      <c r="BU220" s="616"/>
      <c r="BV220" s="616"/>
      <c r="BW220" s="616"/>
      <c r="BX220" s="616"/>
      <c r="BY220" s="616"/>
      <c r="BZ220" s="616"/>
      <c r="CA220" s="616"/>
      <c r="CB220" s="616"/>
      <c r="CC220" s="616"/>
      <c r="CD220" s="616"/>
      <c r="CE220" s="616"/>
      <c r="CF220" s="616"/>
      <c r="CG220" s="616"/>
      <c r="CH220" s="616"/>
      <c r="CI220" s="617"/>
      <c r="CK220" s="1366"/>
    </row>
    <row r="221" spans="1:89" s="1365" customFormat="1" x14ac:dyDescent="0.25">
      <c r="A221" s="1356"/>
      <c r="B221" s="889" t="s">
        <v>391</v>
      </c>
      <c r="C221" s="890" t="s">
        <v>392</v>
      </c>
      <c r="D221" s="886" t="s">
        <v>79</v>
      </c>
      <c r="E221" s="887" t="s">
        <v>145</v>
      </c>
      <c r="F221" s="888">
        <v>2</v>
      </c>
      <c r="G221" s="612"/>
      <c r="H221" s="612"/>
      <c r="I221" s="612">
        <v>6.6</v>
      </c>
      <c r="J221" s="612">
        <v>6.6</v>
      </c>
      <c r="K221" s="612">
        <v>6.6</v>
      </c>
      <c r="L221" s="612">
        <v>6.6</v>
      </c>
      <c r="M221" s="616">
        <v>6.6</v>
      </c>
      <c r="N221" s="616">
        <v>6.6</v>
      </c>
      <c r="O221" s="616">
        <v>6.6</v>
      </c>
      <c r="P221" s="616">
        <v>6.6</v>
      </c>
      <c r="Q221" s="616">
        <v>6.9</v>
      </c>
      <c r="R221" s="616">
        <v>6.9</v>
      </c>
      <c r="S221" s="616">
        <v>6.9</v>
      </c>
      <c r="T221" s="616">
        <v>6.9</v>
      </c>
      <c r="U221" s="616">
        <v>6.9</v>
      </c>
      <c r="V221" s="616">
        <v>6.9</v>
      </c>
      <c r="W221" s="616">
        <v>6.9</v>
      </c>
      <c r="X221" s="616">
        <v>6.9</v>
      </c>
      <c r="Y221" s="616">
        <v>6.9</v>
      </c>
      <c r="Z221" s="616">
        <v>6.9</v>
      </c>
      <c r="AA221" s="616">
        <v>6.8</v>
      </c>
      <c r="AB221" s="616">
        <v>6.8</v>
      </c>
      <c r="AC221" s="616">
        <v>6.8</v>
      </c>
      <c r="AD221" s="616">
        <v>6.8</v>
      </c>
      <c r="AE221" s="616">
        <v>6.8</v>
      </c>
      <c r="AF221" s="616">
        <v>6.8</v>
      </c>
      <c r="AG221" s="616">
        <v>6.8</v>
      </c>
      <c r="AH221" s="616">
        <v>6.8</v>
      </c>
      <c r="AI221" s="616">
        <v>6.8</v>
      </c>
      <c r="AJ221" s="616">
        <v>6.8</v>
      </c>
      <c r="AK221" s="616">
        <v>6.8</v>
      </c>
      <c r="AL221" s="616">
        <v>6.8</v>
      </c>
      <c r="AM221" s="616">
        <v>6.8</v>
      </c>
      <c r="AN221" s="616">
        <v>6.8</v>
      </c>
      <c r="AO221" s="616">
        <v>6.8</v>
      </c>
      <c r="AP221" s="616">
        <v>6.8</v>
      </c>
      <c r="AQ221" s="616">
        <v>6.8</v>
      </c>
      <c r="AR221" s="616">
        <v>6.8</v>
      </c>
      <c r="AS221" s="616">
        <v>6.8</v>
      </c>
      <c r="AT221" s="616">
        <v>6.8</v>
      </c>
      <c r="AU221" s="616">
        <v>6.8</v>
      </c>
      <c r="AV221" s="616">
        <v>6.8</v>
      </c>
      <c r="AW221" s="616">
        <v>6.8</v>
      </c>
      <c r="AX221" s="616">
        <v>6.8</v>
      </c>
      <c r="AY221" s="616">
        <v>6.8</v>
      </c>
      <c r="AZ221" s="616">
        <v>6.8</v>
      </c>
      <c r="BA221" s="616">
        <v>6.8</v>
      </c>
      <c r="BB221" s="616">
        <v>6.8</v>
      </c>
      <c r="BC221" s="616">
        <v>6.8</v>
      </c>
      <c r="BD221" s="616">
        <v>6.8</v>
      </c>
      <c r="BE221" s="616">
        <v>6.8</v>
      </c>
      <c r="BF221" s="616">
        <v>6.8</v>
      </c>
      <c r="BG221" s="616">
        <v>6.8</v>
      </c>
      <c r="BH221" s="616">
        <v>6.8</v>
      </c>
      <c r="BI221" s="616">
        <v>6.8</v>
      </c>
      <c r="BJ221" s="616">
        <v>6.8</v>
      </c>
      <c r="BK221" s="616"/>
      <c r="BL221" s="616"/>
      <c r="BM221" s="616"/>
      <c r="BN221" s="616"/>
      <c r="BO221" s="616"/>
      <c r="BP221" s="616"/>
      <c r="BQ221" s="616"/>
      <c r="BR221" s="616"/>
      <c r="BS221" s="616"/>
      <c r="BT221" s="616"/>
      <c r="BU221" s="616"/>
      <c r="BV221" s="616"/>
      <c r="BW221" s="616"/>
      <c r="BX221" s="616"/>
      <c r="BY221" s="616"/>
      <c r="BZ221" s="616"/>
      <c r="CA221" s="616"/>
      <c r="CB221" s="616"/>
      <c r="CC221" s="616"/>
      <c r="CD221" s="616"/>
      <c r="CE221" s="616"/>
      <c r="CF221" s="616"/>
      <c r="CG221" s="616"/>
      <c r="CH221" s="616"/>
      <c r="CI221" s="617"/>
      <c r="CK221" s="1366"/>
    </row>
    <row r="222" spans="1:89" s="1365" customFormat="1" x14ac:dyDescent="0.25">
      <c r="A222" s="1356"/>
      <c r="B222" s="891" t="s">
        <v>393</v>
      </c>
      <c r="C222" s="892" t="s">
        <v>296</v>
      </c>
      <c r="D222" s="892" t="s">
        <v>394</v>
      </c>
      <c r="E222" s="893" t="s">
        <v>145</v>
      </c>
      <c r="F222" s="888">
        <v>2</v>
      </c>
      <c r="G222" s="619"/>
      <c r="H222" s="619"/>
      <c r="I222" s="619">
        <f t="shared" ref="I222:BJ222" si="56">(I211+I213)-(I220+I221)</f>
        <v>229.97800000000001</v>
      </c>
      <c r="J222" s="619">
        <f t="shared" si="56"/>
        <v>229.94569000000001</v>
      </c>
      <c r="K222" s="619">
        <f t="shared" si="56"/>
        <v>229.91336999999999</v>
      </c>
      <c r="L222" s="619">
        <f t="shared" si="56"/>
        <v>229.88105999999999</v>
      </c>
      <c r="M222" s="623">
        <f t="shared" si="56"/>
        <v>229.84875</v>
      </c>
      <c r="N222" s="623">
        <f t="shared" si="56"/>
        <v>229.81644</v>
      </c>
      <c r="O222" s="623">
        <f t="shared" si="56"/>
        <v>229.78412</v>
      </c>
      <c r="P222" s="623">
        <f t="shared" si="56"/>
        <v>229.75181000000001</v>
      </c>
      <c r="Q222" s="623">
        <f t="shared" si="56"/>
        <v>229.4195</v>
      </c>
      <c r="R222" s="623">
        <f t="shared" si="56"/>
        <v>229.38718999999998</v>
      </c>
      <c r="S222" s="623">
        <f t="shared" si="56"/>
        <v>247.45488</v>
      </c>
      <c r="T222" s="623">
        <f t="shared" si="56"/>
        <v>247.42256000000003</v>
      </c>
      <c r="U222" s="623">
        <f t="shared" si="56"/>
        <v>247.39025000000004</v>
      </c>
      <c r="V222" s="623">
        <f t="shared" si="56"/>
        <v>247.35793999999999</v>
      </c>
      <c r="W222" s="623">
        <f t="shared" si="56"/>
        <v>247.32562000000001</v>
      </c>
      <c r="X222" s="623">
        <f t="shared" si="56"/>
        <v>247.29331000000002</v>
      </c>
      <c r="Y222" s="623">
        <f t="shared" si="56"/>
        <v>247.26100000000002</v>
      </c>
      <c r="Z222" s="623">
        <f t="shared" si="56"/>
        <v>247.22869000000003</v>
      </c>
      <c r="AA222" s="623">
        <f t="shared" si="56"/>
        <v>245.80574500000003</v>
      </c>
      <c r="AB222" s="623">
        <f t="shared" si="56"/>
        <v>245.74362250000004</v>
      </c>
      <c r="AC222" s="623">
        <f t="shared" si="56"/>
        <v>245.68150000000003</v>
      </c>
      <c r="AD222" s="623">
        <f t="shared" si="56"/>
        <v>245.61937750000004</v>
      </c>
      <c r="AE222" s="623">
        <f t="shared" si="56"/>
        <v>245.55724500000002</v>
      </c>
      <c r="AF222" s="623">
        <f t="shared" si="56"/>
        <v>245.49512250000004</v>
      </c>
      <c r="AG222" s="623">
        <f t="shared" si="56"/>
        <v>245.43300000000002</v>
      </c>
      <c r="AH222" s="623">
        <f t="shared" si="56"/>
        <v>245.37087750000003</v>
      </c>
      <c r="AI222" s="623">
        <f t="shared" si="56"/>
        <v>245.30874500000004</v>
      </c>
      <c r="AJ222" s="623">
        <f t="shared" si="56"/>
        <v>245.24662250000003</v>
      </c>
      <c r="AK222" s="623">
        <f t="shared" si="56"/>
        <v>245.18450000000004</v>
      </c>
      <c r="AL222" s="623">
        <f t="shared" si="56"/>
        <v>245.12237750000003</v>
      </c>
      <c r="AM222" s="623">
        <f t="shared" si="56"/>
        <v>245.06024500000004</v>
      </c>
      <c r="AN222" s="623">
        <f t="shared" si="56"/>
        <v>244.99812250000002</v>
      </c>
      <c r="AO222" s="623">
        <f t="shared" si="56"/>
        <v>244.93600000000004</v>
      </c>
      <c r="AP222" s="623">
        <f t="shared" si="56"/>
        <v>244.87387750000005</v>
      </c>
      <c r="AQ222" s="623">
        <f t="shared" si="56"/>
        <v>244.81174500000003</v>
      </c>
      <c r="AR222" s="623">
        <f t="shared" si="56"/>
        <v>244.74962250000004</v>
      </c>
      <c r="AS222" s="623">
        <f t="shared" si="56"/>
        <v>244.68750000000003</v>
      </c>
      <c r="AT222" s="623">
        <f t="shared" si="56"/>
        <v>244.62537750000004</v>
      </c>
      <c r="AU222" s="623">
        <f t="shared" si="56"/>
        <v>244.56325500000003</v>
      </c>
      <c r="AV222" s="623">
        <f t="shared" si="56"/>
        <v>244.50112250000004</v>
      </c>
      <c r="AW222" s="623">
        <f t="shared" si="56"/>
        <v>244.43900000000002</v>
      </c>
      <c r="AX222" s="623">
        <f t="shared" si="56"/>
        <v>244.37687750000003</v>
      </c>
      <c r="AY222" s="623">
        <f t="shared" si="56"/>
        <v>244.31474500000004</v>
      </c>
      <c r="AZ222" s="623">
        <f t="shared" si="56"/>
        <v>244.25262250000003</v>
      </c>
      <c r="BA222" s="623">
        <f t="shared" si="56"/>
        <v>244.19050000000004</v>
      </c>
      <c r="BB222" s="623">
        <f t="shared" si="56"/>
        <v>244.12837750000003</v>
      </c>
      <c r="BC222" s="623">
        <f t="shared" si="56"/>
        <v>244.06624500000004</v>
      </c>
      <c r="BD222" s="623">
        <f t="shared" si="56"/>
        <v>244.00412250000002</v>
      </c>
      <c r="BE222" s="623">
        <f t="shared" si="56"/>
        <v>243.94200000000004</v>
      </c>
      <c r="BF222" s="623">
        <f t="shared" si="56"/>
        <v>243.87987750000002</v>
      </c>
      <c r="BG222" s="623">
        <f t="shared" si="56"/>
        <v>243.81775500000003</v>
      </c>
      <c r="BH222" s="623">
        <f t="shared" si="56"/>
        <v>243.75562250000004</v>
      </c>
      <c r="BI222" s="623">
        <f t="shared" si="56"/>
        <v>243.69350000000003</v>
      </c>
      <c r="BJ222" s="623">
        <f t="shared" si="56"/>
        <v>243.63137750000004</v>
      </c>
      <c r="BK222" s="1519"/>
      <c r="BL222" s="1519"/>
      <c r="BM222" s="1519"/>
      <c r="BN222" s="1519"/>
      <c r="BO222" s="1519"/>
      <c r="BP222" s="1519"/>
      <c r="BQ222" s="1519"/>
      <c r="BR222" s="1519"/>
      <c r="BS222" s="1519"/>
      <c r="BT222" s="1519"/>
      <c r="BU222" s="1519"/>
      <c r="BV222" s="1519"/>
      <c r="BW222" s="1519"/>
      <c r="BX222" s="1519"/>
      <c r="BY222" s="1519"/>
      <c r="BZ222" s="1519"/>
      <c r="CA222" s="1519"/>
      <c r="CB222" s="1519"/>
      <c r="CC222" s="1519"/>
      <c r="CD222" s="1519"/>
      <c r="CE222" s="1519"/>
      <c r="CF222" s="1519"/>
      <c r="CG222" s="1519"/>
      <c r="CH222" s="1519"/>
      <c r="CI222" s="1518"/>
      <c r="CK222" s="1366"/>
    </row>
    <row r="223" spans="1:89" s="1365" customFormat="1" ht="14.4" thickBot="1" x14ac:dyDescent="0.3">
      <c r="A223" s="1356"/>
      <c r="B223" s="894" t="s">
        <v>395</v>
      </c>
      <c r="C223" s="895" t="s">
        <v>299</v>
      </c>
      <c r="D223" s="895" t="s">
        <v>396</v>
      </c>
      <c r="E223" s="896" t="s">
        <v>145</v>
      </c>
      <c r="F223" s="897">
        <v>2</v>
      </c>
      <c r="G223" s="629"/>
      <c r="H223" s="629"/>
      <c r="I223" s="629">
        <f t="shared" ref="I223:BJ223" si="57">I222+SUM(I207:I210)</f>
        <v>198.1132499452055</v>
      </c>
      <c r="J223" s="629">
        <f t="shared" si="57"/>
        <v>197.87933882191783</v>
      </c>
      <c r="K223" s="629">
        <f t="shared" si="57"/>
        <v>197.8470188219178</v>
      </c>
      <c r="L223" s="629">
        <f t="shared" si="57"/>
        <v>197.7884588219178</v>
      </c>
      <c r="M223" s="629">
        <f t="shared" si="57"/>
        <v>197.7561488219178</v>
      </c>
      <c r="N223" s="629">
        <f t="shared" si="57"/>
        <v>212.72383882191781</v>
      </c>
      <c r="O223" s="629">
        <f t="shared" si="57"/>
        <v>212.69151882191781</v>
      </c>
      <c r="P223" s="629">
        <f t="shared" si="57"/>
        <v>212.65920882191782</v>
      </c>
      <c r="Q223" s="629">
        <f t="shared" si="57"/>
        <v>227.32689882191781</v>
      </c>
      <c r="R223" s="629">
        <f t="shared" si="57"/>
        <v>227.29458882191778</v>
      </c>
      <c r="S223" s="629">
        <f t="shared" si="57"/>
        <v>245.36227882191781</v>
      </c>
      <c r="T223" s="629">
        <f t="shared" si="57"/>
        <v>245.32995882191784</v>
      </c>
      <c r="U223" s="629">
        <f t="shared" si="57"/>
        <v>245.29764882191785</v>
      </c>
      <c r="V223" s="629">
        <f t="shared" si="57"/>
        <v>245.26533882191779</v>
      </c>
      <c r="W223" s="629">
        <f t="shared" si="57"/>
        <v>245.23301882191782</v>
      </c>
      <c r="X223" s="629">
        <f t="shared" si="57"/>
        <v>245.20070882191783</v>
      </c>
      <c r="Y223" s="629">
        <f t="shared" si="57"/>
        <v>245.16839882191783</v>
      </c>
      <c r="Z223" s="629">
        <f t="shared" si="57"/>
        <v>245.13608882191784</v>
      </c>
      <c r="AA223" s="629">
        <f t="shared" si="57"/>
        <v>243.71314382191784</v>
      </c>
      <c r="AB223" s="629">
        <f t="shared" si="57"/>
        <v>243.65102132191785</v>
      </c>
      <c r="AC223" s="629">
        <f t="shared" si="57"/>
        <v>243.58889882191784</v>
      </c>
      <c r="AD223" s="629">
        <f t="shared" si="57"/>
        <v>243.52677632191785</v>
      </c>
      <c r="AE223" s="629">
        <f t="shared" si="57"/>
        <v>243.46464382191783</v>
      </c>
      <c r="AF223" s="629">
        <f t="shared" si="57"/>
        <v>243.40252132191785</v>
      </c>
      <c r="AG223" s="629">
        <f t="shared" si="57"/>
        <v>243.34039882191783</v>
      </c>
      <c r="AH223" s="629">
        <f t="shared" si="57"/>
        <v>243.27827632191784</v>
      </c>
      <c r="AI223" s="629">
        <f t="shared" si="57"/>
        <v>243.21614382191785</v>
      </c>
      <c r="AJ223" s="629">
        <f t="shared" si="57"/>
        <v>243.15402132191784</v>
      </c>
      <c r="AK223" s="629">
        <f t="shared" si="57"/>
        <v>243.09189882191785</v>
      </c>
      <c r="AL223" s="629">
        <f t="shared" si="57"/>
        <v>243.02977632191784</v>
      </c>
      <c r="AM223" s="629">
        <f t="shared" si="57"/>
        <v>242.96764382191785</v>
      </c>
      <c r="AN223" s="629">
        <f t="shared" si="57"/>
        <v>242.90552132191783</v>
      </c>
      <c r="AO223" s="629">
        <f t="shared" si="57"/>
        <v>242.84339882191784</v>
      </c>
      <c r="AP223" s="629">
        <f t="shared" si="57"/>
        <v>242.78127632191786</v>
      </c>
      <c r="AQ223" s="629">
        <f t="shared" si="57"/>
        <v>242.71914382191784</v>
      </c>
      <c r="AR223" s="629">
        <f t="shared" si="57"/>
        <v>242.65702132191785</v>
      </c>
      <c r="AS223" s="629">
        <f t="shared" si="57"/>
        <v>242.59489882191784</v>
      </c>
      <c r="AT223" s="629">
        <f t="shared" si="57"/>
        <v>242.53277632191785</v>
      </c>
      <c r="AU223" s="629">
        <f t="shared" si="57"/>
        <v>242.47065382191784</v>
      </c>
      <c r="AV223" s="629">
        <f t="shared" si="57"/>
        <v>242.40852132191785</v>
      </c>
      <c r="AW223" s="629">
        <f t="shared" si="57"/>
        <v>242.34639882191783</v>
      </c>
      <c r="AX223" s="629">
        <f t="shared" si="57"/>
        <v>242.28427632191784</v>
      </c>
      <c r="AY223" s="629">
        <f t="shared" si="57"/>
        <v>242.22214382191785</v>
      </c>
      <c r="AZ223" s="629">
        <f t="shared" si="57"/>
        <v>242.16002132191784</v>
      </c>
      <c r="BA223" s="629">
        <f t="shared" si="57"/>
        <v>242.09789882191785</v>
      </c>
      <c r="BB223" s="629">
        <f t="shared" si="57"/>
        <v>242.03577632191784</v>
      </c>
      <c r="BC223" s="629">
        <f t="shared" si="57"/>
        <v>241.97364382191785</v>
      </c>
      <c r="BD223" s="629">
        <f t="shared" si="57"/>
        <v>241.91152132191783</v>
      </c>
      <c r="BE223" s="629">
        <f t="shared" si="57"/>
        <v>241.84939882191784</v>
      </c>
      <c r="BF223" s="629">
        <f t="shared" si="57"/>
        <v>241.78727632191783</v>
      </c>
      <c r="BG223" s="629">
        <f t="shared" si="57"/>
        <v>241.72515382191784</v>
      </c>
      <c r="BH223" s="629">
        <f t="shared" si="57"/>
        <v>241.66302132191785</v>
      </c>
      <c r="BI223" s="629">
        <f t="shared" si="57"/>
        <v>241.60089882191784</v>
      </c>
      <c r="BJ223" s="629">
        <f t="shared" si="57"/>
        <v>241.53877632191785</v>
      </c>
      <c r="BK223" s="1520"/>
      <c r="BL223" s="1520"/>
      <c r="BM223" s="1520"/>
      <c r="BN223" s="1520"/>
      <c r="BO223" s="1520"/>
      <c r="BP223" s="1520"/>
      <c r="BQ223" s="1520"/>
      <c r="BR223" s="1520"/>
      <c r="BS223" s="1520"/>
      <c r="BT223" s="1520"/>
      <c r="BU223" s="1520"/>
      <c r="BV223" s="1520"/>
      <c r="BW223" s="1520"/>
      <c r="BX223" s="1520"/>
      <c r="BY223" s="1520"/>
      <c r="BZ223" s="1520"/>
      <c r="CA223" s="1520"/>
      <c r="CB223" s="1520"/>
      <c r="CC223" s="1520"/>
      <c r="CD223" s="1520"/>
      <c r="CE223" s="1520"/>
      <c r="CF223" s="1520"/>
      <c r="CG223" s="1520"/>
      <c r="CH223" s="1520"/>
      <c r="CI223" s="1521"/>
      <c r="CK223" s="1366"/>
    </row>
    <row r="224" spans="1:89" s="1365" customFormat="1" x14ac:dyDescent="0.25">
      <c r="A224" s="1356"/>
      <c r="B224" s="898" t="s">
        <v>397</v>
      </c>
      <c r="C224" s="899" t="s">
        <v>398</v>
      </c>
      <c r="D224" s="904" t="s">
        <v>690</v>
      </c>
      <c r="E224" s="900" t="s">
        <v>145</v>
      </c>
      <c r="F224" s="901">
        <v>2</v>
      </c>
      <c r="G224" s="604"/>
      <c r="H224" s="604"/>
      <c r="I224" s="604">
        <v>29.05</v>
      </c>
      <c r="J224" s="604">
        <v>28.792360000000002</v>
      </c>
      <c r="K224" s="604">
        <v>29.992360000000001</v>
      </c>
      <c r="L224" s="604">
        <v>29.762360000000001</v>
      </c>
      <c r="M224" s="784">
        <v>29.932360000000003</v>
      </c>
      <c r="N224" s="784">
        <v>29.82236</v>
      </c>
      <c r="O224" s="784">
        <v>30.202360000000002</v>
      </c>
      <c r="P224" s="784">
        <v>30.082360000000001</v>
      </c>
      <c r="Q224" s="784">
        <v>30.502360000000003</v>
      </c>
      <c r="R224" s="784">
        <v>30.05236</v>
      </c>
      <c r="S224" s="784">
        <v>30.37236</v>
      </c>
      <c r="T224" s="784">
        <v>30.192360000000001</v>
      </c>
      <c r="U224" s="784">
        <v>30.852360000000001</v>
      </c>
      <c r="V224" s="784">
        <v>30.502360000000003</v>
      </c>
      <c r="W224" s="784">
        <v>30.182360000000003</v>
      </c>
      <c r="X224" s="784">
        <v>30.722360000000002</v>
      </c>
      <c r="Y224" s="784">
        <v>30.782360000000001</v>
      </c>
      <c r="Z224" s="784">
        <v>30.532360000000001</v>
      </c>
      <c r="AA224" s="784">
        <v>31.182360000000003</v>
      </c>
      <c r="AB224" s="784">
        <v>30.80236</v>
      </c>
      <c r="AC224" s="784">
        <v>31.23236</v>
      </c>
      <c r="AD224" s="784">
        <v>30.532360000000001</v>
      </c>
      <c r="AE224" s="784">
        <v>31.05236</v>
      </c>
      <c r="AF224" s="784">
        <v>31.352360000000001</v>
      </c>
      <c r="AG224" s="784">
        <v>31.562360000000002</v>
      </c>
      <c r="AH224" s="784">
        <v>31.39236</v>
      </c>
      <c r="AI224" s="784">
        <v>31.532360000000001</v>
      </c>
      <c r="AJ224" s="784">
        <v>31.89236</v>
      </c>
      <c r="AK224" s="784">
        <v>31.632360000000002</v>
      </c>
      <c r="AL224" s="784">
        <v>31.57236</v>
      </c>
      <c r="AM224" s="784">
        <v>31.612360000000002</v>
      </c>
      <c r="AN224" s="784">
        <v>32.292360000000002</v>
      </c>
      <c r="AO224" s="784">
        <v>31.902360000000002</v>
      </c>
      <c r="AP224" s="784">
        <v>32.382359999999998</v>
      </c>
      <c r="AQ224" s="784">
        <v>31.992359999999998</v>
      </c>
      <c r="AR224" s="784">
        <v>33.142360000000004</v>
      </c>
      <c r="AS224" s="784">
        <v>32.932360000000003</v>
      </c>
      <c r="AT224" s="784">
        <v>33.282360000000004</v>
      </c>
      <c r="AU224" s="784">
        <v>33.102360000000004</v>
      </c>
      <c r="AV224" s="784">
        <v>33.48236</v>
      </c>
      <c r="AW224" s="784">
        <v>33.192360000000001</v>
      </c>
      <c r="AX224" s="784">
        <v>34.032360000000004</v>
      </c>
      <c r="AY224" s="784">
        <v>34.172360000000005</v>
      </c>
      <c r="AZ224" s="784">
        <v>33.782360000000004</v>
      </c>
      <c r="BA224" s="784">
        <v>33.98236</v>
      </c>
      <c r="BB224" s="784">
        <v>33.902360000000002</v>
      </c>
      <c r="BC224" s="784">
        <v>34.082360000000001</v>
      </c>
      <c r="BD224" s="784">
        <v>34.072360000000003</v>
      </c>
      <c r="BE224" s="784">
        <v>34.642360000000004</v>
      </c>
      <c r="BF224" s="784">
        <v>34.87236</v>
      </c>
      <c r="BG224" s="784">
        <v>34.962360000000004</v>
      </c>
      <c r="BH224" s="784">
        <v>35.102360000000004</v>
      </c>
      <c r="BI224" s="784">
        <v>34.932360000000003</v>
      </c>
      <c r="BJ224" s="784">
        <v>35.142360000000004</v>
      </c>
      <c r="BK224" s="605"/>
      <c r="BL224" s="605"/>
      <c r="BM224" s="605"/>
      <c r="BN224" s="605"/>
      <c r="BO224" s="605"/>
      <c r="BP224" s="605"/>
      <c r="BQ224" s="605"/>
      <c r="BR224" s="605"/>
      <c r="BS224" s="605"/>
      <c r="BT224" s="605"/>
      <c r="BU224" s="605"/>
      <c r="BV224" s="605"/>
      <c r="BW224" s="605"/>
      <c r="BX224" s="605"/>
      <c r="BY224" s="605"/>
      <c r="BZ224" s="605"/>
      <c r="CA224" s="605"/>
      <c r="CB224" s="605"/>
      <c r="CC224" s="605"/>
      <c r="CD224" s="605"/>
      <c r="CE224" s="605"/>
      <c r="CF224" s="605"/>
      <c r="CG224" s="605"/>
      <c r="CH224" s="605"/>
      <c r="CI224" s="606"/>
      <c r="CK224" s="1366"/>
    </row>
    <row r="225" spans="1:89" s="1365" customFormat="1" x14ac:dyDescent="0.25">
      <c r="A225" s="1356"/>
      <c r="B225" s="902" t="s">
        <v>399</v>
      </c>
      <c r="C225" s="903" t="s">
        <v>613</v>
      </c>
      <c r="D225" s="904" t="s">
        <v>79</v>
      </c>
      <c r="E225" s="905" t="s">
        <v>145</v>
      </c>
      <c r="F225" s="906">
        <v>2</v>
      </c>
      <c r="G225" s="1072"/>
      <c r="H225" s="1072"/>
      <c r="I225" s="1072">
        <v>0</v>
      </c>
      <c r="J225" s="1072">
        <v>0</v>
      </c>
      <c r="K225" s="1072">
        <v>0</v>
      </c>
      <c r="L225" s="1072">
        <v>0</v>
      </c>
      <c r="M225" s="1588">
        <v>0</v>
      </c>
      <c r="N225" s="1588">
        <v>0</v>
      </c>
      <c r="O225" s="1588">
        <v>0</v>
      </c>
      <c r="P225" s="1588">
        <v>0</v>
      </c>
      <c r="Q225" s="1588">
        <v>0</v>
      </c>
      <c r="R225" s="1588">
        <v>0</v>
      </c>
      <c r="S225" s="1588">
        <v>0</v>
      </c>
      <c r="T225" s="1588">
        <v>0</v>
      </c>
      <c r="U225" s="1588">
        <v>0</v>
      </c>
      <c r="V225" s="1588">
        <v>0</v>
      </c>
      <c r="W225" s="1588">
        <v>0</v>
      </c>
      <c r="X225" s="1588">
        <v>0</v>
      </c>
      <c r="Y225" s="1588">
        <v>0</v>
      </c>
      <c r="Z225" s="1588">
        <v>0</v>
      </c>
      <c r="AA225" s="1588">
        <v>0</v>
      </c>
      <c r="AB225" s="1588">
        <v>0</v>
      </c>
      <c r="AC225" s="1588">
        <v>0</v>
      </c>
      <c r="AD225" s="1588">
        <v>0</v>
      </c>
      <c r="AE225" s="1588">
        <v>0</v>
      </c>
      <c r="AF225" s="1588">
        <v>0</v>
      </c>
      <c r="AG225" s="1588">
        <v>0</v>
      </c>
      <c r="AH225" s="1588">
        <v>0</v>
      </c>
      <c r="AI225" s="1588">
        <v>0</v>
      </c>
      <c r="AJ225" s="1588">
        <v>0</v>
      </c>
      <c r="AK225" s="1588">
        <v>0</v>
      </c>
      <c r="AL225" s="1588">
        <v>0</v>
      </c>
      <c r="AM225" s="1588">
        <v>0</v>
      </c>
      <c r="AN225" s="1588">
        <v>0</v>
      </c>
      <c r="AO225" s="1588">
        <v>0</v>
      </c>
      <c r="AP225" s="1588">
        <v>0</v>
      </c>
      <c r="AQ225" s="1588">
        <v>0</v>
      </c>
      <c r="AR225" s="1588">
        <v>0</v>
      </c>
      <c r="AS225" s="1588">
        <v>0</v>
      </c>
      <c r="AT225" s="1588">
        <v>0</v>
      </c>
      <c r="AU225" s="1588">
        <v>0</v>
      </c>
      <c r="AV225" s="1588">
        <v>0</v>
      </c>
      <c r="AW225" s="1588">
        <v>0</v>
      </c>
      <c r="AX225" s="1588">
        <v>0</v>
      </c>
      <c r="AY225" s="1588">
        <v>0</v>
      </c>
      <c r="AZ225" s="1588">
        <v>0</v>
      </c>
      <c r="BA225" s="1588">
        <v>0</v>
      </c>
      <c r="BB225" s="1588">
        <v>0</v>
      </c>
      <c r="BC225" s="1588">
        <v>0</v>
      </c>
      <c r="BD225" s="1588">
        <v>0</v>
      </c>
      <c r="BE225" s="1588">
        <v>0</v>
      </c>
      <c r="BF225" s="1588">
        <v>0</v>
      </c>
      <c r="BG225" s="1588">
        <v>0</v>
      </c>
      <c r="BH225" s="1588">
        <v>0</v>
      </c>
      <c r="BI225" s="1588">
        <v>0</v>
      </c>
      <c r="BJ225" s="1588">
        <v>0</v>
      </c>
      <c r="BK225" s="1073"/>
      <c r="BL225" s="1073"/>
      <c r="BM225" s="1073"/>
      <c r="BN225" s="1073"/>
      <c r="BO225" s="1073"/>
      <c r="BP225" s="1073"/>
      <c r="BQ225" s="1073"/>
      <c r="BR225" s="1073"/>
      <c r="BS225" s="1073"/>
      <c r="BT225" s="1073"/>
      <c r="BU225" s="1073"/>
      <c r="BV225" s="1073"/>
      <c r="BW225" s="1073"/>
      <c r="BX225" s="1073"/>
      <c r="BY225" s="1073"/>
      <c r="BZ225" s="1073"/>
      <c r="CA225" s="1073"/>
      <c r="CB225" s="1073"/>
      <c r="CC225" s="1073"/>
      <c r="CD225" s="1073"/>
      <c r="CE225" s="1073"/>
      <c r="CF225" s="1073"/>
      <c r="CG225" s="1073"/>
      <c r="CH225" s="1073"/>
      <c r="CI225" s="1074"/>
      <c r="CK225" s="1366"/>
    </row>
    <row r="226" spans="1:89" s="1365" customFormat="1" x14ac:dyDescent="0.25">
      <c r="A226" s="1356"/>
      <c r="B226" s="902" t="s">
        <v>401</v>
      </c>
      <c r="C226" s="903" t="s">
        <v>402</v>
      </c>
      <c r="D226" s="904" t="s">
        <v>690</v>
      </c>
      <c r="E226" s="905" t="s">
        <v>145</v>
      </c>
      <c r="F226" s="906">
        <v>2</v>
      </c>
      <c r="G226" s="612"/>
      <c r="H226" s="612"/>
      <c r="I226" s="612">
        <v>0.66</v>
      </c>
      <c r="J226" s="612">
        <v>0.66</v>
      </c>
      <c r="K226" s="612">
        <v>0.66</v>
      </c>
      <c r="L226" s="612">
        <v>0.66</v>
      </c>
      <c r="M226" s="613">
        <v>0.66</v>
      </c>
      <c r="N226" s="613">
        <v>0.66</v>
      </c>
      <c r="O226" s="613">
        <v>0.66</v>
      </c>
      <c r="P226" s="613">
        <v>0.66</v>
      </c>
      <c r="Q226" s="613">
        <v>0.66</v>
      </c>
      <c r="R226" s="613">
        <v>0.66</v>
      </c>
      <c r="S226" s="613">
        <v>0.66</v>
      </c>
      <c r="T226" s="613">
        <v>0.66</v>
      </c>
      <c r="U226" s="613">
        <v>0.66</v>
      </c>
      <c r="V226" s="613">
        <v>0.66</v>
      </c>
      <c r="W226" s="613">
        <v>0.66</v>
      </c>
      <c r="X226" s="613">
        <v>0.66</v>
      </c>
      <c r="Y226" s="613">
        <v>0.66</v>
      </c>
      <c r="Z226" s="613">
        <v>0.66</v>
      </c>
      <c r="AA226" s="613">
        <v>0.66</v>
      </c>
      <c r="AB226" s="613">
        <v>0.66</v>
      </c>
      <c r="AC226" s="613">
        <v>0.66</v>
      </c>
      <c r="AD226" s="613">
        <v>0.66</v>
      </c>
      <c r="AE226" s="613">
        <v>0.66</v>
      </c>
      <c r="AF226" s="613">
        <v>0.66</v>
      </c>
      <c r="AG226" s="613">
        <v>0.66</v>
      </c>
      <c r="AH226" s="613">
        <v>0.66</v>
      </c>
      <c r="AI226" s="613">
        <v>0.66</v>
      </c>
      <c r="AJ226" s="613">
        <v>0.66</v>
      </c>
      <c r="AK226" s="613">
        <v>0.66</v>
      </c>
      <c r="AL226" s="613">
        <v>0.66</v>
      </c>
      <c r="AM226" s="613">
        <v>0.66</v>
      </c>
      <c r="AN226" s="613">
        <v>0.66</v>
      </c>
      <c r="AO226" s="613">
        <v>0.66</v>
      </c>
      <c r="AP226" s="613">
        <v>0.66</v>
      </c>
      <c r="AQ226" s="613">
        <v>0.66</v>
      </c>
      <c r="AR226" s="613">
        <v>0.66</v>
      </c>
      <c r="AS226" s="613">
        <v>0.66</v>
      </c>
      <c r="AT226" s="613">
        <v>0.66</v>
      </c>
      <c r="AU226" s="613">
        <v>0.66</v>
      </c>
      <c r="AV226" s="613">
        <v>0.66</v>
      </c>
      <c r="AW226" s="613">
        <v>0.66</v>
      </c>
      <c r="AX226" s="613">
        <v>0.66</v>
      </c>
      <c r="AY226" s="613">
        <v>0.66</v>
      </c>
      <c r="AZ226" s="613">
        <v>0.66</v>
      </c>
      <c r="BA226" s="613">
        <v>0.66</v>
      </c>
      <c r="BB226" s="613">
        <v>0.66</v>
      </c>
      <c r="BC226" s="613">
        <v>0.66</v>
      </c>
      <c r="BD226" s="613">
        <v>0.66</v>
      </c>
      <c r="BE226" s="613">
        <v>0.66</v>
      </c>
      <c r="BF226" s="613">
        <v>0.66</v>
      </c>
      <c r="BG226" s="613">
        <v>0.66</v>
      </c>
      <c r="BH226" s="613">
        <v>0.66</v>
      </c>
      <c r="BI226" s="613">
        <v>0.66</v>
      </c>
      <c r="BJ226" s="613">
        <v>0.66</v>
      </c>
      <c r="BK226" s="616"/>
      <c r="BL226" s="616"/>
      <c r="BM226" s="616"/>
      <c r="BN226" s="616"/>
      <c r="BO226" s="616"/>
      <c r="BP226" s="616"/>
      <c r="BQ226" s="616"/>
      <c r="BR226" s="616"/>
      <c r="BS226" s="616"/>
      <c r="BT226" s="616"/>
      <c r="BU226" s="616"/>
      <c r="BV226" s="616"/>
      <c r="BW226" s="616"/>
      <c r="BX226" s="616"/>
      <c r="BY226" s="616"/>
      <c r="BZ226" s="616"/>
      <c r="CA226" s="616"/>
      <c r="CB226" s="616"/>
      <c r="CC226" s="616"/>
      <c r="CD226" s="616"/>
      <c r="CE226" s="616"/>
      <c r="CF226" s="616"/>
      <c r="CG226" s="616"/>
      <c r="CH226" s="616"/>
      <c r="CI226" s="617"/>
      <c r="CK226" s="1366"/>
    </row>
    <row r="227" spans="1:89" s="1365" customFormat="1" x14ac:dyDescent="0.25">
      <c r="A227" s="1356"/>
      <c r="B227" s="902" t="s">
        <v>403</v>
      </c>
      <c r="C227" s="903" t="s">
        <v>404</v>
      </c>
      <c r="D227" s="904" t="s">
        <v>690</v>
      </c>
      <c r="E227" s="905" t="s">
        <v>145</v>
      </c>
      <c r="F227" s="906">
        <v>2</v>
      </c>
      <c r="G227" s="612"/>
      <c r="H227" s="612"/>
      <c r="I227" s="612">
        <v>46.68</v>
      </c>
      <c r="J227" s="612">
        <v>49.154086547025358</v>
      </c>
      <c r="K227" s="612">
        <v>52.292220830706327</v>
      </c>
      <c r="L227" s="612">
        <v>55.080172144079462</v>
      </c>
      <c r="M227" s="613">
        <v>56.369572541677535</v>
      </c>
      <c r="N227" s="613">
        <v>57.778972939275626</v>
      </c>
      <c r="O227" s="613">
        <v>59.248373336873705</v>
      </c>
      <c r="P227" s="613">
        <v>60.657773734471782</v>
      </c>
      <c r="Q227" s="613">
        <v>62.077174132069857</v>
      </c>
      <c r="R227" s="613">
        <v>63.366574529667943</v>
      </c>
      <c r="S227" s="613">
        <v>64.625974927266014</v>
      </c>
      <c r="T227" s="613">
        <v>65.789819785664108</v>
      </c>
      <c r="U227" s="613">
        <v>66.942202512862181</v>
      </c>
      <c r="V227" s="613">
        <v>68.024585240060262</v>
      </c>
      <c r="W227" s="613">
        <v>69.026967967258344</v>
      </c>
      <c r="X227" s="613">
        <v>69.989350694456434</v>
      </c>
      <c r="Y227" s="613">
        <v>70.881733421654502</v>
      </c>
      <c r="Z227" s="613">
        <v>71.724116148852573</v>
      </c>
      <c r="AA227" s="613">
        <v>72.496498876050666</v>
      </c>
      <c r="AB227" s="613">
        <v>73.298881603248745</v>
      </c>
      <c r="AC227" s="613">
        <v>74.091264330446819</v>
      </c>
      <c r="AD227" s="613">
        <v>74.893647057644912</v>
      </c>
      <c r="AE227" s="613">
        <v>75.696029784842992</v>
      </c>
      <c r="AF227" s="613">
        <v>76.498412512041057</v>
      </c>
      <c r="AG227" s="613">
        <v>77.300795239239136</v>
      </c>
      <c r="AH227" s="613">
        <v>78.093177966437224</v>
      </c>
      <c r="AI227" s="613">
        <v>78.885560693635298</v>
      </c>
      <c r="AJ227" s="613">
        <v>79.677943420833387</v>
      </c>
      <c r="AK227" s="613">
        <v>80.470326148031461</v>
      </c>
      <c r="AL227" s="613">
        <v>81.260326148031467</v>
      </c>
      <c r="AM227" s="613">
        <v>81.660326148031473</v>
      </c>
      <c r="AN227" s="613">
        <v>82.040326148031468</v>
      </c>
      <c r="AO227" s="613">
        <v>82.400326148031468</v>
      </c>
      <c r="AP227" s="613">
        <v>82.750326148031462</v>
      </c>
      <c r="AQ227" s="613">
        <v>83.120326148031467</v>
      </c>
      <c r="AR227" s="613">
        <v>83.470326148031461</v>
      </c>
      <c r="AS227" s="613">
        <v>83.820326148031469</v>
      </c>
      <c r="AT227" s="613">
        <v>84.160326148031473</v>
      </c>
      <c r="AU227" s="613">
        <v>84.500326148031462</v>
      </c>
      <c r="AV227" s="613">
        <v>84.850326148031471</v>
      </c>
      <c r="AW227" s="613">
        <v>85.200326148031465</v>
      </c>
      <c r="AX227" s="613">
        <v>85.560326148031464</v>
      </c>
      <c r="AY227" s="613">
        <v>85.920326148031464</v>
      </c>
      <c r="AZ227" s="613">
        <v>86.290326148031468</v>
      </c>
      <c r="BA227" s="613">
        <v>86.670326148031464</v>
      </c>
      <c r="BB227" s="613">
        <v>87.060326148031464</v>
      </c>
      <c r="BC227" s="613">
        <v>87.450326148031465</v>
      </c>
      <c r="BD227" s="613">
        <v>87.83032614803146</v>
      </c>
      <c r="BE227" s="613">
        <v>88.220326148031461</v>
      </c>
      <c r="BF227" s="613">
        <v>88.600326148031471</v>
      </c>
      <c r="BG227" s="613">
        <v>88.980326148031466</v>
      </c>
      <c r="BH227" s="613">
        <v>89.370326148031467</v>
      </c>
      <c r="BI227" s="613">
        <v>89.740326148031471</v>
      </c>
      <c r="BJ227" s="613">
        <v>90.120326148031467</v>
      </c>
      <c r="BK227" s="616"/>
      <c r="BL227" s="616"/>
      <c r="BM227" s="616"/>
      <c r="BN227" s="616"/>
      <c r="BO227" s="616"/>
      <c r="BP227" s="616"/>
      <c r="BQ227" s="616"/>
      <c r="BR227" s="616"/>
      <c r="BS227" s="616"/>
      <c r="BT227" s="616"/>
      <c r="BU227" s="616"/>
      <c r="BV227" s="616"/>
      <c r="BW227" s="616"/>
      <c r="BX227" s="616"/>
      <c r="BY227" s="616"/>
      <c r="BZ227" s="616"/>
      <c r="CA227" s="616"/>
      <c r="CB227" s="616"/>
      <c r="CC227" s="616"/>
      <c r="CD227" s="616"/>
      <c r="CE227" s="616"/>
      <c r="CF227" s="616"/>
      <c r="CG227" s="616"/>
      <c r="CH227" s="616"/>
      <c r="CI227" s="617"/>
      <c r="CK227" s="1366"/>
    </row>
    <row r="228" spans="1:89" s="1367" customFormat="1" x14ac:dyDescent="0.25">
      <c r="A228" s="1356"/>
      <c r="B228" s="902" t="s">
        <v>405</v>
      </c>
      <c r="C228" s="903" t="s">
        <v>406</v>
      </c>
      <c r="D228" s="904" t="s">
        <v>690</v>
      </c>
      <c r="E228" s="905" t="s">
        <v>145</v>
      </c>
      <c r="F228" s="906">
        <v>2</v>
      </c>
      <c r="G228" s="612"/>
      <c r="H228" s="612"/>
      <c r="I228" s="612">
        <v>131.39000000000001</v>
      </c>
      <c r="J228" s="612">
        <v>128.19999999999999</v>
      </c>
      <c r="K228" s="612">
        <v>124.77</v>
      </c>
      <c r="L228" s="612">
        <v>122.17</v>
      </c>
      <c r="M228" s="613">
        <v>122.2</v>
      </c>
      <c r="N228" s="613">
        <v>122.19</v>
      </c>
      <c r="O228" s="613">
        <v>122.16</v>
      </c>
      <c r="P228" s="613">
        <v>122.13</v>
      </c>
      <c r="Q228" s="613">
        <v>122.09</v>
      </c>
      <c r="R228" s="613">
        <v>122.01</v>
      </c>
      <c r="S228" s="613">
        <v>121.94</v>
      </c>
      <c r="T228" s="613">
        <v>121.89</v>
      </c>
      <c r="U228" s="613">
        <v>121.85</v>
      </c>
      <c r="V228" s="613">
        <v>121.82</v>
      </c>
      <c r="W228" s="613">
        <v>121.79</v>
      </c>
      <c r="X228" s="613">
        <v>121.74</v>
      </c>
      <c r="Y228" s="613">
        <v>121.68</v>
      </c>
      <c r="Z228" s="613">
        <v>121.62</v>
      </c>
      <c r="AA228" s="613">
        <v>121.57</v>
      </c>
      <c r="AB228" s="613">
        <v>121.55</v>
      </c>
      <c r="AC228" s="613">
        <v>121.54</v>
      </c>
      <c r="AD228" s="613">
        <v>121.54</v>
      </c>
      <c r="AE228" s="613">
        <v>121.55</v>
      </c>
      <c r="AF228" s="613">
        <v>121.57</v>
      </c>
      <c r="AG228" s="613">
        <v>121.6</v>
      </c>
      <c r="AH228" s="613">
        <v>121.62</v>
      </c>
      <c r="AI228" s="613">
        <v>121.64</v>
      </c>
      <c r="AJ228" s="613">
        <v>121.67</v>
      </c>
      <c r="AK228" s="613">
        <v>121.71</v>
      </c>
      <c r="AL228" s="613">
        <v>121.75</v>
      </c>
      <c r="AM228" s="613">
        <v>121.78</v>
      </c>
      <c r="AN228" s="613">
        <v>121.82</v>
      </c>
      <c r="AO228" s="613">
        <v>121.85</v>
      </c>
      <c r="AP228" s="613">
        <v>121.88</v>
      </c>
      <c r="AQ228" s="613">
        <v>121.9</v>
      </c>
      <c r="AR228" s="613">
        <v>121.93</v>
      </c>
      <c r="AS228" s="613">
        <v>121.95</v>
      </c>
      <c r="AT228" s="613">
        <v>121.97</v>
      </c>
      <c r="AU228" s="613">
        <v>122</v>
      </c>
      <c r="AV228" s="613">
        <v>122.02</v>
      </c>
      <c r="AW228" s="613">
        <v>122.04</v>
      </c>
      <c r="AX228" s="613">
        <v>122.06</v>
      </c>
      <c r="AY228" s="613">
        <v>122.07</v>
      </c>
      <c r="AZ228" s="613">
        <v>122.08</v>
      </c>
      <c r="BA228" s="613">
        <v>122.08</v>
      </c>
      <c r="BB228" s="613">
        <v>122.08</v>
      </c>
      <c r="BC228" s="613">
        <v>122.08</v>
      </c>
      <c r="BD228" s="613">
        <v>122.08</v>
      </c>
      <c r="BE228" s="613">
        <v>122.08</v>
      </c>
      <c r="BF228" s="613">
        <v>122.09</v>
      </c>
      <c r="BG228" s="613">
        <v>122.1</v>
      </c>
      <c r="BH228" s="613">
        <v>122.11</v>
      </c>
      <c r="BI228" s="613">
        <v>122.12</v>
      </c>
      <c r="BJ228" s="613">
        <v>122.13</v>
      </c>
      <c r="BK228" s="616"/>
      <c r="BL228" s="616"/>
      <c r="BM228" s="616"/>
      <c r="BN228" s="616"/>
      <c r="BO228" s="616"/>
      <c r="BP228" s="616"/>
      <c r="BQ228" s="616"/>
      <c r="BR228" s="616"/>
      <c r="BS228" s="616"/>
      <c r="BT228" s="616"/>
      <c r="BU228" s="616"/>
      <c r="BV228" s="616"/>
      <c r="BW228" s="616"/>
      <c r="BX228" s="616"/>
      <c r="BY228" s="616"/>
      <c r="BZ228" s="616"/>
      <c r="CA228" s="616"/>
      <c r="CB228" s="616"/>
      <c r="CC228" s="616"/>
      <c r="CD228" s="616"/>
      <c r="CE228" s="616"/>
      <c r="CF228" s="616"/>
      <c r="CG228" s="616"/>
      <c r="CH228" s="616"/>
      <c r="CI228" s="617"/>
      <c r="CK228" s="1368"/>
    </row>
    <row r="229" spans="1:89" s="1365" customFormat="1" ht="27.6" x14ac:dyDescent="0.25">
      <c r="A229" s="1356"/>
      <c r="B229" s="902" t="s">
        <v>407</v>
      </c>
      <c r="C229" s="903" t="s">
        <v>408</v>
      </c>
      <c r="D229" s="904" t="s">
        <v>79</v>
      </c>
      <c r="E229" s="905" t="s">
        <v>284</v>
      </c>
      <c r="F229" s="906">
        <v>1</v>
      </c>
      <c r="G229" s="612"/>
      <c r="H229" s="612"/>
      <c r="I229" s="612">
        <v>0</v>
      </c>
      <c r="J229" s="612">
        <v>5.95655E-2</v>
      </c>
      <c r="K229" s="612">
        <v>0.110622</v>
      </c>
      <c r="L229" s="612">
        <v>0.170187</v>
      </c>
      <c r="M229" s="613">
        <v>0.22975300000000001</v>
      </c>
      <c r="N229" s="613">
        <v>0.28931800000000002</v>
      </c>
      <c r="O229" s="613">
        <v>0.34888400000000003</v>
      </c>
      <c r="P229" s="613">
        <v>0.39994000000000002</v>
      </c>
      <c r="Q229" s="613">
        <v>0.45950600000000003</v>
      </c>
      <c r="R229" s="613">
        <v>0.51907099999999995</v>
      </c>
      <c r="S229" s="613">
        <v>0.57863699999999996</v>
      </c>
      <c r="T229" s="613">
        <v>0.62969299999999995</v>
      </c>
      <c r="U229" s="613">
        <v>0.68925800000000004</v>
      </c>
      <c r="V229" s="613">
        <v>0.74882400000000005</v>
      </c>
      <c r="W229" s="613">
        <v>0.80838900000000002</v>
      </c>
      <c r="X229" s="613">
        <v>0.86795500000000003</v>
      </c>
      <c r="Y229" s="613">
        <v>0.91901100000000002</v>
      </c>
      <c r="Z229" s="613">
        <v>0.97857700000000003</v>
      </c>
      <c r="AA229" s="613">
        <v>1.0381400000000001</v>
      </c>
      <c r="AB229" s="613">
        <v>1.0952200000000001</v>
      </c>
      <c r="AC229" s="613">
        <v>1.1545700000000001</v>
      </c>
      <c r="AD229" s="613">
        <v>1.2133499999999999</v>
      </c>
      <c r="AE229" s="613">
        <v>1.2670300000000001</v>
      </c>
      <c r="AF229" s="613">
        <v>1.32378</v>
      </c>
      <c r="AG229" s="613">
        <v>1.3833</v>
      </c>
      <c r="AH229" s="613">
        <v>1.4425399999999999</v>
      </c>
      <c r="AI229" s="613">
        <v>1.50118</v>
      </c>
      <c r="AJ229" s="613">
        <v>1.55481</v>
      </c>
      <c r="AK229" s="613">
        <v>1.61137</v>
      </c>
      <c r="AL229" s="613">
        <v>1.67069</v>
      </c>
      <c r="AM229" s="613">
        <v>1.7297899999999999</v>
      </c>
      <c r="AN229" s="613">
        <v>1.7883</v>
      </c>
      <c r="AO229" s="613">
        <v>1.8419399999999999</v>
      </c>
      <c r="AP229" s="613">
        <v>1.8982600000000001</v>
      </c>
      <c r="AQ229" s="613">
        <v>1.9573499999999999</v>
      </c>
      <c r="AR229" s="613">
        <v>2.0163199999999999</v>
      </c>
      <c r="AS229" s="613">
        <v>2.0747100000000001</v>
      </c>
      <c r="AT229" s="613">
        <v>2.1284200000000002</v>
      </c>
      <c r="AU229" s="613">
        <v>2.1844700000000001</v>
      </c>
      <c r="AV229" s="613">
        <v>2.2433000000000001</v>
      </c>
      <c r="AW229" s="613">
        <v>2.3021400000000001</v>
      </c>
      <c r="AX229" s="613">
        <v>2.3604099999999999</v>
      </c>
      <c r="AY229" s="613">
        <v>2.41425</v>
      </c>
      <c r="AZ229" s="613">
        <v>2.4700000000000002</v>
      </c>
      <c r="BA229" s="613">
        <v>2.5285199999999999</v>
      </c>
      <c r="BB229" s="613">
        <v>2.58724</v>
      </c>
      <c r="BC229" s="613">
        <v>2.64541</v>
      </c>
      <c r="BD229" s="613">
        <v>2.69943</v>
      </c>
      <c r="BE229" s="613">
        <v>2.7548499999999998</v>
      </c>
      <c r="BF229" s="613">
        <v>2.81304</v>
      </c>
      <c r="BG229" s="613">
        <v>2.8716300000000001</v>
      </c>
      <c r="BH229" s="613">
        <v>2.9297</v>
      </c>
      <c r="BI229" s="613">
        <v>2.9839799999999999</v>
      </c>
      <c r="BJ229" s="613">
        <v>3.0390199999999998</v>
      </c>
      <c r="BK229" s="637"/>
      <c r="BL229" s="637"/>
      <c r="BM229" s="637"/>
      <c r="BN229" s="637"/>
      <c r="BO229" s="637"/>
      <c r="BP229" s="637"/>
      <c r="BQ229" s="637"/>
      <c r="BR229" s="637"/>
      <c r="BS229" s="637"/>
      <c r="BT229" s="637"/>
      <c r="BU229" s="637"/>
      <c r="BV229" s="637"/>
      <c r="BW229" s="637"/>
      <c r="BX229" s="637"/>
      <c r="BY229" s="637"/>
      <c r="BZ229" s="637"/>
      <c r="CA229" s="637"/>
      <c r="CB229" s="637"/>
      <c r="CC229" s="637"/>
      <c r="CD229" s="637"/>
      <c r="CE229" s="637"/>
      <c r="CF229" s="637"/>
      <c r="CG229" s="637"/>
      <c r="CH229" s="637"/>
      <c r="CI229" s="638"/>
      <c r="CK229" s="1366"/>
    </row>
    <row r="230" spans="1:89" s="1365" customFormat="1" ht="27.6" x14ac:dyDescent="0.25">
      <c r="A230" s="1356"/>
      <c r="B230" s="902" t="s">
        <v>409</v>
      </c>
      <c r="C230" s="903" t="s">
        <v>410</v>
      </c>
      <c r="D230" s="904" t="s">
        <v>411</v>
      </c>
      <c r="E230" s="905" t="s">
        <v>145</v>
      </c>
      <c r="F230" s="906">
        <v>2</v>
      </c>
      <c r="G230" s="639"/>
      <c r="H230" s="639"/>
      <c r="I230" s="639">
        <f t="shared" ref="I230:BJ230" si="58">I229*(SUM(I224:I228)-SUM(I236:I239))</f>
        <v>0</v>
      </c>
      <c r="J230" s="639">
        <f t="shared" si="58"/>
        <v>11.568004091796839</v>
      </c>
      <c r="K230" s="639">
        <f t="shared" si="58"/>
        <v>21.513167080654394</v>
      </c>
      <c r="L230" s="639">
        <f t="shared" si="58"/>
        <v>33.091591218004453</v>
      </c>
      <c r="M230" s="639">
        <f t="shared" si="58"/>
        <v>45.015949297248042</v>
      </c>
      <c r="N230" s="639">
        <f t="shared" si="58"/>
        <v>57.059681603325352</v>
      </c>
      <c r="O230" s="639">
        <f t="shared" si="58"/>
        <v>69.442127209501862</v>
      </c>
      <c r="P230" s="639">
        <f t="shared" si="58"/>
        <v>80.108035485764646</v>
      </c>
      <c r="Q230" s="639">
        <f t="shared" si="58"/>
        <v>92.865948530890904</v>
      </c>
      <c r="R230" s="639">
        <f t="shared" si="58"/>
        <v>105.29819000524927</v>
      </c>
      <c r="S230" s="639">
        <f t="shared" si="58"/>
        <v>118.25508021730843</v>
      </c>
      <c r="T230" s="639">
        <f t="shared" si="58"/>
        <v>129.2773454957742</v>
      </c>
      <c r="U230" s="639">
        <f t="shared" si="58"/>
        <v>142.72779880849038</v>
      </c>
      <c r="V230" s="639">
        <f t="shared" si="58"/>
        <v>155.58836324244288</v>
      </c>
      <c r="W230" s="639">
        <f t="shared" si="58"/>
        <v>168.49197600612402</v>
      </c>
      <c r="X230" s="639">
        <f t="shared" si="58"/>
        <v>182.16788020580694</v>
      </c>
      <c r="Y230" s="639">
        <f t="shared" si="58"/>
        <v>193.70371036952815</v>
      </c>
      <c r="Z230" s="639">
        <f t="shared" si="58"/>
        <v>206.77965751031573</v>
      </c>
      <c r="AA230" s="639">
        <f t="shared" si="58"/>
        <v>220.79043055358326</v>
      </c>
      <c r="AB230" s="639">
        <f t="shared" si="58"/>
        <v>233.3708374287101</v>
      </c>
      <c r="AC230" s="639">
        <f t="shared" si="58"/>
        <v>247.41698984320399</v>
      </c>
      <c r="AD230" s="639">
        <f t="shared" si="58"/>
        <v>260.13739516339348</v>
      </c>
      <c r="AE230" s="639">
        <f t="shared" si="58"/>
        <v>273.33434170908964</v>
      </c>
      <c r="AF230" s="639">
        <f t="shared" si="58"/>
        <v>287.06271563598972</v>
      </c>
      <c r="AG230" s="639">
        <f t="shared" si="58"/>
        <v>301.41160164243951</v>
      </c>
      <c r="AH230" s="639">
        <f t="shared" si="58"/>
        <v>315.24625493810436</v>
      </c>
      <c r="AI230" s="639">
        <f t="shared" si="58"/>
        <v>329.49087678687141</v>
      </c>
      <c r="AJ230" s="639">
        <f t="shared" si="58"/>
        <v>343.10039446174596</v>
      </c>
      <c r="AK230" s="639">
        <f t="shared" si="58"/>
        <v>356.5038271783535</v>
      </c>
      <c r="AL230" s="639">
        <f t="shared" si="58"/>
        <v>370.91437462065471</v>
      </c>
      <c r="AM230" s="639">
        <f t="shared" si="58"/>
        <v>384.8483256720034</v>
      </c>
      <c r="AN230" s="639">
        <f t="shared" si="58"/>
        <v>399.83291763852463</v>
      </c>
      <c r="AO230" s="639">
        <f t="shared" si="58"/>
        <v>411.82589292350502</v>
      </c>
      <c r="AP230" s="639">
        <f t="shared" si="58"/>
        <v>426.05057340736221</v>
      </c>
      <c r="AQ230" s="639">
        <f t="shared" si="58"/>
        <v>439.31289173184939</v>
      </c>
      <c r="AR230" s="639">
        <f t="shared" si="58"/>
        <v>455.63324653399877</v>
      </c>
      <c r="AS230" s="639">
        <f t="shared" si="58"/>
        <v>469.15974527818236</v>
      </c>
      <c r="AT230" s="639">
        <f t="shared" si="58"/>
        <v>482.81651005119318</v>
      </c>
      <c r="AU230" s="639">
        <f t="shared" si="58"/>
        <v>495.94609190979037</v>
      </c>
      <c r="AV230" s="639">
        <f t="shared" si="58"/>
        <v>510.98489983587905</v>
      </c>
      <c r="AW230" s="639">
        <f t="shared" si="58"/>
        <v>524.57180428882918</v>
      </c>
      <c r="AX230" s="639">
        <f t="shared" si="58"/>
        <v>540.72906321067501</v>
      </c>
      <c r="AY230" s="639">
        <f t="shared" si="58"/>
        <v>554.29414253288496</v>
      </c>
      <c r="AZ230" s="639">
        <f t="shared" si="58"/>
        <v>567.06923478563772</v>
      </c>
      <c r="BA230" s="639">
        <f t="shared" si="58"/>
        <v>581.97095517902051</v>
      </c>
      <c r="BB230" s="639">
        <f t="shared" si="58"/>
        <v>596.28815250963294</v>
      </c>
      <c r="BC230" s="639">
        <f t="shared" si="58"/>
        <v>611.20263236286405</v>
      </c>
      <c r="BD230" s="639">
        <f t="shared" si="58"/>
        <v>624.68234736858062</v>
      </c>
      <c r="BE230" s="639">
        <f t="shared" si="58"/>
        <v>640.15189443490442</v>
      </c>
      <c r="BF230" s="639">
        <f t="shared" si="58"/>
        <v>655.4177458418585</v>
      </c>
      <c r="BG230" s="639">
        <f t="shared" si="58"/>
        <v>670.4471697232716</v>
      </c>
      <c r="BH230" s="639">
        <f t="shared" si="58"/>
        <v>685.5869666078878</v>
      </c>
      <c r="BI230" s="639">
        <f t="shared" si="58"/>
        <v>698.91581101200302</v>
      </c>
      <c r="BJ230" s="639">
        <f t="shared" si="58"/>
        <v>713.63083965759051</v>
      </c>
      <c r="BK230" s="1517"/>
      <c r="BL230" s="1517"/>
      <c r="BM230" s="1517"/>
      <c r="BN230" s="1517"/>
      <c r="BO230" s="1517"/>
      <c r="BP230" s="1517"/>
      <c r="BQ230" s="1517"/>
      <c r="BR230" s="1517"/>
      <c r="BS230" s="1517"/>
      <c r="BT230" s="1517"/>
      <c r="BU230" s="1517"/>
      <c r="BV230" s="1517"/>
      <c r="BW230" s="1517"/>
      <c r="BX230" s="1517"/>
      <c r="BY230" s="1517"/>
      <c r="BZ230" s="1517"/>
      <c r="CA230" s="1517"/>
      <c r="CB230" s="1517"/>
      <c r="CC230" s="1517"/>
      <c r="CD230" s="1517"/>
      <c r="CE230" s="1517"/>
      <c r="CF230" s="1517"/>
      <c r="CG230" s="1517"/>
      <c r="CH230" s="1517"/>
      <c r="CI230" s="1518"/>
      <c r="CK230" s="1366"/>
    </row>
    <row r="231" spans="1:89" s="1365" customFormat="1" x14ac:dyDescent="0.25">
      <c r="A231" s="1356"/>
      <c r="B231" s="902" t="s">
        <v>412</v>
      </c>
      <c r="C231" s="907" t="s">
        <v>214</v>
      </c>
      <c r="D231" s="908" t="s">
        <v>413</v>
      </c>
      <c r="E231" s="909" t="s">
        <v>148</v>
      </c>
      <c r="F231" s="910">
        <v>1</v>
      </c>
      <c r="G231" s="644"/>
      <c r="H231" s="644"/>
      <c r="I231" s="644">
        <f t="shared" ref="I231:BJ232" si="59">(((I227-I238))*1000000)/((I260)*1000)</f>
        <v>188.35724955864379</v>
      </c>
      <c r="J231" s="644">
        <f t="shared" si="59"/>
        <v>192.36135383295328</v>
      </c>
      <c r="K231" s="644">
        <f t="shared" si="59"/>
        <v>191.74200241283057</v>
      </c>
      <c r="L231" s="644">
        <f t="shared" si="59"/>
        <v>190.94604312516415</v>
      </c>
      <c r="M231" s="645">
        <f t="shared" si="59"/>
        <v>189.83785014140048</v>
      </c>
      <c r="N231" s="645">
        <f t="shared" si="59"/>
        <v>188.74561832381605</v>
      </c>
      <c r="O231" s="645">
        <f t="shared" si="59"/>
        <v>187.72896052649529</v>
      </c>
      <c r="P231" s="645">
        <f t="shared" si="59"/>
        <v>186.77598537401798</v>
      </c>
      <c r="Q231" s="645">
        <f t="shared" si="59"/>
        <v>185.98036531959724</v>
      </c>
      <c r="R231" s="645">
        <f t="shared" si="59"/>
        <v>185.37230739124212</v>
      </c>
      <c r="S231" s="645">
        <f t="shared" si="59"/>
        <v>184.8048684281122</v>
      </c>
      <c r="T231" s="645">
        <f t="shared" si="59"/>
        <v>184.31299340196881</v>
      </c>
      <c r="U231" s="645">
        <f t="shared" si="59"/>
        <v>183.8595732962406</v>
      </c>
      <c r="V231" s="645">
        <f t="shared" si="59"/>
        <v>183.44580082685769</v>
      </c>
      <c r="W231" s="645">
        <f t="shared" si="59"/>
        <v>183.11316154935383</v>
      </c>
      <c r="X231" s="645">
        <f t="shared" si="59"/>
        <v>182.87603191312667</v>
      </c>
      <c r="Y231" s="645">
        <f t="shared" si="59"/>
        <v>182.63970080044007</v>
      </c>
      <c r="Z231" s="645">
        <f t="shared" si="59"/>
        <v>182.51437723728202</v>
      </c>
      <c r="AA231" s="645">
        <f t="shared" si="59"/>
        <v>182.4004731576417</v>
      </c>
      <c r="AB231" s="645">
        <f t="shared" si="59"/>
        <v>182.23740616616453</v>
      </c>
      <c r="AC231" s="645">
        <f t="shared" si="59"/>
        <v>182.07120669921406</v>
      </c>
      <c r="AD231" s="645">
        <f t="shared" si="59"/>
        <v>181.91628816145865</v>
      </c>
      <c r="AE231" s="645">
        <f t="shared" si="59"/>
        <v>181.75099694498152</v>
      </c>
      <c r="AF231" s="645">
        <f t="shared" si="59"/>
        <v>181.56175668879357</v>
      </c>
      <c r="AG231" s="645">
        <f t="shared" si="59"/>
        <v>181.37714604370763</v>
      </c>
      <c r="AH231" s="645">
        <f t="shared" si="59"/>
        <v>181.22190385645627</v>
      </c>
      <c r="AI231" s="645">
        <f t="shared" si="59"/>
        <v>181.08375086002732</v>
      </c>
      <c r="AJ231" s="645">
        <f t="shared" si="59"/>
        <v>180.92216767078463</v>
      </c>
      <c r="AK231" s="645">
        <f t="shared" si="59"/>
        <v>180.74678488624716</v>
      </c>
      <c r="AL231" s="645">
        <f t="shared" si="59"/>
        <v>180.58268056842488</v>
      </c>
      <c r="AM231" s="645">
        <f t="shared" si="59"/>
        <v>180.59345451742203</v>
      </c>
      <c r="AN231" s="645">
        <f t="shared" si="59"/>
        <v>180.62520253123031</v>
      </c>
      <c r="AO231" s="645">
        <f t="shared" si="59"/>
        <v>180.64782082333937</v>
      </c>
      <c r="AP231" s="645">
        <f t="shared" si="59"/>
        <v>180.66796295779301</v>
      </c>
      <c r="AQ231" s="645">
        <f t="shared" si="59"/>
        <v>180.73892116953911</v>
      </c>
      <c r="AR231" s="645">
        <f t="shared" si="59"/>
        <v>180.79636858287469</v>
      </c>
      <c r="AS231" s="645">
        <f t="shared" si="59"/>
        <v>180.84914267158993</v>
      </c>
      <c r="AT231" s="645">
        <f t="shared" si="59"/>
        <v>180.88673784703315</v>
      </c>
      <c r="AU231" s="645">
        <f t="shared" si="59"/>
        <v>180.93650689000111</v>
      </c>
      <c r="AV231" s="645">
        <f t="shared" si="59"/>
        <v>180.9963432110404</v>
      </c>
      <c r="AW231" s="645">
        <f t="shared" si="59"/>
        <v>181.04743094735531</v>
      </c>
      <c r="AX231" s="645">
        <f t="shared" si="59"/>
        <v>181.10435888726693</v>
      </c>
      <c r="AY231" s="645">
        <f t="shared" si="59"/>
        <v>181.14442075382391</v>
      </c>
      <c r="AZ231" s="645">
        <f t="shared" si="59"/>
        <v>181.21074390774351</v>
      </c>
      <c r="BA231" s="645">
        <f t="shared" si="59"/>
        <v>181.2908030444018</v>
      </c>
      <c r="BB231" s="645">
        <f t="shared" si="59"/>
        <v>181.37226267424523</v>
      </c>
      <c r="BC231" s="645">
        <f t="shared" si="59"/>
        <v>181.4449484977429</v>
      </c>
      <c r="BD231" s="645">
        <f t="shared" si="59"/>
        <v>181.50290159130543</v>
      </c>
      <c r="BE231" s="645">
        <f t="shared" si="59"/>
        <v>181.57439230544648</v>
      </c>
      <c r="BF231" s="645">
        <f t="shared" si="59"/>
        <v>181.63527878930751</v>
      </c>
      <c r="BG231" s="645">
        <f t="shared" si="59"/>
        <v>181.69961945809479</v>
      </c>
      <c r="BH231" s="645">
        <f t="shared" si="59"/>
        <v>181.78122428282578</v>
      </c>
      <c r="BI231" s="645">
        <f t="shared" si="59"/>
        <v>181.82668630200487</v>
      </c>
      <c r="BJ231" s="645">
        <f t="shared" si="59"/>
        <v>181.88942592499353</v>
      </c>
      <c r="BK231" s="1523"/>
      <c r="BL231" s="1523"/>
      <c r="BM231" s="1523"/>
      <c r="BN231" s="1523"/>
      <c r="BO231" s="1523"/>
      <c r="BP231" s="1523"/>
      <c r="BQ231" s="1523"/>
      <c r="BR231" s="1523"/>
      <c r="BS231" s="1523"/>
      <c r="BT231" s="1523"/>
      <c r="BU231" s="1523"/>
      <c r="BV231" s="1523"/>
      <c r="BW231" s="1523"/>
      <c r="BX231" s="1523"/>
      <c r="BY231" s="1523"/>
      <c r="BZ231" s="1523"/>
      <c r="CA231" s="1523"/>
      <c r="CB231" s="1523"/>
      <c r="CC231" s="1523"/>
      <c r="CD231" s="1523"/>
      <c r="CE231" s="1523"/>
      <c r="CF231" s="1523"/>
      <c r="CG231" s="1523"/>
      <c r="CH231" s="1523"/>
      <c r="CI231" s="1522"/>
      <c r="CK231" s="1366"/>
    </row>
    <row r="232" spans="1:89" s="1365" customFormat="1" x14ac:dyDescent="0.25">
      <c r="A232" s="1356"/>
      <c r="B232" s="902" t="s">
        <v>414</v>
      </c>
      <c r="C232" s="907" t="s">
        <v>233</v>
      </c>
      <c r="D232" s="908" t="s">
        <v>415</v>
      </c>
      <c r="E232" s="909" t="s">
        <v>148</v>
      </c>
      <c r="F232" s="910">
        <v>1</v>
      </c>
      <c r="G232" s="644"/>
      <c r="H232" s="644"/>
      <c r="I232" s="644">
        <f t="shared" si="59"/>
        <v>242.75808184393011</v>
      </c>
      <c r="J232" s="644">
        <f t="shared" si="59"/>
        <v>241.33195334580626</v>
      </c>
      <c r="K232" s="644">
        <f t="shared" si="59"/>
        <v>238.77906505711741</v>
      </c>
      <c r="L232" s="644">
        <f t="shared" si="59"/>
        <v>237.95975589642092</v>
      </c>
      <c r="M232" s="645">
        <f t="shared" si="59"/>
        <v>238.24263810644049</v>
      </c>
      <c r="N232" s="645">
        <f t="shared" si="59"/>
        <v>238.55675642164866</v>
      </c>
      <c r="O232" s="645">
        <f t="shared" si="59"/>
        <v>238.87980460745555</v>
      </c>
      <c r="P232" s="645">
        <f t="shared" si="59"/>
        <v>239.19893855211876</v>
      </c>
      <c r="Q232" s="645">
        <f t="shared" si="59"/>
        <v>239.56797175199918</v>
      </c>
      <c r="R232" s="645">
        <f t="shared" si="59"/>
        <v>240.02998812969867</v>
      </c>
      <c r="S232" s="645">
        <f t="shared" si="59"/>
        <v>240.41491870682279</v>
      </c>
      <c r="T232" s="645">
        <f t="shared" si="59"/>
        <v>240.74771045038264</v>
      </c>
      <c r="U232" s="645">
        <f t="shared" si="59"/>
        <v>241.08246235050166</v>
      </c>
      <c r="V232" s="645">
        <f t="shared" si="59"/>
        <v>241.41910036925142</v>
      </c>
      <c r="W232" s="645">
        <f t="shared" si="59"/>
        <v>241.75177573235825</v>
      </c>
      <c r="X232" s="645">
        <f t="shared" si="59"/>
        <v>242.10969575744815</v>
      </c>
      <c r="Y232" s="645">
        <f t="shared" si="59"/>
        <v>242.48370150009495</v>
      </c>
      <c r="Z232" s="645">
        <f t="shared" si="59"/>
        <v>242.86952660845296</v>
      </c>
      <c r="AA232" s="645">
        <f t="shared" si="59"/>
        <v>243.24725123403172</v>
      </c>
      <c r="AB232" s="645">
        <f t="shared" si="59"/>
        <v>243.49891825393459</v>
      </c>
      <c r="AC232" s="645">
        <f t="shared" si="59"/>
        <v>243.77243092866701</v>
      </c>
      <c r="AD232" s="645">
        <f t="shared" si="59"/>
        <v>244.01598571489308</v>
      </c>
      <c r="AE232" s="645">
        <f t="shared" si="59"/>
        <v>244.22933730454207</v>
      </c>
      <c r="AF232" s="645">
        <f t="shared" si="59"/>
        <v>244.40187313750533</v>
      </c>
      <c r="AG232" s="645">
        <f t="shared" si="59"/>
        <v>244.5750548350689</v>
      </c>
      <c r="AH232" s="645">
        <f t="shared" si="59"/>
        <v>244.76880460259963</v>
      </c>
      <c r="AI232" s="645">
        <f t="shared" si="59"/>
        <v>244.95757110570977</v>
      </c>
      <c r="AJ232" s="645">
        <f t="shared" si="59"/>
        <v>245.09992108686842</v>
      </c>
      <c r="AK232" s="645">
        <f t="shared" si="59"/>
        <v>245.21661227362898</v>
      </c>
      <c r="AL232" s="645">
        <f t="shared" si="59"/>
        <v>245.33333333333334</v>
      </c>
      <c r="AM232" s="645">
        <f t="shared" si="59"/>
        <v>245.51256056175697</v>
      </c>
      <c r="AN232" s="645">
        <f t="shared" si="59"/>
        <v>245.68707831582543</v>
      </c>
      <c r="AO232" s="645">
        <f t="shared" si="59"/>
        <v>245.83511319948741</v>
      </c>
      <c r="AP232" s="645">
        <f t="shared" si="59"/>
        <v>246.0042735042735</v>
      </c>
      <c r="AQ232" s="645">
        <f t="shared" si="59"/>
        <v>246.18377731218197</v>
      </c>
      <c r="AR232" s="645">
        <f t="shared" si="59"/>
        <v>246.40068456519413</v>
      </c>
      <c r="AS232" s="645">
        <f t="shared" si="59"/>
        <v>246.58589836893702</v>
      </c>
      <c r="AT232" s="645">
        <f t="shared" si="59"/>
        <v>246.75547179509144</v>
      </c>
      <c r="AU232" s="645">
        <f t="shared" si="59"/>
        <v>246.92548313836397</v>
      </c>
      <c r="AV232" s="645">
        <f t="shared" si="59"/>
        <v>247.10068811764452</v>
      </c>
      <c r="AW232" s="645">
        <f t="shared" si="59"/>
        <v>247.28668868774398</v>
      </c>
      <c r="AX232" s="645">
        <f t="shared" si="59"/>
        <v>247.47290481811353</v>
      </c>
      <c r="AY232" s="645">
        <f t="shared" si="59"/>
        <v>247.66445460988339</v>
      </c>
      <c r="AZ232" s="645">
        <f t="shared" si="59"/>
        <v>247.87757646097964</v>
      </c>
      <c r="BA232" s="645">
        <f t="shared" si="59"/>
        <v>248.10687548403752</v>
      </c>
      <c r="BB232" s="645">
        <f t="shared" si="59"/>
        <v>248.35264223265429</v>
      </c>
      <c r="BC232" s="645">
        <f t="shared" si="59"/>
        <v>248.58282142472248</v>
      </c>
      <c r="BD232" s="645">
        <f t="shared" si="59"/>
        <v>248.79195789110364</v>
      </c>
      <c r="BE232" s="645">
        <f t="shared" si="59"/>
        <v>248.996070642083</v>
      </c>
      <c r="BF232" s="645">
        <f t="shared" si="59"/>
        <v>249.21135646687696</v>
      </c>
      <c r="BG232" s="645">
        <f t="shared" si="59"/>
        <v>249.41619097042033</v>
      </c>
      <c r="BH232" s="645">
        <f t="shared" si="59"/>
        <v>249.61592556529266</v>
      </c>
      <c r="BI232" s="645">
        <f t="shared" si="59"/>
        <v>249.80512731681966</v>
      </c>
      <c r="BJ232" s="645">
        <f t="shared" si="59"/>
        <v>249.98375040623984</v>
      </c>
      <c r="BK232" s="1523"/>
      <c r="BL232" s="1523"/>
      <c r="BM232" s="1523"/>
      <c r="BN232" s="1523"/>
      <c r="BO232" s="1523"/>
      <c r="BP232" s="1523"/>
      <c r="BQ232" s="1523"/>
      <c r="BR232" s="1523"/>
      <c r="BS232" s="1523"/>
      <c r="BT232" s="1523"/>
      <c r="BU232" s="1523"/>
      <c r="BV232" s="1523"/>
      <c r="BW232" s="1523"/>
      <c r="BX232" s="1523"/>
      <c r="BY232" s="1523"/>
      <c r="BZ232" s="1523"/>
      <c r="CA232" s="1523"/>
      <c r="CB232" s="1523"/>
      <c r="CC232" s="1523"/>
      <c r="CD232" s="1523"/>
      <c r="CE232" s="1523"/>
      <c r="CF232" s="1523"/>
      <c r="CG232" s="1523"/>
      <c r="CH232" s="1523"/>
      <c r="CI232" s="1522"/>
      <c r="CK232" s="1366"/>
    </row>
    <row r="233" spans="1:89" s="1365" customFormat="1" ht="27.6" x14ac:dyDescent="0.25">
      <c r="A233" s="1356"/>
      <c r="B233" s="902" t="s">
        <v>416</v>
      </c>
      <c r="C233" s="907" t="s">
        <v>147</v>
      </c>
      <c r="D233" s="908" t="s">
        <v>417</v>
      </c>
      <c r="E233" s="909" t="s">
        <v>148</v>
      </c>
      <c r="F233" s="910">
        <v>1</v>
      </c>
      <c r="G233" s="644"/>
      <c r="H233" s="644"/>
      <c r="I233" s="644">
        <f t="shared" ref="I233:BJ233" si="60">(((I227-I238)+(I228-I239))*1000000)/((I260+I261)*1000)</f>
        <v>226.35974128755834</v>
      </c>
      <c r="J233" s="644">
        <f t="shared" si="60"/>
        <v>225.97507961807784</v>
      </c>
      <c r="K233" s="644">
        <f t="shared" si="60"/>
        <v>223.26681673496398</v>
      </c>
      <c r="L233" s="644">
        <f t="shared" si="60"/>
        <v>221.6385585211747</v>
      </c>
      <c r="M233" s="645">
        <f t="shared" si="60"/>
        <v>221.07920480208756</v>
      </c>
      <c r="N233" s="645">
        <f t="shared" si="60"/>
        <v>220.49736498996893</v>
      </c>
      <c r="O233" s="645">
        <f t="shared" si="60"/>
        <v>219.92009558464986</v>
      </c>
      <c r="P233" s="645">
        <f t="shared" si="60"/>
        <v>219.36583595897662</v>
      </c>
      <c r="Q233" s="645">
        <f t="shared" si="60"/>
        <v>218.8929957538293</v>
      </c>
      <c r="R233" s="645">
        <f t="shared" si="60"/>
        <v>218.5710667271685</v>
      </c>
      <c r="S233" s="645">
        <f t="shared" si="60"/>
        <v>218.22397846221864</v>
      </c>
      <c r="T233" s="645">
        <f t="shared" si="60"/>
        <v>217.90097310426745</v>
      </c>
      <c r="U233" s="645">
        <f t="shared" si="60"/>
        <v>217.59557090568023</v>
      </c>
      <c r="V233" s="645">
        <f t="shared" si="60"/>
        <v>217.32251207524783</v>
      </c>
      <c r="W233" s="645">
        <f t="shared" si="60"/>
        <v>217.10131465274625</v>
      </c>
      <c r="X233" s="645">
        <f t="shared" si="60"/>
        <v>216.94424767954482</v>
      </c>
      <c r="Y233" s="645">
        <f t="shared" si="60"/>
        <v>216.80753160675295</v>
      </c>
      <c r="Z233" s="645">
        <f t="shared" si="60"/>
        <v>216.74219107376672</v>
      </c>
      <c r="AA233" s="645">
        <f t="shared" si="60"/>
        <v>216.69377487686396</v>
      </c>
      <c r="AB233" s="645">
        <f t="shared" si="60"/>
        <v>216.55231655591689</v>
      </c>
      <c r="AC233" s="645">
        <f t="shared" si="60"/>
        <v>216.42248427778284</v>
      </c>
      <c r="AD233" s="645">
        <f t="shared" si="60"/>
        <v>216.28181617997114</v>
      </c>
      <c r="AE233" s="645">
        <f t="shared" si="60"/>
        <v>216.12136956492509</v>
      </c>
      <c r="AF233" s="645">
        <f t="shared" si="60"/>
        <v>215.92895154252687</v>
      </c>
      <c r="AG233" s="645">
        <f t="shared" si="60"/>
        <v>215.74015685479</v>
      </c>
      <c r="AH233" s="645">
        <f t="shared" si="60"/>
        <v>215.57750733112042</v>
      </c>
      <c r="AI233" s="645">
        <f t="shared" si="60"/>
        <v>215.4214439552469</v>
      </c>
      <c r="AJ233" s="645">
        <f t="shared" si="60"/>
        <v>215.23171405416696</v>
      </c>
      <c r="AK233" s="645">
        <f t="shared" si="60"/>
        <v>215.02359633589836</v>
      </c>
      <c r="AL233" s="645">
        <f t="shared" si="60"/>
        <v>214.82227689504583</v>
      </c>
      <c r="AM233" s="645">
        <f t="shared" si="60"/>
        <v>214.82993101658084</v>
      </c>
      <c r="AN233" s="645">
        <f t="shared" si="60"/>
        <v>214.85286336244675</v>
      </c>
      <c r="AO233" s="645">
        <f t="shared" si="60"/>
        <v>214.86134021273415</v>
      </c>
      <c r="AP233" s="645">
        <f t="shared" si="60"/>
        <v>214.88023166633278</v>
      </c>
      <c r="AQ233" s="645">
        <f t="shared" si="60"/>
        <v>214.92702101712814</v>
      </c>
      <c r="AR233" s="645">
        <f t="shared" si="60"/>
        <v>214.98885746818058</v>
      </c>
      <c r="AS233" s="645">
        <f t="shared" si="60"/>
        <v>215.03217455139739</v>
      </c>
      <c r="AT233" s="645">
        <f t="shared" si="60"/>
        <v>215.06184217913639</v>
      </c>
      <c r="AU233" s="645">
        <f t="shared" si="60"/>
        <v>215.10011414665843</v>
      </c>
      <c r="AV233" s="645">
        <f t="shared" si="60"/>
        <v>215.14301846278948</v>
      </c>
      <c r="AW233" s="645">
        <f t="shared" si="60"/>
        <v>215.18577669991089</v>
      </c>
      <c r="AX233" s="645">
        <f t="shared" si="60"/>
        <v>215.22992444253958</v>
      </c>
      <c r="AY233" s="645">
        <f t="shared" si="60"/>
        <v>215.2652739121408</v>
      </c>
      <c r="AZ233" s="645">
        <f t="shared" si="60"/>
        <v>215.32333796419951</v>
      </c>
      <c r="BA233" s="645">
        <f t="shared" si="60"/>
        <v>215.39303253485369</v>
      </c>
      <c r="BB233" s="645">
        <f t="shared" si="60"/>
        <v>215.46874066783965</v>
      </c>
      <c r="BC233" s="645">
        <f t="shared" si="60"/>
        <v>215.53240786102927</v>
      </c>
      <c r="BD233" s="645">
        <f t="shared" si="60"/>
        <v>215.58022527827717</v>
      </c>
      <c r="BE233" s="645">
        <f t="shared" si="60"/>
        <v>215.63173103505855</v>
      </c>
      <c r="BF233" s="645">
        <f t="shared" si="60"/>
        <v>215.68540664601764</v>
      </c>
      <c r="BG233" s="645">
        <f t="shared" si="60"/>
        <v>215.73655319211221</v>
      </c>
      <c r="BH233" s="645">
        <f t="shared" si="60"/>
        <v>215.7936903087656</v>
      </c>
      <c r="BI233" s="645">
        <f t="shared" si="60"/>
        <v>215.82896732527146</v>
      </c>
      <c r="BJ233" s="645">
        <f t="shared" si="60"/>
        <v>215.86793148659859</v>
      </c>
      <c r="BK233" s="1523"/>
      <c r="BL233" s="1523"/>
      <c r="BM233" s="1523"/>
      <c r="BN233" s="1523"/>
      <c r="BO233" s="1523"/>
      <c r="BP233" s="1523"/>
      <c r="BQ233" s="1523"/>
      <c r="BR233" s="1523"/>
      <c r="BS233" s="1523"/>
      <c r="BT233" s="1523"/>
      <c r="BU233" s="1523"/>
      <c r="BV233" s="1523"/>
      <c r="BW233" s="1523"/>
      <c r="BX233" s="1523"/>
      <c r="BY233" s="1523"/>
      <c r="BZ233" s="1523"/>
      <c r="CA233" s="1523"/>
      <c r="CB233" s="1523"/>
      <c r="CC233" s="1523"/>
      <c r="CD233" s="1523"/>
      <c r="CE233" s="1523"/>
      <c r="CF233" s="1523"/>
      <c r="CG233" s="1523"/>
      <c r="CH233" s="1523"/>
      <c r="CI233" s="1522"/>
      <c r="CK233" s="1366"/>
    </row>
    <row r="234" spans="1:89" s="1365" customFormat="1" x14ac:dyDescent="0.25">
      <c r="A234" s="1356"/>
      <c r="B234" s="902" t="s">
        <v>418</v>
      </c>
      <c r="C234" s="907" t="s">
        <v>419</v>
      </c>
      <c r="D234" s="908" t="s">
        <v>79</v>
      </c>
      <c r="E234" s="909" t="s">
        <v>145</v>
      </c>
      <c r="F234" s="910">
        <v>2</v>
      </c>
      <c r="G234" s="612"/>
      <c r="H234" s="612"/>
      <c r="I234" s="612">
        <v>2.62</v>
      </c>
      <c r="J234" s="612">
        <v>2.62</v>
      </c>
      <c r="K234" s="612">
        <v>2.62</v>
      </c>
      <c r="L234" s="612">
        <v>2.62</v>
      </c>
      <c r="M234" s="613">
        <v>2.62</v>
      </c>
      <c r="N234" s="613">
        <v>2.62</v>
      </c>
      <c r="O234" s="613">
        <v>2.62</v>
      </c>
      <c r="P234" s="613">
        <v>2.62</v>
      </c>
      <c r="Q234" s="613">
        <v>2.62</v>
      </c>
      <c r="R234" s="613">
        <v>2.62</v>
      </c>
      <c r="S234" s="613">
        <v>2.62</v>
      </c>
      <c r="T234" s="613">
        <v>2.62</v>
      </c>
      <c r="U234" s="613">
        <v>2.62</v>
      </c>
      <c r="V234" s="613">
        <v>2.62</v>
      </c>
      <c r="W234" s="613">
        <v>2.62</v>
      </c>
      <c r="X234" s="613">
        <v>2.62</v>
      </c>
      <c r="Y234" s="613">
        <v>2.62</v>
      </c>
      <c r="Z234" s="613">
        <v>2.62</v>
      </c>
      <c r="AA234" s="613">
        <v>2.62</v>
      </c>
      <c r="AB234" s="613">
        <v>2.62</v>
      </c>
      <c r="AC234" s="613">
        <v>2.62</v>
      </c>
      <c r="AD234" s="613">
        <v>2.62</v>
      </c>
      <c r="AE234" s="613">
        <v>2.62</v>
      </c>
      <c r="AF234" s="613">
        <v>2.62</v>
      </c>
      <c r="AG234" s="613">
        <v>2.62</v>
      </c>
      <c r="AH234" s="613">
        <v>2.62</v>
      </c>
      <c r="AI234" s="613">
        <v>2.62</v>
      </c>
      <c r="AJ234" s="613">
        <v>2.62</v>
      </c>
      <c r="AK234" s="613">
        <v>2.62</v>
      </c>
      <c r="AL234" s="613">
        <v>2.62</v>
      </c>
      <c r="AM234" s="613">
        <v>2.62</v>
      </c>
      <c r="AN234" s="613">
        <v>2.62</v>
      </c>
      <c r="AO234" s="613">
        <v>2.62</v>
      </c>
      <c r="AP234" s="613">
        <v>2.62</v>
      </c>
      <c r="AQ234" s="613">
        <v>2.62</v>
      </c>
      <c r="AR234" s="613">
        <v>2.62</v>
      </c>
      <c r="AS234" s="613">
        <v>2.62</v>
      </c>
      <c r="AT234" s="613">
        <v>2.62</v>
      </c>
      <c r="AU234" s="613">
        <v>2.62</v>
      </c>
      <c r="AV234" s="613">
        <v>2.62</v>
      </c>
      <c r="AW234" s="613">
        <v>2.62</v>
      </c>
      <c r="AX234" s="613">
        <v>2.62</v>
      </c>
      <c r="AY234" s="613">
        <v>2.62</v>
      </c>
      <c r="AZ234" s="613">
        <v>2.62</v>
      </c>
      <c r="BA234" s="613">
        <v>2.62</v>
      </c>
      <c r="BB234" s="613">
        <v>2.62</v>
      </c>
      <c r="BC234" s="613">
        <v>2.62</v>
      </c>
      <c r="BD234" s="613">
        <v>2.62</v>
      </c>
      <c r="BE234" s="613">
        <v>2.62</v>
      </c>
      <c r="BF234" s="613">
        <v>2.62</v>
      </c>
      <c r="BG234" s="613">
        <v>2.62</v>
      </c>
      <c r="BH234" s="613">
        <v>2.62</v>
      </c>
      <c r="BI234" s="613">
        <v>2.62</v>
      </c>
      <c r="BJ234" s="613">
        <v>2.62</v>
      </c>
      <c r="BK234" s="613"/>
      <c r="BL234" s="613"/>
      <c r="BM234" s="613"/>
      <c r="BN234" s="613"/>
      <c r="BO234" s="613"/>
      <c r="BP234" s="613"/>
      <c r="BQ234" s="613"/>
      <c r="BR234" s="613"/>
      <c r="BS234" s="613"/>
      <c r="BT234" s="613"/>
      <c r="BU234" s="613"/>
      <c r="BV234" s="613"/>
      <c r="BW234" s="613"/>
      <c r="BX234" s="613"/>
      <c r="BY234" s="613"/>
      <c r="BZ234" s="613"/>
      <c r="CA234" s="613"/>
      <c r="CB234" s="613"/>
      <c r="CC234" s="613"/>
      <c r="CD234" s="613"/>
      <c r="CE234" s="613"/>
      <c r="CF234" s="613"/>
      <c r="CG234" s="613"/>
      <c r="CH234" s="613"/>
      <c r="CI234" s="614"/>
      <c r="CK234" s="1366"/>
    </row>
    <row r="235" spans="1:89" s="1365" customFormat="1" ht="14.4" thickBot="1" x14ac:dyDescent="0.3">
      <c r="A235" s="1356"/>
      <c r="B235" s="911" t="s">
        <v>420</v>
      </c>
      <c r="C235" s="912" t="s">
        <v>421</v>
      </c>
      <c r="D235" s="913" t="s">
        <v>79</v>
      </c>
      <c r="E235" s="914" t="s">
        <v>145</v>
      </c>
      <c r="F235" s="915">
        <v>2</v>
      </c>
      <c r="G235" s="1589"/>
      <c r="H235" s="1589"/>
      <c r="I235" s="1589">
        <v>0.52</v>
      </c>
      <c r="J235" s="1589">
        <v>0.52</v>
      </c>
      <c r="K235" s="1589">
        <v>0.52</v>
      </c>
      <c r="L235" s="1589">
        <v>0.52</v>
      </c>
      <c r="M235" s="651">
        <v>0.52</v>
      </c>
      <c r="N235" s="651">
        <v>0.52</v>
      </c>
      <c r="O235" s="651">
        <v>0.52</v>
      </c>
      <c r="P235" s="651">
        <v>0.52</v>
      </c>
      <c r="Q235" s="651">
        <v>0.52</v>
      </c>
      <c r="R235" s="651">
        <v>0.52</v>
      </c>
      <c r="S235" s="651">
        <v>0.52</v>
      </c>
      <c r="T235" s="651">
        <v>0.52</v>
      </c>
      <c r="U235" s="651">
        <v>0.52</v>
      </c>
      <c r="V235" s="651">
        <v>0.52</v>
      </c>
      <c r="W235" s="651">
        <v>0.52</v>
      </c>
      <c r="X235" s="651">
        <v>0.52</v>
      </c>
      <c r="Y235" s="651">
        <v>0.52</v>
      </c>
      <c r="Z235" s="651">
        <v>0.52</v>
      </c>
      <c r="AA235" s="651">
        <v>0.52</v>
      </c>
      <c r="AB235" s="651">
        <v>0.52</v>
      </c>
      <c r="AC235" s="651">
        <v>0.52</v>
      </c>
      <c r="AD235" s="651">
        <v>0.52</v>
      </c>
      <c r="AE235" s="651">
        <v>0.52</v>
      </c>
      <c r="AF235" s="651">
        <v>0.52</v>
      </c>
      <c r="AG235" s="651">
        <v>0.52</v>
      </c>
      <c r="AH235" s="651">
        <v>0.52</v>
      </c>
      <c r="AI235" s="651">
        <v>0.52</v>
      </c>
      <c r="AJ235" s="651">
        <v>0.52</v>
      </c>
      <c r="AK235" s="651">
        <v>0.52</v>
      </c>
      <c r="AL235" s="651">
        <v>0.52</v>
      </c>
      <c r="AM235" s="651">
        <v>0.52</v>
      </c>
      <c r="AN235" s="651">
        <v>0.52</v>
      </c>
      <c r="AO235" s="651">
        <v>0.52</v>
      </c>
      <c r="AP235" s="651">
        <v>0.52</v>
      </c>
      <c r="AQ235" s="651">
        <v>0.52</v>
      </c>
      <c r="AR235" s="651">
        <v>0.52</v>
      </c>
      <c r="AS235" s="651">
        <v>0.52</v>
      </c>
      <c r="AT235" s="651">
        <v>0.52</v>
      </c>
      <c r="AU235" s="651">
        <v>0.52</v>
      </c>
      <c r="AV235" s="651">
        <v>0.52</v>
      </c>
      <c r="AW235" s="651">
        <v>0.52</v>
      </c>
      <c r="AX235" s="651">
        <v>0.52</v>
      </c>
      <c r="AY235" s="651">
        <v>0.52</v>
      </c>
      <c r="AZ235" s="651">
        <v>0.52</v>
      </c>
      <c r="BA235" s="651">
        <v>0.52</v>
      </c>
      <c r="BB235" s="651">
        <v>0.52</v>
      </c>
      <c r="BC235" s="651">
        <v>0.52</v>
      </c>
      <c r="BD235" s="651">
        <v>0.52</v>
      </c>
      <c r="BE235" s="651">
        <v>0.52</v>
      </c>
      <c r="BF235" s="651">
        <v>0.52</v>
      </c>
      <c r="BG235" s="651">
        <v>0.52</v>
      </c>
      <c r="BH235" s="651">
        <v>0.52</v>
      </c>
      <c r="BI235" s="651">
        <v>0.52</v>
      </c>
      <c r="BJ235" s="651">
        <v>0.52</v>
      </c>
      <c r="BK235" s="651"/>
      <c r="BL235" s="651"/>
      <c r="BM235" s="651"/>
      <c r="BN235" s="651"/>
      <c r="BO235" s="651"/>
      <c r="BP235" s="651"/>
      <c r="BQ235" s="651"/>
      <c r="BR235" s="651"/>
      <c r="BS235" s="651"/>
      <c r="BT235" s="651"/>
      <c r="BU235" s="651"/>
      <c r="BV235" s="651"/>
      <c r="BW235" s="651"/>
      <c r="BX235" s="651"/>
      <c r="BY235" s="651"/>
      <c r="BZ235" s="651"/>
      <c r="CA235" s="651"/>
      <c r="CB235" s="651"/>
      <c r="CC235" s="651"/>
      <c r="CD235" s="651"/>
      <c r="CE235" s="651"/>
      <c r="CF235" s="651"/>
      <c r="CG235" s="651"/>
      <c r="CH235" s="651"/>
      <c r="CI235" s="652"/>
      <c r="CK235" s="1366"/>
    </row>
    <row r="236" spans="1:89" s="1365" customFormat="1" x14ac:dyDescent="0.25">
      <c r="A236" s="1356"/>
      <c r="B236" s="879" t="s">
        <v>422</v>
      </c>
      <c r="C236" s="880" t="s">
        <v>423</v>
      </c>
      <c r="D236" s="881" t="s">
        <v>79</v>
      </c>
      <c r="E236" s="882" t="s">
        <v>145</v>
      </c>
      <c r="F236" s="883">
        <v>2</v>
      </c>
      <c r="G236" s="604"/>
      <c r="H236" s="604"/>
      <c r="I236" s="604">
        <v>0.6</v>
      </c>
      <c r="J236" s="604">
        <v>0.6</v>
      </c>
      <c r="K236" s="604">
        <v>0.6</v>
      </c>
      <c r="L236" s="604">
        <v>0.6</v>
      </c>
      <c r="M236" s="784">
        <v>0.6</v>
      </c>
      <c r="N236" s="784">
        <v>0.6</v>
      </c>
      <c r="O236" s="784">
        <v>0.6</v>
      </c>
      <c r="P236" s="784">
        <v>0.6</v>
      </c>
      <c r="Q236" s="784">
        <v>0.6</v>
      </c>
      <c r="R236" s="784">
        <v>0.6</v>
      </c>
      <c r="S236" s="784">
        <v>0.6</v>
      </c>
      <c r="T236" s="784">
        <v>0.6</v>
      </c>
      <c r="U236" s="784">
        <v>0.6</v>
      </c>
      <c r="V236" s="784">
        <v>0.6</v>
      </c>
      <c r="W236" s="784">
        <v>0.6</v>
      </c>
      <c r="X236" s="784">
        <v>0.6</v>
      </c>
      <c r="Y236" s="784">
        <v>0.6</v>
      </c>
      <c r="Z236" s="784">
        <v>0.6</v>
      </c>
      <c r="AA236" s="784">
        <v>0.6</v>
      </c>
      <c r="AB236" s="784">
        <v>0.6</v>
      </c>
      <c r="AC236" s="784">
        <v>0.6</v>
      </c>
      <c r="AD236" s="784">
        <v>0.6</v>
      </c>
      <c r="AE236" s="784">
        <v>0.6</v>
      </c>
      <c r="AF236" s="784">
        <v>0.6</v>
      </c>
      <c r="AG236" s="784">
        <v>0.6</v>
      </c>
      <c r="AH236" s="784">
        <v>0.6</v>
      </c>
      <c r="AI236" s="784">
        <v>0.6</v>
      </c>
      <c r="AJ236" s="784">
        <v>0.6</v>
      </c>
      <c r="AK236" s="784">
        <v>0.6</v>
      </c>
      <c r="AL236" s="784">
        <v>0.6</v>
      </c>
      <c r="AM236" s="784">
        <v>0.6</v>
      </c>
      <c r="AN236" s="784">
        <v>0.6</v>
      </c>
      <c r="AO236" s="784">
        <v>0.6</v>
      </c>
      <c r="AP236" s="784">
        <v>0.6</v>
      </c>
      <c r="AQ236" s="784">
        <v>0.6</v>
      </c>
      <c r="AR236" s="784">
        <v>0.6</v>
      </c>
      <c r="AS236" s="784">
        <v>0.6</v>
      </c>
      <c r="AT236" s="784">
        <v>0.6</v>
      </c>
      <c r="AU236" s="784">
        <v>0.6</v>
      </c>
      <c r="AV236" s="784">
        <v>0.6</v>
      </c>
      <c r="AW236" s="784">
        <v>0.6</v>
      </c>
      <c r="AX236" s="784">
        <v>0.6</v>
      </c>
      <c r="AY236" s="784">
        <v>0.6</v>
      </c>
      <c r="AZ236" s="784">
        <v>0.6</v>
      </c>
      <c r="BA236" s="784">
        <v>0.6</v>
      </c>
      <c r="BB236" s="784">
        <v>0.6</v>
      </c>
      <c r="BC236" s="784">
        <v>0.6</v>
      </c>
      <c r="BD236" s="784">
        <v>0.6</v>
      </c>
      <c r="BE236" s="784">
        <v>0.6</v>
      </c>
      <c r="BF236" s="784">
        <v>0.6</v>
      </c>
      <c r="BG236" s="784">
        <v>0.6</v>
      </c>
      <c r="BH236" s="784">
        <v>0.6</v>
      </c>
      <c r="BI236" s="784">
        <v>0.6</v>
      </c>
      <c r="BJ236" s="784">
        <v>0.6</v>
      </c>
      <c r="BK236" s="784"/>
      <c r="BL236" s="784"/>
      <c r="BM236" s="784"/>
      <c r="BN236" s="784"/>
      <c r="BO236" s="605"/>
      <c r="BP236" s="605"/>
      <c r="BQ236" s="605"/>
      <c r="BR236" s="605"/>
      <c r="BS236" s="605"/>
      <c r="BT236" s="605"/>
      <c r="BU236" s="605"/>
      <c r="BV236" s="605"/>
      <c r="BW236" s="605"/>
      <c r="BX236" s="605"/>
      <c r="BY236" s="605"/>
      <c r="BZ236" s="605"/>
      <c r="CA236" s="605"/>
      <c r="CB236" s="605"/>
      <c r="CC236" s="605"/>
      <c r="CD236" s="605"/>
      <c r="CE236" s="605"/>
      <c r="CF236" s="605"/>
      <c r="CG236" s="605"/>
      <c r="CH236" s="605"/>
      <c r="CI236" s="606"/>
      <c r="CK236" s="1366"/>
    </row>
    <row r="237" spans="1:89" s="1365" customFormat="1" x14ac:dyDescent="0.25">
      <c r="A237" s="1356"/>
      <c r="B237" s="889" t="s">
        <v>424</v>
      </c>
      <c r="C237" s="890" t="s">
        <v>425</v>
      </c>
      <c r="D237" s="886" t="s">
        <v>79</v>
      </c>
      <c r="E237" s="887" t="s">
        <v>145</v>
      </c>
      <c r="F237" s="888">
        <v>2</v>
      </c>
      <c r="G237" s="612"/>
      <c r="H237" s="612"/>
      <c r="I237" s="612">
        <v>0.05</v>
      </c>
      <c r="J237" s="612">
        <v>0.05</v>
      </c>
      <c r="K237" s="612">
        <v>0.05</v>
      </c>
      <c r="L237" s="612">
        <v>0.05</v>
      </c>
      <c r="M237" s="613">
        <v>0.05</v>
      </c>
      <c r="N237" s="613">
        <v>0.05</v>
      </c>
      <c r="O237" s="613">
        <v>0.05</v>
      </c>
      <c r="P237" s="613">
        <v>0.05</v>
      </c>
      <c r="Q237" s="613">
        <v>0.05</v>
      </c>
      <c r="R237" s="613">
        <v>0.05</v>
      </c>
      <c r="S237" s="613">
        <v>0.05</v>
      </c>
      <c r="T237" s="613">
        <v>0.05</v>
      </c>
      <c r="U237" s="613">
        <v>0.05</v>
      </c>
      <c r="V237" s="613">
        <v>0.05</v>
      </c>
      <c r="W237" s="613">
        <v>0.05</v>
      </c>
      <c r="X237" s="613">
        <v>0.05</v>
      </c>
      <c r="Y237" s="613">
        <v>0.05</v>
      </c>
      <c r="Z237" s="613">
        <v>0.05</v>
      </c>
      <c r="AA237" s="613">
        <v>0.05</v>
      </c>
      <c r="AB237" s="613">
        <v>0.05</v>
      </c>
      <c r="AC237" s="613">
        <v>0.05</v>
      </c>
      <c r="AD237" s="613">
        <v>0.05</v>
      </c>
      <c r="AE237" s="613">
        <v>0.05</v>
      </c>
      <c r="AF237" s="613">
        <v>0.05</v>
      </c>
      <c r="AG237" s="613">
        <v>0.05</v>
      </c>
      <c r="AH237" s="613">
        <v>0.05</v>
      </c>
      <c r="AI237" s="613">
        <v>0.05</v>
      </c>
      <c r="AJ237" s="613">
        <v>0.05</v>
      </c>
      <c r="AK237" s="613">
        <v>0.05</v>
      </c>
      <c r="AL237" s="613">
        <v>0.05</v>
      </c>
      <c r="AM237" s="613">
        <v>0.05</v>
      </c>
      <c r="AN237" s="613">
        <v>0.05</v>
      </c>
      <c r="AO237" s="613">
        <v>0.05</v>
      </c>
      <c r="AP237" s="613">
        <v>0.05</v>
      </c>
      <c r="AQ237" s="613">
        <v>0.05</v>
      </c>
      <c r="AR237" s="613">
        <v>0.05</v>
      </c>
      <c r="AS237" s="613">
        <v>0.05</v>
      </c>
      <c r="AT237" s="613">
        <v>0.05</v>
      </c>
      <c r="AU237" s="613">
        <v>0.05</v>
      </c>
      <c r="AV237" s="613">
        <v>0.05</v>
      </c>
      <c r="AW237" s="613">
        <v>0.05</v>
      </c>
      <c r="AX237" s="613">
        <v>0.05</v>
      </c>
      <c r="AY237" s="613">
        <v>0.05</v>
      </c>
      <c r="AZ237" s="613">
        <v>0.05</v>
      </c>
      <c r="BA237" s="613">
        <v>0.05</v>
      </c>
      <c r="BB237" s="613">
        <v>0.05</v>
      </c>
      <c r="BC237" s="613">
        <v>0.05</v>
      </c>
      <c r="BD237" s="613">
        <v>0.05</v>
      </c>
      <c r="BE237" s="613">
        <v>0.05</v>
      </c>
      <c r="BF237" s="613">
        <v>0.05</v>
      </c>
      <c r="BG237" s="613">
        <v>0.05</v>
      </c>
      <c r="BH237" s="613">
        <v>0.05</v>
      </c>
      <c r="BI237" s="613">
        <v>0.05</v>
      </c>
      <c r="BJ237" s="613">
        <v>0.05</v>
      </c>
      <c r="BK237" s="613"/>
      <c r="BL237" s="613"/>
      <c r="BM237" s="613"/>
      <c r="BN237" s="613"/>
      <c r="BO237" s="616"/>
      <c r="BP237" s="616"/>
      <c r="BQ237" s="616"/>
      <c r="BR237" s="616"/>
      <c r="BS237" s="616"/>
      <c r="BT237" s="616"/>
      <c r="BU237" s="616"/>
      <c r="BV237" s="616"/>
      <c r="BW237" s="616"/>
      <c r="BX237" s="616"/>
      <c r="BY237" s="616"/>
      <c r="BZ237" s="616"/>
      <c r="CA237" s="616"/>
      <c r="CB237" s="616"/>
      <c r="CC237" s="616"/>
      <c r="CD237" s="616"/>
      <c r="CE237" s="616"/>
      <c r="CF237" s="616"/>
      <c r="CG237" s="616"/>
      <c r="CH237" s="616"/>
      <c r="CI237" s="617"/>
      <c r="CK237" s="1366"/>
    </row>
    <row r="238" spans="1:89" s="1365" customFormat="1" x14ac:dyDescent="0.25">
      <c r="A238" s="1356"/>
      <c r="B238" s="889" t="s">
        <v>426</v>
      </c>
      <c r="C238" s="890" t="s">
        <v>427</v>
      </c>
      <c r="D238" s="886" t="s">
        <v>79</v>
      </c>
      <c r="E238" s="887" t="s">
        <v>145</v>
      </c>
      <c r="F238" s="888">
        <v>2</v>
      </c>
      <c r="G238" s="612"/>
      <c r="H238" s="612"/>
      <c r="I238" s="612">
        <v>5.07</v>
      </c>
      <c r="J238" s="612">
        <v>5</v>
      </c>
      <c r="K238" s="612">
        <v>5.71</v>
      </c>
      <c r="L238" s="612">
        <v>5.83</v>
      </c>
      <c r="M238" s="613">
        <v>5.83</v>
      </c>
      <c r="N238" s="613">
        <v>5.83</v>
      </c>
      <c r="O238" s="613">
        <v>5.83</v>
      </c>
      <c r="P238" s="613">
        <v>5.83</v>
      </c>
      <c r="Q238" s="613">
        <v>5.83</v>
      </c>
      <c r="R238" s="613">
        <v>5.83</v>
      </c>
      <c r="S238" s="613">
        <v>5.83</v>
      </c>
      <c r="T238" s="613">
        <v>5.83</v>
      </c>
      <c r="U238" s="613">
        <v>5.83</v>
      </c>
      <c r="V238" s="613">
        <v>5.83</v>
      </c>
      <c r="W238" s="613">
        <v>5.83</v>
      </c>
      <c r="X238" s="613">
        <v>5.83</v>
      </c>
      <c r="Y238" s="613">
        <v>5.83</v>
      </c>
      <c r="Z238" s="613">
        <v>5.83</v>
      </c>
      <c r="AA238" s="613">
        <v>5.83</v>
      </c>
      <c r="AB238" s="613">
        <v>5.83</v>
      </c>
      <c r="AC238" s="613">
        <v>5.83</v>
      </c>
      <c r="AD238" s="613">
        <v>5.83</v>
      </c>
      <c r="AE238" s="613">
        <v>5.83</v>
      </c>
      <c r="AF238" s="613">
        <v>5.83</v>
      </c>
      <c r="AG238" s="613">
        <v>5.83</v>
      </c>
      <c r="AH238" s="613">
        <v>5.83</v>
      </c>
      <c r="AI238" s="613">
        <v>5.83</v>
      </c>
      <c r="AJ238" s="613">
        <v>5.83</v>
      </c>
      <c r="AK238" s="613">
        <v>5.83</v>
      </c>
      <c r="AL238" s="613">
        <v>5.83</v>
      </c>
      <c r="AM238" s="613">
        <v>5.83</v>
      </c>
      <c r="AN238" s="613">
        <v>5.83</v>
      </c>
      <c r="AO238" s="613">
        <v>5.83</v>
      </c>
      <c r="AP238" s="613">
        <v>5.83</v>
      </c>
      <c r="AQ238" s="613">
        <v>5.83</v>
      </c>
      <c r="AR238" s="613">
        <v>5.83</v>
      </c>
      <c r="AS238" s="613">
        <v>5.83</v>
      </c>
      <c r="AT238" s="613">
        <v>5.83</v>
      </c>
      <c r="AU238" s="613">
        <v>5.83</v>
      </c>
      <c r="AV238" s="613">
        <v>5.83</v>
      </c>
      <c r="AW238" s="613">
        <v>5.83</v>
      </c>
      <c r="AX238" s="613">
        <v>5.83</v>
      </c>
      <c r="AY238" s="613">
        <v>5.83</v>
      </c>
      <c r="AZ238" s="613">
        <v>5.83</v>
      </c>
      <c r="BA238" s="613">
        <v>5.83</v>
      </c>
      <c r="BB238" s="613">
        <v>5.83</v>
      </c>
      <c r="BC238" s="613">
        <v>5.83</v>
      </c>
      <c r="BD238" s="613">
        <v>5.83</v>
      </c>
      <c r="BE238" s="613">
        <v>5.83</v>
      </c>
      <c r="BF238" s="613">
        <v>5.83</v>
      </c>
      <c r="BG238" s="613">
        <v>5.83</v>
      </c>
      <c r="BH238" s="613">
        <v>5.83</v>
      </c>
      <c r="BI238" s="613">
        <v>5.83</v>
      </c>
      <c r="BJ238" s="613">
        <v>5.83</v>
      </c>
      <c r="BK238" s="613"/>
      <c r="BL238" s="613"/>
      <c r="BM238" s="613"/>
      <c r="BN238" s="613"/>
      <c r="BO238" s="616"/>
      <c r="BP238" s="616"/>
      <c r="BQ238" s="616"/>
      <c r="BR238" s="616"/>
      <c r="BS238" s="616"/>
      <c r="BT238" s="616"/>
      <c r="BU238" s="616"/>
      <c r="BV238" s="616"/>
      <c r="BW238" s="616"/>
      <c r="BX238" s="616"/>
      <c r="BY238" s="616"/>
      <c r="BZ238" s="616"/>
      <c r="CA238" s="616"/>
      <c r="CB238" s="616"/>
      <c r="CC238" s="616"/>
      <c r="CD238" s="616"/>
      <c r="CE238" s="616"/>
      <c r="CF238" s="616"/>
      <c r="CG238" s="616"/>
      <c r="CH238" s="616"/>
      <c r="CI238" s="617"/>
      <c r="CK238" s="1366"/>
    </row>
    <row r="239" spans="1:89" s="1365" customFormat="1" x14ac:dyDescent="0.25">
      <c r="A239" s="1356"/>
      <c r="B239" s="889" t="s">
        <v>428</v>
      </c>
      <c r="C239" s="890" t="s">
        <v>429</v>
      </c>
      <c r="D239" s="886" t="s">
        <v>79</v>
      </c>
      <c r="E239" s="887" t="s">
        <v>145</v>
      </c>
      <c r="F239" s="888">
        <v>2</v>
      </c>
      <c r="G239" s="612"/>
      <c r="H239" s="612"/>
      <c r="I239" s="612">
        <v>7.11</v>
      </c>
      <c r="J239" s="612">
        <v>6.95</v>
      </c>
      <c r="K239" s="612">
        <v>6.88</v>
      </c>
      <c r="L239" s="612">
        <v>6.75</v>
      </c>
      <c r="M239" s="613">
        <v>6.75</v>
      </c>
      <c r="N239" s="613">
        <v>6.75</v>
      </c>
      <c r="O239" s="613">
        <v>6.75</v>
      </c>
      <c r="P239" s="613">
        <v>6.75</v>
      </c>
      <c r="Q239" s="613">
        <v>6.75</v>
      </c>
      <c r="R239" s="613">
        <v>6.75</v>
      </c>
      <c r="S239" s="613">
        <v>6.75</v>
      </c>
      <c r="T239" s="613">
        <v>6.75</v>
      </c>
      <c r="U239" s="613">
        <v>6.75</v>
      </c>
      <c r="V239" s="613">
        <v>6.75</v>
      </c>
      <c r="W239" s="613">
        <v>6.75</v>
      </c>
      <c r="X239" s="613">
        <v>6.75</v>
      </c>
      <c r="Y239" s="613">
        <v>6.75</v>
      </c>
      <c r="Z239" s="613">
        <v>6.75</v>
      </c>
      <c r="AA239" s="613">
        <v>6.75</v>
      </c>
      <c r="AB239" s="613">
        <v>6.75</v>
      </c>
      <c r="AC239" s="613">
        <v>6.75</v>
      </c>
      <c r="AD239" s="613">
        <v>6.75</v>
      </c>
      <c r="AE239" s="613">
        <v>6.75</v>
      </c>
      <c r="AF239" s="613">
        <v>6.75</v>
      </c>
      <c r="AG239" s="613">
        <v>6.75</v>
      </c>
      <c r="AH239" s="613">
        <v>6.75</v>
      </c>
      <c r="AI239" s="613">
        <v>6.75</v>
      </c>
      <c r="AJ239" s="613">
        <v>6.75</v>
      </c>
      <c r="AK239" s="613">
        <v>6.75</v>
      </c>
      <c r="AL239" s="613">
        <v>6.75</v>
      </c>
      <c r="AM239" s="613">
        <v>6.75</v>
      </c>
      <c r="AN239" s="613">
        <v>6.75</v>
      </c>
      <c r="AO239" s="613">
        <v>6.75</v>
      </c>
      <c r="AP239" s="613">
        <v>6.75</v>
      </c>
      <c r="AQ239" s="613">
        <v>6.75</v>
      </c>
      <c r="AR239" s="613">
        <v>6.75</v>
      </c>
      <c r="AS239" s="613">
        <v>6.75</v>
      </c>
      <c r="AT239" s="613">
        <v>6.75</v>
      </c>
      <c r="AU239" s="613">
        <v>6.75</v>
      </c>
      <c r="AV239" s="613">
        <v>6.75</v>
      </c>
      <c r="AW239" s="613">
        <v>6.75</v>
      </c>
      <c r="AX239" s="613">
        <v>6.75</v>
      </c>
      <c r="AY239" s="613">
        <v>6.75</v>
      </c>
      <c r="AZ239" s="613">
        <v>6.75</v>
      </c>
      <c r="BA239" s="613">
        <v>6.75</v>
      </c>
      <c r="BB239" s="613">
        <v>6.75</v>
      </c>
      <c r="BC239" s="613">
        <v>6.75</v>
      </c>
      <c r="BD239" s="613">
        <v>6.75</v>
      </c>
      <c r="BE239" s="613">
        <v>6.75</v>
      </c>
      <c r="BF239" s="613">
        <v>6.75</v>
      </c>
      <c r="BG239" s="613">
        <v>6.75</v>
      </c>
      <c r="BH239" s="613">
        <v>6.75</v>
      </c>
      <c r="BI239" s="613">
        <v>6.75</v>
      </c>
      <c r="BJ239" s="613">
        <v>6.75</v>
      </c>
      <c r="BK239" s="613"/>
      <c r="BL239" s="613"/>
      <c r="BM239" s="613"/>
      <c r="BN239" s="613"/>
      <c r="BO239" s="616"/>
      <c r="BP239" s="616"/>
      <c r="BQ239" s="616"/>
      <c r="BR239" s="616"/>
      <c r="BS239" s="616"/>
      <c r="BT239" s="616"/>
      <c r="BU239" s="616"/>
      <c r="BV239" s="616"/>
      <c r="BW239" s="616"/>
      <c r="BX239" s="616"/>
      <c r="BY239" s="616"/>
      <c r="BZ239" s="616"/>
      <c r="CA239" s="616"/>
      <c r="CB239" s="616"/>
      <c r="CC239" s="616"/>
      <c r="CD239" s="616"/>
      <c r="CE239" s="616"/>
      <c r="CF239" s="616"/>
      <c r="CG239" s="616"/>
      <c r="CH239" s="616"/>
      <c r="CI239" s="617"/>
      <c r="CK239" s="1366"/>
    </row>
    <row r="240" spans="1:89" s="1365" customFormat="1" x14ac:dyDescent="0.25">
      <c r="A240" s="1356"/>
      <c r="B240" s="889" t="s">
        <v>430</v>
      </c>
      <c r="C240" s="890" t="s">
        <v>431</v>
      </c>
      <c r="D240" s="886" t="s">
        <v>79</v>
      </c>
      <c r="E240" s="887" t="s">
        <v>145</v>
      </c>
      <c r="F240" s="888">
        <v>2</v>
      </c>
      <c r="G240" s="612"/>
      <c r="H240" s="612"/>
      <c r="I240" s="612">
        <v>0.4</v>
      </c>
      <c r="J240" s="612">
        <v>0.4</v>
      </c>
      <c r="K240" s="612">
        <v>0.4</v>
      </c>
      <c r="L240" s="612">
        <v>0.4</v>
      </c>
      <c r="M240" s="613">
        <v>0.4</v>
      </c>
      <c r="N240" s="613">
        <v>0.4</v>
      </c>
      <c r="O240" s="613">
        <v>0.4</v>
      </c>
      <c r="P240" s="613">
        <v>0.4</v>
      </c>
      <c r="Q240" s="613">
        <v>0.4</v>
      </c>
      <c r="R240" s="613">
        <v>0.4</v>
      </c>
      <c r="S240" s="613">
        <v>0.4</v>
      </c>
      <c r="T240" s="613">
        <v>0.4</v>
      </c>
      <c r="U240" s="613">
        <v>0.4</v>
      </c>
      <c r="V240" s="613">
        <v>0.4</v>
      </c>
      <c r="W240" s="613">
        <v>0.4</v>
      </c>
      <c r="X240" s="613">
        <v>0.4</v>
      </c>
      <c r="Y240" s="613">
        <v>0.4</v>
      </c>
      <c r="Z240" s="613">
        <v>0.4</v>
      </c>
      <c r="AA240" s="613">
        <v>0.4</v>
      </c>
      <c r="AB240" s="613">
        <v>0.4</v>
      </c>
      <c r="AC240" s="613">
        <v>0.4</v>
      </c>
      <c r="AD240" s="613">
        <v>0.4</v>
      </c>
      <c r="AE240" s="613">
        <v>0.4</v>
      </c>
      <c r="AF240" s="613">
        <v>0.4</v>
      </c>
      <c r="AG240" s="613">
        <v>0.4</v>
      </c>
      <c r="AH240" s="613">
        <v>0.4</v>
      </c>
      <c r="AI240" s="613">
        <v>0.4</v>
      </c>
      <c r="AJ240" s="613">
        <v>0.4</v>
      </c>
      <c r="AK240" s="613">
        <v>0.4</v>
      </c>
      <c r="AL240" s="613">
        <v>0.4</v>
      </c>
      <c r="AM240" s="613">
        <v>0.4</v>
      </c>
      <c r="AN240" s="613">
        <v>0.4</v>
      </c>
      <c r="AO240" s="613">
        <v>0.4</v>
      </c>
      <c r="AP240" s="613">
        <v>0.4</v>
      </c>
      <c r="AQ240" s="613">
        <v>0.4</v>
      </c>
      <c r="AR240" s="613">
        <v>0.4</v>
      </c>
      <c r="AS240" s="613">
        <v>0.4</v>
      </c>
      <c r="AT240" s="613">
        <v>0.4</v>
      </c>
      <c r="AU240" s="613">
        <v>0.4</v>
      </c>
      <c r="AV240" s="613">
        <v>0.4</v>
      </c>
      <c r="AW240" s="613">
        <v>0.4</v>
      </c>
      <c r="AX240" s="613">
        <v>0.4</v>
      </c>
      <c r="AY240" s="613">
        <v>0.4</v>
      </c>
      <c r="AZ240" s="613">
        <v>0.4</v>
      </c>
      <c r="BA240" s="613">
        <v>0.4</v>
      </c>
      <c r="BB240" s="613">
        <v>0.4</v>
      </c>
      <c r="BC240" s="613">
        <v>0.4</v>
      </c>
      <c r="BD240" s="613">
        <v>0.4</v>
      </c>
      <c r="BE240" s="613">
        <v>0.4</v>
      </c>
      <c r="BF240" s="613">
        <v>0.4</v>
      </c>
      <c r="BG240" s="613">
        <v>0.4</v>
      </c>
      <c r="BH240" s="613">
        <v>0.4</v>
      </c>
      <c r="BI240" s="613">
        <v>0.4</v>
      </c>
      <c r="BJ240" s="613">
        <v>0.4</v>
      </c>
      <c r="BK240" s="613"/>
      <c r="BL240" s="613"/>
      <c r="BM240" s="613"/>
      <c r="BN240" s="613"/>
      <c r="BO240" s="616"/>
      <c r="BP240" s="616"/>
      <c r="BQ240" s="616"/>
      <c r="BR240" s="616"/>
      <c r="BS240" s="616"/>
      <c r="BT240" s="616"/>
      <c r="BU240" s="616"/>
      <c r="BV240" s="616"/>
      <c r="BW240" s="616"/>
      <c r="BX240" s="616"/>
      <c r="BY240" s="616"/>
      <c r="BZ240" s="616"/>
      <c r="CA240" s="616"/>
      <c r="CB240" s="616"/>
      <c r="CC240" s="616"/>
      <c r="CD240" s="616"/>
      <c r="CE240" s="616"/>
      <c r="CF240" s="616"/>
      <c r="CG240" s="616"/>
      <c r="CH240" s="616"/>
      <c r="CI240" s="617"/>
      <c r="CK240" s="1366"/>
    </row>
    <row r="241" spans="1:89" s="1365" customFormat="1" x14ac:dyDescent="0.25">
      <c r="A241" s="1356"/>
      <c r="B241" s="889" t="s">
        <v>432</v>
      </c>
      <c r="C241" s="885" t="s">
        <v>433</v>
      </c>
      <c r="D241" s="886" t="s">
        <v>79</v>
      </c>
      <c r="E241" s="887" t="s">
        <v>145</v>
      </c>
      <c r="F241" s="888">
        <v>2</v>
      </c>
      <c r="G241" s="612"/>
      <c r="H241" s="612"/>
      <c r="I241" s="612">
        <v>13.7</v>
      </c>
      <c r="J241" s="612">
        <v>17.71</v>
      </c>
      <c r="K241" s="612">
        <v>12.36</v>
      </c>
      <c r="L241" s="612">
        <v>10.37</v>
      </c>
      <c r="M241" s="613">
        <v>10.37</v>
      </c>
      <c r="N241" s="613">
        <v>10.37</v>
      </c>
      <c r="O241" s="613">
        <v>10.37</v>
      </c>
      <c r="P241" s="613">
        <v>10.37</v>
      </c>
      <c r="Q241" s="613">
        <v>10.37</v>
      </c>
      <c r="R241" s="613">
        <v>10.37</v>
      </c>
      <c r="S241" s="613">
        <v>10.37</v>
      </c>
      <c r="T241" s="613">
        <v>10.37</v>
      </c>
      <c r="U241" s="613">
        <v>10.37</v>
      </c>
      <c r="V241" s="613">
        <v>10.37</v>
      </c>
      <c r="W241" s="613">
        <v>10.37</v>
      </c>
      <c r="X241" s="613">
        <v>10.37</v>
      </c>
      <c r="Y241" s="613">
        <v>10.37</v>
      </c>
      <c r="Z241" s="613">
        <v>10.37</v>
      </c>
      <c r="AA241" s="613">
        <v>10.37</v>
      </c>
      <c r="AB241" s="613">
        <v>10.37</v>
      </c>
      <c r="AC241" s="613">
        <v>10.37</v>
      </c>
      <c r="AD241" s="613">
        <v>10.37</v>
      </c>
      <c r="AE241" s="613">
        <v>10.37</v>
      </c>
      <c r="AF241" s="613">
        <v>10.37</v>
      </c>
      <c r="AG241" s="613">
        <v>10.37</v>
      </c>
      <c r="AH241" s="613">
        <v>10.37</v>
      </c>
      <c r="AI241" s="613">
        <v>10.37</v>
      </c>
      <c r="AJ241" s="613">
        <v>10.37</v>
      </c>
      <c r="AK241" s="613">
        <v>10.37</v>
      </c>
      <c r="AL241" s="613">
        <v>10.37</v>
      </c>
      <c r="AM241" s="613">
        <v>10.37</v>
      </c>
      <c r="AN241" s="613">
        <v>10.37</v>
      </c>
      <c r="AO241" s="613">
        <v>10.37</v>
      </c>
      <c r="AP241" s="613">
        <v>10.37</v>
      </c>
      <c r="AQ241" s="613">
        <v>10.37</v>
      </c>
      <c r="AR241" s="613">
        <v>10.37</v>
      </c>
      <c r="AS241" s="613">
        <v>10.37</v>
      </c>
      <c r="AT241" s="613">
        <v>10.37</v>
      </c>
      <c r="AU241" s="613">
        <v>10.37</v>
      </c>
      <c r="AV241" s="613">
        <v>10.37</v>
      </c>
      <c r="AW241" s="613">
        <v>10.37</v>
      </c>
      <c r="AX241" s="613">
        <v>10.37</v>
      </c>
      <c r="AY241" s="613">
        <v>10.37</v>
      </c>
      <c r="AZ241" s="613">
        <v>10.37</v>
      </c>
      <c r="BA241" s="613">
        <v>10.37</v>
      </c>
      <c r="BB241" s="613">
        <v>10.37</v>
      </c>
      <c r="BC241" s="613">
        <v>10.37</v>
      </c>
      <c r="BD241" s="613">
        <v>10.37</v>
      </c>
      <c r="BE241" s="613">
        <v>10.37</v>
      </c>
      <c r="BF241" s="613">
        <v>10.37</v>
      </c>
      <c r="BG241" s="613">
        <v>10.37</v>
      </c>
      <c r="BH241" s="613">
        <v>10.37</v>
      </c>
      <c r="BI241" s="613">
        <v>10.37</v>
      </c>
      <c r="BJ241" s="613">
        <v>10.37</v>
      </c>
      <c r="BK241" s="613"/>
      <c r="BL241" s="613"/>
      <c r="BM241" s="613"/>
      <c r="BN241" s="613"/>
      <c r="BO241" s="616"/>
      <c r="BP241" s="616"/>
      <c r="BQ241" s="616"/>
      <c r="BR241" s="616"/>
      <c r="BS241" s="616"/>
      <c r="BT241" s="616"/>
      <c r="BU241" s="616"/>
      <c r="BV241" s="616"/>
      <c r="BW241" s="616"/>
      <c r="BX241" s="616"/>
      <c r="BY241" s="616"/>
      <c r="BZ241" s="616"/>
      <c r="CA241" s="616"/>
      <c r="CB241" s="616"/>
      <c r="CC241" s="616"/>
      <c r="CD241" s="616"/>
      <c r="CE241" s="616"/>
      <c r="CF241" s="616"/>
      <c r="CG241" s="616"/>
      <c r="CH241" s="616"/>
      <c r="CI241" s="617"/>
      <c r="CK241" s="1366"/>
    </row>
    <row r="242" spans="1:89" s="1365" customFormat="1" x14ac:dyDescent="0.25">
      <c r="A242" s="1356"/>
      <c r="B242" s="889" t="s">
        <v>434</v>
      </c>
      <c r="C242" s="885" t="s">
        <v>152</v>
      </c>
      <c r="D242" s="886" t="s">
        <v>435</v>
      </c>
      <c r="E242" s="887" t="s">
        <v>145</v>
      </c>
      <c r="F242" s="888">
        <v>2</v>
      </c>
      <c r="G242" s="619"/>
      <c r="H242" s="619"/>
      <c r="I242" s="619">
        <f>SUM(I236:I241)</f>
        <v>26.93</v>
      </c>
      <c r="J242" s="619">
        <f t="shared" ref="J242:BJ242" si="61">SUM(J236:J241)</f>
        <v>30.71</v>
      </c>
      <c r="K242" s="619">
        <f t="shared" si="61"/>
        <v>26</v>
      </c>
      <c r="L242" s="619">
        <f t="shared" si="61"/>
        <v>24</v>
      </c>
      <c r="M242" s="623">
        <f t="shared" si="61"/>
        <v>24</v>
      </c>
      <c r="N242" s="623">
        <f t="shared" si="61"/>
        <v>24</v>
      </c>
      <c r="O242" s="623">
        <f t="shared" si="61"/>
        <v>24</v>
      </c>
      <c r="P242" s="623">
        <f t="shared" si="61"/>
        <v>24</v>
      </c>
      <c r="Q242" s="623">
        <f t="shared" si="61"/>
        <v>24</v>
      </c>
      <c r="R242" s="623">
        <f t="shared" si="61"/>
        <v>24</v>
      </c>
      <c r="S242" s="623">
        <f t="shared" si="61"/>
        <v>24</v>
      </c>
      <c r="T242" s="623">
        <f t="shared" si="61"/>
        <v>24</v>
      </c>
      <c r="U242" s="623">
        <f t="shared" si="61"/>
        <v>24</v>
      </c>
      <c r="V242" s="623">
        <f t="shared" si="61"/>
        <v>24</v>
      </c>
      <c r="W242" s="623">
        <f t="shared" si="61"/>
        <v>24</v>
      </c>
      <c r="X242" s="623">
        <f t="shared" si="61"/>
        <v>24</v>
      </c>
      <c r="Y242" s="623">
        <f t="shared" si="61"/>
        <v>24</v>
      </c>
      <c r="Z242" s="623">
        <f t="shared" si="61"/>
        <v>24</v>
      </c>
      <c r="AA242" s="623">
        <f t="shared" si="61"/>
        <v>24</v>
      </c>
      <c r="AB242" s="623">
        <f t="shared" si="61"/>
        <v>24</v>
      </c>
      <c r="AC242" s="623">
        <f t="shared" si="61"/>
        <v>24</v>
      </c>
      <c r="AD242" s="623">
        <f t="shared" si="61"/>
        <v>24</v>
      </c>
      <c r="AE242" s="623">
        <f t="shared" si="61"/>
        <v>24</v>
      </c>
      <c r="AF242" s="623">
        <f t="shared" si="61"/>
        <v>24</v>
      </c>
      <c r="AG242" s="623">
        <f t="shared" si="61"/>
        <v>24</v>
      </c>
      <c r="AH242" s="623">
        <f t="shared" si="61"/>
        <v>24</v>
      </c>
      <c r="AI242" s="623">
        <f t="shared" si="61"/>
        <v>24</v>
      </c>
      <c r="AJ242" s="623">
        <f t="shared" si="61"/>
        <v>24</v>
      </c>
      <c r="AK242" s="623">
        <f t="shared" si="61"/>
        <v>24</v>
      </c>
      <c r="AL242" s="623">
        <f t="shared" si="61"/>
        <v>24</v>
      </c>
      <c r="AM242" s="623">
        <f t="shared" si="61"/>
        <v>24</v>
      </c>
      <c r="AN242" s="623">
        <f t="shared" si="61"/>
        <v>24</v>
      </c>
      <c r="AO242" s="623">
        <f t="shared" si="61"/>
        <v>24</v>
      </c>
      <c r="AP242" s="623">
        <f t="shared" si="61"/>
        <v>24</v>
      </c>
      <c r="AQ242" s="623">
        <f t="shared" si="61"/>
        <v>24</v>
      </c>
      <c r="AR242" s="623">
        <f t="shared" si="61"/>
        <v>24</v>
      </c>
      <c r="AS242" s="623">
        <f t="shared" si="61"/>
        <v>24</v>
      </c>
      <c r="AT242" s="623">
        <f t="shared" si="61"/>
        <v>24</v>
      </c>
      <c r="AU242" s="623">
        <f t="shared" si="61"/>
        <v>24</v>
      </c>
      <c r="AV242" s="623">
        <f t="shared" si="61"/>
        <v>24</v>
      </c>
      <c r="AW242" s="623">
        <f t="shared" si="61"/>
        <v>24</v>
      </c>
      <c r="AX242" s="623">
        <f t="shared" si="61"/>
        <v>24</v>
      </c>
      <c r="AY242" s="623">
        <f t="shared" si="61"/>
        <v>24</v>
      </c>
      <c r="AZ242" s="623">
        <f t="shared" si="61"/>
        <v>24</v>
      </c>
      <c r="BA242" s="623">
        <f t="shared" si="61"/>
        <v>24</v>
      </c>
      <c r="BB242" s="623">
        <f t="shared" si="61"/>
        <v>24</v>
      </c>
      <c r="BC242" s="623">
        <f t="shared" si="61"/>
        <v>24</v>
      </c>
      <c r="BD242" s="623">
        <f t="shared" si="61"/>
        <v>24</v>
      </c>
      <c r="BE242" s="623">
        <f t="shared" si="61"/>
        <v>24</v>
      </c>
      <c r="BF242" s="623">
        <f t="shared" si="61"/>
        <v>24</v>
      </c>
      <c r="BG242" s="623">
        <f t="shared" si="61"/>
        <v>24</v>
      </c>
      <c r="BH242" s="623">
        <f t="shared" si="61"/>
        <v>24</v>
      </c>
      <c r="BI242" s="623">
        <f t="shared" si="61"/>
        <v>24</v>
      </c>
      <c r="BJ242" s="623">
        <f t="shared" si="61"/>
        <v>24</v>
      </c>
      <c r="BK242" s="1519"/>
      <c r="BL242" s="1519"/>
      <c r="BM242" s="1519"/>
      <c r="BN242" s="1519"/>
      <c r="BO242" s="1519"/>
      <c r="BP242" s="1519"/>
      <c r="BQ242" s="1519"/>
      <c r="BR242" s="1519"/>
      <c r="BS242" s="1519"/>
      <c r="BT242" s="1519"/>
      <c r="BU242" s="1519"/>
      <c r="BV242" s="1519"/>
      <c r="BW242" s="1519"/>
      <c r="BX242" s="1519"/>
      <c r="BY242" s="1519"/>
      <c r="BZ242" s="1519"/>
      <c r="CA242" s="1519"/>
      <c r="CB242" s="1519"/>
      <c r="CC242" s="1519"/>
      <c r="CD242" s="1519"/>
      <c r="CE242" s="1519"/>
      <c r="CF242" s="1519"/>
      <c r="CG242" s="1519"/>
      <c r="CH242" s="1519"/>
      <c r="CI242" s="1518"/>
      <c r="CK242" s="1366"/>
    </row>
    <row r="243" spans="1:89" s="1365" customFormat="1" ht="14.4" thickBot="1" x14ac:dyDescent="0.3">
      <c r="A243" s="1356"/>
      <c r="B243" s="916" t="s">
        <v>436</v>
      </c>
      <c r="C243" s="917" t="s">
        <v>437</v>
      </c>
      <c r="D243" s="918" t="s">
        <v>438</v>
      </c>
      <c r="E243" s="919" t="s">
        <v>439</v>
      </c>
      <c r="F243" s="897">
        <v>2</v>
      </c>
      <c r="G243" s="629"/>
      <c r="H243" s="629"/>
      <c r="I243" s="629">
        <f t="shared" ref="I243:BJ243" si="62">(I242*1000000)/(I257*1000)</f>
        <v>83.184036572558242</v>
      </c>
      <c r="J243" s="629">
        <f t="shared" si="62"/>
        <v>94.318517842385447</v>
      </c>
      <c r="K243" s="629">
        <f t="shared" si="62"/>
        <v>79.237902048543575</v>
      </c>
      <c r="L243" s="629">
        <f t="shared" si="62"/>
        <v>72.42747346687409</v>
      </c>
      <c r="M243" s="657">
        <f t="shared" si="62"/>
        <v>71.554737764408188</v>
      </c>
      <c r="N243" s="657">
        <f t="shared" si="62"/>
        <v>70.620282362840484</v>
      </c>
      <c r="O243" s="657">
        <f t="shared" si="62"/>
        <v>69.672719368040575</v>
      </c>
      <c r="P243" s="657">
        <f t="shared" si="62"/>
        <v>68.777068074854213</v>
      </c>
      <c r="Q243" s="657">
        <f t="shared" si="62"/>
        <v>67.900252040077234</v>
      </c>
      <c r="R243" s="657">
        <f t="shared" si="62"/>
        <v>67.102422341527856</v>
      </c>
      <c r="S243" s="657">
        <f t="shared" si="62"/>
        <v>66.342838059813673</v>
      </c>
      <c r="T243" s="657">
        <f t="shared" si="62"/>
        <v>65.656971867628982</v>
      </c>
      <c r="U243" s="657">
        <f t="shared" si="62"/>
        <v>65.062265536943571</v>
      </c>
      <c r="V243" s="657">
        <f t="shared" si="62"/>
        <v>64.511928820118229</v>
      </c>
      <c r="W243" s="657">
        <f t="shared" si="62"/>
        <v>64.013804790382409</v>
      </c>
      <c r="X243" s="657">
        <f t="shared" si="62"/>
        <v>63.542218138104992</v>
      </c>
      <c r="Y243" s="657">
        <f t="shared" si="62"/>
        <v>63.098814320696569</v>
      </c>
      <c r="Z243" s="657">
        <f t="shared" si="62"/>
        <v>62.694552297940824</v>
      </c>
      <c r="AA243" s="657">
        <f t="shared" si="62"/>
        <v>62.32730143560552</v>
      </c>
      <c r="AB243" s="657">
        <f t="shared" si="62"/>
        <v>61.963238604708707</v>
      </c>
      <c r="AC243" s="657">
        <f t="shared" si="62"/>
        <v>61.605625887361668</v>
      </c>
      <c r="AD243" s="657">
        <f t="shared" si="62"/>
        <v>61.255243991249799</v>
      </c>
      <c r="AE243" s="657">
        <f t="shared" si="62"/>
        <v>60.909537763608874</v>
      </c>
      <c r="AF243" s="657">
        <f t="shared" si="62"/>
        <v>60.570842332204577</v>
      </c>
      <c r="AG243" s="657">
        <f t="shared" si="62"/>
        <v>60.178445640396333</v>
      </c>
      <c r="AH243" s="657">
        <f t="shared" si="62"/>
        <v>59.792861086160755</v>
      </c>
      <c r="AI243" s="657">
        <f t="shared" si="62"/>
        <v>59.414340958305807</v>
      </c>
      <c r="AJ243" s="657">
        <f t="shared" si="62"/>
        <v>59.043629010378602</v>
      </c>
      <c r="AK243" s="657">
        <f t="shared" si="62"/>
        <v>58.679894549295511</v>
      </c>
      <c r="AL243" s="657">
        <f t="shared" si="62"/>
        <v>58.323831409132943</v>
      </c>
      <c r="AM243" s="657">
        <f t="shared" si="62"/>
        <v>58.135921105291771</v>
      </c>
      <c r="AN243" s="657">
        <f t="shared" si="62"/>
        <v>57.962583316987093</v>
      </c>
      <c r="AO243" s="657">
        <f t="shared" si="62"/>
        <v>57.796015417472439</v>
      </c>
      <c r="AP243" s="657">
        <f t="shared" si="62"/>
        <v>57.632616372379339</v>
      </c>
      <c r="AQ243" s="657">
        <f t="shared" si="62"/>
        <v>57.465890701551992</v>
      </c>
      <c r="AR243" s="657">
        <f t="shared" si="62"/>
        <v>57.303116222251965</v>
      </c>
      <c r="AS243" s="657">
        <f t="shared" si="62"/>
        <v>57.143533341335036</v>
      </c>
      <c r="AT243" s="657">
        <f t="shared" si="62"/>
        <v>56.986648056853618</v>
      </c>
      <c r="AU243" s="657">
        <f t="shared" si="62"/>
        <v>56.834101825113528</v>
      </c>
      <c r="AV243" s="657">
        <f t="shared" si="62"/>
        <v>56.677446512324771</v>
      </c>
      <c r="AW243" s="657">
        <f t="shared" si="62"/>
        <v>56.518556132315396</v>
      </c>
      <c r="AX243" s="657">
        <f t="shared" si="62"/>
        <v>56.358142734125799</v>
      </c>
      <c r="AY243" s="657">
        <f t="shared" si="62"/>
        <v>56.192378052729396</v>
      </c>
      <c r="AZ243" s="657">
        <f t="shared" si="62"/>
        <v>56.02684664556579</v>
      </c>
      <c r="BA243" s="657">
        <f t="shared" si="62"/>
        <v>55.854878487735142</v>
      </c>
      <c r="BB243" s="657">
        <f t="shared" si="62"/>
        <v>55.67848927777758</v>
      </c>
      <c r="BC243" s="657">
        <f t="shared" si="62"/>
        <v>55.503032213904412</v>
      </c>
      <c r="BD243" s="657">
        <f t="shared" si="62"/>
        <v>55.332080808686129</v>
      </c>
      <c r="BE243" s="657">
        <f t="shared" si="62"/>
        <v>55.16137289559709</v>
      </c>
      <c r="BF243" s="657">
        <f t="shared" si="62"/>
        <v>54.99487793747064</v>
      </c>
      <c r="BG243" s="657">
        <f t="shared" si="62"/>
        <v>54.831243961366575</v>
      </c>
      <c r="BH243" s="657">
        <f t="shared" si="62"/>
        <v>54.667563494119982</v>
      </c>
      <c r="BI243" s="657">
        <f t="shared" si="62"/>
        <v>54.506426952730457</v>
      </c>
      <c r="BJ243" s="657">
        <f t="shared" si="62"/>
        <v>54.347746337546148</v>
      </c>
      <c r="BK243" s="1524"/>
      <c r="BL243" s="1524"/>
      <c r="BM243" s="1524"/>
      <c r="BN243" s="1524"/>
      <c r="BO243" s="1524"/>
      <c r="BP243" s="1524"/>
      <c r="BQ243" s="1524"/>
      <c r="BR243" s="1524"/>
      <c r="BS243" s="1524"/>
      <c r="BT243" s="1524"/>
      <c r="BU243" s="1524"/>
      <c r="BV243" s="1524"/>
      <c r="BW243" s="1524"/>
      <c r="BX243" s="1524"/>
      <c r="BY243" s="1524"/>
      <c r="BZ243" s="1524"/>
      <c r="CA243" s="1524"/>
      <c r="CB243" s="1524"/>
      <c r="CC243" s="1524"/>
      <c r="CD243" s="1524"/>
      <c r="CE243" s="1524"/>
      <c r="CF243" s="1524"/>
      <c r="CG243" s="1524"/>
      <c r="CH243" s="1524"/>
      <c r="CI243" s="1521"/>
      <c r="CK243" s="1366"/>
    </row>
    <row r="244" spans="1:89" s="1365" customFormat="1" x14ac:dyDescent="0.25">
      <c r="A244" s="1356"/>
      <c r="B244" s="898" t="s">
        <v>440</v>
      </c>
      <c r="C244" s="899" t="s">
        <v>441</v>
      </c>
      <c r="D244" s="920" t="s">
        <v>79</v>
      </c>
      <c r="E244" s="921" t="s">
        <v>253</v>
      </c>
      <c r="F244" s="922">
        <v>2</v>
      </c>
      <c r="G244" s="661"/>
      <c r="H244" s="661"/>
      <c r="I244" s="661">
        <v>12.05</v>
      </c>
      <c r="J244" s="661">
        <v>12.22</v>
      </c>
      <c r="K244" s="661">
        <v>12.39</v>
      </c>
      <c r="L244" s="661">
        <v>12.56</v>
      </c>
      <c r="M244" s="662">
        <v>12.73</v>
      </c>
      <c r="N244" s="662">
        <v>12.9</v>
      </c>
      <c r="O244" s="662">
        <v>13.07</v>
      </c>
      <c r="P244" s="662">
        <v>13.23</v>
      </c>
      <c r="Q244" s="662">
        <v>13.4</v>
      </c>
      <c r="R244" s="662">
        <v>13.57</v>
      </c>
      <c r="S244" s="662">
        <v>13.74</v>
      </c>
      <c r="T244" s="662">
        <v>13.91</v>
      </c>
      <c r="U244" s="662">
        <v>14.08</v>
      </c>
      <c r="V244" s="662">
        <v>14.25</v>
      </c>
      <c r="W244" s="662">
        <v>14.41</v>
      </c>
      <c r="X244" s="662">
        <v>14.58</v>
      </c>
      <c r="Y244" s="662">
        <v>14.75</v>
      </c>
      <c r="Z244" s="662">
        <v>14.92</v>
      </c>
      <c r="AA244" s="662">
        <v>15.09</v>
      </c>
      <c r="AB244" s="662">
        <v>15.26</v>
      </c>
      <c r="AC244" s="662">
        <v>15.43</v>
      </c>
      <c r="AD244" s="662">
        <v>15.59</v>
      </c>
      <c r="AE244" s="662">
        <v>15.76</v>
      </c>
      <c r="AF244" s="662">
        <v>15.93</v>
      </c>
      <c r="AG244" s="662">
        <v>16.100000000000001</v>
      </c>
      <c r="AH244" s="662">
        <v>16.27</v>
      </c>
      <c r="AI244" s="662">
        <v>16.440000000000001</v>
      </c>
      <c r="AJ244" s="662">
        <v>16.61</v>
      </c>
      <c r="AK244" s="662">
        <v>16.78</v>
      </c>
      <c r="AL244" s="662">
        <v>16.940000000000001</v>
      </c>
      <c r="AM244" s="662">
        <v>17.11</v>
      </c>
      <c r="AN244" s="662">
        <v>17.28</v>
      </c>
      <c r="AO244" s="662">
        <v>17.45</v>
      </c>
      <c r="AP244" s="662">
        <v>17.62</v>
      </c>
      <c r="AQ244" s="662">
        <v>17.79</v>
      </c>
      <c r="AR244" s="662">
        <v>17.96</v>
      </c>
      <c r="AS244" s="662">
        <v>18.12</v>
      </c>
      <c r="AT244" s="662">
        <v>18.29</v>
      </c>
      <c r="AU244" s="662">
        <v>18.46</v>
      </c>
      <c r="AV244" s="662">
        <v>18.63</v>
      </c>
      <c r="AW244" s="662">
        <v>18.8</v>
      </c>
      <c r="AX244" s="662">
        <v>18.97</v>
      </c>
      <c r="AY244" s="662">
        <v>19.14</v>
      </c>
      <c r="AZ244" s="662">
        <v>19.3</v>
      </c>
      <c r="BA244" s="662">
        <v>19.47</v>
      </c>
      <c r="BB244" s="662">
        <v>19.64</v>
      </c>
      <c r="BC244" s="662">
        <v>19.809999999999999</v>
      </c>
      <c r="BD244" s="662">
        <v>19.98</v>
      </c>
      <c r="BE244" s="662">
        <v>20.149999999999999</v>
      </c>
      <c r="BF244" s="662">
        <v>20.32</v>
      </c>
      <c r="BG244" s="662">
        <v>20.48</v>
      </c>
      <c r="BH244" s="662">
        <v>20.65</v>
      </c>
      <c r="BI244" s="662">
        <v>20.82</v>
      </c>
      <c r="BJ244" s="662">
        <v>20.99</v>
      </c>
      <c r="BK244" s="662"/>
      <c r="BL244" s="662"/>
      <c r="BM244" s="662"/>
      <c r="BN244" s="662"/>
      <c r="BO244" s="662"/>
      <c r="BP244" s="662"/>
      <c r="BQ244" s="662"/>
      <c r="BR244" s="662"/>
      <c r="BS244" s="662"/>
      <c r="BT244" s="662"/>
      <c r="BU244" s="662"/>
      <c r="BV244" s="662"/>
      <c r="BW244" s="662"/>
      <c r="BX244" s="662"/>
      <c r="BY244" s="662"/>
      <c r="BZ244" s="662"/>
      <c r="CA244" s="662"/>
      <c r="CB244" s="662"/>
      <c r="CC244" s="662"/>
      <c r="CD244" s="662"/>
      <c r="CE244" s="662"/>
      <c r="CF244" s="662"/>
      <c r="CG244" s="662"/>
      <c r="CH244" s="662"/>
      <c r="CI244" s="663"/>
      <c r="CK244" s="1366"/>
    </row>
    <row r="245" spans="1:89" s="1365" customFormat="1" x14ac:dyDescent="0.25">
      <c r="A245" s="1356"/>
      <c r="B245" s="902" t="s">
        <v>442</v>
      </c>
      <c r="C245" s="903" t="s">
        <v>443</v>
      </c>
      <c r="D245" s="923" t="s">
        <v>79</v>
      </c>
      <c r="E245" s="909" t="s">
        <v>253</v>
      </c>
      <c r="F245" s="910">
        <v>2</v>
      </c>
      <c r="G245" s="665"/>
      <c r="H245" s="665"/>
      <c r="I245" s="665">
        <v>1.5</v>
      </c>
      <c r="J245" s="665">
        <v>1.5</v>
      </c>
      <c r="K245" s="665">
        <v>1.5</v>
      </c>
      <c r="L245" s="665">
        <v>1.5</v>
      </c>
      <c r="M245" s="666">
        <v>1.5</v>
      </c>
      <c r="N245" s="666">
        <v>1.5</v>
      </c>
      <c r="O245" s="666">
        <v>1.5</v>
      </c>
      <c r="P245" s="666">
        <v>1.5</v>
      </c>
      <c r="Q245" s="666">
        <v>1.5</v>
      </c>
      <c r="R245" s="666">
        <v>1.5</v>
      </c>
      <c r="S245" s="666">
        <v>1.5</v>
      </c>
      <c r="T245" s="666">
        <v>1.5</v>
      </c>
      <c r="U245" s="666">
        <v>1.5</v>
      </c>
      <c r="V245" s="666">
        <v>1.5</v>
      </c>
      <c r="W245" s="666">
        <v>1.5</v>
      </c>
      <c r="X245" s="666">
        <v>1.5</v>
      </c>
      <c r="Y245" s="666">
        <v>1.5</v>
      </c>
      <c r="Z245" s="666">
        <v>1.5</v>
      </c>
      <c r="AA245" s="666">
        <v>1.5</v>
      </c>
      <c r="AB245" s="666">
        <v>1.5</v>
      </c>
      <c r="AC245" s="666">
        <v>1.5</v>
      </c>
      <c r="AD245" s="666">
        <v>1.5</v>
      </c>
      <c r="AE245" s="666">
        <v>1.5</v>
      </c>
      <c r="AF245" s="666">
        <v>1.5</v>
      </c>
      <c r="AG245" s="666">
        <v>1.5</v>
      </c>
      <c r="AH245" s="666">
        <v>1.5</v>
      </c>
      <c r="AI245" s="666">
        <v>1.5</v>
      </c>
      <c r="AJ245" s="666">
        <v>1.5</v>
      </c>
      <c r="AK245" s="666">
        <v>1.5</v>
      </c>
      <c r="AL245" s="666">
        <v>1.5</v>
      </c>
      <c r="AM245" s="666">
        <v>1.5</v>
      </c>
      <c r="AN245" s="666">
        <v>1.5</v>
      </c>
      <c r="AO245" s="666">
        <v>1.5</v>
      </c>
      <c r="AP245" s="666">
        <v>1.5</v>
      </c>
      <c r="AQ245" s="666">
        <v>1.5</v>
      </c>
      <c r="AR245" s="666">
        <v>1.5</v>
      </c>
      <c r="AS245" s="666">
        <v>1.5</v>
      </c>
      <c r="AT245" s="666">
        <v>1.5</v>
      </c>
      <c r="AU245" s="666">
        <v>1.5</v>
      </c>
      <c r="AV245" s="666">
        <v>1.5</v>
      </c>
      <c r="AW245" s="666">
        <v>1.5</v>
      </c>
      <c r="AX245" s="666">
        <v>1.5</v>
      </c>
      <c r="AY245" s="666">
        <v>1.5</v>
      </c>
      <c r="AZ245" s="666">
        <v>1.5</v>
      </c>
      <c r="BA245" s="666">
        <v>1.5</v>
      </c>
      <c r="BB245" s="666">
        <v>1.5</v>
      </c>
      <c r="BC245" s="666">
        <v>1.5</v>
      </c>
      <c r="BD245" s="666">
        <v>1.5</v>
      </c>
      <c r="BE245" s="666">
        <v>1.5</v>
      </c>
      <c r="BF245" s="666">
        <v>1.5</v>
      </c>
      <c r="BG245" s="666">
        <v>1.5</v>
      </c>
      <c r="BH245" s="666">
        <v>1.5</v>
      </c>
      <c r="BI245" s="666">
        <v>1.5</v>
      </c>
      <c r="BJ245" s="666">
        <v>1.5</v>
      </c>
      <c r="BK245" s="666"/>
      <c r="BL245" s="666"/>
      <c r="BM245" s="666"/>
      <c r="BN245" s="666"/>
      <c r="BO245" s="666"/>
      <c r="BP245" s="666"/>
      <c r="BQ245" s="666"/>
      <c r="BR245" s="666"/>
      <c r="BS245" s="666"/>
      <c r="BT245" s="666"/>
      <c r="BU245" s="666"/>
      <c r="BV245" s="666"/>
      <c r="BW245" s="666"/>
      <c r="BX245" s="666"/>
      <c r="BY245" s="666"/>
      <c r="BZ245" s="666"/>
      <c r="CA245" s="666"/>
      <c r="CB245" s="666"/>
      <c r="CC245" s="666"/>
      <c r="CD245" s="666"/>
      <c r="CE245" s="666"/>
      <c r="CF245" s="666"/>
      <c r="CG245" s="666"/>
      <c r="CH245" s="666"/>
      <c r="CI245" s="667"/>
      <c r="CK245" s="1366"/>
    </row>
    <row r="246" spans="1:89" s="1365" customFormat="1" x14ac:dyDescent="0.25">
      <c r="A246" s="1356"/>
      <c r="B246" s="924" t="s">
        <v>444</v>
      </c>
      <c r="C246" s="925" t="s">
        <v>445</v>
      </c>
      <c r="D246" s="923" t="s">
        <v>79</v>
      </c>
      <c r="E246" s="909" t="s">
        <v>253</v>
      </c>
      <c r="F246" s="910">
        <v>2</v>
      </c>
      <c r="G246" s="665"/>
      <c r="H246" s="665"/>
      <c r="I246" s="665">
        <v>2.46</v>
      </c>
      <c r="J246" s="665">
        <v>2.46</v>
      </c>
      <c r="K246" s="665">
        <v>2.46</v>
      </c>
      <c r="L246" s="665">
        <v>2.46</v>
      </c>
      <c r="M246" s="666">
        <v>2.46</v>
      </c>
      <c r="N246" s="666">
        <v>2.46</v>
      </c>
      <c r="O246" s="666">
        <v>2.46</v>
      </c>
      <c r="P246" s="666">
        <v>2.46</v>
      </c>
      <c r="Q246" s="666">
        <v>2.46</v>
      </c>
      <c r="R246" s="666">
        <v>2.46</v>
      </c>
      <c r="S246" s="666">
        <v>2.46</v>
      </c>
      <c r="T246" s="666">
        <v>2.46</v>
      </c>
      <c r="U246" s="666">
        <v>2.46</v>
      </c>
      <c r="V246" s="666">
        <v>2.46</v>
      </c>
      <c r="W246" s="666">
        <v>2.46</v>
      </c>
      <c r="X246" s="666">
        <v>2.46</v>
      </c>
      <c r="Y246" s="666">
        <v>2.46</v>
      </c>
      <c r="Z246" s="666">
        <v>2.46</v>
      </c>
      <c r="AA246" s="666">
        <v>2.46</v>
      </c>
      <c r="AB246" s="666">
        <v>2.46</v>
      </c>
      <c r="AC246" s="666">
        <v>2.46</v>
      </c>
      <c r="AD246" s="666">
        <v>2.46</v>
      </c>
      <c r="AE246" s="666">
        <v>2.46</v>
      </c>
      <c r="AF246" s="666">
        <v>2.46</v>
      </c>
      <c r="AG246" s="666">
        <v>2.46</v>
      </c>
      <c r="AH246" s="666">
        <v>2.46</v>
      </c>
      <c r="AI246" s="666">
        <v>2.46</v>
      </c>
      <c r="AJ246" s="666">
        <v>2.46</v>
      </c>
      <c r="AK246" s="666">
        <v>2.46</v>
      </c>
      <c r="AL246" s="666">
        <v>2.46</v>
      </c>
      <c r="AM246" s="666">
        <v>2.46</v>
      </c>
      <c r="AN246" s="666">
        <v>2.46</v>
      </c>
      <c r="AO246" s="666">
        <v>2.46</v>
      </c>
      <c r="AP246" s="666">
        <v>2.46</v>
      </c>
      <c r="AQ246" s="666">
        <v>2.46</v>
      </c>
      <c r="AR246" s="666">
        <v>2.46</v>
      </c>
      <c r="AS246" s="666">
        <v>2.46</v>
      </c>
      <c r="AT246" s="666">
        <v>2.46</v>
      </c>
      <c r="AU246" s="666">
        <v>2.46</v>
      </c>
      <c r="AV246" s="666">
        <v>2.46</v>
      </c>
      <c r="AW246" s="666">
        <v>2.46</v>
      </c>
      <c r="AX246" s="666">
        <v>2.46</v>
      </c>
      <c r="AY246" s="666">
        <v>2.46</v>
      </c>
      <c r="AZ246" s="666">
        <v>2.46</v>
      </c>
      <c r="BA246" s="666">
        <v>2.46</v>
      </c>
      <c r="BB246" s="666">
        <v>2.46</v>
      </c>
      <c r="BC246" s="666">
        <v>2.46</v>
      </c>
      <c r="BD246" s="666">
        <v>2.46</v>
      </c>
      <c r="BE246" s="666">
        <v>2.46</v>
      </c>
      <c r="BF246" s="666">
        <v>2.46</v>
      </c>
      <c r="BG246" s="666">
        <v>2.46</v>
      </c>
      <c r="BH246" s="666">
        <v>2.46</v>
      </c>
      <c r="BI246" s="666">
        <v>2.46</v>
      </c>
      <c r="BJ246" s="666">
        <v>2.46</v>
      </c>
      <c r="BK246" s="666"/>
      <c r="BL246" s="666"/>
      <c r="BM246" s="666"/>
      <c r="BN246" s="666"/>
      <c r="BO246" s="666"/>
      <c r="BP246" s="666"/>
      <c r="BQ246" s="666"/>
      <c r="BR246" s="666"/>
      <c r="BS246" s="666"/>
      <c r="BT246" s="666"/>
      <c r="BU246" s="666"/>
      <c r="BV246" s="666"/>
      <c r="BW246" s="666"/>
      <c r="BX246" s="666"/>
      <c r="BY246" s="666"/>
      <c r="BZ246" s="666"/>
      <c r="CA246" s="666"/>
      <c r="CB246" s="666"/>
      <c r="CC246" s="666"/>
      <c r="CD246" s="666"/>
      <c r="CE246" s="666"/>
      <c r="CF246" s="666"/>
      <c r="CG246" s="666"/>
      <c r="CH246" s="666"/>
      <c r="CI246" s="667"/>
      <c r="CK246" s="1366"/>
    </row>
    <row r="247" spans="1:89" s="1365" customFormat="1" ht="27.6" x14ac:dyDescent="0.25">
      <c r="A247" s="1356"/>
      <c r="B247" s="924" t="s">
        <v>446</v>
      </c>
      <c r="C247" s="925" t="s">
        <v>447</v>
      </c>
      <c r="D247" s="670" t="s">
        <v>448</v>
      </c>
      <c r="E247" s="671" t="s">
        <v>253</v>
      </c>
      <c r="F247" s="672">
        <v>2</v>
      </c>
      <c r="G247" s="665"/>
      <c r="H247" s="665"/>
      <c r="I247" s="665">
        <v>102.22</v>
      </c>
      <c r="J247" s="623">
        <f t="shared" ref="J247" si="63">I247+SUM(J248:J253)</f>
        <v>107.98884</v>
      </c>
      <c r="K247" s="623">
        <f t="shared" ref="K247" si="64">J247+SUM(K248:K253)</f>
        <v>114.14579999999999</v>
      </c>
      <c r="L247" s="623">
        <f t="shared" ref="L247" si="65">K247+SUM(L248:L253)</f>
        <v>121.00596999999999</v>
      </c>
      <c r="M247" s="623">
        <f t="shared" ref="M247:BI247" si="66">L247+SUM(M248:M253)</f>
        <v>124.87755999999999</v>
      </c>
      <c r="N247" s="623">
        <f t="shared" si="66"/>
        <v>129.14570999999998</v>
      </c>
      <c r="O247" s="623">
        <f t="shared" si="66"/>
        <v>133.59767999999997</v>
      </c>
      <c r="P247" s="623">
        <f t="shared" si="66"/>
        <v>137.92351999999997</v>
      </c>
      <c r="Q247" s="623">
        <f t="shared" si="66"/>
        <v>142.25965999999997</v>
      </c>
      <c r="R247" s="623">
        <f t="shared" si="66"/>
        <v>146.29219999999998</v>
      </c>
      <c r="S247" s="623">
        <f t="shared" si="66"/>
        <v>150.21720999999997</v>
      </c>
      <c r="T247" s="623">
        <f t="shared" si="66"/>
        <v>153.82619999999997</v>
      </c>
      <c r="U247" s="623">
        <f t="shared" si="66"/>
        <v>156.99740999999997</v>
      </c>
      <c r="V247" s="623">
        <f t="shared" si="66"/>
        <v>159.97421999999997</v>
      </c>
      <c r="W247" s="623">
        <f t="shared" si="66"/>
        <v>162.70912999999999</v>
      </c>
      <c r="X247" s="623">
        <f t="shared" si="66"/>
        <v>165.32163999999997</v>
      </c>
      <c r="Y247" s="623">
        <f t="shared" si="66"/>
        <v>167.80579999999998</v>
      </c>
      <c r="Z247" s="623">
        <f t="shared" si="66"/>
        <v>170.08837999999997</v>
      </c>
      <c r="AA247" s="623">
        <f t="shared" si="66"/>
        <v>172.17399999999998</v>
      </c>
      <c r="AB247" s="623">
        <f t="shared" si="66"/>
        <v>174.26642999999999</v>
      </c>
      <c r="AC247" s="623">
        <f t="shared" si="66"/>
        <v>176.34481</v>
      </c>
      <c r="AD247" s="623">
        <f t="shared" si="66"/>
        <v>178.41318999999999</v>
      </c>
      <c r="AE247" s="623">
        <f t="shared" si="66"/>
        <v>180.46695999999997</v>
      </c>
      <c r="AF247" s="623">
        <f t="shared" si="66"/>
        <v>182.50024999999997</v>
      </c>
      <c r="AG247" s="623">
        <f t="shared" si="66"/>
        <v>184.91388999999995</v>
      </c>
      <c r="AH247" s="623">
        <f t="shared" si="66"/>
        <v>187.31570999999994</v>
      </c>
      <c r="AI247" s="623">
        <f t="shared" si="66"/>
        <v>189.70287999999994</v>
      </c>
      <c r="AJ247" s="623">
        <f t="shared" si="66"/>
        <v>192.06907999999993</v>
      </c>
      <c r="AK247" s="623">
        <f t="shared" si="66"/>
        <v>194.41868999999994</v>
      </c>
      <c r="AL247" s="623">
        <f t="shared" si="66"/>
        <v>196.75559999999993</v>
      </c>
      <c r="AM247" s="623">
        <f t="shared" si="66"/>
        <v>197.91565999999992</v>
      </c>
      <c r="AN247" s="623">
        <f t="shared" si="66"/>
        <v>198.98021999999992</v>
      </c>
      <c r="AO247" s="623">
        <f t="shared" si="66"/>
        <v>200.00353999999993</v>
      </c>
      <c r="AP247" s="623">
        <f t="shared" si="66"/>
        <v>201.01085999999992</v>
      </c>
      <c r="AQ247" s="623">
        <f t="shared" si="66"/>
        <v>202.04904999999991</v>
      </c>
      <c r="AR247" s="623">
        <f t="shared" si="66"/>
        <v>203.06538999999992</v>
      </c>
      <c r="AS247" s="623">
        <f t="shared" si="66"/>
        <v>204.07502999999991</v>
      </c>
      <c r="AT247" s="623">
        <f t="shared" si="66"/>
        <v>205.06128399999992</v>
      </c>
      <c r="AU247" s="623">
        <f t="shared" si="66"/>
        <v>206.02167999999992</v>
      </c>
      <c r="AV247" s="623">
        <f t="shared" si="66"/>
        <v>207.01885799999991</v>
      </c>
      <c r="AW247" s="623">
        <f t="shared" si="66"/>
        <v>208.03929799999992</v>
      </c>
      <c r="AX247" s="623">
        <f t="shared" si="66"/>
        <v>209.07795799999991</v>
      </c>
      <c r="AY247" s="623">
        <f t="shared" si="66"/>
        <v>210.16418799999991</v>
      </c>
      <c r="AZ247" s="623">
        <f t="shared" si="66"/>
        <v>211.2660679999999</v>
      </c>
      <c r="BA247" s="623">
        <f t="shared" si="66"/>
        <v>212.41493799999989</v>
      </c>
      <c r="BB247" s="623">
        <f t="shared" si="66"/>
        <v>213.60617799999989</v>
      </c>
      <c r="BC247" s="623">
        <f t="shared" si="66"/>
        <v>214.79880799999989</v>
      </c>
      <c r="BD247" s="623">
        <f t="shared" si="66"/>
        <v>215.9647579999999</v>
      </c>
      <c r="BE247" s="623">
        <f t="shared" si="66"/>
        <v>217.13706799999991</v>
      </c>
      <c r="BF247" s="623">
        <f t="shared" si="66"/>
        <v>218.28427799999992</v>
      </c>
      <c r="BG247" s="623">
        <f t="shared" si="66"/>
        <v>219.42664799999991</v>
      </c>
      <c r="BH247" s="623">
        <f t="shared" si="66"/>
        <v>220.5671879999999</v>
      </c>
      <c r="BI247" s="623">
        <f t="shared" si="66"/>
        <v>221.6950479999999</v>
      </c>
      <c r="BJ247" s="623">
        <f>BI247+SUM(BJ248:BJ253)</f>
        <v>222.8106479999999</v>
      </c>
      <c r="BK247" s="1519"/>
      <c r="BL247" s="1519"/>
      <c r="BM247" s="1519"/>
      <c r="BN247" s="1519"/>
      <c r="BO247" s="1519"/>
      <c r="BP247" s="1519"/>
      <c r="BQ247" s="1519"/>
      <c r="BR247" s="1519"/>
      <c r="BS247" s="1519"/>
      <c r="BT247" s="1519"/>
      <c r="BU247" s="1519"/>
      <c r="BV247" s="1519"/>
      <c r="BW247" s="1519"/>
      <c r="BX247" s="1519"/>
      <c r="BY247" s="1519"/>
      <c r="BZ247" s="1519"/>
      <c r="CA247" s="1519"/>
      <c r="CB247" s="1519"/>
      <c r="CC247" s="1519"/>
      <c r="CD247" s="1519"/>
      <c r="CE247" s="1519"/>
      <c r="CF247" s="1519"/>
      <c r="CG247" s="1519"/>
      <c r="CH247" s="1519"/>
      <c r="CI247" s="1518"/>
      <c r="CK247" s="1366"/>
    </row>
    <row r="248" spans="1:89" s="1365" customFormat="1" x14ac:dyDescent="0.25">
      <c r="A248" s="1356"/>
      <c r="B248" s="924" t="s">
        <v>449</v>
      </c>
      <c r="C248" s="925" t="s">
        <v>450</v>
      </c>
      <c r="D248" s="670" t="s">
        <v>451</v>
      </c>
      <c r="E248" s="671" t="s">
        <v>253</v>
      </c>
      <c r="F248" s="672">
        <v>2</v>
      </c>
      <c r="G248" s="665"/>
      <c r="H248" s="665"/>
      <c r="I248" s="665">
        <v>0</v>
      </c>
      <c r="J248" s="665">
        <v>1.6928400000000001</v>
      </c>
      <c r="K248" s="665">
        <v>2.3609599999999995</v>
      </c>
      <c r="L248" s="665">
        <v>3.0641699999999998</v>
      </c>
      <c r="M248" s="666">
        <v>3.8715899999999994</v>
      </c>
      <c r="N248" s="666">
        <v>4.2681499999999994</v>
      </c>
      <c r="O248" s="666">
        <v>4.4519700000000002</v>
      </c>
      <c r="P248" s="666">
        <v>4.3258399999999995</v>
      </c>
      <c r="Q248" s="666">
        <v>4.3361399999999994</v>
      </c>
      <c r="R248" s="666">
        <v>4.03254</v>
      </c>
      <c r="S248" s="666">
        <v>3.9250099999999994</v>
      </c>
      <c r="T248" s="666">
        <v>3.6089899999999999</v>
      </c>
      <c r="U248" s="666">
        <v>3.1712100000000003</v>
      </c>
      <c r="V248" s="666">
        <v>2.97681</v>
      </c>
      <c r="W248" s="666">
        <v>2.7349100000000002</v>
      </c>
      <c r="X248" s="666">
        <v>2.6125099999999999</v>
      </c>
      <c r="Y248" s="666">
        <v>2.4841600000000001</v>
      </c>
      <c r="Z248" s="666">
        <v>2.2825800000000003</v>
      </c>
      <c r="AA248" s="666">
        <v>2.08562</v>
      </c>
      <c r="AB248" s="666">
        <v>2.0924300000000002</v>
      </c>
      <c r="AC248" s="666">
        <v>2.0783800000000001</v>
      </c>
      <c r="AD248" s="666">
        <v>2.0683799999999999</v>
      </c>
      <c r="AE248" s="666">
        <v>2.0537700000000001</v>
      </c>
      <c r="AF248" s="666">
        <v>2.03329</v>
      </c>
      <c r="AG248" s="666">
        <v>2.41364</v>
      </c>
      <c r="AH248" s="666">
        <v>2.4018199999999998</v>
      </c>
      <c r="AI248" s="666">
        <v>2.3871699999999998</v>
      </c>
      <c r="AJ248" s="666">
        <v>2.3662000000000001</v>
      </c>
      <c r="AK248" s="666">
        <v>2.3496100000000002</v>
      </c>
      <c r="AL248" s="666">
        <v>2.33691</v>
      </c>
      <c r="AM248" s="666">
        <v>1.1600600000000001</v>
      </c>
      <c r="AN248" s="666">
        <v>1.06456</v>
      </c>
      <c r="AO248" s="666">
        <v>1.02332</v>
      </c>
      <c r="AP248" s="666">
        <v>1.00732</v>
      </c>
      <c r="AQ248" s="666">
        <v>1.0381899999999999</v>
      </c>
      <c r="AR248" s="666">
        <v>1.01634</v>
      </c>
      <c r="AS248" s="666">
        <v>1.0096400000000001</v>
      </c>
      <c r="AT248" s="666">
        <v>0.98625399999999996</v>
      </c>
      <c r="AU248" s="666">
        <v>0.96039600000000003</v>
      </c>
      <c r="AV248" s="666">
        <v>0.99717800000000001</v>
      </c>
      <c r="AW248" s="666">
        <v>1.02044</v>
      </c>
      <c r="AX248" s="666">
        <v>1.0386599999999999</v>
      </c>
      <c r="AY248" s="666">
        <v>1.08623</v>
      </c>
      <c r="AZ248" s="666">
        <v>1.10188</v>
      </c>
      <c r="BA248" s="666">
        <v>1.1488700000000001</v>
      </c>
      <c r="BB248" s="666">
        <v>1.1912400000000001</v>
      </c>
      <c r="BC248" s="666">
        <v>1.1926300000000001</v>
      </c>
      <c r="BD248" s="666">
        <v>1.16595</v>
      </c>
      <c r="BE248" s="666">
        <v>1.17231</v>
      </c>
      <c r="BF248" s="666">
        <v>1.1472100000000001</v>
      </c>
      <c r="BG248" s="666">
        <v>1.1423700000000001</v>
      </c>
      <c r="BH248" s="666">
        <v>1.1405400000000001</v>
      </c>
      <c r="BI248" s="666">
        <v>1.1278600000000001</v>
      </c>
      <c r="BJ248" s="666">
        <v>1.1155999999999999</v>
      </c>
      <c r="BK248" s="666"/>
      <c r="BL248" s="666"/>
      <c r="BM248" s="666"/>
      <c r="BN248" s="666"/>
      <c r="BO248" s="666"/>
      <c r="BP248" s="666"/>
      <c r="BQ248" s="666"/>
      <c r="BR248" s="666"/>
      <c r="BS248" s="666"/>
      <c r="BT248" s="666"/>
      <c r="BU248" s="666"/>
      <c r="BV248" s="666"/>
      <c r="BW248" s="666"/>
      <c r="BX248" s="666"/>
      <c r="BY248" s="666"/>
      <c r="BZ248" s="666"/>
      <c r="CA248" s="666"/>
      <c r="CB248" s="666"/>
      <c r="CC248" s="666"/>
      <c r="CD248" s="666"/>
      <c r="CE248" s="666"/>
      <c r="CF248" s="666"/>
      <c r="CG248" s="666"/>
      <c r="CH248" s="666"/>
      <c r="CI248" s="667"/>
      <c r="CK248" s="1366"/>
    </row>
    <row r="249" spans="1:89" s="1365" customFormat="1" x14ac:dyDescent="0.25">
      <c r="A249" s="1356"/>
      <c r="B249" s="924" t="s">
        <v>452</v>
      </c>
      <c r="C249" s="925" t="s">
        <v>453</v>
      </c>
      <c r="D249" s="670" t="s">
        <v>454</v>
      </c>
      <c r="E249" s="671" t="s">
        <v>253</v>
      </c>
      <c r="F249" s="672">
        <v>2</v>
      </c>
      <c r="G249" s="665"/>
      <c r="H249" s="665"/>
      <c r="I249" s="665">
        <v>0</v>
      </c>
      <c r="J249" s="665">
        <v>1.5780000000000001</v>
      </c>
      <c r="K249" s="665">
        <v>1.494</v>
      </c>
      <c r="L249" s="665">
        <v>1.494</v>
      </c>
      <c r="M249" s="666">
        <v>0</v>
      </c>
      <c r="N249" s="666">
        <v>0</v>
      </c>
      <c r="O249" s="666">
        <v>0</v>
      </c>
      <c r="P249" s="666">
        <v>0</v>
      </c>
      <c r="Q249" s="666">
        <v>0</v>
      </c>
      <c r="R249" s="666">
        <v>0</v>
      </c>
      <c r="S249" s="666">
        <v>0</v>
      </c>
      <c r="T249" s="666">
        <v>0</v>
      </c>
      <c r="U249" s="666">
        <v>0</v>
      </c>
      <c r="V249" s="666">
        <v>0</v>
      </c>
      <c r="W249" s="666">
        <v>0</v>
      </c>
      <c r="X249" s="666">
        <v>0</v>
      </c>
      <c r="Y249" s="666">
        <v>0</v>
      </c>
      <c r="Z249" s="666">
        <v>0</v>
      </c>
      <c r="AA249" s="666">
        <v>0</v>
      </c>
      <c r="AB249" s="666">
        <v>0</v>
      </c>
      <c r="AC249" s="666">
        <v>0</v>
      </c>
      <c r="AD249" s="666">
        <v>0</v>
      </c>
      <c r="AE249" s="666">
        <v>0</v>
      </c>
      <c r="AF249" s="666">
        <v>0</v>
      </c>
      <c r="AG249" s="666">
        <v>0</v>
      </c>
      <c r="AH249" s="666">
        <v>0</v>
      </c>
      <c r="AI249" s="666">
        <v>0</v>
      </c>
      <c r="AJ249" s="666">
        <v>0</v>
      </c>
      <c r="AK249" s="666">
        <v>0</v>
      </c>
      <c r="AL249" s="666">
        <v>0</v>
      </c>
      <c r="AM249" s="666">
        <v>0</v>
      </c>
      <c r="AN249" s="666">
        <v>0</v>
      </c>
      <c r="AO249" s="666">
        <v>0</v>
      </c>
      <c r="AP249" s="666">
        <v>0</v>
      </c>
      <c r="AQ249" s="666">
        <v>0</v>
      </c>
      <c r="AR249" s="666">
        <v>0</v>
      </c>
      <c r="AS249" s="666">
        <v>0</v>
      </c>
      <c r="AT249" s="666">
        <v>0</v>
      </c>
      <c r="AU249" s="666">
        <v>0</v>
      </c>
      <c r="AV249" s="666">
        <v>0</v>
      </c>
      <c r="AW249" s="666">
        <v>0</v>
      </c>
      <c r="AX249" s="666">
        <v>0</v>
      </c>
      <c r="AY249" s="666">
        <v>0</v>
      </c>
      <c r="AZ249" s="666">
        <v>0</v>
      </c>
      <c r="BA249" s="666">
        <v>0</v>
      </c>
      <c r="BB249" s="666">
        <v>0</v>
      </c>
      <c r="BC249" s="666">
        <v>0</v>
      </c>
      <c r="BD249" s="666">
        <v>0</v>
      </c>
      <c r="BE249" s="666">
        <v>0</v>
      </c>
      <c r="BF249" s="666">
        <v>0</v>
      </c>
      <c r="BG249" s="666">
        <v>0</v>
      </c>
      <c r="BH249" s="666">
        <v>0</v>
      </c>
      <c r="BI249" s="666">
        <v>0</v>
      </c>
      <c r="BJ249" s="666">
        <v>0</v>
      </c>
      <c r="BK249" s="666"/>
      <c r="BL249" s="666"/>
      <c r="BM249" s="666"/>
      <c r="BN249" s="666"/>
      <c r="BO249" s="666"/>
      <c r="BP249" s="666"/>
      <c r="BQ249" s="666"/>
      <c r="BR249" s="666"/>
      <c r="BS249" s="666"/>
      <c r="BT249" s="666"/>
      <c r="BU249" s="666"/>
      <c r="BV249" s="666"/>
      <c r="BW249" s="666"/>
      <c r="BX249" s="666"/>
      <c r="BY249" s="666"/>
      <c r="BZ249" s="666"/>
      <c r="CA249" s="666"/>
      <c r="CB249" s="666"/>
      <c r="CC249" s="666"/>
      <c r="CD249" s="666"/>
      <c r="CE249" s="666"/>
      <c r="CF249" s="666"/>
      <c r="CG249" s="666"/>
      <c r="CH249" s="666"/>
      <c r="CI249" s="667"/>
      <c r="CK249" s="1366"/>
    </row>
    <row r="250" spans="1:89" s="1365" customFormat="1" x14ac:dyDescent="0.25">
      <c r="A250" s="1356"/>
      <c r="B250" s="924" t="s">
        <v>455</v>
      </c>
      <c r="C250" s="925" t="s">
        <v>456</v>
      </c>
      <c r="D250" s="670" t="s">
        <v>457</v>
      </c>
      <c r="E250" s="671" t="s">
        <v>253</v>
      </c>
      <c r="F250" s="672">
        <v>2</v>
      </c>
      <c r="G250" s="665"/>
      <c r="H250" s="665"/>
      <c r="I250" s="665">
        <v>0</v>
      </c>
      <c r="J250" s="665">
        <v>0</v>
      </c>
      <c r="K250" s="665">
        <v>0</v>
      </c>
      <c r="L250" s="665">
        <v>0</v>
      </c>
      <c r="M250" s="666">
        <v>0</v>
      </c>
      <c r="N250" s="666">
        <v>0</v>
      </c>
      <c r="O250" s="666">
        <v>0</v>
      </c>
      <c r="P250" s="666">
        <v>0</v>
      </c>
      <c r="Q250" s="666">
        <v>0</v>
      </c>
      <c r="R250" s="666">
        <v>0</v>
      </c>
      <c r="S250" s="666">
        <v>0</v>
      </c>
      <c r="T250" s="666">
        <v>0</v>
      </c>
      <c r="U250" s="666">
        <v>0</v>
      </c>
      <c r="V250" s="666">
        <v>0</v>
      </c>
      <c r="W250" s="666">
        <v>0</v>
      </c>
      <c r="X250" s="666">
        <v>0</v>
      </c>
      <c r="Y250" s="666">
        <v>0</v>
      </c>
      <c r="Z250" s="666">
        <v>0</v>
      </c>
      <c r="AA250" s="666">
        <v>0</v>
      </c>
      <c r="AB250" s="666">
        <v>0</v>
      </c>
      <c r="AC250" s="666">
        <v>0</v>
      </c>
      <c r="AD250" s="666">
        <v>0</v>
      </c>
      <c r="AE250" s="666">
        <v>0</v>
      </c>
      <c r="AF250" s="666">
        <v>0</v>
      </c>
      <c r="AG250" s="666">
        <v>0</v>
      </c>
      <c r="AH250" s="666">
        <v>0</v>
      </c>
      <c r="AI250" s="666">
        <v>0</v>
      </c>
      <c r="AJ250" s="666">
        <v>0</v>
      </c>
      <c r="AK250" s="666">
        <v>0</v>
      </c>
      <c r="AL250" s="666">
        <v>0</v>
      </c>
      <c r="AM250" s="666">
        <v>0</v>
      </c>
      <c r="AN250" s="666">
        <v>0</v>
      </c>
      <c r="AO250" s="666">
        <v>0</v>
      </c>
      <c r="AP250" s="666">
        <v>0</v>
      </c>
      <c r="AQ250" s="666">
        <v>0</v>
      </c>
      <c r="AR250" s="666">
        <v>0</v>
      </c>
      <c r="AS250" s="666">
        <v>0</v>
      </c>
      <c r="AT250" s="666">
        <v>0</v>
      </c>
      <c r="AU250" s="666">
        <v>0</v>
      </c>
      <c r="AV250" s="666">
        <v>0</v>
      </c>
      <c r="AW250" s="666">
        <v>0</v>
      </c>
      <c r="AX250" s="666">
        <v>0</v>
      </c>
      <c r="AY250" s="666">
        <v>0</v>
      </c>
      <c r="AZ250" s="666">
        <v>0</v>
      </c>
      <c r="BA250" s="666">
        <v>0</v>
      </c>
      <c r="BB250" s="666">
        <v>0</v>
      </c>
      <c r="BC250" s="666">
        <v>0</v>
      </c>
      <c r="BD250" s="666">
        <v>0</v>
      </c>
      <c r="BE250" s="666">
        <v>0</v>
      </c>
      <c r="BF250" s="666">
        <v>0</v>
      </c>
      <c r="BG250" s="666">
        <v>0</v>
      </c>
      <c r="BH250" s="666">
        <v>0</v>
      </c>
      <c r="BI250" s="666">
        <v>0</v>
      </c>
      <c r="BJ250" s="666">
        <v>0</v>
      </c>
      <c r="BK250" s="666"/>
      <c r="BL250" s="666"/>
      <c r="BM250" s="666"/>
      <c r="BN250" s="666"/>
      <c r="BO250" s="666"/>
      <c r="BP250" s="666"/>
      <c r="BQ250" s="666"/>
      <c r="BR250" s="666"/>
      <c r="BS250" s="666"/>
      <c r="BT250" s="666"/>
      <c r="BU250" s="666"/>
      <c r="BV250" s="666"/>
      <c r="BW250" s="666"/>
      <c r="BX250" s="666"/>
      <c r="BY250" s="666"/>
      <c r="BZ250" s="666"/>
      <c r="CA250" s="666"/>
      <c r="CB250" s="666"/>
      <c r="CC250" s="666"/>
      <c r="CD250" s="666"/>
      <c r="CE250" s="666"/>
      <c r="CF250" s="666"/>
      <c r="CG250" s="666"/>
      <c r="CH250" s="666"/>
      <c r="CI250" s="667"/>
      <c r="CK250" s="1366"/>
    </row>
    <row r="251" spans="1:89" s="1365" customFormat="1" ht="27.6" x14ac:dyDescent="0.25">
      <c r="A251" s="1356"/>
      <c r="B251" s="924" t="s">
        <v>458</v>
      </c>
      <c r="C251" s="925" t="s">
        <v>459</v>
      </c>
      <c r="D251" s="670" t="s">
        <v>460</v>
      </c>
      <c r="E251" s="671" t="s">
        <v>253</v>
      </c>
      <c r="F251" s="672">
        <v>2</v>
      </c>
      <c r="G251" s="665"/>
      <c r="H251" s="665"/>
      <c r="I251" s="665">
        <v>0</v>
      </c>
      <c r="J251" s="665">
        <v>2.407</v>
      </c>
      <c r="K251" s="665">
        <v>2.302</v>
      </c>
      <c r="L251" s="665">
        <v>2.302</v>
      </c>
      <c r="M251" s="666">
        <v>0</v>
      </c>
      <c r="N251" s="666">
        <v>0</v>
      </c>
      <c r="O251" s="666">
        <v>0</v>
      </c>
      <c r="P251" s="666">
        <v>0</v>
      </c>
      <c r="Q251" s="666">
        <v>0</v>
      </c>
      <c r="R251" s="666">
        <v>0</v>
      </c>
      <c r="S251" s="666">
        <v>0</v>
      </c>
      <c r="T251" s="666">
        <v>0</v>
      </c>
      <c r="U251" s="666">
        <v>0</v>
      </c>
      <c r="V251" s="666">
        <v>0</v>
      </c>
      <c r="W251" s="666">
        <v>0</v>
      </c>
      <c r="X251" s="666">
        <v>0</v>
      </c>
      <c r="Y251" s="666">
        <v>0</v>
      </c>
      <c r="Z251" s="666">
        <v>0</v>
      </c>
      <c r="AA251" s="666">
        <v>0</v>
      </c>
      <c r="AB251" s="666">
        <v>0</v>
      </c>
      <c r="AC251" s="666">
        <v>0</v>
      </c>
      <c r="AD251" s="666">
        <v>0</v>
      </c>
      <c r="AE251" s="666">
        <v>0</v>
      </c>
      <c r="AF251" s="666">
        <v>0</v>
      </c>
      <c r="AG251" s="666">
        <v>0</v>
      </c>
      <c r="AH251" s="666">
        <v>0</v>
      </c>
      <c r="AI251" s="666">
        <v>0</v>
      </c>
      <c r="AJ251" s="666">
        <v>0</v>
      </c>
      <c r="AK251" s="666">
        <v>0</v>
      </c>
      <c r="AL251" s="666">
        <v>0</v>
      </c>
      <c r="AM251" s="666">
        <v>0</v>
      </c>
      <c r="AN251" s="666">
        <v>0</v>
      </c>
      <c r="AO251" s="666">
        <v>0</v>
      </c>
      <c r="AP251" s="666">
        <v>0</v>
      </c>
      <c r="AQ251" s="666">
        <v>0</v>
      </c>
      <c r="AR251" s="666">
        <v>0</v>
      </c>
      <c r="AS251" s="666">
        <v>0</v>
      </c>
      <c r="AT251" s="666">
        <v>0</v>
      </c>
      <c r="AU251" s="666">
        <v>0</v>
      </c>
      <c r="AV251" s="666">
        <v>0</v>
      </c>
      <c r="AW251" s="666">
        <v>0</v>
      </c>
      <c r="AX251" s="666">
        <v>0</v>
      </c>
      <c r="AY251" s="666">
        <v>0</v>
      </c>
      <c r="AZ251" s="666">
        <v>0</v>
      </c>
      <c r="BA251" s="666">
        <v>0</v>
      </c>
      <c r="BB251" s="666">
        <v>0</v>
      </c>
      <c r="BC251" s="666">
        <v>0</v>
      </c>
      <c r="BD251" s="666">
        <v>0</v>
      </c>
      <c r="BE251" s="666">
        <v>0</v>
      </c>
      <c r="BF251" s="666">
        <v>0</v>
      </c>
      <c r="BG251" s="666">
        <v>0</v>
      </c>
      <c r="BH251" s="666">
        <v>0</v>
      </c>
      <c r="BI251" s="666">
        <v>0</v>
      </c>
      <c r="BJ251" s="666">
        <v>0</v>
      </c>
      <c r="BK251" s="666"/>
      <c r="BL251" s="666"/>
      <c r="BM251" s="666"/>
      <c r="BN251" s="666"/>
      <c r="BO251" s="666"/>
      <c r="BP251" s="666"/>
      <c r="BQ251" s="666"/>
      <c r="BR251" s="666"/>
      <c r="BS251" s="666"/>
      <c r="BT251" s="666"/>
      <c r="BU251" s="666"/>
      <c r="BV251" s="666"/>
      <c r="BW251" s="666"/>
      <c r="BX251" s="666"/>
      <c r="BY251" s="666"/>
      <c r="BZ251" s="666"/>
      <c r="CA251" s="666"/>
      <c r="CB251" s="666"/>
      <c r="CC251" s="666"/>
      <c r="CD251" s="666"/>
      <c r="CE251" s="666"/>
      <c r="CF251" s="666"/>
      <c r="CG251" s="666"/>
      <c r="CH251" s="666"/>
      <c r="CI251" s="667"/>
      <c r="CK251" s="1366"/>
    </row>
    <row r="252" spans="1:89" s="1365" customFormat="1" x14ac:dyDescent="0.25">
      <c r="A252" s="1356"/>
      <c r="B252" s="924" t="s">
        <v>461</v>
      </c>
      <c r="C252" s="925" t="s">
        <v>462</v>
      </c>
      <c r="D252" s="670" t="s">
        <v>463</v>
      </c>
      <c r="E252" s="671" t="s">
        <v>253</v>
      </c>
      <c r="F252" s="672">
        <v>2</v>
      </c>
      <c r="G252" s="665"/>
      <c r="H252" s="665"/>
      <c r="I252" s="665">
        <v>0</v>
      </c>
      <c r="J252" s="665">
        <v>0</v>
      </c>
      <c r="K252" s="665">
        <v>0</v>
      </c>
      <c r="L252" s="665">
        <v>0</v>
      </c>
      <c r="M252" s="666">
        <v>0</v>
      </c>
      <c r="N252" s="666">
        <v>0</v>
      </c>
      <c r="O252" s="666">
        <v>0</v>
      </c>
      <c r="P252" s="666">
        <v>0</v>
      </c>
      <c r="Q252" s="666">
        <v>0</v>
      </c>
      <c r="R252" s="666">
        <v>0</v>
      </c>
      <c r="S252" s="666">
        <v>0</v>
      </c>
      <c r="T252" s="666">
        <v>0</v>
      </c>
      <c r="U252" s="666">
        <v>0</v>
      </c>
      <c r="V252" s="666">
        <v>0</v>
      </c>
      <c r="W252" s="666">
        <v>0</v>
      </c>
      <c r="X252" s="666">
        <v>0</v>
      </c>
      <c r="Y252" s="666">
        <v>0</v>
      </c>
      <c r="Z252" s="666">
        <v>0</v>
      </c>
      <c r="AA252" s="666">
        <v>0</v>
      </c>
      <c r="AB252" s="666">
        <v>0</v>
      </c>
      <c r="AC252" s="666">
        <v>0</v>
      </c>
      <c r="AD252" s="666">
        <v>0</v>
      </c>
      <c r="AE252" s="666">
        <v>0</v>
      </c>
      <c r="AF252" s="666">
        <v>0</v>
      </c>
      <c r="AG252" s="666">
        <v>0</v>
      </c>
      <c r="AH252" s="666">
        <v>0</v>
      </c>
      <c r="AI252" s="666">
        <v>0</v>
      </c>
      <c r="AJ252" s="666">
        <v>0</v>
      </c>
      <c r="AK252" s="666">
        <v>0</v>
      </c>
      <c r="AL252" s="666">
        <v>0</v>
      </c>
      <c r="AM252" s="666">
        <v>0</v>
      </c>
      <c r="AN252" s="666">
        <v>0</v>
      </c>
      <c r="AO252" s="666">
        <v>0</v>
      </c>
      <c r="AP252" s="666">
        <v>0</v>
      </c>
      <c r="AQ252" s="666">
        <v>0</v>
      </c>
      <c r="AR252" s="666">
        <v>0</v>
      </c>
      <c r="AS252" s="666">
        <v>0</v>
      </c>
      <c r="AT252" s="666">
        <v>0</v>
      </c>
      <c r="AU252" s="666">
        <v>0</v>
      </c>
      <c r="AV252" s="666">
        <v>0</v>
      </c>
      <c r="AW252" s="666">
        <v>0</v>
      </c>
      <c r="AX252" s="666">
        <v>0</v>
      </c>
      <c r="AY252" s="666">
        <v>0</v>
      </c>
      <c r="AZ252" s="666">
        <v>0</v>
      </c>
      <c r="BA252" s="666">
        <v>0</v>
      </c>
      <c r="BB252" s="666">
        <v>0</v>
      </c>
      <c r="BC252" s="666">
        <v>0</v>
      </c>
      <c r="BD252" s="666">
        <v>0</v>
      </c>
      <c r="BE252" s="666">
        <v>0</v>
      </c>
      <c r="BF252" s="666">
        <v>0</v>
      </c>
      <c r="BG252" s="666">
        <v>0</v>
      </c>
      <c r="BH252" s="666">
        <v>0</v>
      </c>
      <c r="BI252" s="666">
        <v>0</v>
      </c>
      <c r="BJ252" s="666">
        <v>0</v>
      </c>
      <c r="BK252" s="666"/>
      <c r="BL252" s="666"/>
      <c r="BM252" s="666"/>
      <c r="BN252" s="666"/>
      <c r="BO252" s="666"/>
      <c r="BP252" s="666"/>
      <c r="BQ252" s="666"/>
      <c r="BR252" s="666"/>
      <c r="BS252" s="666"/>
      <c r="BT252" s="666"/>
      <c r="BU252" s="666"/>
      <c r="BV252" s="666"/>
      <c r="BW252" s="666"/>
      <c r="BX252" s="666"/>
      <c r="BY252" s="666"/>
      <c r="BZ252" s="666"/>
      <c r="CA252" s="666"/>
      <c r="CB252" s="666"/>
      <c r="CC252" s="666"/>
      <c r="CD252" s="666"/>
      <c r="CE252" s="666"/>
      <c r="CF252" s="666"/>
      <c r="CG252" s="666"/>
      <c r="CH252" s="666"/>
      <c r="CI252" s="667"/>
      <c r="CK252" s="1366"/>
    </row>
    <row r="253" spans="1:89" s="1365" customFormat="1" ht="27.6" x14ac:dyDescent="0.25">
      <c r="A253" s="1356"/>
      <c r="B253" s="924" t="s">
        <v>464</v>
      </c>
      <c r="C253" s="925" t="s">
        <v>465</v>
      </c>
      <c r="D253" s="670" t="s">
        <v>466</v>
      </c>
      <c r="E253" s="671" t="s">
        <v>253</v>
      </c>
      <c r="F253" s="672">
        <v>2</v>
      </c>
      <c r="G253" s="665"/>
      <c r="H253" s="665"/>
      <c r="I253" s="665">
        <v>0</v>
      </c>
      <c r="J253" s="665">
        <v>9.0999999999999998E-2</v>
      </c>
      <c r="K253" s="665">
        <v>0</v>
      </c>
      <c r="L253" s="665">
        <v>0</v>
      </c>
      <c r="M253" s="666">
        <v>0</v>
      </c>
      <c r="N253" s="666">
        <v>0</v>
      </c>
      <c r="O253" s="666">
        <v>0</v>
      </c>
      <c r="P253" s="666">
        <v>0</v>
      </c>
      <c r="Q253" s="666">
        <v>0</v>
      </c>
      <c r="R253" s="666">
        <v>0</v>
      </c>
      <c r="S253" s="666">
        <v>0</v>
      </c>
      <c r="T253" s="666">
        <v>0</v>
      </c>
      <c r="U253" s="666">
        <v>0</v>
      </c>
      <c r="V253" s="666">
        <v>0</v>
      </c>
      <c r="W253" s="666">
        <v>0</v>
      </c>
      <c r="X253" s="666">
        <v>0</v>
      </c>
      <c r="Y253" s="666">
        <v>0</v>
      </c>
      <c r="Z253" s="666">
        <v>0</v>
      </c>
      <c r="AA253" s="666">
        <v>0</v>
      </c>
      <c r="AB253" s="666">
        <v>0</v>
      </c>
      <c r="AC253" s="666">
        <v>0</v>
      </c>
      <c r="AD253" s="666">
        <v>0</v>
      </c>
      <c r="AE253" s="666">
        <v>0</v>
      </c>
      <c r="AF253" s="666">
        <v>0</v>
      </c>
      <c r="AG253" s="666">
        <v>0</v>
      </c>
      <c r="AH253" s="666">
        <v>0</v>
      </c>
      <c r="AI253" s="666">
        <v>0</v>
      </c>
      <c r="AJ253" s="666">
        <v>0</v>
      </c>
      <c r="AK253" s="666">
        <v>0</v>
      </c>
      <c r="AL253" s="666">
        <v>0</v>
      </c>
      <c r="AM253" s="666">
        <v>0</v>
      </c>
      <c r="AN253" s="666">
        <v>0</v>
      </c>
      <c r="AO253" s="666">
        <v>0</v>
      </c>
      <c r="AP253" s="666">
        <v>0</v>
      </c>
      <c r="AQ253" s="666">
        <v>0</v>
      </c>
      <c r="AR253" s="666">
        <v>0</v>
      </c>
      <c r="AS253" s="666">
        <v>0</v>
      </c>
      <c r="AT253" s="666">
        <v>0</v>
      </c>
      <c r="AU253" s="666">
        <v>0</v>
      </c>
      <c r="AV253" s="666">
        <v>0</v>
      </c>
      <c r="AW253" s="666">
        <v>0</v>
      </c>
      <c r="AX253" s="666">
        <v>0</v>
      </c>
      <c r="AY253" s="666">
        <v>0</v>
      </c>
      <c r="AZ253" s="666">
        <v>0</v>
      </c>
      <c r="BA253" s="666">
        <v>0</v>
      </c>
      <c r="BB253" s="666">
        <v>0</v>
      </c>
      <c r="BC253" s="666">
        <v>0</v>
      </c>
      <c r="BD253" s="666">
        <v>0</v>
      </c>
      <c r="BE253" s="666">
        <v>0</v>
      </c>
      <c r="BF253" s="666">
        <v>0</v>
      </c>
      <c r="BG253" s="666">
        <v>0</v>
      </c>
      <c r="BH253" s="666">
        <v>0</v>
      </c>
      <c r="BI253" s="666">
        <v>0</v>
      </c>
      <c r="BJ253" s="666">
        <v>0</v>
      </c>
      <c r="BK253" s="666"/>
      <c r="BL253" s="666"/>
      <c r="BM253" s="666"/>
      <c r="BN253" s="666"/>
      <c r="BO253" s="666"/>
      <c r="BP253" s="666"/>
      <c r="BQ253" s="666"/>
      <c r="BR253" s="666"/>
      <c r="BS253" s="666"/>
      <c r="BT253" s="666"/>
      <c r="BU253" s="666"/>
      <c r="BV253" s="666"/>
      <c r="BW253" s="666"/>
      <c r="BX253" s="666"/>
      <c r="BY253" s="666"/>
      <c r="BZ253" s="666"/>
      <c r="CA253" s="666"/>
      <c r="CB253" s="666"/>
      <c r="CC253" s="666"/>
      <c r="CD253" s="666"/>
      <c r="CE253" s="666"/>
      <c r="CF253" s="666"/>
      <c r="CG253" s="666"/>
      <c r="CH253" s="666"/>
      <c r="CI253" s="667"/>
      <c r="CK253" s="1366"/>
    </row>
    <row r="254" spans="1:89" s="1365" customFormat="1" x14ac:dyDescent="0.25">
      <c r="A254" s="1356"/>
      <c r="B254" s="924" t="s">
        <v>467</v>
      </c>
      <c r="C254" s="925" t="s">
        <v>468</v>
      </c>
      <c r="D254" s="923" t="s">
        <v>79</v>
      </c>
      <c r="E254" s="909" t="s">
        <v>253</v>
      </c>
      <c r="F254" s="910">
        <v>2</v>
      </c>
      <c r="G254" s="665"/>
      <c r="H254" s="665"/>
      <c r="I254" s="665">
        <v>2.29</v>
      </c>
      <c r="J254" s="665">
        <v>2.29</v>
      </c>
      <c r="K254" s="665">
        <v>2.29</v>
      </c>
      <c r="L254" s="665">
        <v>2.29</v>
      </c>
      <c r="M254" s="666">
        <v>2.29</v>
      </c>
      <c r="N254" s="666">
        <v>2.29</v>
      </c>
      <c r="O254" s="666">
        <v>2.29</v>
      </c>
      <c r="P254" s="666">
        <v>2.29</v>
      </c>
      <c r="Q254" s="666">
        <v>2.29</v>
      </c>
      <c r="R254" s="666">
        <v>2.29</v>
      </c>
      <c r="S254" s="666">
        <v>2.29</v>
      </c>
      <c r="T254" s="666">
        <v>2.29</v>
      </c>
      <c r="U254" s="666">
        <v>2.29</v>
      </c>
      <c r="V254" s="666">
        <v>2.29</v>
      </c>
      <c r="W254" s="666">
        <v>2.29</v>
      </c>
      <c r="X254" s="666">
        <v>2.29</v>
      </c>
      <c r="Y254" s="666">
        <v>2.29</v>
      </c>
      <c r="Z254" s="666">
        <v>2.29</v>
      </c>
      <c r="AA254" s="666">
        <v>2.29</v>
      </c>
      <c r="AB254" s="666">
        <v>2.29</v>
      </c>
      <c r="AC254" s="666">
        <v>2.29</v>
      </c>
      <c r="AD254" s="666">
        <v>2.29</v>
      </c>
      <c r="AE254" s="666">
        <v>2.29</v>
      </c>
      <c r="AF254" s="666">
        <v>2.29</v>
      </c>
      <c r="AG254" s="666">
        <v>2.29</v>
      </c>
      <c r="AH254" s="666">
        <v>2.29</v>
      </c>
      <c r="AI254" s="666">
        <v>2.29</v>
      </c>
      <c r="AJ254" s="666">
        <v>2.29</v>
      </c>
      <c r="AK254" s="666">
        <v>2.29</v>
      </c>
      <c r="AL254" s="666">
        <v>2.29</v>
      </c>
      <c r="AM254" s="666">
        <v>2.29</v>
      </c>
      <c r="AN254" s="666">
        <v>2.29</v>
      </c>
      <c r="AO254" s="666">
        <v>2.29</v>
      </c>
      <c r="AP254" s="666">
        <v>2.29</v>
      </c>
      <c r="AQ254" s="666">
        <v>2.29</v>
      </c>
      <c r="AR254" s="666">
        <v>2.29</v>
      </c>
      <c r="AS254" s="666">
        <v>2.29</v>
      </c>
      <c r="AT254" s="666">
        <v>2.29</v>
      </c>
      <c r="AU254" s="666">
        <v>2.29</v>
      </c>
      <c r="AV254" s="666">
        <v>2.29</v>
      </c>
      <c r="AW254" s="666">
        <v>2.29</v>
      </c>
      <c r="AX254" s="666">
        <v>2.29</v>
      </c>
      <c r="AY254" s="666">
        <v>2.29</v>
      </c>
      <c r="AZ254" s="666">
        <v>2.29</v>
      </c>
      <c r="BA254" s="666">
        <v>2.29</v>
      </c>
      <c r="BB254" s="666">
        <v>2.29</v>
      </c>
      <c r="BC254" s="666">
        <v>2.29</v>
      </c>
      <c r="BD254" s="666">
        <v>2.29</v>
      </c>
      <c r="BE254" s="666">
        <v>2.29</v>
      </c>
      <c r="BF254" s="666">
        <v>2.29</v>
      </c>
      <c r="BG254" s="666">
        <v>2.29</v>
      </c>
      <c r="BH254" s="666">
        <v>2.29</v>
      </c>
      <c r="BI254" s="666">
        <v>2.29</v>
      </c>
      <c r="BJ254" s="666">
        <v>2.29</v>
      </c>
      <c r="BK254" s="666"/>
      <c r="BL254" s="666"/>
      <c r="BM254" s="666"/>
      <c r="BN254" s="666"/>
      <c r="BO254" s="666"/>
      <c r="BP254" s="666"/>
      <c r="BQ254" s="666"/>
      <c r="BR254" s="666"/>
      <c r="BS254" s="666"/>
      <c r="BT254" s="666"/>
      <c r="BU254" s="666"/>
      <c r="BV254" s="666"/>
      <c r="BW254" s="666"/>
      <c r="BX254" s="666"/>
      <c r="BY254" s="666"/>
      <c r="BZ254" s="666"/>
      <c r="CA254" s="666"/>
      <c r="CB254" s="666"/>
      <c r="CC254" s="666"/>
      <c r="CD254" s="666"/>
      <c r="CE254" s="666"/>
      <c r="CF254" s="666"/>
      <c r="CG254" s="666"/>
      <c r="CH254" s="666"/>
      <c r="CI254" s="667"/>
      <c r="CK254" s="1366"/>
    </row>
    <row r="255" spans="1:89" s="1365" customFormat="1" ht="27.6" x14ac:dyDescent="0.25">
      <c r="A255" s="1356"/>
      <c r="B255" s="924" t="s">
        <v>469</v>
      </c>
      <c r="C255" s="925" t="s">
        <v>470</v>
      </c>
      <c r="D255" s="923" t="s">
        <v>79</v>
      </c>
      <c r="E255" s="909" t="s">
        <v>253</v>
      </c>
      <c r="F255" s="910">
        <v>2</v>
      </c>
      <c r="G255" s="665"/>
      <c r="H255" s="665"/>
      <c r="I255" s="665">
        <v>198.51</v>
      </c>
      <c r="J255" s="665">
        <v>194.43</v>
      </c>
      <c r="K255" s="665">
        <v>190.63</v>
      </c>
      <c r="L255" s="665">
        <v>186.84</v>
      </c>
      <c r="M255" s="666">
        <v>186.84</v>
      </c>
      <c r="N255" s="666">
        <v>186.84</v>
      </c>
      <c r="O255" s="666">
        <v>186.84</v>
      </c>
      <c r="P255" s="666">
        <v>186.84</v>
      </c>
      <c r="Q255" s="666">
        <v>186.84</v>
      </c>
      <c r="R255" s="666">
        <v>186.84</v>
      </c>
      <c r="S255" s="666">
        <v>186.84</v>
      </c>
      <c r="T255" s="666">
        <v>186.84</v>
      </c>
      <c r="U255" s="666">
        <v>186.84</v>
      </c>
      <c r="V255" s="666">
        <v>186.84</v>
      </c>
      <c r="W255" s="666">
        <v>186.84</v>
      </c>
      <c r="X255" s="666">
        <v>186.84</v>
      </c>
      <c r="Y255" s="666">
        <v>186.84</v>
      </c>
      <c r="Z255" s="666">
        <v>186.84</v>
      </c>
      <c r="AA255" s="666">
        <v>186.84</v>
      </c>
      <c r="AB255" s="666">
        <v>186.84</v>
      </c>
      <c r="AC255" s="666">
        <v>186.84</v>
      </c>
      <c r="AD255" s="666">
        <v>186.84</v>
      </c>
      <c r="AE255" s="666">
        <v>186.84</v>
      </c>
      <c r="AF255" s="666">
        <v>186.84</v>
      </c>
      <c r="AG255" s="666">
        <v>186.84</v>
      </c>
      <c r="AH255" s="666">
        <v>186.84</v>
      </c>
      <c r="AI255" s="666">
        <v>186.84</v>
      </c>
      <c r="AJ255" s="666">
        <v>186.84</v>
      </c>
      <c r="AK255" s="666">
        <v>186.84</v>
      </c>
      <c r="AL255" s="666">
        <v>186.84</v>
      </c>
      <c r="AM255" s="666">
        <v>186.84</v>
      </c>
      <c r="AN255" s="666">
        <v>186.84</v>
      </c>
      <c r="AO255" s="666">
        <v>186.84</v>
      </c>
      <c r="AP255" s="666">
        <v>186.84</v>
      </c>
      <c r="AQ255" s="666">
        <v>186.84</v>
      </c>
      <c r="AR255" s="666">
        <v>186.84</v>
      </c>
      <c r="AS255" s="666">
        <v>186.84</v>
      </c>
      <c r="AT255" s="666">
        <v>186.84</v>
      </c>
      <c r="AU255" s="666">
        <v>186.84</v>
      </c>
      <c r="AV255" s="666">
        <v>186.84</v>
      </c>
      <c r="AW255" s="666">
        <v>186.84</v>
      </c>
      <c r="AX255" s="666">
        <v>186.84</v>
      </c>
      <c r="AY255" s="666">
        <v>186.84</v>
      </c>
      <c r="AZ255" s="666">
        <v>186.84</v>
      </c>
      <c r="BA255" s="666">
        <v>186.84</v>
      </c>
      <c r="BB255" s="666">
        <v>186.84</v>
      </c>
      <c r="BC255" s="666">
        <v>186.84</v>
      </c>
      <c r="BD255" s="666">
        <v>186.84</v>
      </c>
      <c r="BE255" s="666">
        <v>186.84</v>
      </c>
      <c r="BF255" s="666">
        <v>186.84</v>
      </c>
      <c r="BG255" s="666">
        <v>186.84</v>
      </c>
      <c r="BH255" s="666">
        <v>186.84</v>
      </c>
      <c r="BI255" s="666">
        <v>186.84</v>
      </c>
      <c r="BJ255" s="666">
        <v>186.84</v>
      </c>
      <c r="BK255" s="666"/>
      <c r="BL255" s="666"/>
      <c r="BM255" s="666"/>
      <c r="BN255" s="666"/>
      <c r="BO255" s="666"/>
      <c r="BP255" s="666"/>
      <c r="BQ255" s="666"/>
      <c r="BR255" s="666"/>
      <c r="BS255" s="666"/>
      <c r="BT255" s="666"/>
      <c r="BU255" s="666"/>
      <c r="BV255" s="666"/>
      <c r="BW255" s="666"/>
      <c r="BX255" s="666"/>
      <c r="BY255" s="666"/>
      <c r="BZ255" s="666"/>
      <c r="CA255" s="666"/>
      <c r="CB255" s="666"/>
      <c r="CC255" s="666"/>
      <c r="CD255" s="666"/>
      <c r="CE255" s="666"/>
      <c r="CF255" s="666"/>
      <c r="CG255" s="666"/>
      <c r="CH255" s="666"/>
      <c r="CI255" s="667"/>
      <c r="CK255" s="1366"/>
    </row>
    <row r="256" spans="1:89" s="1365" customFormat="1" x14ac:dyDescent="0.25">
      <c r="A256" s="1356"/>
      <c r="B256" s="924" t="s">
        <v>471</v>
      </c>
      <c r="C256" s="925" t="s">
        <v>472</v>
      </c>
      <c r="D256" s="923" t="s">
        <v>79</v>
      </c>
      <c r="E256" s="909" t="s">
        <v>253</v>
      </c>
      <c r="F256" s="910">
        <v>2</v>
      </c>
      <c r="G256" s="665"/>
      <c r="H256" s="665"/>
      <c r="I256" s="665">
        <v>4.71</v>
      </c>
      <c r="J256" s="665">
        <v>4.71</v>
      </c>
      <c r="K256" s="665">
        <v>4.71</v>
      </c>
      <c r="L256" s="665">
        <v>4.71</v>
      </c>
      <c r="M256" s="666">
        <v>4.71</v>
      </c>
      <c r="N256" s="666">
        <v>4.71</v>
      </c>
      <c r="O256" s="666">
        <v>4.71</v>
      </c>
      <c r="P256" s="666">
        <v>4.71</v>
      </c>
      <c r="Q256" s="666">
        <v>4.71</v>
      </c>
      <c r="R256" s="666">
        <v>4.71</v>
      </c>
      <c r="S256" s="666">
        <v>4.71</v>
      </c>
      <c r="T256" s="666">
        <v>4.71</v>
      </c>
      <c r="U256" s="666">
        <v>4.71</v>
      </c>
      <c r="V256" s="666">
        <v>4.71</v>
      </c>
      <c r="W256" s="666">
        <v>4.71</v>
      </c>
      <c r="X256" s="666">
        <v>4.71</v>
      </c>
      <c r="Y256" s="666">
        <v>4.71</v>
      </c>
      <c r="Z256" s="666">
        <v>4.71</v>
      </c>
      <c r="AA256" s="666">
        <v>4.71</v>
      </c>
      <c r="AB256" s="666">
        <v>4.71</v>
      </c>
      <c r="AC256" s="666">
        <v>4.71</v>
      </c>
      <c r="AD256" s="666">
        <v>4.71</v>
      </c>
      <c r="AE256" s="666">
        <v>4.71</v>
      </c>
      <c r="AF256" s="666">
        <v>4.71</v>
      </c>
      <c r="AG256" s="666">
        <v>4.71</v>
      </c>
      <c r="AH256" s="666">
        <v>4.71</v>
      </c>
      <c r="AI256" s="666">
        <v>4.71</v>
      </c>
      <c r="AJ256" s="666">
        <v>4.71</v>
      </c>
      <c r="AK256" s="666">
        <v>4.71</v>
      </c>
      <c r="AL256" s="666">
        <v>4.71</v>
      </c>
      <c r="AM256" s="666">
        <v>4.71</v>
      </c>
      <c r="AN256" s="666">
        <v>4.71</v>
      </c>
      <c r="AO256" s="666">
        <v>4.71</v>
      </c>
      <c r="AP256" s="666">
        <v>4.71</v>
      </c>
      <c r="AQ256" s="666">
        <v>4.71</v>
      </c>
      <c r="AR256" s="666">
        <v>4.71</v>
      </c>
      <c r="AS256" s="666">
        <v>4.71</v>
      </c>
      <c r="AT256" s="666">
        <v>4.71</v>
      </c>
      <c r="AU256" s="666">
        <v>4.71</v>
      </c>
      <c r="AV256" s="666">
        <v>4.71</v>
      </c>
      <c r="AW256" s="666">
        <v>4.71</v>
      </c>
      <c r="AX256" s="666">
        <v>4.71</v>
      </c>
      <c r="AY256" s="666">
        <v>4.71</v>
      </c>
      <c r="AZ256" s="666">
        <v>4.71</v>
      </c>
      <c r="BA256" s="666">
        <v>4.71</v>
      </c>
      <c r="BB256" s="666">
        <v>4.71</v>
      </c>
      <c r="BC256" s="666">
        <v>4.71</v>
      </c>
      <c r="BD256" s="666">
        <v>4.71</v>
      </c>
      <c r="BE256" s="666">
        <v>4.71</v>
      </c>
      <c r="BF256" s="666">
        <v>4.71</v>
      </c>
      <c r="BG256" s="666">
        <v>4.71</v>
      </c>
      <c r="BH256" s="666">
        <v>4.71</v>
      </c>
      <c r="BI256" s="666">
        <v>4.71</v>
      </c>
      <c r="BJ256" s="666">
        <v>4.71</v>
      </c>
      <c r="BK256" s="666"/>
      <c r="BL256" s="666"/>
      <c r="BM256" s="666"/>
      <c r="BN256" s="666"/>
      <c r="BO256" s="666"/>
      <c r="BP256" s="666"/>
      <c r="BQ256" s="666"/>
      <c r="BR256" s="666"/>
      <c r="BS256" s="666"/>
      <c r="BT256" s="666"/>
      <c r="BU256" s="666"/>
      <c r="BV256" s="666"/>
      <c r="BW256" s="666"/>
      <c r="BX256" s="666"/>
      <c r="BY256" s="666"/>
      <c r="BZ256" s="666"/>
      <c r="CA256" s="666"/>
      <c r="CB256" s="666"/>
      <c r="CC256" s="666"/>
      <c r="CD256" s="666"/>
      <c r="CE256" s="666"/>
      <c r="CF256" s="666"/>
      <c r="CG256" s="666"/>
      <c r="CH256" s="666"/>
      <c r="CI256" s="667"/>
      <c r="CK256" s="1366"/>
    </row>
    <row r="257" spans="1:89" s="1365" customFormat="1" ht="28.2" thickBot="1" x14ac:dyDescent="0.3">
      <c r="A257" s="1356"/>
      <c r="B257" s="926" t="s">
        <v>473</v>
      </c>
      <c r="C257" s="927" t="s">
        <v>474</v>
      </c>
      <c r="D257" s="928" t="s">
        <v>475</v>
      </c>
      <c r="E257" s="929" t="s">
        <v>253</v>
      </c>
      <c r="F257" s="930">
        <v>2</v>
      </c>
      <c r="G257" s="629"/>
      <c r="H257" s="629"/>
      <c r="I257" s="629">
        <f t="shared" ref="I257:BI257" si="67">SUM(I244:I247)+I254+I255+I256</f>
        <v>323.73999999999995</v>
      </c>
      <c r="J257" s="629">
        <f t="shared" si="67"/>
        <v>325.59884</v>
      </c>
      <c r="K257" s="629">
        <f t="shared" si="67"/>
        <v>328.12579999999997</v>
      </c>
      <c r="L257" s="629">
        <f t="shared" si="67"/>
        <v>331.36597</v>
      </c>
      <c r="M257" s="629">
        <f t="shared" si="67"/>
        <v>335.40755999999993</v>
      </c>
      <c r="N257" s="629">
        <f t="shared" si="67"/>
        <v>339.84570999999994</v>
      </c>
      <c r="O257" s="629">
        <f t="shared" si="67"/>
        <v>344.46767999999992</v>
      </c>
      <c r="P257" s="629">
        <f t="shared" si="67"/>
        <v>348.95351999999997</v>
      </c>
      <c r="Q257" s="629">
        <f t="shared" si="67"/>
        <v>353.45965999999993</v>
      </c>
      <c r="R257" s="629">
        <f t="shared" si="67"/>
        <v>357.66219999999993</v>
      </c>
      <c r="S257" s="629">
        <f t="shared" si="67"/>
        <v>361.75720999999993</v>
      </c>
      <c r="T257" s="629">
        <f t="shared" si="67"/>
        <v>365.53619999999995</v>
      </c>
      <c r="U257" s="629">
        <f t="shared" si="67"/>
        <v>368.87740999999994</v>
      </c>
      <c r="V257" s="629">
        <f t="shared" si="67"/>
        <v>372.02421999999996</v>
      </c>
      <c r="W257" s="629">
        <f t="shared" si="67"/>
        <v>374.91912999999994</v>
      </c>
      <c r="X257" s="629">
        <f t="shared" si="67"/>
        <v>377.70163999999994</v>
      </c>
      <c r="Y257" s="629">
        <f t="shared" si="67"/>
        <v>380.35579999999999</v>
      </c>
      <c r="Z257" s="629">
        <f t="shared" si="67"/>
        <v>382.80837999999994</v>
      </c>
      <c r="AA257" s="629">
        <f t="shared" si="67"/>
        <v>385.06399999999996</v>
      </c>
      <c r="AB257" s="629">
        <f t="shared" si="67"/>
        <v>387.32642999999996</v>
      </c>
      <c r="AC257" s="629">
        <f t="shared" si="67"/>
        <v>389.57480999999996</v>
      </c>
      <c r="AD257" s="629">
        <f t="shared" si="67"/>
        <v>391.80318999999997</v>
      </c>
      <c r="AE257" s="629">
        <f t="shared" si="67"/>
        <v>394.02695999999997</v>
      </c>
      <c r="AF257" s="629">
        <f t="shared" si="67"/>
        <v>396.23024999999996</v>
      </c>
      <c r="AG257" s="629">
        <f t="shared" si="67"/>
        <v>398.81388999999996</v>
      </c>
      <c r="AH257" s="629">
        <f t="shared" si="67"/>
        <v>401.3857099999999</v>
      </c>
      <c r="AI257" s="629">
        <f t="shared" si="67"/>
        <v>403.94287999999989</v>
      </c>
      <c r="AJ257" s="629">
        <f t="shared" si="67"/>
        <v>406.4790799999999</v>
      </c>
      <c r="AK257" s="629">
        <f t="shared" si="67"/>
        <v>408.99868999999995</v>
      </c>
      <c r="AL257" s="629">
        <f t="shared" si="67"/>
        <v>411.49559999999991</v>
      </c>
      <c r="AM257" s="629">
        <f t="shared" si="67"/>
        <v>412.82565999999991</v>
      </c>
      <c r="AN257" s="629">
        <f t="shared" si="67"/>
        <v>414.0602199999999</v>
      </c>
      <c r="AO257" s="629">
        <f t="shared" si="67"/>
        <v>415.25353999999987</v>
      </c>
      <c r="AP257" s="629">
        <f t="shared" si="67"/>
        <v>416.43085999999988</v>
      </c>
      <c r="AQ257" s="629">
        <f t="shared" si="67"/>
        <v>417.63904999999988</v>
      </c>
      <c r="AR257" s="629">
        <f t="shared" si="67"/>
        <v>418.82538999999991</v>
      </c>
      <c r="AS257" s="629">
        <f t="shared" si="67"/>
        <v>419.99502999999987</v>
      </c>
      <c r="AT257" s="629">
        <f t="shared" si="67"/>
        <v>421.15128399999986</v>
      </c>
      <c r="AU257" s="629">
        <f t="shared" si="67"/>
        <v>422.28167999999988</v>
      </c>
      <c r="AV257" s="629">
        <f t="shared" si="67"/>
        <v>423.44885799999992</v>
      </c>
      <c r="AW257" s="629">
        <f t="shared" si="67"/>
        <v>424.63929799999988</v>
      </c>
      <c r="AX257" s="629">
        <f t="shared" si="67"/>
        <v>425.84795799999989</v>
      </c>
      <c r="AY257" s="629">
        <f t="shared" si="67"/>
        <v>427.10418799999985</v>
      </c>
      <c r="AZ257" s="629">
        <f t="shared" si="67"/>
        <v>428.36606799999987</v>
      </c>
      <c r="BA257" s="629">
        <f t="shared" si="67"/>
        <v>429.68493799999987</v>
      </c>
      <c r="BB257" s="629">
        <f t="shared" si="67"/>
        <v>431.04617799999988</v>
      </c>
      <c r="BC257" s="629">
        <f t="shared" si="67"/>
        <v>432.40880799999985</v>
      </c>
      <c r="BD257" s="629">
        <f t="shared" si="67"/>
        <v>433.74475799999988</v>
      </c>
      <c r="BE257" s="629">
        <f t="shared" si="67"/>
        <v>435.08706799999987</v>
      </c>
      <c r="BF257" s="629">
        <f t="shared" si="67"/>
        <v>436.40427799999992</v>
      </c>
      <c r="BG257" s="629">
        <f t="shared" si="67"/>
        <v>437.70664799999992</v>
      </c>
      <c r="BH257" s="629">
        <f t="shared" si="67"/>
        <v>439.01718799999986</v>
      </c>
      <c r="BI257" s="629">
        <f t="shared" si="67"/>
        <v>440.31504799999988</v>
      </c>
      <c r="BJ257" s="629">
        <f>SUM(BJ244:BJ247)+BJ254+BJ255+BJ256</f>
        <v>441.60064799999986</v>
      </c>
      <c r="BK257" s="1520"/>
      <c r="BL257" s="1520"/>
      <c r="BM257" s="1520"/>
      <c r="BN257" s="1520"/>
      <c r="BO257" s="1520"/>
      <c r="BP257" s="1520"/>
      <c r="BQ257" s="1520"/>
      <c r="BR257" s="1520"/>
      <c r="BS257" s="1520"/>
      <c r="BT257" s="1520"/>
      <c r="BU257" s="1520"/>
      <c r="BV257" s="1520"/>
      <c r="BW257" s="1520"/>
      <c r="BX257" s="1520"/>
      <c r="BY257" s="1520"/>
      <c r="BZ257" s="1520"/>
      <c r="CA257" s="1520"/>
      <c r="CB257" s="1520"/>
      <c r="CC257" s="1520"/>
      <c r="CD257" s="1520"/>
      <c r="CE257" s="1520"/>
      <c r="CF257" s="1520"/>
      <c r="CG257" s="1520"/>
      <c r="CH257" s="1520"/>
      <c r="CI257" s="1521"/>
      <c r="CK257" s="1366"/>
    </row>
    <row r="258" spans="1:89" s="1365" customFormat="1" x14ac:dyDescent="0.25">
      <c r="A258" s="1356"/>
      <c r="B258" s="879" t="s">
        <v>476</v>
      </c>
      <c r="C258" s="880" t="s">
        <v>477</v>
      </c>
      <c r="D258" s="881" t="s">
        <v>79</v>
      </c>
      <c r="E258" s="931" t="s">
        <v>253</v>
      </c>
      <c r="F258" s="932">
        <v>2</v>
      </c>
      <c r="G258" s="661"/>
      <c r="H258" s="661"/>
      <c r="I258" s="661">
        <v>12.6</v>
      </c>
      <c r="J258" s="661">
        <v>12.74</v>
      </c>
      <c r="K258" s="661">
        <v>12.91</v>
      </c>
      <c r="L258" s="661">
        <v>13.07</v>
      </c>
      <c r="M258" s="662">
        <v>13.23</v>
      </c>
      <c r="N258" s="662">
        <v>13.34</v>
      </c>
      <c r="O258" s="662">
        <v>13.55</v>
      </c>
      <c r="P258" s="662">
        <v>13.78</v>
      </c>
      <c r="Q258" s="662">
        <v>14</v>
      </c>
      <c r="R258" s="662">
        <v>14.22</v>
      </c>
      <c r="S258" s="662">
        <v>14.43</v>
      </c>
      <c r="T258" s="662">
        <v>14.8</v>
      </c>
      <c r="U258" s="662">
        <v>15.06</v>
      </c>
      <c r="V258" s="662">
        <v>15.29</v>
      </c>
      <c r="W258" s="662">
        <v>15.46</v>
      </c>
      <c r="X258" s="662">
        <v>15.62</v>
      </c>
      <c r="Y258" s="662">
        <v>15.77</v>
      </c>
      <c r="Z258" s="662">
        <v>15.94</v>
      </c>
      <c r="AA258" s="662">
        <v>16.12</v>
      </c>
      <c r="AB258" s="662">
        <v>16.309999999999999</v>
      </c>
      <c r="AC258" s="662">
        <v>16.52</v>
      </c>
      <c r="AD258" s="662">
        <v>16.760000000000002</v>
      </c>
      <c r="AE258" s="662">
        <v>17.02</v>
      </c>
      <c r="AF258" s="662">
        <v>17.309999999999999</v>
      </c>
      <c r="AG258" s="662">
        <v>17.59</v>
      </c>
      <c r="AH258" s="662">
        <v>17.899999999999999</v>
      </c>
      <c r="AI258" s="662">
        <v>18.22</v>
      </c>
      <c r="AJ258" s="662">
        <v>18.53</v>
      </c>
      <c r="AK258" s="662">
        <v>18.829999999999998</v>
      </c>
      <c r="AL258" s="662">
        <v>19.11</v>
      </c>
      <c r="AM258" s="662">
        <v>19.36</v>
      </c>
      <c r="AN258" s="662">
        <v>19.57</v>
      </c>
      <c r="AO258" s="662">
        <v>19.75</v>
      </c>
      <c r="AP258" s="662">
        <v>19.91</v>
      </c>
      <c r="AQ258" s="662">
        <v>20.05</v>
      </c>
      <c r="AR258" s="662">
        <v>20.190000000000001</v>
      </c>
      <c r="AS258" s="662">
        <v>20.3</v>
      </c>
      <c r="AT258" s="662">
        <v>20.37</v>
      </c>
      <c r="AU258" s="662">
        <v>20.420000000000002</v>
      </c>
      <c r="AV258" s="662">
        <v>20.48</v>
      </c>
      <c r="AW258" s="662">
        <v>20.52</v>
      </c>
      <c r="AX258" s="662">
        <v>20.56</v>
      </c>
      <c r="AY258" s="662">
        <v>20.62</v>
      </c>
      <c r="AZ258" s="662">
        <v>20.73</v>
      </c>
      <c r="BA258" s="662">
        <v>20.88</v>
      </c>
      <c r="BB258" s="662">
        <v>21.05</v>
      </c>
      <c r="BC258" s="662">
        <v>21.21</v>
      </c>
      <c r="BD258" s="662">
        <v>21.38</v>
      </c>
      <c r="BE258" s="662">
        <v>21.53</v>
      </c>
      <c r="BF258" s="662">
        <v>21.71</v>
      </c>
      <c r="BG258" s="662">
        <v>21.89</v>
      </c>
      <c r="BH258" s="662">
        <v>22.06</v>
      </c>
      <c r="BI258" s="662">
        <v>22.23</v>
      </c>
      <c r="BJ258" s="662">
        <v>22.39</v>
      </c>
      <c r="BK258" s="662"/>
      <c r="BL258" s="662"/>
      <c r="BM258" s="662"/>
      <c r="BN258" s="662"/>
      <c r="BO258" s="662"/>
      <c r="BP258" s="662"/>
      <c r="BQ258" s="662"/>
      <c r="BR258" s="662"/>
      <c r="BS258" s="662"/>
      <c r="BT258" s="662"/>
      <c r="BU258" s="662"/>
      <c r="BV258" s="662"/>
      <c r="BW258" s="662"/>
      <c r="BX258" s="662"/>
      <c r="BY258" s="662"/>
      <c r="BZ258" s="662"/>
      <c r="CA258" s="662"/>
      <c r="CB258" s="662"/>
      <c r="CC258" s="662"/>
      <c r="CD258" s="662"/>
      <c r="CE258" s="662"/>
      <c r="CF258" s="662"/>
      <c r="CG258" s="662"/>
      <c r="CH258" s="662"/>
      <c r="CI258" s="663"/>
      <c r="CK258" s="1366"/>
    </row>
    <row r="259" spans="1:89" s="1365" customFormat="1" x14ac:dyDescent="0.25">
      <c r="A259" s="1356"/>
      <c r="B259" s="889" t="s">
        <v>478</v>
      </c>
      <c r="C259" s="890" t="s">
        <v>479</v>
      </c>
      <c r="D259" s="886" t="s">
        <v>79</v>
      </c>
      <c r="E259" s="933" t="s">
        <v>253</v>
      </c>
      <c r="F259" s="934">
        <v>2</v>
      </c>
      <c r="G259" s="665"/>
      <c r="H259" s="665"/>
      <c r="I259" s="665">
        <v>1.57</v>
      </c>
      <c r="J259" s="665">
        <v>1.57</v>
      </c>
      <c r="K259" s="665">
        <v>1.57</v>
      </c>
      <c r="L259" s="665">
        <v>1.57</v>
      </c>
      <c r="M259" s="666">
        <v>1.57</v>
      </c>
      <c r="N259" s="666">
        <v>1.57</v>
      </c>
      <c r="O259" s="666">
        <v>1.57</v>
      </c>
      <c r="P259" s="666">
        <v>1.57</v>
      </c>
      <c r="Q259" s="666">
        <v>1.57</v>
      </c>
      <c r="R259" s="666">
        <v>1.57</v>
      </c>
      <c r="S259" s="666">
        <v>1.57</v>
      </c>
      <c r="T259" s="666">
        <v>1.57</v>
      </c>
      <c r="U259" s="666">
        <v>1.57</v>
      </c>
      <c r="V259" s="666">
        <v>1.57</v>
      </c>
      <c r="W259" s="666">
        <v>1.57</v>
      </c>
      <c r="X259" s="666">
        <v>1.57</v>
      </c>
      <c r="Y259" s="666">
        <v>1.57</v>
      </c>
      <c r="Z259" s="666">
        <v>1.57</v>
      </c>
      <c r="AA259" s="666">
        <v>1.57</v>
      </c>
      <c r="AB259" s="666">
        <v>1.57</v>
      </c>
      <c r="AC259" s="666">
        <v>1.57</v>
      </c>
      <c r="AD259" s="666">
        <v>1.57</v>
      </c>
      <c r="AE259" s="666">
        <v>1.57</v>
      </c>
      <c r="AF259" s="666">
        <v>1.57</v>
      </c>
      <c r="AG259" s="666">
        <v>1.57</v>
      </c>
      <c r="AH259" s="666">
        <v>1.57</v>
      </c>
      <c r="AI259" s="666">
        <v>1.57</v>
      </c>
      <c r="AJ259" s="666">
        <v>1.57</v>
      </c>
      <c r="AK259" s="666">
        <v>1.57</v>
      </c>
      <c r="AL259" s="666">
        <v>1.57</v>
      </c>
      <c r="AM259" s="666">
        <v>1.57</v>
      </c>
      <c r="AN259" s="666">
        <v>1.57</v>
      </c>
      <c r="AO259" s="666">
        <v>1.57</v>
      </c>
      <c r="AP259" s="666">
        <v>1.57</v>
      </c>
      <c r="AQ259" s="666">
        <v>1.57</v>
      </c>
      <c r="AR259" s="666">
        <v>1.57</v>
      </c>
      <c r="AS259" s="666">
        <v>1.57</v>
      </c>
      <c r="AT259" s="666">
        <v>1.57</v>
      </c>
      <c r="AU259" s="666">
        <v>1.57</v>
      </c>
      <c r="AV259" s="666">
        <v>1.57</v>
      </c>
      <c r="AW259" s="666">
        <v>1.57</v>
      </c>
      <c r="AX259" s="666">
        <v>1.57</v>
      </c>
      <c r="AY259" s="666">
        <v>1.57</v>
      </c>
      <c r="AZ259" s="666">
        <v>1.57</v>
      </c>
      <c r="BA259" s="666">
        <v>1.57</v>
      </c>
      <c r="BB259" s="666">
        <v>1.57</v>
      </c>
      <c r="BC259" s="666">
        <v>1.57</v>
      </c>
      <c r="BD259" s="666">
        <v>1.57</v>
      </c>
      <c r="BE259" s="666">
        <v>1.57</v>
      </c>
      <c r="BF259" s="666">
        <v>1.57</v>
      </c>
      <c r="BG259" s="666">
        <v>1.57</v>
      </c>
      <c r="BH259" s="666">
        <v>1.57</v>
      </c>
      <c r="BI259" s="666">
        <v>1.57</v>
      </c>
      <c r="BJ259" s="666">
        <v>1.57</v>
      </c>
      <c r="BK259" s="666"/>
      <c r="BL259" s="666"/>
      <c r="BM259" s="666"/>
      <c r="BN259" s="666"/>
      <c r="BO259" s="666"/>
      <c r="BP259" s="666"/>
      <c r="BQ259" s="666"/>
      <c r="BR259" s="666"/>
      <c r="BS259" s="666"/>
      <c r="BT259" s="666"/>
      <c r="BU259" s="666"/>
      <c r="BV259" s="666"/>
      <c r="BW259" s="666"/>
      <c r="BX259" s="666"/>
      <c r="BY259" s="666"/>
      <c r="BZ259" s="666"/>
      <c r="CA259" s="666"/>
      <c r="CB259" s="666"/>
      <c r="CC259" s="666"/>
      <c r="CD259" s="666"/>
      <c r="CE259" s="666"/>
      <c r="CF259" s="666"/>
      <c r="CG259" s="666"/>
      <c r="CH259" s="666"/>
      <c r="CI259" s="667"/>
      <c r="CK259" s="1366"/>
    </row>
    <row r="260" spans="1:89" s="1365" customFormat="1" x14ac:dyDescent="0.25">
      <c r="A260" s="1356"/>
      <c r="B260" s="884" t="s">
        <v>480</v>
      </c>
      <c r="C260" s="935" t="s">
        <v>481</v>
      </c>
      <c r="D260" s="886" t="s">
        <v>79</v>
      </c>
      <c r="E260" s="933" t="s">
        <v>253</v>
      </c>
      <c r="F260" s="934">
        <v>2</v>
      </c>
      <c r="G260" s="665"/>
      <c r="H260" s="665"/>
      <c r="I260" s="665">
        <v>220.91</v>
      </c>
      <c r="J260" s="665">
        <v>229.53719999999998</v>
      </c>
      <c r="K260" s="665">
        <v>242.942184</v>
      </c>
      <c r="L260" s="665">
        <v>257.92716799999999</v>
      </c>
      <c r="M260" s="666">
        <v>266.22495199999997</v>
      </c>
      <c r="N260" s="666">
        <v>275.23273600000005</v>
      </c>
      <c r="O260" s="666">
        <v>284.55052000000001</v>
      </c>
      <c r="P260" s="666">
        <v>293.54830400000003</v>
      </c>
      <c r="Q260" s="666">
        <v>302.43608799999998</v>
      </c>
      <c r="R260" s="666">
        <v>310.383872</v>
      </c>
      <c r="S260" s="666">
        <v>318.151656</v>
      </c>
      <c r="T260" s="666">
        <v>325.31520799999998</v>
      </c>
      <c r="U260" s="666">
        <v>332.38520800000003</v>
      </c>
      <c r="V260" s="666">
        <v>339.03520800000001</v>
      </c>
      <c r="W260" s="666">
        <v>345.12520799999999</v>
      </c>
      <c r="X260" s="666">
        <v>350.83520800000002</v>
      </c>
      <c r="Y260" s="666">
        <v>356.175208</v>
      </c>
      <c r="Z260" s="666">
        <v>361.03520800000001</v>
      </c>
      <c r="AA260" s="666">
        <v>365.49520799999999</v>
      </c>
      <c r="AB260" s="666">
        <v>370.22520800000001</v>
      </c>
      <c r="AC260" s="666">
        <v>374.91520800000001</v>
      </c>
      <c r="AD260" s="666">
        <v>379.64520800000003</v>
      </c>
      <c r="AE260" s="666">
        <v>384.40520800000002</v>
      </c>
      <c r="AF260" s="666">
        <v>389.22520800000001</v>
      </c>
      <c r="AG260" s="666">
        <v>394.045208</v>
      </c>
      <c r="AH260" s="666">
        <v>398.75520799999998</v>
      </c>
      <c r="AI260" s="666">
        <v>403.43520799999999</v>
      </c>
      <c r="AJ260" s="666">
        <v>408.175208</v>
      </c>
      <c r="AK260" s="666">
        <v>412.95520800000003</v>
      </c>
      <c r="AL260" s="666">
        <v>417.70520800000003</v>
      </c>
      <c r="AM260" s="666">
        <v>419.89520800000003</v>
      </c>
      <c r="AN260" s="666">
        <v>421.925208</v>
      </c>
      <c r="AO260" s="666">
        <v>423.865208</v>
      </c>
      <c r="AP260" s="666">
        <v>425.75520799999998</v>
      </c>
      <c r="AQ260" s="666">
        <v>427.63520800000003</v>
      </c>
      <c r="AR260" s="666">
        <v>429.43520799999999</v>
      </c>
      <c r="AS260" s="666">
        <v>431.24520799999999</v>
      </c>
      <c r="AT260" s="666">
        <v>433.03520800000001</v>
      </c>
      <c r="AU260" s="666">
        <v>434.795208</v>
      </c>
      <c r="AV260" s="666">
        <v>436.58520800000002</v>
      </c>
      <c r="AW260" s="666">
        <v>438.39520800000003</v>
      </c>
      <c r="AX260" s="666">
        <v>440.24520799999999</v>
      </c>
      <c r="AY260" s="666">
        <v>442.13520800000003</v>
      </c>
      <c r="AZ260" s="666">
        <v>444.01520800000003</v>
      </c>
      <c r="BA260" s="666">
        <v>445.91520800000001</v>
      </c>
      <c r="BB260" s="666">
        <v>447.865208</v>
      </c>
      <c r="BC260" s="666">
        <v>449.83520800000002</v>
      </c>
      <c r="BD260" s="666">
        <v>451.78520800000001</v>
      </c>
      <c r="BE260" s="666">
        <v>453.75520799999998</v>
      </c>
      <c r="BF260" s="666">
        <v>455.69520799999998</v>
      </c>
      <c r="BG260" s="666">
        <v>457.62520799999999</v>
      </c>
      <c r="BH260" s="666">
        <v>459.56520799999998</v>
      </c>
      <c r="BI260" s="666">
        <v>461.485208</v>
      </c>
      <c r="BJ260" s="666">
        <v>463.41520800000001</v>
      </c>
      <c r="BK260" s="666"/>
      <c r="BL260" s="666"/>
      <c r="BM260" s="666"/>
      <c r="BN260" s="666"/>
      <c r="BO260" s="666"/>
      <c r="BP260" s="666"/>
      <c r="BQ260" s="666"/>
      <c r="BR260" s="666"/>
      <c r="BS260" s="666"/>
      <c r="BT260" s="666"/>
      <c r="BU260" s="666"/>
      <c r="BV260" s="666"/>
      <c r="BW260" s="666"/>
      <c r="BX260" s="666"/>
      <c r="BY260" s="666"/>
      <c r="BZ260" s="666"/>
      <c r="CA260" s="666"/>
      <c r="CB260" s="666"/>
      <c r="CC260" s="666"/>
      <c r="CD260" s="666"/>
      <c r="CE260" s="666"/>
      <c r="CF260" s="666"/>
      <c r="CG260" s="666"/>
      <c r="CH260" s="666"/>
      <c r="CI260" s="667"/>
      <c r="CK260" s="1366"/>
    </row>
    <row r="261" spans="1:89" s="1365" customFormat="1" x14ac:dyDescent="0.25">
      <c r="A261" s="1356"/>
      <c r="B261" s="884" t="s">
        <v>482</v>
      </c>
      <c r="C261" s="935" t="s">
        <v>483</v>
      </c>
      <c r="D261" s="886" t="s">
        <v>79</v>
      </c>
      <c r="E261" s="933" t="s">
        <v>253</v>
      </c>
      <c r="F261" s="934">
        <v>2</v>
      </c>
      <c r="G261" s="665"/>
      <c r="H261" s="665"/>
      <c r="I261" s="665">
        <v>511.95</v>
      </c>
      <c r="J261" s="665">
        <v>502.42</v>
      </c>
      <c r="K261" s="665">
        <v>493.72</v>
      </c>
      <c r="L261" s="665">
        <v>485.04</v>
      </c>
      <c r="M261" s="666">
        <v>484.59</v>
      </c>
      <c r="N261" s="666">
        <v>483.91</v>
      </c>
      <c r="O261" s="666">
        <v>483.13</v>
      </c>
      <c r="P261" s="666">
        <v>482.36</v>
      </c>
      <c r="Q261" s="666">
        <v>481.45</v>
      </c>
      <c r="R261" s="666">
        <v>480.19</v>
      </c>
      <c r="S261" s="666">
        <v>479.13</v>
      </c>
      <c r="T261" s="666">
        <v>478.26</v>
      </c>
      <c r="U261" s="666">
        <v>477.43</v>
      </c>
      <c r="V261" s="666">
        <v>476.64</v>
      </c>
      <c r="W261" s="666">
        <v>475.86</v>
      </c>
      <c r="X261" s="666">
        <v>474.95</v>
      </c>
      <c r="Y261" s="666">
        <v>473.97</v>
      </c>
      <c r="Z261" s="666">
        <v>472.97</v>
      </c>
      <c r="AA261" s="666">
        <v>472.03</v>
      </c>
      <c r="AB261" s="666">
        <v>471.46</v>
      </c>
      <c r="AC261" s="666">
        <v>470.89</v>
      </c>
      <c r="AD261" s="666">
        <v>470.42</v>
      </c>
      <c r="AE261" s="666">
        <v>470.05</v>
      </c>
      <c r="AF261" s="666">
        <v>469.8</v>
      </c>
      <c r="AG261" s="666">
        <v>469.59</v>
      </c>
      <c r="AH261" s="666">
        <v>469.3</v>
      </c>
      <c r="AI261" s="666">
        <v>469.02</v>
      </c>
      <c r="AJ261" s="666">
        <v>468.87</v>
      </c>
      <c r="AK261" s="666">
        <v>468.81</v>
      </c>
      <c r="AL261" s="666">
        <v>468.75</v>
      </c>
      <c r="AM261" s="666">
        <v>468.53</v>
      </c>
      <c r="AN261" s="666">
        <v>468.36</v>
      </c>
      <c r="AO261" s="666">
        <v>468.2</v>
      </c>
      <c r="AP261" s="666">
        <v>468</v>
      </c>
      <c r="AQ261" s="666">
        <v>467.74</v>
      </c>
      <c r="AR261" s="666">
        <v>467.45</v>
      </c>
      <c r="AS261" s="666">
        <v>467.18</v>
      </c>
      <c r="AT261" s="666">
        <v>466.94</v>
      </c>
      <c r="AU261" s="666">
        <v>466.74</v>
      </c>
      <c r="AV261" s="666">
        <v>466.49</v>
      </c>
      <c r="AW261" s="666">
        <v>466.22</v>
      </c>
      <c r="AX261" s="666">
        <v>465.95</v>
      </c>
      <c r="AY261" s="666">
        <v>465.63</v>
      </c>
      <c r="AZ261" s="666">
        <v>465.27</v>
      </c>
      <c r="BA261" s="666">
        <v>464.84</v>
      </c>
      <c r="BB261" s="666">
        <v>464.38</v>
      </c>
      <c r="BC261" s="666">
        <v>463.95</v>
      </c>
      <c r="BD261" s="666">
        <v>463.56</v>
      </c>
      <c r="BE261" s="666">
        <v>463.18</v>
      </c>
      <c r="BF261" s="666">
        <v>462.82</v>
      </c>
      <c r="BG261" s="666">
        <v>462.48</v>
      </c>
      <c r="BH261" s="666">
        <v>462.15</v>
      </c>
      <c r="BI261" s="666">
        <v>461.84</v>
      </c>
      <c r="BJ261" s="666">
        <v>461.55</v>
      </c>
      <c r="BK261" s="666"/>
      <c r="BL261" s="666"/>
      <c r="BM261" s="666"/>
      <c r="BN261" s="666"/>
      <c r="BO261" s="666"/>
      <c r="BP261" s="666"/>
      <c r="BQ261" s="666"/>
      <c r="BR261" s="666"/>
      <c r="BS261" s="666"/>
      <c r="BT261" s="666"/>
      <c r="BU261" s="666"/>
      <c r="BV261" s="666"/>
      <c r="BW261" s="666"/>
      <c r="BX261" s="666"/>
      <c r="BY261" s="666"/>
      <c r="BZ261" s="666"/>
      <c r="CA261" s="666"/>
      <c r="CB261" s="666"/>
      <c r="CC261" s="666"/>
      <c r="CD261" s="666"/>
      <c r="CE261" s="666"/>
      <c r="CF261" s="666"/>
      <c r="CG261" s="666"/>
      <c r="CH261" s="666"/>
      <c r="CI261" s="667"/>
      <c r="CK261" s="1366"/>
    </row>
    <row r="262" spans="1:89" s="1365" customFormat="1" x14ac:dyDescent="0.25">
      <c r="A262" s="1356"/>
      <c r="B262" s="936" t="s">
        <v>484</v>
      </c>
      <c r="C262" s="935" t="s">
        <v>485</v>
      </c>
      <c r="D262" s="937" t="s">
        <v>486</v>
      </c>
      <c r="E262" s="933" t="s">
        <v>253</v>
      </c>
      <c r="F262" s="934">
        <v>2</v>
      </c>
      <c r="G262" s="619"/>
      <c r="H262" s="619"/>
      <c r="I262" s="619">
        <f t="shared" ref="I262:BJ262" si="68">SUM(I258:I261)</f>
        <v>747.03</v>
      </c>
      <c r="J262" s="619">
        <f t="shared" si="68"/>
        <v>746.2672</v>
      </c>
      <c r="K262" s="619">
        <f t="shared" si="68"/>
        <v>751.14218400000004</v>
      </c>
      <c r="L262" s="619">
        <f t="shared" si="68"/>
        <v>757.607168</v>
      </c>
      <c r="M262" s="623">
        <f t="shared" si="68"/>
        <v>765.6149519999999</v>
      </c>
      <c r="N262" s="623">
        <f t="shared" si="68"/>
        <v>774.0527360000001</v>
      </c>
      <c r="O262" s="623">
        <f t="shared" si="68"/>
        <v>782.80052000000001</v>
      </c>
      <c r="P262" s="623">
        <f t="shared" si="68"/>
        <v>791.25830400000007</v>
      </c>
      <c r="Q262" s="623">
        <f t="shared" si="68"/>
        <v>799.45608799999991</v>
      </c>
      <c r="R262" s="623">
        <f t="shared" si="68"/>
        <v>806.36387200000001</v>
      </c>
      <c r="S262" s="623">
        <f t="shared" si="68"/>
        <v>813.281656</v>
      </c>
      <c r="T262" s="623">
        <f t="shared" si="68"/>
        <v>819.94520799999998</v>
      </c>
      <c r="U262" s="623">
        <f t="shared" si="68"/>
        <v>826.44520800000009</v>
      </c>
      <c r="V262" s="623">
        <f t="shared" si="68"/>
        <v>832.53520800000001</v>
      </c>
      <c r="W262" s="623">
        <f t="shared" si="68"/>
        <v>838.01520800000003</v>
      </c>
      <c r="X262" s="623">
        <f t="shared" si="68"/>
        <v>842.97520800000007</v>
      </c>
      <c r="Y262" s="623">
        <f t="shared" si="68"/>
        <v>847.48520800000006</v>
      </c>
      <c r="Z262" s="623">
        <f t="shared" si="68"/>
        <v>851.51520800000003</v>
      </c>
      <c r="AA262" s="623">
        <f t="shared" si="68"/>
        <v>855.21520799999996</v>
      </c>
      <c r="AB262" s="623">
        <f t="shared" si="68"/>
        <v>859.56520799999998</v>
      </c>
      <c r="AC262" s="623">
        <f t="shared" si="68"/>
        <v>863.89520799999991</v>
      </c>
      <c r="AD262" s="623">
        <f t="shared" si="68"/>
        <v>868.39520800000003</v>
      </c>
      <c r="AE262" s="623">
        <f t="shared" si="68"/>
        <v>873.045208</v>
      </c>
      <c r="AF262" s="623">
        <f t="shared" si="68"/>
        <v>877.90520800000002</v>
      </c>
      <c r="AG262" s="623">
        <f t="shared" si="68"/>
        <v>882.795208</v>
      </c>
      <c r="AH262" s="623">
        <f t="shared" si="68"/>
        <v>887.52520800000002</v>
      </c>
      <c r="AI262" s="623">
        <f t="shared" si="68"/>
        <v>892.24520800000005</v>
      </c>
      <c r="AJ262" s="623">
        <f t="shared" si="68"/>
        <v>897.14520800000003</v>
      </c>
      <c r="AK262" s="623">
        <f t="shared" si="68"/>
        <v>902.16520800000001</v>
      </c>
      <c r="AL262" s="623">
        <f t="shared" si="68"/>
        <v>907.13520800000003</v>
      </c>
      <c r="AM262" s="623">
        <f t="shared" si="68"/>
        <v>909.35520799999995</v>
      </c>
      <c r="AN262" s="623">
        <f t="shared" si="68"/>
        <v>911.425208</v>
      </c>
      <c r="AO262" s="623">
        <f t="shared" si="68"/>
        <v>913.38520799999992</v>
      </c>
      <c r="AP262" s="623">
        <f t="shared" si="68"/>
        <v>915.23520800000006</v>
      </c>
      <c r="AQ262" s="623">
        <f t="shared" si="68"/>
        <v>916.99520800000005</v>
      </c>
      <c r="AR262" s="623">
        <f t="shared" si="68"/>
        <v>918.64520799999991</v>
      </c>
      <c r="AS262" s="623">
        <f t="shared" si="68"/>
        <v>920.295208</v>
      </c>
      <c r="AT262" s="623">
        <f t="shared" si="68"/>
        <v>921.91520800000001</v>
      </c>
      <c r="AU262" s="623">
        <f t="shared" si="68"/>
        <v>923.52520800000002</v>
      </c>
      <c r="AV262" s="623">
        <f t="shared" si="68"/>
        <v>925.12520800000004</v>
      </c>
      <c r="AW262" s="623">
        <f t="shared" si="68"/>
        <v>926.70520800000008</v>
      </c>
      <c r="AX262" s="623">
        <f t="shared" si="68"/>
        <v>928.32520799999998</v>
      </c>
      <c r="AY262" s="623">
        <f t="shared" si="68"/>
        <v>929.95520800000008</v>
      </c>
      <c r="AZ262" s="623">
        <f t="shared" si="68"/>
        <v>931.58520799999997</v>
      </c>
      <c r="BA262" s="623">
        <f t="shared" si="68"/>
        <v>933.20520799999997</v>
      </c>
      <c r="BB262" s="623">
        <f t="shared" si="68"/>
        <v>934.86520799999994</v>
      </c>
      <c r="BC262" s="623">
        <f t="shared" si="68"/>
        <v>936.56520799999998</v>
      </c>
      <c r="BD262" s="623">
        <f t="shared" si="68"/>
        <v>938.295208</v>
      </c>
      <c r="BE262" s="623">
        <f t="shared" si="68"/>
        <v>940.03520800000001</v>
      </c>
      <c r="BF262" s="623">
        <f t="shared" si="68"/>
        <v>941.795208</v>
      </c>
      <c r="BG262" s="623">
        <f t="shared" si="68"/>
        <v>943.56520799999998</v>
      </c>
      <c r="BH262" s="623">
        <f t="shared" si="68"/>
        <v>945.34520799999996</v>
      </c>
      <c r="BI262" s="623">
        <f t="shared" si="68"/>
        <v>947.12520799999993</v>
      </c>
      <c r="BJ262" s="623">
        <f t="shared" si="68"/>
        <v>948.925208</v>
      </c>
      <c r="BK262" s="1519"/>
      <c r="BL262" s="1519"/>
      <c r="BM262" s="1519"/>
      <c r="BN262" s="1519"/>
      <c r="BO262" s="1519"/>
      <c r="BP262" s="1519"/>
      <c r="BQ262" s="1519"/>
      <c r="BR262" s="1519"/>
      <c r="BS262" s="1519"/>
      <c r="BT262" s="1519"/>
      <c r="BU262" s="1519"/>
      <c r="BV262" s="1519"/>
      <c r="BW262" s="1519"/>
      <c r="BX262" s="1519"/>
      <c r="BY262" s="1519"/>
      <c r="BZ262" s="1519"/>
      <c r="CA262" s="1519"/>
      <c r="CB262" s="1519"/>
      <c r="CC262" s="1519"/>
      <c r="CD262" s="1519"/>
      <c r="CE262" s="1519"/>
      <c r="CF262" s="1519"/>
      <c r="CG262" s="1519"/>
      <c r="CH262" s="1519"/>
      <c r="CI262" s="1518"/>
      <c r="CK262" s="1366"/>
    </row>
    <row r="263" spans="1:89" s="1365" customFormat="1" ht="27.6" x14ac:dyDescent="0.25">
      <c r="A263" s="1356"/>
      <c r="B263" s="936" t="s">
        <v>487</v>
      </c>
      <c r="C263" s="935" t="s">
        <v>488</v>
      </c>
      <c r="D263" s="937" t="s">
        <v>489</v>
      </c>
      <c r="E263" s="933" t="s">
        <v>490</v>
      </c>
      <c r="F263" s="934">
        <v>1</v>
      </c>
      <c r="G263" s="644"/>
      <c r="H263" s="644"/>
      <c r="I263" s="644">
        <f t="shared" ref="I263:BJ263" si="69">(I261+I260)/(I247+I255)</f>
        <v>2.4369367871512653</v>
      </c>
      <c r="J263" s="644">
        <f t="shared" si="69"/>
        <v>2.4203425950579009</v>
      </c>
      <c r="K263" s="644">
        <f t="shared" si="69"/>
        <v>2.4170625883026147</v>
      </c>
      <c r="L263" s="644">
        <f t="shared" si="69"/>
        <v>2.4134380190197069</v>
      </c>
      <c r="M263" s="644">
        <f t="shared" si="69"/>
        <v>2.4086386150334294</v>
      </c>
      <c r="N263" s="644">
        <f t="shared" si="69"/>
        <v>2.4024590732283433</v>
      </c>
      <c r="O263" s="644">
        <f t="shared" si="69"/>
        <v>2.3957248723059035</v>
      </c>
      <c r="P263" s="644">
        <f t="shared" si="69"/>
        <v>2.389148584175957</v>
      </c>
      <c r="Q263" s="644">
        <f t="shared" si="69"/>
        <v>2.381910962776443</v>
      </c>
      <c r="R263" s="644">
        <f t="shared" si="69"/>
        <v>2.3731535768682819</v>
      </c>
      <c r="S263" s="644">
        <f t="shared" si="69"/>
        <v>2.3654193779151029</v>
      </c>
      <c r="T263" s="644">
        <f t="shared" si="69"/>
        <v>2.3588345659181922</v>
      </c>
      <c r="U263" s="644">
        <f t="shared" si="69"/>
        <v>2.3552271639086628</v>
      </c>
      <c r="V263" s="644">
        <f t="shared" si="69"/>
        <v>2.3519082003038978</v>
      </c>
      <c r="W263" s="644">
        <f t="shared" si="69"/>
        <v>2.348697615124947</v>
      </c>
      <c r="X263" s="644">
        <f t="shared" si="69"/>
        <v>2.3449039140094876</v>
      </c>
      <c r="Y263" s="644">
        <f t="shared" si="69"/>
        <v>2.3407727033564192</v>
      </c>
      <c r="Z263" s="644">
        <f t="shared" si="69"/>
        <v>2.3366178055104503</v>
      </c>
      <c r="AA263" s="644">
        <f t="shared" si="69"/>
        <v>2.332848323463709</v>
      </c>
      <c r="AB263" s="644">
        <f t="shared" si="69"/>
        <v>2.3308507909980998</v>
      </c>
      <c r="AC263" s="644">
        <f t="shared" si="69"/>
        <v>2.3288562316248855</v>
      </c>
      <c r="AD263" s="644">
        <f t="shared" si="69"/>
        <v>2.3273313725199771</v>
      </c>
      <c r="AE263" s="644">
        <f t="shared" si="69"/>
        <v>2.3262701256736329</v>
      </c>
      <c r="AF263" s="644">
        <f t="shared" si="69"/>
        <v>2.3258369701108941</v>
      </c>
      <c r="AG263" s="644">
        <f t="shared" si="69"/>
        <v>2.3231369764550411</v>
      </c>
      <c r="AH263" s="644">
        <f t="shared" si="69"/>
        <v>2.3200373128075475</v>
      </c>
      <c r="AI263" s="644">
        <f t="shared" si="69"/>
        <v>2.3170142215940985</v>
      </c>
      <c r="AJ263" s="644">
        <f t="shared" si="69"/>
        <v>2.3146587249901751</v>
      </c>
      <c r="AK263" s="644">
        <f t="shared" si="69"/>
        <v>2.3127740589991541</v>
      </c>
      <c r="AL263" s="644">
        <f t="shared" si="69"/>
        <v>2.3109107820840498</v>
      </c>
      <c r="AM263" s="644">
        <f t="shared" si="69"/>
        <v>2.3090633884372234</v>
      </c>
      <c r="AN263" s="644">
        <f t="shared" si="69"/>
        <v>2.3075130899049308</v>
      </c>
      <c r="AO263" s="644">
        <f t="shared" si="69"/>
        <v>2.3060103524024211</v>
      </c>
      <c r="AP263" s="644">
        <f t="shared" si="69"/>
        <v>2.304378564482235</v>
      </c>
      <c r="AQ263" s="644">
        <f t="shared" si="69"/>
        <v>2.3023924381517049</v>
      </c>
      <c r="AR263" s="644">
        <f t="shared" si="69"/>
        <v>2.3002636819152467</v>
      </c>
      <c r="AS263" s="644">
        <f t="shared" si="69"/>
        <v>2.2982621261710001</v>
      </c>
      <c r="AT263" s="644">
        <f t="shared" si="69"/>
        <v>2.2964334253112582</v>
      </c>
      <c r="AU263" s="644">
        <f t="shared" si="69"/>
        <v>2.2947903903480742</v>
      </c>
      <c r="AV263" s="644">
        <f t="shared" si="69"/>
        <v>2.2928904343697663</v>
      </c>
      <c r="AW263" s="644">
        <f t="shared" si="69"/>
        <v>2.290865113926535</v>
      </c>
      <c r="AX263" s="644">
        <f t="shared" si="69"/>
        <v>2.2888459330758626</v>
      </c>
      <c r="AY263" s="644">
        <f t="shared" si="69"/>
        <v>2.2865381158145373</v>
      </c>
      <c r="AZ263" s="644">
        <f t="shared" si="69"/>
        <v>2.2840275019369969</v>
      </c>
      <c r="BA263" s="644">
        <f t="shared" si="69"/>
        <v>2.281136991222386</v>
      </c>
      <c r="BB263" s="644">
        <f t="shared" si="69"/>
        <v>2.2780719560270102</v>
      </c>
      <c r="BC263" s="644">
        <f t="shared" si="69"/>
        <v>2.2751417188749357</v>
      </c>
      <c r="BD263" s="644">
        <f t="shared" si="69"/>
        <v>2.2724289865513461</v>
      </c>
      <c r="BE263" s="644">
        <f t="shared" si="69"/>
        <v>2.2697704415241713</v>
      </c>
      <c r="BF263" s="644">
        <f t="shared" si="69"/>
        <v>2.2672430606590313</v>
      </c>
      <c r="BG263" s="644">
        <f t="shared" si="69"/>
        <v>2.264781548102861</v>
      </c>
      <c r="BH263" s="644">
        <f t="shared" si="69"/>
        <v>2.2623930925833351</v>
      </c>
      <c r="BI263" s="644">
        <f t="shared" si="69"/>
        <v>2.2600881185596595</v>
      </c>
      <c r="BJ263" s="644">
        <f t="shared" si="69"/>
        <v>2.2579366406860908</v>
      </c>
      <c r="BK263" s="1526"/>
      <c r="BL263" s="1526"/>
      <c r="BM263" s="1526"/>
      <c r="BN263" s="1526"/>
      <c r="BO263" s="1526"/>
      <c r="BP263" s="1526"/>
      <c r="BQ263" s="1526"/>
      <c r="BR263" s="1526"/>
      <c r="BS263" s="1526"/>
      <c r="BT263" s="1526"/>
      <c r="BU263" s="1526"/>
      <c r="BV263" s="1526"/>
      <c r="BW263" s="1526"/>
      <c r="BX263" s="1526"/>
      <c r="BY263" s="1526"/>
      <c r="BZ263" s="1526"/>
      <c r="CA263" s="1526"/>
      <c r="CB263" s="1526"/>
      <c r="CC263" s="1526"/>
      <c r="CD263" s="1526"/>
      <c r="CE263" s="1526"/>
      <c r="CF263" s="1526"/>
      <c r="CG263" s="1526"/>
      <c r="CH263" s="1526"/>
      <c r="CI263" s="1522"/>
      <c r="CK263" s="1366"/>
    </row>
    <row r="264" spans="1:89" s="1365" customFormat="1" ht="27.6" x14ac:dyDescent="0.25">
      <c r="A264" s="1356"/>
      <c r="B264" s="936" t="s">
        <v>491</v>
      </c>
      <c r="C264" s="935" t="s">
        <v>492</v>
      </c>
      <c r="D264" s="937" t="s">
        <v>493</v>
      </c>
      <c r="E264" s="933" t="s">
        <v>284</v>
      </c>
      <c r="F264" s="934">
        <v>1</v>
      </c>
      <c r="G264" s="685"/>
      <c r="H264" s="685"/>
      <c r="I264" s="685">
        <f t="shared" ref="I264:BJ264" si="70">I247/(I247+I255)</f>
        <v>0.33990622817809996</v>
      </c>
      <c r="J264" s="685">
        <f t="shared" si="70"/>
        <v>0.35708370549930024</v>
      </c>
      <c r="K264" s="685">
        <f t="shared" si="70"/>
        <v>0.37452383030411207</v>
      </c>
      <c r="L264" s="685">
        <f t="shared" si="70"/>
        <v>0.39307310081077235</v>
      </c>
      <c r="M264" s="686">
        <f t="shared" si="70"/>
        <v>0.40061124564172768</v>
      </c>
      <c r="N264" s="686">
        <f t="shared" si="70"/>
        <v>0.40870743806737331</v>
      </c>
      <c r="O264" s="686">
        <f t="shared" si="70"/>
        <v>0.41692250424481903</v>
      </c>
      <c r="P264" s="686">
        <f t="shared" si="70"/>
        <v>0.42468907837924647</v>
      </c>
      <c r="Q264" s="686">
        <f t="shared" si="70"/>
        <v>0.43226924026600327</v>
      </c>
      <c r="R264" s="686">
        <f t="shared" si="70"/>
        <v>0.43914157802818216</v>
      </c>
      <c r="S264" s="686">
        <f t="shared" si="70"/>
        <v>0.44567273905815569</v>
      </c>
      <c r="T264" s="686">
        <f t="shared" si="70"/>
        <v>0.45154523695042237</v>
      </c>
      <c r="U264" s="686">
        <f t="shared" si="70"/>
        <v>0.4566036313500616</v>
      </c>
      <c r="V264" s="686">
        <f t="shared" si="70"/>
        <v>0.46126776462626007</v>
      </c>
      <c r="W264" s="686">
        <f t="shared" si="70"/>
        <v>0.4654828635963133</v>
      </c>
      <c r="X264" s="686">
        <f t="shared" si="70"/>
        <v>0.46944817726314536</v>
      </c>
      <c r="Y264" s="686">
        <f t="shared" si="70"/>
        <v>0.47316449257258925</v>
      </c>
      <c r="Z264" s="686">
        <f t="shared" si="70"/>
        <v>0.47653363960579431</v>
      </c>
      <c r="AA264" s="686">
        <f t="shared" si="70"/>
        <v>0.47957461268919865</v>
      </c>
      <c r="AB264" s="686">
        <f t="shared" si="70"/>
        <v>0.4825902158540904</v>
      </c>
      <c r="AC264" s="686">
        <f t="shared" si="70"/>
        <v>0.48555117159222605</v>
      </c>
      <c r="AD264" s="686">
        <f t="shared" si="70"/>
        <v>0.48846442655298911</v>
      </c>
      <c r="AE264" s="686">
        <f t="shared" si="70"/>
        <v>0.4913246402954084</v>
      </c>
      <c r="AF264" s="686">
        <f t="shared" si="70"/>
        <v>0.49412499720785907</v>
      </c>
      <c r="AG264" s="686">
        <f t="shared" si="70"/>
        <v>0.49740942858728382</v>
      </c>
      <c r="AH264" s="686">
        <f t="shared" si="70"/>
        <v>0.50063571126577211</v>
      </c>
      <c r="AI264" s="686">
        <f t="shared" si="70"/>
        <v>0.50380153251071946</v>
      </c>
      <c r="AJ264" s="686">
        <f t="shared" si="70"/>
        <v>0.5069001777418477</v>
      </c>
      <c r="AK264" s="686">
        <f t="shared" si="70"/>
        <v>0.50993903902885462</v>
      </c>
      <c r="AL264" s="686">
        <f t="shared" si="70"/>
        <v>0.51292454866531312</v>
      </c>
      <c r="AM264" s="686">
        <f t="shared" si="70"/>
        <v>0.51439310860300269</v>
      </c>
      <c r="AN264" s="686">
        <f t="shared" si="70"/>
        <v>0.51573300124083687</v>
      </c>
      <c r="AO264" s="686">
        <f t="shared" si="70"/>
        <v>0.51701403621732944</v>
      </c>
      <c r="AP264" s="686">
        <f t="shared" si="70"/>
        <v>0.51826843957494373</v>
      </c>
      <c r="AQ264" s="686">
        <f t="shared" si="70"/>
        <v>0.51955448475599908</v>
      </c>
      <c r="AR264" s="686">
        <f t="shared" si="70"/>
        <v>0.52080682957473345</v>
      </c>
      <c r="AS264" s="686">
        <f t="shared" si="70"/>
        <v>0.52204447089179451</v>
      </c>
      <c r="AT264" s="686">
        <f t="shared" si="70"/>
        <v>0.52324728795734177</v>
      </c>
      <c r="AU264" s="686">
        <f t="shared" si="70"/>
        <v>0.52441276532748105</v>
      </c>
      <c r="AV264" s="686">
        <f t="shared" si="70"/>
        <v>0.52561686450632006</v>
      </c>
      <c r="AW264" s="686">
        <f t="shared" si="70"/>
        <v>0.52684275689732396</v>
      </c>
      <c r="AX264" s="686">
        <f t="shared" si="70"/>
        <v>0.52808404816030086</v>
      </c>
      <c r="AY264" s="686">
        <f t="shared" si="70"/>
        <v>0.52937524175437656</v>
      </c>
      <c r="AZ264" s="686">
        <f t="shared" si="70"/>
        <v>0.53067783935410884</v>
      </c>
      <c r="BA264" s="686">
        <f t="shared" si="70"/>
        <v>0.5320283302294434</v>
      </c>
      <c r="BB264" s="686">
        <f t="shared" si="70"/>
        <v>0.53342044383302845</v>
      </c>
      <c r="BC264" s="686">
        <f t="shared" si="70"/>
        <v>0.53480590949269013</v>
      </c>
      <c r="BD264" s="686">
        <f t="shared" si="70"/>
        <v>0.53615245031440262</v>
      </c>
      <c r="BE264" s="686">
        <f t="shared" si="70"/>
        <v>0.53749849979108211</v>
      </c>
      <c r="BF264" s="686">
        <f t="shared" si="70"/>
        <v>0.53880818764458238</v>
      </c>
      <c r="BG264" s="686">
        <f t="shared" si="70"/>
        <v>0.54010500020173935</v>
      </c>
      <c r="BH264" s="686">
        <f t="shared" si="70"/>
        <v>0.54139248029173204</v>
      </c>
      <c r="BI264" s="686">
        <f t="shared" si="70"/>
        <v>0.54265857748390767</v>
      </c>
      <c r="BJ264" s="686">
        <f t="shared" si="70"/>
        <v>0.54390405358274918</v>
      </c>
      <c r="BK264" s="1528"/>
      <c r="BL264" s="1528"/>
      <c r="BM264" s="1528"/>
      <c r="BN264" s="1528"/>
      <c r="BO264" s="1528"/>
      <c r="BP264" s="1528"/>
      <c r="BQ264" s="1528"/>
      <c r="BR264" s="1528"/>
      <c r="BS264" s="1528"/>
      <c r="BT264" s="1528"/>
      <c r="BU264" s="1528"/>
      <c r="BV264" s="1528"/>
      <c r="BW264" s="1528"/>
      <c r="BX264" s="1528"/>
      <c r="BY264" s="1528"/>
      <c r="BZ264" s="1528"/>
      <c r="CA264" s="1528"/>
      <c r="CB264" s="1528"/>
      <c r="CC264" s="1528"/>
      <c r="CD264" s="1528"/>
      <c r="CE264" s="1528"/>
      <c r="CF264" s="1528"/>
      <c r="CG264" s="1528"/>
      <c r="CH264" s="1528"/>
      <c r="CI264" s="1529"/>
      <c r="CK264" s="1366"/>
    </row>
    <row r="265" spans="1:89" s="1365" customFormat="1" ht="28.2" thickBot="1" x14ac:dyDescent="0.3">
      <c r="A265" s="1356"/>
      <c r="B265" s="938" t="s">
        <v>494</v>
      </c>
      <c r="C265" s="939" t="s">
        <v>495</v>
      </c>
      <c r="D265" s="940" t="s">
        <v>496</v>
      </c>
      <c r="E265" s="941" t="s">
        <v>284</v>
      </c>
      <c r="F265" s="942">
        <v>1</v>
      </c>
      <c r="G265" s="692"/>
      <c r="H265" s="692"/>
      <c r="I265" s="692">
        <f t="shared" ref="I265:BJ265" si="71">(I247)/(I247+I256+I255+I254)</f>
        <v>0.33217430864719072</v>
      </c>
      <c r="J265" s="692">
        <f t="shared" si="71"/>
        <v>0.34900538053856062</v>
      </c>
      <c r="K265" s="692">
        <f t="shared" si="71"/>
        <v>0.36611500956777271</v>
      </c>
      <c r="L265" s="692">
        <f t="shared" si="71"/>
        <v>0.38433386966966732</v>
      </c>
      <c r="M265" s="692">
        <f t="shared" si="71"/>
        <v>0.39181261302326736</v>
      </c>
      <c r="N265" s="692">
        <f t="shared" si="71"/>
        <v>0.39984960944556952</v>
      </c>
      <c r="O265" s="692">
        <f t="shared" si="71"/>
        <v>0.4080094874847634</v>
      </c>
      <c r="P265" s="692">
        <f t="shared" si="71"/>
        <v>0.41572840799374194</v>
      </c>
      <c r="Q265" s="692">
        <f t="shared" si="71"/>
        <v>0.42326630142976029</v>
      </c>
      <c r="R265" s="692">
        <f t="shared" si="71"/>
        <v>0.43010394193786999</v>
      </c>
      <c r="S265" s="692">
        <f t="shared" si="71"/>
        <v>0.43660532502719523</v>
      </c>
      <c r="T265" s="692">
        <f t="shared" si="71"/>
        <v>0.44245370990910238</v>
      </c>
      <c r="U265" s="692">
        <f t="shared" si="71"/>
        <v>0.44749335596793954</v>
      </c>
      <c r="V265" s="692">
        <f t="shared" si="71"/>
        <v>0.452141861341808</v>
      </c>
      <c r="W265" s="692">
        <f t="shared" si="71"/>
        <v>0.45634420703817163</v>
      </c>
      <c r="X265" s="692">
        <f t="shared" si="71"/>
        <v>0.46029871118753102</v>
      </c>
      <c r="Y265" s="692">
        <f t="shared" si="71"/>
        <v>0.4640059417253013</v>
      </c>
      <c r="Z265" s="692">
        <f t="shared" si="71"/>
        <v>0.46736772768312262</v>
      </c>
      <c r="AA265" s="692">
        <f t="shared" si="71"/>
        <v>0.47040277147868653</v>
      </c>
      <c r="AB265" s="692">
        <f t="shared" si="71"/>
        <v>0.47341316477411166</v>
      </c>
      <c r="AC265" s="692">
        <f t="shared" si="71"/>
        <v>0.47636965438965467</v>
      </c>
      <c r="AD265" s="692">
        <f t="shared" si="71"/>
        <v>0.47927914331640781</v>
      </c>
      <c r="AE265" s="692">
        <f t="shared" si="71"/>
        <v>0.48213626591394393</v>
      </c>
      <c r="AF265" s="692">
        <f t="shared" si="71"/>
        <v>0.48493417857909155</v>
      </c>
      <c r="AG265" s="692">
        <f t="shared" si="71"/>
        <v>0.4882164774598089</v>
      </c>
      <c r="AH265" s="692">
        <f t="shared" si="71"/>
        <v>0.49144143741149771</v>
      </c>
      <c r="AI265" s="692">
        <f t="shared" si="71"/>
        <v>0.49460670473142393</v>
      </c>
      <c r="AJ265" s="692">
        <f t="shared" si="71"/>
        <v>0.49770552172547988</v>
      </c>
      <c r="AK265" s="692">
        <f t="shared" si="71"/>
        <v>0.50074523766615497</v>
      </c>
      <c r="AL265" s="692">
        <f t="shared" si="71"/>
        <v>0.50373224890398138</v>
      </c>
      <c r="AM265" s="692">
        <f t="shared" si="71"/>
        <v>0.50520178827792794</v>
      </c>
      <c r="AN265" s="692">
        <f t="shared" si="71"/>
        <v>0.50654271310168286</v>
      </c>
      <c r="AO265" s="692">
        <f t="shared" si="71"/>
        <v>0.50782485857201043</v>
      </c>
      <c r="AP265" s="692">
        <f t="shared" si="71"/>
        <v>0.50908046648296512</v>
      </c>
      <c r="AQ265" s="692">
        <f t="shared" si="71"/>
        <v>0.51036786695666359</v>
      </c>
      <c r="AR265" s="692">
        <f t="shared" si="71"/>
        <v>0.51162164867551929</v>
      </c>
      <c r="AS265" s="692">
        <f t="shared" si="71"/>
        <v>0.51286082357834017</v>
      </c>
      <c r="AT265" s="692">
        <f t="shared" si="71"/>
        <v>0.51406523925854275</v>
      </c>
      <c r="AU265" s="692">
        <f t="shared" si="71"/>
        <v>0.51523236735263045</v>
      </c>
      <c r="AV265" s="692">
        <f t="shared" si="71"/>
        <v>0.51643827713543988</v>
      </c>
      <c r="AW265" s="692">
        <f t="shared" si="71"/>
        <v>0.51766612272722723</v>
      </c>
      <c r="AX265" s="692">
        <f t="shared" si="71"/>
        <v>0.51890950464908281</v>
      </c>
      <c r="AY265" s="692">
        <f t="shared" si="71"/>
        <v>0.5202029935392648</v>
      </c>
      <c r="AZ265" s="692">
        <f t="shared" si="71"/>
        <v>0.52150803132378643</v>
      </c>
      <c r="BA265" s="692">
        <f t="shared" si="71"/>
        <v>0.52286118427439254</v>
      </c>
      <c r="BB265" s="692">
        <f t="shared" si="71"/>
        <v>0.52425618286202191</v>
      </c>
      <c r="BC265" s="692">
        <f t="shared" si="71"/>
        <v>0.52564466172777191</v>
      </c>
      <c r="BD265" s="692">
        <f t="shared" si="71"/>
        <v>0.52699426686500295</v>
      </c>
      <c r="BE265" s="692">
        <f t="shared" si="71"/>
        <v>0.52834351331739005</v>
      </c>
      <c r="BF265" s="692">
        <f t="shared" si="71"/>
        <v>0.52965644018671465</v>
      </c>
      <c r="BG265" s="692">
        <f t="shared" si="71"/>
        <v>0.53095658471815499</v>
      </c>
      <c r="BH265" s="692">
        <f t="shared" si="71"/>
        <v>0.53224749566843887</v>
      </c>
      <c r="BI265" s="692">
        <f t="shared" si="71"/>
        <v>0.53351708614480087</v>
      </c>
      <c r="BJ265" s="692">
        <f t="shared" si="71"/>
        <v>0.53476611417630615</v>
      </c>
      <c r="BK265" s="1530"/>
      <c r="BL265" s="1530"/>
      <c r="BM265" s="1530"/>
      <c r="BN265" s="1530"/>
      <c r="BO265" s="1530"/>
      <c r="BP265" s="1530"/>
      <c r="BQ265" s="1530"/>
      <c r="BR265" s="1530"/>
      <c r="BS265" s="1530"/>
      <c r="BT265" s="1530"/>
      <c r="BU265" s="1530"/>
      <c r="BV265" s="1530"/>
      <c r="BW265" s="1530"/>
      <c r="BX265" s="1530"/>
      <c r="BY265" s="1530"/>
      <c r="BZ265" s="1530"/>
      <c r="CA265" s="1530"/>
      <c r="CB265" s="1530"/>
      <c r="CC265" s="1530"/>
      <c r="CD265" s="1530"/>
      <c r="CE265" s="1530"/>
      <c r="CF265" s="1530"/>
      <c r="CG265" s="1530"/>
      <c r="CH265" s="1530"/>
      <c r="CI265" s="1543"/>
      <c r="CK265" s="1366"/>
    </row>
    <row r="266" spans="1:89" s="1365" customFormat="1" ht="28.2" thickBot="1" x14ac:dyDescent="0.3">
      <c r="A266" s="1356"/>
      <c r="B266" s="943" t="s">
        <v>497</v>
      </c>
      <c r="C266" s="944" t="s">
        <v>154</v>
      </c>
      <c r="D266" s="944" t="s">
        <v>498</v>
      </c>
      <c r="E266" s="944" t="s">
        <v>145</v>
      </c>
      <c r="F266" s="945">
        <v>2</v>
      </c>
      <c r="G266" s="1550"/>
      <c r="H266" s="1550"/>
      <c r="I266" s="1550">
        <f t="shared" ref="I266:BJ266" si="72">SUM(I226:I228)+I224+I235+I240+I241+I234</f>
        <v>225.02000000000004</v>
      </c>
      <c r="J266" s="1550">
        <f t="shared" si="72"/>
        <v>228.05644654702536</v>
      </c>
      <c r="K266" s="1550">
        <f t="shared" si="72"/>
        <v>223.6145808307063</v>
      </c>
      <c r="L266" s="1550">
        <f t="shared" si="72"/>
        <v>221.58253214407949</v>
      </c>
      <c r="M266" s="1550">
        <f t="shared" si="72"/>
        <v>223.07193254167754</v>
      </c>
      <c r="N266" s="1550">
        <f t="shared" si="72"/>
        <v>224.36133293927566</v>
      </c>
      <c r="O266" s="1550">
        <f t="shared" si="72"/>
        <v>226.18073333687371</v>
      </c>
      <c r="P266" s="1550">
        <f t="shared" si="72"/>
        <v>227.4401337344718</v>
      </c>
      <c r="Q266" s="1550">
        <f t="shared" si="72"/>
        <v>229.23953413206988</v>
      </c>
      <c r="R266" s="1550">
        <f t="shared" si="72"/>
        <v>229.99893452966796</v>
      </c>
      <c r="S266" s="1550">
        <f t="shared" si="72"/>
        <v>231.50833492726605</v>
      </c>
      <c r="T266" s="1550">
        <f t="shared" si="72"/>
        <v>232.44217978566414</v>
      </c>
      <c r="U266" s="1550">
        <f t="shared" si="72"/>
        <v>234.21456251286222</v>
      </c>
      <c r="V266" s="1550">
        <f t="shared" si="72"/>
        <v>234.91694524006027</v>
      </c>
      <c r="W266" s="1550">
        <f t="shared" si="72"/>
        <v>235.5693279672584</v>
      </c>
      <c r="X266" s="1550">
        <f t="shared" si="72"/>
        <v>237.02171069445646</v>
      </c>
      <c r="Y266" s="1550">
        <f t="shared" si="72"/>
        <v>237.91409342165454</v>
      </c>
      <c r="Z266" s="1550">
        <f t="shared" si="72"/>
        <v>238.44647614885261</v>
      </c>
      <c r="AA266" s="1550">
        <f t="shared" si="72"/>
        <v>239.81885887605068</v>
      </c>
      <c r="AB266" s="1550">
        <f t="shared" si="72"/>
        <v>240.22124160324876</v>
      </c>
      <c r="AC266" s="1550">
        <f t="shared" si="72"/>
        <v>241.43362433044686</v>
      </c>
      <c r="AD266" s="1550">
        <f t="shared" si="72"/>
        <v>241.53600705764495</v>
      </c>
      <c r="AE266" s="1550">
        <f t="shared" si="72"/>
        <v>242.868389784843</v>
      </c>
      <c r="AF266" s="1550">
        <f t="shared" si="72"/>
        <v>243.99077251204108</v>
      </c>
      <c r="AG266" s="1550">
        <f t="shared" si="72"/>
        <v>245.03315523923916</v>
      </c>
      <c r="AH266" s="1550">
        <f t="shared" si="72"/>
        <v>245.67553796643725</v>
      </c>
      <c r="AI266" s="1550">
        <f t="shared" si="72"/>
        <v>246.62792069363533</v>
      </c>
      <c r="AJ266" s="1550">
        <f t="shared" si="72"/>
        <v>247.81030342083341</v>
      </c>
      <c r="AK266" s="1550">
        <f t="shared" si="72"/>
        <v>248.3826861480315</v>
      </c>
      <c r="AL266" s="1550">
        <f t="shared" si="72"/>
        <v>249.15268614803148</v>
      </c>
      <c r="AM266" s="1550">
        <f t="shared" si="72"/>
        <v>249.62268614803148</v>
      </c>
      <c r="AN266" s="1550">
        <f t="shared" si="72"/>
        <v>250.7226861480315</v>
      </c>
      <c r="AO266" s="1550">
        <f t="shared" si="72"/>
        <v>250.72268614803147</v>
      </c>
      <c r="AP266" s="1550">
        <f t="shared" si="72"/>
        <v>251.58268614803148</v>
      </c>
      <c r="AQ266" s="1550">
        <f t="shared" si="72"/>
        <v>251.58268614803148</v>
      </c>
      <c r="AR266" s="1550">
        <f t="shared" si="72"/>
        <v>253.11268614803149</v>
      </c>
      <c r="AS266" s="1550">
        <f t="shared" si="72"/>
        <v>253.27268614803148</v>
      </c>
      <c r="AT266" s="1550">
        <f t="shared" si="72"/>
        <v>253.98268614803149</v>
      </c>
      <c r="AU266" s="1550">
        <f t="shared" si="72"/>
        <v>254.17268614803149</v>
      </c>
      <c r="AV266" s="1550">
        <f t="shared" si="72"/>
        <v>254.92268614803149</v>
      </c>
      <c r="AW266" s="1550">
        <f t="shared" si="72"/>
        <v>255.0026861480315</v>
      </c>
      <c r="AX266" s="1550">
        <f t="shared" si="72"/>
        <v>256.22268614803147</v>
      </c>
      <c r="AY266" s="1550">
        <f t="shared" si="72"/>
        <v>256.73268614803146</v>
      </c>
      <c r="AZ266" s="1550">
        <f t="shared" si="72"/>
        <v>256.72268614803147</v>
      </c>
      <c r="BA266" s="1550">
        <f t="shared" si="72"/>
        <v>257.30268614803146</v>
      </c>
      <c r="BB266" s="1550">
        <f t="shared" si="72"/>
        <v>257.61268614803146</v>
      </c>
      <c r="BC266" s="1550">
        <f t="shared" si="72"/>
        <v>258.18268614803145</v>
      </c>
      <c r="BD266" s="1550">
        <f t="shared" si="72"/>
        <v>258.55268614803146</v>
      </c>
      <c r="BE266" s="1550">
        <f t="shared" si="72"/>
        <v>259.51268614803149</v>
      </c>
      <c r="BF266" s="1550">
        <f t="shared" si="72"/>
        <v>260.1326861480315</v>
      </c>
      <c r="BG266" s="1550">
        <f t="shared" si="72"/>
        <v>260.61268614803146</v>
      </c>
      <c r="BH266" s="1550">
        <f t="shared" si="72"/>
        <v>261.15268614803148</v>
      </c>
      <c r="BI266" s="1550">
        <f t="shared" si="72"/>
        <v>261.36268614803151</v>
      </c>
      <c r="BJ266" s="1550">
        <f t="shared" si="72"/>
        <v>261.96268614803148</v>
      </c>
      <c r="BK266" s="1499"/>
      <c r="BL266" s="1499"/>
      <c r="BM266" s="1499"/>
      <c r="BN266" s="1499"/>
      <c r="BO266" s="1499"/>
      <c r="BP266" s="1499"/>
      <c r="BQ266" s="1499"/>
      <c r="BR266" s="1499"/>
      <c r="BS266" s="1499"/>
      <c r="BT266" s="1499"/>
      <c r="BU266" s="1499"/>
      <c r="BV266" s="1499"/>
      <c r="BW266" s="1499"/>
      <c r="BX266" s="1499"/>
      <c r="BY266" s="1499"/>
      <c r="BZ266" s="1499"/>
      <c r="CA266" s="1499"/>
      <c r="CB266" s="1499"/>
      <c r="CC266" s="1499"/>
      <c r="CD266" s="1499"/>
      <c r="CE266" s="1499"/>
      <c r="CF266" s="1499"/>
      <c r="CG266" s="1499"/>
      <c r="CH266" s="1499"/>
      <c r="CI266" s="1499"/>
      <c r="CK266" s="1366"/>
    </row>
    <row r="267" spans="1:89" s="1365" customFormat="1" ht="27.6" x14ac:dyDescent="0.25">
      <c r="A267" s="1356"/>
      <c r="B267" s="946" t="s">
        <v>499</v>
      </c>
      <c r="C267" s="947" t="s">
        <v>500</v>
      </c>
      <c r="D267" s="881" t="s">
        <v>79</v>
      </c>
      <c r="E267" s="947" t="s">
        <v>145</v>
      </c>
      <c r="F267" s="948">
        <v>2</v>
      </c>
      <c r="G267" s="699"/>
      <c r="H267" s="699"/>
      <c r="I267" s="699">
        <v>0.42</v>
      </c>
      <c r="J267" s="699">
        <v>0.46</v>
      </c>
      <c r="K267" s="699">
        <v>0.55000000000000004</v>
      </c>
      <c r="L267" s="699">
        <v>0.56000000000000005</v>
      </c>
      <c r="M267" s="700">
        <v>0.63</v>
      </c>
      <c r="N267" s="700">
        <v>0.62</v>
      </c>
      <c r="O267" s="700">
        <v>0.67</v>
      </c>
      <c r="P267" s="700">
        <v>0.74</v>
      </c>
      <c r="Q267" s="700">
        <v>0.73</v>
      </c>
      <c r="R267" s="700">
        <v>0.84</v>
      </c>
      <c r="S267" s="700">
        <v>0.8</v>
      </c>
      <c r="T267" s="700">
        <v>0.83</v>
      </c>
      <c r="U267" s="700">
        <v>0.82</v>
      </c>
      <c r="V267" s="700">
        <v>0.83</v>
      </c>
      <c r="W267" s="700">
        <v>0.84</v>
      </c>
      <c r="X267" s="700">
        <v>0.82</v>
      </c>
      <c r="Y267" s="700">
        <v>0.87</v>
      </c>
      <c r="Z267" s="700">
        <v>0.85</v>
      </c>
      <c r="AA267" s="700">
        <v>0</v>
      </c>
      <c r="AB267" s="700">
        <v>0</v>
      </c>
      <c r="AC267" s="700">
        <v>0</v>
      </c>
      <c r="AD267" s="700">
        <v>0</v>
      </c>
      <c r="AE267" s="700">
        <v>0</v>
      </c>
      <c r="AF267" s="700">
        <v>0</v>
      </c>
      <c r="AG267" s="700">
        <v>0</v>
      </c>
      <c r="AH267" s="700">
        <v>0</v>
      </c>
      <c r="AI267" s="700">
        <v>0</v>
      </c>
      <c r="AJ267" s="700">
        <v>0</v>
      </c>
      <c r="AK267" s="700">
        <v>0</v>
      </c>
      <c r="AL267" s="700">
        <v>0</v>
      </c>
      <c r="AM267" s="700">
        <v>0</v>
      </c>
      <c r="AN267" s="700">
        <v>0</v>
      </c>
      <c r="AO267" s="700">
        <v>0</v>
      </c>
      <c r="AP267" s="700">
        <v>0</v>
      </c>
      <c r="AQ267" s="700">
        <v>0</v>
      </c>
      <c r="AR267" s="700">
        <v>0</v>
      </c>
      <c r="AS267" s="700">
        <v>0</v>
      </c>
      <c r="AT267" s="700">
        <v>0</v>
      </c>
      <c r="AU267" s="700">
        <v>0</v>
      </c>
      <c r="AV267" s="700">
        <v>0</v>
      </c>
      <c r="AW267" s="700">
        <v>0</v>
      </c>
      <c r="AX267" s="700">
        <v>0</v>
      </c>
      <c r="AY267" s="700">
        <v>0</v>
      </c>
      <c r="AZ267" s="700">
        <v>0</v>
      </c>
      <c r="BA267" s="700">
        <v>0</v>
      </c>
      <c r="BB267" s="700">
        <v>0</v>
      </c>
      <c r="BC267" s="700">
        <v>0</v>
      </c>
      <c r="BD267" s="700">
        <v>0</v>
      </c>
      <c r="BE267" s="700">
        <v>0</v>
      </c>
      <c r="BF267" s="700">
        <v>0</v>
      </c>
      <c r="BG267" s="700">
        <v>0</v>
      </c>
      <c r="BH267" s="700">
        <v>0</v>
      </c>
      <c r="BI267" s="700">
        <v>0</v>
      </c>
      <c r="BJ267" s="700">
        <v>0</v>
      </c>
      <c r="BK267" s="700"/>
      <c r="BL267" s="700"/>
      <c r="BM267" s="700"/>
      <c r="BN267" s="700"/>
      <c r="BO267" s="700"/>
      <c r="BP267" s="700"/>
      <c r="BQ267" s="700"/>
      <c r="BR267" s="700"/>
      <c r="BS267" s="700"/>
      <c r="BT267" s="700"/>
      <c r="BU267" s="700"/>
      <c r="BV267" s="700"/>
      <c r="BW267" s="700"/>
      <c r="BX267" s="700"/>
      <c r="BY267" s="700"/>
      <c r="BZ267" s="700"/>
      <c r="CA267" s="700"/>
      <c r="CB267" s="700"/>
      <c r="CC267" s="700"/>
      <c r="CD267" s="700"/>
      <c r="CE267" s="700"/>
      <c r="CF267" s="700"/>
      <c r="CG267" s="700"/>
      <c r="CH267" s="700"/>
      <c r="CI267" s="701"/>
    </row>
    <row r="268" spans="1:89" s="1365" customFormat="1" x14ac:dyDescent="0.25">
      <c r="A268" s="1356"/>
      <c r="B268" s="949" t="s">
        <v>501</v>
      </c>
      <c r="C268" s="950" t="s">
        <v>502</v>
      </c>
      <c r="D268" s="886" t="s">
        <v>79</v>
      </c>
      <c r="E268" s="950" t="s">
        <v>145</v>
      </c>
      <c r="F268" s="951">
        <v>2</v>
      </c>
      <c r="G268" s="705"/>
      <c r="H268" s="705"/>
      <c r="I268" s="705">
        <v>5.28</v>
      </c>
      <c r="J268" s="705">
        <v>5.25</v>
      </c>
      <c r="K268" s="705">
        <v>5.23</v>
      </c>
      <c r="L268" s="705">
        <v>5.24</v>
      </c>
      <c r="M268" s="706">
        <v>5.23</v>
      </c>
      <c r="N268" s="706">
        <v>4.88</v>
      </c>
      <c r="O268" s="706">
        <v>5.21</v>
      </c>
      <c r="P268" s="706">
        <v>5.18</v>
      </c>
      <c r="Q268" s="706">
        <v>5.19</v>
      </c>
      <c r="R268" s="706">
        <v>4.67</v>
      </c>
      <c r="S268" s="706">
        <v>4.32</v>
      </c>
      <c r="T268" s="706">
        <v>3.99</v>
      </c>
      <c r="U268" s="706">
        <v>3.86</v>
      </c>
      <c r="V268" s="706">
        <v>3.85</v>
      </c>
      <c r="W268" s="706">
        <v>3.57</v>
      </c>
      <c r="X268" s="706">
        <v>3.47</v>
      </c>
      <c r="Y268" s="706">
        <v>3.34</v>
      </c>
      <c r="Z268" s="706">
        <v>3.37</v>
      </c>
      <c r="AA268" s="706">
        <v>3.15</v>
      </c>
      <c r="AB268" s="706">
        <v>3.05</v>
      </c>
      <c r="AC268" s="706">
        <v>2.84</v>
      </c>
      <c r="AD268" s="706">
        <v>2.77</v>
      </c>
      <c r="AE268" s="706">
        <v>2.61</v>
      </c>
      <c r="AF268" s="706">
        <v>2.62</v>
      </c>
      <c r="AG268" s="706">
        <v>2.44</v>
      </c>
      <c r="AH268" s="706">
        <v>2.36</v>
      </c>
      <c r="AI268" s="706">
        <v>2.31</v>
      </c>
      <c r="AJ268" s="706">
        <v>2.23</v>
      </c>
      <c r="AK268" s="706">
        <v>2.11</v>
      </c>
      <c r="AL268" s="706">
        <v>1.92</v>
      </c>
      <c r="AM268" s="706">
        <v>2.02</v>
      </c>
      <c r="AN268" s="706">
        <v>1.94</v>
      </c>
      <c r="AO268" s="706">
        <v>1.95</v>
      </c>
      <c r="AP268" s="706">
        <v>1.9</v>
      </c>
      <c r="AQ268" s="706">
        <v>1.97</v>
      </c>
      <c r="AR268" s="706">
        <v>1.98</v>
      </c>
      <c r="AS268" s="706">
        <v>1.85</v>
      </c>
      <c r="AT268" s="706">
        <v>1.94</v>
      </c>
      <c r="AU268" s="706">
        <v>2.0099999999999998</v>
      </c>
      <c r="AV268" s="706">
        <v>2.0099999999999998</v>
      </c>
      <c r="AW268" s="706">
        <v>1.82</v>
      </c>
      <c r="AX268" s="706">
        <v>1.78</v>
      </c>
      <c r="AY268" s="706">
        <v>1.79</v>
      </c>
      <c r="AZ268" s="706">
        <v>1.95</v>
      </c>
      <c r="BA268" s="706">
        <v>1.89</v>
      </c>
      <c r="BB268" s="706">
        <v>1.76</v>
      </c>
      <c r="BC268" s="706">
        <v>1.75</v>
      </c>
      <c r="BD268" s="706">
        <v>1.89</v>
      </c>
      <c r="BE268" s="706">
        <v>1.83</v>
      </c>
      <c r="BF268" s="706">
        <v>1.87</v>
      </c>
      <c r="BG268" s="706">
        <v>1.86</v>
      </c>
      <c r="BH268" s="706">
        <v>1.91</v>
      </c>
      <c r="BI268" s="706">
        <v>1.97</v>
      </c>
      <c r="BJ268" s="706">
        <v>1.72</v>
      </c>
      <c r="BK268" s="706"/>
      <c r="BL268" s="706"/>
      <c r="BM268" s="706"/>
      <c r="BN268" s="706"/>
      <c r="BO268" s="706"/>
      <c r="BP268" s="706"/>
      <c r="BQ268" s="706"/>
      <c r="BR268" s="706"/>
      <c r="BS268" s="706"/>
      <c r="BT268" s="706"/>
      <c r="BU268" s="706"/>
      <c r="BV268" s="706"/>
      <c r="BW268" s="706"/>
      <c r="BX268" s="706"/>
      <c r="BY268" s="706"/>
      <c r="BZ268" s="706"/>
      <c r="CA268" s="706"/>
      <c r="CB268" s="706"/>
      <c r="CC268" s="706"/>
      <c r="CD268" s="706"/>
      <c r="CE268" s="706"/>
      <c r="CF268" s="706"/>
      <c r="CG268" s="706"/>
      <c r="CH268" s="706"/>
      <c r="CI268" s="707"/>
    </row>
    <row r="269" spans="1:89" s="1365" customFormat="1" x14ac:dyDescent="0.25">
      <c r="A269" s="1356"/>
      <c r="B269" s="949" t="s">
        <v>503</v>
      </c>
      <c r="C269" s="950" t="s">
        <v>293</v>
      </c>
      <c r="D269" s="886" t="s">
        <v>504</v>
      </c>
      <c r="E269" s="950" t="s">
        <v>145</v>
      </c>
      <c r="F269" s="951">
        <v>2</v>
      </c>
      <c r="G269" s="708"/>
      <c r="H269" s="708"/>
      <c r="I269" s="708">
        <f t="shared" ref="I269:BJ269" si="73">I267+I268</f>
        <v>5.7</v>
      </c>
      <c r="J269" s="708">
        <f t="shared" si="73"/>
        <v>5.71</v>
      </c>
      <c r="K269" s="708">
        <f t="shared" si="73"/>
        <v>5.78</v>
      </c>
      <c r="L269" s="708">
        <f t="shared" si="73"/>
        <v>5.8000000000000007</v>
      </c>
      <c r="M269" s="709">
        <f t="shared" si="73"/>
        <v>5.86</v>
      </c>
      <c r="N269" s="709">
        <f t="shared" si="73"/>
        <v>5.5</v>
      </c>
      <c r="O269" s="709">
        <f t="shared" si="73"/>
        <v>5.88</v>
      </c>
      <c r="P269" s="709">
        <f t="shared" si="73"/>
        <v>5.92</v>
      </c>
      <c r="Q269" s="709">
        <f t="shared" si="73"/>
        <v>5.92</v>
      </c>
      <c r="R269" s="709">
        <f t="shared" si="73"/>
        <v>5.51</v>
      </c>
      <c r="S269" s="709">
        <f t="shared" si="73"/>
        <v>5.12</v>
      </c>
      <c r="T269" s="709">
        <f t="shared" si="73"/>
        <v>4.82</v>
      </c>
      <c r="U269" s="709">
        <f t="shared" si="73"/>
        <v>4.68</v>
      </c>
      <c r="V269" s="709">
        <f t="shared" si="73"/>
        <v>4.68</v>
      </c>
      <c r="W269" s="709">
        <f t="shared" si="73"/>
        <v>4.41</v>
      </c>
      <c r="X269" s="709">
        <f t="shared" si="73"/>
        <v>4.29</v>
      </c>
      <c r="Y269" s="709">
        <f t="shared" si="73"/>
        <v>4.21</v>
      </c>
      <c r="Z269" s="709">
        <f t="shared" si="73"/>
        <v>4.22</v>
      </c>
      <c r="AA269" s="709">
        <f t="shared" si="73"/>
        <v>3.15</v>
      </c>
      <c r="AB269" s="709">
        <f t="shared" si="73"/>
        <v>3.05</v>
      </c>
      <c r="AC269" s="709">
        <f t="shared" si="73"/>
        <v>2.84</v>
      </c>
      <c r="AD269" s="709">
        <f t="shared" si="73"/>
        <v>2.77</v>
      </c>
      <c r="AE269" s="709">
        <f t="shared" si="73"/>
        <v>2.61</v>
      </c>
      <c r="AF269" s="709">
        <f t="shared" si="73"/>
        <v>2.62</v>
      </c>
      <c r="AG269" s="709">
        <f t="shared" si="73"/>
        <v>2.44</v>
      </c>
      <c r="AH269" s="709">
        <f t="shared" si="73"/>
        <v>2.36</v>
      </c>
      <c r="AI269" s="709">
        <f t="shared" si="73"/>
        <v>2.31</v>
      </c>
      <c r="AJ269" s="709">
        <f t="shared" si="73"/>
        <v>2.23</v>
      </c>
      <c r="AK269" s="709">
        <f t="shared" si="73"/>
        <v>2.11</v>
      </c>
      <c r="AL269" s="709">
        <f t="shared" si="73"/>
        <v>1.92</v>
      </c>
      <c r="AM269" s="709">
        <f t="shared" si="73"/>
        <v>2.02</v>
      </c>
      <c r="AN269" s="709">
        <f t="shared" si="73"/>
        <v>1.94</v>
      </c>
      <c r="AO269" s="709">
        <f t="shared" si="73"/>
        <v>1.95</v>
      </c>
      <c r="AP269" s="709">
        <f t="shared" si="73"/>
        <v>1.9</v>
      </c>
      <c r="AQ269" s="709">
        <f t="shared" si="73"/>
        <v>1.97</v>
      </c>
      <c r="AR269" s="709">
        <f t="shared" si="73"/>
        <v>1.98</v>
      </c>
      <c r="AS269" s="709">
        <f t="shared" si="73"/>
        <v>1.85</v>
      </c>
      <c r="AT269" s="709">
        <f t="shared" si="73"/>
        <v>1.94</v>
      </c>
      <c r="AU269" s="709">
        <f t="shared" si="73"/>
        <v>2.0099999999999998</v>
      </c>
      <c r="AV269" s="709">
        <f t="shared" si="73"/>
        <v>2.0099999999999998</v>
      </c>
      <c r="AW269" s="709">
        <f t="shared" si="73"/>
        <v>1.82</v>
      </c>
      <c r="AX269" s="709">
        <f t="shared" si="73"/>
        <v>1.78</v>
      </c>
      <c r="AY269" s="709">
        <f t="shared" si="73"/>
        <v>1.79</v>
      </c>
      <c r="AZ269" s="709">
        <f t="shared" si="73"/>
        <v>1.95</v>
      </c>
      <c r="BA269" s="709">
        <f t="shared" si="73"/>
        <v>1.89</v>
      </c>
      <c r="BB269" s="709">
        <f t="shared" si="73"/>
        <v>1.76</v>
      </c>
      <c r="BC269" s="709">
        <f t="shared" si="73"/>
        <v>1.75</v>
      </c>
      <c r="BD269" s="709">
        <f t="shared" si="73"/>
        <v>1.89</v>
      </c>
      <c r="BE269" s="709">
        <f t="shared" si="73"/>
        <v>1.83</v>
      </c>
      <c r="BF269" s="709">
        <f t="shared" si="73"/>
        <v>1.87</v>
      </c>
      <c r="BG269" s="709">
        <f t="shared" si="73"/>
        <v>1.86</v>
      </c>
      <c r="BH269" s="709">
        <f t="shared" si="73"/>
        <v>1.91</v>
      </c>
      <c r="BI269" s="709">
        <f t="shared" si="73"/>
        <v>1.97</v>
      </c>
      <c r="BJ269" s="709">
        <f t="shared" si="73"/>
        <v>1.72</v>
      </c>
      <c r="BK269" s="1532"/>
      <c r="BL269" s="1532"/>
      <c r="BM269" s="1532"/>
      <c r="BN269" s="1532"/>
      <c r="BO269" s="1532"/>
      <c r="BP269" s="1532"/>
      <c r="BQ269" s="1532"/>
      <c r="BR269" s="1532"/>
      <c r="BS269" s="1532"/>
      <c r="BT269" s="1532"/>
      <c r="BU269" s="1532"/>
      <c r="BV269" s="1532"/>
      <c r="BW269" s="1532"/>
      <c r="BX269" s="1532"/>
      <c r="BY269" s="1532"/>
      <c r="BZ269" s="1532"/>
      <c r="CA269" s="1532"/>
      <c r="CB269" s="1532"/>
      <c r="CC269" s="1532"/>
      <c r="CD269" s="1532"/>
      <c r="CE269" s="1532"/>
      <c r="CF269" s="1532"/>
      <c r="CG269" s="1532"/>
      <c r="CH269" s="1532"/>
      <c r="CI269" s="1533"/>
    </row>
    <row r="270" spans="1:89" s="1365" customFormat="1" x14ac:dyDescent="0.25">
      <c r="A270" s="1356"/>
      <c r="B270" s="1126" t="s">
        <v>505</v>
      </c>
      <c r="C270" s="1127" t="s">
        <v>506</v>
      </c>
      <c r="D270" s="1128" t="s">
        <v>507</v>
      </c>
      <c r="E270" s="1127" t="s">
        <v>145</v>
      </c>
      <c r="F270" s="1129">
        <v>2</v>
      </c>
      <c r="G270" s="1135"/>
      <c r="H270" s="708"/>
      <c r="I270" s="708">
        <f t="shared" ref="I270:BJ270" si="74">I223-I266</f>
        <v>-26.906750054794543</v>
      </c>
      <c r="J270" s="708">
        <f t="shared" si="74"/>
        <v>-30.177107725107533</v>
      </c>
      <c r="K270" s="708">
        <f t="shared" si="74"/>
        <v>-25.767562008788502</v>
      </c>
      <c r="L270" s="708">
        <f t="shared" si="74"/>
        <v>-23.794073322161694</v>
      </c>
      <c r="M270" s="709">
        <f t="shared" si="74"/>
        <v>-25.315783719759736</v>
      </c>
      <c r="N270" s="709">
        <f t="shared" si="74"/>
        <v>-11.637494117357846</v>
      </c>
      <c r="O270" s="709">
        <f t="shared" si="74"/>
        <v>-13.489214514955904</v>
      </c>
      <c r="P270" s="709">
        <f t="shared" si="74"/>
        <v>-14.780924912553985</v>
      </c>
      <c r="Q270" s="709">
        <f t="shared" si="74"/>
        <v>-1.9126353101520692</v>
      </c>
      <c r="R270" s="709">
        <f t="shared" si="74"/>
        <v>-2.7043457077501785</v>
      </c>
      <c r="S270" s="709">
        <f t="shared" si="74"/>
        <v>13.853943894651763</v>
      </c>
      <c r="T270" s="709">
        <f t="shared" si="74"/>
        <v>12.887779036253704</v>
      </c>
      <c r="U270" s="709">
        <f t="shared" si="74"/>
        <v>11.083086309055631</v>
      </c>
      <c r="V270" s="709">
        <f t="shared" si="74"/>
        <v>10.348393581857522</v>
      </c>
      <c r="W270" s="709">
        <f t="shared" si="74"/>
        <v>9.6636908546594213</v>
      </c>
      <c r="X270" s="709">
        <f t="shared" si="74"/>
        <v>8.1789981274613694</v>
      </c>
      <c r="Y270" s="709">
        <f t="shared" si="74"/>
        <v>7.2543054002632914</v>
      </c>
      <c r="Z270" s="709">
        <f t="shared" si="74"/>
        <v>6.689612673065227</v>
      </c>
      <c r="AA270" s="709">
        <f t="shared" si="74"/>
        <v>3.894284945867156</v>
      </c>
      <c r="AB270" s="709">
        <f t="shared" si="74"/>
        <v>3.4297797186690957</v>
      </c>
      <c r="AC270" s="709">
        <f t="shared" si="74"/>
        <v>2.1552744914709763</v>
      </c>
      <c r="AD270" s="709">
        <f t="shared" si="74"/>
        <v>1.9907692642728989</v>
      </c>
      <c r="AE270" s="709">
        <f t="shared" si="74"/>
        <v>0.5962540370748286</v>
      </c>
      <c r="AF270" s="709">
        <f t="shared" si="74"/>
        <v>-0.58825119012323057</v>
      </c>
      <c r="AG270" s="709">
        <f t="shared" si="74"/>
        <v>-1.6927564173213341</v>
      </c>
      <c r="AH270" s="709">
        <f t="shared" si="74"/>
        <v>-2.3972616445194035</v>
      </c>
      <c r="AI270" s="709">
        <f t="shared" si="74"/>
        <v>-3.4117768717174783</v>
      </c>
      <c r="AJ270" s="709">
        <f t="shared" si="74"/>
        <v>-4.6562820989155682</v>
      </c>
      <c r="AK270" s="709">
        <f t="shared" si="74"/>
        <v>-5.2907873261136444</v>
      </c>
      <c r="AL270" s="709">
        <f t="shared" si="74"/>
        <v>-6.1229098261136414</v>
      </c>
      <c r="AM270" s="709">
        <f t="shared" si="74"/>
        <v>-6.6550423261136302</v>
      </c>
      <c r="AN270" s="709">
        <f t="shared" si="74"/>
        <v>-7.8171648261136681</v>
      </c>
      <c r="AO270" s="709">
        <f t="shared" si="74"/>
        <v>-7.8792873261136265</v>
      </c>
      <c r="AP270" s="709">
        <f t="shared" si="74"/>
        <v>-8.8014098261136269</v>
      </c>
      <c r="AQ270" s="709">
        <f t="shared" si="74"/>
        <v>-8.8635423261136452</v>
      </c>
      <c r="AR270" s="709">
        <f t="shared" si="74"/>
        <v>-10.455664826113633</v>
      </c>
      <c r="AS270" s="709">
        <f t="shared" si="74"/>
        <v>-10.677787326113645</v>
      </c>
      <c r="AT270" s="709">
        <f t="shared" si="74"/>
        <v>-11.44990982611364</v>
      </c>
      <c r="AU270" s="709">
        <f t="shared" si="74"/>
        <v>-11.702032326113653</v>
      </c>
      <c r="AV270" s="709">
        <f t="shared" si="74"/>
        <v>-12.514164826113642</v>
      </c>
      <c r="AW270" s="709">
        <f t="shared" si="74"/>
        <v>-12.65628732611367</v>
      </c>
      <c r="AX270" s="709">
        <f t="shared" si="74"/>
        <v>-13.938409826113627</v>
      </c>
      <c r="AY270" s="709">
        <f t="shared" si="74"/>
        <v>-14.510542326113608</v>
      </c>
      <c r="AZ270" s="709">
        <f t="shared" si="74"/>
        <v>-14.562664826113632</v>
      </c>
      <c r="BA270" s="709">
        <f t="shared" si="74"/>
        <v>-15.204787326113603</v>
      </c>
      <c r="BB270" s="709">
        <f t="shared" si="74"/>
        <v>-15.576909826113621</v>
      </c>
      <c r="BC270" s="709">
        <f t="shared" si="74"/>
        <v>-16.209042326113604</v>
      </c>
      <c r="BD270" s="709">
        <f t="shared" si="74"/>
        <v>-16.641164826113624</v>
      </c>
      <c r="BE270" s="709">
        <f t="shared" si="74"/>
        <v>-17.663287326113647</v>
      </c>
      <c r="BF270" s="709">
        <f t="shared" si="74"/>
        <v>-18.345409826113666</v>
      </c>
      <c r="BG270" s="709">
        <f t="shared" si="74"/>
        <v>-18.887532326113615</v>
      </c>
      <c r="BH270" s="709">
        <f t="shared" si="74"/>
        <v>-19.489664826113625</v>
      </c>
      <c r="BI270" s="709">
        <f t="shared" si="74"/>
        <v>-19.761787326113676</v>
      </c>
      <c r="BJ270" s="709">
        <f t="shared" si="74"/>
        <v>-20.423909826113629</v>
      </c>
      <c r="BK270" s="1532"/>
      <c r="BL270" s="1532"/>
      <c r="BM270" s="1532"/>
      <c r="BN270" s="1532"/>
      <c r="BO270" s="1532"/>
      <c r="BP270" s="1532"/>
      <c r="BQ270" s="1532"/>
      <c r="BR270" s="1532"/>
      <c r="BS270" s="1532"/>
      <c r="BT270" s="1532"/>
      <c r="BU270" s="1532"/>
      <c r="BV270" s="1532"/>
      <c r="BW270" s="1532"/>
      <c r="BX270" s="1532"/>
      <c r="BY270" s="1532"/>
      <c r="BZ270" s="1532"/>
      <c r="CA270" s="1532"/>
      <c r="CB270" s="1532"/>
      <c r="CC270" s="1532"/>
      <c r="CD270" s="1532"/>
      <c r="CE270" s="1532"/>
      <c r="CF270" s="1532"/>
      <c r="CG270" s="1532"/>
      <c r="CH270" s="1532"/>
      <c r="CI270" s="1533"/>
    </row>
    <row r="271" spans="1:89" s="1365" customFormat="1" ht="14.4" thickBot="1" x14ac:dyDescent="0.3">
      <c r="A271" s="1356"/>
      <c r="B271" s="1126" t="s">
        <v>508</v>
      </c>
      <c r="C271" s="1127" t="s">
        <v>509</v>
      </c>
      <c r="D271" s="1128" t="s">
        <v>510</v>
      </c>
      <c r="E271" s="1127" t="s">
        <v>145</v>
      </c>
      <c r="F271" s="1129">
        <v>2</v>
      </c>
      <c r="G271" s="1136"/>
      <c r="H271" s="1137"/>
      <c r="I271" s="1137">
        <f t="shared" ref="I271:BJ271" si="75">I206-I225</f>
        <v>0</v>
      </c>
      <c r="J271" s="1137">
        <f t="shared" si="75"/>
        <v>0</v>
      </c>
      <c r="K271" s="1137">
        <f t="shared" si="75"/>
        <v>0</v>
      </c>
      <c r="L271" s="1137">
        <f t="shared" si="75"/>
        <v>0</v>
      </c>
      <c r="M271" s="1137">
        <f t="shared" si="75"/>
        <v>0</v>
      </c>
      <c r="N271" s="1137">
        <f t="shared" si="75"/>
        <v>0</v>
      </c>
      <c r="O271" s="1137">
        <f t="shared" si="75"/>
        <v>0</v>
      </c>
      <c r="P271" s="1137">
        <f t="shared" si="75"/>
        <v>0</v>
      </c>
      <c r="Q271" s="1137">
        <f t="shared" si="75"/>
        <v>0</v>
      </c>
      <c r="R271" s="1137">
        <f t="shared" si="75"/>
        <v>0</v>
      </c>
      <c r="S271" s="1137">
        <f t="shared" si="75"/>
        <v>0</v>
      </c>
      <c r="T271" s="1137">
        <f t="shared" si="75"/>
        <v>0</v>
      </c>
      <c r="U271" s="1137">
        <f t="shared" si="75"/>
        <v>0</v>
      </c>
      <c r="V271" s="1137">
        <f t="shared" si="75"/>
        <v>0</v>
      </c>
      <c r="W271" s="1137">
        <f t="shared" si="75"/>
        <v>0</v>
      </c>
      <c r="X271" s="1137">
        <f t="shared" si="75"/>
        <v>0</v>
      </c>
      <c r="Y271" s="1137">
        <f t="shared" si="75"/>
        <v>0</v>
      </c>
      <c r="Z271" s="1137">
        <f t="shared" si="75"/>
        <v>0</v>
      </c>
      <c r="AA271" s="1137">
        <f t="shared" si="75"/>
        <v>0</v>
      </c>
      <c r="AB271" s="1137">
        <f t="shared" si="75"/>
        <v>0</v>
      </c>
      <c r="AC271" s="1137">
        <f t="shared" si="75"/>
        <v>0</v>
      </c>
      <c r="AD271" s="1137">
        <f t="shared" si="75"/>
        <v>0</v>
      </c>
      <c r="AE271" s="1137">
        <f t="shared" si="75"/>
        <v>0</v>
      </c>
      <c r="AF271" s="1137">
        <f t="shared" si="75"/>
        <v>0</v>
      </c>
      <c r="AG271" s="1137">
        <f t="shared" si="75"/>
        <v>0</v>
      </c>
      <c r="AH271" s="1137">
        <f t="shared" si="75"/>
        <v>0</v>
      </c>
      <c r="AI271" s="1137">
        <f t="shared" si="75"/>
        <v>0</v>
      </c>
      <c r="AJ271" s="1137">
        <f t="shared" si="75"/>
        <v>0</v>
      </c>
      <c r="AK271" s="1137">
        <f t="shared" si="75"/>
        <v>0</v>
      </c>
      <c r="AL271" s="1137">
        <f t="shared" si="75"/>
        <v>0</v>
      </c>
      <c r="AM271" s="1137">
        <f t="shared" si="75"/>
        <v>0</v>
      </c>
      <c r="AN271" s="1137">
        <f t="shared" si="75"/>
        <v>0</v>
      </c>
      <c r="AO271" s="1137">
        <f t="shared" si="75"/>
        <v>0</v>
      </c>
      <c r="AP271" s="1137">
        <f t="shared" si="75"/>
        <v>0</v>
      </c>
      <c r="AQ271" s="1137">
        <f t="shared" si="75"/>
        <v>0</v>
      </c>
      <c r="AR271" s="1137">
        <f t="shared" si="75"/>
        <v>0</v>
      </c>
      <c r="AS271" s="1137">
        <f t="shared" si="75"/>
        <v>0</v>
      </c>
      <c r="AT271" s="1137">
        <f t="shared" si="75"/>
        <v>0</v>
      </c>
      <c r="AU271" s="1137">
        <f t="shared" si="75"/>
        <v>0</v>
      </c>
      <c r="AV271" s="1137">
        <f t="shared" si="75"/>
        <v>0</v>
      </c>
      <c r="AW271" s="1137">
        <f t="shared" si="75"/>
        <v>0</v>
      </c>
      <c r="AX271" s="1137">
        <f t="shared" si="75"/>
        <v>0</v>
      </c>
      <c r="AY271" s="1137">
        <f t="shared" si="75"/>
        <v>0</v>
      </c>
      <c r="AZ271" s="1137">
        <f t="shared" si="75"/>
        <v>0</v>
      </c>
      <c r="BA271" s="1137">
        <f t="shared" si="75"/>
        <v>0</v>
      </c>
      <c r="BB271" s="1137">
        <f t="shared" si="75"/>
        <v>0</v>
      </c>
      <c r="BC271" s="1137">
        <f t="shared" si="75"/>
        <v>0</v>
      </c>
      <c r="BD271" s="1137">
        <f t="shared" si="75"/>
        <v>0</v>
      </c>
      <c r="BE271" s="1137">
        <f t="shared" si="75"/>
        <v>0</v>
      </c>
      <c r="BF271" s="1137">
        <f t="shared" si="75"/>
        <v>0</v>
      </c>
      <c r="BG271" s="1137">
        <f t="shared" si="75"/>
        <v>0</v>
      </c>
      <c r="BH271" s="1137">
        <f t="shared" si="75"/>
        <v>0</v>
      </c>
      <c r="BI271" s="1137">
        <f t="shared" si="75"/>
        <v>0</v>
      </c>
      <c r="BJ271" s="1137">
        <f t="shared" si="75"/>
        <v>0</v>
      </c>
      <c r="BK271" s="1544"/>
      <c r="BL271" s="1544"/>
      <c r="BM271" s="1544"/>
      <c r="BN271" s="1544"/>
      <c r="BO271" s="1544"/>
      <c r="BP271" s="1544"/>
      <c r="BQ271" s="1544"/>
      <c r="BR271" s="1544"/>
      <c r="BS271" s="1544"/>
      <c r="BT271" s="1544"/>
      <c r="BU271" s="1544"/>
      <c r="BV271" s="1544"/>
      <c r="BW271" s="1544"/>
      <c r="BX271" s="1544"/>
      <c r="BY271" s="1544"/>
      <c r="BZ271" s="1544"/>
      <c r="CA271" s="1544"/>
      <c r="CB271" s="1544"/>
      <c r="CC271" s="1544"/>
      <c r="CD271" s="1544"/>
      <c r="CE271" s="1544"/>
      <c r="CF271" s="1544"/>
      <c r="CG271" s="1544"/>
      <c r="CH271" s="1544"/>
      <c r="CI271" s="1545"/>
    </row>
    <row r="272" spans="1:89" s="1365" customFormat="1" ht="14.4" thickBot="1" x14ac:dyDescent="0.3">
      <c r="A272" s="1356"/>
      <c r="B272" s="952" t="s">
        <v>511</v>
      </c>
      <c r="C272" s="953" t="s">
        <v>302</v>
      </c>
      <c r="D272" s="954" t="s">
        <v>691</v>
      </c>
      <c r="E272" s="953" t="s">
        <v>145</v>
      </c>
      <c r="F272" s="955">
        <v>2</v>
      </c>
      <c r="G272" s="714"/>
      <c r="H272" s="714"/>
      <c r="I272" s="714">
        <f t="shared" ref="I272:BJ272" si="76">I270-I269</f>
        <v>-32.606750054794546</v>
      </c>
      <c r="J272" s="714">
        <f t="shared" si="76"/>
        <v>-35.887107725107533</v>
      </c>
      <c r="K272" s="714">
        <f t="shared" si="76"/>
        <v>-31.547562008788503</v>
      </c>
      <c r="L272" s="714">
        <f t="shared" si="76"/>
        <v>-29.594073322161695</v>
      </c>
      <c r="M272" s="715">
        <f t="shared" si="76"/>
        <v>-31.175783719759735</v>
      </c>
      <c r="N272" s="715">
        <f t="shared" si="76"/>
        <v>-17.137494117357846</v>
      </c>
      <c r="O272" s="715">
        <f t="shared" si="76"/>
        <v>-19.369214514955903</v>
      </c>
      <c r="P272" s="715">
        <f t="shared" si="76"/>
        <v>-20.700924912553987</v>
      </c>
      <c r="Q272" s="715">
        <f t="shared" si="76"/>
        <v>-7.8326353101520692</v>
      </c>
      <c r="R272" s="715">
        <f t="shared" si="76"/>
        <v>-8.2143457077501782</v>
      </c>
      <c r="S272" s="715">
        <f t="shared" si="76"/>
        <v>8.7339438946517625</v>
      </c>
      <c r="T272" s="715">
        <f t="shared" si="76"/>
        <v>8.0677790362537039</v>
      </c>
      <c r="U272" s="715">
        <f t="shared" si="76"/>
        <v>6.4030863090556309</v>
      </c>
      <c r="V272" s="715">
        <f t="shared" si="76"/>
        <v>5.6683935818575222</v>
      </c>
      <c r="W272" s="715">
        <f t="shared" si="76"/>
        <v>5.2536908546594212</v>
      </c>
      <c r="X272" s="715">
        <f t="shared" si="76"/>
        <v>3.8889981274613694</v>
      </c>
      <c r="Y272" s="715">
        <f t="shared" si="76"/>
        <v>3.0443054002632914</v>
      </c>
      <c r="Z272" s="715">
        <f t="shared" si="76"/>
        <v>2.4696126730652272</v>
      </c>
      <c r="AA272" s="715">
        <f t="shared" si="76"/>
        <v>0.7442849458671561</v>
      </c>
      <c r="AB272" s="715">
        <f t="shared" si="76"/>
        <v>0.37977971866909588</v>
      </c>
      <c r="AC272" s="715">
        <f t="shared" si="76"/>
        <v>-0.68472550852902359</v>
      </c>
      <c r="AD272" s="715">
        <f t="shared" si="76"/>
        <v>-0.77923073572710111</v>
      </c>
      <c r="AE272" s="715">
        <f t="shared" si="76"/>
        <v>-2.0137459629251713</v>
      </c>
      <c r="AF272" s="715">
        <f t="shared" si="76"/>
        <v>-3.2082511901232307</v>
      </c>
      <c r="AG272" s="715">
        <f t="shared" si="76"/>
        <v>-4.1327564173213336</v>
      </c>
      <c r="AH272" s="715">
        <f t="shared" si="76"/>
        <v>-4.7572616445194029</v>
      </c>
      <c r="AI272" s="715">
        <f t="shared" si="76"/>
        <v>-5.7217768717174788</v>
      </c>
      <c r="AJ272" s="715">
        <f t="shared" si="76"/>
        <v>-6.8862820989155686</v>
      </c>
      <c r="AK272" s="715">
        <f t="shared" si="76"/>
        <v>-7.4007873261136439</v>
      </c>
      <c r="AL272" s="715">
        <f t="shared" si="76"/>
        <v>-8.0429098261136414</v>
      </c>
      <c r="AM272" s="715">
        <f t="shared" si="76"/>
        <v>-8.6750423261136298</v>
      </c>
      <c r="AN272" s="715">
        <f t="shared" si="76"/>
        <v>-9.7571648261136676</v>
      </c>
      <c r="AO272" s="715">
        <f t="shared" si="76"/>
        <v>-9.8292873261136258</v>
      </c>
      <c r="AP272" s="715">
        <f t="shared" si="76"/>
        <v>-10.701409826113627</v>
      </c>
      <c r="AQ272" s="715">
        <f t="shared" si="76"/>
        <v>-10.833542326113646</v>
      </c>
      <c r="AR272" s="715">
        <f t="shared" si="76"/>
        <v>-12.435664826113634</v>
      </c>
      <c r="AS272" s="715">
        <f t="shared" si="76"/>
        <v>-12.527787326113645</v>
      </c>
      <c r="AT272" s="715">
        <f t="shared" si="76"/>
        <v>-13.389909826113639</v>
      </c>
      <c r="AU272" s="715">
        <f t="shared" si="76"/>
        <v>-13.712032326113652</v>
      </c>
      <c r="AV272" s="715">
        <f t="shared" si="76"/>
        <v>-14.524164826113642</v>
      </c>
      <c r="AW272" s="715">
        <f t="shared" si="76"/>
        <v>-14.47628732611367</v>
      </c>
      <c r="AX272" s="715">
        <f t="shared" si="76"/>
        <v>-15.718409826113627</v>
      </c>
      <c r="AY272" s="715">
        <f t="shared" si="76"/>
        <v>-16.300542326113607</v>
      </c>
      <c r="AZ272" s="715">
        <f t="shared" si="76"/>
        <v>-16.512664826113632</v>
      </c>
      <c r="BA272" s="715">
        <f t="shared" si="76"/>
        <v>-17.094787326113604</v>
      </c>
      <c r="BB272" s="715">
        <f t="shared" si="76"/>
        <v>-17.336909826113622</v>
      </c>
      <c r="BC272" s="715">
        <f t="shared" si="76"/>
        <v>-17.959042326113604</v>
      </c>
      <c r="BD272" s="715">
        <f t="shared" si="76"/>
        <v>-18.531164826113624</v>
      </c>
      <c r="BE272" s="715">
        <f t="shared" si="76"/>
        <v>-19.493287326113645</v>
      </c>
      <c r="BF272" s="715">
        <f t="shared" si="76"/>
        <v>-20.215409826113667</v>
      </c>
      <c r="BG272" s="715">
        <f t="shared" si="76"/>
        <v>-20.747532326113614</v>
      </c>
      <c r="BH272" s="715">
        <f t="shared" si="76"/>
        <v>-21.399664826113625</v>
      </c>
      <c r="BI272" s="715">
        <f t="shared" si="76"/>
        <v>-21.731787326113675</v>
      </c>
      <c r="BJ272" s="715">
        <f t="shared" si="76"/>
        <v>-22.143909826113628</v>
      </c>
      <c r="BK272" s="1538"/>
      <c r="BL272" s="1538"/>
      <c r="BM272" s="1538"/>
      <c r="BN272" s="1538"/>
      <c r="BO272" s="1538"/>
      <c r="BP272" s="1538"/>
      <c r="BQ272" s="1538"/>
      <c r="BR272" s="1538"/>
      <c r="BS272" s="1538"/>
      <c r="BT272" s="1538"/>
      <c r="BU272" s="1538"/>
      <c r="BV272" s="1538"/>
      <c r="BW272" s="1538"/>
      <c r="BX272" s="1538"/>
      <c r="BY272" s="1538"/>
      <c r="BZ272" s="1538"/>
      <c r="CA272" s="1538"/>
      <c r="CB272" s="1538"/>
      <c r="CC272" s="1538"/>
      <c r="CD272" s="1538"/>
      <c r="CE272" s="1538"/>
      <c r="CF272" s="1538"/>
      <c r="CG272" s="1538"/>
      <c r="CH272" s="1538"/>
      <c r="CI272" s="1539"/>
    </row>
    <row r="273" spans="2:87" ht="14.4" thickBot="1" x14ac:dyDescent="0.3">
      <c r="B273" s="716"/>
      <c r="C273" s="717"/>
      <c r="D273" s="61"/>
      <c r="E273" s="717"/>
      <c r="F273" s="718"/>
      <c r="G273" s="719"/>
      <c r="H273" s="719"/>
      <c r="I273" s="719"/>
      <c r="J273" s="719"/>
      <c r="K273" s="719"/>
      <c r="L273" s="719"/>
      <c r="M273" s="719"/>
      <c r="N273" s="719"/>
      <c r="O273" s="719"/>
      <c r="P273" s="719"/>
      <c r="Q273" s="719"/>
      <c r="R273" s="719"/>
      <c r="S273" s="719"/>
      <c r="T273" s="719"/>
      <c r="U273" s="719"/>
      <c r="V273" s="719"/>
      <c r="W273" s="719"/>
      <c r="X273" s="719"/>
      <c r="Y273" s="719"/>
      <c r="Z273" s="719"/>
      <c r="AA273" s="719"/>
      <c r="AB273" s="719"/>
      <c r="AC273" s="719"/>
      <c r="AD273" s="719"/>
      <c r="AE273" s="719"/>
      <c r="AF273" s="719"/>
      <c r="AG273" s="719"/>
      <c r="AH273" s="719"/>
      <c r="AI273" s="719"/>
      <c r="AJ273" s="719"/>
      <c r="AK273" s="719"/>
      <c r="AL273" s="719"/>
      <c r="AM273" s="719"/>
      <c r="AN273" s="719"/>
      <c r="AO273" s="719"/>
      <c r="AP273" s="719"/>
      <c r="AQ273" s="719"/>
      <c r="AR273" s="719"/>
      <c r="AS273" s="719"/>
      <c r="AT273" s="719"/>
      <c r="AU273" s="719"/>
      <c r="AV273" s="719"/>
      <c r="AW273" s="719"/>
      <c r="AX273" s="719"/>
      <c r="AY273" s="719"/>
      <c r="AZ273" s="719"/>
      <c r="BA273" s="719"/>
      <c r="BB273" s="719"/>
      <c r="BC273" s="719"/>
      <c r="BD273" s="719"/>
      <c r="BE273" s="719"/>
      <c r="BF273" s="719"/>
      <c r="BG273" s="719"/>
      <c r="BH273" s="719"/>
      <c r="BI273" s="719"/>
      <c r="BJ273" s="719"/>
      <c r="BK273" s="719"/>
      <c r="BL273" s="719"/>
      <c r="BM273" s="719"/>
      <c r="BN273" s="719"/>
      <c r="BO273" s="719"/>
      <c r="BP273" s="719"/>
      <c r="BQ273" s="719"/>
      <c r="BR273" s="719"/>
      <c r="BS273" s="719"/>
      <c r="BT273" s="719"/>
      <c r="BU273" s="719"/>
      <c r="BV273" s="719"/>
      <c r="BW273" s="719"/>
      <c r="BX273" s="719"/>
      <c r="BY273" s="719"/>
      <c r="BZ273" s="719"/>
      <c r="CA273" s="719"/>
      <c r="CB273" s="719"/>
      <c r="CC273" s="719"/>
      <c r="CD273" s="719"/>
      <c r="CE273" s="719"/>
      <c r="CF273" s="719"/>
      <c r="CG273" s="719"/>
      <c r="CH273" s="719"/>
      <c r="CI273" s="719"/>
    </row>
    <row r="274" spans="2:87" ht="14.4" thickBot="1" x14ac:dyDescent="0.3">
      <c r="B274" s="956" t="s">
        <v>351</v>
      </c>
      <c r="C274" s="1382" t="s">
        <v>114</v>
      </c>
      <c r="D274" s="61"/>
      <c r="E274" s="717"/>
      <c r="F274" s="718"/>
      <c r="G274" s="719"/>
      <c r="H274" s="719"/>
      <c r="I274" s="719"/>
      <c r="J274" s="719"/>
      <c r="K274" s="719"/>
      <c r="L274" s="719"/>
      <c r="M274" s="719"/>
      <c r="N274" s="719"/>
      <c r="O274" s="719"/>
      <c r="P274" s="719"/>
      <c r="Q274" s="719"/>
      <c r="R274" s="719"/>
      <c r="S274" s="719"/>
      <c r="T274" s="719"/>
      <c r="U274" s="719"/>
      <c r="V274" s="719"/>
      <c r="W274" s="719"/>
      <c r="X274" s="719"/>
      <c r="Y274" s="719"/>
      <c r="Z274" s="719"/>
      <c r="AA274" s="719"/>
      <c r="AB274" s="719"/>
      <c r="AC274" s="719"/>
      <c r="AD274" s="719"/>
      <c r="AE274" s="719"/>
      <c r="AF274" s="719"/>
      <c r="AG274" s="719"/>
      <c r="AH274" s="719"/>
      <c r="AI274" s="719"/>
      <c r="AJ274" s="719"/>
      <c r="AK274" s="719"/>
      <c r="AL274" s="719"/>
      <c r="AM274" s="719"/>
      <c r="AN274" s="719"/>
      <c r="AO274" s="719"/>
      <c r="AP274" s="719"/>
      <c r="AQ274" s="719"/>
      <c r="AR274" s="719"/>
      <c r="AS274" s="719"/>
      <c r="AT274" s="719"/>
      <c r="AU274" s="719"/>
      <c r="AV274" s="719"/>
      <c r="AW274" s="719"/>
      <c r="AX274" s="719"/>
      <c r="AY274" s="719"/>
      <c r="AZ274" s="719"/>
      <c r="BA274" s="719"/>
      <c r="BB274" s="719"/>
      <c r="BC274" s="719"/>
      <c r="BD274" s="719"/>
      <c r="BE274" s="719"/>
      <c r="BF274" s="719"/>
      <c r="BG274" s="719"/>
      <c r="BH274" s="719"/>
      <c r="BI274" s="719"/>
      <c r="BJ274" s="719"/>
      <c r="BK274" s="719"/>
      <c r="BL274" s="719"/>
      <c r="BM274" s="719"/>
      <c r="BN274" s="719"/>
      <c r="BO274" s="719"/>
      <c r="BP274" s="719"/>
      <c r="BQ274" s="719"/>
      <c r="BR274" s="719"/>
      <c r="BS274" s="719"/>
      <c r="BT274" s="719"/>
      <c r="BU274" s="719"/>
      <c r="BV274" s="719"/>
      <c r="BW274" s="719"/>
      <c r="BX274" s="719"/>
      <c r="BY274" s="719"/>
      <c r="BZ274" s="719"/>
      <c r="CA274" s="719"/>
      <c r="CB274" s="719"/>
      <c r="CC274" s="719"/>
      <c r="CD274" s="719"/>
      <c r="CE274" s="719"/>
      <c r="CF274" s="719"/>
      <c r="CG274" s="719"/>
      <c r="CH274" s="719"/>
      <c r="CI274" s="719"/>
    </row>
    <row r="275" spans="2:87" ht="14.4" thickBot="1" x14ac:dyDescent="0.3">
      <c r="B275" s="957" t="s">
        <v>355</v>
      </c>
      <c r="C275" s="958" t="s">
        <v>513</v>
      </c>
      <c r="D275" s="958" t="s">
        <v>514</v>
      </c>
      <c r="E275" s="958" t="s">
        <v>116</v>
      </c>
      <c r="F275" s="959" t="s">
        <v>117</v>
      </c>
      <c r="G275" s="960" t="s">
        <v>118</v>
      </c>
      <c r="H275" s="960" t="s">
        <v>119</v>
      </c>
      <c r="I275" s="960" t="s">
        <v>120</v>
      </c>
      <c r="J275" s="960" t="s">
        <v>121</v>
      </c>
      <c r="K275" s="960" t="s">
        <v>122</v>
      </c>
      <c r="L275" s="960" t="s">
        <v>123</v>
      </c>
      <c r="M275" s="958" t="s">
        <v>124</v>
      </c>
      <c r="N275" s="958" t="s">
        <v>125</v>
      </c>
      <c r="O275" s="958" t="s">
        <v>126</v>
      </c>
      <c r="P275" s="958" t="s">
        <v>127</v>
      </c>
      <c r="Q275" s="958" t="s">
        <v>128</v>
      </c>
      <c r="R275" s="958" t="s">
        <v>129</v>
      </c>
      <c r="S275" s="958" t="s">
        <v>156</v>
      </c>
      <c r="T275" s="958" t="s">
        <v>157</v>
      </c>
      <c r="U275" s="958" t="s">
        <v>158</v>
      </c>
      <c r="V275" s="958" t="s">
        <v>159</v>
      </c>
      <c r="W275" s="958" t="s">
        <v>130</v>
      </c>
      <c r="X275" s="958" t="s">
        <v>160</v>
      </c>
      <c r="Y275" s="958" t="s">
        <v>161</v>
      </c>
      <c r="Z275" s="958" t="s">
        <v>162</v>
      </c>
      <c r="AA275" s="958" t="s">
        <v>163</v>
      </c>
      <c r="AB275" s="958" t="s">
        <v>131</v>
      </c>
      <c r="AC275" s="958" t="s">
        <v>164</v>
      </c>
      <c r="AD275" s="958" t="s">
        <v>165</v>
      </c>
      <c r="AE275" s="958" t="s">
        <v>166</v>
      </c>
      <c r="AF275" s="958" t="s">
        <v>167</v>
      </c>
      <c r="AG275" s="958" t="s">
        <v>132</v>
      </c>
      <c r="AH275" s="958" t="s">
        <v>168</v>
      </c>
      <c r="AI275" s="958" t="s">
        <v>169</v>
      </c>
      <c r="AJ275" s="958" t="s">
        <v>170</v>
      </c>
      <c r="AK275" s="958" t="s">
        <v>171</v>
      </c>
      <c r="AL275" s="958" t="s">
        <v>133</v>
      </c>
      <c r="AM275" s="958" t="s">
        <v>172</v>
      </c>
      <c r="AN275" s="958" t="s">
        <v>173</v>
      </c>
      <c r="AO275" s="958" t="s">
        <v>174</v>
      </c>
      <c r="AP275" s="958" t="s">
        <v>175</v>
      </c>
      <c r="AQ275" s="958" t="s">
        <v>134</v>
      </c>
      <c r="AR275" s="958" t="s">
        <v>176</v>
      </c>
      <c r="AS275" s="958" t="s">
        <v>177</v>
      </c>
      <c r="AT275" s="958" t="s">
        <v>178</v>
      </c>
      <c r="AU275" s="958" t="s">
        <v>179</v>
      </c>
      <c r="AV275" s="958" t="s">
        <v>135</v>
      </c>
      <c r="AW275" s="958" t="s">
        <v>180</v>
      </c>
      <c r="AX275" s="958" t="s">
        <v>181</v>
      </c>
      <c r="AY275" s="958" t="s">
        <v>182</v>
      </c>
      <c r="AZ275" s="958" t="s">
        <v>183</v>
      </c>
      <c r="BA275" s="958" t="s">
        <v>136</v>
      </c>
      <c r="BB275" s="958" t="s">
        <v>184</v>
      </c>
      <c r="BC275" s="958" t="s">
        <v>185</v>
      </c>
      <c r="BD275" s="958" t="s">
        <v>186</v>
      </c>
      <c r="BE275" s="958" t="s">
        <v>187</v>
      </c>
      <c r="BF275" s="958" t="s">
        <v>137</v>
      </c>
      <c r="BG275" s="958" t="s">
        <v>188</v>
      </c>
      <c r="BH275" s="958" t="s">
        <v>189</v>
      </c>
      <c r="BI275" s="958" t="s">
        <v>190</v>
      </c>
      <c r="BJ275" s="958" t="s">
        <v>191</v>
      </c>
      <c r="BK275" s="958" t="s">
        <v>138</v>
      </c>
      <c r="BL275" s="958" t="s">
        <v>192</v>
      </c>
      <c r="BM275" s="958" t="s">
        <v>193</v>
      </c>
      <c r="BN275" s="958" t="s">
        <v>194</v>
      </c>
      <c r="BO275" s="958" t="s">
        <v>195</v>
      </c>
      <c r="BP275" s="958" t="s">
        <v>139</v>
      </c>
      <c r="BQ275" s="958" t="s">
        <v>196</v>
      </c>
      <c r="BR275" s="958" t="s">
        <v>197</v>
      </c>
      <c r="BS275" s="958" t="s">
        <v>198</v>
      </c>
      <c r="BT275" s="958" t="s">
        <v>199</v>
      </c>
      <c r="BU275" s="958" t="s">
        <v>140</v>
      </c>
      <c r="BV275" s="958" t="s">
        <v>200</v>
      </c>
      <c r="BW275" s="958" t="s">
        <v>201</v>
      </c>
      <c r="BX275" s="958" t="s">
        <v>202</v>
      </c>
      <c r="BY275" s="958" t="s">
        <v>203</v>
      </c>
      <c r="BZ275" s="958" t="s">
        <v>141</v>
      </c>
      <c r="CA275" s="958" t="s">
        <v>204</v>
      </c>
      <c r="CB275" s="958" t="s">
        <v>205</v>
      </c>
      <c r="CC275" s="958" t="s">
        <v>206</v>
      </c>
      <c r="CD275" s="958" t="s">
        <v>207</v>
      </c>
      <c r="CE275" s="958" t="s">
        <v>142</v>
      </c>
      <c r="CF275" s="958" t="s">
        <v>208</v>
      </c>
      <c r="CG275" s="958" t="s">
        <v>209</v>
      </c>
      <c r="CH275" s="958" t="s">
        <v>210</v>
      </c>
      <c r="CI275" s="961" t="s">
        <v>211</v>
      </c>
    </row>
    <row r="276" spans="2:87" ht="27.6" x14ac:dyDescent="0.25">
      <c r="B276" s="965" t="s">
        <v>515</v>
      </c>
      <c r="C276" s="966" t="s">
        <v>516</v>
      </c>
      <c r="D276" s="966" t="s">
        <v>517</v>
      </c>
      <c r="E276" s="966" t="s">
        <v>145</v>
      </c>
      <c r="F276" s="967">
        <v>2</v>
      </c>
      <c r="G276" s="737"/>
      <c r="H276" s="738"/>
      <c r="I276" s="738">
        <v>0</v>
      </c>
      <c r="J276" s="738">
        <v>0</v>
      </c>
      <c r="K276" s="738">
        <v>0</v>
      </c>
      <c r="L276" s="738">
        <v>0</v>
      </c>
      <c r="M276" s="732">
        <v>0</v>
      </c>
      <c r="N276" s="732">
        <v>0</v>
      </c>
      <c r="O276" s="732">
        <v>0</v>
      </c>
      <c r="P276" s="732">
        <v>0</v>
      </c>
      <c r="Q276" s="732">
        <v>0</v>
      </c>
      <c r="R276" s="732">
        <v>0</v>
      </c>
      <c r="S276" s="732">
        <v>0</v>
      </c>
      <c r="T276" s="732">
        <v>0</v>
      </c>
      <c r="U276" s="732">
        <v>0</v>
      </c>
      <c r="V276" s="732">
        <v>0</v>
      </c>
      <c r="W276" s="732">
        <v>0</v>
      </c>
      <c r="X276" s="732">
        <v>0</v>
      </c>
      <c r="Y276" s="732">
        <v>0</v>
      </c>
      <c r="Z276" s="732">
        <v>0</v>
      </c>
      <c r="AA276" s="732">
        <v>0</v>
      </c>
      <c r="AB276" s="732">
        <v>0</v>
      </c>
      <c r="AC276" s="732">
        <v>0</v>
      </c>
      <c r="AD276" s="732">
        <v>0</v>
      </c>
      <c r="AE276" s="732">
        <v>0</v>
      </c>
      <c r="AF276" s="732">
        <v>0</v>
      </c>
      <c r="AG276" s="732">
        <v>0</v>
      </c>
      <c r="AH276" s="732">
        <v>0</v>
      </c>
      <c r="AI276" s="732">
        <v>0</v>
      </c>
      <c r="AJ276" s="732">
        <v>0</v>
      </c>
      <c r="AK276" s="732">
        <v>0</v>
      </c>
      <c r="AL276" s="732">
        <v>0</v>
      </c>
      <c r="AM276" s="732">
        <v>0</v>
      </c>
      <c r="AN276" s="732">
        <v>0</v>
      </c>
      <c r="AO276" s="732">
        <v>0</v>
      </c>
      <c r="AP276" s="732">
        <v>0</v>
      </c>
      <c r="AQ276" s="732">
        <v>0</v>
      </c>
      <c r="AR276" s="732">
        <v>0</v>
      </c>
      <c r="AS276" s="732">
        <v>0</v>
      </c>
      <c r="AT276" s="732">
        <v>0</v>
      </c>
      <c r="AU276" s="732">
        <v>0</v>
      </c>
      <c r="AV276" s="732">
        <v>0</v>
      </c>
      <c r="AW276" s="732">
        <v>0</v>
      </c>
      <c r="AX276" s="732">
        <v>0</v>
      </c>
      <c r="AY276" s="732">
        <v>0</v>
      </c>
      <c r="AZ276" s="732">
        <v>0</v>
      </c>
      <c r="BA276" s="732">
        <v>0</v>
      </c>
      <c r="BB276" s="732">
        <v>0</v>
      </c>
      <c r="BC276" s="732">
        <v>0</v>
      </c>
      <c r="BD276" s="732">
        <v>0</v>
      </c>
      <c r="BE276" s="732">
        <v>0</v>
      </c>
      <c r="BF276" s="732">
        <v>0</v>
      </c>
      <c r="BG276" s="732">
        <v>0</v>
      </c>
      <c r="BH276" s="732">
        <v>0</v>
      </c>
      <c r="BI276" s="732">
        <v>0</v>
      </c>
      <c r="BJ276" s="732">
        <v>0</v>
      </c>
      <c r="BK276" s="732"/>
      <c r="BL276" s="732"/>
      <c r="BM276" s="732"/>
      <c r="BN276" s="732"/>
      <c r="BO276" s="732"/>
      <c r="BP276" s="732"/>
      <c r="BQ276" s="732"/>
      <c r="BR276" s="732"/>
      <c r="BS276" s="732"/>
      <c r="BT276" s="732"/>
      <c r="BU276" s="732"/>
      <c r="BV276" s="732"/>
      <c r="BW276" s="732"/>
      <c r="BX276" s="732"/>
      <c r="BY276" s="732"/>
      <c r="BZ276" s="732"/>
      <c r="CA276" s="732"/>
      <c r="CB276" s="732"/>
      <c r="CC276" s="732"/>
      <c r="CD276" s="732"/>
      <c r="CE276" s="732"/>
      <c r="CF276" s="732"/>
      <c r="CG276" s="732"/>
      <c r="CH276" s="732"/>
      <c r="CI276" s="733"/>
    </row>
    <row r="277" spans="2:87" x14ac:dyDescent="0.25">
      <c r="B277" s="962" t="s">
        <v>518</v>
      </c>
      <c r="C277" s="963" t="s">
        <v>692</v>
      </c>
      <c r="D277" s="963" t="s">
        <v>520</v>
      </c>
      <c r="E277" s="963" t="s">
        <v>145</v>
      </c>
      <c r="F277" s="964">
        <v>2</v>
      </c>
      <c r="G277" s="737"/>
      <c r="H277" s="738"/>
      <c r="I277" s="738">
        <v>0</v>
      </c>
      <c r="J277" s="738">
        <v>0</v>
      </c>
      <c r="K277" s="738">
        <v>0</v>
      </c>
      <c r="L277" s="738">
        <v>0</v>
      </c>
      <c r="M277" s="732">
        <v>0</v>
      </c>
      <c r="N277" s="732">
        <v>0</v>
      </c>
      <c r="O277" s="732">
        <v>0</v>
      </c>
      <c r="P277" s="732">
        <v>0</v>
      </c>
      <c r="Q277" s="732">
        <v>0</v>
      </c>
      <c r="R277" s="732">
        <v>0</v>
      </c>
      <c r="S277" s="732">
        <v>0</v>
      </c>
      <c r="T277" s="732">
        <v>0</v>
      </c>
      <c r="U277" s="732">
        <v>0</v>
      </c>
      <c r="V277" s="732">
        <v>0</v>
      </c>
      <c r="W277" s="732">
        <v>0</v>
      </c>
      <c r="X277" s="732">
        <v>0</v>
      </c>
      <c r="Y277" s="732">
        <v>0</v>
      </c>
      <c r="Z277" s="732">
        <v>0</v>
      </c>
      <c r="AA277" s="732">
        <v>0</v>
      </c>
      <c r="AB277" s="732">
        <v>0</v>
      </c>
      <c r="AC277" s="732">
        <v>0</v>
      </c>
      <c r="AD277" s="732">
        <v>0</v>
      </c>
      <c r="AE277" s="732">
        <v>0</v>
      </c>
      <c r="AF277" s="732">
        <v>0</v>
      </c>
      <c r="AG277" s="732">
        <v>0</v>
      </c>
      <c r="AH277" s="732">
        <v>0</v>
      </c>
      <c r="AI277" s="732">
        <v>0</v>
      </c>
      <c r="AJ277" s="732">
        <v>0</v>
      </c>
      <c r="AK277" s="732">
        <v>0</v>
      </c>
      <c r="AL277" s="732">
        <v>0</v>
      </c>
      <c r="AM277" s="732">
        <v>0</v>
      </c>
      <c r="AN277" s="732">
        <v>0</v>
      </c>
      <c r="AO277" s="732">
        <v>0</v>
      </c>
      <c r="AP277" s="732">
        <v>0</v>
      </c>
      <c r="AQ277" s="732">
        <v>0</v>
      </c>
      <c r="AR277" s="732">
        <v>0</v>
      </c>
      <c r="AS277" s="732">
        <v>0</v>
      </c>
      <c r="AT277" s="732">
        <v>0</v>
      </c>
      <c r="AU277" s="732">
        <v>0</v>
      </c>
      <c r="AV277" s="732">
        <v>0</v>
      </c>
      <c r="AW277" s="732">
        <v>0</v>
      </c>
      <c r="AX277" s="732">
        <v>0</v>
      </c>
      <c r="AY277" s="732">
        <v>0</v>
      </c>
      <c r="AZ277" s="732">
        <v>0</v>
      </c>
      <c r="BA277" s="732">
        <v>0</v>
      </c>
      <c r="BB277" s="732">
        <v>0</v>
      </c>
      <c r="BC277" s="732">
        <v>0</v>
      </c>
      <c r="BD277" s="732">
        <v>0</v>
      </c>
      <c r="BE277" s="732">
        <v>0</v>
      </c>
      <c r="BF277" s="732">
        <v>0</v>
      </c>
      <c r="BG277" s="732">
        <v>0</v>
      </c>
      <c r="BH277" s="732">
        <v>0</v>
      </c>
      <c r="BI277" s="732">
        <v>0</v>
      </c>
      <c r="BJ277" s="732">
        <v>0</v>
      </c>
      <c r="BK277" s="732"/>
      <c r="BL277" s="732"/>
      <c r="BM277" s="732"/>
      <c r="BN277" s="732"/>
      <c r="BO277" s="732"/>
      <c r="BP277" s="732"/>
      <c r="BQ277" s="732"/>
      <c r="BR277" s="732"/>
      <c r="BS277" s="732"/>
      <c r="BT277" s="732"/>
      <c r="BU277" s="732"/>
      <c r="BV277" s="732"/>
      <c r="BW277" s="732"/>
      <c r="BX277" s="732"/>
      <c r="BY277" s="732"/>
      <c r="BZ277" s="732"/>
      <c r="CA277" s="732"/>
      <c r="CB277" s="732"/>
      <c r="CC277" s="732"/>
      <c r="CD277" s="732"/>
      <c r="CE277" s="732"/>
      <c r="CF277" s="732"/>
      <c r="CG277" s="732"/>
      <c r="CH277" s="732"/>
      <c r="CI277" s="733"/>
    </row>
    <row r="278" spans="2:87" ht="27.6" x14ac:dyDescent="0.25">
      <c r="B278" s="965" t="s">
        <v>521</v>
      </c>
      <c r="C278" s="966" t="s">
        <v>522</v>
      </c>
      <c r="D278" s="966" t="s">
        <v>523</v>
      </c>
      <c r="E278" s="966" t="s">
        <v>145</v>
      </c>
      <c r="F278" s="967">
        <v>2</v>
      </c>
      <c r="G278" s="737"/>
      <c r="H278" s="738"/>
      <c r="I278" s="738">
        <v>0</v>
      </c>
      <c r="J278" s="738">
        <v>0</v>
      </c>
      <c r="K278" s="738">
        <v>0</v>
      </c>
      <c r="L278" s="738">
        <v>0</v>
      </c>
      <c r="M278" s="732">
        <v>0</v>
      </c>
      <c r="N278" s="732">
        <v>0</v>
      </c>
      <c r="O278" s="732">
        <v>0</v>
      </c>
      <c r="P278" s="732">
        <v>0</v>
      </c>
      <c r="Q278" s="732">
        <v>0</v>
      </c>
      <c r="R278" s="732">
        <v>0</v>
      </c>
      <c r="S278" s="732">
        <v>0</v>
      </c>
      <c r="T278" s="732">
        <v>0</v>
      </c>
      <c r="U278" s="732">
        <v>0</v>
      </c>
      <c r="V278" s="732">
        <v>0</v>
      </c>
      <c r="W278" s="732">
        <v>0</v>
      </c>
      <c r="X278" s="732">
        <v>0</v>
      </c>
      <c r="Y278" s="732">
        <v>0</v>
      </c>
      <c r="Z278" s="732">
        <v>0</v>
      </c>
      <c r="AA278" s="732">
        <v>0</v>
      </c>
      <c r="AB278" s="732">
        <v>0</v>
      </c>
      <c r="AC278" s="732">
        <v>0</v>
      </c>
      <c r="AD278" s="732">
        <v>0</v>
      </c>
      <c r="AE278" s="732">
        <v>0</v>
      </c>
      <c r="AF278" s="732">
        <v>0</v>
      </c>
      <c r="AG278" s="732">
        <v>0</v>
      </c>
      <c r="AH278" s="732">
        <v>0</v>
      </c>
      <c r="AI278" s="732">
        <v>0</v>
      </c>
      <c r="AJ278" s="732">
        <v>0</v>
      </c>
      <c r="AK278" s="732">
        <v>0</v>
      </c>
      <c r="AL278" s="732">
        <v>0</v>
      </c>
      <c r="AM278" s="732">
        <v>0</v>
      </c>
      <c r="AN278" s="732">
        <v>0</v>
      </c>
      <c r="AO278" s="732">
        <v>0</v>
      </c>
      <c r="AP278" s="732">
        <v>0</v>
      </c>
      <c r="AQ278" s="732">
        <v>0</v>
      </c>
      <c r="AR278" s="732">
        <v>0</v>
      </c>
      <c r="AS278" s="732">
        <v>0</v>
      </c>
      <c r="AT278" s="732">
        <v>0</v>
      </c>
      <c r="AU278" s="732">
        <v>0</v>
      </c>
      <c r="AV278" s="732">
        <v>0</v>
      </c>
      <c r="AW278" s="732">
        <v>0</v>
      </c>
      <c r="AX278" s="732">
        <v>0</v>
      </c>
      <c r="AY278" s="732">
        <v>0</v>
      </c>
      <c r="AZ278" s="732">
        <v>0</v>
      </c>
      <c r="BA278" s="732">
        <v>0</v>
      </c>
      <c r="BB278" s="732">
        <v>0</v>
      </c>
      <c r="BC278" s="732">
        <v>0</v>
      </c>
      <c r="BD278" s="732">
        <v>0</v>
      </c>
      <c r="BE278" s="732">
        <v>0</v>
      </c>
      <c r="BF278" s="732">
        <v>0</v>
      </c>
      <c r="BG278" s="732">
        <v>0</v>
      </c>
      <c r="BH278" s="732">
        <v>0</v>
      </c>
      <c r="BI278" s="732">
        <v>0</v>
      </c>
      <c r="BJ278" s="732">
        <v>0</v>
      </c>
      <c r="BK278" s="732"/>
      <c r="BL278" s="732"/>
      <c r="BM278" s="732"/>
      <c r="BN278" s="732"/>
      <c r="BO278" s="732"/>
      <c r="BP278" s="732"/>
      <c r="BQ278" s="732"/>
      <c r="BR278" s="732"/>
      <c r="BS278" s="732"/>
      <c r="BT278" s="732"/>
      <c r="BU278" s="732"/>
      <c r="BV278" s="732"/>
      <c r="BW278" s="732"/>
      <c r="BX278" s="732"/>
      <c r="BY278" s="732"/>
      <c r="BZ278" s="732"/>
      <c r="CA278" s="732"/>
      <c r="CB278" s="732"/>
      <c r="CC278" s="732"/>
      <c r="CD278" s="732"/>
      <c r="CE278" s="732"/>
      <c r="CF278" s="732"/>
      <c r="CG278" s="732"/>
      <c r="CH278" s="732"/>
      <c r="CI278" s="733"/>
    </row>
    <row r="279" spans="2:87" ht="27.6" x14ac:dyDescent="0.25">
      <c r="B279" s="965" t="s">
        <v>524</v>
      </c>
      <c r="C279" s="966" t="s">
        <v>525</v>
      </c>
      <c r="D279" s="966" t="s">
        <v>526</v>
      </c>
      <c r="E279" s="966" t="s">
        <v>145</v>
      </c>
      <c r="F279" s="967">
        <v>2</v>
      </c>
      <c r="G279" s="737"/>
      <c r="H279" s="738"/>
      <c r="I279" s="738">
        <v>0</v>
      </c>
      <c r="J279" s="738">
        <v>0</v>
      </c>
      <c r="K279" s="738">
        <v>0</v>
      </c>
      <c r="L279" s="738">
        <v>0</v>
      </c>
      <c r="M279" s="732">
        <v>0</v>
      </c>
      <c r="N279" s="732">
        <v>0</v>
      </c>
      <c r="O279" s="732">
        <v>0</v>
      </c>
      <c r="P279" s="732">
        <v>0</v>
      </c>
      <c r="Q279" s="732">
        <v>0</v>
      </c>
      <c r="R279" s="732">
        <v>0</v>
      </c>
      <c r="S279" s="732">
        <v>0</v>
      </c>
      <c r="T279" s="732">
        <v>0</v>
      </c>
      <c r="U279" s="732">
        <v>0</v>
      </c>
      <c r="V279" s="732">
        <v>-20.000000000000004</v>
      </c>
      <c r="W279" s="732">
        <v>-20.000000000000004</v>
      </c>
      <c r="X279" s="732">
        <v>-20.000000000000004</v>
      </c>
      <c r="Y279" s="732">
        <v>-20.000000000000004</v>
      </c>
      <c r="Z279" s="732">
        <v>-20.000000000000004</v>
      </c>
      <c r="AA279" s="732">
        <v>-20.000000000000004</v>
      </c>
      <c r="AB279" s="732">
        <v>-60</v>
      </c>
      <c r="AC279" s="732">
        <v>-60</v>
      </c>
      <c r="AD279" s="732">
        <v>-60</v>
      </c>
      <c r="AE279" s="732">
        <v>-60</v>
      </c>
      <c r="AF279" s="732">
        <v>-60</v>
      </c>
      <c r="AG279" s="732">
        <v>-60</v>
      </c>
      <c r="AH279" s="732">
        <v>-50</v>
      </c>
      <c r="AI279" s="732">
        <v>-50</v>
      </c>
      <c r="AJ279" s="732">
        <v>-40</v>
      </c>
      <c r="AK279" s="732">
        <v>-30.000000000000004</v>
      </c>
      <c r="AL279" s="732">
        <v>-30.000000000000004</v>
      </c>
      <c r="AM279" s="732">
        <v>-30.000000000000004</v>
      </c>
      <c r="AN279" s="732">
        <v>-30.000000000000004</v>
      </c>
      <c r="AO279" s="732">
        <v>-30.000000000000004</v>
      </c>
      <c r="AP279" s="732">
        <v>-30.000000000000004</v>
      </c>
      <c r="AQ279" s="732">
        <v>-30.000000000000004</v>
      </c>
      <c r="AR279" s="732">
        <v>-30.000000000000004</v>
      </c>
      <c r="AS279" s="732">
        <v>-30.000000000000004</v>
      </c>
      <c r="AT279" s="732">
        <v>-30.000000000000004</v>
      </c>
      <c r="AU279" s="732">
        <v>-30.000000000000004</v>
      </c>
      <c r="AV279" s="732">
        <v>-30.000000000000004</v>
      </c>
      <c r="AW279" s="732">
        <v>-30.000000000000004</v>
      </c>
      <c r="AX279" s="732">
        <v>-30.000000000000004</v>
      </c>
      <c r="AY279" s="732">
        <v>-30.000000000000004</v>
      </c>
      <c r="AZ279" s="732">
        <v>-30.000000000000004</v>
      </c>
      <c r="BA279" s="732">
        <v>-30.000000000000004</v>
      </c>
      <c r="BB279" s="732">
        <v>-30.000000000000004</v>
      </c>
      <c r="BC279" s="732">
        <v>-30.000000000000004</v>
      </c>
      <c r="BD279" s="732">
        <v>-30.000000000000004</v>
      </c>
      <c r="BE279" s="732">
        <v>-20.000000000000004</v>
      </c>
      <c r="BF279" s="732">
        <v>-20.000000000000004</v>
      </c>
      <c r="BG279" s="732">
        <v>-20.000000000000004</v>
      </c>
      <c r="BH279" s="732">
        <v>-20.000000000000004</v>
      </c>
      <c r="BI279" s="732">
        <v>-20.000000000000004</v>
      </c>
      <c r="BJ279" s="732">
        <v>-20.000000000000004</v>
      </c>
      <c r="BK279" s="732"/>
      <c r="BL279" s="732"/>
      <c r="BM279" s="732"/>
      <c r="BN279" s="732"/>
      <c r="BO279" s="732"/>
      <c r="BP279" s="732"/>
      <c r="BQ279" s="732"/>
      <c r="BR279" s="732"/>
      <c r="BS279" s="732"/>
      <c r="BT279" s="732"/>
      <c r="BU279" s="732"/>
      <c r="BV279" s="732"/>
      <c r="BW279" s="732"/>
      <c r="BX279" s="732"/>
      <c r="BY279" s="732"/>
      <c r="BZ279" s="732"/>
      <c r="CA279" s="732"/>
      <c r="CB279" s="732"/>
      <c r="CC279" s="732"/>
      <c r="CD279" s="732"/>
      <c r="CE279" s="732"/>
      <c r="CF279" s="732"/>
      <c r="CG279" s="732"/>
      <c r="CH279" s="732"/>
      <c r="CI279" s="733"/>
    </row>
    <row r="280" spans="2:87" ht="27.6" x14ac:dyDescent="0.25">
      <c r="B280" s="965" t="s">
        <v>527</v>
      </c>
      <c r="C280" s="966" t="s">
        <v>528</v>
      </c>
      <c r="D280" s="966" t="s">
        <v>529</v>
      </c>
      <c r="E280" s="966" t="s">
        <v>145</v>
      </c>
      <c r="F280" s="967">
        <v>2</v>
      </c>
      <c r="G280" s="737"/>
      <c r="H280" s="738"/>
      <c r="I280" s="738">
        <v>3.5527136788005009E-15</v>
      </c>
      <c r="J280" s="738">
        <v>3.5527136788005009E-15</v>
      </c>
      <c r="K280" s="738">
        <v>3.5527136788005009E-15</v>
      </c>
      <c r="L280" s="738">
        <v>3.5527136788005009E-15</v>
      </c>
      <c r="M280" s="732">
        <v>3.5527136788005009E-15</v>
      </c>
      <c r="N280" s="732">
        <v>-14.999999999999996</v>
      </c>
      <c r="O280" s="732">
        <v>-14.999999999999996</v>
      </c>
      <c r="P280" s="732">
        <v>-12.788564999999991</v>
      </c>
      <c r="Q280" s="732">
        <v>-29.999999999999993</v>
      </c>
      <c r="R280" s="732">
        <v>-30</v>
      </c>
      <c r="S280" s="732">
        <v>-51</v>
      </c>
      <c r="T280" s="732">
        <v>-51</v>
      </c>
      <c r="U280" s="732">
        <v>-51</v>
      </c>
      <c r="V280" s="732">
        <v>-47.96531499999999</v>
      </c>
      <c r="W280" s="732">
        <v>-50.999999999999993</v>
      </c>
      <c r="X280" s="732">
        <v>-50.999999999999993</v>
      </c>
      <c r="Y280" s="732">
        <v>-50.999999999999993</v>
      </c>
      <c r="Z280" s="732">
        <v>-50.999999999999993</v>
      </c>
      <c r="AA280" s="732">
        <v>-51</v>
      </c>
      <c r="AB280" s="732">
        <v>-51</v>
      </c>
      <c r="AC280" s="732">
        <v>-51</v>
      </c>
      <c r="AD280" s="732">
        <v>-51</v>
      </c>
      <c r="AE280" s="732">
        <v>-51</v>
      </c>
      <c r="AF280" s="732">
        <v>-51</v>
      </c>
      <c r="AG280" s="732">
        <v>-51</v>
      </c>
      <c r="AH280" s="732">
        <v>-51</v>
      </c>
      <c r="AI280" s="732">
        <v>-51</v>
      </c>
      <c r="AJ280" s="732">
        <v>-51</v>
      </c>
      <c r="AK280" s="732">
        <v>-51</v>
      </c>
      <c r="AL280" s="732">
        <v>-51</v>
      </c>
      <c r="AM280" s="732">
        <v>-51</v>
      </c>
      <c r="AN280" s="732">
        <v>-51</v>
      </c>
      <c r="AO280" s="732">
        <v>-51</v>
      </c>
      <c r="AP280" s="732">
        <v>-51</v>
      </c>
      <c r="AQ280" s="732">
        <v>-51</v>
      </c>
      <c r="AR280" s="732">
        <v>-51</v>
      </c>
      <c r="AS280" s="732">
        <v>-51</v>
      </c>
      <c r="AT280" s="732">
        <v>-51</v>
      </c>
      <c r="AU280" s="732">
        <v>-51</v>
      </c>
      <c r="AV280" s="732">
        <v>-51</v>
      </c>
      <c r="AW280" s="732">
        <v>-51</v>
      </c>
      <c r="AX280" s="732">
        <v>-51</v>
      </c>
      <c r="AY280" s="732">
        <v>-51</v>
      </c>
      <c r="AZ280" s="732">
        <v>-51</v>
      </c>
      <c r="BA280" s="732">
        <v>-51</v>
      </c>
      <c r="BB280" s="732">
        <v>-51</v>
      </c>
      <c r="BC280" s="732">
        <v>-51</v>
      </c>
      <c r="BD280" s="732">
        <v>-51</v>
      </c>
      <c r="BE280" s="732">
        <v>-51</v>
      </c>
      <c r="BF280" s="732">
        <v>-51</v>
      </c>
      <c r="BG280" s="732">
        <v>-51</v>
      </c>
      <c r="BH280" s="732">
        <v>-51</v>
      </c>
      <c r="BI280" s="732">
        <v>-51</v>
      </c>
      <c r="BJ280" s="732">
        <v>-51</v>
      </c>
      <c r="BK280" s="732"/>
      <c r="BL280" s="732"/>
      <c r="BM280" s="732"/>
      <c r="BN280" s="732"/>
      <c r="BO280" s="732"/>
      <c r="BP280" s="732"/>
      <c r="BQ280" s="732"/>
      <c r="BR280" s="732"/>
      <c r="BS280" s="732"/>
      <c r="BT280" s="732"/>
      <c r="BU280" s="732"/>
      <c r="BV280" s="732"/>
      <c r="BW280" s="732"/>
      <c r="BX280" s="732"/>
      <c r="BY280" s="732"/>
      <c r="BZ280" s="732"/>
      <c r="CA280" s="732"/>
      <c r="CB280" s="732"/>
      <c r="CC280" s="732"/>
      <c r="CD280" s="732"/>
      <c r="CE280" s="732"/>
      <c r="CF280" s="732"/>
      <c r="CG280" s="732"/>
      <c r="CH280" s="732"/>
      <c r="CI280" s="733"/>
    </row>
    <row r="281" spans="2:87" ht="27.6" x14ac:dyDescent="0.25">
      <c r="B281" s="968" t="s">
        <v>530</v>
      </c>
      <c r="C281" s="969" t="s">
        <v>531</v>
      </c>
      <c r="D281" s="969" t="s">
        <v>532</v>
      </c>
      <c r="E281" s="969" t="s">
        <v>145</v>
      </c>
      <c r="F281" s="967">
        <v>2</v>
      </c>
      <c r="G281" s="737"/>
      <c r="H281" s="738"/>
      <c r="I281" s="738">
        <v>0</v>
      </c>
      <c r="J281" s="738">
        <v>0</v>
      </c>
      <c r="K281" s="738">
        <v>0</v>
      </c>
      <c r="L281" s="738">
        <v>0</v>
      </c>
      <c r="M281" s="732">
        <v>0</v>
      </c>
      <c r="N281" s="732">
        <v>0</v>
      </c>
      <c r="O281" s="732">
        <v>0</v>
      </c>
      <c r="P281" s="732">
        <v>0</v>
      </c>
      <c r="Q281" s="732">
        <v>0</v>
      </c>
      <c r="R281" s="732">
        <v>0</v>
      </c>
      <c r="S281" s="732">
        <v>0</v>
      </c>
      <c r="T281" s="732">
        <v>0</v>
      </c>
      <c r="U281" s="732">
        <v>5.5</v>
      </c>
      <c r="V281" s="732">
        <v>25.5</v>
      </c>
      <c r="W281" s="732">
        <v>25.5</v>
      </c>
      <c r="X281" s="732">
        <v>25.5</v>
      </c>
      <c r="Y281" s="732">
        <v>25.5</v>
      </c>
      <c r="Z281" s="732">
        <v>25.5</v>
      </c>
      <c r="AA281" s="732">
        <v>25.5</v>
      </c>
      <c r="AB281" s="732">
        <v>65.5</v>
      </c>
      <c r="AC281" s="732">
        <v>65.5</v>
      </c>
      <c r="AD281" s="732">
        <v>65.5</v>
      </c>
      <c r="AE281" s="732">
        <v>65.5</v>
      </c>
      <c r="AF281" s="732">
        <v>65.5</v>
      </c>
      <c r="AG281" s="732">
        <v>65.5</v>
      </c>
      <c r="AH281" s="732">
        <v>65.5</v>
      </c>
      <c r="AI281" s="732">
        <v>65.5</v>
      </c>
      <c r="AJ281" s="732">
        <v>65.5</v>
      </c>
      <c r="AK281" s="732">
        <v>65.5</v>
      </c>
      <c r="AL281" s="732">
        <v>65.5</v>
      </c>
      <c r="AM281" s="732">
        <v>65.5</v>
      </c>
      <c r="AN281" s="732">
        <v>65.5</v>
      </c>
      <c r="AO281" s="732">
        <v>65.5</v>
      </c>
      <c r="AP281" s="732">
        <v>65.5</v>
      </c>
      <c r="AQ281" s="732">
        <v>65.5</v>
      </c>
      <c r="AR281" s="732">
        <v>65.5</v>
      </c>
      <c r="AS281" s="732">
        <v>65.5</v>
      </c>
      <c r="AT281" s="732">
        <v>65.5</v>
      </c>
      <c r="AU281" s="732">
        <v>65.5</v>
      </c>
      <c r="AV281" s="732">
        <v>65.5</v>
      </c>
      <c r="AW281" s="732">
        <v>65.5</v>
      </c>
      <c r="AX281" s="732">
        <v>65.5</v>
      </c>
      <c r="AY281" s="732">
        <v>65.5</v>
      </c>
      <c r="AZ281" s="732">
        <v>65.5</v>
      </c>
      <c r="BA281" s="732">
        <v>65.5</v>
      </c>
      <c r="BB281" s="732">
        <v>65.5</v>
      </c>
      <c r="BC281" s="732">
        <v>65.5</v>
      </c>
      <c r="BD281" s="732">
        <v>65.5</v>
      </c>
      <c r="BE281" s="732">
        <v>65.5</v>
      </c>
      <c r="BF281" s="732">
        <v>65.5</v>
      </c>
      <c r="BG281" s="732">
        <v>65.5</v>
      </c>
      <c r="BH281" s="732">
        <v>65.5</v>
      </c>
      <c r="BI281" s="732">
        <v>65.5</v>
      </c>
      <c r="BJ281" s="732">
        <v>65.5</v>
      </c>
      <c r="BK281" s="732"/>
      <c r="BL281" s="732"/>
      <c r="BM281" s="732"/>
      <c r="BN281" s="732"/>
      <c r="BO281" s="732"/>
      <c r="BP281" s="732"/>
      <c r="BQ281" s="732"/>
      <c r="BR281" s="732"/>
      <c r="BS281" s="732"/>
      <c r="BT281" s="732"/>
      <c r="BU281" s="732"/>
      <c r="BV281" s="732"/>
      <c r="BW281" s="732"/>
      <c r="BX281" s="732"/>
      <c r="BY281" s="732"/>
      <c r="BZ281" s="732"/>
      <c r="CA281" s="732"/>
      <c r="CB281" s="732"/>
      <c r="CC281" s="732"/>
      <c r="CD281" s="732"/>
      <c r="CE281" s="732"/>
      <c r="CF281" s="732"/>
      <c r="CG281" s="732"/>
      <c r="CH281" s="732"/>
      <c r="CI281" s="733"/>
    </row>
    <row r="282" spans="2:87" x14ac:dyDescent="0.25">
      <c r="B282" s="965" t="s">
        <v>533</v>
      </c>
      <c r="C282" s="966" t="s">
        <v>534</v>
      </c>
      <c r="D282" s="966" t="s">
        <v>535</v>
      </c>
      <c r="E282" s="966" t="s">
        <v>145</v>
      </c>
      <c r="F282" s="967">
        <v>2</v>
      </c>
      <c r="G282" s="737"/>
      <c r="H282" s="738"/>
      <c r="I282" s="738">
        <v>9.4339999999999993</v>
      </c>
      <c r="J282" s="738">
        <v>9.3906200000000002</v>
      </c>
      <c r="K282" s="738">
        <v>9.3472500000000007</v>
      </c>
      <c r="L282" s="738">
        <v>9.3038799999999995</v>
      </c>
      <c r="M282" s="732">
        <v>9.2605000000000004</v>
      </c>
      <c r="N282" s="732">
        <v>9.2171199999999995</v>
      </c>
      <c r="O282" s="732">
        <v>9.1737500000000001</v>
      </c>
      <c r="P282" s="732">
        <v>9.1303800000000006</v>
      </c>
      <c r="Q282" s="732">
        <v>9.0869999999999997</v>
      </c>
      <c r="R282" s="732">
        <v>9.0436200000000007</v>
      </c>
      <c r="S282" s="732">
        <v>9.0002399999999998</v>
      </c>
      <c r="T282" s="732">
        <v>8.95688</v>
      </c>
      <c r="U282" s="732">
        <v>9.9135000000000009</v>
      </c>
      <c r="V282" s="732">
        <v>9.87012</v>
      </c>
      <c r="W282" s="732">
        <v>9.8267500000000005</v>
      </c>
      <c r="X282" s="732">
        <v>9.7833799999999993</v>
      </c>
      <c r="Y282" s="732">
        <v>9.74</v>
      </c>
      <c r="Z282" s="732">
        <v>9.6966199999999994</v>
      </c>
      <c r="AA282" s="732">
        <v>1</v>
      </c>
      <c r="AB282" s="732">
        <v>1</v>
      </c>
      <c r="AC282" s="732">
        <v>1</v>
      </c>
      <c r="AD282" s="732">
        <v>1</v>
      </c>
      <c r="AE282" s="732">
        <v>1</v>
      </c>
      <c r="AF282" s="732">
        <v>1</v>
      </c>
      <c r="AG282" s="732">
        <v>1</v>
      </c>
      <c r="AH282" s="732">
        <v>1</v>
      </c>
      <c r="AI282" s="732">
        <v>1</v>
      </c>
      <c r="AJ282" s="732">
        <v>1</v>
      </c>
      <c r="AK282" s="732">
        <v>1</v>
      </c>
      <c r="AL282" s="732">
        <v>1</v>
      </c>
      <c r="AM282" s="732">
        <v>1</v>
      </c>
      <c r="AN282" s="732">
        <v>1</v>
      </c>
      <c r="AO282" s="732">
        <v>1</v>
      </c>
      <c r="AP282" s="732">
        <v>1</v>
      </c>
      <c r="AQ282" s="732">
        <v>1</v>
      </c>
      <c r="AR282" s="732">
        <v>1</v>
      </c>
      <c r="AS282" s="732">
        <v>1</v>
      </c>
      <c r="AT282" s="732">
        <v>1</v>
      </c>
      <c r="AU282" s="732">
        <v>1</v>
      </c>
      <c r="AV282" s="732">
        <v>1</v>
      </c>
      <c r="AW282" s="732">
        <v>1</v>
      </c>
      <c r="AX282" s="732">
        <v>1</v>
      </c>
      <c r="AY282" s="732">
        <v>1</v>
      </c>
      <c r="AZ282" s="732">
        <v>1</v>
      </c>
      <c r="BA282" s="732">
        <v>1</v>
      </c>
      <c r="BB282" s="732">
        <v>1</v>
      </c>
      <c r="BC282" s="732">
        <v>1</v>
      </c>
      <c r="BD282" s="732">
        <v>1</v>
      </c>
      <c r="BE282" s="732">
        <v>1</v>
      </c>
      <c r="BF282" s="732">
        <v>1</v>
      </c>
      <c r="BG282" s="732">
        <v>1</v>
      </c>
      <c r="BH282" s="732">
        <v>1</v>
      </c>
      <c r="BI282" s="732">
        <v>1</v>
      </c>
      <c r="BJ282" s="732">
        <v>1</v>
      </c>
      <c r="BK282" s="732"/>
      <c r="BL282" s="732"/>
      <c r="BM282" s="732"/>
      <c r="BN282" s="732"/>
      <c r="BO282" s="732"/>
      <c r="BP282" s="732"/>
      <c r="BQ282" s="732"/>
      <c r="BR282" s="732"/>
      <c r="BS282" s="732"/>
      <c r="BT282" s="732"/>
      <c r="BU282" s="732"/>
      <c r="BV282" s="732"/>
      <c r="BW282" s="732"/>
      <c r="BX282" s="732"/>
      <c r="BY282" s="732"/>
      <c r="BZ282" s="732"/>
      <c r="CA282" s="732"/>
      <c r="CB282" s="732"/>
      <c r="CC282" s="732"/>
      <c r="CD282" s="732"/>
      <c r="CE282" s="732"/>
      <c r="CF282" s="732"/>
      <c r="CG282" s="732"/>
      <c r="CH282" s="732"/>
      <c r="CI282" s="733"/>
    </row>
    <row r="283" spans="2:87" ht="30.6" customHeight="1" x14ac:dyDescent="0.25">
      <c r="B283" s="970" t="s">
        <v>536</v>
      </c>
      <c r="C283" s="971" t="s">
        <v>537</v>
      </c>
      <c r="D283" s="972" t="s">
        <v>538</v>
      </c>
      <c r="E283" s="971" t="s">
        <v>145</v>
      </c>
      <c r="F283" s="973">
        <v>2</v>
      </c>
      <c r="G283" s="737"/>
      <c r="H283" s="738"/>
      <c r="I283" s="738">
        <v>3.8</v>
      </c>
      <c r="J283" s="738">
        <v>3.8</v>
      </c>
      <c r="K283" s="738">
        <v>3.8</v>
      </c>
      <c r="L283" s="738">
        <v>3.8</v>
      </c>
      <c r="M283" s="732">
        <v>3.8</v>
      </c>
      <c r="N283" s="732">
        <v>3.8</v>
      </c>
      <c r="O283" s="732">
        <v>3.8</v>
      </c>
      <c r="P283" s="732">
        <v>3.8</v>
      </c>
      <c r="Q283" s="732">
        <v>3.8</v>
      </c>
      <c r="R283" s="732">
        <v>3.8</v>
      </c>
      <c r="S283" s="732">
        <v>3.8</v>
      </c>
      <c r="T283" s="732">
        <v>3.8</v>
      </c>
      <c r="U283" s="732">
        <v>3.8</v>
      </c>
      <c r="V283" s="732">
        <v>3.8</v>
      </c>
      <c r="W283" s="732">
        <v>3.8</v>
      </c>
      <c r="X283" s="732">
        <v>3.8</v>
      </c>
      <c r="Y283" s="732">
        <v>3.8</v>
      </c>
      <c r="Z283" s="732">
        <v>3.8</v>
      </c>
      <c r="AA283" s="732">
        <v>3.8</v>
      </c>
      <c r="AB283" s="732">
        <v>3.8</v>
      </c>
      <c r="AC283" s="732">
        <v>0</v>
      </c>
      <c r="AD283" s="732">
        <v>0</v>
      </c>
      <c r="AE283" s="732">
        <v>0</v>
      </c>
      <c r="AF283" s="732">
        <v>0</v>
      </c>
      <c r="AG283" s="732">
        <v>0</v>
      </c>
      <c r="AH283" s="732">
        <v>0</v>
      </c>
      <c r="AI283" s="732">
        <v>0</v>
      </c>
      <c r="AJ283" s="732">
        <v>0</v>
      </c>
      <c r="AK283" s="732">
        <v>0</v>
      </c>
      <c r="AL283" s="732">
        <v>0</v>
      </c>
      <c r="AM283" s="732">
        <v>0</v>
      </c>
      <c r="AN283" s="732">
        <v>0</v>
      </c>
      <c r="AO283" s="732">
        <v>0</v>
      </c>
      <c r="AP283" s="732">
        <v>0</v>
      </c>
      <c r="AQ283" s="732">
        <v>0</v>
      </c>
      <c r="AR283" s="732">
        <v>0</v>
      </c>
      <c r="AS283" s="732">
        <v>0</v>
      </c>
      <c r="AT283" s="732">
        <v>0</v>
      </c>
      <c r="AU283" s="732">
        <v>0</v>
      </c>
      <c r="AV283" s="732">
        <v>0</v>
      </c>
      <c r="AW283" s="732">
        <v>0</v>
      </c>
      <c r="AX283" s="732">
        <v>0</v>
      </c>
      <c r="AY283" s="732">
        <v>0</v>
      </c>
      <c r="AZ283" s="732">
        <v>0</v>
      </c>
      <c r="BA283" s="732">
        <v>0</v>
      </c>
      <c r="BB283" s="732">
        <v>0</v>
      </c>
      <c r="BC283" s="732">
        <v>0</v>
      </c>
      <c r="BD283" s="732">
        <v>0</v>
      </c>
      <c r="BE283" s="732">
        <v>0</v>
      </c>
      <c r="BF283" s="732">
        <v>0</v>
      </c>
      <c r="BG283" s="732">
        <v>0</v>
      </c>
      <c r="BH283" s="732">
        <v>0</v>
      </c>
      <c r="BI283" s="732">
        <v>0</v>
      </c>
      <c r="BJ283" s="732">
        <v>0</v>
      </c>
      <c r="BK283" s="732"/>
      <c r="BL283" s="732"/>
      <c r="BM283" s="732"/>
      <c r="BN283" s="732"/>
      <c r="BO283" s="732"/>
      <c r="BP283" s="732"/>
      <c r="BQ283" s="732"/>
      <c r="BR283" s="732"/>
      <c r="BS283" s="732"/>
      <c r="BT283" s="732"/>
      <c r="BU283" s="732"/>
      <c r="BV283" s="732"/>
      <c r="BW283" s="732"/>
      <c r="BX283" s="732"/>
      <c r="BY283" s="732"/>
      <c r="BZ283" s="732"/>
      <c r="CA283" s="732"/>
      <c r="CB283" s="732"/>
      <c r="CC283" s="732"/>
      <c r="CD283" s="732"/>
      <c r="CE283" s="732"/>
      <c r="CF283" s="732"/>
      <c r="CG283" s="732"/>
      <c r="CH283" s="732"/>
      <c r="CI283" s="733"/>
    </row>
    <row r="284" spans="2:87" ht="30.6" customHeight="1" x14ac:dyDescent="0.25">
      <c r="B284" s="970" t="s">
        <v>539</v>
      </c>
      <c r="C284" s="971" t="s">
        <v>693</v>
      </c>
      <c r="D284" s="972" t="s">
        <v>541</v>
      </c>
      <c r="E284" s="971" t="s">
        <v>145</v>
      </c>
      <c r="F284" s="973">
        <v>2</v>
      </c>
      <c r="G284" s="737"/>
      <c r="H284" s="738"/>
      <c r="I284" s="738">
        <v>24</v>
      </c>
      <c r="J284" s="738">
        <v>24</v>
      </c>
      <c r="K284" s="738">
        <v>24</v>
      </c>
      <c r="L284" s="738">
        <v>24</v>
      </c>
      <c r="M284" s="732">
        <v>24</v>
      </c>
      <c r="N284" s="732">
        <v>24</v>
      </c>
      <c r="O284" s="732">
        <v>24</v>
      </c>
      <c r="P284" s="732">
        <v>24</v>
      </c>
      <c r="Q284" s="732">
        <v>24</v>
      </c>
      <c r="R284" s="732">
        <v>24</v>
      </c>
      <c r="S284" s="732">
        <v>24</v>
      </c>
      <c r="T284" s="732">
        <v>24</v>
      </c>
      <c r="U284" s="732">
        <v>24</v>
      </c>
      <c r="V284" s="732">
        <v>24</v>
      </c>
      <c r="W284" s="732">
        <v>24</v>
      </c>
      <c r="X284" s="732">
        <v>24</v>
      </c>
      <c r="Y284" s="732">
        <v>24</v>
      </c>
      <c r="Z284" s="732">
        <v>24</v>
      </c>
      <c r="AA284" s="732">
        <v>24</v>
      </c>
      <c r="AB284" s="732">
        <v>24</v>
      </c>
      <c r="AC284" s="732">
        <v>24</v>
      </c>
      <c r="AD284" s="732">
        <v>24</v>
      </c>
      <c r="AE284" s="732">
        <v>24</v>
      </c>
      <c r="AF284" s="732">
        <v>24</v>
      </c>
      <c r="AG284" s="732">
        <v>24</v>
      </c>
      <c r="AH284" s="732">
        <v>24</v>
      </c>
      <c r="AI284" s="732">
        <v>24</v>
      </c>
      <c r="AJ284" s="732">
        <v>24</v>
      </c>
      <c r="AK284" s="732">
        <v>24</v>
      </c>
      <c r="AL284" s="732">
        <v>24</v>
      </c>
      <c r="AM284" s="732">
        <v>24</v>
      </c>
      <c r="AN284" s="732">
        <v>24</v>
      </c>
      <c r="AO284" s="732">
        <v>24</v>
      </c>
      <c r="AP284" s="732">
        <v>24</v>
      </c>
      <c r="AQ284" s="732">
        <v>24</v>
      </c>
      <c r="AR284" s="732">
        <v>24</v>
      </c>
      <c r="AS284" s="732">
        <v>24</v>
      </c>
      <c r="AT284" s="732">
        <v>24</v>
      </c>
      <c r="AU284" s="732">
        <v>24</v>
      </c>
      <c r="AV284" s="732">
        <v>24</v>
      </c>
      <c r="AW284" s="732">
        <v>24</v>
      </c>
      <c r="AX284" s="732">
        <v>24</v>
      </c>
      <c r="AY284" s="732">
        <v>24</v>
      </c>
      <c r="AZ284" s="732">
        <v>24</v>
      </c>
      <c r="BA284" s="732">
        <v>24</v>
      </c>
      <c r="BB284" s="732">
        <v>24</v>
      </c>
      <c r="BC284" s="732">
        <v>24</v>
      </c>
      <c r="BD284" s="732">
        <v>24</v>
      </c>
      <c r="BE284" s="732">
        <v>24</v>
      </c>
      <c r="BF284" s="732">
        <v>24</v>
      </c>
      <c r="BG284" s="732">
        <v>24</v>
      </c>
      <c r="BH284" s="732">
        <v>24</v>
      </c>
      <c r="BI284" s="732">
        <v>24</v>
      </c>
      <c r="BJ284" s="732">
        <v>24</v>
      </c>
      <c r="BK284" s="732"/>
      <c r="BL284" s="732"/>
      <c r="BM284" s="732"/>
      <c r="BN284" s="732"/>
      <c r="BO284" s="732"/>
      <c r="BP284" s="732"/>
      <c r="BQ284" s="732"/>
      <c r="BR284" s="732"/>
      <c r="BS284" s="732"/>
      <c r="BT284" s="732"/>
      <c r="BU284" s="732"/>
      <c r="BV284" s="732"/>
      <c r="BW284" s="732"/>
      <c r="BX284" s="732"/>
      <c r="BY284" s="732"/>
      <c r="BZ284" s="732"/>
      <c r="CA284" s="732"/>
      <c r="CB284" s="732"/>
      <c r="CC284" s="732"/>
      <c r="CD284" s="732"/>
      <c r="CE284" s="732"/>
      <c r="CF284" s="732"/>
      <c r="CG284" s="732"/>
      <c r="CH284" s="732"/>
      <c r="CI284" s="733"/>
    </row>
    <row r="285" spans="2:87" ht="41.4" x14ac:dyDescent="0.25">
      <c r="B285" s="965" t="s">
        <v>542</v>
      </c>
      <c r="C285" s="966" t="s">
        <v>543</v>
      </c>
      <c r="D285" s="966" t="s">
        <v>544</v>
      </c>
      <c r="E285" s="966" t="s">
        <v>145</v>
      </c>
      <c r="F285" s="967">
        <v>2</v>
      </c>
      <c r="G285" s="737"/>
      <c r="H285" s="738"/>
      <c r="I285" s="738">
        <v>0</v>
      </c>
      <c r="J285" s="738">
        <v>0</v>
      </c>
      <c r="K285" s="738">
        <v>0</v>
      </c>
      <c r="L285" s="738">
        <v>0</v>
      </c>
      <c r="M285" s="732">
        <v>0</v>
      </c>
      <c r="N285" s="732">
        <v>0</v>
      </c>
      <c r="O285" s="732">
        <v>0</v>
      </c>
      <c r="P285" s="732">
        <v>0</v>
      </c>
      <c r="Q285" s="732">
        <v>0</v>
      </c>
      <c r="R285" s="732">
        <v>0</v>
      </c>
      <c r="S285" s="732">
        <v>0</v>
      </c>
      <c r="T285" s="732">
        <v>0</v>
      </c>
      <c r="U285" s="732">
        <v>0</v>
      </c>
      <c r="V285" s="732">
        <v>0</v>
      </c>
      <c r="W285" s="732">
        <v>0</v>
      </c>
      <c r="X285" s="732">
        <v>0</v>
      </c>
      <c r="Y285" s="732">
        <v>0</v>
      </c>
      <c r="Z285" s="732">
        <v>0</v>
      </c>
      <c r="AA285" s="732">
        <v>0</v>
      </c>
      <c r="AB285" s="732">
        <v>0</v>
      </c>
      <c r="AC285" s="732">
        <v>0</v>
      </c>
      <c r="AD285" s="732">
        <v>0</v>
      </c>
      <c r="AE285" s="732">
        <v>0</v>
      </c>
      <c r="AF285" s="732">
        <v>0</v>
      </c>
      <c r="AG285" s="732">
        <v>0</v>
      </c>
      <c r="AH285" s="732">
        <v>0</v>
      </c>
      <c r="AI285" s="732">
        <v>0</v>
      </c>
      <c r="AJ285" s="732">
        <v>0</v>
      </c>
      <c r="AK285" s="732">
        <v>0</v>
      </c>
      <c r="AL285" s="732">
        <v>0</v>
      </c>
      <c r="AM285" s="732">
        <v>0</v>
      </c>
      <c r="AN285" s="732">
        <v>0</v>
      </c>
      <c r="AO285" s="732">
        <v>0</v>
      </c>
      <c r="AP285" s="732">
        <v>0</v>
      </c>
      <c r="AQ285" s="732">
        <v>0</v>
      </c>
      <c r="AR285" s="732">
        <v>0</v>
      </c>
      <c r="AS285" s="732">
        <v>0</v>
      </c>
      <c r="AT285" s="732">
        <v>0</v>
      </c>
      <c r="AU285" s="732">
        <v>0</v>
      </c>
      <c r="AV285" s="732">
        <v>0</v>
      </c>
      <c r="AW285" s="732">
        <v>0</v>
      </c>
      <c r="AX285" s="732">
        <v>0</v>
      </c>
      <c r="AY285" s="732">
        <v>0</v>
      </c>
      <c r="AZ285" s="732">
        <v>0</v>
      </c>
      <c r="BA285" s="732">
        <v>0</v>
      </c>
      <c r="BB285" s="732">
        <v>0</v>
      </c>
      <c r="BC285" s="732">
        <v>0</v>
      </c>
      <c r="BD285" s="732">
        <v>0</v>
      </c>
      <c r="BE285" s="732">
        <v>0</v>
      </c>
      <c r="BF285" s="732">
        <v>0</v>
      </c>
      <c r="BG285" s="732">
        <v>0</v>
      </c>
      <c r="BH285" s="732">
        <v>0</v>
      </c>
      <c r="BI285" s="732">
        <v>0</v>
      </c>
      <c r="BJ285" s="732">
        <v>0</v>
      </c>
      <c r="BK285" s="732"/>
      <c r="BL285" s="732"/>
      <c r="BM285" s="732"/>
      <c r="BN285" s="732"/>
      <c r="BO285" s="732"/>
      <c r="BP285" s="732"/>
      <c r="BQ285" s="732"/>
      <c r="BR285" s="732"/>
      <c r="BS285" s="732"/>
      <c r="BT285" s="732"/>
      <c r="BU285" s="732"/>
      <c r="BV285" s="732"/>
      <c r="BW285" s="732"/>
      <c r="BX285" s="732"/>
      <c r="BY285" s="732"/>
      <c r="BZ285" s="732"/>
      <c r="CA285" s="732"/>
      <c r="CB285" s="732"/>
      <c r="CC285" s="732"/>
      <c r="CD285" s="732"/>
      <c r="CE285" s="732"/>
      <c r="CF285" s="732"/>
      <c r="CG285" s="732"/>
      <c r="CH285" s="732"/>
      <c r="CI285" s="733"/>
    </row>
    <row r="286" spans="2:87" x14ac:dyDescent="0.25">
      <c r="B286" s="965" t="s">
        <v>545</v>
      </c>
      <c r="C286" s="966" t="s">
        <v>546</v>
      </c>
      <c r="D286" s="966" t="s">
        <v>547</v>
      </c>
      <c r="E286" s="966" t="s">
        <v>145</v>
      </c>
      <c r="F286" s="967">
        <v>2</v>
      </c>
      <c r="G286" s="737"/>
      <c r="H286" s="738"/>
      <c r="I286" s="738">
        <v>0</v>
      </c>
      <c r="J286" s="738">
        <v>0</v>
      </c>
      <c r="K286" s="738">
        <v>0</v>
      </c>
      <c r="L286" s="738">
        <v>0</v>
      </c>
      <c r="M286" s="732">
        <v>0</v>
      </c>
      <c r="N286" s="732">
        <v>0</v>
      </c>
      <c r="O286" s="732">
        <v>0</v>
      </c>
      <c r="P286" s="732">
        <v>0</v>
      </c>
      <c r="Q286" s="732">
        <v>0</v>
      </c>
      <c r="R286" s="732">
        <v>0</v>
      </c>
      <c r="S286" s="732">
        <v>0</v>
      </c>
      <c r="T286" s="732">
        <v>0</v>
      </c>
      <c r="U286" s="732">
        <v>0</v>
      </c>
      <c r="V286" s="732">
        <v>0</v>
      </c>
      <c r="W286" s="732">
        <v>0</v>
      </c>
      <c r="X286" s="732">
        <v>0</v>
      </c>
      <c r="Y286" s="732">
        <v>0</v>
      </c>
      <c r="Z286" s="732">
        <v>0</v>
      </c>
      <c r="AA286" s="732">
        <v>0</v>
      </c>
      <c r="AB286" s="732">
        <v>0</v>
      </c>
      <c r="AC286" s="732">
        <v>0</v>
      </c>
      <c r="AD286" s="732">
        <v>0</v>
      </c>
      <c r="AE286" s="732">
        <v>0</v>
      </c>
      <c r="AF286" s="732">
        <v>0</v>
      </c>
      <c r="AG286" s="732">
        <v>0</v>
      </c>
      <c r="AH286" s="732">
        <v>0</v>
      </c>
      <c r="AI286" s="732">
        <v>0</v>
      </c>
      <c r="AJ286" s="732">
        <v>0</v>
      </c>
      <c r="AK286" s="732">
        <v>0</v>
      </c>
      <c r="AL286" s="732">
        <v>0</v>
      </c>
      <c r="AM286" s="732">
        <v>0</v>
      </c>
      <c r="AN286" s="732">
        <v>0</v>
      </c>
      <c r="AO286" s="732">
        <v>0</v>
      </c>
      <c r="AP286" s="732">
        <v>0</v>
      </c>
      <c r="AQ286" s="732">
        <v>0</v>
      </c>
      <c r="AR286" s="732">
        <v>0</v>
      </c>
      <c r="AS286" s="732">
        <v>0</v>
      </c>
      <c r="AT286" s="732">
        <v>0</v>
      </c>
      <c r="AU286" s="732">
        <v>0</v>
      </c>
      <c r="AV286" s="732">
        <v>0</v>
      </c>
      <c r="AW286" s="732">
        <v>0</v>
      </c>
      <c r="AX286" s="732">
        <v>0</v>
      </c>
      <c r="AY286" s="732">
        <v>0</v>
      </c>
      <c r="AZ286" s="732">
        <v>0</v>
      </c>
      <c r="BA286" s="732">
        <v>0</v>
      </c>
      <c r="BB286" s="732">
        <v>0</v>
      </c>
      <c r="BC286" s="732">
        <v>0</v>
      </c>
      <c r="BD286" s="732">
        <v>0</v>
      </c>
      <c r="BE286" s="732">
        <v>0</v>
      </c>
      <c r="BF286" s="732">
        <v>0</v>
      </c>
      <c r="BG286" s="732">
        <v>0</v>
      </c>
      <c r="BH286" s="732">
        <v>0</v>
      </c>
      <c r="BI286" s="732">
        <v>0</v>
      </c>
      <c r="BJ286" s="732">
        <v>0</v>
      </c>
      <c r="BK286" s="732"/>
      <c r="BL286" s="732"/>
      <c r="BM286" s="732"/>
      <c r="BN286" s="732"/>
      <c r="BO286" s="732"/>
      <c r="BP286" s="732"/>
      <c r="BQ286" s="732"/>
      <c r="BR286" s="732"/>
      <c r="BS286" s="732"/>
      <c r="BT286" s="732"/>
      <c r="BU286" s="732"/>
      <c r="BV286" s="732"/>
      <c r="BW286" s="732"/>
      <c r="BX286" s="732"/>
      <c r="BY286" s="732"/>
      <c r="BZ286" s="732"/>
      <c r="CA286" s="732"/>
      <c r="CB286" s="732"/>
      <c r="CC286" s="732"/>
      <c r="CD286" s="732"/>
      <c r="CE286" s="732"/>
      <c r="CF286" s="732"/>
      <c r="CG286" s="732"/>
      <c r="CH286" s="732"/>
      <c r="CI286" s="733"/>
    </row>
    <row r="287" spans="2:87" ht="14.4" thickBot="1" x14ac:dyDescent="0.3">
      <c r="B287" s="974" t="s">
        <v>548</v>
      </c>
      <c r="C287" s="975" t="s">
        <v>549</v>
      </c>
      <c r="D287" s="975" t="s">
        <v>550</v>
      </c>
      <c r="E287" s="975" t="s">
        <v>145</v>
      </c>
      <c r="F287" s="976">
        <v>2</v>
      </c>
      <c r="G287" s="748"/>
      <c r="H287" s="749"/>
      <c r="I287" s="749">
        <v>0</v>
      </c>
      <c r="J287" s="749">
        <v>0</v>
      </c>
      <c r="K287" s="749">
        <v>0</v>
      </c>
      <c r="L287" s="749">
        <v>0</v>
      </c>
      <c r="M287" s="1447">
        <v>0</v>
      </c>
      <c r="N287" s="1447">
        <v>0</v>
      </c>
      <c r="O287" s="1447">
        <v>0</v>
      </c>
      <c r="P287" s="1447">
        <v>0</v>
      </c>
      <c r="Q287" s="750">
        <v>0</v>
      </c>
      <c r="R287" s="750">
        <v>0</v>
      </c>
      <c r="S287" s="750">
        <v>0</v>
      </c>
      <c r="T287" s="750">
        <v>0</v>
      </c>
      <c r="U287" s="750">
        <v>0</v>
      </c>
      <c r="V287" s="750">
        <v>0</v>
      </c>
      <c r="W287" s="750">
        <v>0</v>
      </c>
      <c r="X287" s="750">
        <v>0</v>
      </c>
      <c r="Y287" s="750">
        <v>0</v>
      </c>
      <c r="Z287" s="750">
        <v>0</v>
      </c>
      <c r="AA287" s="750">
        <v>0</v>
      </c>
      <c r="AB287" s="750">
        <v>0</v>
      </c>
      <c r="AC287" s="750">
        <v>0</v>
      </c>
      <c r="AD287" s="750">
        <v>0</v>
      </c>
      <c r="AE287" s="750">
        <v>0</v>
      </c>
      <c r="AF287" s="750">
        <v>0</v>
      </c>
      <c r="AG287" s="750">
        <v>0</v>
      </c>
      <c r="AH287" s="750">
        <v>0</v>
      </c>
      <c r="AI287" s="750">
        <v>0</v>
      </c>
      <c r="AJ287" s="750">
        <v>0</v>
      </c>
      <c r="AK287" s="750">
        <v>0</v>
      </c>
      <c r="AL287" s="750">
        <v>0</v>
      </c>
      <c r="AM287" s="750">
        <v>0</v>
      </c>
      <c r="AN287" s="750">
        <v>0</v>
      </c>
      <c r="AO287" s="750">
        <v>0</v>
      </c>
      <c r="AP287" s="750">
        <v>0</v>
      </c>
      <c r="AQ287" s="750">
        <v>0</v>
      </c>
      <c r="AR287" s="750">
        <v>0</v>
      </c>
      <c r="AS287" s="750">
        <v>0</v>
      </c>
      <c r="AT287" s="750">
        <v>0</v>
      </c>
      <c r="AU287" s="750">
        <v>0</v>
      </c>
      <c r="AV287" s="750">
        <v>0</v>
      </c>
      <c r="AW287" s="750">
        <v>0</v>
      </c>
      <c r="AX287" s="750">
        <v>0</v>
      </c>
      <c r="AY287" s="750">
        <v>0</v>
      </c>
      <c r="AZ287" s="750">
        <v>0</v>
      </c>
      <c r="BA287" s="750">
        <v>0</v>
      </c>
      <c r="BB287" s="750">
        <v>0</v>
      </c>
      <c r="BC287" s="750">
        <v>0</v>
      </c>
      <c r="BD287" s="750">
        <v>0</v>
      </c>
      <c r="BE287" s="750">
        <v>0</v>
      </c>
      <c r="BF287" s="750">
        <v>0</v>
      </c>
      <c r="BG287" s="750">
        <v>0</v>
      </c>
      <c r="BH287" s="750">
        <v>0</v>
      </c>
      <c r="BI287" s="750">
        <v>0</v>
      </c>
      <c r="BJ287" s="750">
        <v>0</v>
      </c>
      <c r="BK287" s="750"/>
      <c r="BL287" s="750"/>
      <c r="BM287" s="750"/>
      <c r="BN287" s="750"/>
      <c r="BO287" s="750"/>
      <c r="BP287" s="750"/>
      <c r="BQ287" s="750"/>
      <c r="BR287" s="750"/>
      <c r="BS287" s="750"/>
      <c r="BT287" s="750"/>
      <c r="BU287" s="750"/>
      <c r="BV287" s="750"/>
      <c r="BW287" s="750"/>
      <c r="BX287" s="750"/>
      <c r="BY287" s="750"/>
      <c r="BZ287" s="750"/>
      <c r="CA287" s="750"/>
      <c r="CB287" s="750"/>
      <c r="CC287" s="750"/>
      <c r="CD287" s="750"/>
      <c r="CE287" s="750"/>
      <c r="CF287" s="750"/>
      <c r="CG287" s="750"/>
      <c r="CH287" s="750"/>
      <c r="CI287" s="751"/>
    </row>
    <row r="288" spans="2:87" ht="55.2" x14ac:dyDescent="0.25">
      <c r="B288" s="977" t="s">
        <v>551</v>
      </c>
      <c r="C288" s="978" t="s">
        <v>552</v>
      </c>
      <c r="D288" s="979" t="s">
        <v>553</v>
      </c>
      <c r="E288" s="978" t="s">
        <v>145</v>
      </c>
      <c r="F288" s="980">
        <v>2</v>
      </c>
      <c r="G288" s="729"/>
      <c r="H288" s="730"/>
      <c r="I288" s="730">
        <v>0</v>
      </c>
      <c r="J288" s="730">
        <v>0</v>
      </c>
      <c r="K288" s="730">
        <v>0</v>
      </c>
      <c r="L288" s="730">
        <v>0</v>
      </c>
      <c r="M288" s="731">
        <v>-0.37669999999999998</v>
      </c>
      <c r="N288" s="731">
        <v>-1.5015000000000001</v>
      </c>
      <c r="O288" s="731">
        <v>-2.5167999999999999</v>
      </c>
      <c r="P288" s="731">
        <v>-2.9838</v>
      </c>
      <c r="Q288" s="731">
        <v>-3.4377</v>
      </c>
      <c r="R288" s="731">
        <v>-3.5225999999999997</v>
      </c>
      <c r="S288" s="731">
        <v>-3.6074999999999999</v>
      </c>
      <c r="T288" s="731">
        <v>-3.6923999999999997</v>
      </c>
      <c r="U288" s="731">
        <v>-3.7521</v>
      </c>
      <c r="V288" s="731">
        <v>-3.7674999999999996</v>
      </c>
      <c r="W288" s="731">
        <v>-3.7827999999999999</v>
      </c>
      <c r="X288" s="731">
        <v>-3.7953999999999999</v>
      </c>
      <c r="Y288" s="731">
        <v>-3.8079999999999998</v>
      </c>
      <c r="Z288" s="731">
        <v>-3.8205999999999998</v>
      </c>
      <c r="AA288" s="731">
        <v>-3.8331999999999997</v>
      </c>
      <c r="AB288" s="731">
        <v>-3.8457999999999997</v>
      </c>
      <c r="AC288" s="731">
        <v>-3.8583999999999996</v>
      </c>
      <c r="AD288" s="731">
        <v>-3.871</v>
      </c>
      <c r="AE288" s="731">
        <v>-3.8835999999999999</v>
      </c>
      <c r="AF288" s="731">
        <v>-3.8961999999999999</v>
      </c>
      <c r="AG288" s="731">
        <v>-3.9087999999999998</v>
      </c>
      <c r="AH288" s="731">
        <v>-3.9213999999999998</v>
      </c>
      <c r="AI288" s="731">
        <v>-3.9339999999999997</v>
      </c>
      <c r="AJ288" s="731">
        <v>-3.9465999999999997</v>
      </c>
      <c r="AK288" s="731">
        <v>-3.9592000000000001</v>
      </c>
      <c r="AL288" s="731">
        <v>-3.9718</v>
      </c>
      <c r="AM288" s="731">
        <v>-3.9843999999999999</v>
      </c>
      <c r="AN288" s="731">
        <v>-3.9969999999999999</v>
      </c>
      <c r="AO288" s="731">
        <v>-4.0072000000000001</v>
      </c>
      <c r="AP288" s="731">
        <v>-4.0072000000000001</v>
      </c>
      <c r="AQ288" s="731">
        <v>-4.0072000000000001</v>
      </c>
      <c r="AR288" s="731">
        <v>-4.0072000000000001</v>
      </c>
      <c r="AS288" s="731">
        <v>-4.0072000000000001</v>
      </c>
      <c r="AT288" s="731">
        <v>-4.0072000000000001</v>
      </c>
      <c r="AU288" s="731">
        <v>-4.0072000000000001</v>
      </c>
      <c r="AV288" s="731">
        <v>-4.0072000000000001</v>
      </c>
      <c r="AW288" s="731">
        <v>-4.0072000000000001</v>
      </c>
      <c r="AX288" s="731">
        <v>-4.0072000000000001</v>
      </c>
      <c r="AY288" s="731">
        <v>-4.0072000000000001</v>
      </c>
      <c r="AZ288" s="731">
        <v>-4.0072000000000001</v>
      </c>
      <c r="BA288" s="731">
        <v>-4.0072000000000001</v>
      </c>
      <c r="BB288" s="731">
        <v>-4.0072000000000001</v>
      </c>
      <c r="BC288" s="731">
        <v>-4.0072000000000001</v>
      </c>
      <c r="BD288" s="731">
        <v>-4.0072000000000001</v>
      </c>
      <c r="BE288" s="731">
        <v>-4.0072000000000001</v>
      </c>
      <c r="BF288" s="731">
        <v>-4.0072000000000001</v>
      </c>
      <c r="BG288" s="731">
        <v>-4.0072000000000001</v>
      </c>
      <c r="BH288" s="731">
        <v>-4.0072000000000001</v>
      </c>
      <c r="BI288" s="731">
        <v>-4.0072000000000001</v>
      </c>
      <c r="BJ288" s="731">
        <v>-4.0072000000000001</v>
      </c>
      <c r="BK288" s="731"/>
      <c r="BL288" s="731"/>
      <c r="BM288" s="731"/>
      <c r="BN288" s="731"/>
      <c r="BO288" s="731"/>
      <c r="BP288" s="731"/>
      <c r="BQ288" s="731"/>
      <c r="BR288" s="731"/>
      <c r="BS288" s="731"/>
      <c r="BT288" s="731"/>
      <c r="BU288" s="731"/>
      <c r="BV288" s="731"/>
      <c r="BW288" s="731"/>
      <c r="BX288" s="731"/>
      <c r="BY288" s="731"/>
      <c r="BZ288" s="731"/>
      <c r="CA288" s="731"/>
      <c r="CB288" s="731"/>
      <c r="CC288" s="731"/>
      <c r="CD288" s="731"/>
      <c r="CE288" s="731"/>
      <c r="CF288" s="731"/>
      <c r="CG288" s="731"/>
      <c r="CH288" s="731"/>
      <c r="CI288" s="756"/>
    </row>
    <row r="289" spans="2:89" ht="55.2" x14ac:dyDescent="0.25">
      <c r="B289" s="981" t="s">
        <v>554</v>
      </c>
      <c r="C289" s="982" t="s">
        <v>555</v>
      </c>
      <c r="D289" s="983" t="s">
        <v>556</v>
      </c>
      <c r="E289" s="982" t="s">
        <v>145</v>
      </c>
      <c r="F289" s="984">
        <v>2</v>
      </c>
      <c r="G289" s="737"/>
      <c r="H289" s="738"/>
      <c r="I289" s="738">
        <v>0</v>
      </c>
      <c r="J289" s="738">
        <v>0</v>
      </c>
      <c r="K289" s="738">
        <v>0</v>
      </c>
      <c r="L289" s="738">
        <v>0</v>
      </c>
      <c r="M289" s="732">
        <v>0</v>
      </c>
      <c r="N289" s="732">
        <v>0</v>
      </c>
      <c r="O289" s="732">
        <v>0</v>
      </c>
      <c r="P289" s="732">
        <v>0</v>
      </c>
      <c r="Q289" s="732">
        <v>0</v>
      </c>
      <c r="R289" s="732">
        <v>0</v>
      </c>
      <c r="S289" s="732">
        <v>0</v>
      </c>
      <c r="T289" s="732">
        <v>0</v>
      </c>
      <c r="U289" s="732">
        <v>0</v>
      </c>
      <c r="V289" s="732">
        <v>0</v>
      </c>
      <c r="W289" s="732">
        <v>0</v>
      </c>
      <c r="X289" s="732">
        <v>0</v>
      </c>
      <c r="Y289" s="732">
        <v>0</v>
      </c>
      <c r="Z289" s="732">
        <v>0</v>
      </c>
      <c r="AA289" s="732">
        <v>0</v>
      </c>
      <c r="AB289" s="732">
        <v>0</v>
      </c>
      <c r="AC289" s="732">
        <v>0</v>
      </c>
      <c r="AD289" s="732">
        <v>0</v>
      </c>
      <c r="AE289" s="732">
        <v>0</v>
      </c>
      <c r="AF289" s="732">
        <v>0</v>
      </c>
      <c r="AG289" s="732">
        <v>0</v>
      </c>
      <c r="AH289" s="732">
        <v>0</v>
      </c>
      <c r="AI289" s="732">
        <v>0</v>
      </c>
      <c r="AJ289" s="732">
        <v>0</v>
      </c>
      <c r="AK289" s="732">
        <v>0</v>
      </c>
      <c r="AL289" s="732">
        <v>0</v>
      </c>
      <c r="AM289" s="732">
        <v>0</v>
      </c>
      <c r="AN289" s="732">
        <v>0</v>
      </c>
      <c r="AO289" s="732">
        <v>0</v>
      </c>
      <c r="AP289" s="732">
        <v>0</v>
      </c>
      <c r="AQ289" s="732">
        <v>0</v>
      </c>
      <c r="AR289" s="732">
        <v>0</v>
      </c>
      <c r="AS289" s="732">
        <v>0</v>
      </c>
      <c r="AT289" s="732">
        <v>0</v>
      </c>
      <c r="AU289" s="732">
        <v>0</v>
      </c>
      <c r="AV289" s="732">
        <v>0</v>
      </c>
      <c r="AW289" s="732">
        <v>0</v>
      </c>
      <c r="AX289" s="732">
        <v>0</v>
      </c>
      <c r="AY289" s="732">
        <v>0</v>
      </c>
      <c r="AZ289" s="732">
        <v>0</v>
      </c>
      <c r="BA289" s="732">
        <v>0</v>
      </c>
      <c r="BB289" s="732">
        <v>0</v>
      </c>
      <c r="BC289" s="732">
        <v>0</v>
      </c>
      <c r="BD289" s="732">
        <v>0</v>
      </c>
      <c r="BE289" s="732">
        <v>0</v>
      </c>
      <c r="BF289" s="732">
        <v>0</v>
      </c>
      <c r="BG289" s="732">
        <v>0</v>
      </c>
      <c r="BH289" s="732">
        <v>0</v>
      </c>
      <c r="BI289" s="732">
        <v>0</v>
      </c>
      <c r="BJ289" s="732">
        <v>0</v>
      </c>
      <c r="BK289" s="732"/>
      <c r="BL289" s="732"/>
      <c r="BM289" s="732"/>
      <c r="BN289" s="732"/>
      <c r="BO289" s="732"/>
      <c r="BP289" s="732"/>
      <c r="BQ289" s="732"/>
      <c r="BR289" s="732"/>
      <c r="BS289" s="732"/>
      <c r="BT289" s="732"/>
      <c r="BU289" s="732"/>
      <c r="BV289" s="732"/>
      <c r="BW289" s="732"/>
      <c r="BX289" s="732"/>
      <c r="BY289" s="732"/>
      <c r="BZ289" s="732"/>
      <c r="CA289" s="732"/>
      <c r="CB289" s="732"/>
      <c r="CC289" s="732"/>
      <c r="CD289" s="732"/>
      <c r="CE289" s="732"/>
      <c r="CF289" s="732"/>
      <c r="CG289" s="732"/>
      <c r="CH289" s="732"/>
      <c r="CI289" s="733"/>
    </row>
    <row r="290" spans="2:89" ht="55.2" x14ac:dyDescent="0.25">
      <c r="B290" s="981" t="s">
        <v>557</v>
      </c>
      <c r="C290" s="982" t="s">
        <v>558</v>
      </c>
      <c r="D290" s="983" t="s">
        <v>559</v>
      </c>
      <c r="E290" s="982" t="s">
        <v>145</v>
      </c>
      <c r="F290" s="984">
        <v>2</v>
      </c>
      <c r="G290" s="737"/>
      <c r="H290" s="738"/>
      <c r="I290" s="738">
        <v>0</v>
      </c>
      <c r="J290" s="738">
        <v>0</v>
      </c>
      <c r="K290" s="738">
        <v>0</v>
      </c>
      <c r="L290" s="738">
        <v>0</v>
      </c>
      <c r="M290" s="732">
        <v>0.2492381715419999</v>
      </c>
      <c r="N290" s="732">
        <v>1.1069687734749998</v>
      </c>
      <c r="O290" s="732">
        <v>6.9218315744859993</v>
      </c>
      <c r="P290" s="732">
        <v>16.717160806470002</v>
      </c>
      <c r="Q290" s="732">
        <v>30.353463196124991</v>
      </c>
      <c r="R290" s="732">
        <v>45.947789249913988</v>
      </c>
      <c r="S290" s="732">
        <v>60.697060136707002</v>
      </c>
      <c r="T290" s="732">
        <v>71.329972097557004</v>
      </c>
      <c r="U290" s="732">
        <v>67.744750590308996</v>
      </c>
      <c r="V290" s="732">
        <v>66.357643585226</v>
      </c>
      <c r="W290" s="732">
        <v>62.926957355626989</v>
      </c>
      <c r="X290" s="732">
        <v>61.525492337666982</v>
      </c>
      <c r="Y290" s="732">
        <v>60.195880478312986</v>
      </c>
      <c r="Z290" s="732">
        <v>58.812678594498969</v>
      </c>
      <c r="AA290" s="732">
        <v>57.448516001444979</v>
      </c>
      <c r="AB290" s="732">
        <v>56.205456732089985</v>
      </c>
      <c r="AC290" s="732">
        <v>55.128585351702988</v>
      </c>
      <c r="AD290" s="732">
        <v>54.039738848058981</v>
      </c>
      <c r="AE290" s="732">
        <v>52.941123629627974</v>
      </c>
      <c r="AF290" s="732">
        <v>51.827947761243983</v>
      </c>
      <c r="AG290" s="732">
        <v>51.025429262984986</v>
      </c>
      <c r="AH290" s="732">
        <v>50.221676516936988</v>
      </c>
      <c r="AI290" s="732">
        <v>49.41094056866698</v>
      </c>
      <c r="AJ290" s="732">
        <v>48.58927091832097</v>
      </c>
      <c r="AK290" s="732">
        <v>47.758528488831985</v>
      </c>
      <c r="AL290" s="732">
        <v>47.643058031287978</v>
      </c>
      <c r="AM290" s="732">
        <v>47.579133108656983</v>
      </c>
      <c r="AN290" s="732">
        <v>47.517686322688981</v>
      </c>
      <c r="AO290" s="732">
        <v>47.458083427671994</v>
      </c>
      <c r="AP290" s="732">
        <v>47.400884624570985</v>
      </c>
      <c r="AQ290" s="732">
        <v>47.345004085509984</v>
      </c>
      <c r="AR290" s="732">
        <v>47.292072415194973</v>
      </c>
      <c r="AS290" s="732">
        <v>47.23861700313897</v>
      </c>
      <c r="AT290" s="732">
        <v>47.184105840722978</v>
      </c>
      <c r="AU290" s="732">
        <v>47.129398190778986</v>
      </c>
      <c r="AV290" s="732">
        <v>47.075524106085993</v>
      </c>
      <c r="AW290" s="732">
        <v>47.021294164707982</v>
      </c>
      <c r="AX290" s="732">
        <v>47.031269924695984</v>
      </c>
      <c r="AY290" s="732">
        <v>46.911749306945985</v>
      </c>
      <c r="AZ290" s="732">
        <v>46.85860239451798</v>
      </c>
      <c r="BA290" s="732">
        <v>46.80599778932298</v>
      </c>
      <c r="BB290" s="732">
        <v>46.753254258657975</v>
      </c>
      <c r="BC290" s="732">
        <v>46.699058965623991</v>
      </c>
      <c r="BD290" s="732">
        <v>46.644330669889975</v>
      </c>
      <c r="BE290" s="732">
        <v>46.588853355060984</v>
      </c>
      <c r="BF290" s="732">
        <v>46.533462565911989</v>
      </c>
      <c r="BG290" s="732">
        <v>46.478152216005988</v>
      </c>
      <c r="BH290" s="732">
        <v>46.421817028210988</v>
      </c>
      <c r="BI290" s="732">
        <v>46.36540230437199</v>
      </c>
      <c r="BJ290" s="732">
        <v>46.308356828234984</v>
      </c>
      <c r="BK290" s="732"/>
      <c r="BL290" s="732"/>
      <c r="BM290" s="732"/>
      <c r="BN290" s="732"/>
      <c r="BO290" s="732"/>
      <c r="BP290" s="732"/>
      <c r="BQ290" s="732"/>
      <c r="BR290" s="732"/>
      <c r="BS290" s="732"/>
      <c r="BT290" s="732"/>
      <c r="BU290" s="732"/>
      <c r="BV290" s="732"/>
      <c r="BW290" s="732"/>
      <c r="BX290" s="732"/>
      <c r="BY290" s="732"/>
      <c r="BZ290" s="732"/>
      <c r="CA290" s="732"/>
      <c r="CB290" s="732"/>
      <c r="CC290" s="732"/>
      <c r="CD290" s="732"/>
      <c r="CE290" s="732"/>
      <c r="CF290" s="732"/>
      <c r="CG290" s="732"/>
      <c r="CH290" s="732"/>
      <c r="CI290" s="733"/>
    </row>
    <row r="291" spans="2:89" ht="55.2" x14ac:dyDescent="0.25">
      <c r="B291" s="981" t="s">
        <v>560</v>
      </c>
      <c r="C291" s="982" t="s">
        <v>561</v>
      </c>
      <c r="D291" s="983" t="s">
        <v>562</v>
      </c>
      <c r="E291" s="982" t="s">
        <v>145</v>
      </c>
      <c r="F291" s="984">
        <v>2</v>
      </c>
      <c r="G291" s="737"/>
      <c r="H291" s="738"/>
      <c r="I291" s="738">
        <v>0</v>
      </c>
      <c r="J291" s="738">
        <v>0</v>
      </c>
      <c r="K291" s="738">
        <v>0</v>
      </c>
      <c r="L291" s="738">
        <v>0</v>
      </c>
      <c r="M291" s="732">
        <v>-1.1006596719699999</v>
      </c>
      <c r="N291" s="732">
        <v>-3.0533951492009996</v>
      </c>
      <c r="O291" s="732">
        <v>-11.561331905864</v>
      </c>
      <c r="P291" s="732">
        <v>-25.331783837134005</v>
      </c>
      <c r="Q291" s="732">
        <v>-44.186989458511</v>
      </c>
      <c r="R291" s="732">
        <v>-66.050744211207999</v>
      </c>
      <c r="S291" s="732">
        <v>-86.873590723310997</v>
      </c>
      <c r="T291" s="732">
        <v>-102.804673956321</v>
      </c>
      <c r="U291" s="732">
        <v>-102.91241049215598</v>
      </c>
      <c r="V291" s="732">
        <v>-103.018211777253</v>
      </c>
      <c r="W291" s="732">
        <v>-103.15861172815498</v>
      </c>
      <c r="X291" s="732">
        <v>-103.29700536730201</v>
      </c>
      <c r="Y291" s="732">
        <v>-103.42917222670199</v>
      </c>
      <c r="Z291" s="732">
        <v>-103.56852480273599</v>
      </c>
      <c r="AA291" s="732">
        <v>-103.706985157045</v>
      </c>
      <c r="AB291" s="732">
        <v>-103.83581815131701</v>
      </c>
      <c r="AC291" s="732">
        <v>-103.94682177782499</v>
      </c>
      <c r="AD291" s="732">
        <v>-104.05909319087201</v>
      </c>
      <c r="AE291" s="732">
        <v>-104.17255394383599</v>
      </c>
      <c r="AF291" s="732">
        <v>-104.287225318263</v>
      </c>
      <c r="AG291" s="732">
        <v>-104.37114334223497</v>
      </c>
      <c r="AH291" s="732">
        <v>-104.455912673684</v>
      </c>
      <c r="AI291" s="732">
        <v>-104.54144016500402</v>
      </c>
      <c r="AJ291" s="732">
        <v>-104.62725616486398</v>
      </c>
      <c r="AK291" s="732">
        <v>-104.713660862503</v>
      </c>
      <c r="AL291" s="732">
        <v>-104.72707252864001</v>
      </c>
      <c r="AM291" s="732">
        <v>-104.735803473331</v>
      </c>
      <c r="AN291" s="732">
        <v>-104.743696591084</v>
      </c>
      <c r="AO291" s="732">
        <v>-104.75139939444701</v>
      </c>
      <c r="AP291" s="732">
        <v>-104.759078886154</v>
      </c>
      <c r="AQ291" s="732">
        <v>-104.76690162876801</v>
      </c>
      <c r="AR291" s="732">
        <v>-104.774684809327</v>
      </c>
      <c r="AS291" s="732">
        <v>-104.782309913609</v>
      </c>
      <c r="AT291" s="732">
        <v>-104.789636160406</v>
      </c>
      <c r="AU291" s="732">
        <v>-104.79675643210399</v>
      </c>
      <c r="AV291" s="732">
        <v>-104.804212544235</v>
      </c>
      <c r="AW291" s="732">
        <v>-104.811754435374</v>
      </c>
      <c r="AX291" s="732">
        <v>-104.812011493336</v>
      </c>
      <c r="AY291" s="732">
        <v>-104.82721078957501</v>
      </c>
      <c r="AZ291" s="732">
        <v>-104.835090122209</v>
      </c>
      <c r="BA291" s="732">
        <v>-104.843288493611</v>
      </c>
      <c r="BB291" s="732">
        <v>-104.851680739911</v>
      </c>
      <c r="BC291" s="732">
        <v>-104.860010054101</v>
      </c>
      <c r="BD291" s="732">
        <v>-104.868100810057</v>
      </c>
      <c r="BE291" s="732">
        <v>-104.875912423507</v>
      </c>
      <c r="BF291" s="732">
        <v>-104.88381264204199</v>
      </c>
      <c r="BG291" s="732">
        <v>-104.89173882712801</v>
      </c>
      <c r="BH291" s="732">
        <v>-104.89921052775099</v>
      </c>
      <c r="BI291" s="732">
        <v>-104.90680303650601</v>
      </c>
      <c r="BJ291" s="732">
        <v>-104.91426793786201</v>
      </c>
      <c r="BK291" s="732"/>
      <c r="BL291" s="732"/>
      <c r="BM291" s="732"/>
      <c r="BN291" s="732"/>
      <c r="BO291" s="732"/>
      <c r="BP291" s="732"/>
      <c r="BQ291" s="732"/>
      <c r="BR291" s="732"/>
      <c r="BS291" s="732"/>
      <c r="BT291" s="732"/>
      <c r="BU291" s="732"/>
      <c r="BV291" s="732"/>
      <c r="BW291" s="732"/>
      <c r="BX291" s="732"/>
      <c r="BY291" s="732"/>
      <c r="BZ291" s="732"/>
      <c r="CA291" s="732"/>
      <c r="CB291" s="732"/>
      <c r="CC291" s="732"/>
      <c r="CD291" s="732"/>
      <c r="CE291" s="732"/>
      <c r="CF291" s="732"/>
      <c r="CG291" s="732"/>
      <c r="CH291" s="732"/>
      <c r="CI291" s="733"/>
    </row>
    <row r="292" spans="2:89" ht="27.6" x14ac:dyDescent="0.25">
      <c r="B292" s="981" t="s">
        <v>563</v>
      </c>
      <c r="C292" s="982" t="s">
        <v>564</v>
      </c>
      <c r="D292" s="983" t="s">
        <v>565</v>
      </c>
      <c r="E292" s="982" t="s">
        <v>145</v>
      </c>
      <c r="F292" s="984">
        <v>2</v>
      </c>
      <c r="G292" s="737"/>
      <c r="H292" s="738"/>
      <c r="I292" s="738">
        <v>0</v>
      </c>
      <c r="J292" s="738">
        <v>0</v>
      </c>
      <c r="K292" s="738">
        <v>0</v>
      </c>
      <c r="L292" s="738">
        <v>0</v>
      </c>
      <c r="M292" s="732">
        <v>0</v>
      </c>
      <c r="N292" s="732">
        <v>0</v>
      </c>
      <c r="O292" s="732">
        <v>0</v>
      </c>
      <c r="P292" s="732">
        <v>0</v>
      </c>
      <c r="Q292" s="732">
        <v>0</v>
      </c>
      <c r="R292" s="732">
        <v>0</v>
      </c>
      <c r="S292" s="732">
        <v>0</v>
      </c>
      <c r="T292" s="732">
        <v>0</v>
      </c>
      <c r="U292" s="732">
        <v>0</v>
      </c>
      <c r="V292" s="732">
        <v>0</v>
      </c>
      <c r="W292" s="732">
        <v>0</v>
      </c>
      <c r="X292" s="732">
        <v>0</v>
      </c>
      <c r="Y292" s="732">
        <v>0</v>
      </c>
      <c r="Z292" s="732">
        <v>0</v>
      </c>
      <c r="AA292" s="732">
        <v>0</v>
      </c>
      <c r="AB292" s="732">
        <v>0</v>
      </c>
      <c r="AC292" s="732">
        <v>0</v>
      </c>
      <c r="AD292" s="732">
        <v>0</v>
      </c>
      <c r="AE292" s="732">
        <v>0</v>
      </c>
      <c r="AF292" s="732">
        <v>0</v>
      </c>
      <c r="AG292" s="732">
        <v>0</v>
      </c>
      <c r="AH292" s="732">
        <v>0</v>
      </c>
      <c r="AI292" s="732">
        <v>0</v>
      </c>
      <c r="AJ292" s="732">
        <v>0</v>
      </c>
      <c r="AK292" s="732">
        <v>0</v>
      </c>
      <c r="AL292" s="732">
        <v>0</v>
      </c>
      <c r="AM292" s="732">
        <v>0</v>
      </c>
      <c r="AN292" s="732">
        <v>0</v>
      </c>
      <c r="AO292" s="732">
        <v>0</v>
      </c>
      <c r="AP292" s="732">
        <v>0</v>
      </c>
      <c r="AQ292" s="732">
        <v>0</v>
      </c>
      <c r="AR292" s="732">
        <v>0</v>
      </c>
      <c r="AS292" s="732">
        <v>0</v>
      </c>
      <c r="AT292" s="732">
        <v>0</v>
      </c>
      <c r="AU292" s="732">
        <v>0</v>
      </c>
      <c r="AV292" s="732">
        <v>0</v>
      </c>
      <c r="AW292" s="732">
        <v>0</v>
      </c>
      <c r="AX292" s="732">
        <v>0</v>
      </c>
      <c r="AY292" s="732">
        <v>0</v>
      </c>
      <c r="AZ292" s="732">
        <v>0</v>
      </c>
      <c r="BA292" s="732">
        <v>0</v>
      </c>
      <c r="BB292" s="732">
        <v>0</v>
      </c>
      <c r="BC292" s="732">
        <v>0</v>
      </c>
      <c r="BD292" s="732">
        <v>0</v>
      </c>
      <c r="BE292" s="732">
        <v>0</v>
      </c>
      <c r="BF292" s="732">
        <v>0</v>
      </c>
      <c r="BG292" s="732">
        <v>0</v>
      </c>
      <c r="BH292" s="732">
        <v>0</v>
      </c>
      <c r="BI292" s="732">
        <v>0</v>
      </c>
      <c r="BJ292" s="732">
        <v>0</v>
      </c>
      <c r="BK292" s="732"/>
      <c r="BL292" s="732"/>
      <c r="BM292" s="732"/>
      <c r="BN292" s="732"/>
      <c r="BO292" s="732"/>
      <c r="BP292" s="732"/>
      <c r="BQ292" s="732"/>
      <c r="BR292" s="732"/>
      <c r="BS292" s="732"/>
      <c r="BT292" s="732"/>
      <c r="BU292" s="732"/>
      <c r="BV292" s="732"/>
      <c r="BW292" s="732"/>
      <c r="BX292" s="732"/>
      <c r="BY292" s="732"/>
      <c r="BZ292" s="732"/>
      <c r="CA292" s="732"/>
      <c r="CB292" s="732"/>
      <c r="CC292" s="732"/>
      <c r="CD292" s="732"/>
      <c r="CE292" s="732"/>
      <c r="CF292" s="732"/>
      <c r="CG292" s="732"/>
      <c r="CH292" s="732"/>
      <c r="CI292" s="733"/>
    </row>
    <row r="293" spans="2:89" ht="28.2" thickBot="1" x14ac:dyDescent="0.3">
      <c r="B293" s="985" t="s">
        <v>566</v>
      </c>
      <c r="C293" s="986" t="s">
        <v>567</v>
      </c>
      <c r="D293" s="986" t="s">
        <v>568</v>
      </c>
      <c r="E293" s="986" t="s">
        <v>145</v>
      </c>
      <c r="F293" s="987">
        <v>2</v>
      </c>
      <c r="G293" s="764"/>
      <c r="H293" s="765"/>
      <c r="I293" s="765">
        <v>0</v>
      </c>
      <c r="J293" s="765">
        <v>0</v>
      </c>
      <c r="K293" s="765">
        <v>0</v>
      </c>
      <c r="L293" s="765">
        <v>0</v>
      </c>
      <c r="M293" s="766">
        <v>0</v>
      </c>
      <c r="N293" s="766">
        <v>0</v>
      </c>
      <c r="O293" s="766">
        <v>0</v>
      </c>
      <c r="P293" s="766">
        <v>0</v>
      </c>
      <c r="Q293" s="766">
        <v>0</v>
      </c>
      <c r="R293" s="766">
        <v>0</v>
      </c>
      <c r="S293" s="766">
        <v>0</v>
      </c>
      <c r="T293" s="766">
        <v>0</v>
      </c>
      <c r="U293" s="766">
        <v>0</v>
      </c>
      <c r="V293" s="766">
        <v>0</v>
      </c>
      <c r="W293" s="766">
        <v>0</v>
      </c>
      <c r="X293" s="766">
        <v>0</v>
      </c>
      <c r="Y293" s="766">
        <v>0</v>
      </c>
      <c r="Z293" s="766">
        <v>0</v>
      </c>
      <c r="AA293" s="766">
        <v>0</v>
      </c>
      <c r="AB293" s="766">
        <v>0</v>
      </c>
      <c r="AC293" s="766">
        <v>0</v>
      </c>
      <c r="AD293" s="766">
        <v>0</v>
      </c>
      <c r="AE293" s="766">
        <v>0</v>
      </c>
      <c r="AF293" s="766">
        <v>0</v>
      </c>
      <c r="AG293" s="766">
        <v>0</v>
      </c>
      <c r="AH293" s="766">
        <v>0</v>
      </c>
      <c r="AI293" s="766">
        <v>0</v>
      </c>
      <c r="AJ293" s="766">
        <v>0</v>
      </c>
      <c r="AK293" s="766">
        <v>0</v>
      </c>
      <c r="AL293" s="766">
        <v>0</v>
      </c>
      <c r="AM293" s="766">
        <v>0</v>
      </c>
      <c r="AN293" s="766">
        <v>0</v>
      </c>
      <c r="AO293" s="766">
        <v>0</v>
      </c>
      <c r="AP293" s="766">
        <v>0</v>
      </c>
      <c r="AQ293" s="766">
        <v>0</v>
      </c>
      <c r="AR293" s="766">
        <v>0</v>
      </c>
      <c r="AS293" s="766">
        <v>0</v>
      </c>
      <c r="AT293" s="766">
        <v>0</v>
      </c>
      <c r="AU293" s="766">
        <v>0</v>
      </c>
      <c r="AV293" s="766">
        <v>0</v>
      </c>
      <c r="AW293" s="766">
        <v>0</v>
      </c>
      <c r="AX293" s="766">
        <v>0</v>
      </c>
      <c r="AY293" s="766">
        <v>0</v>
      </c>
      <c r="AZ293" s="766">
        <v>0</v>
      </c>
      <c r="BA293" s="766">
        <v>0</v>
      </c>
      <c r="BB293" s="766">
        <v>0</v>
      </c>
      <c r="BC293" s="766">
        <v>0</v>
      </c>
      <c r="BD293" s="766">
        <v>0</v>
      </c>
      <c r="BE293" s="766">
        <v>0</v>
      </c>
      <c r="BF293" s="766">
        <v>0</v>
      </c>
      <c r="BG293" s="766">
        <v>0</v>
      </c>
      <c r="BH293" s="766">
        <v>0</v>
      </c>
      <c r="BI293" s="766">
        <v>0</v>
      </c>
      <c r="BJ293" s="766">
        <v>0</v>
      </c>
      <c r="BK293" s="766"/>
      <c r="BL293" s="766"/>
      <c r="BM293" s="766"/>
      <c r="BN293" s="766"/>
      <c r="BO293" s="766"/>
      <c r="BP293" s="766"/>
      <c r="BQ293" s="766"/>
      <c r="BR293" s="766"/>
      <c r="BS293" s="766"/>
      <c r="BT293" s="766"/>
      <c r="BU293" s="766"/>
      <c r="BV293" s="766"/>
      <c r="BW293" s="766"/>
      <c r="BX293" s="766"/>
      <c r="BY293" s="766"/>
      <c r="BZ293" s="766"/>
      <c r="CA293" s="766"/>
      <c r="CB293" s="766"/>
      <c r="CC293" s="766"/>
      <c r="CD293" s="766"/>
      <c r="CE293" s="766"/>
      <c r="CF293" s="766"/>
      <c r="CG293" s="766"/>
      <c r="CH293" s="766"/>
      <c r="CI293" s="767"/>
    </row>
    <row r="294" spans="2:89" ht="27.6" x14ac:dyDescent="0.25">
      <c r="B294" s="988" t="s">
        <v>569</v>
      </c>
      <c r="C294" s="989" t="s">
        <v>570</v>
      </c>
      <c r="D294" s="990" t="s">
        <v>571</v>
      </c>
      <c r="E294" s="989" t="s">
        <v>145</v>
      </c>
      <c r="F294" s="991">
        <v>2</v>
      </c>
      <c r="G294" s="729"/>
      <c r="H294" s="730"/>
      <c r="I294" s="730">
        <v>0</v>
      </c>
      <c r="J294" s="730">
        <v>0</v>
      </c>
      <c r="K294" s="730">
        <v>0</v>
      </c>
      <c r="L294" s="730">
        <v>0</v>
      </c>
      <c r="M294" s="731">
        <v>0</v>
      </c>
      <c r="N294" s="731">
        <v>0</v>
      </c>
      <c r="O294" s="731">
        <v>0</v>
      </c>
      <c r="P294" s="731">
        <v>0</v>
      </c>
      <c r="Q294" s="731">
        <v>0</v>
      </c>
      <c r="R294" s="731">
        <v>-1.26E-2</v>
      </c>
      <c r="S294" s="731">
        <v>-2.52E-2</v>
      </c>
      <c r="T294" s="731">
        <v>-3.78E-2</v>
      </c>
      <c r="U294" s="731">
        <v>-5.04E-2</v>
      </c>
      <c r="V294" s="731">
        <v>-6.3E-2</v>
      </c>
      <c r="W294" s="731">
        <v>-7.5600000000000001E-2</v>
      </c>
      <c r="X294" s="731">
        <v>-8.8200000000000001E-2</v>
      </c>
      <c r="Y294" s="731">
        <v>-0.1008</v>
      </c>
      <c r="Z294" s="731">
        <v>-0.1134</v>
      </c>
      <c r="AA294" s="731">
        <v>-0.126</v>
      </c>
      <c r="AB294" s="731">
        <v>-0.1386</v>
      </c>
      <c r="AC294" s="731">
        <v>-0.1512</v>
      </c>
      <c r="AD294" s="731">
        <v>-0.1638</v>
      </c>
      <c r="AE294" s="731">
        <v>-0.1764</v>
      </c>
      <c r="AF294" s="731">
        <v>-0.189</v>
      </c>
      <c r="AG294" s="731">
        <v>-0.2016</v>
      </c>
      <c r="AH294" s="731">
        <v>-0.2142</v>
      </c>
      <c r="AI294" s="731">
        <v>-0.2268</v>
      </c>
      <c r="AJ294" s="731">
        <v>-0.2394</v>
      </c>
      <c r="AK294" s="731">
        <v>-0.252</v>
      </c>
      <c r="AL294" s="731">
        <v>-0.2646</v>
      </c>
      <c r="AM294" s="731">
        <v>-0.2772</v>
      </c>
      <c r="AN294" s="731">
        <v>-0.2898</v>
      </c>
      <c r="AO294" s="731">
        <v>-0.3</v>
      </c>
      <c r="AP294" s="731">
        <v>-0.3</v>
      </c>
      <c r="AQ294" s="731">
        <v>-0.3</v>
      </c>
      <c r="AR294" s="731">
        <v>-0.3</v>
      </c>
      <c r="AS294" s="731">
        <v>-0.3</v>
      </c>
      <c r="AT294" s="731">
        <v>-0.3</v>
      </c>
      <c r="AU294" s="731">
        <v>-0.3</v>
      </c>
      <c r="AV294" s="731">
        <v>-0.3</v>
      </c>
      <c r="AW294" s="731">
        <v>-0.3</v>
      </c>
      <c r="AX294" s="731">
        <v>-0.3</v>
      </c>
      <c r="AY294" s="731">
        <v>-0.3</v>
      </c>
      <c r="AZ294" s="731">
        <v>-0.3</v>
      </c>
      <c r="BA294" s="731">
        <v>-0.3</v>
      </c>
      <c r="BB294" s="731">
        <v>-0.3</v>
      </c>
      <c r="BC294" s="731">
        <v>-0.3</v>
      </c>
      <c r="BD294" s="731">
        <v>-0.3</v>
      </c>
      <c r="BE294" s="731">
        <v>-0.3</v>
      </c>
      <c r="BF294" s="731">
        <v>-0.3</v>
      </c>
      <c r="BG294" s="731">
        <v>-0.3</v>
      </c>
      <c r="BH294" s="731">
        <v>-0.3</v>
      </c>
      <c r="BI294" s="731">
        <v>-0.3</v>
      </c>
      <c r="BJ294" s="731">
        <v>-0.3</v>
      </c>
      <c r="BK294" s="731"/>
      <c r="BL294" s="731"/>
      <c r="BM294" s="731"/>
      <c r="BN294" s="731"/>
      <c r="BO294" s="731"/>
      <c r="BP294" s="731"/>
      <c r="BQ294" s="731"/>
      <c r="BR294" s="731"/>
      <c r="BS294" s="731"/>
      <c r="BT294" s="731"/>
      <c r="BU294" s="731"/>
      <c r="BV294" s="731"/>
      <c r="BW294" s="731"/>
      <c r="BX294" s="731"/>
      <c r="BY294" s="731"/>
      <c r="BZ294" s="731"/>
      <c r="CA294" s="731"/>
      <c r="CB294" s="731"/>
      <c r="CC294" s="731"/>
      <c r="CD294" s="731"/>
      <c r="CE294" s="731"/>
      <c r="CF294" s="731"/>
      <c r="CG294" s="731"/>
      <c r="CH294" s="731"/>
      <c r="CI294" s="756"/>
    </row>
    <row r="295" spans="2:89" ht="27.6" x14ac:dyDescent="0.25">
      <c r="B295" s="970" t="s">
        <v>572</v>
      </c>
      <c r="C295" s="971" t="s">
        <v>573</v>
      </c>
      <c r="D295" s="972" t="s">
        <v>574</v>
      </c>
      <c r="E295" s="971" t="s">
        <v>145</v>
      </c>
      <c r="F295" s="973">
        <v>2</v>
      </c>
      <c r="G295" s="737"/>
      <c r="H295" s="738"/>
      <c r="I295" s="738">
        <v>0</v>
      </c>
      <c r="J295" s="738">
        <v>0</v>
      </c>
      <c r="K295" s="738">
        <v>0</v>
      </c>
      <c r="L295" s="738">
        <v>0</v>
      </c>
      <c r="M295" s="732">
        <v>0</v>
      </c>
      <c r="N295" s="732">
        <v>0</v>
      </c>
      <c r="O295" s="732">
        <v>0</v>
      </c>
      <c r="P295" s="732">
        <v>0</v>
      </c>
      <c r="Q295" s="732">
        <v>0</v>
      </c>
      <c r="R295" s="732">
        <v>0</v>
      </c>
      <c r="S295" s="732">
        <v>0</v>
      </c>
      <c r="T295" s="732">
        <v>0</v>
      </c>
      <c r="U295" s="732">
        <v>0</v>
      </c>
      <c r="V295" s="732">
        <v>0</v>
      </c>
      <c r="W295" s="732">
        <v>0</v>
      </c>
      <c r="X295" s="732">
        <v>0</v>
      </c>
      <c r="Y295" s="732">
        <v>0</v>
      </c>
      <c r="Z295" s="732">
        <v>0</v>
      </c>
      <c r="AA295" s="732">
        <v>0</v>
      </c>
      <c r="AB295" s="732">
        <v>0</v>
      </c>
      <c r="AC295" s="732">
        <v>0</v>
      </c>
      <c r="AD295" s="732">
        <v>0</v>
      </c>
      <c r="AE295" s="732">
        <v>0</v>
      </c>
      <c r="AF295" s="732">
        <v>0</v>
      </c>
      <c r="AG295" s="732">
        <v>0</v>
      </c>
      <c r="AH295" s="732">
        <v>0</v>
      </c>
      <c r="AI295" s="732">
        <v>0</v>
      </c>
      <c r="AJ295" s="732">
        <v>0</v>
      </c>
      <c r="AK295" s="732">
        <v>0</v>
      </c>
      <c r="AL295" s="732">
        <v>0</v>
      </c>
      <c r="AM295" s="732">
        <v>0</v>
      </c>
      <c r="AN295" s="732">
        <v>0</v>
      </c>
      <c r="AO295" s="732">
        <v>0</v>
      </c>
      <c r="AP295" s="732">
        <v>0</v>
      </c>
      <c r="AQ295" s="732">
        <v>0</v>
      </c>
      <c r="AR295" s="732">
        <v>0</v>
      </c>
      <c r="AS295" s="732">
        <v>0</v>
      </c>
      <c r="AT295" s="732">
        <v>0</v>
      </c>
      <c r="AU295" s="732">
        <v>0</v>
      </c>
      <c r="AV295" s="732">
        <v>0</v>
      </c>
      <c r="AW295" s="732">
        <v>0</v>
      </c>
      <c r="AX295" s="732">
        <v>0</v>
      </c>
      <c r="AY295" s="732">
        <v>0</v>
      </c>
      <c r="AZ295" s="732">
        <v>0</v>
      </c>
      <c r="BA295" s="732">
        <v>0</v>
      </c>
      <c r="BB295" s="732">
        <v>0</v>
      </c>
      <c r="BC295" s="732">
        <v>0</v>
      </c>
      <c r="BD295" s="732">
        <v>0</v>
      </c>
      <c r="BE295" s="732">
        <v>0</v>
      </c>
      <c r="BF295" s="732">
        <v>0</v>
      </c>
      <c r="BG295" s="732">
        <v>0</v>
      </c>
      <c r="BH295" s="732">
        <v>0</v>
      </c>
      <c r="BI295" s="732">
        <v>0</v>
      </c>
      <c r="BJ295" s="732">
        <v>0</v>
      </c>
      <c r="BK295" s="732"/>
      <c r="BL295" s="732"/>
      <c r="BM295" s="732"/>
      <c r="BN295" s="732"/>
      <c r="BO295" s="732"/>
      <c r="BP295" s="732"/>
      <c r="BQ295" s="732"/>
      <c r="BR295" s="732"/>
      <c r="BS295" s="732"/>
      <c r="BT295" s="732"/>
      <c r="BU295" s="732"/>
      <c r="BV295" s="732"/>
      <c r="BW295" s="732"/>
      <c r="BX295" s="732"/>
      <c r="BY295" s="732"/>
      <c r="BZ295" s="732"/>
      <c r="CA295" s="732"/>
      <c r="CB295" s="732"/>
      <c r="CC295" s="732"/>
      <c r="CD295" s="732"/>
      <c r="CE295" s="732"/>
      <c r="CF295" s="732"/>
      <c r="CG295" s="732"/>
      <c r="CH295" s="732"/>
      <c r="CI295" s="733"/>
    </row>
    <row r="296" spans="2:89" ht="27.6" x14ac:dyDescent="0.25">
      <c r="B296" s="970" t="s">
        <v>575</v>
      </c>
      <c r="C296" s="971" t="s">
        <v>576</v>
      </c>
      <c r="D296" s="972" t="s">
        <v>577</v>
      </c>
      <c r="E296" s="971" t="s">
        <v>145</v>
      </c>
      <c r="F296" s="973">
        <v>2</v>
      </c>
      <c r="G296" s="737"/>
      <c r="H296" s="738"/>
      <c r="I296" s="738">
        <v>0</v>
      </c>
      <c r="J296" s="738">
        <v>0</v>
      </c>
      <c r="K296" s="738">
        <v>0</v>
      </c>
      <c r="L296" s="738">
        <v>0</v>
      </c>
      <c r="M296" s="732">
        <v>0</v>
      </c>
      <c r="N296" s="732">
        <v>2.2899999999999997E-2</v>
      </c>
      <c r="O296" s="732">
        <v>0.19569999999999999</v>
      </c>
      <c r="P296" s="732">
        <v>0.48960000000000004</v>
      </c>
      <c r="Q296" s="732">
        <v>0.90060000000000007</v>
      </c>
      <c r="R296" s="732">
        <v>1.3803000000000001</v>
      </c>
      <c r="S296" s="732">
        <v>1.8413999999999997</v>
      </c>
      <c r="T296" s="732">
        <v>2.1318999999999999</v>
      </c>
      <c r="U296" s="732">
        <v>1.6048</v>
      </c>
      <c r="V296" s="732">
        <v>1.5289000000000001</v>
      </c>
      <c r="W296" s="732">
        <v>1.5289000000000001</v>
      </c>
      <c r="X296" s="732">
        <v>1.5289000000000001</v>
      </c>
      <c r="Y296" s="732">
        <v>1.5289000000000001</v>
      </c>
      <c r="Z296" s="732">
        <v>1.5289000000000001</v>
      </c>
      <c r="AA296" s="732">
        <v>1.5289000000000001</v>
      </c>
      <c r="AB296" s="732">
        <v>1.5289000000000001</v>
      </c>
      <c r="AC296" s="732">
        <v>1.5289000000000001</v>
      </c>
      <c r="AD296" s="732">
        <v>1.5289000000000001</v>
      </c>
      <c r="AE296" s="732">
        <v>1.5289000000000001</v>
      </c>
      <c r="AF296" s="732">
        <v>1.5289000000000001</v>
      </c>
      <c r="AG296" s="732">
        <v>1.5289000000000001</v>
      </c>
      <c r="AH296" s="732">
        <v>1.5289000000000001</v>
      </c>
      <c r="AI296" s="732">
        <v>1.5289000000000001</v>
      </c>
      <c r="AJ296" s="732">
        <v>1.5289000000000001</v>
      </c>
      <c r="AK296" s="732">
        <v>1.5289000000000001</v>
      </c>
      <c r="AL296" s="732">
        <v>1.5289000000000001</v>
      </c>
      <c r="AM296" s="732">
        <v>1.5289000000000001</v>
      </c>
      <c r="AN296" s="732">
        <v>1.5289000000000001</v>
      </c>
      <c r="AO296" s="732">
        <v>1.5289000000000001</v>
      </c>
      <c r="AP296" s="732">
        <v>1.5289000000000001</v>
      </c>
      <c r="AQ296" s="732">
        <v>1.5289000000000001</v>
      </c>
      <c r="AR296" s="732">
        <v>1.5289000000000001</v>
      </c>
      <c r="AS296" s="732">
        <v>1.5289000000000001</v>
      </c>
      <c r="AT296" s="732">
        <v>1.5289000000000001</v>
      </c>
      <c r="AU296" s="732">
        <v>1.5289000000000001</v>
      </c>
      <c r="AV296" s="732">
        <v>1.5289000000000001</v>
      </c>
      <c r="AW296" s="732">
        <v>1.5289000000000001</v>
      </c>
      <c r="AX296" s="732">
        <v>1.5289000000000001</v>
      </c>
      <c r="AY296" s="732">
        <v>1.5289000000000001</v>
      </c>
      <c r="AZ296" s="732">
        <v>1.5289000000000001</v>
      </c>
      <c r="BA296" s="732">
        <v>1.5289000000000001</v>
      </c>
      <c r="BB296" s="732">
        <v>1.5289000000000001</v>
      </c>
      <c r="BC296" s="732">
        <v>1.5289000000000001</v>
      </c>
      <c r="BD296" s="732">
        <v>1.5289000000000001</v>
      </c>
      <c r="BE296" s="732">
        <v>1.5289000000000001</v>
      </c>
      <c r="BF296" s="732">
        <v>1.5289000000000001</v>
      </c>
      <c r="BG296" s="732">
        <v>1.5289000000000001</v>
      </c>
      <c r="BH296" s="732">
        <v>1.5289000000000001</v>
      </c>
      <c r="BI296" s="732">
        <v>1.5289000000000001</v>
      </c>
      <c r="BJ296" s="732">
        <v>1.5289000000000001</v>
      </c>
      <c r="BK296" s="732"/>
      <c r="BL296" s="732"/>
      <c r="BM296" s="732"/>
      <c r="BN296" s="732"/>
      <c r="BO296" s="732"/>
      <c r="BP296" s="732"/>
      <c r="BQ296" s="732"/>
      <c r="BR296" s="732"/>
      <c r="BS296" s="732"/>
      <c r="BT296" s="732"/>
      <c r="BU296" s="732"/>
      <c r="BV296" s="732"/>
      <c r="BW296" s="732"/>
      <c r="BX296" s="732"/>
      <c r="BY296" s="732"/>
      <c r="BZ296" s="732"/>
      <c r="CA296" s="732"/>
      <c r="CB296" s="732"/>
      <c r="CC296" s="732"/>
      <c r="CD296" s="732"/>
      <c r="CE296" s="732"/>
      <c r="CF296" s="732"/>
      <c r="CG296" s="732"/>
      <c r="CH296" s="732"/>
      <c r="CI296" s="733"/>
    </row>
    <row r="297" spans="2:89" ht="27.6" x14ac:dyDescent="0.25">
      <c r="B297" s="970" t="s">
        <v>578</v>
      </c>
      <c r="C297" s="971" t="s">
        <v>579</v>
      </c>
      <c r="D297" s="972" t="s">
        <v>580</v>
      </c>
      <c r="E297" s="971" t="s">
        <v>145</v>
      </c>
      <c r="F297" s="973">
        <v>2</v>
      </c>
      <c r="G297" s="737"/>
      <c r="H297" s="738"/>
      <c r="I297" s="738">
        <v>0</v>
      </c>
      <c r="J297" s="738">
        <v>0</v>
      </c>
      <c r="K297" s="738">
        <v>0</v>
      </c>
      <c r="L297" s="738">
        <v>0</v>
      </c>
      <c r="M297" s="732">
        <v>0</v>
      </c>
      <c r="N297" s="732">
        <v>-5.79E-2</v>
      </c>
      <c r="O297" s="732">
        <v>-0.49469999999999997</v>
      </c>
      <c r="P297" s="732">
        <v>-1.2374000000000001</v>
      </c>
      <c r="Q297" s="732">
        <v>-2.2763</v>
      </c>
      <c r="R297" s="732">
        <v>-3.4889999999999999</v>
      </c>
      <c r="S297" s="732">
        <v>-4.6544999999999996</v>
      </c>
      <c r="T297" s="732">
        <v>-5.5602999999999998</v>
      </c>
      <c r="U297" s="732">
        <v>-5.5602999999999998</v>
      </c>
      <c r="V297" s="732">
        <v>-5.5602999999999998</v>
      </c>
      <c r="W297" s="732">
        <v>-5.5602999999999998</v>
      </c>
      <c r="X297" s="732">
        <v>-5.5602999999999998</v>
      </c>
      <c r="Y297" s="732">
        <v>-5.5602999999999998</v>
      </c>
      <c r="Z297" s="732">
        <v>-5.5602999999999998</v>
      </c>
      <c r="AA297" s="732">
        <v>-5.5602999999999998</v>
      </c>
      <c r="AB297" s="732">
        <v>-5.5602999999999998</v>
      </c>
      <c r="AC297" s="732">
        <v>-5.5602999999999998</v>
      </c>
      <c r="AD297" s="732">
        <v>-5.5602999999999998</v>
      </c>
      <c r="AE297" s="732">
        <v>-5.5602999999999998</v>
      </c>
      <c r="AF297" s="732">
        <v>-5.5602999999999998</v>
      </c>
      <c r="AG297" s="732">
        <v>-5.5602999999999998</v>
      </c>
      <c r="AH297" s="732">
        <v>-5.5602999999999998</v>
      </c>
      <c r="AI297" s="732">
        <v>-5.5602999999999998</v>
      </c>
      <c r="AJ297" s="732">
        <v>-5.5602999999999998</v>
      </c>
      <c r="AK297" s="732">
        <v>-5.5602999999999998</v>
      </c>
      <c r="AL297" s="732">
        <v>-5.5602999999999998</v>
      </c>
      <c r="AM297" s="732">
        <v>-5.5602999999999998</v>
      </c>
      <c r="AN297" s="732">
        <v>-5.5602999999999998</v>
      </c>
      <c r="AO297" s="732">
        <v>-5.5602999999999998</v>
      </c>
      <c r="AP297" s="732">
        <v>-5.5602999999999998</v>
      </c>
      <c r="AQ297" s="732">
        <v>-5.5602999999999998</v>
      </c>
      <c r="AR297" s="732">
        <v>-5.5602999999999998</v>
      </c>
      <c r="AS297" s="732">
        <v>-5.5602999999999998</v>
      </c>
      <c r="AT297" s="732">
        <v>-5.5602999999999998</v>
      </c>
      <c r="AU297" s="732">
        <v>-5.5602999999999998</v>
      </c>
      <c r="AV297" s="732">
        <v>-5.5602999999999998</v>
      </c>
      <c r="AW297" s="732">
        <v>-5.5602999999999998</v>
      </c>
      <c r="AX297" s="732">
        <v>-5.5602999999999998</v>
      </c>
      <c r="AY297" s="732">
        <v>-5.5602999999999998</v>
      </c>
      <c r="AZ297" s="732">
        <v>-5.5602999999999998</v>
      </c>
      <c r="BA297" s="732">
        <v>-5.5602999999999998</v>
      </c>
      <c r="BB297" s="732">
        <v>-5.5602999999999998</v>
      </c>
      <c r="BC297" s="732">
        <v>-5.5602999999999998</v>
      </c>
      <c r="BD297" s="732">
        <v>-5.5602999999999998</v>
      </c>
      <c r="BE297" s="732">
        <v>-5.5602999999999998</v>
      </c>
      <c r="BF297" s="732">
        <v>-5.5602999999999998</v>
      </c>
      <c r="BG297" s="732">
        <v>-5.5602999999999998</v>
      </c>
      <c r="BH297" s="732">
        <v>-5.5602999999999998</v>
      </c>
      <c r="BI297" s="732">
        <v>-5.5602999999999998</v>
      </c>
      <c r="BJ297" s="732">
        <v>-5.5602999999999998</v>
      </c>
      <c r="BK297" s="732"/>
      <c r="BL297" s="732"/>
      <c r="BM297" s="732"/>
      <c r="BN297" s="732"/>
      <c r="BO297" s="732"/>
      <c r="BP297" s="732"/>
      <c r="BQ297" s="732"/>
      <c r="BR297" s="732"/>
      <c r="BS297" s="732"/>
      <c r="BT297" s="732"/>
      <c r="BU297" s="732"/>
      <c r="BV297" s="732"/>
      <c r="BW297" s="732"/>
      <c r="BX297" s="732"/>
      <c r="BY297" s="732"/>
      <c r="BZ297" s="732"/>
      <c r="CA297" s="732"/>
      <c r="CB297" s="732"/>
      <c r="CC297" s="732"/>
      <c r="CD297" s="732"/>
      <c r="CE297" s="732"/>
      <c r="CF297" s="732"/>
      <c r="CG297" s="732"/>
      <c r="CH297" s="732"/>
      <c r="CI297" s="733"/>
    </row>
    <row r="298" spans="2:89" ht="41.4" x14ac:dyDescent="0.25">
      <c r="B298" s="970" t="s">
        <v>581</v>
      </c>
      <c r="C298" s="971" t="s">
        <v>582</v>
      </c>
      <c r="D298" s="972" t="s">
        <v>583</v>
      </c>
      <c r="E298" s="971" t="s">
        <v>145</v>
      </c>
      <c r="F298" s="973">
        <v>2</v>
      </c>
      <c r="G298" s="737"/>
      <c r="H298" s="738"/>
      <c r="I298" s="738">
        <v>0</v>
      </c>
      <c r="J298" s="738">
        <v>0</v>
      </c>
      <c r="K298" s="738">
        <v>0</v>
      </c>
      <c r="L298" s="738">
        <v>0</v>
      </c>
      <c r="M298" s="732">
        <v>0</v>
      </c>
      <c r="N298" s="732">
        <v>0</v>
      </c>
      <c r="O298" s="732">
        <v>0</v>
      </c>
      <c r="P298" s="732">
        <v>0</v>
      </c>
      <c r="Q298" s="732">
        <v>0</v>
      </c>
      <c r="R298" s="732">
        <v>0</v>
      </c>
      <c r="S298" s="732">
        <v>0</v>
      </c>
      <c r="T298" s="732">
        <v>0</v>
      </c>
      <c r="U298" s="732">
        <v>0</v>
      </c>
      <c r="V298" s="732">
        <v>0</v>
      </c>
      <c r="W298" s="732">
        <v>0</v>
      </c>
      <c r="X298" s="732">
        <v>0</v>
      </c>
      <c r="Y298" s="732">
        <v>0</v>
      </c>
      <c r="Z298" s="732">
        <v>0</v>
      </c>
      <c r="AA298" s="732">
        <v>0</v>
      </c>
      <c r="AB298" s="732">
        <v>0</v>
      </c>
      <c r="AC298" s="732">
        <v>0</v>
      </c>
      <c r="AD298" s="732">
        <v>0</v>
      </c>
      <c r="AE298" s="732">
        <v>0</v>
      </c>
      <c r="AF298" s="732">
        <v>0</v>
      </c>
      <c r="AG298" s="732">
        <v>0</v>
      </c>
      <c r="AH298" s="732">
        <v>0</v>
      </c>
      <c r="AI298" s="732">
        <v>0</v>
      </c>
      <c r="AJ298" s="732">
        <v>0</v>
      </c>
      <c r="AK298" s="732">
        <v>0</v>
      </c>
      <c r="AL298" s="732">
        <v>0</v>
      </c>
      <c r="AM298" s="732">
        <v>0</v>
      </c>
      <c r="AN298" s="732">
        <v>0</v>
      </c>
      <c r="AO298" s="732">
        <v>0</v>
      </c>
      <c r="AP298" s="732">
        <v>0</v>
      </c>
      <c r="AQ298" s="732">
        <v>0</v>
      </c>
      <c r="AR298" s="732">
        <v>0</v>
      </c>
      <c r="AS298" s="732">
        <v>0</v>
      </c>
      <c r="AT298" s="732">
        <v>0</v>
      </c>
      <c r="AU298" s="732">
        <v>0</v>
      </c>
      <c r="AV298" s="732">
        <v>0</v>
      </c>
      <c r="AW298" s="732">
        <v>0</v>
      </c>
      <c r="AX298" s="732">
        <v>0</v>
      </c>
      <c r="AY298" s="732">
        <v>0</v>
      </c>
      <c r="AZ298" s="732">
        <v>0</v>
      </c>
      <c r="BA298" s="732">
        <v>0</v>
      </c>
      <c r="BB298" s="732">
        <v>0</v>
      </c>
      <c r="BC298" s="732">
        <v>0</v>
      </c>
      <c r="BD298" s="732">
        <v>0</v>
      </c>
      <c r="BE298" s="732">
        <v>0</v>
      </c>
      <c r="BF298" s="732">
        <v>0</v>
      </c>
      <c r="BG298" s="732">
        <v>0</v>
      </c>
      <c r="BH298" s="732">
        <v>0</v>
      </c>
      <c r="BI298" s="732">
        <v>0</v>
      </c>
      <c r="BJ298" s="732">
        <v>0</v>
      </c>
      <c r="BK298" s="732"/>
      <c r="BL298" s="732"/>
      <c r="BM298" s="732"/>
      <c r="BN298" s="732"/>
      <c r="BO298" s="732"/>
      <c r="BP298" s="732"/>
      <c r="BQ298" s="732"/>
      <c r="BR298" s="732"/>
      <c r="BS298" s="732"/>
      <c r="BT298" s="732"/>
      <c r="BU298" s="732"/>
      <c r="BV298" s="732"/>
      <c r="BW298" s="732"/>
      <c r="BX298" s="732"/>
      <c r="BY298" s="732"/>
      <c r="BZ298" s="732"/>
      <c r="CA298" s="732"/>
      <c r="CB298" s="732"/>
      <c r="CC298" s="732"/>
      <c r="CD298" s="732"/>
      <c r="CE298" s="732"/>
      <c r="CF298" s="732"/>
      <c r="CG298" s="732"/>
      <c r="CH298" s="732"/>
      <c r="CI298" s="733"/>
    </row>
    <row r="299" spans="2:89" x14ac:dyDescent="0.25">
      <c r="B299" s="992" t="s">
        <v>584</v>
      </c>
      <c r="C299" s="993" t="s">
        <v>585</v>
      </c>
      <c r="D299" s="993" t="s">
        <v>586</v>
      </c>
      <c r="E299" s="993" t="s">
        <v>145</v>
      </c>
      <c r="F299" s="994">
        <v>2</v>
      </c>
      <c r="G299" s="764"/>
      <c r="H299" s="765"/>
      <c r="I299" s="765">
        <v>0</v>
      </c>
      <c r="J299" s="765">
        <v>0</v>
      </c>
      <c r="K299" s="765">
        <v>0</v>
      </c>
      <c r="L299" s="765">
        <v>0</v>
      </c>
      <c r="M299" s="766">
        <v>-1.9954000000000001</v>
      </c>
      <c r="N299" s="766">
        <v>-1.5687</v>
      </c>
      <c r="O299" s="766">
        <v>-1.6619999999999999</v>
      </c>
      <c r="P299" s="766">
        <v>-2.2517999999999998</v>
      </c>
      <c r="Q299" s="766">
        <v>-2.3698999999999999</v>
      </c>
      <c r="R299" s="766">
        <v>-2.4413999999999998</v>
      </c>
      <c r="S299" s="766">
        <v>-2.3458999999999999</v>
      </c>
      <c r="T299" s="766">
        <v>-2.2542</v>
      </c>
      <c r="U299" s="766">
        <v>-2.0659999999999998</v>
      </c>
      <c r="V299" s="766">
        <v>-2.214</v>
      </c>
      <c r="W299" s="766">
        <v>-2.5125999999999999</v>
      </c>
      <c r="X299" s="766">
        <v>-2.8613</v>
      </c>
      <c r="Y299" s="766">
        <v>-3.21</v>
      </c>
      <c r="Z299" s="766">
        <v>-3.5587</v>
      </c>
      <c r="AA299" s="766">
        <v>-3.8673999999999999</v>
      </c>
      <c r="AB299" s="766">
        <v>-3.9274</v>
      </c>
      <c r="AC299" s="766">
        <v>-3.9973999999999998</v>
      </c>
      <c r="AD299" s="766">
        <v>-4.0674000000000001</v>
      </c>
      <c r="AE299" s="766">
        <v>-4.1273999999999997</v>
      </c>
      <c r="AF299" s="766">
        <v>-4.1974</v>
      </c>
      <c r="AG299" s="766">
        <v>-4.2674000000000003</v>
      </c>
      <c r="AH299" s="766">
        <v>-4.3373999999999997</v>
      </c>
      <c r="AI299" s="766">
        <v>-4.3974000000000002</v>
      </c>
      <c r="AJ299" s="766">
        <v>-4.4573999999999998</v>
      </c>
      <c r="AK299" s="766">
        <v>-4.5274000000000001</v>
      </c>
      <c r="AL299" s="766">
        <v>-4.5974000000000004</v>
      </c>
      <c r="AM299" s="766">
        <v>-4.6574</v>
      </c>
      <c r="AN299" s="766">
        <v>-4.7173999999999996</v>
      </c>
      <c r="AO299" s="766">
        <v>-4.7873999999999999</v>
      </c>
      <c r="AP299" s="766">
        <v>-4.8474000000000004</v>
      </c>
      <c r="AQ299" s="766">
        <v>-4.9074</v>
      </c>
      <c r="AR299" s="766">
        <v>-4.9673999999999996</v>
      </c>
      <c r="AS299" s="766">
        <v>-5.0473999999999997</v>
      </c>
      <c r="AT299" s="766">
        <v>-5.1173999999999999</v>
      </c>
      <c r="AU299" s="766">
        <v>-5.1874000000000002</v>
      </c>
      <c r="AV299" s="766">
        <v>-5.2674000000000003</v>
      </c>
      <c r="AW299" s="766">
        <v>-5.3373999999999997</v>
      </c>
      <c r="AX299" s="766">
        <v>-5.4074</v>
      </c>
      <c r="AY299" s="766">
        <v>-5.4874000000000001</v>
      </c>
      <c r="AZ299" s="766">
        <v>-5.5574000000000003</v>
      </c>
      <c r="BA299" s="766">
        <v>-5.6273999999999997</v>
      </c>
      <c r="BB299" s="766">
        <v>-5.6974</v>
      </c>
      <c r="BC299" s="766">
        <v>-5.7674000000000003</v>
      </c>
      <c r="BD299" s="766">
        <v>-5.8373999999999997</v>
      </c>
      <c r="BE299" s="766">
        <v>-5.9074</v>
      </c>
      <c r="BF299" s="766">
        <v>-5.9774000000000003</v>
      </c>
      <c r="BG299" s="766">
        <v>-6.0473999999999997</v>
      </c>
      <c r="BH299" s="766">
        <v>-6.1173999999999999</v>
      </c>
      <c r="BI299" s="766">
        <v>-6.1874000000000002</v>
      </c>
      <c r="BJ299" s="766">
        <v>-6.2573999999999996</v>
      </c>
      <c r="BK299" s="766"/>
      <c r="BL299" s="766"/>
      <c r="BM299" s="766"/>
      <c r="BN299" s="766"/>
      <c r="BO299" s="766"/>
      <c r="BP299" s="766"/>
      <c r="BQ299" s="766"/>
      <c r="BR299" s="766"/>
      <c r="BS299" s="766"/>
      <c r="BT299" s="766"/>
      <c r="BU299" s="766"/>
      <c r="BV299" s="766"/>
      <c r="BW299" s="766"/>
      <c r="BX299" s="766"/>
      <c r="BY299" s="766"/>
      <c r="BZ299" s="766"/>
      <c r="CA299" s="766"/>
      <c r="CB299" s="766"/>
      <c r="CC299" s="766"/>
      <c r="CD299" s="766"/>
      <c r="CE299" s="766"/>
      <c r="CF299" s="766"/>
      <c r="CG299" s="766"/>
      <c r="CH299" s="766"/>
      <c r="CI299" s="767"/>
    </row>
    <row r="300" spans="2:89" ht="14.4" thickBot="1" x14ac:dyDescent="0.3">
      <c r="B300" s="775"/>
      <c r="C300" s="775"/>
      <c r="D300" s="775"/>
      <c r="E300" s="775"/>
      <c r="F300" s="718"/>
      <c r="G300" s="719"/>
      <c r="H300" s="719"/>
      <c r="I300" s="719"/>
      <c r="J300" s="719"/>
      <c r="K300" s="719"/>
      <c r="L300" s="719"/>
      <c r="M300" s="719"/>
      <c r="N300" s="719"/>
      <c r="O300" s="719"/>
      <c r="P300" s="719"/>
      <c r="Q300" s="719"/>
      <c r="R300" s="719"/>
      <c r="S300" s="719"/>
      <c r="T300" s="719"/>
      <c r="U300" s="719"/>
      <c r="V300" s="719"/>
      <c r="W300" s="719"/>
      <c r="X300" s="719"/>
      <c r="Y300" s="719"/>
      <c r="Z300" s="719"/>
      <c r="AA300" s="719"/>
      <c r="AB300" s="719"/>
      <c r="AC300" s="719"/>
      <c r="AD300" s="719"/>
      <c r="AE300" s="719"/>
      <c r="AF300" s="719"/>
      <c r="AG300" s="719"/>
      <c r="AH300" s="719"/>
      <c r="AI300" s="719"/>
      <c r="AJ300" s="719"/>
      <c r="AK300" s="719"/>
      <c r="AL300" s="719"/>
      <c r="AM300" s="719"/>
      <c r="AN300" s="719"/>
      <c r="AO300" s="719"/>
      <c r="AP300" s="719"/>
      <c r="AQ300" s="719"/>
      <c r="AR300" s="719"/>
      <c r="AS300" s="719"/>
      <c r="AT300" s="719"/>
      <c r="AU300" s="719"/>
      <c r="AV300" s="719"/>
      <c r="AW300" s="719"/>
      <c r="AX300" s="719"/>
      <c r="AY300" s="719"/>
      <c r="AZ300" s="719"/>
      <c r="BA300" s="719"/>
      <c r="BB300" s="719"/>
      <c r="BC300" s="719"/>
      <c r="BD300" s="719"/>
      <c r="BE300" s="719"/>
      <c r="BF300" s="719"/>
      <c r="BG300" s="719"/>
      <c r="BH300" s="719"/>
      <c r="BI300" s="719"/>
      <c r="BJ300" s="719"/>
      <c r="BK300" s="719"/>
      <c r="BL300" s="719"/>
      <c r="BM300" s="719"/>
      <c r="BN300" s="719"/>
      <c r="BO300" s="719"/>
      <c r="BP300" s="719"/>
      <c r="BQ300" s="719"/>
      <c r="BR300" s="719"/>
      <c r="BS300" s="719"/>
      <c r="BT300" s="719"/>
      <c r="BU300" s="719"/>
      <c r="BV300" s="719"/>
      <c r="BW300" s="719"/>
      <c r="BX300" s="719"/>
      <c r="BY300" s="719"/>
      <c r="BZ300" s="719"/>
      <c r="CA300" s="719"/>
      <c r="CB300" s="719"/>
      <c r="CC300" s="719"/>
      <c r="CD300" s="719"/>
      <c r="CE300" s="719"/>
      <c r="CF300" s="719"/>
      <c r="CG300" s="719"/>
      <c r="CH300" s="719"/>
      <c r="CI300" s="719"/>
      <c r="CJ300" s="1134"/>
    </row>
    <row r="301" spans="2:89" ht="14.4" thickBot="1" x14ac:dyDescent="0.3">
      <c r="B301" s="956" t="s">
        <v>352</v>
      </c>
      <c r="C301" s="1381" t="s">
        <v>114</v>
      </c>
      <c r="D301" s="595"/>
      <c r="E301" s="595"/>
      <c r="F301" s="595"/>
      <c r="G301" s="595"/>
      <c r="H301" s="595"/>
      <c r="I301" s="595"/>
      <c r="J301" s="595"/>
      <c r="K301" s="595"/>
      <c r="L301" s="595"/>
      <c r="M301" s="595"/>
      <c r="N301" s="595"/>
      <c r="O301" s="595"/>
      <c r="P301" s="595"/>
      <c r="Q301" s="595"/>
      <c r="R301" s="595"/>
      <c r="S301" s="595"/>
      <c r="T301" s="595"/>
      <c r="U301" s="595"/>
      <c r="V301" s="595"/>
      <c r="W301" s="595"/>
      <c r="X301" s="595"/>
      <c r="Y301" s="595"/>
      <c r="Z301" s="595"/>
      <c r="AA301" s="595"/>
      <c r="AB301" s="595"/>
      <c r="AC301" s="595"/>
      <c r="AD301" s="595"/>
      <c r="AE301" s="595"/>
      <c r="AF301" s="595"/>
      <c r="AG301" s="595"/>
      <c r="AH301" s="595"/>
      <c r="AI301" s="595"/>
      <c r="AJ301" s="595"/>
      <c r="AK301" s="595"/>
      <c r="AL301" s="595"/>
      <c r="AM301" s="595"/>
      <c r="AN301" s="595"/>
      <c r="AO301" s="595"/>
      <c r="AP301" s="595"/>
      <c r="AQ301" s="595"/>
      <c r="AR301" s="595"/>
      <c r="AS301" s="595"/>
      <c r="AT301" s="595"/>
      <c r="AU301" s="595"/>
      <c r="AV301" s="595"/>
      <c r="AW301" s="595"/>
      <c r="AX301" s="595"/>
      <c r="AY301" s="595"/>
      <c r="AZ301" s="595"/>
      <c r="BA301" s="595"/>
      <c r="BB301" s="595"/>
      <c r="BC301" s="595"/>
      <c r="BD301" s="595"/>
      <c r="BE301" s="595"/>
      <c r="BF301" s="595"/>
      <c r="BG301" s="595"/>
      <c r="BH301" s="595"/>
      <c r="BI301" s="595"/>
      <c r="BJ301" s="595"/>
      <c r="BK301" s="595"/>
      <c r="BL301" s="595"/>
      <c r="BM301" s="595"/>
      <c r="BN301" s="595"/>
      <c r="BO301" s="595"/>
      <c r="BP301" s="595"/>
      <c r="BQ301" s="595"/>
      <c r="BR301" s="595"/>
      <c r="BS301" s="595"/>
      <c r="BT301" s="595"/>
      <c r="BU301" s="595"/>
      <c r="BV301" s="595"/>
      <c r="BW301" s="595"/>
      <c r="BX301" s="595"/>
      <c r="BY301" s="595"/>
      <c r="BZ301" s="595"/>
      <c r="CA301" s="595"/>
      <c r="CB301" s="595"/>
      <c r="CC301" s="595"/>
      <c r="CD301" s="595"/>
      <c r="CE301" s="595"/>
      <c r="CF301" s="595"/>
      <c r="CG301" s="595"/>
      <c r="CH301" s="595"/>
      <c r="CI301" s="595"/>
    </row>
    <row r="302" spans="2:89" ht="14.4" thickBot="1" x14ac:dyDescent="0.3">
      <c r="B302" s="995" t="s">
        <v>355</v>
      </c>
      <c r="C302" s="996" t="s">
        <v>115</v>
      </c>
      <c r="D302" s="996" t="s">
        <v>64</v>
      </c>
      <c r="E302" s="996" t="s">
        <v>116</v>
      </c>
      <c r="F302" s="997" t="s">
        <v>117</v>
      </c>
      <c r="G302" s="995" t="s">
        <v>118</v>
      </c>
      <c r="H302" s="995" t="s">
        <v>119</v>
      </c>
      <c r="I302" s="995" t="s">
        <v>120</v>
      </c>
      <c r="J302" s="995" t="s">
        <v>121</v>
      </c>
      <c r="K302" s="995" t="s">
        <v>122</v>
      </c>
      <c r="L302" s="995" t="s">
        <v>123</v>
      </c>
      <c r="M302" s="996" t="s">
        <v>124</v>
      </c>
      <c r="N302" s="996" t="s">
        <v>125</v>
      </c>
      <c r="O302" s="996" t="s">
        <v>126</v>
      </c>
      <c r="P302" s="996" t="s">
        <v>127</v>
      </c>
      <c r="Q302" s="996" t="s">
        <v>128</v>
      </c>
      <c r="R302" s="996" t="s">
        <v>129</v>
      </c>
      <c r="S302" s="996" t="s">
        <v>156</v>
      </c>
      <c r="T302" s="996" t="s">
        <v>157</v>
      </c>
      <c r="U302" s="996" t="s">
        <v>158</v>
      </c>
      <c r="V302" s="996" t="s">
        <v>159</v>
      </c>
      <c r="W302" s="996" t="s">
        <v>130</v>
      </c>
      <c r="X302" s="996" t="s">
        <v>160</v>
      </c>
      <c r="Y302" s="996" t="s">
        <v>161</v>
      </c>
      <c r="Z302" s="996" t="s">
        <v>162</v>
      </c>
      <c r="AA302" s="996" t="s">
        <v>163</v>
      </c>
      <c r="AB302" s="996" t="s">
        <v>131</v>
      </c>
      <c r="AC302" s="996" t="s">
        <v>164</v>
      </c>
      <c r="AD302" s="996" t="s">
        <v>165</v>
      </c>
      <c r="AE302" s="996" t="s">
        <v>166</v>
      </c>
      <c r="AF302" s="996" t="s">
        <v>167</v>
      </c>
      <c r="AG302" s="996" t="s">
        <v>132</v>
      </c>
      <c r="AH302" s="996" t="s">
        <v>168</v>
      </c>
      <c r="AI302" s="996" t="s">
        <v>169</v>
      </c>
      <c r="AJ302" s="996" t="s">
        <v>170</v>
      </c>
      <c r="AK302" s="996" t="s">
        <v>171</v>
      </c>
      <c r="AL302" s="996" t="s">
        <v>133</v>
      </c>
      <c r="AM302" s="996" t="s">
        <v>172</v>
      </c>
      <c r="AN302" s="996" t="s">
        <v>173</v>
      </c>
      <c r="AO302" s="996" t="s">
        <v>174</v>
      </c>
      <c r="AP302" s="996" t="s">
        <v>175</v>
      </c>
      <c r="AQ302" s="996" t="s">
        <v>134</v>
      </c>
      <c r="AR302" s="996" t="s">
        <v>176</v>
      </c>
      <c r="AS302" s="996" t="s">
        <v>177</v>
      </c>
      <c r="AT302" s="996" t="s">
        <v>178</v>
      </c>
      <c r="AU302" s="996" t="s">
        <v>179</v>
      </c>
      <c r="AV302" s="996" t="s">
        <v>135</v>
      </c>
      <c r="AW302" s="996" t="s">
        <v>180</v>
      </c>
      <c r="AX302" s="996" t="s">
        <v>181</v>
      </c>
      <c r="AY302" s="996" t="s">
        <v>182</v>
      </c>
      <c r="AZ302" s="996" t="s">
        <v>183</v>
      </c>
      <c r="BA302" s="996" t="s">
        <v>136</v>
      </c>
      <c r="BB302" s="996" t="s">
        <v>184</v>
      </c>
      <c r="BC302" s="996" t="s">
        <v>185</v>
      </c>
      <c r="BD302" s="996" t="s">
        <v>186</v>
      </c>
      <c r="BE302" s="996" t="s">
        <v>187</v>
      </c>
      <c r="BF302" s="996" t="s">
        <v>137</v>
      </c>
      <c r="BG302" s="996" t="s">
        <v>188</v>
      </c>
      <c r="BH302" s="996" t="s">
        <v>189</v>
      </c>
      <c r="BI302" s="996" t="s">
        <v>190</v>
      </c>
      <c r="BJ302" s="996" t="s">
        <v>191</v>
      </c>
      <c r="BK302" s="996" t="s">
        <v>138</v>
      </c>
      <c r="BL302" s="996" t="s">
        <v>192</v>
      </c>
      <c r="BM302" s="996" t="s">
        <v>193</v>
      </c>
      <c r="BN302" s="996" t="s">
        <v>194</v>
      </c>
      <c r="BO302" s="996" t="s">
        <v>195</v>
      </c>
      <c r="BP302" s="996" t="s">
        <v>139</v>
      </c>
      <c r="BQ302" s="996" t="s">
        <v>196</v>
      </c>
      <c r="BR302" s="996" t="s">
        <v>197</v>
      </c>
      <c r="BS302" s="996" t="s">
        <v>198</v>
      </c>
      <c r="BT302" s="996" t="s">
        <v>199</v>
      </c>
      <c r="BU302" s="996" t="s">
        <v>140</v>
      </c>
      <c r="BV302" s="996" t="s">
        <v>200</v>
      </c>
      <c r="BW302" s="996" t="s">
        <v>201</v>
      </c>
      <c r="BX302" s="996" t="s">
        <v>202</v>
      </c>
      <c r="BY302" s="996" t="s">
        <v>203</v>
      </c>
      <c r="BZ302" s="996" t="s">
        <v>141</v>
      </c>
      <c r="CA302" s="996" t="s">
        <v>204</v>
      </c>
      <c r="CB302" s="996" t="s">
        <v>205</v>
      </c>
      <c r="CC302" s="996" t="s">
        <v>206</v>
      </c>
      <c r="CD302" s="996" t="s">
        <v>207</v>
      </c>
      <c r="CE302" s="996" t="s">
        <v>142</v>
      </c>
      <c r="CF302" s="996" t="s">
        <v>208</v>
      </c>
      <c r="CG302" s="996" t="s">
        <v>209</v>
      </c>
      <c r="CH302" s="996" t="s">
        <v>210</v>
      </c>
      <c r="CI302" s="997" t="s">
        <v>211</v>
      </c>
      <c r="CK302" s="1369"/>
    </row>
    <row r="303" spans="2:89" x14ac:dyDescent="0.25">
      <c r="B303" s="998" t="s">
        <v>587</v>
      </c>
      <c r="C303" s="999" t="s">
        <v>357</v>
      </c>
      <c r="D303" s="990" t="s">
        <v>79</v>
      </c>
      <c r="E303" s="1000" t="s">
        <v>145</v>
      </c>
      <c r="F303" s="1001">
        <v>2</v>
      </c>
      <c r="G303" s="604"/>
      <c r="H303" s="604"/>
      <c r="I303" s="604">
        <v>259.28475005479459</v>
      </c>
      <c r="J303" s="604">
        <v>262.52279772510758</v>
      </c>
      <c r="K303" s="604">
        <v>258.08093200878852</v>
      </c>
      <c r="L303" s="604">
        <v>256.07513332216172</v>
      </c>
      <c r="M303" s="784">
        <v>254.3410122193317</v>
      </c>
      <c r="N303" s="784">
        <v>253.83730774163186</v>
      </c>
      <c r="O303" s="784">
        <v>251.85503418357791</v>
      </c>
      <c r="P303" s="784">
        <v>245.87107688188996</v>
      </c>
      <c r="Q303" s="784">
        <v>244.09100904776608</v>
      </c>
      <c r="R303" s="784">
        <v>238.42458074645614</v>
      </c>
      <c r="S303" s="784">
        <v>254.87100551874423</v>
      </c>
      <c r="T303" s="784">
        <v>250.51347910498237</v>
      </c>
      <c r="U303" s="784">
        <v>248.72140378909739</v>
      </c>
      <c r="V303" s="784">
        <v>264.73279322611546</v>
      </c>
      <c r="W303" s="784">
        <v>264.5348747728126</v>
      </c>
      <c r="X303" s="784">
        <v>264.08609884290365</v>
      </c>
      <c r="Y303" s="784">
        <v>263.15540285134773</v>
      </c>
      <c r="Z303" s="784">
        <v>261.80393111869773</v>
      </c>
      <c r="AA303" s="784">
        <v>261.35239089853292</v>
      </c>
      <c r="AB303" s="784">
        <v>300.31028136210392</v>
      </c>
      <c r="AC303" s="784">
        <v>300.25218908240703</v>
      </c>
      <c r="AD303" s="784">
        <v>299.0708538929141</v>
      </c>
      <c r="AE303" s="784">
        <v>299.11856064871722</v>
      </c>
      <c r="AF303" s="784">
        <v>298.93049613310427</v>
      </c>
      <c r="AG303" s="784">
        <v>299.00384233807137</v>
      </c>
      <c r="AH303" s="784">
        <v>288.67510298777245</v>
      </c>
      <c r="AI303" s="784">
        <v>288.65862227538048</v>
      </c>
      <c r="AJ303" s="784">
        <v>278.86091935237255</v>
      </c>
      <c r="AK303" s="784">
        <v>268.43355495244265</v>
      </c>
      <c r="AL303" s="784">
        <v>268.99207282876171</v>
      </c>
      <c r="AM303" s="784">
        <v>269.31681696143971</v>
      </c>
      <c r="AN303" s="784">
        <v>270.27487705771864</v>
      </c>
      <c r="AO303" s="784">
        <v>270.12737135933867</v>
      </c>
      <c r="AP303" s="784">
        <v>270.86249306453067</v>
      </c>
      <c r="AQ303" s="784">
        <v>270.73878978285569</v>
      </c>
      <c r="AR303" s="784">
        <v>272.14807493198168</v>
      </c>
      <c r="AS303" s="784">
        <v>272.16699441564367</v>
      </c>
      <c r="AT303" s="784">
        <v>272.74515700643065</v>
      </c>
      <c r="AU303" s="784">
        <v>272.80332908478863</v>
      </c>
      <c r="AV303" s="784">
        <v>273.41199888796461</v>
      </c>
      <c r="AW303" s="784">
        <v>273.36022705544769</v>
      </c>
      <c r="AX303" s="784">
        <v>274.51994575747369</v>
      </c>
      <c r="AY303" s="784">
        <v>274.81522584348465</v>
      </c>
      <c r="AZ303" s="784">
        <v>274.67419959842266</v>
      </c>
      <c r="BA303" s="784">
        <v>275.12339662182569</v>
      </c>
      <c r="BB303" s="784">
        <v>275.3022608448606</v>
      </c>
      <c r="BC303" s="784">
        <v>275.73973623763669</v>
      </c>
      <c r="BD303" s="784">
        <v>275.9769171859466</v>
      </c>
      <c r="BE303" s="784">
        <v>266.8036282576677</v>
      </c>
      <c r="BF303" s="784">
        <v>267.29033724998368</v>
      </c>
      <c r="BG303" s="784">
        <v>267.63710071499167</v>
      </c>
      <c r="BH303" s="784">
        <v>268.04329382657363</v>
      </c>
      <c r="BI303" s="784">
        <v>268.11928659397972</v>
      </c>
      <c r="BJ303" s="784">
        <v>268.58477621648666</v>
      </c>
      <c r="BK303" s="784"/>
      <c r="BL303" s="784"/>
      <c r="BM303" s="784"/>
      <c r="BN303" s="784"/>
      <c r="BO303" s="784"/>
      <c r="BP303" s="784"/>
      <c r="BQ303" s="784"/>
      <c r="BR303" s="784"/>
      <c r="BS303" s="784"/>
      <c r="BT303" s="784"/>
      <c r="BU303" s="784"/>
      <c r="BV303" s="784"/>
      <c r="BW303" s="784"/>
      <c r="BX303" s="784"/>
      <c r="BY303" s="784"/>
      <c r="BZ303" s="784"/>
      <c r="CA303" s="784"/>
      <c r="CB303" s="784"/>
      <c r="CC303" s="784"/>
      <c r="CD303" s="784"/>
      <c r="CE303" s="784"/>
      <c r="CF303" s="784"/>
      <c r="CG303" s="784"/>
      <c r="CH303" s="784"/>
      <c r="CI303" s="785"/>
      <c r="CK303" s="1369"/>
    </row>
    <row r="304" spans="2:89" x14ac:dyDescent="0.25">
      <c r="B304" s="1002" t="s">
        <v>588</v>
      </c>
      <c r="C304" s="969" t="s">
        <v>589</v>
      </c>
      <c r="D304" s="972" t="s">
        <v>590</v>
      </c>
      <c r="E304" s="1003" t="s">
        <v>145</v>
      </c>
      <c r="F304" s="1004">
        <v>2</v>
      </c>
      <c r="G304" s="865"/>
      <c r="H304" s="865"/>
      <c r="I304" s="865">
        <f t="shared" ref="I304:BJ307" si="77">I206+I276</f>
        <v>0</v>
      </c>
      <c r="J304" s="865">
        <f t="shared" si="77"/>
        <v>0</v>
      </c>
      <c r="K304" s="865">
        <f t="shared" si="77"/>
        <v>0</v>
      </c>
      <c r="L304" s="865">
        <f t="shared" si="77"/>
        <v>0</v>
      </c>
      <c r="M304" s="865">
        <f t="shared" si="77"/>
        <v>0</v>
      </c>
      <c r="N304" s="865">
        <f t="shared" si="77"/>
        <v>0</v>
      </c>
      <c r="O304" s="865">
        <f t="shared" si="77"/>
        <v>0</v>
      </c>
      <c r="P304" s="865">
        <f t="shared" si="77"/>
        <v>0</v>
      </c>
      <c r="Q304" s="865">
        <f t="shared" si="77"/>
        <v>0</v>
      </c>
      <c r="R304" s="865">
        <f t="shared" si="77"/>
        <v>0</v>
      </c>
      <c r="S304" s="865">
        <f t="shared" si="77"/>
        <v>0</v>
      </c>
      <c r="T304" s="865">
        <f t="shared" si="77"/>
        <v>0</v>
      </c>
      <c r="U304" s="865">
        <f t="shared" si="77"/>
        <v>0</v>
      </c>
      <c r="V304" s="865">
        <f t="shared" si="77"/>
        <v>0</v>
      </c>
      <c r="W304" s="865">
        <f t="shared" si="77"/>
        <v>0</v>
      </c>
      <c r="X304" s="865">
        <f t="shared" si="77"/>
        <v>0</v>
      </c>
      <c r="Y304" s="865">
        <f t="shared" si="77"/>
        <v>0</v>
      </c>
      <c r="Z304" s="865">
        <f t="shared" si="77"/>
        <v>0</v>
      </c>
      <c r="AA304" s="865">
        <f t="shared" si="77"/>
        <v>0</v>
      </c>
      <c r="AB304" s="865">
        <f t="shared" si="77"/>
        <v>0</v>
      </c>
      <c r="AC304" s="865">
        <f t="shared" si="77"/>
        <v>0</v>
      </c>
      <c r="AD304" s="865">
        <f t="shared" si="77"/>
        <v>0</v>
      </c>
      <c r="AE304" s="865">
        <f t="shared" si="77"/>
        <v>0</v>
      </c>
      <c r="AF304" s="865">
        <f t="shared" si="77"/>
        <v>0</v>
      </c>
      <c r="AG304" s="865">
        <f t="shared" si="77"/>
        <v>0</v>
      </c>
      <c r="AH304" s="865">
        <f t="shared" si="77"/>
        <v>0</v>
      </c>
      <c r="AI304" s="865">
        <f t="shared" si="77"/>
        <v>0</v>
      </c>
      <c r="AJ304" s="865">
        <f t="shared" si="77"/>
        <v>0</v>
      </c>
      <c r="AK304" s="865">
        <f t="shared" si="77"/>
        <v>0</v>
      </c>
      <c r="AL304" s="865">
        <f t="shared" si="77"/>
        <v>0</v>
      </c>
      <c r="AM304" s="865">
        <f t="shared" si="77"/>
        <v>0</v>
      </c>
      <c r="AN304" s="865">
        <f t="shared" si="77"/>
        <v>0</v>
      </c>
      <c r="AO304" s="865">
        <f t="shared" si="77"/>
        <v>0</v>
      </c>
      <c r="AP304" s="865">
        <f t="shared" si="77"/>
        <v>0</v>
      </c>
      <c r="AQ304" s="865">
        <f t="shared" si="77"/>
        <v>0</v>
      </c>
      <c r="AR304" s="865">
        <f t="shared" si="77"/>
        <v>0</v>
      </c>
      <c r="AS304" s="865">
        <f t="shared" si="77"/>
        <v>0</v>
      </c>
      <c r="AT304" s="865">
        <f t="shared" si="77"/>
        <v>0</v>
      </c>
      <c r="AU304" s="865">
        <f t="shared" si="77"/>
        <v>0</v>
      </c>
      <c r="AV304" s="865">
        <f t="shared" si="77"/>
        <v>0</v>
      </c>
      <c r="AW304" s="865">
        <f t="shared" si="77"/>
        <v>0</v>
      </c>
      <c r="AX304" s="865">
        <f t="shared" si="77"/>
        <v>0</v>
      </c>
      <c r="AY304" s="865">
        <f t="shared" si="77"/>
        <v>0</v>
      </c>
      <c r="AZ304" s="865">
        <f t="shared" si="77"/>
        <v>0</v>
      </c>
      <c r="BA304" s="865">
        <f t="shared" si="77"/>
        <v>0</v>
      </c>
      <c r="BB304" s="865">
        <f t="shared" si="77"/>
        <v>0</v>
      </c>
      <c r="BC304" s="865">
        <f t="shared" si="77"/>
        <v>0</v>
      </c>
      <c r="BD304" s="865">
        <f t="shared" si="77"/>
        <v>0</v>
      </c>
      <c r="BE304" s="865">
        <f t="shared" si="77"/>
        <v>0</v>
      </c>
      <c r="BF304" s="865">
        <f t="shared" si="77"/>
        <v>0</v>
      </c>
      <c r="BG304" s="865">
        <f t="shared" si="77"/>
        <v>0</v>
      </c>
      <c r="BH304" s="865">
        <f t="shared" si="77"/>
        <v>0</v>
      </c>
      <c r="BI304" s="865">
        <f t="shared" si="77"/>
        <v>0</v>
      </c>
      <c r="BJ304" s="865">
        <f t="shared" si="77"/>
        <v>0</v>
      </c>
      <c r="BK304" s="1540"/>
      <c r="BL304" s="1540"/>
      <c r="BM304" s="1540"/>
      <c r="BN304" s="1540"/>
      <c r="BO304" s="1540"/>
      <c r="BP304" s="1540"/>
      <c r="BQ304" s="1540"/>
      <c r="BR304" s="1540"/>
      <c r="BS304" s="1540"/>
      <c r="BT304" s="1540"/>
      <c r="BU304" s="1540"/>
      <c r="BV304" s="1540"/>
      <c r="BW304" s="1540"/>
      <c r="BX304" s="1540"/>
      <c r="BY304" s="1540"/>
      <c r="BZ304" s="1540"/>
      <c r="CA304" s="1540"/>
      <c r="CB304" s="1540"/>
      <c r="CC304" s="1540"/>
      <c r="CD304" s="1540"/>
      <c r="CE304" s="1540"/>
      <c r="CF304" s="1540"/>
      <c r="CG304" s="1540"/>
      <c r="CH304" s="1540"/>
      <c r="CI304" s="1518"/>
      <c r="CK304" s="1369"/>
    </row>
    <row r="305" spans="2:89" x14ac:dyDescent="0.25">
      <c r="B305" s="1002" t="s">
        <v>591</v>
      </c>
      <c r="C305" s="969" t="s">
        <v>361</v>
      </c>
      <c r="D305" s="972" t="s">
        <v>592</v>
      </c>
      <c r="E305" s="1003" t="s">
        <v>145</v>
      </c>
      <c r="F305" s="1004">
        <v>2</v>
      </c>
      <c r="G305" s="639"/>
      <c r="H305" s="639"/>
      <c r="I305" s="639">
        <f t="shared" si="77"/>
        <v>0</v>
      </c>
      <c r="J305" s="639">
        <f t="shared" si="77"/>
        <v>0</v>
      </c>
      <c r="K305" s="639">
        <f t="shared" si="77"/>
        <v>0</v>
      </c>
      <c r="L305" s="639">
        <f t="shared" si="77"/>
        <v>0</v>
      </c>
      <c r="M305" s="791">
        <f t="shared" si="77"/>
        <v>0</v>
      </c>
      <c r="N305" s="791">
        <f t="shared" si="77"/>
        <v>0</v>
      </c>
      <c r="O305" s="791">
        <f t="shared" si="77"/>
        <v>0</v>
      </c>
      <c r="P305" s="791">
        <f t="shared" si="77"/>
        <v>0</v>
      </c>
      <c r="Q305" s="791">
        <f t="shared" si="77"/>
        <v>0</v>
      </c>
      <c r="R305" s="791">
        <f t="shared" si="77"/>
        <v>0</v>
      </c>
      <c r="S305" s="791">
        <f t="shared" si="77"/>
        <v>0</v>
      </c>
      <c r="T305" s="791">
        <f t="shared" si="77"/>
        <v>0</v>
      </c>
      <c r="U305" s="791">
        <f t="shared" si="77"/>
        <v>0</v>
      </c>
      <c r="V305" s="791">
        <f t="shared" si="77"/>
        <v>0</v>
      </c>
      <c r="W305" s="791">
        <f t="shared" si="77"/>
        <v>0</v>
      </c>
      <c r="X305" s="791">
        <f t="shared" si="77"/>
        <v>0</v>
      </c>
      <c r="Y305" s="791">
        <f t="shared" si="77"/>
        <v>0</v>
      </c>
      <c r="Z305" s="791">
        <f t="shared" si="77"/>
        <v>0</v>
      </c>
      <c r="AA305" s="791">
        <f t="shared" si="77"/>
        <v>0</v>
      </c>
      <c r="AB305" s="791">
        <f t="shared" si="77"/>
        <v>0</v>
      </c>
      <c r="AC305" s="791">
        <f t="shared" si="77"/>
        <v>0</v>
      </c>
      <c r="AD305" s="791">
        <f t="shared" si="77"/>
        <v>0</v>
      </c>
      <c r="AE305" s="791">
        <f t="shared" si="77"/>
        <v>0</v>
      </c>
      <c r="AF305" s="791">
        <f t="shared" si="77"/>
        <v>0</v>
      </c>
      <c r="AG305" s="791">
        <f t="shared" si="77"/>
        <v>0</v>
      </c>
      <c r="AH305" s="791">
        <f t="shared" si="77"/>
        <v>0</v>
      </c>
      <c r="AI305" s="791">
        <f t="shared" si="77"/>
        <v>0</v>
      </c>
      <c r="AJ305" s="791">
        <f t="shared" si="77"/>
        <v>0</v>
      </c>
      <c r="AK305" s="791">
        <f t="shared" si="77"/>
        <v>0</v>
      </c>
      <c r="AL305" s="791">
        <f t="shared" si="77"/>
        <v>0</v>
      </c>
      <c r="AM305" s="791">
        <f t="shared" si="77"/>
        <v>0</v>
      </c>
      <c r="AN305" s="791">
        <f t="shared" si="77"/>
        <v>0</v>
      </c>
      <c r="AO305" s="791">
        <f t="shared" si="77"/>
        <v>0</v>
      </c>
      <c r="AP305" s="791">
        <f t="shared" si="77"/>
        <v>0</v>
      </c>
      <c r="AQ305" s="791">
        <f t="shared" si="77"/>
        <v>0</v>
      </c>
      <c r="AR305" s="791">
        <f t="shared" si="77"/>
        <v>0</v>
      </c>
      <c r="AS305" s="791">
        <f t="shared" si="77"/>
        <v>0</v>
      </c>
      <c r="AT305" s="791">
        <f t="shared" si="77"/>
        <v>0</v>
      </c>
      <c r="AU305" s="791">
        <f t="shared" si="77"/>
        <v>0</v>
      </c>
      <c r="AV305" s="791">
        <f t="shared" si="77"/>
        <v>0</v>
      </c>
      <c r="AW305" s="791">
        <f t="shared" si="77"/>
        <v>0</v>
      </c>
      <c r="AX305" s="791">
        <f t="shared" si="77"/>
        <v>0</v>
      </c>
      <c r="AY305" s="791">
        <f t="shared" si="77"/>
        <v>0</v>
      </c>
      <c r="AZ305" s="791">
        <f t="shared" si="77"/>
        <v>0</v>
      </c>
      <c r="BA305" s="791">
        <f t="shared" si="77"/>
        <v>0</v>
      </c>
      <c r="BB305" s="791">
        <f t="shared" si="77"/>
        <v>0</v>
      </c>
      <c r="BC305" s="791">
        <f t="shared" si="77"/>
        <v>0</v>
      </c>
      <c r="BD305" s="791">
        <f t="shared" si="77"/>
        <v>0</v>
      </c>
      <c r="BE305" s="791">
        <f t="shared" si="77"/>
        <v>0</v>
      </c>
      <c r="BF305" s="791">
        <f t="shared" si="77"/>
        <v>0</v>
      </c>
      <c r="BG305" s="791">
        <f t="shared" si="77"/>
        <v>0</v>
      </c>
      <c r="BH305" s="791">
        <f t="shared" si="77"/>
        <v>0</v>
      </c>
      <c r="BI305" s="791">
        <f t="shared" si="77"/>
        <v>0</v>
      </c>
      <c r="BJ305" s="791">
        <f t="shared" si="77"/>
        <v>0</v>
      </c>
      <c r="BK305" s="1519"/>
      <c r="BL305" s="1519"/>
      <c r="BM305" s="1519"/>
      <c r="BN305" s="1519"/>
      <c r="BO305" s="1519"/>
      <c r="BP305" s="1519"/>
      <c r="BQ305" s="1519"/>
      <c r="BR305" s="1519"/>
      <c r="BS305" s="1519"/>
      <c r="BT305" s="1519"/>
      <c r="BU305" s="1519"/>
      <c r="BV305" s="1519"/>
      <c r="BW305" s="1519"/>
      <c r="BX305" s="1519"/>
      <c r="BY305" s="1519"/>
      <c r="BZ305" s="1519"/>
      <c r="CA305" s="1519"/>
      <c r="CB305" s="1519"/>
      <c r="CC305" s="1519"/>
      <c r="CD305" s="1519"/>
      <c r="CE305" s="1519"/>
      <c r="CF305" s="1519"/>
      <c r="CG305" s="1519"/>
      <c r="CH305" s="1519"/>
      <c r="CI305" s="1518"/>
      <c r="CK305" s="1369"/>
    </row>
    <row r="306" spans="2:89" x14ac:dyDescent="0.25">
      <c r="B306" s="1002" t="s">
        <v>593</v>
      </c>
      <c r="C306" s="969" t="s">
        <v>363</v>
      </c>
      <c r="D306" s="972" t="s">
        <v>594</v>
      </c>
      <c r="E306" s="1003" t="s">
        <v>145</v>
      </c>
      <c r="F306" s="1004">
        <v>2</v>
      </c>
      <c r="G306" s="639"/>
      <c r="H306" s="639"/>
      <c r="I306" s="639">
        <f t="shared" si="77"/>
        <v>0</v>
      </c>
      <c r="J306" s="639">
        <f t="shared" si="77"/>
        <v>0</v>
      </c>
      <c r="K306" s="639">
        <f t="shared" si="77"/>
        <v>0</v>
      </c>
      <c r="L306" s="639">
        <f t="shared" si="77"/>
        <v>0</v>
      </c>
      <c r="M306" s="791">
        <f t="shared" si="77"/>
        <v>0</v>
      </c>
      <c r="N306" s="791">
        <f t="shared" si="77"/>
        <v>0</v>
      </c>
      <c r="O306" s="791">
        <f t="shared" si="77"/>
        <v>0</v>
      </c>
      <c r="P306" s="791">
        <f t="shared" si="77"/>
        <v>0</v>
      </c>
      <c r="Q306" s="791">
        <f t="shared" si="77"/>
        <v>0</v>
      </c>
      <c r="R306" s="791">
        <f t="shared" si="77"/>
        <v>0</v>
      </c>
      <c r="S306" s="791">
        <f t="shared" si="77"/>
        <v>0</v>
      </c>
      <c r="T306" s="791">
        <f t="shared" si="77"/>
        <v>0</v>
      </c>
      <c r="U306" s="791">
        <f t="shared" si="77"/>
        <v>0</v>
      </c>
      <c r="V306" s="791">
        <f t="shared" si="77"/>
        <v>0</v>
      </c>
      <c r="W306" s="791">
        <f t="shared" si="77"/>
        <v>0</v>
      </c>
      <c r="X306" s="791">
        <f t="shared" si="77"/>
        <v>0</v>
      </c>
      <c r="Y306" s="791">
        <f t="shared" si="77"/>
        <v>0</v>
      </c>
      <c r="Z306" s="791">
        <f t="shared" si="77"/>
        <v>0</v>
      </c>
      <c r="AA306" s="791">
        <f t="shared" si="77"/>
        <v>0</v>
      </c>
      <c r="AB306" s="791">
        <f t="shared" si="77"/>
        <v>0</v>
      </c>
      <c r="AC306" s="791">
        <f t="shared" si="77"/>
        <v>0</v>
      </c>
      <c r="AD306" s="791">
        <f t="shared" si="77"/>
        <v>0</v>
      </c>
      <c r="AE306" s="791">
        <f t="shared" si="77"/>
        <v>0</v>
      </c>
      <c r="AF306" s="791">
        <f t="shared" si="77"/>
        <v>0</v>
      </c>
      <c r="AG306" s="791">
        <f t="shared" si="77"/>
        <v>0</v>
      </c>
      <c r="AH306" s="791">
        <f t="shared" si="77"/>
        <v>0</v>
      </c>
      <c r="AI306" s="791">
        <f t="shared" si="77"/>
        <v>0</v>
      </c>
      <c r="AJ306" s="791">
        <f t="shared" si="77"/>
        <v>0</v>
      </c>
      <c r="AK306" s="791">
        <f t="shared" si="77"/>
        <v>0</v>
      </c>
      <c r="AL306" s="791">
        <f t="shared" si="77"/>
        <v>0</v>
      </c>
      <c r="AM306" s="791">
        <f t="shared" si="77"/>
        <v>0</v>
      </c>
      <c r="AN306" s="791">
        <f t="shared" si="77"/>
        <v>0</v>
      </c>
      <c r="AO306" s="791">
        <f t="shared" si="77"/>
        <v>0</v>
      </c>
      <c r="AP306" s="791">
        <f t="shared" si="77"/>
        <v>0</v>
      </c>
      <c r="AQ306" s="791">
        <f t="shared" si="77"/>
        <v>0</v>
      </c>
      <c r="AR306" s="791">
        <f t="shared" si="77"/>
        <v>0</v>
      </c>
      <c r="AS306" s="791">
        <f t="shared" si="77"/>
        <v>0</v>
      </c>
      <c r="AT306" s="791">
        <f t="shared" si="77"/>
        <v>0</v>
      </c>
      <c r="AU306" s="791">
        <f t="shared" si="77"/>
        <v>0</v>
      </c>
      <c r="AV306" s="791">
        <f t="shared" si="77"/>
        <v>0</v>
      </c>
      <c r="AW306" s="791">
        <f t="shared" si="77"/>
        <v>0</v>
      </c>
      <c r="AX306" s="791">
        <f t="shared" si="77"/>
        <v>0</v>
      </c>
      <c r="AY306" s="791">
        <f t="shared" si="77"/>
        <v>0</v>
      </c>
      <c r="AZ306" s="791">
        <f t="shared" si="77"/>
        <v>0</v>
      </c>
      <c r="BA306" s="791">
        <f t="shared" si="77"/>
        <v>0</v>
      </c>
      <c r="BB306" s="791">
        <f t="shared" si="77"/>
        <v>0</v>
      </c>
      <c r="BC306" s="791">
        <f t="shared" si="77"/>
        <v>0</v>
      </c>
      <c r="BD306" s="791">
        <f t="shared" si="77"/>
        <v>0</v>
      </c>
      <c r="BE306" s="791">
        <f t="shared" si="77"/>
        <v>0</v>
      </c>
      <c r="BF306" s="791">
        <f t="shared" si="77"/>
        <v>0</v>
      </c>
      <c r="BG306" s="791">
        <f t="shared" si="77"/>
        <v>0</v>
      </c>
      <c r="BH306" s="791">
        <f t="shared" si="77"/>
        <v>0</v>
      </c>
      <c r="BI306" s="791">
        <f t="shared" si="77"/>
        <v>0</v>
      </c>
      <c r="BJ306" s="791">
        <f t="shared" si="77"/>
        <v>0</v>
      </c>
      <c r="BK306" s="1519"/>
      <c r="BL306" s="1519"/>
      <c r="BM306" s="1519"/>
      <c r="BN306" s="1519"/>
      <c r="BO306" s="1519"/>
      <c r="BP306" s="1519"/>
      <c r="BQ306" s="1519"/>
      <c r="BR306" s="1519"/>
      <c r="BS306" s="1519"/>
      <c r="BT306" s="1519"/>
      <c r="BU306" s="1519"/>
      <c r="BV306" s="1519"/>
      <c r="BW306" s="1519"/>
      <c r="BX306" s="1519"/>
      <c r="BY306" s="1519"/>
      <c r="BZ306" s="1519"/>
      <c r="CA306" s="1519"/>
      <c r="CB306" s="1519"/>
      <c r="CC306" s="1519"/>
      <c r="CD306" s="1519"/>
      <c r="CE306" s="1519"/>
      <c r="CF306" s="1519"/>
      <c r="CG306" s="1519"/>
      <c r="CH306" s="1519"/>
      <c r="CI306" s="1518"/>
      <c r="CK306" s="1369"/>
    </row>
    <row r="307" spans="2:89" x14ac:dyDescent="0.25">
      <c r="B307" s="1005" t="s">
        <v>595</v>
      </c>
      <c r="C307" s="969" t="s">
        <v>365</v>
      </c>
      <c r="D307" s="972" t="s">
        <v>596</v>
      </c>
      <c r="E307" s="1003" t="s">
        <v>145</v>
      </c>
      <c r="F307" s="1004">
        <v>2</v>
      </c>
      <c r="G307" s="639"/>
      <c r="H307" s="639"/>
      <c r="I307" s="639">
        <f t="shared" si="77"/>
        <v>0</v>
      </c>
      <c r="J307" s="639">
        <f t="shared" si="77"/>
        <v>0</v>
      </c>
      <c r="K307" s="639">
        <f t="shared" si="77"/>
        <v>0</v>
      </c>
      <c r="L307" s="639">
        <f t="shared" si="77"/>
        <v>0</v>
      </c>
      <c r="M307" s="639">
        <f t="shared" si="77"/>
        <v>0</v>
      </c>
      <c r="N307" s="639">
        <f t="shared" si="77"/>
        <v>0</v>
      </c>
      <c r="O307" s="639">
        <f t="shared" si="77"/>
        <v>0</v>
      </c>
      <c r="P307" s="639">
        <f t="shared" si="77"/>
        <v>0</v>
      </c>
      <c r="Q307" s="639">
        <f t="shared" si="77"/>
        <v>0</v>
      </c>
      <c r="R307" s="639">
        <f t="shared" si="77"/>
        <v>0</v>
      </c>
      <c r="S307" s="639">
        <f t="shared" si="77"/>
        <v>0</v>
      </c>
      <c r="T307" s="639">
        <f t="shared" si="77"/>
        <v>0</v>
      </c>
      <c r="U307" s="639">
        <f t="shared" si="77"/>
        <v>0</v>
      </c>
      <c r="V307" s="639">
        <f t="shared" si="77"/>
        <v>-20.000000000000004</v>
      </c>
      <c r="W307" s="639">
        <f t="shared" si="77"/>
        <v>-20.000000000000004</v>
      </c>
      <c r="X307" s="639">
        <f t="shared" si="77"/>
        <v>-20.000000000000004</v>
      </c>
      <c r="Y307" s="639">
        <f t="shared" si="77"/>
        <v>-20.000000000000004</v>
      </c>
      <c r="Z307" s="639">
        <f t="shared" si="77"/>
        <v>-20.000000000000004</v>
      </c>
      <c r="AA307" s="639">
        <f t="shared" si="77"/>
        <v>-20.000000000000004</v>
      </c>
      <c r="AB307" s="639">
        <f t="shared" si="77"/>
        <v>-60</v>
      </c>
      <c r="AC307" s="639">
        <f t="shared" si="77"/>
        <v>-60</v>
      </c>
      <c r="AD307" s="639">
        <f t="shared" si="77"/>
        <v>-60</v>
      </c>
      <c r="AE307" s="639">
        <f t="shared" si="77"/>
        <v>-60</v>
      </c>
      <c r="AF307" s="639">
        <f t="shared" si="77"/>
        <v>-60</v>
      </c>
      <c r="AG307" s="639">
        <f t="shared" si="77"/>
        <v>-60</v>
      </c>
      <c r="AH307" s="639">
        <f t="shared" si="77"/>
        <v>-50</v>
      </c>
      <c r="AI307" s="639">
        <f t="shared" si="77"/>
        <v>-50</v>
      </c>
      <c r="AJ307" s="639">
        <f t="shared" si="77"/>
        <v>-40</v>
      </c>
      <c r="AK307" s="639">
        <f t="shared" si="77"/>
        <v>-30.000000000000004</v>
      </c>
      <c r="AL307" s="639">
        <f t="shared" si="77"/>
        <v>-30.000000000000004</v>
      </c>
      <c r="AM307" s="639">
        <f t="shared" si="77"/>
        <v>-30.000000000000004</v>
      </c>
      <c r="AN307" s="639">
        <f t="shared" si="77"/>
        <v>-30.000000000000004</v>
      </c>
      <c r="AO307" s="639">
        <f t="shared" si="77"/>
        <v>-30.000000000000004</v>
      </c>
      <c r="AP307" s="639">
        <f t="shared" si="77"/>
        <v>-30.000000000000004</v>
      </c>
      <c r="AQ307" s="639">
        <f t="shared" si="77"/>
        <v>-30.000000000000004</v>
      </c>
      <c r="AR307" s="639">
        <f t="shared" si="77"/>
        <v>-30.000000000000004</v>
      </c>
      <c r="AS307" s="639">
        <f t="shared" si="77"/>
        <v>-30.000000000000004</v>
      </c>
      <c r="AT307" s="639">
        <f t="shared" si="77"/>
        <v>-30.000000000000004</v>
      </c>
      <c r="AU307" s="639">
        <f t="shared" si="77"/>
        <v>-30.000000000000004</v>
      </c>
      <c r="AV307" s="639">
        <f t="shared" si="77"/>
        <v>-30.000000000000004</v>
      </c>
      <c r="AW307" s="639">
        <f t="shared" si="77"/>
        <v>-30.000000000000004</v>
      </c>
      <c r="AX307" s="639">
        <f t="shared" si="77"/>
        <v>-30.000000000000004</v>
      </c>
      <c r="AY307" s="639">
        <f t="shared" si="77"/>
        <v>-30.000000000000004</v>
      </c>
      <c r="AZ307" s="639">
        <f t="shared" si="77"/>
        <v>-30.000000000000004</v>
      </c>
      <c r="BA307" s="639">
        <f t="shared" si="77"/>
        <v>-30.000000000000004</v>
      </c>
      <c r="BB307" s="639">
        <f t="shared" si="77"/>
        <v>-30.000000000000004</v>
      </c>
      <c r="BC307" s="639">
        <f t="shared" si="77"/>
        <v>-30.000000000000004</v>
      </c>
      <c r="BD307" s="639">
        <f t="shared" si="77"/>
        <v>-30.000000000000004</v>
      </c>
      <c r="BE307" s="639">
        <f t="shared" si="77"/>
        <v>-20.000000000000004</v>
      </c>
      <c r="BF307" s="639">
        <f t="shared" si="77"/>
        <v>-20.000000000000004</v>
      </c>
      <c r="BG307" s="639">
        <f t="shared" si="77"/>
        <v>-20.000000000000004</v>
      </c>
      <c r="BH307" s="639">
        <f t="shared" si="77"/>
        <v>-20.000000000000004</v>
      </c>
      <c r="BI307" s="639">
        <f t="shared" si="77"/>
        <v>-20.000000000000004</v>
      </c>
      <c r="BJ307" s="639">
        <f t="shared" si="77"/>
        <v>-20.000000000000004</v>
      </c>
      <c r="BK307" s="1517"/>
      <c r="BL307" s="1517"/>
      <c r="BM307" s="1517"/>
      <c r="BN307" s="1517"/>
      <c r="BO307" s="1517"/>
      <c r="BP307" s="1517"/>
      <c r="BQ307" s="1517"/>
      <c r="BR307" s="1517"/>
      <c r="BS307" s="1517"/>
      <c r="BT307" s="1517"/>
      <c r="BU307" s="1517"/>
      <c r="BV307" s="1517"/>
      <c r="BW307" s="1517"/>
      <c r="BX307" s="1517"/>
      <c r="BY307" s="1517"/>
      <c r="BZ307" s="1517"/>
      <c r="CA307" s="1517"/>
      <c r="CB307" s="1517"/>
      <c r="CC307" s="1517"/>
      <c r="CD307" s="1517"/>
      <c r="CE307" s="1517"/>
      <c r="CF307" s="1517"/>
      <c r="CG307" s="1517"/>
      <c r="CH307" s="1517"/>
      <c r="CI307" s="1518"/>
      <c r="CK307" s="1369"/>
    </row>
    <row r="308" spans="2:89" x14ac:dyDescent="0.25">
      <c r="B308" s="1005" t="s">
        <v>597</v>
      </c>
      <c r="C308" s="969" t="s">
        <v>367</v>
      </c>
      <c r="D308" s="972" t="s">
        <v>598</v>
      </c>
      <c r="E308" s="1003" t="s">
        <v>145</v>
      </c>
      <c r="F308" s="1004">
        <v>2</v>
      </c>
      <c r="G308" s="639"/>
      <c r="H308" s="639"/>
      <c r="I308" s="639">
        <f t="shared" ref="I308:BJ308" si="78">I210+I280</f>
        <v>-31.864750054794516</v>
      </c>
      <c r="J308" s="639">
        <f t="shared" si="78"/>
        <v>-32.066351178082186</v>
      </c>
      <c r="K308" s="639">
        <f t="shared" si="78"/>
        <v>-32.066351178082186</v>
      </c>
      <c r="L308" s="639">
        <f t="shared" si="78"/>
        <v>-32.092601178082191</v>
      </c>
      <c r="M308" s="791">
        <f t="shared" si="78"/>
        <v>-32.092601178082191</v>
      </c>
      <c r="N308" s="791">
        <f t="shared" si="78"/>
        <v>-32.092601178082191</v>
      </c>
      <c r="O308" s="791">
        <f t="shared" si="78"/>
        <v>-32.092601178082191</v>
      </c>
      <c r="P308" s="791">
        <f t="shared" si="78"/>
        <v>-29.881166178082182</v>
      </c>
      <c r="Q308" s="791">
        <f t="shared" si="78"/>
        <v>-32.092601178082184</v>
      </c>
      <c r="R308" s="791">
        <f t="shared" si="78"/>
        <v>-32.092601178082191</v>
      </c>
      <c r="S308" s="791">
        <f t="shared" si="78"/>
        <v>-53.092601178082191</v>
      </c>
      <c r="T308" s="791">
        <f t="shared" si="78"/>
        <v>-53.092601178082191</v>
      </c>
      <c r="U308" s="791">
        <f t="shared" si="78"/>
        <v>-53.092601178082191</v>
      </c>
      <c r="V308" s="791">
        <f t="shared" si="78"/>
        <v>-50.057916178082181</v>
      </c>
      <c r="W308" s="791">
        <f t="shared" si="78"/>
        <v>-53.092601178082184</v>
      </c>
      <c r="X308" s="791">
        <f t="shared" si="78"/>
        <v>-53.092601178082184</v>
      </c>
      <c r="Y308" s="791">
        <f t="shared" si="78"/>
        <v>-53.092601178082184</v>
      </c>
      <c r="Z308" s="791">
        <f t="shared" si="78"/>
        <v>-53.092601178082184</v>
      </c>
      <c r="AA308" s="791">
        <f t="shared" si="78"/>
        <v>-53.092601178082191</v>
      </c>
      <c r="AB308" s="791">
        <f t="shared" si="78"/>
        <v>-53.092601178082191</v>
      </c>
      <c r="AC308" s="791">
        <f t="shared" si="78"/>
        <v>-53.092601178082191</v>
      </c>
      <c r="AD308" s="791">
        <f t="shared" si="78"/>
        <v>-53.092601178082191</v>
      </c>
      <c r="AE308" s="791">
        <f t="shared" si="78"/>
        <v>-53.092601178082191</v>
      </c>
      <c r="AF308" s="791">
        <f t="shared" si="78"/>
        <v>-53.092601178082191</v>
      </c>
      <c r="AG308" s="791">
        <f t="shared" si="78"/>
        <v>-53.092601178082191</v>
      </c>
      <c r="AH308" s="791">
        <f t="shared" si="78"/>
        <v>-53.092601178082191</v>
      </c>
      <c r="AI308" s="791">
        <f t="shared" si="78"/>
        <v>-53.092601178082191</v>
      </c>
      <c r="AJ308" s="791">
        <f t="shared" si="78"/>
        <v>-53.092601178082191</v>
      </c>
      <c r="AK308" s="791">
        <f t="shared" si="78"/>
        <v>-53.092601178082191</v>
      </c>
      <c r="AL308" s="791">
        <f t="shared" si="78"/>
        <v>-53.092601178082191</v>
      </c>
      <c r="AM308" s="791">
        <f t="shared" si="78"/>
        <v>-53.092601178082191</v>
      </c>
      <c r="AN308" s="791">
        <f t="shared" si="78"/>
        <v>-53.092601178082191</v>
      </c>
      <c r="AO308" s="791">
        <f t="shared" si="78"/>
        <v>-53.092601178082191</v>
      </c>
      <c r="AP308" s="791">
        <f t="shared" si="78"/>
        <v>-53.092601178082191</v>
      </c>
      <c r="AQ308" s="791">
        <f t="shared" si="78"/>
        <v>-53.092601178082191</v>
      </c>
      <c r="AR308" s="791">
        <f t="shared" si="78"/>
        <v>-53.092601178082191</v>
      </c>
      <c r="AS308" s="791">
        <f t="shared" si="78"/>
        <v>-53.092601178082191</v>
      </c>
      <c r="AT308" s="791">
        <f t="shared" si="78"/>
        <v>-53.092601178082191</v>
      </c>
      <c r="AU308" s="791">
        <f t="shared" si="78"/>
        <v>-53.092601178082191</v>
      </c>
      <c r="AV308" s="791">
        <f t="shared" si="78"/>
        <v>-53.092601178082191</v>
      </c>
      <c r="AW308" s="791">
        <f t="shared" si="78"/>
        <v>-53.092601178082191</v>
      </c>
      <c r="AX308" s="791">
        <f t="shared" si="78"/>
        <v>-53.092601178082191</v>
      </c>
      <c r="AY308" s="791">
        <f t="shared" si="78"/>
        <v>-53.092601178082191</v>
      </c>
      <c r="AZ308" s="791">
        <f t="shared" si="78"/>
        <v>-53.092601178082191</v>
      </c>
      <c r="BA308" s="791">
        <f t="shared" si="78"/>
        <v>-53.092601178082191</v>
      </c>
      <c r="BB308" s="791">
        <f t="shared" si="78"/>
        <v>-53.092601178082191</v>
      </c>
      <c r="BC308" s="791">
        <f t="shared" si="78"/>
        <v>-53.092601178082191</v>
      </c>
      <c r="BD308" s="791">
        <f t="shared" si="78"/>
        <v>-53.092601178082191</v>
      </c>
      <c r="BE308" s="791">
        <f t="shared" si="78"/>
        <v>-53.092601178082191</v>
      </c>
      <c r="BF308" s="791">
        <f t="shared" si="78"/>
        <v>-53.092601178082191</v>
      </c>
      <c r="BG308" s="791">
        <f t="shared" si="78"/>
        <v>-53.092601178082191</v>
      </c>
      <c r="BH308" s="791">
        <f t="shared" si="78"/>
        <v>-53.092601178082191</v>
      </c>
      <c r="BI308" s="791">
        <f t="shared" si="78"/>
        <v>-53.092601178082191</v>
      </c>
      <c r="BJ308" s="791">
        <f t="shared" si="78"/>
        <v>-53.092601178082191</v>
      </c>
      <c r="BK308" s="1519"/>
      <c r="BL308" s="1519"/>
      <c r="BM308" s="1519"/>
      <c r="BN308" s="1519"/>
      <c r="BO308" s="1519"/>
      <c r="BP308" s="1519"/>
      <c r="BQ308" s="1519"/>
      <c r="BR308" s="1519"/>
      <c r="BS308" s="1519"/>
      <c r="BT308" s="1519"/>
      <c r="BU308" s="1519"/>
      <c r="BV308" s="1519"/>
      <c r="BW308" s="1519"/>
      <c r="BX308" s="1519"/>
      <c r="BY308" s="1519"/>
      <c r="BZ308" s="1519"/>
      <c r="CA308" s="1519"/>
      <c r="CB308" s="1519"/>
      <c r="CC308" s="1519"/>
      <c r="CD308" s="1519"/>
      <c r="CE308" s="1519"/>
      <c r="CF308" s="1519"/>
      <c r="CG308" s="1519"/>
      <c r="CH308" s="1519"/>
      <c r="CI308" s="1518"/>
      <c r="CK308" s="1369"/>
    </row>
    <row r="309" spans="2:89" x14ac:dyDescent="0.25">
      <c r="B309" s="1005" t="s">
        <v>599</v>
      </c>
      <c r="C309" s="966" t="s">
        <v>371</v>
      </c>
      <c r="D309" s="972" t="s">
        <v>600</v>
      </c>
      <c r="E309" s="1003" t="s">
        <v>145</v>
      </c>
      <c r="F309" s="1004">
        <v>2</v>
      </c>
      <c r="G309" s="639"/>
      <c r="H309" s="639"/>
      <c r="I309" s="639">
        <f t="shared" ref="I309:BJ309" si="79">I212+I281+I282+I283+I284</f>
        <v>276.21199999999999</v>
      </c>
      <c r="J309" s="639">
        <f t="shared" si="79"/>
        <v>276.13631000000004</v>
      </c>
      <c r="K309" s="639">
        <f t="shared" si="79"/>
        <v>276.06061999999997</v>
      </c>
      <c r="L309" s="639">
        <f t="shared" si="79"/>
        <v>275.98493999999999</v>
      </c>
      <c r="M309" s="639">
        <f t="shared" si="79"/>
        <v>275.90925000000004</v>
      </c>
      <c r="N309" s="639">
        <f t="shared" si="79"/>
        <v>275.83356000000003</v>
      </c>
      <c r="O309" s="639">
        <f t="shared" si="79"/>
        <v>275.75787000000003</v>
      </c>
      <c r="P309" s="639">
        <f t="shared" si="79"/>
        <v>275.68218999999999</v>
      </c>
      <c r="Q309" s="639">
        <f t="shared" si="79"/>
        <v>275.60649999999998</v>
      </c>
      <c r="R309" s="639">
        <f t="shared" si="79"/>
        <v>275.53080999999997</v>
      </c>
      <c r="S309" s="639">
        <f t="shared" si="79"/>
        <v>293.55512000000004</v>
      </c>
      <c r="T309" s="639">
        <f t="shared" si="79"/>
        <v>293.47944000000007</v>
      </c>
      <c r="U309" s="639">
        <f t="shared" si="79"/>
        <v>299.90375000000006</v>
      </c>
      <c r="V309" s="639">
        <f t="shared" si="79"/>
        <v>319.82805999999999</v>
      </c>
      <c r="W309" s="639">
        <f t="shared" si="79"/>
        <v>319.75237000000004</v>
      </c>
      <c r="X309" s="639">
        <f t="shared" si="79"/>
        <v>319.67669000000006</v>
      </c>
      <c r="Y309" s="639">
        <f t="shared" si="79"/>
        <v>319.60100000000006</v>
      </c>
      <c r="Z309" s="639">
        <f t="shared" si="79"/>
        <v>319.52531000000005</v>
      </c>
      <c r="AA309" s="639">
        <f t="shared" si="79"/>
        <v>309.30574500000006</v>
      </c>
      <c r="AB309" s="639">
        <f t="shared" si="79"/>
        <v>349.24362250000007</v>
      </c>
      <c r="AC309" s="639">
        <f t="shared" si="79"/>
        <v>345.38150000000002</v>
      </c>
      <c r="AD309" s="639">
        <f t="shared" si="79"/>
        <v>345.31937750000003</v>
      </c>
      <c r="AE309" s="639">
        <f t="shared" si="79"/>
        <v>345.25724500000001</v>
      </c>
      <c r="AF309" s="639">
        <f t="shared" si="79"/>
        <v>345.19512250000002</v>
      </c>
      <c r="AG309" s="639">
        <f t="shared" si="79"/>
        <v>345.13300000000004</v>
      </c>
      <c r="AH309" s="639">
        <f t="shared" si="79"/>
        <v>345.07087750000005</v>
      </c>
      <c r="AI309" s="639">
        <f t="shared" si="79"/>
        <v>345.00874500000003</v>
      </c>
      <c r="AJ309" s="639">
        <f t="shared" si="79"/>
        <v>344.94662249999999</v>
      </c>
      <c r="AK309" s="639">
        <f t="shared" si="79"/>
        <v>344.8845</v>
      </c>
      <c r="AL309" s="639">
        <f t="shared" si="79"/>
        <v>344.82237750000002</v>
      </c>
      <c r="AM309" s="639">
        <f t="shared" si="79"/>
        <v>344.76024500000005</v>
      </c>
      <c r="AN309" s="639">
        <f t="shared" si="79"/>
        <v>344.69812250000001</v>
      </c>
      <c r="AO309" s="639">
        <f t="shared" si="79"/>
        <v>344.63600000000002</v>
      </c>
      <c r="AP309" s="639">
        <f t="shared" si="79"/>
        <v>344.57387750000004</v>
      </c>
      <c r="AQ309" s="639">
        <f t="shared" si="79"/>
        <v>344.51174500000002</v>
      </c>
      <c r="AR309" s="639">
        <f t="shared" si="79"/>
        <v>344.44962250000003</v>
      </c>
      <c r="AS309" s="639">
        <f t="shared" si="79"/>
        <v>344.38750000000005</v>
      </c>
      <c r="AT309" s="639">
        <f t="shared" si="79"/>
        <v>344.32537750000006</v>
      </c>
      <c r="AU309" s="639">
        <f t="shared" si="79"/>
        <v>344.26325500000002</v>
      </c>
      <c r="AV309" s="639">
        <f t="shared" si="79"/>
        <v>344.2011225</v>
      </c>
      <c r="AW309" s="639">
        <f t="shared" si="79"/>
        <v>344.13900000000001</v>
      </c>
      <c r="AX309" s="639">
        <f t="shared" si="79"/>
        <v>344.07687750000002</v>
      </c>
      <c r="AY309" s="639">
        <f t="shared" si="79"/>
        <v>344.01474500000006</v>
      </c>
      <c r="AZ309" s="639">
        <f t="shared" si="79"/>
        <v>343.95262250000002</v>
      </c>
      <c r="BA309" s="639">
        <f t="shared" si="79"/>
        <v>343.89050000000003</v>
      </c>
      <c r="BB309" s="639">
        <f t="shared" si="79"/>
        <v>343.82837749999999</v>
      </c>
      <c r="BC309" s="639">
        <f t="shared" si="79"/>
        <v>343.76624500000003</v>
      </c>
      <c r="BD309" s="639">
        <f t="shared" si="79"/>
        <v>343.70412250000004</v>
      </c>
      <c r="BE309" s="639">
        <f t="shared" si="79"/>
        <v>343.64200000000005</v>
      </c>
      <c r="BF309" s="639">
        <f t="shared" si="79"/>
        <v>343.57987750000001</v>
      </c>
      <c r="BG309" s="639">
        <f t="shared" si="79"/>
        <v>343.51775500000002</v>
      </c>
      <c r="BH309" s="639">
        <f t="shared" si="79"/>
        <v>343.4556225</v>
      </c>
      <c r="BI309" s="639">
        <f t="shared" si="79"/>
        <v>343.39350000000002</v>
      </c>
      <c r="BJ309" s="639">
        <f t="shared" si="79"/>
        <v>343.33137750000003</v>
      </c>
      <c r="BK309" s="1517"/>
      <c r="BL309" s="1517"/>
      <c r="BM309" s="1517"/>
      <c r="BN309" s="1517"/>
      <c r="BO309" s="1517"/>
      <c r="BP309" s="1517"/>
      <c r="BQ309" s="1517"/>
      <c r="BR309" s="1517"/>
      <c r="BS309" s="1517"/>
      <c r="BT309" s="1517"/>
      <c r="BU309" s="1517"/>
      <c r="BV309" s="1517"/>
      <c r="BW309" s="1517"/>
      <c r="BX309" s="1517"/>
      <c r="BY309" s="1517"/>
      <c r="BZ309" s="1517"/>
      <c r="CA309" s="1517"/>
      <c r="CB309" s="1517"/>
      <c r="CC309" s="1517"/>
      <c r="CD309" s="1517"/>
      <c r="CE309" s="1517"/>
      <c r="CF309" s="1517"/>
      <c r="CG309" s="1517"/>
      <c r="CH309" s="1517"/>
      <c r="CI309" s="1518"/>
      <c r="CK309" s="1369"/>
    </row>
    <row r="310" spans="2:89" ht="27.6" x14ac:dyDescent="0.25">
      <c r="B310" s="1005" t="s">
        <v>601</v>
      </c>
      <c r="C310" s="966" t="s">
        <v>602</v>
      </c>
      <c r="D310" s="972" t="s">
        <v>603</v>
      </c>
      <c r="E310" s="1003" t="s">
        <v>145</v>
      </c>
      <c r="F310" s="1004">
        <v>2</v>
      </c>
      <c r="G310" s="639"/>
      <c r="H310" s="639"/>
      <c r="I310" s="639">
        <f t="shared" ref="I310:BJ310" si="80">I220+I285+I286</f>
        <v>2.4</v>
      </c>
      <c r="J310" s="639">
        <f t="shared" si="80"/>
        <v>2.4</v>
      </c>
      <c r="K310" s="639">
        <f t="shared" si="80"/>
        <v>2.4</v>
      </c>
      <c r="L310" s="639">
        <f t="shared" si="80"/>
        <v>2.4</v>
      </c>
      <c r="M310" s="791">
        <f t="shared" si="80"/>
        <v>2.4</v>
      </c>
      <c r="N310" s="791">
        <f t="shared" si="80"/>
        <v>2.4</v>
      </c>
      <c r="O310" s="791">
        <f t="shared" si="80"/>
        <v>2.4</v>
      </c>
      <c r="P310" s="791">
        <f t="shared" si="80"/>
        <v>2.4</v>
      </c>
      <c r="Q310" s="791">
        <f t="shared" si="80"/>
        <v>2.4</v>
      </c>
      <c r="R310" s="791">
        <f t="shared" si="80"/>
        <v>2.4</v>
      </c>
      <c r="S310" s="791">
        <f t="shared" si="80"/>
        <v>2.4</v>
      </c>
      <c r="T310" s="791">
        <f t="shared" si="80"/>
        <v>2.4</v>
      </c>
      <c r="U310" s="791">
        <f t="shared" si="80"/>
        <v>2.4</v>
      </c>
      <c r="V310" s="791">
        <f t="shared" si="80"/>
        <v>2.4</v>
      </c>
      <c r="W310" s="791">
        <f t="shared" si="80"/>
        <v>2.4</v>
      </c>
      <c r="X310" s="791">
        <f t="shared" si="80"/>
        <v>2.4</v>
      </c>
      <c r="Y310" s="791">
        <f t="shared" si="80"/>
        <v>2.4</v>
      </c>
      <c r="Z310" s="791">
        <f t="shared" si="80"/>
        <v>2.4</v>
      </c>
      <c r="AA310" s="791">
        <f t="shared" si="80"/>
        <v>2.4</v>
      </c>
      <c r="AB310" s="791">
        <f t="shared" si="80"/>
        <v>2.4</v>
      </c>
      <c r="AC310" s="791">
        <f t="shared" si="80"/>
        <v>2.4</v>
      </c>
      <c r="AD310" s="791">
        <f t="shared" si="80"/>
        <v>2.4</v>
      </c>
      <c r="AE310" s="791">
        <f t="shared" si="80"/>
        <v>2.4</v>
      </c>
      <c r="AF310" s="791">
        <f t="shared" si="80"/>
        <v>2.4</v>
      </c>
      <c r="AG310" s="791">
        <f t="shared" si="80"/>
        <v>2.4</v>
      </c>
      <c r="AH310" s="791">
        <f t="shared" si="80"/>
        <v>2.4</v>
      </c>
      <c r="AI310" s="791">
        <f t="shared" si="80"/>
        <v>2.4</v>
      </c>
      <c r="AJ310" s="791">
        <f t="shared" si="80"/>
        <v>2.4</v>
      </c>
      <c r="AK310" s="791">
        <f t="shared" si="80"/>
        <v>2.4</v>
      </c>
      <c r="AL310" s="791">
        <f t="shared" si="80"/>
        <v>2.4</v>
      </c>
      <c r="AM310" s="791">
        <f t="shared" si="80"/>
        <v>2.4</v>
      </c>
      <c r="AN310" s="791">
        <f t="shared" si="80"/>
        <v>2.4</v>
      </c>
      <c r="AO310" s="791">
        <f t="shared" si="80"/>
        <v>2.4</v>
      </c>
      <c r="AP310" s="791">
        <f t="shared" si="80"/>
        <v>2.4</v>
      </c>
      <c r="AQ310" s="791">
        <f t="shared" si="80"/>
        <v>2.4</v>
      </c>
      <c r="AR310" s="791">
        <f t="shared" si="80"/>
        <v>2.4</v>
      </c>
      <c r="AS310" s="791">
        <f t="shared" si="80"/>
        <v>2.4</v>
      </c>
      <c r="AT310" s="791">
        <f t="shared" si="80"/>
        <v>2.4</v>
      </c>
      <c r="AU310" s="791">
        <f t="shared" si="80"/>
        <v>2.4</v>
      </c>
      <c r="AV310" s="791">
        <f t="shared" si="80"/>
        <v>2.4</v>
      </c>
      <c r="AW310" s="791">
        <f t="shared" si="80"/>
        <v>2.4</v>
      </c>
      <c r="AX310" s="791">
        <f t="shared" si="80"/>
        <v>2.4</v>
      </c>
      <c r="AY310" s="791">
        <f t="shared" si="80"/>
        <v>2.4</v>
      </c>
      <c r="AZ310" s="791">
        <f t="shared" si="80"/>
        <v>2.4</v>
      </c>
      <c r="BA310" s="791">
        <f t="shared" si="80"/>
        <v>2.4</v>
      </c>
      <c r="BB310" s="791">
        <f t="shared" si="80"/>
        <v>2.4</v>
      </c>
      <c r="BC310" s="791">
        <f t="shared" si="80"/>
        <v>2.4</v>
      </c>
      <c r="BD310" s="791">
        <f t="shared" si="80"/>
        <v>2.4</v>
      </c>
      <c r="BE310" s="791">
        <f t="shared" si="80"/>
        <v>2.4</v>
      </c>
      <c r="BF310" s="791">
        <f t="shared" si="80"/>
        <v>2.4</v>
      </c>
      <c r="BG310" s="791">
        <f t="shared" si="80"/>
        <v>2.4</v>
      </c>
      <c r="BH310" s="791">
        <f t="shared" si="80"/>
        <v>2.4</v>
      </c>
      <c r="BI310" s="791">
        <f t="shared" si="80"/>
        <v>2.4</v>
      </c>
      <c r="BJ310" s="791">
        <f t="shared" si="80"/>
        <v>2.4</v>
      </c>
      <c r="BK310" s="1519"/>
      <c r="BL310" s="1519"/>
      <c r="BM310" s="1519"/>
      <c r="BN310" s="1519"/>
      <c r="BO310" s="1519"/>
      <c r="BP310" s="1519"/>
      <c r="BQ310" s="1519"/>
      <c r="BR310" s="1519"/>
      <c r="BS310" s="1519"/>
      <c r="BT310" s="1519"/>
      <c r="BU310" s="1519"/>
      <c r="BV310" s="1519"/>
      <c r="BW310" s="1519"/>
      <c r="BX310" s="1519"/>
      <c r="BY310" s="1519"/>
      <c r="BZ310" s="1519"/>
      <c r="CA310" s="1519"/>
      <c r="CB310" s="1519"/>
      <c r="CC310" s="1519"/>
      <c r="CD310" s="1519"/>
      <c r="CE310" s="1519"/>
      <c r="CF310" s="1519"/>
      <c r="CG310" s="1519"/>
      <c r="CH310" s="1519"/>
      <c r="CI310" s="1518"/>
      <c r="CK310" s="1369"/>
    </row>
    <row r="311" spans="2:89" x14ac:dyDescent="0.25">
      <c r="B311" s="1005" t="s">
        <v>604</v>
      </c>
      <c r="C311" s="966" t="s">
        <v>392</v>
      </c>
      <c r="D311" s="972" t="s">
        <v>605</v>
      </c>
      <c r="E311" s="1003" t="s">
        <v>145</v>
      </c>
      <c r="F311" s="1004">
        <v>2</v>
      </c>
      <c r="G311" s="639"/>
      <c r="H311" s="639"/>
      <c r="I311" s="639">
        <f t="shared" ref="I311:BJ311" si="81">I221+I287</f>
        <v>6.6</v>
      </c>
      <c r="J311" s="639">
        <f t="shared" si="81"/>
        <v>6.6</v>
      </c>
      <c r="K311" s="639">
        <f t="shared" si="81"/>
        <v>6.6</v>
      </c>
      <c r="L311" s="639">
        <f t="shared" si="81"/>
        <v>6.6</v>
      </c>
      <c r="M311" s="791">
        <f t="shared" si="81"/>
        <v>6.6</v>
      </c>
      <c r="N311" s="791">
        <f t="shared" si="81"/>
        <v>6.6</v>
      </c>
      <c r="O311" s="791">
        <f t="shared" si="81"/>
        <v>6.6</v>
      </c>
      <c r="P311" s="791">
        <f t="shared" si="81"/>
        <v>6.6</v>
      </c>
      <c r="Q311" s="791">
        <f t="shared" si="81"/>
        <v>6.9</v>
      </c>
      <c r="R311" s="791">
        <f t="shared" si="81"/>
        <v>6.9</v>
      </c>
      <c r="S311" s="791">
        <f t="shared" si="81"/>
        <v>6.9</v>
      </c>
      <c r="T311" s="791">
        <f t="shared" si="81"/>
        <v>6.9</v>
      </c>
      <c r="U311" s="791">
        <f t="shared" si="81"/>
        <v>6.9</v>
      </c>
      <c r="V311" s="791">
        <f t="shared" si="81"/>
        <v>6.9</v>
      </c>
      <c r="W311" s="791">
        <f t="shared" si="81"/>
        <v>6.9</v>
      </c>
      <c r="X311" s="791">
        <f t="shared" si="81"/>
        <v>6.9</v>
      </c>
      <c r="Y311" s="791">
        <f t="shared" si="81"/>
        <v>6.9</v>
      </c>
      <c r="Z311" s="791">
        <f t="shared" si="81"/>
        <v>6.9</v>
      </c>
      <c r="AA311" s="791">
        <f t="shared" si="81"/>
        <v>6.8</v>
      </c>
      <c r="AB311" s="791">
        <f t="shared" si="81"/>
        <v>6.8</v>
      </c>
      <c r="AC311" s="791">
        <f t="shared" si="81"/>
        <v>6.8</v>
      </c>
      <c r="AD311" s="791">
        <f t="shared" si="81"/>
        <v>6.8</v>
      </c>
      <c r="AE311" s="791">
        <f t="shared" si="81"/>
        <v>6.8</v>
      </c>
      <c r="AF311" s="791">
        <f t="shared" si="81"/>
        <v>6.8</v>
      </c>
      <c r="AG311" s="791">
        <f t="shared" si="81"/>
        <v>6.8</v>
      </c>
      <c r="AH311" s="791">
        <f t="shared" si="81"/>
        <v>6.8</v>
      </c>
      <c r="AI311" s="791">
        <f t="shared" si="81"/>
        <v>6.8</v>
      </c>
      <c r="AJ311" s="791">
        <f t="shared" si="81"/>
        <v>6.8</v>
      </c>
      <c r="AK311" s="791">
        <f t="shared" si="81"/>
        <v>6.8</v>
      </c>
      <c r="AL311" s="791">
        <f t="shared" si="81"/>
        <v>6.8</v>
      </c>
      <c r="AM311" s="791">
        <f t="shared" si="81"/>
        <v>6.8</v>
      </c>
      <c r="AN311" s="791">
        <f t="shared" si="81"/>
        <v>6.8</v>
      </c>
      <c r="AO311" s="791">
        <f t="shared" si="81"/>
        <v>6.8</v>
      </c>
      <c r="AP311" s="791">
        <f t="shared" si="81"/>
        <v>6.8</v>
      </c>
      <c r="AQ311" s="791">
        <f t="shared" si="81"/>
        <v>6.8</v>
      </c>
      <c r="AR311" s="791">
        <f t="shared" si="81"/>
        <v>6.8</v>
      </c>
      <c r="AS311" s="791">
        <f t="shared" si="81"/>
        <v>6.8</v>
      </c>
      <c r="AT311" s="791">
        <f t="shared" si="81"/>
        <v>6.8</v>
      </c>
      <c r="AU311" s="791">
        <f t="shared" si="81"/>
        <v>6.8</v>
      </c>
      <c r="AV311" s="791">
        <f t="shared" si="81"/>
        <v>6.8</v>
      </c>
      <c r="AW311" s="791">
        <f t="shared" si="81"/>
        <v>6.8</v>
      </c>
      <c r="AX311" s="791">
        <f t="shared" si="81"/>
        <v>6.8</v>
      </c>
      <c r="AY311" s="791">
        <f t="shared" si="81"/>
        <v>6.8</v>
      </c>
      <c r="AZ311" s="791">
        <f t="shared" si="81"/>
        <v>6.8</v>
      </c>
      <c r="BA311" s="791">
        <f t="shared" si="81"/>
        <v>6.8</v>
      </c>
      <c r="BB311" s="791">
        <f t="shared" si="81"/>
        <v>6.8</v>
      </c>
      <c r="BC311" s="791">
        <f t="shared" si="81"/>
        <v>6.8</v>
      </c>
      <c r="BD311" s="791">
        <f t="shared" si="81"/>
        <v>6.8</v>
      </c>
      <c r="BE311" s="791">
        <f t="shared" si="81"/>
        <v>6.8</v>
      </c>
      <c r="BF311" s="791">
        <f t="shared" si="81"/>
        <v>6.8</v>
      </c>
      <c r="BG311" s="791">
        <f t="shared" si="81"/>
        <v>6.8</v>
      </c>
      <c r="BH311" s="791">
        <f t="shared" si="81"/>
        <v>6.8</v>
      </c>
      <c r="BI311" s="791">
        <f t="shared" si="81"/>
        <v>6.8</v>
      </c>
      <c r="BJ311" s="791">
        <f t="shared" si="81"/>
        <v>6.8</v>
      </c>
      <c r="BK311" s="1519"/>
      <c r="BL311" s="1519"/>
      <c r="BM311" s="1519"/>
      <c r="BN311" s="1519"/>
      <c r="BO311" s="1519"/>
      <c r="BP311" s="1519"/>
      <c r="BQ311" s="1519"/>
      <c r="BR311" s="1519"/>
      <c r="BS311" s="1519"/>
      <c r="BT311" s="1519"/>
      <c r="BU311" s="1519"/>
      <c r="BV311" s="1519"/>
      <c r="BW311" s="1519"/>
      <c r="BX311" s="1519"/>
      <c r="BY311" s="1519"/>
      <c r="BZ311" s="1519"/>
      <c r="CA311" s="1519"/>
      <c r="CB311" s="1519"/>
      <c r="CC311" s="1519"/>
      <c r="CD311" s="1519"/>
      <c r="CE311" s="1519"/>
      <c r="CF311" s="1519"/>
      <c r="CG311" s="1519"/>
      <c r="CH311" s="1519"/>
      <c r="CI311" s="1518"/>
      <c r="CK311" s="1369"/>
    </row>
    <row r="312" spans="2:89" x14ac:dyDescent="0.25">
      <c r="B312" s="1006" t="s">
        <v>606</v>
      </c>
      <c r="C312" s="1007" t="s">
        <v>296</v>
      </c>
      <c r="D312" s="1007" t="s">
        <v>607</v>
      </c>
      <c r="E312" s="1008" t="s">
        <v>145</v>
      </c>
      <c r="F312" s="1004">
        <v>2</v>
      </c>
      <c r="G312" s="639"/>
      <c r="H312" s="639"/>
      <c r="I312" s="639">
        <f t="shared" ref="I312:BJ312" si="82">(I309)-(I310+I311)</f>
        <v>267.21199999999999</v>
      </c>
      <c r="J312" s="639">
        <f t="shared" si="82"/>
        <v>267.13631000000004</v>
      </c>
      <c r="K312" s="639">
        <f t="shared" si="82"/>
        <v>267.06061999999997</v>
      </c>
      <c r="L312" s="639">
        <f t="shared" si="82"/>
        <v>266.98493999999999</v>
      </c>
      <c r="M312" s="639">
        <f t="shared" si="82"/>
        <v>266.90925000000004</v>
      </c>
      <c r="N312" s="639">
        <f t="shared" si="82"/>
        <v>266.83356000000003</v>
      </c>
      <c r="O312" s="639">
        <f t="shared" si="82"/>
        <v>266.75787000000003</v>
      </c>
      <c r="P312" s="639">
        <f t="shared" si="82"/>
        <v>266.68218999999999</v>
      </c>
      <c r="Q312" s="639">
        <f t="shared" si="82"/>
        <v>266.30649999999997</v>
      </c>
      <c r="R312" s="639">
        <f t="shared" si="82"/>
        <v>266.23080999999996</v>
      </c>
      <c r="S312" s="639">
        <f t="shared" si="82"/>
        <v>284.25512000000003</v>
      </c>
      <c r="T312" s="639">
        <f t="shared" si="82"/>
        <v>284.17944000000006</v>
      </c>
      <c r="U312" s="639">
        <f t="shared" si="82"/>
        <v>290.60375000000005</v>
      </c>
      <c r="V312" s="639">
        <f t="shared" si="82"/>
        <v>310.52805999999998</v>
      </c>
      <c r="W312" s="639">
        <f t="shared" si="82"/>
        <v>310.45237000000003</v>
      </c>
      <c r="X312" s="639">
        <f t="shared" si="82"/>
        <v>310.37669000000005</v>
      </c>
      <c r="Y312" s="639">
        <f t="shared" si="82"/>
        <v>310.30100000000004</v>
      </c>
      <c r="Z312" s="639">
        <f t="shared" si="82"/>
        <v>310.22531000000004</v>
      </c>
      <c r="AA312" s="639">
        <f t="shared" si="82"/>
        <v>300.10574500000007</v>
      </c>
      <c r="AB312" s="639">
        <f t="shared" si="82"/>
        <v>340.04362250000008</v>
      </c>
      <c r="AC312" s="639">
        <f t="shared" si="82"/>
        <v>336.18150000000003</v>
      </c>
      <c r="AD312" s="639">
        <f t="shared" si="82"/>
        <v>336.11937750000004</v>
      </c>
      <c r="AE312" s="639">
        <f t="shared" si="82"/>
        <v>336.05724500000002</v>
      </c>
      <c r="AF312" s="639">
        <f t="shared" si="82"/>
        <v>335.99512250000004</v>
      </c>
      <c r="AG312" s="639">
        <f t="shared" si="82"/>
        <v>335.93300000000005</v>
      </c>
      <c r="AH312" s="639">
        <f t="shared" si="82"/>
        <v>335.87087750000006</v>
      </c>
      <c r="AI312" s="639">
        <f t="shared" si="82"/>
        <v>335.80874500000004</v>
      </c>
      <c r="AJ312" s="639">
        <f t="shared" si="82"/>
        <v>335.7466225</v>
      </c>
      <c r="AK312" s="639">
        <f t="shared" si="82"/>
        <v>335.68450000000001</v>
      </c>
      <c r="AL312" s="639">
        <f t="shared" si="82"/>
        <v>335.62237750000003</v>
      </c>
      <c r="AM312" s="639">
        <f t="shared" si="82"/>
        <v>335.56024500000007</v>
      </c>
      <c r="AN312" s="639">
        <f t="shared" si="82"/>
        <v>335.49812250000002</v>
      </c>
      <c r="AO312" s="639">
        <f t="shared" si="82"/>
        <v>335.43600000000004</v>
      </c>
      <c r="AP312" s="639">
        <f t="shared" si="82"/>
        <v>335.37387750000005</v>
      </c>
      <c r="AQ312" s="639">
        <f t="shared" si="82"/>
        <v>335.31174500000003</v>
      </c>
      <c r="AR312" s="639">
        <f t="shared" si="82"/>
        <v>335.24962250000004</v>
      </c>
      <c r="AS312" s="639">
        <f t="shared" si="82"/>
        <v>335.18750000000006</v>
      </c>
      <c r="AT312" s="639">
        <f t="shared" si="82"/>
        <v>335.12537750000007</v>
      </c>
      <c r="AU312" s="639">
        <f t="shared" si="82"/>
        <v>335.06325500000003</v>
      </c>
      <c r="AV312" s="639">
        <f t="shared" si="82"/>
        <v>335.00112250000001</v>
      </c>
      <c r="AW312" s="639">
        <f t="shared" si="82"/>
        <v>334.93900000000002</v>
      </c>
      <c r="AX312" s="639">
        <f t="shared" si="82"/>
        <v>334.87687750000003</v>
      </c>
      <c r="AY312" s="639">
        <f t="shared" si="82"/>
        <v>334.81474500000007</v>
      </c>
      <c r="AZ312" s="639">
        <f t="shared" si="82"/>
        <v>334.75262250000003</v>
      </c>
      <c r="BA312" s="639">
        <f t="shared" si="82"/>
        <v>334.69050000000004</v>
      </c>
      <c r="BB312" s="639">
        <f t="shared" si="82"/>
        <v>334.6283775</v>
      </c>
      <c r="BC312" s="639">
        <f t="shared" si="82"/>
        <v>334.56624500000004</v>
      </c>
      <c r="BD312" s="639">
        <f t="shared" si="82"/>
        <v>334.50412250000005</v>
      </c>
      <c r="BE312" s="639">
        <f t="shared" si="82"/>
        <v>334.44200000000006</v>
      </c>
      <c r="BF312" s="639">
        <f t="shared" si="82"/>
        <v>334.37987750000002</v>
      </c>
      <c r="BG312" s="639">
        <f t="shared" si="82"/>
        <v>334.31775500000003</v>
      </c>
      <c r="BH312" s="639">
        <f t="shared" si="82"/>
        <v>334.25562250000002</v>
      </c>
      <c r="BI312" s="639">
        <f t="shared" si="82"/>
        <v>334.19350000000003</v>
      </c>
      <c r="BJ312" s="639">
        <f t="shared" si="82"/>
        <v>334.13137750000004</v>
      </c>
      <c r="BK312" s="1517"/>
      <c r="BL312" s="1517"/>
      <c r="BM312" s="1517"/>
      <c r="BN312" s="1517"/>
      <c r="BO312" s="1517"/>
      <c r="BP312" s="1517"/>
      <c r="BQ312" s="1517"/>
      <c r="BR312" s="1517"/>
      <c r="BS312" s="1517"/>
      <c r="BT312" s="1517"/>
      <c r="BU312" s="1517"/>
      <c r="BV312" s="1517"/>
      <c r="BW312" s="1517"/>
      <c r="BX312" s="1517"/>
      <c r="BY312" s="1517"/>
      <c r="BZ312" s="1517"/>
      <c r="CA312" s="1517"/>
      <c r="CB312" s="1517"/>
      <c r="CC312" s="1517"/>
      <c r="CD312" s="1517"/>
      <c r="CE312" s="1517"/>
      <c r="CF312" s="1517"/>
      <c r="CG312" s="1517"/>
      <c r="CH312" s="1517"/>
      <c r="CI312" s="1518"/>
      <c r="CK312" s="1369"/>
    </row>
    <row r="313" spans="2:89" ht="14.4" thickBot="1" x14ac:dyDescent="0.3">
      <c r="B313" s="1009" t="s">
        <v>608</v>
      </c>
      <c r="C313" s="1010" t="s">
        <v>299</v>
      </c>
      <c r="D313" s="1010" t="s">
        <v>609</v>
      </c>
      <c r="E313" s="1011" t="s">
        <v>145</v>
      </c>
      <c r="F313" s="1012">
        <v>2</v>
      </c>
      <c r="G313" s="801"/>
      <c r="H313" s="801"/>
      <c r="I313" s="801">
        <f t="shared" ref="I313:AL313" si="83">I312+SUM(I305:I308)</f>
        <v>235.34724994520548</v>
      </c>
      <c r="J313" s="801">
        <f t="shared" si="83"/>
        <v>235.06995882191785</v>
      </c>
      <c r="K313" s="801">
        <f t="shared" si="83"/>
        <v>234.99426882191779</v>
      </c>
      <c r="L313" s="801">
        <f t="shared" si="83"/>
        <v>234.8923388219178</v>
      </c>
      <c r="M313" s="801">
        <f t="shared" si="83"/>
        <v>234.81664882191785</v>
      </c>
      <c r="N313" s="801">
        <f t="shared" si="83"/>
        <v>234.74095882191784</v>
      </c>
      <c r="O313" s="801">
        <f t="shared" si="83"/>
        <v>234.66526882191783</v>
      </c>
      <c r="P313" s="801">
        <f t="shared" si="83"/>
        <v>236.80102382191779</v>
      </c>
      <c r="Q313" s="801">
        <f t="shared" si="83"/>
        <v>234.21389882191778</v>
      </c>
      <c r="R313" s="801">
        <f t="shared" si="83"/>
        <v>234.13820882191777</v>
      </c>
      <c r="S313" s="801">
        <f t="shared" si="83"/>
        <v>231.16251882191784</v>
      </c>
      <c r="T313" s="801">
        <f t="shared" si="83"/>
        <v>231.08683882191787</v>
      </c>
      <c r="U313" s="801">
        <f t="shared" si="83"/>
        <v>237.51114882191786</v>
      </c>
      <c r="V313" s="801">
        <f t="shared" si="83"/>
        <v>240.47014382191782</v>
      </c>
      <c r="W313" s="801">
        <f t="shared" si="83"/>
        <v>237.35976882191784</v>
      </c>
      <c r="X313" s="801">
        <f t="shared" si="83"/>
        <v>237.28408882191786</v>
      </c>
      <c r="Y313" s="801">
        <f t="shared" si="83"/>
        <v>237.20839882191785</v>
      </c>
      <c r="Z313" s="801">
        <f t="shared" si="83"/>
        <v>237.13270882191784</v>
      </c>
      <c r="AA313" s="801">
        <f t="shared" si="83"/>
        <v>227.01314382191788</v>
      </c>
      <c r="AB313" s="801">
        <f t="shared" si="83"/>
        <v>226.95102132191789</v>
      </c>
      <c r="AC313" s="801">
        <f t="shared" si="83"/>
        <v>223.08889882191784</v>
      </c>
      <c r="AD313" s="801">
        <f t="shared" si="83"/>
        <v>223.02677632191785</v>
      </c>
      <c r="AE313" s="801">
        <f t="shared" si="83"/>
        <v>222.96464382191783</v>
      </c>
      <c r="AF313" s="801">
        <f t="shared" si="83"/>
        <v>222.90252132191785</v>
      </c>
      <c r="AG313" s="801">
        <f t="shared" si="83"/>
        <v>222.84039882191786</v>
      </c>
      <c r="AH313" s="801">
        <f t="shared" si="83"/>
        <v>232.77827632191787</v>
      </c>
      <c r="AI313" s="801">
        <f t="shared" si="83"/>
        <v>232.71614382191785</v>
      </c>
      <c r="AJ313" s="801">
        <f t="shared" si="83"/>
        <v>242.65402132191781</v>
      </c>
      <c r="AK313" s="801">
        <f t="shared" si="83"/>
        <v>252.59189882191782</v>
      </c>
      <c r="AL313" s="801">
        <f t="shared" si="83"/>
        <v>252.52977632191784</v>
      </c>
      <c r="AM313" s="801">
        <f t="shared" ref="AM313:BJ313" si="84">AM312+SUM(AM305:AM308)</f>
        <v>252.46764382191787</v>
      </c>
      <c r="AN313" s="801">
        <f t="shared" si="84"/>
        <v>252.40552132191783</v>
      </c>
      <c r="AO313" s="801">
        <f t="shared" si="84"/>
        <v>252.34339882191784</v>
      </c>
      <c r="AP313" s="801">
        <f t="shared" si="84"/>
        <v>252.28127632191786</v>
      </c>
      <c r="AQ313" s="801">
        <f t="shared" si="84"/>
        <v>252.21914382191784</v>
      </c>
      <c r="AR313" s="801">
        <f t="shared" si="84"/>
        <v>252.15702132191785</v>
      </c>
      <c r="AS313" s="801">
        <f t="shared" si="84"/>
        <v>252.09489882191787</v>
      </c>
      <c r="AT313" s="801">
        <f t="shared" si="84"/>
        <v>252.03277632191788</v>
      </c>
      <c r="AU313" s="801">
        <f t="shared" si="84"/>
        <v>251.97065382191784</v>
      </c>
      <c r="AV313" s="801">
        <f t="shared" si="84"/>
        <v>251.90852132191782</v>
      </c>
      <c r="AW313" s="801">
        <f t="shared" si="84"/>
        <v>251.84639882191783</v>
      </c>
      <c r="AX313" s="801">
        <f t="shared" si="84"/>
        <v>251.78427632191784</v>
      </c>
      <c r="AY313" s="801">
        <f t="shared" si="84"/>
        <v>251.72214382191788</v>
      </c>
      <c r="AZ313" s="801">
        <f t="shared" si="84"/>
        <v>251.66002132191784</v>
      </c>
      <c r="BA313" s="801">
        <f t="shared" si="84"/>
        <v>251.59789882191785</v>
      </c>
      <c r="BB313" s="801">
        <f t="shared" si="84"/>
        <v>251.53577632191781</v>
      </c>
      <c r="BC313" s="801">
        <f t="shared" si="84"/>
        <v>251.47364382191785</v>
      </c>
      <c r="BD313" s="801">
        <f t="shared" si="84"/>
        <v>251.41152132191786</v>
      </c>
      <c r="BE313" s="801">
        <f t="shared" si="84"/>
        <v>261.34939882191787</v>
      </c>
      <c r="BF313" s="801">
        <f t="shared" si="84"/>
        <v>261.28727632191783</v>
      </c>
      <c r="BG313" s="801">
        <f t="shared" si="84"/>
        <v>261.22515382191784</v>
      </c>
      <c r="BH313" s="801">
        <f t="shared" si="84"/>
        <v>261.16302132191782</v>
      </c>
      <c r="BI313" s="801">
        <f t="shared" si="84"/>
        <v>261.10089882191784</v>
      </c>
      <c r="BJ313" s="801">
        <f t="shared" si="84"/>
        <v>261.03877632191785</v>
      </c>
      <c r="BK313" s="1520"/>
      <c r="BL313" s="1520"/>
      <c r="BM313" s="1520"/>
      <c r="BN313" s="1520"/>
      <c r="BO313" s="1520"/>
      <c r="BP313" s="1520"/>
      <c r="BQ313" s="1520"/>
      <c r="BR313" s="1520"/>
      <c r="BS313" s="1520"/>
      <c r="BT313" s="1520"/>
      <c r="BU313" s="1520"/>
      <c r="BV313" s="1520"/>
      <c r="BW313" s="1520"/>
      <c r="BX313" s="1520"/>
      <c r="BY313" s="1520"/>
      <c r="BZ313" s="1520"/>
      <c r="CA313" s="1520"/>
      <c r="CB313" s="1520"/>
      <c r="CC313" s="1520"/>
      <c r="CD313" s="1520"/>
      <c r="CE313" s="1520"/>
      <c r="CF313" s="1520"/>
      <c r="CG313" s="1520"/>
      <c r="CH313" s="1520"/>
      <c r="CI313" s="1521"/>
      <c r="CK313" s="1369"/>
    </row>
    <row r="314" spans="2:89" x14ac:dyDescent="0.25">
      <c r="B314" s="1013" t="s">
        <v>610</v>
      </c>
      <c r="C314" s="1014" t="s">
        <v>398</v>
      </c>
      <c r="D314" s="1015" t="s">
        <v>611</v>
      </c>
      <c r="E314" s="1016" t="s">
        <v>145</v>
      </c>
      <c r="F314" s="1017">
        <v>2</v>
      </c>
      <c r="G314" s="807"/>
      <c r="H314" s="807"/>
      <c r="I314" s="807">
        <f t="shared" ref="I314:BJ314" si="85">I224+I288</f>
        <v>29.05</v>
      </c>
      <c r="J314" s="807">
        <f t="shared" si="85"/>
        <v>28.792360000000002</v>
      </c>
      <c r="K314" s="807">
        <f t="shared" si="85"/>
        <v>29.992360000000001</v>
      </c>
      <c r="L314" s="807">
        <f t="shared" si="85"/>
        <v>29.762360000000001</v>
      </c>
      <c r="M314" s="808">
        <f t="shared" si="85"/>
        <v>29.555660000000003</v>
      </c>
      <c r="N314" s="808">
        <f t="shared" si="85"/>
        <v>28.32086</v>
      </c>
      <c r="O314" s="808">
        <f t="shared" si="85"/>
        <v>27.685560000000002</v>
      </c>
      <c r="P314" s="808">
        <f t="shared" si="85"/>
        <v>27.098560000000003</v>
      </c>
      <c r="Q314" s="808">
        <f t="shared" si="85"/>
        <v>27.064660000000003</v>
      </c>
      <c r="R314" s="808">
        <f t="shared" si="85"/>
        <v>26.52976</v>
      </c>
      <c r="S314" s="808">
        <f t="shared" si="85"/>
        <v>26.764859999999999</v>
      </c>
      <c r="T314" s="808">
        <f t="shared" si="85"/>
        <v>26.499960000000002</v>
      </c>
      <c r="U314" s="808">
        <f t="shared" si="85"/>
        <v>27.100260000000002</v>
      </c>
      <c r="V314" s="808">
        <f t="shared" si="85"/>
        <v>26.734860000000005</v>
      </c>
      <c r="W314" s="808">
        <f t="shared" si="85"/>
        <v>26.399560000000001</v>
      </c>
      <c r="X314" s="808">
        <f t="shared" si="85"/>
        <v>26.926960000000001</v>
      </c>
      <c r="Y314" s="808">
        <f t="shared" si="85"/>
        <v>26.974360000000001</v>
      </c>
      <c r="Z314" s="808">
        <f t="shared" si="85"/>
        <v>26.711760000000002</v>
      </c>
      <c r="AA314" s="808">
        <f t="shared" si="85"/>
        <v>27.349160000000005</v>
      </c>
      <c r="AB314" s="808">
        <f t="shared" si="85"/>
        <v>26.95656</v>
      </c>
      <c r="AC314" s="808">
        <f t="shared" si="85"/>
        <v>27.37396</v>
      </c>
      <c r="AD314" s="808">
        <f t="shared" si="85"/>
        <v>26.661360000000002</v>
      </c>
      <c r="AE314" s="808">
        <f t="shared" si="85"/>
        <v>27.168759999999999</v>
      </c>
      <c r="AF314" s="808">
        <f t="shared" si="85"/>
        <v>27.456160000000001</v>
      </c>
      <c r="AG314" s="808">
        <f t="shared" si="85"/>
        <v>27.653560000000002</v>
      </c>
      <c r="AH314" s="808">
        <f t="shared" si="85"/>
        <v>27.470960000000002</v>
      </c>
      <c r="AI314" s="808">
        <f t="shared" si="85"/>
        <v>27.59836</v>
      </c>
      <c r="AJ314" s="808">
        <f t="shared" si="85"/>
        <v>27.94576</v>
      </c>
      <c r="AK314" s="808">
        <f t="shared" si="85"/>
        <v>27.673160000000003</v>
      </c>
      <c r="AL314" s="808">
        <f t="shared" si="85"/>
        <v>27.600560000000002</v>
      </c>
      <c r="AM314" s="808">
        <f t="shared" si="85"/>
        <v>27.627960000000002</v>
      </c>
      <c r="AN314" s="808">
        <f t="shared" si="85"/>
        <v>28.295360000000002</v>
      </c>
      <c r="AO314" s="808">
        <f t="shared" si="85"/>
        <v>27.895160000000001</v>
      </c>
      <c r="AP314" s="808">
        <f t="shared" si="85"/>
        <v>28.375159999999997</v>
      </c>
      <c r="AQ314" s="808">
        <f t="shared" si="85"/>
        <v>27.985159999999997</v>
      </c>
      <c r="AR314" s="808">
        <f t="shared" si="85"/>
        <v>29.135160000000003</v>
      </c>
      <c r="AS314" s="808">
        <f t="shared" si="85"/>
        <v>28.925160000000002</v>
      </c>
      <c r="AT314" s="808">
        <f t="shared" si="85"/>
        <v>29.275160000000003</v>
      </c>
      <c r="AU314" s="808">
        <f t="shared" si="85"/>
        <v>29.095160000000003</v>
      </c>
      <c r="AV314" s="808">
        <f t="shared" si="85"/>
        <v>29.475159999999999</v>
      </c>
      <c r="AW314" s="808">
        <f t="shared" si="85"/>
        <v>29.18516</v>
      </c>
      <c r="AX314" s="808">
        <f t="shared" si="85"/>
        <v>30.025160000000003</v>
      </c>
      <c r="AY314" s="808">
        <f t="shared" si="85"/>
        <v>30.165160000000004</v>
      </c>
      <c r="AZ314" s="808">
        <f t="shared" si="85"/>
        <v>29.775160000000003</v>
      </c>
      <c r="BA314" s="808">
        <f t="shared" si="85"/>
        <v>29.975159999999999</v>
      </c>
      <c r="BB314" s="808">
        <f t="shared" si="85"/>
        <v>29.895160000000001</v>
      </c>
      <c r="BC314" s="808">
        <f t="shared" si="85"/>
        <v>30.07516</v>
      </c>
      <c r="BD314" s="808">
        <f t="shared" si="85"/>
        <v>30.065160000000002</v>
      </c>
      <c r="BE314" s="808">
        <f t="shared" si="85"/>
        <v>30.635160000000003</v>
      </c>
      <c r="BF314" s="808">
        <f t="shared" si="85"/>
        <v>30.865159999999999</v>
      </c>
      <c r="BG314" s="808">
        <f t="shared" si="85"/>
        <v>30.955160000000003</v>
      </c>
      <c r="BH314" s="808">
        <f t="shared" si="85"/>
        <v>31.095160000000003</v>
      </c>
      <c r="BI314" s="808">
        <f t="shared" si="85"/>
        <v>30.925160000000002</v>
      </c>
      <c r="BJ314" s="808">
        <f t="shared" si="85"/>
        <v>31.135160000000003</v>
      </c>
      <c r="BK314" s="1541"/>
      <c r="BL314" s="1541"/>
      <c r="BM314" s="1541"/>
      <c r="BN314" s="1541"/>
      <c r="BO314" s="1541"/>
      <c r="BP314" s="1541"/>
      <c r="BQ314" s="1541"/>
      <c r="BR314" s="1541"/>
      <c r="BS314" s="1541"/>
      <c r="BT314" s="1541"/>
      <c r="BU314" s="1541"/>
      <c r="BV314" s="1541"/>
      <c r="BW314" s="1541"/>
      <c r="BX314" s="1541"/>
      <c r="BY314" s="1541"/>
      <c r="BZ314" s="1541"/>
      <c r="CA314" s="1541"/>
      <c r="CB314" s="1541"/>
      <c r="CC314" s="1541"/>
      <c r="CD314" s="1541"/>
      <c r="CE314" s="1541"/>
      <c r="CF314" s="1541"/>
      <c r="CG314" s="1541"/>
      <c r="CH314" s="1541"/>
      <c r="CI314" s="1542"/>
      <c r="CK314" s="1369"/>
    </row>
    <row r="315" spans="2:89" x14ac:dyDescent="0.25">
      <c r="B315" s="1018" t="s">
        <v>612</v>
      </c>
      <c r="C315" s="1019" t="s">
        <v>613</v>
      </c>
      <c r="D315" s="1020" t="s">
        <v>79</v>
      </c>
      <c r="E315" s="1021" t="s">
        <v>145</v>
      </c>
      <c r="F315" s="1022">
        <v>2</v>
      </c>
      <c r="G315" s="612"/>
      <c r="H315" s="612"/>
      <c r="I315" s="612">
        <v>0</v>
      </c>
      <c r="J315" s="612">
        <v>0</v>
      </c>
      <c r="K315" s="612">
        <v>0</v>
      </c>
      <c r="L315" s="612">
        <v>0</v>
      </c>
      <c r="M315" s="613">
        <v>0</v>
      </c>
      <c r="N315" s="613">
        <v>0</v>
      </c>
      <c r="O315" s="613">
        <v>0</v>
      </c>
      <c r="P315" s="613">
        <v>0</v>
      </c>
      <c r="Q315" s="613">
        <v>0</v>
      </c>
      <c r="R315" s="613">
        <v>0</v>
      </c>
      <c r="S315" s="613">
        <v>0</v>
      </c>
      <c r="T315" s="613">
        <v>0</v>
      </c>
      <c r="U315" s="613">
        <v>0</v>
      </c>
      <c r="V315" s="613">
        <v>0</v>
      </c>
      <c r="W315" s="613">
        <v>0</v>
      </c>
      <c r="X315" s="613">
        <v>0</v>
      </c>
      <c r="Y315" s="613">
        <v>0</v>
      </c>
      <c r="Z315" s="613">
        <v>0</v>
      </c>
      <c r="AA315" s="613">
        <v>0</v>
      </c>
      <c r="AB315" s="613">
        <v>0</v>
      </c>
      <c r="AC315" s="613">
        <v>0</v>
      </c>
      <c r="AD315" s="613">
        <v>0</v>
      </c>
      <c r="AE315" s="613">
        <v>0</v>
      </c>
      <c r="AF315" s="613">
        <v>0</v>
      </c>
      <c r="AG315" s="613">
        <v>0</v>
      </c>
      <c r="AH315" s="613">
        <v>0</v>
      </c>
      <c r="AI315" s="613">
        <v>0</v>
      </c>
      <c r="AJ315" s="613">
        <v>0</v>
      </c>
      <c r="AK315" s="613">
        <v>0</v>
      </c>
      <c r="AL315" s="613">
        <v>0</v>
      </c>
      <c r="AM315" s="613">
        <v>0</v>
      </c>
      <c r="AN315" s="613">
        <v>0</v>
      </c>
      <c r="AO315" s="613">
        <v>0</v>
      </c>
      <c r="AP315" s="613">
        <v>0</v>
      </c>
      <c r="AQ315" s="613">
        <v>0</v>
      </c>
      <c r="AR315" s="613">
        <v>0</v>
      </c>
      <c r="AS315" s="613">
        <v>0</v>
      </c>
      <c r="AT315" s="613">
        <v>0</v>
      </c>
      <c r="AU315" s="613">
        <v>0</v>
      </c>
      <c r="AV315" s="613">
        <v>0</v>
      </c>
      <c r="AW315" s="613">
        <v>0</v>
      </c>
      <c r="AX315" s="613">
        <v>0</v>
      </c>
      <c r="AY315" s="613">
        <v>0</v>
      </c>
      <c r="AZ315" s="613">
        <v>0</v>
      </c>
      <c r="BA315" s="613">
        <v>0</v>
      </c>
      <c r="BB315" s="613">
        <v>0</v>
      </c>
      <c r="BC315" s="613">
        <v>0</v>
      </c>
      <c r="BD315" s="613">
        <v>0</v>
      </c>
      <c r="BE315" s="613">
        <v>0</v>
      </c>
      <c r="BF315" s="613">
        <v>0</v>
      </c>
      <c r="BG315" s="613">
        <v>0</v>
      </c>
      <c r="BH315" s="613">
        <v>0</v>
      </c>
      <c r="BI315" s="613">
        <v>0</v>
      </c>
      <c r="BJ315" s="613">
        <v>0</v>
      </c>
      <c r="BK315" s="613"/>
      <c r="BL315" s="613"/>
      <c r="BM315" s="613"/>
      <c r="BN315" s="613"/>
      <c r="BO315" s="613"/>
      <c r="BP315" s="613"/>
      <c r="BQ315" s="613"/>
      <c r="BR315" s="613"/>
      <c r="BS315" s="613"/>
      <c r="BT315" s="613"/>
      <c r="BU315" s="613"/>
      <c r="BV315" s="613"/>
      <c r="BW315" s="613"/>
      <c r="BX315" s="613"/>
      <c r="BY315" s="613"/>
      <c r="BZ315" s="613"/>
      <c r="CA315" s="613"/>
      <c r="CB315" s="613"/>
      <c r="CC315" s="613"/>
      <c r="CD315" s="613"/>
      <c r="CE315" s="613"/>
      <c r="CF315" s="613"/>
      <c r="CG315" s="613"/>
      <c r="CH315" s="613"/>
      <c r="CI315" s="614"/>
      <c r="CK315" s="1369"/>
    </row>
    <row r="316" spans="2:89" x14ac:dyDescent="0.25">
      <c r="B316" s="1018" t="s">
        <v>614</v>
      </c>
      <c r="C316" s="1019" t="s">
        <v>402</v>
      </c>
      <c r="D316" s="1020" t="s">
        <v>615</v>
      </c>
      <c r="E316" s="1021" t="s">
        <v>145</v>
      </c>
      <c r="F316" s="1022">
        <v>2</v>
      </c>
      <c r="G316" s="639"/>
      <c r="H316" s="639"/>
      <c r="I316" s="639">
        <f t="shared" ref="I316:BJ318" si="86">I226+I289</f>
        <v>0.66</v>
      </c>
      <c r="J316" s="639">
        <f t="shared" si="86"/>
        <v>0.66</v>
      </c>
      <c r="K316" s="639">
        <f t="shared" si="86"/>
        <v>0.66</v>
      </c>
      <c r="L316" s="639">
        <f t="shared" si="86"/>
        <v>0.66</v>
      </c>
      <c r="M316" s="791">
        <f t="shared" si="86"/>
        <v>0.66</v>
      </c>
      <c r="N316" s="791">
        <f t="shared" si="86"/>
        <v>0.66</v>
      </c>
      <c r="O316" s="791">
        <f t="shared" si="86"/>
        <v>0.66</v>
      </c>
      <c r="P316" s="791">
        <f t="shared" si="86"/>
        <v>0.66</v>
      </c>
      <c r="Q316" s="791">
        <f t="shared" si="86"/>
        <v>0.66</v>
      </c>
      <c r="R316" s="791">
        <f t="shared" si="86"/>
        <v>0.66</v>
      </c>
      <c r="S316" s="791">
        <f t="shared" si="86"/>
        <v>0.66</v>
      </c>
      <c r="T316" s="791">
        <f t="shared" si="86"/>
        <v>0.66</v>
      </c>
      <c r="U316" s="791">
        <f t="shared" si="86"/>
        <v>0.66</v>
      </c>
      <c r="V316" s="791">
        <f t="shared" si="86"/>
        <v>0.66</v>
      </c>
      <c r="W316" s="791">
        <f t="shared" si="86"/>
        <v>0.66</v>
      </c>
      <c r="X316" s="791">
        <f t="shared" si="86"/>
        <v>0.66</v>
      </c>
      <c r="Y316" s="791">
        <f t="shared" si="86"/>
        <v>0.66</v>
      </c>
      <c r="Z316" s="791">
        <f t="shared" si="86"/>
        <v>0.66</v>
      </c>
      <c r="AA316" s="791">
        <f t="shared" si="86"/>
        <v>0.66</v>
      </c>
      <c r="AB316" s="791">
        <f t="shared" si="86"/>
        <v>0.66</v>
      </c>
      <c r="AC316" s="791">
        <f t="shared" si="86"/>
        <v>0.66</v>
      </c>
      <c r="AD316" s="791">
        <f t="shared" si="86"/>
        <v>0.66</v>
      </c>
      <c r="AE316" s="791">
        <f t="shared" si="86"/>
        <v>0.66</v>
      </c>
      <c r="AF316" s="791">
        <f t="shared" si="86"/>
        <v>0.66</v>
      </c>
      <c r="AG316" s="791">
        <f t="shared" si="86"/>
        <v>0.66</v>
      </c>
      <c r="AH316" s="791">
        <f t="shared" si="86"/>
        <v>0.66</v>
      </c>
      <c r="AI316" s="791">
        <f t="shared" si="86"/>
        <v>0.66</v>
      </c>
      <c r="AJ316" s="791">
        <f t="shared" si="86"/>
        <v>0.66</v>
      </c>
      <c r="AK316" s="791">
        <f t="shared" si="86"/>
        <v>0.66</v>
      </c>
      <c r="AL316" s="791">
        <f t="shared" si="86"/>
        <v>0.66</v>
      </c>
      <c r="AM316" s="791">
        <f t="shared" si="86"/>
        <v>0.66</v>
      </c>
      <c r="AN316" s="791">
        <f t="shared" si="86"/>
        <v>0.66</v>
      </c>
      <c r="AO316" s="791">
        <f t="shared" si="86"/>
        <v>0.66</v>
      </c>
      <c r="AP316" s="791">
        <f t="shared" si="86"/>
        <v>0.66</v>
      </c>
      <c r="AQ316" s="791">
        <f t="shared" si="86"/>
        <v>0.66</v>
      </c>
      <c r="AR316" s="791">
        <f t="shared" si="86"/>
        <v>0.66</v>
      </c>
      <c r="AS316" s="791">
        <f t="shared" si="86"/>
        <v>0.66</v>
      </c>
      <c r="AT316" s="791">
        <f t="shared" si="86"/>
        <v>0.66</v>
      </c>
      <c r="AU316" s="791">
        <f t="shared" si="86"/>
        <v>0.66</v>
      </c>
      <c r="AV316" s="791">
        <f t="shared" si="86"/>
        <v>0.66</v>
      </c>
      <c r="AW316" s="791">
        <f t="shared" si="86"/>
        <v>0.66</v>
      </c>
      <c r="AX316" s="791">
        <f t="shared" si="86"/>
        <v>0.66</v>
      </c>
      <c r="AY316" s="791">
        <f t="shared" si="86"/>
        <v>0.66</v>
      </c>
      <c r="AZ316" s="791">
        <f t="shared" si="86"/>
        <v>0.66</v>
      </c>
      <c r="BA316" s="791">
        <f t="shared" si="86"/>
        <v>0.66</v>
      </c>
      <c r="BB316" s="791">
        <f t="shared" si="86"/>
        <v>0.66</v>
      </c>
      <c r="BC316" s="791">
        <f t="shared" si="86"/>
        <v>0.66</v>
      </c>
      <c r="BD316" s="791">
        <f t="shared" si="86"/>
        <v>0.66</v>
      </c>
      <c r="BE316" s="791">
        <f t="shared" si="86"/>
        <v>0.66</v>
      </c>
      <c r="BF316" s="791">
        <f t="shared" si="86"/>
        <v>0.66</v>
      </c>
      <c r="BG316" s="791">
        <f t="shared" si="86"/>
        <v>0.66</v>
      </c>
      <c r="BH316" s="791">
        <f t="shared" si="86"/>
        <v>0.66</v>
      </c>
      <c r="BI316" s="791">
        <f t="shared" si="86"/>
        <v>0.66</v>
      </c>
      <c r="BJ316" s="791">
        <f t="shared" si="86"/>
        <v>0.66</v>
      </c>
      <c r="BK316" s="1519"/>
      <c r="BL316" s="1519"/>
      <c r="BM316" s="1519"/>
      <c r="BN316" s="1519"/>
      <c r="BO316" s="1519"/>
      <c r="BP316" s="1519"/>
      <c r="BQ316" s="1519"/>
      <c r="BR316" s="1519"/>
      <c r="BS316" s="1519"/>
      <c r="BT316" s="1519"/>
      <c r="BU316" s="1519"/>
      <c r="BV316" s="1519"/>
      <c r="BW316" s="1519"/>
      <c r="BX316" s="1519"/>
      <c r="BY316" s="1519"/>
      <c r="BZ316" s="1519"/>
      <c r="CA316" s="1519"/>
      <c r="CB316" s="1519"/>
      <c r="CC316" s="1519"/>
      <c r="CD316" s="1519"/>
      <c r="CE316" s="1519"/>
      <c r="CF316" s="1519"/>
      <c r="CG316" s="1519"/>
      <c r="CH316" s="1519"/>
      <c r="CI316" s="1518"/>
      <c r="CK316" s="1369"/>
    </row>
    <row r="317" spans="2:89" x14ac:dyDescent="0.25">
      <c r="B317" s="1018" t="s">
        <v>616</v>
      </c>
      <c r="C317" s="1019" t="s">
        <v>404</v>
      </c>
      <c r="D317" s="1020" t="s">
        <v>617</v>
      </c>
      <c r="E317" s="1021" t="s">
        <v>145</v>
      </c>
      <c r="F317" s="1022">
        <v>2</v>
      </c>
      <c r="G317" s="639"/>
      <c r="H317" s="639"/>
      <c r="I317" s="639">
        <f t="shared" si="86"/>
        <v>46.68</v>
      </c>
      <c r="J317" s="639">
        <f t="shared" si="86"/>
        <v>49.154086547025358</v>
      </c>
      <c r="K317" s="639">
        <f t="shared" si="86"/>
        <v>52.292220830706327</v>
      </c>
      <c r="L317" s="639">
        <f t="shared" si="86"/>
        <v>55.080172144079462</v>
      </c>
      <c r="M317" s="791">
        <f t="shared" si="86"/>
        <v>56.618810713219531</v>
      </c>
      <c r="N317" s="791">
        <f t="shared" si="86"/>
        <v>58.885941712750622</v>
      </c>
      <c r="O317" s="791">
        <f t="shared" si="86"/>
        <v>66.170204911359704</v>
      </c>
      <c r="P317" s="791">
        <f t="shared" si="86"/>
        <v>77.37493454094178</v>
      </c>
      <c r="Q317" s="791">
        <f t="shared" si="86"/>
        <v>92.430637328194848</v>
      </c>
      <c r="R317" s="791">
        <f t="shared" si="86"/>
        <v>109.31436377958192</v>
      </c>
      <c r="S317" s="791">
        <f t="shared" si="86"/>
        <v>125.32303506397301</v>
      </c>
      <c r="T317" s="791">
        <f t="shared" si="86"/>
        <v>137.11979188322113</v>
      </c>
      <c r="U317" s="791">
        <f t="shared" si="86"/>
        <v>134.68695310317116</v>
      </c>
      <c r="V317" s="791">
        <f t="shared" si="86"/>
        <v>134.38222882528626</v>
      </c>
      <c r="W317" s="791">
        <f t="shared" si="86"/>
        <v>131.95392532288534</v>
      </c>
      <c r="X317" s="791">
        <f t="shared" si="86"/>
        <v>131.51484303212342</v>
      </c>
      <c r="Y317" s="791">
        <f t="shared" si="86"/>
        <v>131.0776138999675</v>
      </c>
      <c r="Z317" s="791">
        <f t="shared" si="86"/>
        <v>130.53679474335155</v>
      </c>
      <c r="AA317" s="791">
        <f t="shared" si="86"/>
        <v>129.94501487749565</v>
      </c>
      <c r="AB317" s="791">
        <f t="shared" si="86"/>
        <v>129.50433833533873</v>
      </c>
      <c r="AC317" s="791">
        <f t="shared" si="86"/>
        <v>129.2198496821498</v>
      </c>
      <c r="AD317" s="791">
        <f t="shared" si="86"/>
        <v>128.93338590570389</v>
      </c>
      <c r="AE317" s="791">
        <f t="shared" si="86"/>
        <v>128.63715341447096</v>
      </c>
      <c r="AF317" s="791">
        <f t="shared" si="86"/>
        <v>128.32636027328505</v>
      </c>
      <c r="AG317" s="791">
        <f t="shared" si="86"/>
        <v>128.32622450222414</v>
      </c>
      <c r="AH317" s="791">
        <f t="shared" si="86"/>
        <v>128.31485448337421</v>
      </c>
      <c r="AI317" s="791">
        <f t="shared" si="86"/>
        <v>128.29650126230229</v>
      </c>
      <c r="AJ317" s="791">
        <f t="shared" si="86"/>
        <v>128.26721433915435</v>
      </c>
      <c r="AK317" s="791">
        <f t="shared" si="86"/>
        <v>128.22885463686345</v>
      </c>
      <c r="AL317" s="791">
        <f t="shared" si="86"/>
        <v>128.90338417931946</v>
      </c>
      <c r="AM317" s="791">
        <f t="shared" si="86"/>
        <v>129.23945925668846</v>
      </c>
      <c r="AN317" s="791">
        <f t="shared" si="86"/>
        <v>129.55801247072046</v>
      </c>
      <c r="AO317" s="791">
        <f t="shared" si="86"/>
        <v>129.85840957570346</v>
      </c>
      <c r="AP317" s="791">
        <f t="shared" si="86"/>
        <v>130.15121077260244</v>
      </c>
      <c r="AQ317" s="791">
        <f t="shared" si="86"/>
        <v>130.46533023354147</v>
      </c>
      <c r="AR317" s="791">
        <f t="shared" si="86"/>
        <v>130.76239856322644</v>
      </c>
      <c r="AS317" s="791">
        <f t="shared" si="86"/>
        <v>131.05894315117044</v>
      </c>
      <c r="AT317" s="791">
        <f t="shared" si="86"/>
        <v>131.34443198875445</v>
      </c>
      <c r="AU317" s="791">
        <f t="shared" si="86"/>
        <v>131.62972433881043</v>
      </c>
      <c r="AV317" s="791">
        <f t="shared" si="86"/>
        <v>131.92585025411745</v>
      </c>
      <c r="AW317" s="791">
        <f t="shared" si="86"/>
        <v>132.22162031273945</v>
      </c>
      <c r="AX317" s="791">
        <f t="shared" si="86"/>
        <v>132.59159607272744</v>
      </c>
      <c r="AY317" s="791">
        <f t="shared" si="86"/>
        <v>132.83207545497746</v>
      </c>
      <c r="AZ317" s="791">
        <f t="shared" si="86"/>
        <v>133.14892854254944</v>
      </c>
      <c r="BA317" s="791">
        <f t="shared" si="86"/>
        <v>133.47632393735444</v>
      </c>
      <c r="BB317" s="791">
        <f t="shared" si="86"/>
        <v>133.81358040668943</v>
      </c>
      <c r="BC317" s="791">
        <f t="shared" si="86"/>
        <v>134.14938511365546</v>
      </c>
      <c r="BD317" s="791">
        <f t="shared" si="86"/>
        <v>134.47465681792144</v>
      </c>
      <c r="BE317" s="791">
        <f t="shared" si="86"/>
        <v>134.80917950309245</v>
      </c>
      <c r="BF317" s="791">
        <f t="shared" si="86"/>
        <v>135.13378871394346</v>
      </c>
      <c r="BG317" s="791">
        <f t="shared" si="86"/>
        <v>135.45847836403746</v>
      </c>
      <c r="BH317" s="791">
        <f t="shared" si="86"/>
        <v>135.79214317624246</v>
      </c>
      <c r="BI317" s="791">
        <f t="shared" si="86"/>
        <v>136.10572845240347</v>
      </c>
      <c r="BJ317" s="791">
        <f t="shared" si="86"/>
        <v>136.42868297626646</v>
      </c>
      <c r="BK317" s="1519"/>
      <c r="BL317" s="1519"/>
      <c r="BM317" s="1519"/>
      <c r="BN317" s="1519"/>
      <c r="BO317" s="1519"/>
      <c r="BP317" s="1519"/>
      <c r="BQ317" s="1519"/>
      <c r="BR317" s="1519"/>
      <c r="BS317" s="1519"/>
      <c r="BT317" s="1519"/>
      <c r="BU317" s="1519"/>
      <c r="BV317" s="1519"/>
      <c r="BW317" s="1519"/>
      <c r="BX317" s="1519"/>
      <c r="BY317" s="1519"/>
      <c r="BZ317" s="1519"/>
      <c r="CA317" s="1519"/>
      <c r="CB317" s="1519"/>
      <c r="CC317" s="1519"/>
      <c r="CD317" s="1519"/>
      <c r="CE317" s="1519"/>
      <c r="CF317" s="1519"/>
      <c r="CG317" s="1519"/>
      <c r="CH317" s="1519"/>
      <c r="CI317" s="1518"/>
      <c r="CK317" s="1369"/>
    </row>
    <row r="318" spans="2:89" x14ac:dyDescent="0.25">
      <c r="B318" s="1018" t="s">
        <v>618</v>
      </c>
      <c r="C318" s="1019" t="s">
        <v>406</v>
      </c>
      <c r="D318" s="1020" t="s">
        <v>619</v>
      </c>
      <c r="E318" s="1021" t="s">
        <v>145</v>
      </c>
      <c r="F318" s="1022">
        <v>2</v>
      </c>
      <c r="G318" s="639"/>
      <c r="H318" s="639"/>
      <c r="I318" s="639">
        <f t="shared" si="86"/>
        <v>131.39000000000001</v>
      </c>
      <c r="J318" s="639">
        <f t="shared" si="86"/>
        <v>128.19999999999999</v>
      </c>
      <c r="K318" s="639">
        <f t="shared" si="86"/>
        <v>124.77</v>
      </c>
      <c r="L318" s="639">
        <f t="shared" si="86"/>
        <v>122.17</v>
      </c>
      <c r="M318" s="791">
        <f t="shared" si="86"/>
        <v>121.09934032803</v>
      </c>
      <c r="N318" s="791">
        <f t="shared" si="86"/>
        <v>119.136604850799</v>
      </c>
      <c r="O318" s="791">
        <f t="shared" si="86"/>
        <v>110.598668094136</v>
      </c>
      <c r="P318" s="791">
        <f t="shared" si="86"/>
        <v>96.798216162865998</v>
      </c>
      <c r="Q318" s="791">
        <f t="shared" si="86"/>
        <v>77.90301054148901</v>
      </c>
      <c r="R318" s="791">
        <f t="shared" si="86"/>
        <v>55.959255788792007</v>
      </c>
      <c r="S318" s="791">
        <f t="shared" si="86"/>
        <v>35.066409276689001</v>
      </c>
      <c r="T318" s="791">
        <f t="shared" si="86"/>
        <v>19.085326043679004</v>
      </c>
      <c r="U318" s="791">
        <f t="shared" si="86"/>
        <v>18.93758950784401</v>
      </c>
      <c r="V318" s="791">
        <f t="shared" si="86"/>
        <v>18.801788222746993</v>
      </c>
      <c r="W318" s="791">
        <f t="shared" si="86"/>
        <v>18.631388271845026</v>
      </c>
      <c r="X318" s="791">
        <f t="shared" si="86"/>
        <v>18.442994632697989</v>
      </c>
      <c r="Y318" s="791">
        <f t="shared" si="86"/>
        <v>18.250827773298013</v>
      </c>
      <c r="Z318" s="791">
        <f t="shared" si="86"/>
        <v>18.051475197264011</v>
      </c>
      <c r="AA318" s="791">
        <f t="shared" si="86"/>
        <v>17.863014842954996</v>
      </c>
      <c r="AB318" s="791">
        <f t="shared" si="86"/>
        <v>17.714181848682983</v>
      </c>
      <c r="AC318" s="791">
        <f t="shared" si="86"/>
        <v>17.593178222175013</v>
      </c>
      <c r="AD318" s="791">
        <f t="shared" si="86"/>
        <v>17.480906809128001</v>
      </c>
      <c r="AE318" s="791">
        <f t="shared" si="86"/>
        <v>17.377446056164004</v>
      </c>
      <c r="AF318" s="791">
        <f t="shared" si="86"/>
        <v>17.282774681736996</v>
      </c>
      <c r="AG318" s="791">
        <f t="shared" si="86"/>
        <v>17.228856657765022</v>
      </c>
      <c r="AH318" s="791">
        <f t="shared" si="86"/>
        <v>17.164087326316007</v>
      </c>
      <c r="AI318" s="791">
        <f t="shared" si="86"/>
        <v>17.098559834995982</v>
      </c>
      <c r="AJ318" s="791">
        <f t="shared" si="86"/>
        <v>17.042743835136022</v>
      </c>
      <c r="AK318" s="791">
        <f t="shared" si="86"/>
        <v>16.996339137496989</v>
      </c>
      <c r="AL318" s="791">
        <f t="shared" si="86"/>
        <v>17.022927471359992</v>
      </c>
      <c r="AM318" s="791">
        <f t="shared" si="86"/>
        <v>17.044196526668998</v>
      </c>
      <c r="AN318" s="791">
        <f t="shared" si="86"/>
        <v>17.07630340891599</v>
      </c>
      <c r="AO318" s="791">
        <f t="shared" si="86"/>
        <v>17.098600605552988</v>
      </c>
      <c r="AP318" s="791">
        <f t="shared" si="86"/>
        <v>17.120921113845995</v>
      </c>
      <c r="AQ318" s="791">
        <f t="shared" si="86"/>
        <v>17.133098371231995</v>
      </c>
      <c r="AR318" s="791">
        <f t="shared" si="86"/>
        <v>17.155315190673008</v>
      </c>
      <c r="AS318" s="791">
        <f t="shared" si="86"/>
        <v>17.167690086391005</v>
      </c>
      <c r="AT318" s="791">
        <f t="shared" si="86"/>
        <v>17.180363839593994</v>
      </c>
      <c r="AU318" s="791">
        <f t="shared" si="86"/>
        <v>17.20324356789601</v>
      </c>
      <c r="AV318" s="791">
        <f t="shared" si="86"/>
        <v>17.215787455764996</v>
      </c>
      <c r="AW318" s="791">
        <f t="shared" si="86"/>
        <v>17.228245564626008</v>
      </c>
      <c r="AX318" s="791">
        <f t="shared" si="86"/>
        <v>17.247988506664001</v>
      </c>
      <c r="AY318" s="791">
        <f t="shared" si="86"/>
        <v>17.242789210424988</v>
      </c>
      <c r="AZ318" s="791">
        <f t="shared" si="86"/>
        <v>17.244909877791002</v>
      </c>
      <c r="BA318" s="791">
        <f t="shared" si="86"/>
        <v>17.236711506389</v>
      </c>
      <c r="BB318" s="791">
        <f t="shared" si="86"/>
        <v>17.228319260088995</v>
      </c>
      <c r="BC318" s="791">
        <f t="shared" si="86"/>
        <v>17.219989945899002</v>
      </c>
      <c r="BD318" s="791">
        <f t="shared" si="86"/>
        <v>17.211899189942997</v>
      </c>
      <c r="BE318" s="791">
        <f t="shared" si="86"/>
        <v>17.204087576492995</v>
      </c>
      <c r="BF318" s="791">
        <f t="shared" si="86"/>
        <v>17.206187357958015</v>
      </c>
      <c r="BG318" s="791">
        <f t="shared" si="86"/>
        <v>17.208261172871985</v>
      </c>
      <c r="BH318" s="791">
        <f t="shared" si="86"/>
        <v>17.210789472249004</v>
      </c>
      <c r="BI318" s="791">
        <f t="shared" si="86"/>
        <v>17.213196963493999</v>
      </c>
      <c r="BJ318" s="791">
        <f t="shared" si="86"/>
        <v>17.215732062137988</v>
      </c>
      <c r="BK318" s="1519"/>
      <c r="BL318" s="1519"/>
      <c r="BM318" s="1519"/>
      <c r="BN318" s="1519"/>
      <c r="BO318" s="1519"/>
      <c r="BP318" s="1519"/>
      <c r="BQ318" s="1519"/>
      <c r="BR318" s="1519"/>
      <c r="BS318" s="1519"/>
      <c r="BT318" s="1519"/>
      <c r="BU318" s="1519"/>
      <c r="BV318" s="1519"/>
      <c r="BW318" s="1519"/>
      <c r="BX318" s="1519"/>
      <c r="BY318" s="1519"/>
      <c r="BZ318" s="1519"/>
      <c r="CA318" s="1519"/>
      <c r="CB318" s="1519"/>
      <c r="CC318" s="1519"/>
      <c r="CD318" s="1519"/>
      <c r="CE318" s="1519"/>
      <c r="CF318" s="1519"/>
      <c r="CG318" s="1519"/>
      <c r="CH318" s="1519"/>
      <c r="CI318" s="1518"/>
      <c r="CK318" s="1369"/>
    </row>
    <row r="319" spans="2:89" ht="27.6" x14ac:dyDescent="0.25">
      <c r="B319" s="1018" t="s">
        <v>620</v>
      </c>
      <c r="C319" s="1019" t="s">
        <v>408</v>
      </c>
      <c r="D319" s="1020" t="s">
        <v>407</v>
      </c>
      <c r="E319" s="1021" t="s">
        <v>284</v>
      </c>
      <c r="F319" s="1022">
        <v>1</v>
      </c>
      <c r="G319" s="639"/>
      <c r="H319" s="639"/>
      <c r="I319" s="639">
        <f t="shared" ref="I319:BJ319" si="87">I229</f>
        <v>0</v>
      </c>
      <c r="J319" s="639">
        <f t="shared" si="87"/>
        <v>5.95655E-2</v>
      </c>
      <c r="K319" s="639">
        <f t="shared" si="87"/>
        <v>0.110622</v>
      </c>
      <c r="L319" s="639">
        <f t="shared" si="87"/>
        <v>0.170187</v>
      </c>
      <c r="M319" s="791">
        <f t="shared" si="87"/>
        <v>0.22975300000000001</v>
      </c>
      <c r="N319" s="791">
        <f t="shared" si="87"/>
        <v>0.28931800000000002</v>
      </c>
      <c r="O319" s="791">
        <f t="shared" si="87"/>
        <v>0.34888400000000003</v>
      </c>
      <c r="P319" s="791">
        <f t="shared" si="87"/>
        <v>0.39994000000000002</v>
      </c>
      <c r="Q319" s="791">
        <f t="shared" si="87"/>
        <v>0.45950600000000003</v>
      </c>
      <c r="R319" s="791">
        <f t="shared" si="87"/>
        <v>0.51907099999999995</v>
      </c>
      <c r="S319" s="791">
        <f t="shared" si="87"/>
        <v>0.57863699999999996</v>
      </c>
      <c r="T319" s="791">
        <f t="shared" si="87"/>
        <v>0.62969299999999995</v>
      </c>
      <c r="U319" s="791">
        <f t="shared" si="87"/>
        <v>0.68925800000000004</v>
      </c>
      <c r="V319" s="791">
        <f t="shared" si="87"/>
        <v>0.74882400000000005</v>
      </c>
      <c r="W319" s="791">
        <f t="shared" si="87"/>
        <v>0.80838900000000002</v>
      </c>
      <c r="X319" s="791">
        <f t="shared" si="87"/>
        <v>0.86795500000000003</v>
      </c>
      <c r="Y319" s="791">
        <f t="shared" si="87"/>
        <v>0.91901100000000002</v>
      </c>
      <c r="Z319" s="791">
        <f t="shared" si="87"/>
        <v>0.97857700000000003</v>
      </c>
      <c r="AA319" s="791">
        <f t="shared" si="87"/>
        <v>1.0381400000000001</v>
      </c>
      <c r="AB319" s="791">
        <f t="shared" si="87"/>
        <v>1.0952200000000001</v>
      </c>
      <c r="AC319" s="791">
        <f t="shared" si="87"/>
        <v>1.1545700000000001</v>
      </c>
      <c r="AD319" s="791">
        <f t="shared" si="87"/>
        <v>1.2133499999999999</v>
      </c>
      <c r="AE319" s="791">
        <f t="shared" si="87"/>
        <v>1.2670300000000001</v>
      </c>
      <c r="AF319" s="791">
        <f t="shared" si="87"/>
        <v>1.32378</v>
      </c>
      <c r="AG319" s="791">
        <f t="shared" si="87"/>
        <v>1.3833</v>
      </c>
      <c r="AH319" s="791">
        <f t="shared" si="87"/>
        <v>1.4425399999999999</v>
      </c>
      <c r="AI319" s="791">
        <f t="shared" si="87"/>
        <v>1.50118</v>
      </c>
      <c r="AJ319" s="791">
        <f t="shared" si="87"/>
        <v>1.55481</v>
      </c>
      <c r="AK319" s="791">
        <f t="shared" si="87"/>
        <v>1.61137</v>
      </c>
      <c r="AL319" s="791">
        <f t="shared" si="87"/>
        <v>1.67069</v>
      </c>
      <c r="AM319" s="791">
        <f t="shared" si="87"/>
        <v>1.7297899999999999</v>
      </c>
      <c r="AN319" s="791">
        <f t="shared" si="87"/>
        <v>1.7883</v>
      </c>
      <c r="AO319" s="791">
        <f t="shared" si="87"/>
        <v>1.8419399999999999</v>
      </c>
      <c r="AP319" s="791">
        <f t="shared" si="87"/>
        <v>1.8982600000000001</v>
      </c>
      <c r="AQ319" s="791">
        <f t="shared" si="87"/>
        <v>1.9573499999999999</v>
      </c>
      <c r="AR319" s="791">
        <f t="shared" si="87"/>
        <v>2.0163199999999999</v>
      </c>
      <c r="AS319" s="791">
        <f t="shared" si="87"/>
        <v>2.0747100000000001</v>
      </c>
      <c r="AT319" s="791">
        <f t="shared" si="87"/>
        <v>2.1284200000000002</v>
      </c>
      <c r="AU319" s="791">
        <f t="shared" si="87"/>
        <v>2.1844700000000001</v>
      </c>
      <c r="AV319" s="791">
        <f t="shared" si="87"/>
        <v>2.2433000000000001</v>
      </c>
      <c r="AW319" s="791">
        <f t="shared" si="87"/>
        <v>2.3021400000000001</v>
      </c>
      <c r="AX319" s="791">
        <f t="shared" si="87"/>
        <v>2.3604099999999999</v>
      </c>
      <c r="AY319" s="791">
        <f t="shared" si="87"/>
        <v>2.41425</v>
      </c>
      <c r="AZ319" s="791">
        <f t="shared" si="87"/>
        <v>2.4700000000000002</v>
      </c>
      <c r="BA319" s="791">
        <f t="shared" si="87"/>
        <v>2.5285199999999999</v>
      </c>
      <c r="BB319" s="791">
        <f t="shared" si="87"/>
        <v>2.58724</v>
      </c>
      <c r="BC319" s="791">
        <f t="shared" si="87"/>
        <v>2.64541</v>
      </c>
      <c r="BD319" s="791">
        <f t="shared" si="87"/>
        <v>2.69943</v>
      </c>
      <c r="BE319" s="791">
        <f t="shared" si="87"/>
        <v>2.7548499999999998</v>
      </c>
      <c r="BF319" s="791">
        <f t="shared" si="87"/>
        <v>2.81304</v>
      </c>
      <c r="BG319" s="791">
        <f t="shared" si="87"/>
        <v>2.8716300000000001</v>
      </c>
      <c r="BH319" s="791">
        <f t="shared" si="87"/>
        <v>2.9297</v>
      </c>
      <c r="BI319" s="791">
        <f t="shared" si="87"/>
        <v>2.9839799999999999</v>
      </c>
      <c r="BJ319" s="791">
        <f t="shared" si="87"/>
        <v>3.0390199999999998</v>
      </c>
      <c r="BK319" s="1528"/>
      <c r="BL319" s="1528"/>
      <c r="BM319" s="1528"/>
      <c r="BN319" s="1528"/>
      <c r="BO319" s="1528"/>
      <c r="BP319" s="1528"/>
      <c r="BQ319" s="1528"/>
      <c r="BR319" s="1528"/>
      <c r="BS319" s="1528"/>
      <c r="BT319" s="1528"/>
      <c r="BU319" s="1528"/>
      <c r="BV319" s="1528"/>
      <c r="BW319" s="1528"/>
      <c r="BX319" s="1528"/>
      <c r="BY319" s="1528"/>
      <c r="BZ319" s="1528"/>
      <c r="CA319" s="1528"/>
      <c r="CB319" s="1528"/>
      <c r="CC319" s="1528"/>
      <c r="CD319" s="1528"/>
      <c r="CE319" s="1528"/>
      <c r="CF319" s="1528"/>
      <c r="CG319" s="1528"/>
      <c r="CH319" s="1528"/>
      <c r="CI319" s="1529"/>
      <c r="CK319" s="1369"/>
    </row>
    <row r="320" spans="2:89" ht="27.6" x14ac:dyDescent="0.25">
      <c r="B320" s="1018" t="s">
        <v>621</v>
      </c>
      <c r="C320" s="1019" t="s">
        <v>410</v>
      </c>
      <c r="D320" s="1020" t="s">
        <v>622</v>
      </c>
      <c r="E320" s="1021" t="s">
        <v>145</v>
      </c>
      <c r="F320" s="1022">
        <v>2</v>
      </c>
      <c r="G320" s="639"/>
      <c r="H320" s="639"/>
      <c r="I320" s="639">
        <f t="shared" ref="I320" si="88">I319*(SUM(I314:I318)-SUM(I326:I329))</f>
        <v>0</v>
      </c>
      <c r="J320" s="639">
        <f t="shared" ref="J320:BJ320" si="89">J319*(SUM(J314:J318)-SUM(J326:J329))</f>
        <v>11.568004091796839</v>
      </c>
      <c r="K320" s="639">
        <f t="shared" si="89"/>
        <v>21.513167080654394</v>
      </c>
      <c r="L320" s="639">
        <f t="shared" si="89"/>
        <v>33.091591218004453</v>
      </c>
      <c r="M320" s="639">
        <f t="shared" si="89"/>
        <v>44.733784698160207</v>
      </c>
      <c r="N320" s="639">
        <f t="shared" si="89"/>
        <v>56.072260570153055</v>
      </c>
      <c r="O320" s="639">
        <f t="shared" si="89"/>
        <v>67.049724840689365</v>
      </c>
      <c r="P320" s="639">
        <f t="shared" si="89"/>
        <v>75.768437310880884</v>
      </c>
      <c r="Q320" s="639">
        <f t="shared" si="89"/>
        <v>85.561858840166963</v>
      </c>
      <c r="R320" s="639">
        <f t="shared" si="89"/>
        <v>94.135954878235424</v>
      </c>
      <c r="S320" s="639">
        <f t="shared" si="89"/>
        <v>102.66328350786765</v>
      </c>
      <c r="T320" s="639">
        <f t="shared" si="89"/>
        <v>109.31550950162352</v>
      </c>
      <c r="U320" s="639">
        <f t="shared" si="89"/>
        <v>118.66314156026311</v>
      </c>
      <c r="V320" s="639">
        <f t="shared" si="89"/>
        <v>128.38084049221644</v>
      </c>
      <c r="W320" s="639">
        <f t="shared" si="89"/>
        <v>136.2312288733705</v>
      </c>
      <c r="X320" s="639">
        <f t="shared" si="89"/>
        <v>146.19347762517009</v>
      </c>
      <c r="Y320" s="639">
        <f t="shared" si="89"/>
        <v>154.2697830527494</v>
      </c>
      <c r="Z320" s="639">
        <f t="shared" si="89"/>
        <v>163.29987045879773</v>
      </c>
      <c r="AA320" s="639">
        <f t="shared" si="89"/>
        <v>173.10422837238863</v>
      </c>
      <c r="AB320" s="639">
        <f t="shared" si="89"/>
        <v>181.56018331914427</v>
      </c>
      <c r="AC320" s="639">
        <f t="shared" si="89"/>
        <v>191.42723020669629</v>
      </c>
      <c r="AD320" s="639">
        <f t="shared" si="89"/>
        <v>199.83977964154124</v>
      </c>
      <c r="AE320" s="639">
        <f t="shared" si="89"/>
        <v>208.83335368407862</v>
      </c>
      <c r="AF320" s="639">
        <f t="shared" si="89"/>
        <v>218.04734266755906</v>
      </c>
      <c r="AG320" s="639">
        <f t="shared" si="89"/>
        <v>228.066941216613</v>
      </c>
      <c r="AH320" s="639">
        <f t="shared" si="89"/>
        <v>237.47887138055049</v>
      </c>
      <c r="AI320" s="639">
        <f t="shared" si="89"/>
        <v>247.21675595884224</v>
      </c>
      <c r="AJ320" s="639">
        <f t="shared" si="89"/>
        <v>256.47604402256837</v>
      </c>
      <c r="AK320" s="639">
        <f t="shared" si="89"/>
        <v>265.25044167939114</v>
      </c>
      <c r="AL320" s="639">
        <f t="shared" si="89"/>
        <v>276.08632013807363</v>
      </c>
      <c r="AM320" s="639">
        <f t="shared" si="89"/>
        <v>286.54008675989388</v>
      </c>
      <c r="AN320" s="639">
        <f t="shared" si="89"/>
        <v>298.0754103355539</v>
      </c>
      <c r="AO320" s="639">
        <f t="shared" si="89"/>
        <v>306.89219945966352</v>
      </c>
      <c r="AP320" s="639">
        <f t="shared" si="89"/>
        <v>317.78522346036959</v>
      </c>
      <c r="AQ320" s="639">
        <f t="shared" si="89"/>
        <v>327.55271344555337</v>
      </c>
      <c r="AR320" s="639">
        <f t="shared" si="89"/>
        <v>340.38359645546257</v>
      </c>
      <c r="AS320" s="639">
        <f t="shared" si="89"/>
        <v>350.4458911419012</v>
      </c>
      <c r="AT320" s="639">
        <f t="shared" si="89"/>
        <v>360.89778097217339</v>
      </c>
      <c r="AU320" s="639">
        <f t="shared" si="89"/>
        <v>370.68168302636303</v>
      </c>
      <c r="AV320" s="639">
        <f t="shared" si="89"/>
        <v>382.20941092257931</v>
      </c>
      <c r="AW320" s="639">
        <f t="shared" si="89"/>
        <v>392.27642786931813</v>
      </c>
      <c r="AX320" s="639">
        <f t="shared" si="89"/>
        <v>405.10806792664135</v>
      </c>
      <c r="AY320" s="639">
        <f t="shared" si="89"/>
        <v>415.25443949844788</v>
      </c>
      <c r="AZ320" s="639">
        <f t="shared" si="89"/>
        <v>424.66808409824097</v>
      </c>
      <c r="BA320" s="639">
        <f t="shared" si="89"/>
        <v>436.04225107141411</v>
      </c>
      <c r="BB320" s="639">
        <f t="shared" si="89"/>
        <v>446.81236278827583</v>
      </c>
      <c r="BC320" s="639">
        <f t="shared" si="89"/>
        <v>458.20071266589599</v>
      </c>
      <c r="BD320" s="639">
        <f t="shared" si="89"/>
        <v>468.38651074510949</v>
      </c>
      <c r="BE320" s="639">
        <f t="shared" si="89"/>
        <v>480.47291213019594</v>
      </c>
      <c r="BF320" s="639">
        <f t="shared" si="89"/>
        <v>492.18786463170176</v>
      </c>
      <c r="BG320" s="639">
        <f t="shared" si="89"/>
        <v>503.63594444917538</v>
      </c>
      <c r="BH320" s="639">
        <f t="shared" si="89"/>
        <v>515.21555561228547</v>
      </c>
      <c r="BI320" s="639">
        <f t="shared" si="89"/>
        <v>525.19684837132979</v>
      </c>
      <c r="BJ320" s="639">
        <f t="shared" si="89"/>
        <v>536.51155396121192</v>
      </c>
      <c r="BK320" s="1517"/>
      <c r="BL320" s="1517"/>
      <c r="BM320" s="1517"/>
      <c r="BN320" s="1517"/>
      <c r="BO320" s="1517"/>
      <c r="BP320" s="1517"/>
      <c r="BQ320" s="1517"/>
      <c r="BR320" s="1517"/>
      <c r="BS320" s="1517"/>
      <c r="BT320" s="1517"/>
      <c r="BU320" s="1517"/>
      <c r="BV320" s="1517"/>
      <c r="BW320" s="1517"/>
      <c r="BX320" s="1517"/>
      <c r="BY320" s="1517"/>
      <c r="BZ320" s="1517"/>
      <c r="CA320" s="1517"/>
      <c r="CB320" s="1517"/>
      <c r="CC320" s="1517"/>
      <c r="CD320" s="1517"/>
      <c r="CE320" s="1517"/>
      <c r="CF320" s="1517"/>
      <c r="CG320" s="1517"/>
      <c r="CH320" s="1517"/>
      <c r="CI320" s="1518"/>
      <c r="CK320" s="1369"/>
    </row>
    <row r="321" spans="2:89" ht="27.6" x14ac:dyDescent="0.25">
      <c r="B321" s="1018" t="s">
        <v>623</v>
      </c>
      <c r="C321" s="1023" t="s">
        <v>214</v>
      </c>
      <c r="D321" s="1024" t="s">
        <v>624</v>
      </c>
      <c r="E321" s="1025" t="s">
        <v>148</v>
      </c>
      <c r="F321" s="1026">
        <v>1</v>
      </c>
      <c r="G321" s="820"/>
      <c r="H321" s="820"/>
      <c r="I321" s="820">
        <f t="shared" ref="I321:BJ322" si="90">(((I317-I328))*1000000)/((I350)*1000)</f>
        <v>188.35724955864379</v>
      </c>
      <c r="J321" s="820">
        <f t="shared" si="90"/>
        <v>192.36135383295328</v>
      </c>
      <c r="K321" s="820">
        <f t="shared" si="90"/>
        <v>191.74200241283057</v>
      </c>
      <c r="L321" s="820">
        <f t="shared" si="90"/>
        <v>190.94604312516415</v>
      </c>
      <c r="M321" s="821">
        <f t="shared" si="90"/>
        <v>188.57496452234673</v>
      </c>
      <c r="N321" s="821">
        <f t="shared" si="90"/>
        <v>186.48743259585299</v>
      </c>
      <c r="O321" s="821">
        <f t="shared" si="90"/>
        <v>186.05934270399055</v>
      </c>
      <c r="P321" s="821">
        <f t="shared" si="90"/>
        <v>185.87292320571567</v>
      </c>
      <c r="Q321" s="821">
        <f t="shared" si="90"/>
        <v>184.87395150239087</v>
      </c>
      <c r="R321" s="821">
        <f t="shared" si="90"/>
        <v>182.18863691548503</v>
      </c>
      <c r="S321" s="821">
        <f t="shared" si="90"/>
        <v>178.86030397135227</v>
      </c>
      <c r="T321" s="821">
        <f t="shared" si="90"/>
        <v>175.96157565773595</v>
      </c>
      <c r="U321" s="821">
        <f t="shared" si="90"/>
        <v>172.17942961570841</v>
      </c>
      <c r="V321" s="821">
        <f t="shared" si="90"/>
        <v>170.76610759214051</v>
      </c>
      <c r="W321" s="821">
        <f t="shared" si="90"/>
        <v>166.53729079332393</v>
      </c>
      <c r="X321" s="821">
        <f t="shared" si="90"/>
        <v>165.10037158281915</v>
      </c>
      <c r="Y321" s="821">
        <f t="shared" si="90"/>
        <v>163.76756226141239</v>
      </c>
      <c r="Z321" s="821">
        <f t="shared" si="90"/>
        <v>162.39958581221268</v>
      </c>
      <c r="AA321" s="821">
        <f t="shared" si="90"/>
        <v>161.03225960977909</v>
      </c>
      <c r="AB321" s="821">
        <f t="shared" si="90"/>
        <v>159.73200774677872</v>
      </c>
      <c r="AC321" s="821">
        <f t="shared" si="90"/>
        <v>158.65141928894934</v>
      </c>
      <c r="AD321" s="821">
        <f t="shared" si="90"/>
        <v>157.54359326530212</v>
      </c>
      <c r="AE321" s="821">
        <f t="shared" si="90"/>
        <v>156.4049809452593</v>
      </c>
      <c r="AF321" s="821">
        <f t="shared" si="90"/>
        <v>155.21756518170474</v>
      </c>
      <c r="AG321" s="821">
        <f t="shared" si="90"/>
        <v>154.42773697758972</v>
      </c>
      <c r="AH321" s="821">
        <f t="shared" si="90"/>
        <v>153.66854412226846</v>
      </c>
      <c r="AI321" s="821">
        <f t="shared" si="90"/>
        <v>152.90856349078663</v>
      </c>
      <c r="AJ321" s="821">
        <f t="shared" si="90"/>
        <v>152.10002879808371</v>
      </c>
      <c r="AK321" s="821">
        <f t="shared" si="90"/>
        <v>151.26224421442714</v>
      </c>
      <c r="AL321" s="821">
        <f t="shared" si="90"/>
        <v>151.3234750137251</v>
      </c>
      <c r="AM321" s="821">
        <f t="shared" si="90"/>
        <v>151.42360652567106</v>
      </c>
      <c r="AN321" s="821">
        <f t="shared" si="90"/>
        <v>151.51752508653766</v>
      </c>
      <c r="AO321" s="821">
        <f t="shared" si="90"/>
        <v>151.60259856916605</v>
      </c>
      <c r="AP321" s="821">
        <f t="shared" si="90"/>
        <v>151.69230224417865</v>
      </c>
      <c r="AQ321" s="821">
        <f t="shared" si="90"/>
        <v>151.82399919658275</v>
      </c>
      <c r="AR321" s="821">
        <f t="shared" si="90"/>
        <v>151.95386612824583</v>
      </c>
      <c r="AS321" s="821">
        <f t="shared" si="90"/>
        <v>152.07595525619911</v>
      </c>
      <c r="AT321" s="821">
        <f t="shared" si="90"/>
        <v>152.17934068132715</v>
      </c>
      <c r="AU321" s="821">
        <f t="shared" si="90"/>
        <v>152.27953755040511</v>
      </c>
      <c r="AV321" s="821">
        <f t="shared" si="90"/>
        <v>152.39866352130912</v>
      </c>
      <c r="AW321" s="821">
        <f t="shared" si="90"/>
        <v>152.51753387303182</v>
      </c>
      <c r="AX321" s="821">
        <f t="shared" si="90"/>
        <v>152.71890612907083</v>
      </c>
      <c r="AY321" s="821">
        <f t="shared" si="90"/>
        <v>152.76677683994356</v>
      </c>
      <c r="AZ321" s="821">
        <f t="shared" si="90"/>
        <v>152.91731418855852</v>
      </c>
      <c r="BA321" s="821">
        <f t="shared" si="90"/>
        <v>153.09107504326059</v>
      </c>
      <c r="BB321" s="821">
        <f t="shared" si="90"/>
        <v>153.27390297217727</v>
      </c>
      <c r="BC321" s="821">
        <f t="shared" si="90"/>
        <v>153.44483351449992</v>
      </c>
      <c r="BD321" s="821">
        <f t="shared" si="90"/>
        <v>153.59673974131462</v>
      </c>
      <c r="BE321" s="821">
        <f t="shared" si="90"/>
        <v>153.75335707937734</v>
      </c>
      <c r="BF321" s="821">
        <f t="shared" si="90"/>
        <v>153.89756848584881</v>
      </c>
      <c r="BG321" s="821">
        <f t="shared" si="90"/>
        <v>154.04080318860827</v>
      </c>
      <c r="BH321" s="821">
        <f t="shared" si="90"/>
        <v>154.18781931696617</v>
      </c>
      <c r="BI321" s="821">
        <f t="shared" si="90"/>
        <v>154.31026730663316</v>
      </c>
      <c r="BJ321" s="821">
        <f t="shared" si="90"/>
        <v>154.43604036280522</v>
      </c>
      <c r="BK321" s="1523"/>
      <c r="BL321" s="1523"/>
      <c r="BM321" s="1523"/>
      <c r="BN321" s="1523"/>
      <c r="BO321" s="1523"/>
      <c r="BP321" s="1523"/>
      <c r="BQ321" s="1523"/>
      <c r="BR321" s="1523"/>
      <c r="BS321" s="1523"/>
      <c r="BT321" s="1523"/>
      <c r="BU321" s="1523"/>
      <c r="BV321" s="1523"/>
      <c r="BW321" s="1523"/>
      <c r="BX321" s="1523"/>
      <c r="BY321" s="1523"/>
      <c r="BZ321" s="1523"/>
      <c r="CA321" s="1523"/>
      <c r="CB321" s="1523"/>
      <c r="CC321" s="1523"/>
      <c r="CD321" s="1523"/>
      <c r="CE321" s="1523"/>
      <c r="CF321" s="1523"/>
      <c r="CG321" s="1523"/>
      <c r="CH321" s="1523"/>
      <c r="CI321" s="1522"/>
      <c r="CK321" s="1369"/>
    </row>
    <row r="322" spans="2:89" ht="27.6" x14ac:dyDescent="0.25">
      <c r="B322" s="1018" t="s">
        <v>625</v>
      </c>
      <c r="C322" s="1023" t="s">
        <v>233</v>
      </c>
      <c r="D322" s="1024" t="s">
        <v>626</v>
      </c>
      <c r="E322" s="1025" t="s">
        <v>148</v>
      </c>
      <c r="F322" s="1026">
        <v>1</v>
      </c>
      <c r="G322" s="820"/>
      <c r="H322" s="820"/>
      <c r="I322" s="820">
        <f t="shared" si="90"/>
        <v>242.75808184393011</v>
      </c>
      <c r="J322" s="820">
        <f t="shared" si="90"/>
        <v>241.33195334580626</v>
      </c>
      <c r="K322" s="820">
        <f t="shared" si="90"/>
        <v>238.77906505711741</v>
      </c>
      <c r="L322" s="820">
        <f t="shared" si="90"/>
        <v>237.95975589642092</v>
      </c>
      <c r="M322" s="821">
        <f t="shared" si="90"/>
        <v>237.49285093178318</v>
      </c>
      <c r="N322" s="821">
        <f t="shared" si="90"/>
        <v>236.84289703201864</v>
      </c>
      <c r="O322" s="821">
        <f t="shared" si="90"/>
        <v>234.7822688499528</v>
      </c>
      <c r="P322" s="821">
        <f t="shared" si="90"/>
        <v>231.90763328245464</v>
      </c>
      <c r="Q322" s="821">
        <f t="shared" si="90"/>
        <v>229.2324917599434</v>
      </c>
      <c r="R322" s="821">
        <f t="shared" si="90"/>
        <v>228.9800871491079</v>
      </c>
      <c r="S322" s="821">
        <f t="shared" si="90"/>
        <v>236.35636479089089</v>
      </c>
      <c r="T322" s="821">
        <f t="shared" si="90"/>
        <v>257.25671501609332</v>
      </c>
      <c r="U322" s="821">
        <f t="shared" si="90"/>
        <v>250.86029883267551</v>
      </c>
      <c r="V322" s="821">
        <f t="shared" si="90"/>
        <v>245.18682277429184</v>
      </c>
      <c r="W322" s="821">
        <f t="shared" si="90"/>
        <v>239.47080251811332</v>
      </c>
      <c r="X322" s="821">
        <f t="shared" si="90"/>
        <v>233.84024689760696</v>
      </c>
      <c r="Y322" s="821">
        <f t="shared" si="90"/>
        <v>228.41944159152038</v>
      </c>
      <c r="Z322" s="821">
        <f t="shared" si="90"/>
        <v>223.2794684927575</v>
      </c>
      <c r="AA322" s="821">
        <f t="shared" si="90"/>
        <v>218.59962585800011</v>
      </c>
      <c r="AB322" s="821">
        <f t="shared" si="90"/>
        <v>214.61648161686259</v>
      </c>
      <c r="AC322" s="821">
        <f t="shared" si="90"/>
        <v>211.11243242842383</v>
      </c>
      <c r="AD322" s="821">
        <f t="shared" si="90"/>
        <v>207.85618806884122</v>
      </c>
      <c r="AE322" s="821">
        <f t="shared" si="90"/>
        <v>204.79541083281984</v>
      </c>
      <c r="AF322" s="821">
        <f t="shared" si="90"/>
        <v>201.96143363636816</v>
      </c>
      <c r="AG322" s="821">
        <f t="shared" si="90"/>
        <v>199.71854463975336</v>
      </c>
      <c r="AH322" s="821">
        <f t="shared" si="90"/>
        <v>197.37840932620654</v>
      </c>
      <c r="AI322" s="821">
        <f t="shared" si="90"/>
        <v>195.10330221589933</v>
      </c>
      <c r="AJ322" s="821">
        <f t="shared" si="90"/>
        <v>193.04988054072837</v>
      </c>
      <c r="AK322" s="821">
        <f t="shared" si="90"/>
        <v>191.15608277085286</v>
      </c>
      <c r="AL322" s="821">
        <f t="shared" si="90"/>
        <v>190.19919961271174</v>
      </c>
      <c r="AM322" s="821">
        <f t="shared" si="90"/>
        <v>189.8123788019831</v>
      </c>
      <c r="AN322" s="821">
        <f t="shared" si="90"/>
        <v>189.6144883660663</v>
      </c>
      <c r="AO322" s="821">
        <f t="shared" si="90"/>
        <v>189.31324410307386</v>
      </c>
      <c r="AP322" s="821">
        <f t="shared" si="90"/>
        <v>189.04435039047169</v>
      </c>
      <c r="AQ322" s="821">
        <f t="shared" si="90"/>
        <v>188.62212597404806</v>
      </c>
      <c r="AR322" s="821">
        <f t="shared" si="90"/>
        <v>188.33239582456105</v>
      </c>
      <c r="AS322" s="821">
        <f t="shared" si="90"/>
        <v>187.94186109832779</v>
      </c>
      <c r="AT322" s="821">
        <f t="shared" si="90"/>
        <v>187.59093312460251</v>
      </c>
      <c r="AU322" s="821">
        <f t="shared" si="90"/>
        <v>187.37004670807173</v>
      </c>
      <c r="AV322" s="821">
        <f t="shared" si="90"/>
        <v>187.00306017490155</v>
      </c>
      <c r="AW322" s="821">
        <f t="shared" si="90"/>
        <v>186.63056555848792</v>
      </c>
      <c r="AX322" s="821">
        <f t="shared" si="90"/>
        <v>186.34660805674076</v>
      </c>
      <c r="AY322" s="821">
        <f t="shared" si="90"/>
        <v>185.74138447807451</v>
      </c>
      <c r="AZ322" s="821">
        <f t="shared" si="90"/>
        <v>185.21623326431992</v>
      </c>
      <c r="BA322" s="821">
        <f t="shared" si="90"/>
        <v>184.55723324660406</v>
      </c>
      <c r="BB322" s="821">
        <f t="shared" si="90"/>
        <v>183.88483576305018</v>
      </c>
      <c r="BC322" s="821">
        <f t="shared" si="90"/>
        <v>183.2209028740931</v>
      </c>
      <c r="BD322" s="821">
        <f t="shared" si="90"/>
        <v>182.58687571942681</v>
      </c>
      <c r="BE322" s="821">
        <f t="shared" si="90"/>
        <v>181.96430768532309</v>
      </c>
      <c r="BF322" s="821">
        <f t="shared" si="90"/>
        <v>181.47780893920989</v>
      </c>
      <c r="BG322" s="821">
        <f t="shared" si="90"/>
        <v>180.98003699998057</v>
      </c>
      <c r="BH322" s="821">
        <f t="shared" si="90"/>
        <v>180.52135204057521</v>
      </c>
      <c r="BI322" s="821">
        <f t="shared" si="90"/>
        <v>180.06397465151409</v>
      </c>
      <c r="BJ322" s="821">
        <f t="shared" si="90"/>
        <v>179.63161427296174</v>
      </c>
      <c r="BK322" s="1523"/>
      <c r="BL322" s="1523"/>
      <c r="BM322" s="1523"/>
      <c r="BN322" s="1523"/>
      <c r="BO322" s="1523"/>
      <c r="BP322" s="1523"/>
      <c r="BQ322" s="1523"/>
      <c r="BR322" s="1523"/>
      <c r="BS322" s="1523"/>
      <c r="BT322" s="1523"/>
      <c r="BU322" s="1523"/>
      <c r="BV322" s="1523"/>
      <c r="BW322" s="1523"/>
      <c r="BX322" s="1523"/>
      <c r="BY322" s="1523"/>
      <c r="BZ322" s="1523"/>
      <c r="CA322" s="1523"/>
      <c r="CB322" s="1523"/>
      <c r="CC322" s="1523"/>
      <c r="CD322" s="1523"/>
      <c r="CE322" s="1523"/>
      <c r="CF322" s="1523"/>
      <c r="CG322" s="1523"/>
      <c r="CH322" s="1523"/>
      <c r="CI322" s="1522"/>
      <c r="CK322" s="1369"/>
    </row>
    <row r="323" spans="2:89" ht="27.6" x14ac:dyDescent="0.25">
      <c r="B323" s="1018" t="s">
        <v>627</v>
      </c>
      <c r="C323" s="1023" t="s">
        <v>147</v>
      </c>
      <c r="D323" s="1024" t="s">
        <v>628</v>
      </c>
      <c r="E323" s="1025" t="s">
        <v>148</v>
      </c>
      <c r="F323" s="1026">
        <v>1</v>
      </c>
      <c r="G323" s="820"/>
      <c r="H323" s="820"/>
      <c r="I323" s="820">
        <f t="shared" ref="I323:BJ323" si="91">(((I317-I328)+(I318-I329))*1000000)/((I350+I351)*1000)</f>
        <v>226.35974128755834</v>
      </c>
      <c r="J323" s="820">
        <f t="shared" si="91"/>
        <v>225.97507961807784</v>
      </c>
      <c r="K323" s="820">
        <f t="shared" si="91"/>
        <v>223.26681673496398</v>
      </c>
      <c r="L323" s="820">
        <f t="shared" si="91"/>
        <v>221.6385585211747</v>
      </c>
      <c r="M323" s="821">
        <f t="shared" si="91"/>
        <v>219.94520833843166</v>
      </c>
      <c r="N323" s="821">
        <f t="shared" si="91"/>
        <v>217.97949017528322</v>
      </c>
      <c r="O323" s="821">
        <f t="shared" si="91"/>
        <v>214.26605042094297</v>
      </c>
      <c r="P323" s="821">
        <f t="shared" si="91"/>
        <v>209.22697935683877</v>
      </c>
      <c r="Q323" s="821">
        <f t="shared" si="91"/>
        <v>203.000602135554</v>
      </c>
      <c r="R323" s="821">
        <f t="shared" si="91"/>
        <v>195.81006285567437</v>
      </c>
      <c r="S323" s="821">
        <f t="shared" si="91"/>
        <v>188.92011776157304</v>
      </c>
      <c r="T323" s="821">
        <f t="shared" si="91"/>
        <v>182.99907272263692</v>
      </c>
      <c r="U323" s="821">
        <f t="shared" si="91"/>
        <v>179.05324718354163</v>
      </c>
      <c r="V323" s="821">
        <f t="shared" si="91"/>
        <v>177.31986411928958</v>
      </c>
      <c r="W323" s="821">
        <f t="shared" si="91"/>
        <v>173.0076403456107</v>
      </c>
      <c r="X323" s="821">
        <f t="shared" si="91"/>
        <v>171.24215388564022</v>
      </c>
      <c r="Y323" s="821">
        <f t="shared" si="91"/>
        <v>169.58459835290108</v>
      </c>
      <c r="Z323" s="821">
        <f t="shared" si="91"/>
        <v>167.91222476468704</v>
      </c>
      <c r="AA323" s="821">
        <f t="shared" si="91"/>
        <v>166.27491135819122</v>
      </c>
      <c r="AB323" s="821">
        <f t="shared" si="91"/>
        <v>164.75271142465138</v>
      </c>
      <c r="AC323" s="821">
        <f t="shared" si="91"/>
        <v>163.47076915176052</v>
      </c>
      <c r="AD323" s="821">
        <f t="shared" si="91"/>
        <v>162.1824907282076</v>
      </c>
      <c r="AE323" s="821">
        <f t="shared" si="91"/>
        <v>160.88145777986173</v>
      </c>
      <c r="AF323" s="821">
        <f t="shared" si="91"/>
        <v>159.55356569119687</v>
      </c>
      <c r="AG323" s="821">
        <f t="shared" si="91"/>
        <v>158.63929572448507</v>
      </c>
      <c r="AH323" s="821">
        <f t="shared" si="91"/>
        <v>157.74381692286352</v>
      </c>
      <c r="AI323" s="821">
        <f t="shared" si="91"/>
        <v>156.85213388891623</v>
      </c>
      <c r="AJ323" s="821">
        <f t="shared" si="91"/>
        <v>155.93421744605251</v>
      </c>
      <c r="AK323" s="821">
        <f t="shared" si="91"/>
        <v>155.00338699501108</v>
      </c>
      <c r="AL323" s="821">
        <f t="shared" si="91"/>
        <v>154.97422815150233</v>
      </c>
      <c r="AM323" s="821">
        <f t="shared" si="91"/>
        <v>155.03280922591455</v>
      </c>
      <c r="AN323" s="821">
        <f t="shared" si="91"/>
        <v>155.10278575765849</v>
      </c>
      <c r="AO323" s="821">
        <f t="shared" si="91"/>
        <v>155.15503680674479</v>
      </c>
      <c r="AP323" s="821">
        <f t="shared" si="91"/>
        <v>155.21423611827325</v>
      </c>
      <c r="AQ323" s="821">
        <f t="shared" si="91"/>
        <v>155.29783197299946</v>
      </c>
      <c r="AR323" s="821">
        <f t="shared" si="91"/>
        <v>155.39236516642325</v>
      </c>
      <c r="AS323" s="821">
        <f t="shared" si="91"/>
        <v>155.4698510168711</v>
      </c>
      <c r="AT323" s="821">
        <f t="shared" si="91"/>
        <v>155.53339090241741</v>
      </c>
      <c r="AU323" s="821">
        <f t="shared" si="91"/>
        <v>155.60608910429426</v>
      </c>
      <c r="AV323" s="821">
        <f t="shared" si="91"/>
        <v>155.68253503630945</v>
      </c>
      <c r="AW323" s="821">
        <f t="shared" si="91"/>
        <v>155.75823248525958</v>
      </c>
      <c r="AX323" s="821">
        <f t="shared" si="91"/>
        <v>155.91672007538514</v>
      </c>
      <c r="AY323" s="821">
        <f t="shared" si="91"/>
        <v>155.90624471851586</v>
      </c>
      <c r="AZ323" s="821">
        <f t="shared" si="91"/>
        <v>155.99642133443837</v>
      </c>
      <c r="BA323" s="821">
        <f t="shared" si="91"/>
        <v>156.09511117255499</v>
      </c>
      <c r="BB323" s="821">
        <f t="shared" si="91"/>
        <v>156.2006557197266</v>
      </c>
      <c r="BC323" s="821">
        <f t="shared" si="91"/>
        <v>156.29578352679403</v>
      </c>
      <c r="BD323" s="821">
        <f t="shared" si="91"/>
        <v>156.37592763566906</v>
      </c>
      <c r="BE323" s="821">
        <f t="shared" si="91"/>
        <v>156.46107361555849</v>
      </c>
      <c r="BF323" s="821">
        <f t="shared" si="91"/>
        <v>156.54762688687183</v>
      </c>
      <c r="BG323" s="821">
        <f t="shared" si="91"/>
        <v>156.6322397524234</v>
      </c>
      <c r="BH323" s="821">
        <f t="shared" si="91"/>
        <v>156.72339069020927</v>
      </c>
      <c r="BI323" s="821">
        <f t="shared" si="91"/>
        <v>156.79234592704572</v>
      </c>
      <c r="BJ323" s="821">
        <f t="shared" si="91"/>
        <v>156.866240787734</v>
      </c>
      <c r="BK323" s="1523"/>
      <c r="BL323" s="1523"/>
      <c r="BM323" s="1523"/>
      <c r="BN323" s="1523"/>
      <c r="BO323" s="1523"/>
      <c r="BP323" s="1523"/>
      <c r="BQ323" s="1523"/>
      <c r="BR323" s="1523"/>
      <c r="BS323" s="1523"/>
      <c r="BT323" s="1523"/>
      <c r="BU323" s="1523"/>
      <c r="BV323" s="1523"/>
      <c r="BW323" s="1523"/>
      <c r="BX323" s="1523"/>
      <c r="BY323" s="1523"/>
      <c r="BZ323" s="1523"/>
      <c r="CA323" s="1523"/>
      <c r="CB323" s="1523"/>
      <c r="CC323" s="1523"/>
      <c r="CD323" s="1523"/>
      <c r="CE323" s="1523"/>
      <c r="CF323" s="1523"/>
      <c r="CG323" s="1523"/>
      <c r="CH323" s="1523"/>
      <c r="CI323" s="1522"/>
      <c r="CK323" s="1369"/>
    </row>
    <row r="324" spans="2:89" x14ac:dyDescent="0.25">
      <c r="B324" s="1018" t="s">
        <v>629</v>
      </c>
      <c r="C324" s="1023" t="s">
        <v>419</v>
      </c>
      <c r="D324" s="1024" t="s">
        <v>630</v>
      </c>
      <c r="E324" s="1025" t="s">
        <v>145</v>
      </c>
      <c r="F324" s="1026">
        <v>2</v>
      </c>
      <c r="G324" s="639"/>
      <c r="H324" s="639"/>
      <c r="I324" s="639">
        <f t="shared" ref="I324:BJ327" si="92">I234+I292</f>
        <v>2.62</v>
      </c>
      <c r="J324" s="639">
        <f t="shared" si="92"/>
        <v>2.62</v>
      </c>
      <c r="K324" s="639">
        <f t="shared" si="92"/>
        <v>2.62</v>
      </c>
      <c r="L324" s="639">
        <f t="shared" si="92"/>
        <v>2.62</v>
      </c>
      <c r="M324" s="791">
        <f t="shared" si="92"/>
        <v>2.62</v>
      </c>
      <c r="N324" s="791">
        <f t="shared" si="92"/>
        <v>2.62</v>
      </c>
      <c r="O324" s="791">
        <f t="shared" si="92"/>
        <v>2.62</v>
      </c>
      <c r="P324" s="791">
        <f t="shared" si="92"/>
        <v>2.62</v>
      </c>
      <c r="Q324" s="791">
        <f t="shared" si="92"/>
        <v>2.62</v>
      </c>
      <c r="R324" s="791">
        <f t="shared" si="92"/>
        <v>2.62</v>
      </c>
      <c r="S324" s="791">
        <f t="shared" si="92"/>
        <v>2.62</v>
      </c>
      <c r="T324" s="791">
        <f t="shared" si="92"/>
        <v>2.62</v>
      </c>
      <c r="U324" s="791">
        <f t="shared" si="92"/>
        <v>2.62</v>
      </c>
      <c r="V324" s="791">
        <f t="shared" si="92"/>
        <v>2.62</v>
      </c>
      <c r="W324" s="791">
        <f t="shared" si="92"/>
        <v>2.62</v>
      </c>
      <c r="X324" s="791">
        <f t="shared" si="92"/>
        <v>2.62</v>
      </c>
      <c r="Y324" s="791">
        <f t="shared" si="92"/>
        <v>2.62</v>
      </c>
      <c r="Z324" s="791">
        <f t="shared" si="92"/>
        <v>2.62</v>
      </c>
      <c r="AA324" s="791">
        <f t="shared" si="92"/>
        <v>2.62</v>
      </c>
      <c r="AB324" s="791">
        <f t="shared" si="92"/>
        <v>2.62</v>
      </c>
      <c r="AC324" s="791">
        <f t="shared" si="92"/>
        <v>2.62</v>
      </c>
      <c r="AD324" s="791">
        <f t="shared" si="92"/>
        <v>2.62</v>
      </c>
      <c r="AE324" s="791">
        <f t="shared" si="92"/>
        <v>2.62</v>
      </c>
      <c r="AF324" s="791">
        <f t="shared" si="92"/>
        <v>2.62</v>
      </c>
      <c r="AG324" s="791">
        <f t="shared" si="92"/>
        <v>2.62</v>
      </c>
      <c r="AH324" s="791">
        <f t="shared" si="92"/>
        <v>2.62</v>
      </c>
      <c r="AI324" s="791">
        <f t="shared" si="92"/>
        <v>2.62</v>
      </c>
      <c r="AJ324" s="791">
        <f t="shared" si="92"/>
        <v>2.62</v>
      </c>
      <c r="AK324" s="791">
        <f t="shared" si="92"/>
        <v>2.62</v>
      </c>
      <c r="AL324" s="791">
        <f t="shared" si="92"/>
        <v>2.62</v>
      </c>
      <c r="AM324" s="791">
        <f t="shared" si="92"/>
        <v>2.62</v>
      </c>
      <c r="AN324" s="791">
        <f t="shared" si="92"/>
        <v>2.62</v>
      </c>
      <c r="AO324" s="791">
        <f t="shared" si="92"/>
        <v>2.62</v>
      </c>
      <c r="AP324" s="791">
        <f t="shared" si="92"/>
        <v>2.62</v>
      </c>
      <c r="AQ324" s="791">
        <f t="shared" si="92"/>
        <v>2.62</v>
      </c>
      <c r="AR324" s="791">
        <f t="shared" si="92"/>
        <v>2.62</v>
      </c>
      <c r="AS324" s="791">
        <f t="shared" si="92"/>
        <v>2.62</v>
      </c>
      <c r="AT324" s="791">
        <f t="shared" si="92"/>
        <v>2.62</v>
      </c>
      <c r="AU324" s="791">
        <f t="shared" si="92"/>
        <v>2.62</v>
      </c>
      <c r="AV324" s="791">
        <f t="shared" si="92"/>
        <v>2.62</v>
      </c>
      <c r="AW324" s="791">
        <f t="shared" si="92"/>
        <v>2.62</v>
      </c>
      <c r="AX324" s="791">
        <f t="shared" si="92"/>
        <v>2.62</v>
      </c>
      <c r="AY324" s="791">
        <f t="shared" si="92"/>
        <v>2.62</v>
      </c>
      <c r="AZ324" s="791">
        <f t="shared" si="92"/>
        <v>2.62</v>
      </c>
      <c r="BA324" s="791">
        <f t="shared" si="92"/>
        <v>2.62</v>
      </c>
      <c r="BB324" s="791">
        <f t="shared" si="92"/>
        <v>2.62</v>
      </c>
      <c r="BC324" s="791">
        <f t="shared" si="92"/>
        <v>2.62</v>
      </c>
      <c r="BD324" s="791">
        <f t="shared" si="92"/>
        <v>2.62</v>
      </c>
      <c r="BE324" s="791">
        <f t="shared" si="92"/>
        <v>2.62</v>
      </c>
      <c r="BF324" s="791">
        <f t="shared" si="92"/>
        <v>2.62</v>
      </c>
      <c r="BG324" s="791">
        <f t="shared" si="92"/>
        <v>2.62</v>
      </c>
      <c r="BH324" s="791">
        <f t="shared" si="92"/>
        <v>2.62</v>
      </c>
      <c r="BI324" s="791">
        <f t="shared" si="92"/>
        <v>2.62</v>
      </c>
      <c r="BJ324" s="791">
        <f t="shared" si="92"/>
        <v>2.62</v>
      </c>
      <c r="BK324" s="1519"/>
      <c r="BL324" s="1519"/>
      <c r="BM324" s="1519"/>
      <c r="BN324" s="1519"/>
      <c r="BO324" s="1519"/>
      <c r="BP324" s="1519"/>
      <c r="BQ324" s="1519"/>
      <c r="BR324" s="1519"/>
      <c r="BS324" s="1519"/>
      <c r="BT324" s="1519"/>
      <c r="BU324" s="1519"/>
      <c r="BV324" s="1519"/>
      <c r="BW324" s="1519"/>
      <c r="BX324" s="1519"/>
      <c r="BY324" s="1519"/>
      <c r="BZ324" s="1519"/>
      <c r="CA324" s="1519"/>
      <c r="CB324" s="1519"/>
      <c r="CC324" s="1519"/>
      <c r="CD324" s="1519"/>
      <c r="CE324" s="1519"/>
      <c r="CF324" s="1519"/>
      <c r="CG324" s="1519"/>
      <c r="CH324" s="1519"/>
      <c r="CI324" s="1518"/>
      <c r="CK324" s="1369"/>
    </row>
    <row r="325" spans="2:89" ht="14.4" thickBot="1" x14ac:dyDescent="0.3">
      <c r="B325" s="1027" t="s">
        <v>631</v>
      </c>
      <c r="C325" s="1028" t="s">
        <v>421</v>
      </c>
      <c r="D325" s="1029" t="s">
        <v>632</v>
      </c>
      <c r="E325" s="1030" t="s">
        <v>145</v>
      </c>
      <c r="F325" s="1031">
        <v>2</v>
      </c>
      <c r="G325" s="801"/>
      <c r="H325" s="801"/>
      <c r="I325" s="801">
        <f t="shared" si="92"/>
        <v>0.52</v>
      </c>
      <c r="J325" s="801">
        <f t="shared" si="92"/>
        <v>0.52</v>
      </c>
      <c r="K325" s="801">
        <f t="shared" si="92"/>
        <v>0.52</v>
      </c>
      <c r="L325" s="801">
        <f t="shared" si="92"/>
        <v>0.52</v>
      </c>
      <c r="M325" s="827">
        <f t="shared" si="92"/>
        <v>0.52</v>
      </c>
      <c r="N325" s="827">
        <f t="shared" si="92"/>
        <v>0.52</v>
      </c>
      <c r="O325" s="827">
        <f t="shared" si="92"/>
        <v>0.52</v>
      </c>
      <c r="P325" s="827">
        <f t="shared" si="92"/>
        <v>0.52</v>
      </c>
      <c r="Q325" s="827">
        <f t="shared" si="92"/>
        <v>0.52</v>
      </c>
      <c r="R325" s="827">
        <f t="shared" si="92"/>
        <v>0.52</v>
      </c>
      <c r="S325" s="827">
        <f t="shared" si="92"/>
        <v>0.52</v>
      </c>
      <c r="T325" s="827">
        <f t="shared" si="92"/>
        <v>0.52</v>
      </c>
      <c r="U325" s="827">
        <f t="shared" si="92"/>
        <v>0.52</v>
      </c>
      <c r="V325" s="827">
        <f t="shared" si="92"/>
        <v>0.52</v>
      </c>
      <c r="W325" s="827">
        <f t="shared" si="92"/>
        <v>0.52</v>
      </c>
      <c r="X325" s="827">
        <f t="shared" si="92"/>
        <v>0.52</v>
      </c>
      <c r="Y325" s="827">
        <f t="shared" si="92"/>
        <v>0.52</v>
      </c>
      <c r="Z325" s="827">
        <f t="shared" si="92"/>
        <v>0.52</v>
      </c>
      <c r="AA325" s="827">
        <f t="shared" si="92"/>
        <v>0.52</v>
      </c>
      <c r="AB325" s="827">
        <f t="shared" si="92"/>
        <v>0.52</v>
      </c>
      <c r="AC325" s="827">
        <f t="shared" si="92"/>
        <v>0.52</v>
      </c>
      <c r="AD325" s="827">
        <f t="shared" si="92"/>
        <v>0.52</v>
      </c>
      <c r="AE325" s="827">
        <f t="shared" si="92"/>
        <v>0.52</v>
      </c>
      <c r="AF325" s="827">
        <f t="shared" si="92"/>
        <v>0.52</v>
      </c>
      <c r="AG325" s="827">
        <f t="shared" si="92"/>
        <v>0.52</v>
      </c>
      <c r="AH325" s="827">
        <f t="shared" si="92"/>
        <v>0.52</v>
      </c>
      <c r="AI325" s="827">
        <f t="shared" si="92"/>
        <v>0.52</v>
      </c>
      <c r="AJ325" s="827">
        <f t="shared" si="92"/>
        <v>0.52</v>
      </c>
      <c r="AK325" s="827">
        <f t="shared" si="92"/>
        <v>0.52</v>
      </c>
      <c r="AL325" s="827">
        <f t="shared" si="92"/>
        <v>0.52</v>
      </c>
      <c r="AM325" s="827">
        <f t="shared" si="92"/>
        <v>0.52</v>
      </c>
      <c r="AN325" s="827">
        <f t="shared" si="92"/>
        <v>0.52</v>
      </c>
      <c r="AO325" s="827">
        <f t="shared" si="92"/>
        <v>0.52</v>
      </c>
      <c r="AP325" s="827">
        <f t="shared" si="92"/>
        <v>0.52</v>
      </c>
      <c r="AQ325" s="827">
        <f t="shared" si="92"/>
        <v>0.52</v>
      </c>
      <c r="AR325" s="827">
        <f t="shared" si="92"/>
        <v>0.52</v>
      </c>
      <c r="AS325" s="827">
        <f t="shared" si="92"/>
        <v>0.52</v>
      </c>
      <c r="AT325" s="827">
        <f t="shared" si="92"/>
        <v>0.52</v>
      </c>
      <c r="AU325" s="827">
        <f t="shared" si="92"/>
        <v>0.52</v>
      </c>
      <c r="AV325" s="827">
        <f t="shared" si="92"/>
        <v>0.52</v>
      </c>
      <c r="AW325" s="827">
        <f t="shared" si="92"/>
        <v>0.52</v>
      </c>
      <c r="AX325" s="827">
        <f t="shared" si="92"/>
        <v>0.52</v>
      </c>
      <c r="AY325" s="827">
        <f t="shared" si="92"/>
        <v>0.52</v>
      </c>
      <c r="AZ325" s="827">
        <f t="shared" si="92"/>
        <v>0.52</v>
      </c>
      <c r="BA325" s="827">
        <f t="shared" si="92"/>
        <v>0.52</v>
      </c>
      <c r="BB325" s="827">
        <f t="shared" si="92"/>
        <v>0.52</v>
      </c>
      <c r="BC325" s="827">
        <f t="shared" si="92"/>
        <v>0.52</v>
      </c>
      <c r="BD325" s="827">
        <f t="shared" si="92"/>
        <v>0.52</v>
      </c>
      <c r="BE325" s="827">
        <f t="shared" si="92"/>
        <v>0.52</v>
      </c>
      <c r="BF325" s="827">
        <f t="shared" si="92"/>
        <v>0.52</v>
      </c>
      <c r="BG325" s="827">
        <f t="shared" si="92"/>
        <v>0.52</v>
      </c>
      <c r="BH325" s="827">
        <f t="shared" si="92"/>
        <v>0.52</v>
      </c>
      <c r="BI325" s="827">
        <f t="shared" si="92"/>
        <v>0.52</v>
      </c>
      <c r="BJ325" s="827">
        <f t="shared" si="92"/>
        <v>0.52</v>
      </c>
      <c r="BK325" s="1524"/>
      <c r="BL325" s="1524"/>
      <c r="BM325" s="1524"/>
      <c r="BN325" s="1524"/>
      <c r="BO325" s="1524"/>
      <c r="BP325" s="1524"/>
      <c r="BQ325" s="1524"/>
      <c r="BR325" s="1524"/>
      <c r="BS325" s="1524"/>
      <c r="BT325" s="1524"/>
      <c r="BU325" s="1524"/>
      <c r="BV325" s="1524"/>
      <c r="BW325" s="1524"/>
      <c r="BX325" s="1524"/>
      <c r="BY325" s="1524"/>
      <c r="BZ325" s="1524"/>
      <c r="CA325" s="1524"/>
      <c r="CB325" s="1524"/>
      <c r="CC325" s="1524"/>
      <c r="CD325" s="1524"/>
      <c r="CE325" s="1524"/>
      <c r="CF325" s="1524"/>
      <c r="CG325" s="1524"/>
      <c r="CH325" s="1524"/>
      <c r="CI325" s="1521"/>
      <c r="CK325" s="1369"/>
    </row>
    <row r="326" spans="2:89" x14ac:dyDescent="0.25">
      <c r="B326" s="998" t="s">
        <v>633</v>
      </c>
      <c r="C326" s="999" t="s">
        <v>423</v>
      </c>
      <c r="D326" s="990" t="s">
        <v>634</v>
      </c>
      <c r="E326" s="1000" t="s">
        <v>145</v>
      </c>
      <c r="F326" s="1001">
        <v>2</v>
      </c>
      <c r="G326" s="807"/>
      <c r="H326" s="807"/>
      <c r="I326" s="807">
        <f t="shared" si="92"/>
        <v>0.6</v>
      </c>
      <c r="J326" s="807">
        <f t="shared" si="92"/>
        <v>0.6</v>
      </c>
      <c r="K326" s="807">
        <f t="shared" si="92"/>
        <v>0.6</v>
      </c>
      <c r="L326" s="807">
        <f t="shared" si="92"/>
        <v>0.6</v>
      </c>
      <c r="M326" s="808">
        <f t="shared" si="92"/>
        <v>0.6</v>
      </c>
      <c r="N326" s="808">
        <f t="shared" si="92"/>
        <v>0.6</v>
      </c>
      <c r="O326" s="808">
        <f t="shared" si="92"/>
        <v>0.6</v>
      </c>
      <c r="P326" s="808">
        <f t="shared" si="92"/>
        <v>0.6</v>
      </c>
      <c r="Q326" s="808">
        <f t="shared" si="92"/>
        <v>0.6</v>
      </c>
      <c r="R326" s="808">
        <f t="shared" si="92"/>
        <v>0.58739999999999992</v>
      </c>
      <c r="S326" s="808">
        <f t="shared" si="92"/>
        <v>0.57479999999999998</v>
      </c>
      <c r="T326" s="808">
        <f t="shared" si="92"/>
        <v>0.56220000000000003</v>
      </c>
      <c r="U326" s="808">
        <f t="shared" si="92"/>
        <v>0.54959999999999998</v>
      </c>
      <c r="V326" s="808">
        <f t="shared" si="92"/>
        <v>0.53699999999999992</v>
      </c>
      <c r="W326" s="808">
        <f t="shared" si="92"/>
        <v>0.52439999999999998</v>
      </c>
      <c r="X326" s="808">
        <f t="shared" si="92"/>
        <v>0.51180000000000003</v>
      </c>
      <c r="Y326" s="808">
        <f t="shared" si="92"/>
        <v>0.49919999999999998</v>
      </c>
      <c r="Z326" s="808">
        <f t="shared" si="92"/>
        <v>0.48659999999999998</v>
      </c>
      <c r="AA326" s="808">
        <f t="shared" si="92"/>
        <v>0.47399999999999998</v>
      </c>
      <c r="AB326" s="808">
        <f t="shared" si="92"/>
        <v>0.46139999999999998</v>
      </c>
      <c r="AC326" s="808">
        <f t="shared" si="92"/>
        <v>0.44879999999999998</v>
      </c>
      <c r="AD326" s="808">
        <f t="shared" si="92"/>
        <v>0.43619999999999998</v>
      </c>
      <c r="AE326" s="808">
        <f t="shared" si="92"/>
        <v>0.42359999999999998</v>
      </c>
      <c r="AF326" s="808">
        <f t="shared" si="92"/>
        <v>0.41099999999999998</v>
      </c>
      <c r="AG326" s="808">
        <f t="shared" si="92"/>
        <v>0.39839999999999998</v>
      </c>
      <c r="AH326" s="808">
        <f t="shared" si="92"/>
        <v>0.38579999999999998</v>
      </c>
      <c r="AI326" s="808">
        <f t="shared" si="92"/>
        <v>0.37319999999999998</v>
      </c>
      <c r="AJ326" s="808">
        <f t="shared" si="92"/>
        <v>0.36059999999999998</v>
      </c>
      <c r="AK326" s="808">
        <f t="shared" si="92"/>
        <v>0.34799999999999998</v>
      </c>
      <c r="AL326" s="808">
        <f t="shared" si="92"/>
        <v>0.33539999999999998</v>
      </c>
      <c r="AM326" s="808">
        <f t="shared" si="92"/>
        <v>0.32279999999999998</v>
      </c>
      <c r="AN326" s="808">
        <f t="shared" si="92"/>
        <v>0.31019999999999998</v>
      </c>
      <c r="AO326" s="808">
        <f t="shared" si="92"/>
        <v>0.3</v>
      </c>
      <c r="AP326" s="808">
        <f t="shared" si="92"/>
        <v>0.3</v>
      </c>
      <c r="AQ326" s="808">
        <f t="shared" si="92"/>
        <v>0.3</v>
      </c>
      <c r="AR326" s="808">
        <f t="shared" si="92"/>
        <v>0.3</v>
      </c>
      <c r="AS326" s="808">
        <f t="shared" si="92"/>
        <v>0.3</v>
      </c>
      <c r="AT326" s="808">
        <f t="shared" si="92"/>
        <v>0.3</v>
      </c>
      <c r="AU326" s="808">
        <f t="shared" si="92"/>
        <v>0.3</v>
      </c>
      <c r="AV326" s="808">
        <f t="shared" si="92"/>
        <v>0.3</v>
      </c>
      <c r="AW326" s="808">
        <f t="shared" si="92"/>
        <v>0.3</v>
      </c>
      <c r="AX326" s="808">
        <f t="shared" si="92"/>
        <v>0.3</v>
      </c>
      <c r="AY326" s="808">
        <f t="shared" si="92"/>
        <v>0.3</v>
      </c>
      <c r="AZ326" s="808">
        <f t="shared" si="92"/>
        <v>0.3</v>
      </c>
      <c r="BA326" s="808">
        <f t="shared" si="92"/>
        <v>0.3</v>
      </c>
      <c r="BB326" s="808">
        <f t="shared" si="92"/>
        <v>0.3</v>
      </c>
      <c r="BC326" s="808">
        <f t="shared" si="92"/>
        <v>0.3</v>
      </c>
      <c r="BD326" s="808">
        <f t="shared" si="92"/>
        <v>0.3</v>
      </c>
      <c r="BE326" s="808">
        <f t="shared" si="92"/>
        <v>0.3</v>
      </c>
      <c r="BF326" s="808">
        <f t="shared" si="92"/>
        <v>0.3</v>
      </c>
      <c r="BG326" s="808">
        <f t="shared" si="92"/>
        <v>0.3</v>
      </c>
      <c r="BH326" s="808">
        <f t="shared" si="92"/>
        <v>0.3</v>
      </c>
      <c r="BI326" s="808">
        <f t="shared" si="92"/>
        <v>0.3</v>
      </c>
      <c r="BJ326" s="808">
        <f t="shared" si="92"/>
        <v>0.3</v>
      </c>
      <c r="BK326" s="1541"/>
      <c r="BL326" s="1541"/>
      <c r="BM326" s="1541"/>
      <c r="BN326" s="1541"/>
      <c r="BO326" s="1541"/>
      <c r="BP326" s="1541"/>
      <c r="BQ326" s="1541"/>
      <c r="BR326" s="1541"/>
      <c r="BS326" s="1541"/>
      <c r="BT326" s="1541"/>
      <c r="BU326" s="1541"/>
      <c r="BV326" s="1541"/>
      <c r="BW326" s="1541"/>
      <c r="BX326" s="1541"/>
      <c r="BY326" s="1541"/>
      <c r="BZ326" s="1541"/>
      <c r="CA326" s="1541"/>
      <c r="CB326" s="1541"/>
      <c r="CC326" s="1541"/>
      <c r="CD326" s="1541"/>
      <c r="CE326" s="1541"/>
      <c r="CF326" s="1541"/>
      <c r="CG326" s="1541"/>
      <c r="CH326" s="1541"/>
      <c r="CI326" s="1542"/>
      <c r="CK326" s="1369"/>
    </row>
    <row r="327" spans="2:89" x14ac:dyDescent="0.25">
      <c r="B327" s="1005" t="s">
        <v>635</v>
      </c>
      <c r="C327" s="966" t="s">
        <v>425</v>
      </c>
      <c r="D327" s="972" t="s">
        <v>636</v>
      </c>
      <c r="E327" s="1003" t="s">
        <v>145</v>
      </c>
      <c r="F327" s="1004">
        <v>2</v>
      </c>
      <c r="G327" s="639"/>
      <c r="H327" s="639"/>
      <c r="I327" s="639">
        <f t="shared" si="92"/>
        <v>0.05</v>
      </c>
      <c r="J327" s="639">
        <f t="shared" si="92"/>
        <v>0.05</v>
      </c>
      <c r="K327" s="639">
        <f t="shared" si="92"/>
        <v>0.05</v>
      </c>
      <c r="L327" s="639">
        <f t="shared" si="92"/>
        <v>0.05</v>
      </c>
      <c r="M327" s="791">
        <f t="shared" si="92"/>
        <v>0.05</v>
      </c>
      <c r="N327" s="791">
        <f t="shared" si="92"/>
        <v>0.05</v>
      </c>
      <c r="O327" s="791">
        <f t="shared" si="92"/>
        <v>0.05</v>
      </c>
      <c r="P327" s="791">
        <f t="shared" si="92"/>
        <v>0.05</v>
      </c>
      <c r="Q327" s="791">
        <f t="shared" si="92"/>
        <v>0.05</v>
      </c>
      <c r="R327" s="791">
        <f t="shared" si="92"/>
        <v>0.05</v>
      </c>
      <c r="S327" s="791">
        <f t="shared" si="92"/>
        <v>0.05</v>
      </c>
      <c r="T327" s="791">
        <f t="shared" si="92"/>
        <v>0.05</v>
      </c>
      <c r="U327" s="791">
        <f t="shared" si="92"/>
        <v>0.05</v>
      </c>
      <c r="V327" s="791">
        <f t="shared" si="92"/>
        <v>0.05</v>
      </c>
      <c r="W327" s="791">
        <f t="shared" si="92"/>
        <v>0.05</v>
      </c>
      <c r="X327" s="791">
        <f t="shared" si="92"/>
        <v>0.05</v>
      </c>
      <c r="Y327" s="791">
        <f t="shared" si="92"/>
        <v>0.05</v>
      </c>
      <c r="Z327" s="791">
        <f t="shared" si="92"/>
        <v>0.05</v>
      </c>
      <c r="AA327" s="791">
        <f t="shared" si="92"/>
        <v>0.05</v>
      </c>
      <c r="AB327" s="791">
        <f t="shared" si="92"/>
        <v>0.05</v>
      </c>
      <c r="AC327" s="791">
        <f t="shared" si="92"/>
        <v>0.05</v>
      </c>
      <c r="AD327" s="791">
        <f t="shared" si="92"/>
        <v>0.05</v>
      </c>
      <c r="AE327" s="791">
        <f t="shared" si="92"/>
        <v>0.05</v>
      </c>
      <c r="AF327" s="791">
        <f t="shared" si="92"/>
        <v>0.05</v>
      </c>
      <c r="AG327" s="791">
        <f t="shared" si="92"/>
        <v>0.05</v>
      </c>
      <c r="AH327" s="791">
        <f t="shared" si="92"/>
        <v>0.05</v>
      </c>
      <c r="AI327" s="791">
        <f t="shared" si="92"/>
        <v>0.05</v>
      </c>
      <c r="AJ327" s="791">
        <f t="shared" si="92"/>
        <v>0.05</v>
      </c>
      <c r="AK327" s="791">
        <f t="shared" si="92"/>
        <v>0.05</v>
      </c>
      <c r="AL327" s="791">
        <f t="shared" si="92"/>
        <v>0.05</v>
      </c>
      <c r="AM327" s="791">
        <f t="shared" si="92"/>
        <v>0.05</v>
      </c>
      <c r="AN327" s="791">
        <f t="shared" si="92"/>
        <v>0.05</v>
      </c>
      <c r="AO327" s="791">
        <f t="shared" si="92"/>
        <v>0.05</v>
      </c>
      <c r="AP327" s="791">
        <f t="shared" si="92"/>
        <v>0.05</v>
      </c>
      <c r="AQ327" s="791">
        <f t="shared" si="92"/>
        <v>0.05</v>
      </c>
      <c r="AR327" s="791">
        <f t="shared" si="92"/>
        <v>0.05</v>
      </c>
      <c r="AS327" s="791">
        <f t="shared" si="92"/>
        <v>0.05</v>
      </c>
      <c r="AT327" s="791">
        <f t="shared" si="92"/>
        <v>0.05</v>
      </c>
      <c r="AU327" s="791">
        <f t="shared" si="92"/>
        <v>0.05</v>
      </c>
      <c r="AV327" s="791">
        <f t="shared" si="92"/>
        <v>0.05</v>
      </c>
      <c r="AW327" s="791">
        <f t="shared" si="92"/>
        <v>0.05</v>
      </c>
      <c r="AX327" s="791">
        <f t="shared" si="92"/>
        <v>0.05</v>
      </c>
      <c r="AY327" s="791">
        <f t="shared" si="92"/>
        <v>0.05</v>
      </c>
      <c r="AZ327" s="791">
        <f t="shared" si="92"/>
        <v>0.05</v>
      </c>
      <c r="BA327" s="791">
        <f t="shared" si="92"/>
        <v>0.05</v>
      </c>
      <c r="BB327" s="791">
        <f t="shared" si="92"/>
        <v>0.05</v>
      </c>
      <c r="BC327" s="791">
        <f t="shared" si="92"/>
        <v>0.05</v>
      </c>
      <c r="BD327" s="791">
        <f t="shared" si="92"/>
        <v>0.05</v>
      </c>
      <c r="BE327" s="791">
        <f t="shared" si="92"/>
        <v>0.05</v>
      </c>
      <c r="BF327" s="791">
        <f t="shared" si="92"/>
        <v>0.05</v>
      </c>
      <c r="BG327" s="791">
        <f t="shared" si="92"/>
        <v>0.05</v>
      </c>
      <c r="BH327" s="791">
        <f t="shared" si="92"/>
        <v>0.05</v>
      </c>
      <c r="BI327" s="791">
        <f t="shared" si="92"/>
        <v>0.05</v>
      </c>
      <c r="BJ327" s="791">
        <f t="shared" si="92"/>
        <v>0.05</v>
      </c>
      <c r="BK327" s="1519"/>
      <c r="BL327" s="1519"/>
      <c r="BM327" s="1519"/>
      <c r="BN327" s="1519"/>
      <c r="BO327" s="1519"/>
      <c r="BP327" s="1519"/>
      <c r="BQ327" s="1519"/>
      <c r="BR327" s="1519"/>
      <c r="BS327" s="1519"/>
      <c r="BT327" s="1519"/>
      <c r="BU327" s="1519"/>
      <c r="BV327" s="1519"/>
      <c r="BW327" s="1519"/>
      <c r="BX327" s="1519"/>
      <c r="BY327" s="1519"/>
      <c r="BZ327" s="1519"/>
      <c r="CA327" s="1519"/>
      <c r="CB327" s="1519"/>
      <c r="CC327" s="1519"/>
      <c r="CD327" s="1519"/>
      <c r="CE327" s="1519"/>
      <c r="CF327" s="1519"/>
      <c r="CG327" s="1519"/>
      <c r="CH327" s="1519"/>
      <c r="CI327" s="1518"/>
      <c r="CK327" s="1369"/>
    </row>
    <row r="328" spans="2:89" x14ac:dyDescent="0.25">
      <c r="B328" s="1005" t="s">
        <v>637</v>
      </c>
      <c r="C328" s="966" t="s">
        <v>427</v>
      </c>
      <c r="D328" s="972" t="s">
        <v>638</v>
      </c>
      <c r="E328" s="1003" t="s">
        <v>145</v>
      </c>
      <c r="F328" s="1004">
        <v>2</v>
      </c>
      <c r="G328" s="639"/>
      <c r="H328" s="639"/>
      <c r="I328" s="639">
        <f t="shared" ref="I328:BJ331" si="93">I238+I296</f>
        <v>5.07</v>
      </c>
      <c r="J328" s="639">
        <f t="shared" si="93"/>
        <v>5</v>
      </c>
      <c r="K328" s="639">
        <f t="shared" si="93"/>
        <v>5.71</v>
      </c>
      <c r="L328" s="639">
        <f t="shared" si="93"/>
        <v>5.83</v>
      </c>
      <c r="M328" s="791">
        <f t="shared" si="93"/>
        <v>5.83</v>
      </c>
      <c r="N328" s="791">
        <f t="shared" si="93"/>
        <v>5.8529</v>
      </c>
      <c r="O328" s="791">
        <f t="shared" si="93"/>
        <v>6.0257000000000005</v>
      </c>
      <c r="P328" s="791">
        <f t="shared" si="93"/>
        <v>6.3196000000000003</v>
      </c>
      <c r="Q328" s="791">
        <f t="shared" si="93"/>
        <v>6.7305999999999999</v>
      </c>
      <c r="R328" s="791">
        <f t="shared" si="93"/>
        <v>7.2103000000000002</v>
      </c>
      <c r="S328" s="791">
        <f t="shared" si="93"/>
        <v>7.6714000000000002</v>
      </c>
      <c r="T328" s="791">
        <f t="shared" si="93"/>
        <v>7.9619</v>
      </c>
      <c r="U328" s="791">
        <f t="shared" si="93"/>
        <v>7.4348000000000001</v>
      </c>
      <c r="V328" s="791">
        <f t="shared" si="93"/>
        <v>7.3589000000000002</v>
      </c>
      <c r="W328" s="791">
        <f t="shared" si="93"/>
        <v>7.3589000000000002</v>
      </c>
      <c r="X328" s="791">
        <f t="shared" si="93"/>
        <v>7.3589000000000002</v>
      </c>
      <c r="Y328" s="791">
        <f t="shared" si="93"/>
        <v>7.3589000000000002</v>
      </c>
      <c r="Z328" s="791">
        <f t="shared" si="93"/>
        <v>7.3589000000000002</v>
      </c>
      <c r="AA328" s="791">
        <f t="shared" si="93"/>
        <v>7.3589000000000002</v>
      </c>
      <c r="AB328" s="791">
        <f t="shared" si="93"/>
        <v>7.3589000000000002</v>
      </c>
      <c r="AC328" s="791">
        <f t="shared" si="93"/>
        <v>7.3589000000000002</v>
      </c>
      <c r="AD328" s="791">
        <f t="shared" si="93"/>
        <v>7.3589000000000002</v>
      </c>
      <c r="AE328" s="791">
        <f t="shared" si="93"/>
        <v>7.3589000000000002</v>
      </c>
      <c r="AF328" s="791">
        <f t="shared" si="93"/>
        <v>7.3589000000000002</v>
      </c>
      <c r="AG328" s="791">
        <f t="shared" si="93"/>
        <v>7.3589000000000002</v>
      </c>
      <c r="AH328" s="791">
        <f t="shared" si="93"/>
        <v>7.3589000000000002</v>
      </c>
      <c r="AI328" s="791">
        <f t="shared" si="93"/>
        <v>7.3589000000000002</v>
      </c>
      <c r="AJ328" s="791">
        <f t="shared" si="93"/>
        <v>7.3589000000000002</v>
      </c>
      <c r="AK328" s="791">
        <f t="shared" si="93"/>
        <v>7.3589000000000002</v>
      </c>
      <c r="AL328" s="791">
        <f t="shared" si="93"/>
        <v>7.3589000000000002</v>
      </c>
      <c r="AM328" s="791">
        <f t="shared" si="93"/>
        <v>7.3589000000000002</v>
      </c>
      <c r="AN328" s="791">
        <f t="shared" si="93"/>
        <v>7.3589000000000002</v>
      </c>
      <c r="AO328" s="791">
        <f t="shared" si="93"/>
        <v>7.3589000000000002</v>
      </c>
      <c r="AP328" s="791">
        <f t="shared" si="93"/>
        <v>7.3589000000000002</v>
      </c>
      <c r="AQ328" s="791">
        <f t="shared" si="93"/>
        <v>7.3589000000000002</v>
      </c>
      <c r="AR328" s="791">
        <f t="shared" si="93"/>
        <v>7.3589000000000002</v>
      </c>
      <c r="AS328" s="791">
        <f t="shared" si="93"/>
        <v>7.3589000000000002</v>
      </c>
      <c r="AT328" s="791">
        <f t="shared" si="93"/>
        <v>7.3589000000000002</v>
      </c>
      <c r="AU328" s="791">
        <f t="shared" si="93"/>
        <v>7.3589000000000002</v>
      </c>
      <c r="AV328" s="791">
        <f t="shared" si="93"/>
        <v>7.3589000000000002</v>
      </c>
      <c r="AW328" s="791">
        <f t="shared" si="93"/>
        <v>7.3589000000000002</v>
      </c>
      <c r="AX328" s="791">
        <f t="shared" si="93"/>
        <v>7.3589000000000002</v>
      </c>
      <c r="AY328" s="791">
        <f t="shared" si="93"/>
        <v>7.3589000000000002</v>
      </c>
      <c r="AZ328" s="791">
        <f t="shared" si="93"/>
        <v>7.3589000000000002</v>
      </c>
      <c r="BA328" s="791">
        <f t="shared" si="93"/>
        <v>7.3589000000000002</v>
      </c>
      <c r="BB328" s="791">
        <f t="shared" si="93"/>
        <v>7.3589000000000002</v>
      </c>
      <c r="BC328" s="791">
        <f t="shared" si="93"/>
        <v>7.3589000000000002</v>
      </c>
      <c r="BD328" s="791">
        <f t="shared" si="93"/>
        <v>7.3589000000000002</v>
      </c>
      <c r="BE328" s="791">
        <f t="shared" si="93"/>
        <v>7.3589000000000002</v>
      </c>
      <c r="BF328" s="791">
        <f t="shared" si="93"/>
        <v>7.3589000000000002</v>
      </c>
      <c r="BG328" s="791">
        <f t="shared" si="93"/>
        <v>7.3589000000000002</v>
      </c>
      <c r="BH328" s="791">
        <f t="shared" si="93"/>
        <v>7.3589000000000002</v>
      </c>
      <c r="BI328" s="791">
        <f t="shared" si="93"/>
        <v>7.3589000000000002</v>
      </c>
      <c r="BJ328" s="791">
        <f t="shared" si="93"/>
        <v>7.3589000000000002</v>
      </c>
      <c r="BK328" s="1519"/>
      <c r="BL328" s="1519"/>
      <c r="BM328" s="1519"/>
      <c r="BN328" s="1519"/>
      <c r="BO328" s="1519"/>
      <c r="BP328" s="1519"/>
      <c r="BQ328" s="1519"/>
      <c r="BR328" s="1519"/>
      <c r="BS328" s="1519"/>
      <c r="BT328" s="1519"/>
      <c r="BU328" s="1519"/>
      <c r="BV328" s="1519"/>
      <c r="BW328" s="1519"/>
      <c r="BX328" s="1519"/>
      <c r="BY328" s="1519"/>
      <c r="BZ328" s="1519"/>
      <c r="CA328" s="1519"/>
      <c r="CB328" s="1519"/>
      <c r="CC328" s="1519"/>
      <c r="CD328" s="1519"/>
      <c r="CE328" s="1519"/>
      <c r="CF328" s="1519"/>
      <c r="CG328" s="1519"/>
      <c r="CH328" s="1519"/>
      <c r="CI328" s="1518"/>
      <c r="CK328" s="1369"/>
    </row>
    <row r="329" spans="2:89" x14ac:dyDescent="0.25">
      <c r="B329" s="1005" t="s">
        <v>639</v>
      </c>
      <c r="C329" s="966" t="s">
        <v>429</v>
      </c>
      <c r="D329" s="972" t="s">
        <v>640</v>
      </c>
      <c r="E329" s="1003" t="s">
        <v>145</v>
      </c>
      <c r="F329" s="1004">
        <v>2</v>
      </c>
      <c r="G329" s="639"/>
      <c r="H329" s="639"/>
      <c r="I329" s="639">
        <f t="shared" si="93"/>
        <v>7.11</v>
      </c>
      <c r="J329" s="639">
        <f t="shared" si="93"/>
        <v>6.95</v>
      </c>
      <c r="K329" s="639">
        <f t="shared" si="93"/>
        <v>6.88</v>
      </c>
      <c r="L329" s="639">
        <f t="shared" si="93"/>
        <v>6.75</v>
      </c>
      <c r="M329" s="791">
        <f t="shared" si="93"/>
        <v>6.75</v>
      </c>
      <c r="N329" s="791">
        <f t="shared" si="93"/>
        <v>6.6920999999999999</v>
      </c>
      <c r="O329" s="791">
        <f t="shared" si="93"/>
        <v>6.2553000000000001</v>
      </c>
      <c r="P329" s="791">
        <f t="shared" si="93"/>
        <v>5.5125999999999999</v>
      </c>
      <c r="Q329" s="791">
        <f t="shared" si="93"/>
        <v>4.4737</v>
      </c>
      <c r="R329" s="791">
        <f t="shared" si="93"/>
        <v>3.2610000000000001</v>
      </c>
      <c r="S329" s="791">
        <f t="shared" si="93"/>
        <v>2.0955000000000004</v>
      </c>
      <c r="T329" s="791">
        <f t="shared" si="93"/>
        <v>1.1897000000000002</v>
      </c>
      <c r="U329" s="791">
        <f t="shared" si="93"/>
        <v>1.1897000000000002</v>
      </c>
      <c r="V329" s="791">
        <f t="shared" si="93"/>
        <v>1.1897000000000002</v>
      </c>
      <c r="W329" s="791">
        <f t="shared" si="93"/>
        <v>1.1897000000000002</v>
      </c>
      <c r="X329" s="791">
        <f t="shared" si="93"/>
        <v>1.1897000000000002</v>
      </c>
      <c r="Y329" s="791">
        <f t="shared" si="93"/>
        <v>1.1897000000000002</v>
      </c>
      <c r="Z329" s="791">
        <f t="shared" si="93"/>
        <v>1.1897000000000002</v>
      </c>
      <c r="AA329" s="791">
        <f t="shared" si="93"/>
        <v>1.1897000000000002</v>
      </c>
      <c r="AB329" s="791">
        <f t="shared" si="93"/>
        <v>1.1897000000000002</v>
      </c>
      <c r="AC329" s="791">
        <f t="shared" si="93"/>
        <v>1.1897000000000002</v>
      </c>
      <c r="AD329" s="791">
        <f t="shared" si="93"/>
        <v>1.1897000000000002</v>
      </c>
      <c r="AE329" s="791">
        <f t="shared" si="93"/>
        <v>1.1897000000000002</v>
      </c>
      <c r="AF329" s="791">
        <f t="shared" si="93"/>
        <v>1.1897000000000002</v>
      </c>
      <c r="AG329" s="791">
        <f t="shared" si="93"/>
        <v>1.1897000000000002</v>
      </c>
      <c r="AH329" s="791">
        <f t="shared" si="93"/>
        <v>1.1897000000000002</v>
      </c>
      <c r="AI329" s="791">
        <f t="shared" si="93"/>
        <v>1.1897000000000002</v>
      </c>
      <c r="AJ329" s="791">
        <f t="shared" si="93"/>
        <v>1.1897000000000002</v>
      </c>
      <c r="AK329" s="791">
        <f t="shared" si="93"/>
        <v>1.1897000000000002</v>
      </c>
      <c r="AL329" s="791">
        <f t="shared" si="93"/>
        <v>1.1897000000000002</v>
      </c>
      <c r="AM329" s="791">
        <f t="shared" si="93"/>
        <v>1.1897000000000002</v>
      </c>
      <c r="AN329" s="791">
        <f t="shared" si="93"/>
        <v>1.1897000000000002</v>
      </c>
      <c r="AO329" s="791">
        <f t="shared" si="93"/>
        <v>1.1897000000000002</v>
      </c>
      <c r="AP329" s="791">
        <f t="shared" si="93"/>
        <v>1.1897000000000002</v>
      </c>
      <c r="AQ329" s="791">
        <f t="shared" si="93"/>
        <v>1.1897000000000002</v>
      </c>
      <c r="AR329" s="791">
        <f t="shared" si="93"/>
        <v>1.1897000000000002</v>
      </c>
      <c r="AS329" s="791">
        <f t="shared" si="93"/>
        <v>1.1897000000000002</v>
      </c>
      <c r="AT329" s="791">
        <f t="shared" si="93"/>
        <v>1.1897000000000002</v>
      </c>
      <c r="AU329" s="791">
        <f t="shared" si="93"/>
        <v>1.1897000000000002</v>
      </c>
      <c r="AV329" s="791">
        <f t="shared" si="93"/>
        <v>1.1897000000000002</v>
      </c>
      <c r="AW329" s="791">
        <f t="shared" si="93"/>
        <v>1.1897000000000002</v>
      </c>
      <c r="AX329" s="791">
        <f t="shared" si="93"/>
        <v>1.1897000000000002</v>
      </c>
      <c r="AY329" s="791">
        <f t="shared" si="93"/>
        <v>1.1897000000000002</v>
      </c>
      <c r="AZ329" s="791">
        <f t="shared" si="93"/>
        <v>1.1897000000000002</v>
      </c>
      <c r="BA329" s="791">
        <f t="shared" si="93"/>
        <v>1.1897000000000002</v>
      </c>
      <c r="BB329" s="791">
        <f t="shared" si="93"/>
        <v>1.1897000000000002</v>
      </c>
      <c r="BC329" s="791">
        <f t="shared" si="93"/>
        <v>1.1897000000000002</v>
      </c>
      <c r="BD329" s="791">
        <f t="shared" si="93"/>
        <v>1.1897000000000002</v>
      </c>
      <c r="BE329" s="791">
        <f t="shared" si="93"/>
        <v>1.1897000000000002</v>
      </c>
      <c r="BF329" s="791">
        <f t="shared" si="93"/>
        <v>1.1897000000000002</v>
      </c>
      <c r="BG329" s="791">
        <f t="shared" si="93"/>
        <v>1.1897000000000002</v>
      </c>
      <c r="BH329" s="791">
        <f t="shared" si="93"/>
        <v>1.1897000000000002</v>
      </c>
      <c r="BI329" s="791">
        <f t="shared" si="93"/>
        <v>1.1897000000000002</v>
      </c>
      <c r="BJ329" s="791">
        <f t="shared" si="93"/>
        <v>1.1897000000000002</v>
      </c>
      <c r="BK329" s="1519"/>
      <c r="BL329" s="1519"/>
      <c r="BM329" s="1519"/>
      <c r="BN329" s="1519"/>
      <c r="BO329" s="1519"/>
      <c r="BP329" s="1519"/>
      <c r="BQ329" s="1519"/>
      <c r="BR329" s="1519"/>
      <c r="BS329" s="1519"/>
      <c r="BT329" s="1519"/>
      <c r="BU329" s="1519"/>
      <c r="BV329" s="1519"/>
      <c r="BW329" s="1519"/>
      <c r="BX329" s="1519"/>
      <c r="BY329" s="1519"/>
      <c r="BZ329" s="1519"/>
      <c r="CA329" s="1519"/>
      <c r="CB329" s="1519"/>
      <c r="CC329" s="1519"/>
      <c r="CD329" s="1519"/>
      <c r="CE329" s="1519"/>
      <c r="CF329" s="1519"/>
      <c r="CG329" s="1519"/>
      <c r="CH329" s="1519"/>
      <c r="CI329" s="1518"/>
      <c r="CK329" s="1369"/>
    </row>
    <row r="330" spans="2:89" x14ac:dyDescent="0.25">
      <c r="B330" s="1005" t="s">
        <v>641</v>
      </c>
      <c r="C330" s="966" t="s">
        <v>431</v>
      </c>
      <c r="D330" s="972" t="s">
        <v>642</v>
      </c>
      <c r="E330" s="1003" t="s">
        <v>145</v>
      </c>
      <c r="F330" s="1004">
        <v>2</v>
      </c>
      <c r="G330" s="639"/>
      <c r="H330" s="639"/>
      <c r="I330" s="639">
        <f t="shared" si="93"/>
        <v>0.4</v>
      </c>
      <c r="J330" s="639">
        <f t="shared" si="93"/>
        <v>0.4</v>
      </c>
      <c r="K330" s="639">
        <f t="shared" si="93"/>
        <v>0.4</v>
      </c>
      <c r="L330" s="639">
        <f t="shared" si="93"/>
        <v>0.4</v>
      </c>
      <c r="M330" s="791">
        <f t="shared" si="93"/>
        <v>0.4</v>
      </c>
      <c r="N330" s="791">
        <f t="shared" si="93"/>
        <v>0.4</v>
      </c>
      <c r="O330" s="791">
        <f t="shared" si="93"/>
        <v>0.4</v>
      </c>
      <c r="P330" s="791">
        <f t="shared" si="93"/>
        <v>0.4</v>
      </c>
      <c r="Q330" s="791">
        <f t="shared" si="93"/>
        <v>0.4</v>
      </c>
      <c r="R330" s="791">
        <f t="shared" si="93"/>
        <v>0.4</v>
      </c>
      <c r="S330" s="791">
        <f t="shared" si="93"/>
        <v>0.4</v>
      </c>
      <c r="T330" s="791">
        <f t="shared" si="93"/>
        <v>0.4</v>
      </c>
      <c r="U330" s="791">
        <f t="shared" si="93"/>
        <v>0.4</v>
      </c>
      <c r="V330" s="791">
        <f t="shared" si="93"/>
        <v>0.4</v>
      </c>
      <c r="W330" s="791">
        <f t="shared" si="93"/>
        <v>0.4</v>
      </c>
      <c r="X330" s="791">
        <f t="shared" si="93"/>
        <v>0.4</v>
      </c>
      <c r="Y330" s="791">
        <f t="shared" si="93"/>
        <v>0.4</v>
      </c>
      <c r="Z330" s="791">
        <f t="shared" si="93"/>
        <v>0.4</v>
      </c>
      <c r="AA330" s="791">
        <f t="shared" si="93"/>
        <v>0.4</v>
      </c>
      <c r="AB330" s="791">
        <f t="shared" si="93"/>
        <v>0.4</v>
      </c>
      <c r="AC330" s="791">
        <f t="shared" si="93"/>
        <v>0.4</v>
      </c>
      <c r="AD330" s="791">
        <f t="shared" si="93"/>
        <v>0.4</v>
      </c>
      <c r="AE330" s="791">
        <f t="shared" si="93"/>
        <v>0.4</v>
      </c>
      <c r="AF330" s="791">
        <f t="shared" si="93"/>
        <v>0.4</v>
      </c>
      <c r="AG330" s="791">
        <f t="shared" si="93"/>
        <v>0.4</v>
      </c>
      <c r="AH330" s="791">
        <f t="shared" si="93"/>
        <v>0.4</v>
      </c>
      <c r="AI330" s="791">
        <f t="shared" si="93"/>
        <v>0.4</v>
      </c>
      <c r="AJ330" s="791">
        <f t="shared" si="93"/>
        <v>0.4</v>
      </c>
      <c r="AK330" s="791">
        <f t="shared" si="93"/>
        <v>0.4</v>
      </c>
      <c r="AL330" s="791">
        <f t="shared" si="93"/>
        <v>0.4</v>
      </c>
      <c r="AM330" s="791">
        <f t="shared" si="93"/>
        <v>0.4</v>
      </c>
      <c r="AN330" s="791">
        <f t="shared" si="93"/>
        <v>0.4</v>
      </c>
      <c r="AO330" s="791">
        <f t="shared" si="93"/>
        <v>0.4</v>
      </c>
      <c r="AP330" s="791">
        <f t="shared" si="93"/>
        <v>0.4</v>
      </c>
      <c r="AQ330" s="791">
        <f t="shared" si="93"/>
        <v>0.4</v>
      </c>
      <c r="AR330" s="791">
        <f t="shared" si="93"/>
        <v>0.4</v>
      </c>
      <c r="AS330" s="791">
        <f t="shared" si="93"/>
        <v>0.4</v>
      </c>
      <c r="AT330" s="791">
        <f t="shared" si="93"/>
        <v>0.4</v>
      </c>
      <c r="AU330" s="791">
        <f t="shared" si="93"/>
        <v>0.4</v>
      </c>
      <c r="AV330" s="791">
        <f t="shared" si="93"/>
        <v>0.4</v>
      </c>
      <c r="AW330" s="791">
        <f t="shared" si="93"/>
        <v>0.4</v>
      </c>
      <c r="AX330" s="791">
        <f t="shared" si="93"/>
        <v>0.4</v>
      </c>
      <c r="AY330" s="791">
        <f t="shared" si="93"/>
        <v>0.4</v>
      </c>
      <c r="AZ330" s="791">
        <f t="shared" si="93"/>
        <v>0.4</v>
      </c>
      <c r="BA330" s="791">
        <f t="shared" si="93"/>
        <v>0.4</v>
      </c>
      <c r="BB330" s="791">
        <f t="shared" si="93"/>
        <v>0.4</v>
      </c>
      <c r="BC330" s="791">
        <f t="shared" si="93"/>
        <v>0.4</v>
      </c>
      <c r="BD330" s="791">
        <f t="shared" si="93"/>
        <v>0.4</v>
      </c>
      <c r="BE330" s="791">
        <f t="shared" si="93"/>
        <v>0.4</v>
      </c>
      <c r="BF330" s="791">
        <f t="shared" si="93"/>
        <v>0.4</v>
      </c>
      <c r="BG330" s="791">
        <f t="shared" si="93"/>
        <v>0.4</v>
      </c>
      <c r="BH330" s="791">
        <f t="shared" si="93"/>
        <v>0.4</v>
      </c>
      <c r="BI330" s="791">
        <f t="shared" si="93"/>
        <v>0.4</v>
      </c>
      <c r="BJ330" s="791">
        <f t="shared" si="93"/>
        <v>0.4</v>
      </c>
      <c r="BK330" s="1519"/>
      <c r="BL330" s="1519"/>
      <c r="BM330" s="1519"/>
      <c r="BN330" s="1519"/>
      <c r="BO330" s="1519"/>
      <c r="BP330" s="1519"/>
      <c r="BQ330" s="1519"/>
      <c r="BR330" s="1519"/>
      <c r="BS330" s="1519"/>
      <c r="BT330" s="1519"/>
      <c r="BU330" s="1519"/>
      <c r="BV330" s="1519"/>
      <c r="BW330" s="1519"/>
      <c r="BX330" s="1519"/>
      <c r="BY330" s="1519"/>
      <c r="BZ330" s="1519"/>
      <c r="CA330" s="1519"/>
      <c r="CB330" s="1519"/>
      <c r="CC330" s="1519"/>
      <c r="CD330" s="1519"/>
      <c r="CE330" s="1519"/>
      <c r="CF330" s="1519"/>
      <c r="CG330" s="1519"/>
      <c r="CH330" s="1519"/>
      <c r="CI330" s="1518"/>
      <c r="CK330" s="1369"/>
    </row>
    <row r="331" spans="2:89" x14ac:dyDescent="0.25">
      <c r="B331" s="1005" t="s">
        <v>643</v>
      </c>
      <c r="C331" s="969" t="s">
        <v>433</v>
      </c>
      <c r="D331" s="972" t="s">
        <v>644</v>
      </c>
      <c r="E331" s="1003" t="s">
        <v>145</v>
      </c>
      <c r="F331" s="1004">
        <v>2</v>
      </c>
      <c r="G331" s="639"/>
      <c r="H331" s="639"/>
      <c r="I331" s="639">
        <f t="shared" si="93"/>
        <v>13.7</v>
      </c>
      <c r="J331" s="639">
        <f t="shared" si="93"/>
        <v>17.71</v>
      </c>
      <c r="K331" s="639">
        <f t="shared" si="93"/>
        <v>12.36</v>
      </c>
      <c r="L331" s="639">
        <f t="shared" si="93"/>
        <v>10.37</v>
      </c>
      <c r="M331" s="791">
        <f t="shared" si="93"/>
        <v>8.3745999999999992</v>
      </c>
      <c r="N331" s="791">
        <f t="shared" si="93"/>
        <v>8.8012999999999995</v>
      </c>
      <c r="O331" s="791">
        <f t="shared" si="93"/>
        <v>8.7079999999999984</v>
      </c>
      <c r="P331" s="791">
        <f t="shared" si="93"/>
        <v>8.1181999999999999</v>
      </c>
      <c r="Q331" s="791">
        <f t="shared" si="93"/>
        <v>8.0000999999999998</v>
      </c>
      <c r="R331" s="791">
        <f t="shared" si="93"/>
        <v>7.9285999999999994</v>
      </c>
      <c r="S331" s="791">
        <f t="shared" si="93"/>
        <v>8.0240999999999989</v>
      </c>
      <c r="T331" s="791">
        <f t="shared" si="93"/>
        <v>8.1158000000000001</v>
      </c>
      <c r="U331" s="791">
        <f t="shared" si="93"/>
        <v>8.3039999999999985</v>
      </c>
      <c r="V331" s="791">
        <f t="shared" si="93"/>
        <v>8.1559999999999988</v>
      </c>
      <c r="W331" s="791">
        <f t="shared" si="93"/>
        <v>7.8573999999999993</v>
      </c>
      <c r="X331" s="791">
        <f t="shared" si="93"/>
        <v>7.5086999999999993</v>
      </c>
      <c r="Y331" s="791">
        <f t="shared" si="93"/>
        <v>7.1599999999999993</v>
      </c>
      <c r="Z331" s="791">
        <f t="shared" si="93"/>
        <v>6.8112999999999992</v>
      </c>
      <c r="AA331" s="791">
        <f t="shared" si="93"/>
        <v>6.5025999999999993</v>
      </c>
      <c r="AB331" s="791">
        <f t="shared" si="93"/>
        <v>6.4425999999999988</v>
      </c>
      <c r="AC331" s="791">
        <f t="shared" si="93"/>
        <v>6.3725999999999994</v>
      </c>
      <c r="AD331" s="791">
        <f t="shared" si="93"/>
        <v>6.3025999999999991</v>
      </c>
      <c r="AE331" s="791">
        <f t="shared" si="93"/>
        <v>6.2425999999999995</v>
      </c>
      <c r="AF331" s="791">
        <f t="shared" si="93"/>
        <v>6.1725999999999992</v>
      </c>
      <c r="AG331" s="791">
        <f t="shared" si="93"/>
        <v>6.1025999999999989</v>
      </c>
      <c r="AH331" s="791">
        <f t="shared" si="93"/>
        <v>6.0325999999999995</v>
      </c>
      <c r="AI331" s="791">
        <f t="shared" si="93"/>
        <v>5.972599999999999</v>
      </c>
      <c r="AJ331" s="791">
        <f t="shared" si="93"/>
        <v>5.9125999999999994</v>
      </c>
      <c r="AK331" s="791">
        <f t="shared" si="93"/>
        <v>5.8425999999999991</v>
      </c>
      <c r="AL331" s="791">
        <f t="shared" si="93"/>
        <v>5.7725999999999988</v>
      </c>
      <c r="AM331" s="791">
        <f t="shared" si="93"/>
        <v>5.7125999999999992</v>
      </c>
      <c r="AN331" s="791">
        <f t="shared" si="93"/>
        <v>5.6525999999999996</v>
      </c>
      <c r="AO331" s="791">
        <f t="shared" si="93"/>
        <v>5.5825999999999993</v>
      </c>
      <c r="AP331" s="791">
        <f t="shared" si="93"/>
        <v>5.5225999999999988</v>
      </c>
      <c r="AQ331" s="791">
        <f t="shared" si="93"/>
        <v>5.4625999999999992</v>
      </c>
      <c r="AR331" s="791">
        <f t="shared" si="93"/>
        <v>5.4025999999999996</v>
      </c>
      <c r="AS331" s="791">
        <f t="shared" si="93"/>
        <v>5.3225999999999996</v>
      </c>
      <c r="AT331" s="791">
        <f t="shared" si="93"/>
        <v>5.2525999999999993</v>
      </c>
      <c r="AU331" s="791">
        <f t="shared" si="93"/>
        <v>5.182599999999999</v>
      </c>
      <c r="AV331" s="791">
        <f t="shared" si="93"/>
        <v>5.1025999999999989</v>
      </c>
      <c r="AW331" s="791">
        <f t="shared" si="93"/>
        <v>5.0325999999999995</v>
      </c>
      <c r="AX331" s="791">
        <f t="shared" si="93"/>
        <v>4.9625999999999992</v>
      </c>
      <c r="AY331" s="791">
        <f t="shared" si="93"/>
        <v>4.8825999999999992</v>
      </c>
      <c r="AZ331" s="791">
        <f t="shared" si="93"/>
        <v>4.8125999999999989</v>
      </c>
      <c r="BA331" s="791">
        <f t="shared" si="93"/>
        <v>4.7425999999999995</v>
      </c>
      <c r="BB331" s="791">
        <f t="shared" si="93"/>
        <v>4.6725999999999992</v>
      </c>
      <c r="BC331" s="791">
        <f t="shared" si="93"/>
        <v>4.6025999999999989</v>
      </c>
      <c r="BD331" s="791">
        <f t="shared" si="93"/>
        <v>4.5325999999999995</v>
      </c>
      <c r="BE331" s="791">
        <f t="shared" si="93"/>
        <v>4.4625999999999992</v>
      </c>
      <c r="BF331" s="791">
        <f t="shared" si="93"/>
        <v>4.3925999999999989</v>
      </c>
      <c r="BG331" s="791">
        <f t="shared" si="93"/>
        <v>4.3225999999999996</v>
      </c>
      <c r="BH331" s="791">
        <f t="shared" si="93"/>
        <v>4.2525999999999993</v>
      </c>
      <c r="BI331" s="791">
        <f t="shared" si="93"/>
        <v>4.182599999999999</v>
      </c>
      <c r="BJ331" s="791">
        <f t="shared" si="93"/>
        <v>4.1125999999999996</v>
      </c>
      <c r="BK331" s="1519"/>
      <c r="BL331" s="1519"/>
      <c r="BM331" s="1519"/>
      <c r="BN331" s="1519"/>
      <c r="BO331" s="1519"/>
      <c r="BP331" s="1519"/>
      <c r="BQ331" s="1519"/>
      <c r="BR331" s="1519"/>
      <c r="BS331" s="1519"/>
      <c r="BT331" s="1519"/>
      <c r="BU331" s="1519"/>
      <c r="BV331" s="1519"/>
      <c r="BW331" s="1519"/>
      <c r="BX331" s="1519"/>
      <c r="BY331" s="1519"/>
      <c r="BZ331" s="1519"/>
      <c r="CA331" s="1519"/>
      <c r="CB331" s="1519"/>
      <c r="CC331" s="1519"/>
      <c r="CD331" s="1519"/>
      <c r="CE331" s="1519"/>
      <c r="CF331" s="1519"/>
      <c r="CG331" s="1519"/>
      <c r="CH331" s="1519"/>
      <c r="CI331" s="1518"/>
      <c r="CK331" s="1369"/>
    </row>
    <row r="332" spans="2:89" x14ac:dyDescent="0.25">
      <c r="B332" s="1005" t="s">
        <v>645</v>
      </c>
      <c r="C332" s="969" t="s">
        <v>152</v>
      </c>
      <c r="D332" s="972" t="s">
        <v>646</v>
      </c>
      <c r="E332" s="1003" t="s">
        <v>145</v>
      </c>
      <c r="F332" s="1004">
        <v>2</v>
      </c>
      <c r="G332" s="639"/>
      <c r="H332" s="639"/>
      <c r="I332" s="639">
        <f t="shared" ref="I332:BJ332" si="94">SUM(I326:I331)</f>
        <v>26.93</v>
      </c>
      <c r="J332" s="639">
        <f t="shared" si="94"/>
        <v>30.71</v>
      </c>
      <c r="K332" s="639">
        <f t="shared" si="94"/>
        <v>26</v>
      </c>
      <c r="L332" s="639">
        <f t="shared" si="94"/>
        <v>24</v>
      </c>
      <c r="M332" s="791">
        <f t="shared" si="94"/>
        <v>22.0046</v>
      </c>
      <c r="N332" s="791">
        <f t="shared" si="94"/>
        <v>22.3963</v>
      </c>
      <c r="O332" s="791">
        <f t="shared" si="94"/>
        <v>22.039000000000001</v>
      </c>
      <c r="P332" s="791">
        <f t="shared" si="94"/>
        <v>21.000399999999999</v>
      </c>
      <c r="Q332" s="791">
        <f t="shared" si="94"/>
        <v>20.2544</v>
      </c>
      <c r="R332" s="791">
        <f t="shared" si="94"/>
        <v>19.4373</v>
      </c>
      <c r="S332" s="791">
        <f t="shared" si="94"/>
        <v>18.815799999999999</v>
      </c>
      <c r="T332" s="791">
        <f t="shared" si="94"/>
        <v>18.279600000000002</v>
      </c>
      <c r="U332" s="791">
        <f t="shared" si="94"/>
        <v>17.928100000000001</v>
      </c>
      <c r="V332" s="791">
        <f t="shared" si="94"/>
        <v>17.691600000000001</v>
      </c>
      <c r="W332" s="791">
        <f t="shared" si="94"/>
        <v>17.380400000000002</v>
      </c>
      <c r="X332" s="791">
        <f t="shared" si="94"/>
        <v>17.019100000000002</v>
      </c>
      <c r="Y332" s="791">
        <f t="shared" si="94"/>
        <v>16.657799999999998</v>
      </c>
      <c r="Z332" s="791">
        <f t="shared" si="94"/>
        <v>16.296500000000002</v>
      </c>
      <c r="AA332" s="791">
        <f t="shared" si="94"/>
        <v>15.975200000000001</v>
      </c>
      <c r="AB332" s="791">
        <f t="shared" si="94"/>
        <v>15.9026</v>
      </c>
      <c r="AC332" s="791">
        <f t="shared" si="94"/>
        <v>15.82</v>
      </c>
      <c r="AD332" s="791">
        <f t="shared" si="94"/>
        <v>15.737400000000001</v>
      </c>
      <c r="AE332" s="791">
        <f t="shared" si="94"/>
        <v>15.664800000000001</v>
      </c>
      <c r="AF332" s="791">
        <f t="shared" si="94"/>
        <v>15.5822</v>
      </c>
      <c r="AG332" s="791">
        <f t="shared" si="94"/>
        <v>15.499599999999999</v>
      </c>
      <c r="AH332" s="791">
        <f t="shared" si="94"/>
        <v>15.417000000000002</v>
      </c>
      <c r="AI332" s="791">
        <f t="shared" si="94"/>
        <v>15.3444</v>
      </c>
      <c r="AJ332" s="791">
        <f t="shared" si="94"/>
        <v>15.271799999999999</v>
      </c>
      <c r="AK332" s="791">
        <f t="shared" si="94"/>
        <v>15.1892</v>
      </c>
      <c r="AL332" s="791">
        <f t="shared" si="94"/>
        <v>15.1066</v>
      </c>
      <c r="AM332" s="791">
        <f t="shared" si="94"/>
        <v>15.033999999999999</v>
      </c>
      <c r="AN332" s="791">
        <f t="shared" si="94"/>
        <v>14.961399999999999</v>
      </c>
      <c r="AO332" s="791">
        <f t="shared" si="94"/>
        <v>14.8812</v>
      </c>
      <c r="AP332" s="791">
        <f t="shared" si="94"/>
        <v>14.821199999999999</v>
      </c>
      <c r="AQ332" s="791">
        <f t="shared" si="94"/>
        <v>14.761199999999999</v>
      </c>
      <c r="AR332" s="791">
        <f t="shared" si="94"/>
        <v>14.7012</v>
      </c>
      <c r="AS332" s="791">
        <f t="shared" si="94"/>
        <v>14.6212</v>
      </c>
      <c r="AT332" s="791">
        <f t="shared" si="94"/>
        <v>14.5512</v>
      </c>
      <c r="AU332" s="791">
        <f t="shared" si="94"/>
        <v>14.481199999999999</v>
      </c>
      <c r="AV332" s="791">
        <f t="shared" si="94"/>
        <v>14.401199999999999</v>
      </c>
      <c r="AW332" s="791">
        <f t="shared" si="94"/>
        <v>14.331199999999999</v>
      </c>
      <c r="AX332" s="791">
        <f t="shared" si="94"/>
        <v>14.261199999999999</v>
      </c>
      <c r="AY332" s="791">
        <f t="shared" si="94"/>
        <v>14.1812</v>
      </c>
      <c r="AZ332" s="791">
        <f t="shared" si="94"/>
        <v>14.1112</v>
      </c>
      <c r="BA332" s="791">
        <f t="shared" si="94"/>
        <v>14.0412</v>
      </c>
      <c r="BB332" s="791">
        <f t="shared" si="94"/>
        <v>13.9712</v>
      </c>
      <c r="BC332" s="791">
        <f t="shared" si="94"/>
        <v>13.901199999999999</v>
      </c>
      <c r="BD332" s="791">
        <f t="shared" si="94"/>
        <v>13.831199999999999</v>
      </c>
      <c r="BE332" s="791">
        <f t="shared" si="94"/>
        <v>13.761199999999999</v>
      </c>
      <c r="BF332" s="791">
        <f t="shared" si="94"/>
        <v>13.691199999999998</v>
      </c>
      <c r="BG332" s="791">
        <f t="shared" si="94"/>
        <v>13.6212</v>
      </c>
      <c r="BH332" s="791">
        <f t="shared" si="94"/>
        <v>13.5512</v>
      </c>
      <c r="BI332" s="791">
        <f t="shared" si="94"/>
        <v>13.481199999999999</v>
      </c>
      <c r="BJ332" s="791">
        <f t="shared" si="94"/>
        <v>13.411200000000001</v>
      </c>
      <c r="BK332" s="1519"/>
      <c r="BL332" s="1519"/>
      <c r="BM332" s="1519"/>
      <c r="BN332" s="1519"/>
      <c r="BO332" s="1519"/>
      <c r="BP332" s="1519"/>
      <c r="BQ332" s="1519"/>
      <c r="BR332" s="1519"/>
      <c r="BS332" s="1519"/>
      <c r="BT332" s="1519"/>
      <c r="BU332" s="1519"/>
      <c r="BV332" s="1519"/>
      <c r="BW332" s="1519"/>
      <c r="BX332" s="1519"/>
      <c r="BY332" s="1519"/>
      <c r="BZ332" s="1519"/>
      <c r="CA332" s="1519"/>
      <c r="CB332" s="1519"/>
      <c r="CC332" s="1519"/>
      <c r="CD332" s="1519"/>
      <c r="CE332" s="1519"/>
      <c r="CF332" s="1519"/>
      <c r="CG332" s="1519"/>
      <c r="CH332" s="1519"/>
      <c r="CI332" s="1518"/>
      <c r="CK332" s="1369"/>
    </row>
    <row r="333" spans="2:89" ht="14.4" thickBot="1" x14ac:dyDescent="0.3">
      <c r="B333" s="1032" t="s">
        <v>647</v>
      </c>
      <c r="C333" s="1033" t="s">
        <v>437</v>
      </c>
      <c r="D333" s="1034" t="s">
        <v>648</v>
      </c>
      <c r="E333" s="1035" t="s">
        <v>439</v>
      </c>
      <c r="F333" s="1012">
        <v>2</v>
      </c>
      <c r="G333" s="801"/>
      <c r="H333" s="801"/>
      <c r="I333" s="801">
        <f t="shared" ref="I333:BJ333" si="95">(I332*1000000)/(I347*1000)</f>
        <v>83.184036572558242</v>
      </c>
      <c r="J333" s="801">
        <f t="shared" si="95"/>
        <v>94.318517842385447</v>
      </c>
      <c r="K333" s="801">
        <f t="shared" si="95"/>
        <v>79.237902048543575</v>
      </c>
      <c r="L333" s="801">
        <f t="shared" si="95"/>
        <v>72.42747346687409</v>
      </c>
      <c r="M333" s="827">
        <f t="shared" si="95"/>
        <v>65.605557608779009</v>
      </c>
      <c r="N333" s="827">
        <f t="shared" si="95"/>
        <v>65.901376245120176</v>
      </c>
      <c r="O333" s="827">
        <f t="shared" si="95"/>
        <v>63.979877589676917</v>
      </c>
      <c r="P333" s="827">
        <f t="shared" si="95"/>
        <v>60.181080849965355</v>
      </c>
      <c r="Q333" s="827">
        <f t="shared" si="95"/>
        <v>57.30331846260389</v>
      </c>
      <c r="R333" s="827">
        <f t="shared" si="95"/>
        <v>54.345458658023126</v>
      </c>
      <c r="S333" s="827">
        <f t="shared" si="95"/>
        <v>52.012289692625274</v>
      </c>
      <c r="T333" s="827">
        <f t="shared" si="95"/>
        <v>50.007687345534976</v>
      </c>
      <c r="U333" s="827">
        <f t="shared" si="95"/>
        <v>48.601836151296062</v>
      </c>
      <c r="V333" s="827">
        <f t="shared" si="95"/>
        <v>47.555019460850659</v>
      </c>
      <c r="W333" s="827">
        <f t="shared" si="95"/>
        <v>46.357779991413075</v>
      </c>
      <c r="X333" s="827">
        <f t="shared" si="95"/>
        <v>45.059687916301257</v>
      </c>
      <c r="Y333" s="827">
        <f t="shared" si="95"/>
        <v>43.795355606887668</v>
      </c>
      <c r="Z333" s="827">
        <f t="shared" si="95"/>
        <v>42.570951629587256</v>
      </c>
      <c r="AA333" s="827">
        <f t="shared" si="95"/>
        <v>41.48717250864533</v>
      </c>
      <c r="AB333" s="827">
        <f t="shared" si="95"/>
        <v>41.057400660626925</v>
      </c>
      <c r="AC333" s="827">
        <f t="shared" si="95"/>
        <v>40.608416759201418</v>
      </c>
      <c r="AD333" s="827">
        <f t="shared" si="95"/>
        <v>40.166635873113627</v>
      </c>
      <c r="AE333" s="827">
        <f t="shared" si="95"/>
        <v>39.755695656658297</v>
      </c>
      <c r="AF333" s="827">
        <f t="shared" si="95"/>
        <v>39.326163841517761</v>
      </c>
      <c r="AG333" s="827">
        <f t="shared" si="95"/>
        <v>38.864282148530144</v>
      </c>
      <c r="AH333" s="827">
        <f t="shared" si="95"/>
        <v>38.409477417098316</v>
      </c>
      <c r="AI333" s="827">
        <f t="shared" si="95"/>
        <v>37.986596507502767</v>
      </c>
      <c r="AJ333" s="827">
        <f t="shared" si="95"/>
        <v>37.570974202140199</v>
      </c>
      <c r="AK333" s="827">
        <f t="shared" si="95"/>
        <v>37.137563582478563</v>
      </c>
      <c r="AL333" s="827">
        <f t="shared" si="95"/>
        <v>36.711485334458352</v>
      </c>
      <c r="AM333" s="827">
        <f t="shared" si="95"/>
        <v>36.417345198304979</v>
      </c>
      <c r="AN333" s="827">
        <f t="shared" si="95"/>
        <v>36.133426324727687</v>
      </c>
      <c r="AO333" s="827">
        <f t="shared" si="95"/>
        <v>35.836453879674472</v>
      </c>
      <c r="AP333" s="827">
        <f t="shared" si="95"/>
        <v>35.591056427524556</v>
      </c>
      <c r="AQ333" s="827">
        <f t="shared" si="95"/>
        <v>35.344429927642004</v>
      </c>
      <c r="AR333" s="827">
        <f t="shared" si="95"/>
        <v>35.101057365273277</v>
      </c>
      <c r="AS333" s="827">
        <f t="shared" si="95"/>
        <v>34.812826059228435</v>
      </c>
      <c r="AT333" s="827">
        <f t="shared" si="95"/>
        <v>34.551037532667287</v>
      </c>
      <c r="AU333" s="827">
        <f t="shared" si="95"/>
        <v>34.292782289567768</v>
      </c>
      <c r="AV333" s="827">
        <f t="shared" si="95"/>
        <v>34.009333905757209</v>
      </c>
      <c r="AW333" s="827">
        <f t="shared" si="95"/>
        <v>33.749145609359616</v>
      </c>
      <c r="AX333" s="827">
        <f t="shared" si="95"/>
        <v>33.488979171274252</v>
      </c>
      <c r="AY333" s="827">
        <f t="shared" si="95"/>
        <v>33.203170747808976</v>
      </c>
      <c r="AZ333" s="827">
        <f t="shared" si="95"/>
        <v>32.94194902659661</v>
      </c>
      <c r="BA333" s="827">
        <f t="shared" si="95"/>
        <v>32.677927079610221</v>
      </c>
      <c r="BB333" s="827">
        <f t="shared" si="95"/>
        <v>32.412334636067371</v>
      </c>
      <c r="BC333" s="827">
        <f t="shared" si="95"/>
        <v>32.148311047642736</v>
      </c>
      <c r="BD333" s="827">
        <f t="shared" si="95"/>
        <v>31.887907577117126</v>
      </c>
      <c r="BE333" s="827">
        <f t="shared" si="95"/>
        <v>31.62864094010806</v>
      </c>
      <c r="BF333" s="827">
        <f t="shared" si="95"/>
        <v>31.372773456426536</v>
      </c>
      <c r="BG333" s="827">
        <f t="shared" si="95"/>
        <v>31.119500948956084</v>
      </c>
      <c r="BH333" s="827">
        <f t="shared" si="95"/>
        <v>30.867156724767455</v>
      </c>
      <c r="BI333" s="827">
        <f t="shared" si="95"/>
        <v>30.617196273697456</v>
      </c>
      <c r="BJ333" s="827">
        <f t="shared" si="95"/>
        <v>30.36954816202913</v>
      </c>
      <c r="BK333" s="1524"/>
      <c r="BL333" s="1524"/>
      <c r="BM333" s="1524"/>
      <c r="BN333" s="1524"/>
      <c r="BO333" s="1524"/>
      <c r="BP333" s="1524"/>
      <c r="BQ333" s="1524"/>
      <c r="BR333" s="1524"/>
      <c r="BS333" s="1524"/>
      <c r="BT333" s="1524"/>
      <c r="BU333" s="1524"/>
      <c r="BV333" s="1524"/>
      <c r="BW333" s="1524"/>
      <c r="BX333" s="1524"/>
      <c r="BY333" s="1524"/>
      <c r="BZ333" s="1524"/>
      <c r="CA333" s="1524"/>
      <c r="CB333" s="1524"/>
      <c r="CC333" s="1524"/>
      <c r="CD333" s="1524"/>
      <c r="CE333" s="1524"/>
      <c r="CF333" s="1524"/>
      <c r="CG333" s="1524"/>
      <c r="CH333" s="1524"/>
      <c r="CI333" s="1521"/>
      <c r="CK333" s="1369"/>
    </row>
    <row r="334" spans="2:89" x14ac:dyDescent="0.25">
      <c r="B334" s="1013" t="s">
        <v>649</v>
      </c>
      <c r="C334" s="1014" t="s">
        <v>441</v>
      </c>
      <c r="D334" s="979" t="s">
        <v>79</v>
      </c>
      <c r="E334" s="1036" t="s">
        <v>253</v>
      </c>
      <c r="F334" s="1037">
        <v>2</v>
      </c>
      <c r="G334" s="661"/>
      <c r="H334" s="661"/>
      <c r="I334" s="661">
        <v>12.05</v>
      </c>
      <c r="J334" s="661">
        <v>12.22</v>
      </c>
      <c r="K334" s="661">
        <v>12.39</v>
      </c>
      <c r="L334" s="661">
        <v>12.56</v>
      </c>
      <c r="M334" s="662">
        <v>12.73</v>
      </c>
      <c r="N334" s="662">
        <v>12.9</v>
      </c>
      <c r="O334" s="662">
        <v>13.07</v>
      </c>
      <c r="P334" s="662">
        <v>13.23</v>
      </c>
      <c r="Q334" s="662">
        <v>13.4</v>
      </c>
      <c r="R334" s="662">
        <v>13.57</v>
      </c>
      <c r="S334" s="662">
        <v>13.74</v>
      </c>
      <c r="T334" s="662">
        <v>13.91</v>
      </c>
      <c r="U334" s="662">
        <v>14.08</v>
      </c>
      <c r="V334" s="662">
        <v>14.25</v>
      </c>
      <c r="W334" s="662">
        <v>14.41</v>
      </c>
      <c r="X334" s="662">
        <v>14.58</v>
      </c>
      <c r="Y334" s="662">
        <v>14.75</v>
      </c>
      <c r="Z334" s="662">
        <v>14.92</v>
      </c>
      <c r="AA334" s="662">
        <v>15.09</v>
      </c>
      <c r="AB334" s="662">
        <v>15.26</v>
      </c>
      <c r="AC334" s="662">
        <v>15.43</v>
      </c>
      <c r="AD334" s="662">
        <v>15.59</v>
      </c>
      <c r="AE334" s="662">
        <v>15.76</v>
      </c>
      <c r="AF334" s="662">
        <v>15.93</v>
      </c>
      <c r="AG334" s="662">
        <v>16.100000000000001</v>
      </c>
      <c r="AH334" s="662">
        <v>16.27</v>
      </c>
      <c r="AI334" s="662">
        <v>16.440000000000001</v>
      </c>
      <c r="AJ334" s="662">
        <v>16.61</v>
      </c>
      <c r="AK334" s="662">
        <v>16.78</v>
      </c>
      <c r="AL334" s="662">
        <v>16.940000000000001</v>
      </c>
      <c r="AM334" s="662">
        <v>17.11</v>
      </c>
      <c r="AN334" s="662">
        <v>17.28</v>
      </c>
      <c r="AO334" s="662">
        <v>17.45</v>
      </c>
      <c r="AP334" s="662">
        <v>17.62</v>
      </c>
      <c r="AQ334" s="662">
        <v>17.79</v>
      </c>
      <c r="AR334" s="662">
        <v>17.96</v>
      </c>
      <c r="AS334" s="662">
        <v>18.12</v>
      </c>
      <c r="AT334" s="662">
        <v>18.29</v>
      </c>
      <c r="AU334" s="662">
        <v>18.46</v>
      </c>
      <c r="AV334" s="662">
        <v>18.63</v>
      </c>
      <c r="AW334" s="662">
        <v>18.8</v>
      </c>
      <c r="AX334" s="662">
        <v>18.97</v>
      </c>
      <c r="AY334" s="662">
        <v>19.14</v>
      </c>
      <c r="AZ334" s="662">
        <v>19.3</v>
      </c>
      <c r="BA334" s="662">
        <v>19.47</v>
      </c>
      <c r="BB334" s="662">
        <v>19.64</v>
      </c>
      <c r="BC334" s="662">
        <v>19.809999999999999</v>
      </c>
      <c r="BD334" s="662">
        <v>19.98</v>
      </c>
      <c r="BE334" s="662">
        <v>20.149999999999999</v>
      </c>
      <c r="BF334" s="662">
        <v>20.32</v>
      </c>
      <c r="BG334" s="662">
        <v>20.48</v>
      </c>
      <c r="BH334" s="662">
        <v>20.65</v>
      </c>
      <c r="BI334" s="662">
        <v>20.82</v>
      </c>
      <c r="BJ334" s="662">
        <v>20.99</v>
      </c>
      <c r="BK334" s="662"/>
      <c r="BL334" s="662"/>
      <c r="BM334" s="662"/>
      <c r="BN334" s="662"/>
      <c r="BO334" s="662"/>
      <c r="BP334" s="662"/>
      <c r="BQ334" s="662"/>
      <c r="BR334" s="662"/>
      <c r="BS334" s="662"/>
      <c r="BT334" s="662"/>
      <c r="BU334" s="662"/>
      <c r="BV334" s="662"/>
      <c r="BW334" s="662"/>
      <c r="BX334" s="662"/>
      <c r="BY334" s="662"/>
      <c r="BZ334" s="662"/>
      <c r="CA334" s="662"/>
      <c r="CB334" s="662"/>
      <c r="CC334" s="662"/>
      <c r="CD334" s="662"/>
      <c r="CE334" s="662"/>
      <c r="CF334" s="662"/>
      <c r="CG334" s="662"/>
      <c r="CH334" s="662"/>
      <c r="CI334" s="663"/>
      <c r="CK334" s="1369"/>
    </row>
    <row r="335" spans="2:89" x14ac:dyDescent="0.25">
      <c r="B335" s="1018" t="s">
        <v>650</v>
      </c>
      <c r="C335" s="1019" t="s">
        <v>443</v>
      </c>
      <c r="D335" s="983" t="s">
        <v>79</v>
      </c>
      <c r="E335" s="1025" t="s">
        <v>253</v>
      </c>
      <c r="F335" s="1026">
        <v>2</v>
      </c>
      <c r="G335" s="665"/>
      <c r="H335" s="665"/>
      <c r="I335" s="665">
        <v>1.5</v>
      </c>
      <c r="J335" s="665">
        <v>1.5</v>
      </c>
      <c r="K335" s="665">
        <v>1.5</v>
      </c>
      <c r="L335" s="665">
        <v>1.5</v>
      </c>
      <c r="M335" s="666">
        <v>1.5</v>
      </c>
      <c r="N335" s="666">
        <v>1.5</v>
      </c>
      <c r="O335" s="666">
        <v>1.5</v>
      </c>
      <c r="P335" s="666">
        <v>1.5</v>
      </c>
      <c r="Q335" s="666">
        <v>1.5</v>
      </c>
      <c r="R335" s="666">
        <v>1.5</v>
      </c>
      <c r="S335" s="666">
        <v>1.5</v>
      </c>
      <c r="T335" s="666">
        <v>1.5</v>
      </c>
      <c r="U335" s="666">
        <v>1.5</v>
      </c>
      <c r="V335" s="666">
        <v>1.5</v>
      </c>
      <c r="W335" s="666">
        <v>1.5</v>
      </c>
      <c r="X335" s="666">
        <v>1.5</v>
      </c>
      <c r="Y335" s="666">
        <v>1.5</v>
      </c>
      <c r="Z335" s="666">
        <v>1.5</v>
      </c>
      <c r="AA335" s="666">
        <v>1.5</v>
      </c>
      <c r="AB335" s="666">
        <v>1.5</v>
      </c>
      <c r="AC335" s="666">
        <v>1.5</v>
      </c>
      <c r="AD335" s="666">
        <v>1.5</v>
      </c>
      <c r="AE335" s="666">
        <v>1.5</v>
      </c>
      <c r="AF335" s="666">
        <v>1.5</v>
      </c>
      <c r="AG335" s="666">
        <v>1.5</v>
      </c>
      <c r="AH335" s="666">
        <v>1.5</v>
      </c>
      <c r="AI335" s="666">
        <v>1.5</v>
      </c>
      <c r="AJ335" s="666">
        <v>1.5</v>
      </c>
      <c r="AK335" s="666">
        <v>1.5</v>
      </c>
      <c r="AL335" s="666">
        <v>1.5</v>
      </c>
      <c r="AM335" s="666">
        <v>1.5</v>
      </c>
      <c r="AN335" s="666">
        <v>1.5</v>
      </c>
      <c r="AO335" s="666">
        <v>1.5</v>
      </c>
      <c r="AP335" s="666">
        <v>1.5</v>
      </c>
      <c r="AQ335" s="666">
        <v>1.5</v>
      </c>
      <c r="AR335" s="666">
        <v>1.5</v>
      </c>
      <c r="AS335" s="666">
        <v>1.5</v>
      </c>
      <c r="AT335" s="666">
        <v>1.5</v>
      </c>
      <c r="AU335" s="666">
        <v>1.5</v>
      </c>
      <c r="AV335" s="666">
        <v>1.5</v>
      </c>
      <c r="AW335" s="666">
        <v>1.5</v>
      </c>
      <c r="AX335" s="666">
        <v>1.5</v>
      </c>
      <c r="AY335" s="666">
        <v>1.5</v>
      </c>
      <c r="AZ335" s="666">
        <v>1.5</v>
      </c>
      <c r="BA335" s="666">
        <v>1.5</v>
      </c>
      <c r="BB335" s="666">
        <v>1.5</v>
      </c>
      <c r="BC335" s="666">
        <v>1.5</v>
      </c>
      <c r="BD335" s="666">
        <v>1.5</v>
      </c>
      <c r="BE335" s="666">
        <v>1.5</v>
      </c>
      <c r="BF335" s="666">
        <v>1.5</v>
      </c>
      <c r="BG335" s="666">
        <v>1.5</v>
      </c>
      <c r="BH335" s="666">
        <v>1.5</v>
      </c>
      <c r="BI335" s="666">
        <v>1.5</v>
      </c>
      <c r="BJ335" s="666">
        <v>1.5</v>
      </c>
      <c r="BK335" s="666"/>
      <c r="BL335" s="666"/>
      <c r="BM335" s="666"/>
      <c r="BN335" s="666"/>
      <c r="BO335" s="666"/>
      <c r="BP335" s="666"/>
      <c r="BQ335" s="666"/>
      <c r="BR335" s="666"/>
      <c r="BS335" s="666"/>
      <c r="BT335" s="666"/>
      <c r="BU335" s="666"/>
      <c r="BV335" s="666"/>
      <c r="BW335" s="666"/>
      <c r="BX335" s="666"/>
      <c r="BY335" s="666"/>
      <c r="BZ335" s="666"/>
      <c r="CA335" s="666"/>
      <c r="CB335" s="666"/>
      <c r="CC335" s="666"/>
      <c r="CD335" s="666"/>
      <c r="CE335" s="666"/>
      <c r="CF335" s="666"/>
      <c r="CG335" s="666"/>
      <c r="CH335" s="666"/>
      <c r="CI335" s="667"/>
      <c r="CK335" s="1369"/>
    </row>
    <row r="336" spans="2:89" x14ac:dyDescent="0.25">
      <c r="B336" s="1038" t="s">
        <v>651</v>
      </c>
      <c r="C336" s="1039" t="s">
        <v>445</v>
      </c>
      <c r="D336" s="983" t="s">
        <v>79</v>
      </c>
      <c r="E336" s="1025" t="s">
        <v>253</v>
      </c>
      <c r="F336" s="1026">
        <v>2</v>
      </c>
      <c r="G336" s="665"/>
      <c r="H336" s="665"/>
      <c r="I336" s="665">
        <v>2.46</v>
      </c>
      <c r="J336" s="665">
        <v>2.46</v>
      </c>
      <c r="K336" s="665">
        <v>2.46</v>
      </c>
      <c r="L336" s="665">
        <v>2.46</v>
      </c>
      <c r="M336" s="666">
        <v>2.46</v>
      </c>
      <c r="N336" s="666">
        <v>2.46</v>
      </c>
      <c r="O336" s="666">
        <v>2.46</v>
      </c>
      <c r="P336" s="666">
        <v>2.46</v>
      </c>
      <c r="Q336" s="666">
        <v>2.46</v>
      </c>
      <c r="R336" s="666">
        <v>2.46</v>
      </c>
      <c r="S336" s="666">
        <v>2.46</v>
      </c>
      <c r="T336" s="666">
        <v>2.46</v>
      </c>
      <c r="U336" s="666">
        <v>2.46</v>
      </c>
      <c r="V336" s="666">
        <v>2.46</v>
      </c>
      <c r="W336" s="666">
        <v>2.46</v>
      </c>
      <c r="X336" s="666">
        <v>2.46</v>
      </c>
      <c r="Y336" s="666">
        <v>2.46</v>
      </c>
      <c r="Z336" s="666">
        <v>2.46</v>
      </c>
      <c r="AA336" s="666">
        <v>2.46</v>
      </c>
      <c r="AB336" s="666">
        <v>2.46</v>
      </c>
      <c r="AC336" s="666">
        <v>2.46</v>
      </c>
      <c r="AD336" s="666">
        <v>2.46</v>
      </c>
      <c r="AE336" s="666">
        <v>2.46</v>
      </c>
      <c r="AF336" s="666">
        <v>2.46</v>
      </c>
      <c r="AG336" s="666">
        <v>2.46</v>
      </c>
      <c r="AH336" s="666">
        <v>2.46</v>
      </c>
      <c r="AI336" s="666">
        <v>2.46</v>
      </c>
      <c r="AJ336" s="666">
        <v>2.46</v>
      </c>
      <c r="AK336" s="666">
        <v>2.46</v>
      </c>
      <c r="AL336" s="666">
        <v>2.46</v>
      </c>
      <c r="AM336" s="666">
        <v>2.46</v>
      </c>
      <c r="AN336" s="666">
        <v>2.46</v>
      </c>
      <c r="AO336" s="666">
        <v>2.46</v>
      </c>
      <c r="AP336" s="666">
        <v>2.46</v>
      </c>
      <c r="AQ336" s="666">
        <v>2.46</v>
      </c>
      <c r="AR336" s="666">
        <v>2.46</v>
      </c>
      <c r="AS336" s="666">
        <v>2.46</v>
      </c>
      <c r="AT336" s="666">
        <v>2.46</v>
      </c>
      <c r="AU336" s="666">
        <v>2.46</v>
      </c>
      <c r="AV336" s="666">
        <v>2.46</v>
      </c>
      <c r="AW336" s="666">
        <v>2.46</v>
      </c>
      <c r="AX336" s="666">
        <v>2.46</v>
      </c>
      <c r="AY336" s="666">
        <v>2.46</v>
      </c>
      <c r="AZ336" s="666">
        <v>2.46</v>
      </c>
      <c r="BA336" s="666">
        <v>2.46</v>
      </c>
      <c r="BB336" s="666">
        <v>2.46</v>
      </c>
      <c r="BC336" s="666">
        <v>2.46</v>
      </c>
      <c r="BD336" s="666">
        <v>2.46</v>
      </c>
      <c r="BE336" s="666">
        <v>2.46</v>
      </c>
      <c r="BF336" s="666">
        <v>2.46</v>
      </c>
      <c r="BG336" s="666">
        <v>2.46</v>
      </c>
      <c r="BH336" s="666">
        <v>2.46</v>
      </c>
      <c r="BI336" s="666">
        <v>2.46</v>
      </c>
      <c r="BJ336" s="666">
        <v>2.46</v>
      </c>
      <c r="BK336" s="666"/>
      <c r="BL336" s="666"/>
      <c r="BM336" s="666"/>
      <c r="BN336" s="666"/>
      <c r="BO336" s="666"/>
      <c r="BP336" s="666"/>
      <c r="BQ336" s="666"/>
      <c r="BR336" s="666"/>
      <c r="BS336" s="666"/>
      <c r="BT336" s="666"/>
      <c r="BU336" s="666"/>
      <c r="BV336" s="666"/>
      <c r="BW336" s="666"/>
      <c r="BX336" s="666"/>
      <c r="BY336" s="666"/>
      <c r="BZ336" s="666"/>
      <c r="CA336" s="666"/>
      <c r="CB336" s="666"/>
      <c r="CC336" s="666"/>
      <c r="CD336" s="666"/>
      <c r="CE336" s="666"/>
      <c r="CF336" s="666"/>
      <c r="CG336" s="666"/>
      <c r="CH336" s="666"/>
      <c r="CI336" s="667"/>
      <c r="CK336" s="1369"/>
    </row>
    <row r="337" spans="2:89" ht="27.6" x14ac:dyDescent="0.25">
      <c r="B337" s="1038" t="s">
        <v>652</v>
      </c>
      <c r="C337" s="1039" t="s">
        <v>447</v>
      </c>
      <c r="D337" s="670" t="s">
        <v>448</v>
      </c>
      <c r="E337" s="671" t="s">
        <v>253</v>
      </c>
      <c r="F337" s="672">
        <v>2</v>
      </c>
      <c r="G337" s="665"/>
      <c r="H337" s="665"/>
      <c r="I337" s="665">
        <v>102.22</v>
      </c>
      <c r="J337" s="623">
        <f t="shared" ref="J337:L337" si="96">I337+SUM(J338:J343)</f>
        <v>107.98884</v>
      </c>
      <c r="K337" s="623">
        <f t="shared" si="96"/>
        <v>114.14579999999999</v>
      </c>
      <c r="L337" s="623">
        <f t="shared" si="96"/>
        <v>121.00596999999999</v>
      </c>
      <c r="M337" s="623">
        <f>L337+SUM(M338:M343)</f>
        <v>128.06265999999999</v>
      </c>
      <c r="N337" s="623">
        <f t="shared" ref="N337:BJ337" si="97">M337+SUM(N338:N343)</f>
        <v>146.27190999999999</v>
      </c>
      <c r="O337" s="623">
        <f t="shared" si="97"/>
        <v>173.35108</v>
      </c>
      <c r="P337" s="623">
        <f t="shared" si="97"/>
        <v>208.75631999999999</v>
      </c>
      <c r="Q337" s="623">
        <f t="shared" si="97"/>
        <v>249.09225999999998</v>
      </c>
      <c r="R337" s="623">
        <f t="shared" si="97"/>
        <v>287.62419999999997</v>
      </c>
      <c r="S337" s="623">
        <f t="shared" si="97"/>
        <v>318.37000999999998</v>
      </c>
      <c r="T337" s="623">
        <f t="shared" si="97"/>
        <v>321.97899999999998</v>
      </c>
      <c r="U337" s="623">
        <f t="shared" si="97"/>
        <v>325.15020999999996</v>
      </c>
      <c r="V337" s="623">
        <f t="shared" si="97"/>
        <v>328.12701999999996</v>
      </c>
      <c r="W337" s="623">
        <f t="shared" si="97"/>
        <v>330.86192999999997</v>
      </c>
      <c r="X337" s="623">
        <f t="shared" si="97"/>
        <v>333.47443999999996</v>
      </c>
      <c r="Y337" s="623">
        <f t="shared" si="97"/>
        <v>335.95859999999993</v>
      </c>
      <c r="Z337" s="623">
        <f t="shared" si="97"/>
        <v>338.24117999999993</v>
      </c>
      <c r="AA337" s="623">
        <f t="shared" si="97"/>
        <v>340.32679999999993</v>
      </c>
      <c r="AB337" s="623">
        <f t="shared" si="97"/>
        <v>342.41922999999991</v>
      </c>
      <c r="AC337" s="623">
        <f t="shared" si="97"/>
        <v>344.4976099999999</v>
      </c>
      <c r="AD337" s="623">
        <f t="shared" si="97"/>
        <v>346.56598999999989</v>
      </c>
      <c r="AE337" s="623">
        <f t="shared" si="97"/>
        <v>348.61975999999987</v>
      </c>
      <c r="AF337" s="623">
        <f t="shared" si="97"/>
        <v>350.65304999999989</v>
      </c>
      <c r="AG337" s="623">
        <f t="shared" si="97"/>
        <v>353.06668999999988</v>
      </c>
      <c r="AH337" s="623">
        <f t="shared" si="97"/>
        <v>355.46850999999987</v>
      </c>
      <c r="AI337" s="623">
        <f t="shared" si="97"/>
        <v>357.85567999999989</v>
      </c>
      <c r="AJ337" s="623">
        <f t="shared" si="97"/>
        <v>360.22187999999989</v>
      </c>
      <c r="AK337" s="623">
        <f t="shared" si="97"/>
        <v>362.57148999999987</v>
      </c>
      <c r="AL337" s="623">
        <f t="shared" si="97"/>
        <v>364.90839999999986</v>
      </c>
      <c r="AM337" s="623">
        <f t="shared" si="97"/>
        <v>366.06845999999985</v>
      </c>
      <c r="AN337" s="623">
        <f t="shared" si="97"/>
        <v>367.13301999999982</v>
      </c>
      <c r="AO337" s="623">
        <f t="shared" si="97"/>
        <v>368.15633999999983</v>
      </c>
      <c r="AP337" s="623">
        <f t="shared" si="97"/>
        <v>369.16365999999982</v>
      </c>
      <c r="AQ337" s="623">
        <f t="shared" si="97"/>
        <v>370.20184999999981</v>
      </c>
      <c r="AR337" s="623">
        <f t="shared" si="97"/>
        <v>371.21818999999982</v>
      </c>
      <c r="AS337" s="623">
        <f t="shared" si="97"/>
        <v>372.22782999999981</v>
      </c>
      <c r="AT337" s="623">
        <f t="shared" si="97"/>
        <v>373.21408399999979</v>
      </c>
      <c r="AU337" s="623">
        <f t="shared" si="97"/>
        <v>374.17447999999979</v>
      </c>
      <c r="AV337" s="623">
        <f t="shared" si="97"/>
        <v>375.17165799999981</v>
      </c>
      <c r="AW337" s="623">
        <f t="shared" si="97"/>
        <v>376.19209799999982</v>
      </c>
      <c r="AX337" s="623">
        <f t="shared" si="97"/>
        <v>377.23075799999981</v>
      </c>
      <c r="AY337" s="623">
        <f t="shared" si="97"/>
        <v>378.31698799999981</v>
      </c>
      <c r="AZ337" s="623">
        <f t="shared" si="97"/>
        <v>379.4188679999998</v>
      </c>
      <c r="BA337" s="623">
        <f t="shared" si="97"/>
        <v>380.56773799999979</v>
      </c>
      <c r="BB337" s="623">
        <f t="shared" si="97"/>
        <v>381.75897799999979</v>
      </c>
      <c r="BC337" s="623">
        <f t="shared" si="97"/>
        <v>382.95160799999979</v>
      </c>
      <c r="BD337" s="623">
        <f t="shared" si="97"/>
        <v>384.1175579999998</v>
      </c>
      <c r="BE337" s="623">
        <f t="shared" si="97"/>
        <v>385.28986799999979</v>
      </c>
      <c r="BF337" s="623">
        <f t="shared" si="97"/>
        <v>386.43707799999976</v>
      </c>
      <c r="BG337" s="623">
        <f t="shared" si="97"/>
        <v>387.57944799999979</v>
      </c>
      <c r="BH337" s="623">
        <f t="shared" si="97"/>
        <v>388.71998799999977</v>
      </c>
      <c r="BI337" s="623">
        <f t="shared" si="97"/>
        <v>389.84784799999977</v>
      </c>
      <c r="BJ337" s="623">
        <f t="shared" si="97"/>
        <v>390.96344799999974</v>
      </c>
      <c r="BK337" s="1519"/>
      <c r="BL337" s="1519"/>
      <c r="BM337" s="1519"/>
      <c r="BN337" s="1519"/>
      <c r="BO337" s="1519"/>
      <c r="BP337" s="1519"/>
      <c r="BQ337" s="1519"/>
      <c r="BR337" s="1519"/>
      <c r="BS337" s="1519"/>
      <c r="BT337" s="1519"/>
      <c r="BU337" s="1519"/>
      <c r="BV337" s="1519"/>
      <c r="BW337" s="1519"/>
      <c r="BX337" s="1519"/>
      <c r="BY337" s="1519"/>
      <c r="BZ337" s="1519"/>
      <c r="CA337" s="1519"/>
      <c r="CB337" s="1519"/>
      <c r="CC337" s="1519"/>
      <c r="CD337" s="1519"/>
      <c r="CE337" s="1519"/>
      <c r="CF337" s="1519"/>
      <c r="CG337" s="1519"/>
      <c r="CH337" s="1519"/>
      <c r="CI337" s="1518"/>
      <c r="CK337" s="1369"/>
    </row>
    <row r="338" spans="2:89" x14ac:dyDescent="0.25">
      <c r="B338" s="1038" t="s">
        <v>653</v>
      </c>
      <c r="C338" s="1039" t="s">
        <v>450</v>
      </c>
      <c r="D338" s="670" t="s">
        <v>451</v>
      </c>
      <c r="E338" s="671" t="s">
        <v>253</v>
      </c>
      <c r="F338" s="672">
        <v>2</v>
      </c>
      <c r="G338" s="665"/>
      <c r="H338" s="665"/>
      <c r="I338" s="665">
        <v>-0.1595</v>
      </c>
      <c r="J338" s="665">
        <v>1.6928400000000001</v>
      </c>
      <c r="K338" s="665">
        <v>2.3609599999999995</v>
      </c>
      <c r="L338" s="665">
        <v>3.0641699999999998</v>
      </c>
      <c r="M338" s="666">
        <v>3.8715899999999994</v>
      </c>
      <c r="N338" s="666">
        <v>4.2681499999999994</v>
      </c>
      <c r="O338" s="666">
        <v>4.4519700000000002</v>
      </c>
      <c r="P338" s="666">
        <v>4.3258399999999995</v>
      </c>
      <c r="Q338" s="666">
        <v>4.3361399999999994</v>
      </c>
      <c r="R338" s="666">
        <v>4.03254</v>
      </c>
      <c r="S338" s="666">
        <v>3.9250099999999994</v>
      </c>
      <c r="T338" s="666">
        <v>3.6089899999999999</v>
      </c>
      <c r="U338" s="666">
        <v>3.1712100000000003</v>
      </c>
      <c r="V338" s="666">
        <v>2.97681</v>
      </c>
      <c r="W338" s="666">
        <v>2.7349100000000002</v>
      </c>
      <c r="X338" s="666">
        <v>2.6125099999999999</v>
      </c>
      <c r="Y338" s="666">
        <v>2.4841600000000001</v>
      </c>
      <c r="Z338" s="666">
        <v>2.2825800000000003</v>
      </c>
      <c r="AA338" s="666">
        <v>2.08562</v>
      </c>
      <c r="AB338" s="666">
        <v>2.0924300000000002</v>
      </c>
      <c r="AC338" s="666">
        <v>2.0783800000000001</v>
      </c>
      <c r="AD338" s="666">
        <v>2.0683799999999999</v>
      </c>
      <c r="AE338" s="666">
        <v>2.0537700000000001</v>
      </c>
      <c r="AF338" s="666">
        <v>2.03329</v>
      </c>
      <c r="AG338" s="666">
        <v>2.41364</v>
      </c>
      <c r="AH338" s="666">
        <v>2.4018199999999998</v>
      </c>
      <c r="AI338" s="666">
        <v>2.3871699999999998</v>
      </c>
      <c r="AJ338" s="666">
        <v>2.3662000000000001</v>
      </c>
      <c r="AK338" s="666">
        <v>2.3496100000000002</v>
      </c>
      <c r="AL338" s="666">
        <v>2.33691</v>
      </c>
      <c r="AM338" s="666">
        <v>1.1600600000000001</v>
      </c>
      <c r="AN338" s="666">
        <v>1.06456</v>
      </c>
      <c r="AO338" s="666">
        <v>1.02332</v>
      </c>
      <c r="AP338" s="666">
        <v>1.00732</v>
      </c>
      <c r="AQ338" s="666">
        <v>1.0381899999999999</v>
      </c>
      <c r="AR338" s="666">
        <v>1.01634</v>
      </c>
      <c r="AS338" s="666">
        <v>1.0096400000000001</v>
      </c>
      <c r="AT338" s="666">
        <v>0.98625399999999996</v>
      </c>
      <c r="AU338" s="666">
        <v>0.96039600000000003</v>
      </c>
      <c r="AV338" s="666">
        <v>0.99717800000000001</v>
      </c>
      <c r="AW338" s="666">
        <v>1.02044</v>
      </c>
      <c r="AX338" s="666">
        <v>1.0386599999999999</v>
      </c>
      <c r="AY338" s="666">
        <v>1.08623</v>
      </c>
      <c r="AZ338" s="666">
        <v>1.10188</v>
      </c>
      <c r="BA338" s="666">
        <v>1.1488700000000001</v>
      </c>
      <c r="BB338" s="666">
        <v>1.1912400000000001</v>
      </c>
      <c r="BC338" s="666">
        <v>1.1926300000000001</v>
      </c>
      <c r="BD338" s="666">
        <v>1.16595</v>
      </c>
      <c r="BE338" s="666">
        <v>1.17231</v>
      </c>
      <c r="BF338" s="666">
        <v>1.1472100000000001</v>
      </c>
      <c r="BG338" s="666">
        <v>1.1423700000000001</v>
      </c>
      <c r="BH338" s="666">
        <v>1.1405400000000001</v>
      </c>
      <c r="BI338" s="666">
        <v>1.1278600000000001</v>
      </c>
      <c r="BJ338" s="666">
        <v>1.1155999999999999</v>
      </c>
      <c r="BK338" s="666"/>
      <c r="BL338" s="666"/>
      <c r="BM338" s="666"/>
      <c r="BN338" s="666"/>
      <c r="BO338" s="666"/>
      <c r="BP338" s="666"/>
      <c r="BQ338" s="666"/>
      <c r="BR338" s="666"/>
      <c r="BS338" s="666"/>
      <c r="BT338" s="666"/>
      <c r="BU338" s="666"/>
      <c r="BV338" s="666"/>
      <c r="BW338" s="666"/>
      <c r="BX338" s="666"/>
      <c r="BY338" s="666"/>
      <c r="BZ338" s="666"/>
      <c r="CA338" s="666"/>
      <c r="CB338" s="666"/>
      <c r="CC338" s="666"/>
      <c r="CD338" s="666"/>
      <c r="CE338" s="666"/>
      <c r="CF338" s="666"/>
      <c r="CG338" s="666"/>
      <c r="CH338" s="666"/>
      <c r="CI338" s="667"/>
      <c r="CK338" s="1369"/>
    </row>
    <row r="339" spans="2:89" x14ac:dyDescent="0.25">
      <c r="B339" s="1038" t="s">
        <v>654</v>
      </c>
      <c r="C339" s="1039" t="s">
        <v>453</v>
      </c>
      <c r="D339" s="670" t="s">
        <v>454</v>
      </c>
      <c r="E339" s="671" t="s">
        <v>253</v>
      </c>
      <c r="F339" s="672">
        <v>2</v>
      </c>
      <c r="G339" s="665"/>
      <c r="H339" s="665"/>
      <c r="I339" s="665">
        <v>0</v>
      </c>
      <c r="J339" s="665">
        <v>1.5780000000000001</v>
      </c>
      <c r="K339" s="665">
        <v>1.494</v>
      </c>
      <c r="L339" s="665">
        <v>1.494</v>
      </c>
      <c r="M339" s="666">
        <v>1.494</v>
      </c>
      <c r="N339" s="666">
        <v>1.1952</v>
      </c>
      <c r="O339" s="666">
        <v>0.95609999999999995</v>
      </c>
      <c r="P339" s="666">
        <v>0.76490000000000002</v>
      </c>
      <c r="Q339" s="666">
        <v>0.6119</v>
      </c>
      <c r="R339" s="666">
        <v>0.48949999999999999</v>
      </c>
      <c r="S339" s="666">
        <v>0.3916</v>
      </c>
      <c r="T339" s="666">
        <v>0</v>
      </c>
      <c r="U339" s="666">
        <v>0</v>
      </c>
      <c r="V339" s="666">
        <v>0</v>
      </c>
      <c r="W339" s="666">
        <v>0</v>
      </c>
      <c r="X339" s="666">
        <v>0</v>
      </c>
      <c r="Y339" s="666">
        <v>0</v>
      </c>
      <c r="Z339" s="666">
        <v>0</v>
      </c>
      <c r="AA339" s="666">
        <v>0</v>
      </c>
      <c r="AB339" s="666">
        <v>0</v>
      </c>
      <c r="AC339" s="666">
        <v>0</v>
      </c>
      <c r="AD339" s="666">
        <v>0</v>
      </c>
      <c r="AE339" s="666">
        <v>0</v>
      </c>
      <c r="AF339" s="666">
        <v>0</v>
      </c>
      <c r="AG339" s="666">
        <v>0</v>
      </c>
      <c r="AH339" s="666">
        <v>0</v>
      </c>
      <c r="AI339" s="666">
        <v>0</v>
      </c>
      <c r="AJ339" s="666">
        <v>0</v>
      </c>
      <c r="AK339" s="666">
        <v>0</v>
      </c>
      <c r="AL339" s="666">
        <v>0</v>
      </c>
      <c r="AM339" s="666">
        <v>0</v>
      </c>
      <c r="AN339" s="666">
        <v>0</v>
      </c>
      <c r="AO339" s="666">
        <v>0</v>
      </c>
      <c r="AP339" s="666">
        <v>0</v>
      </c>
      <c r="AQ339" s="666">
        <v>0</v>
      </c>
      <c r="AR339" s="666">
        <v>0</v>
      </c>
      <c r="AS339" s="666">
        <v>0</v>
      </c>
      <c r="AT339" s="666">
        <v>0</v>
      </c>
      <c r="AU339" s="666">
        <v>0</v>
      </c>
      <c r="AV339" s="666">
        <v>0</v>
      </c>
      <c r="AW339" s="666">
        <v>0</v>
      </c>
      <c r="AX339" s="666">
        <v>0</v>
      </c>
      <c r="AY339" s="666">
        <v>0</v>
      </c>
      <c r="AZ339" s="666">
        <v>0</v>
      </c>
      <c r="BA339" s="666">
        <v>0</v>
      </c>
      <c r="BB339" s="666">
        <v>0</v>
      </c>
      <c r="BC339" s="666">
        <v>0</v>
      </c>
      <c r="BD339" s="666">
        <v>0</v>
      </c>
      <c r="BE339" s="666">
        <v>0</v>
      </c>
      <c r="BF339" s="666">
        <v>0</v>
      </c>
      <c r="BG339" s="666">
        <v>0</v>
      </c>
      <c r="BH339" s="666">
        <v>0</v>
      </c>
      <c r="BI339" s="666">
        <v>0</v>
      </c>
      <c r="BJ339" s="666">
        <v>0</v>
      </c>
      <c r="BK339" s="666"/>
      <c r="BL339" s="666"/>
      <c r="BM339" s="666"/>
      <c r="BN339" s="666"/>
      <c r="BO339" s="666"/>
      <c r="BP339" s="666"/>
      <c r="BQ339" s="666"/>
      <c r="BR339" s="666"/>
      <c r="BS339" s="666"/>
      <c r="BT339" s="666"/>
      <c r="BU339" s="666"/>
      <c r="BV339" s="666"/>
      <c r="BW339" s="666"/>
      <c r="BX339" s="666"/>
      <c r="BY339" s="666"/>
      <c r="BZ339" s="666"/>
      <c r="CA339" s="666"/>
      <c r="CB339" s="666"/>
      <c r="CC339" s="666"/>
      <c r="CD339" s="666"/>
      <c r="CE339" s="666"/>
      <c r="CF339" s="666"/>
      <c r="CG339" s="666"/>
      <c r="CH339" s="666"/>
      <c r="CI339" s="667"/>
      <c r="CK339" s="1369"/>
    </row>
    <row r="340" spans="2:89" x14ac:dyDescent="0.25">
      <c r="B340" s="1038" t="s">
        <v>655</v>
      </c>
      <c r="C340" s="1039" t="s">
        <v>456</v>
      </c>
      <c r="D340" s="670" t="s">
        <v>457</v>
      </c>
      <c r="E340" s="671" t="s">
        <v>253</v>
      </c>
      <c r="F340" s="672">
        <v>2</v>
      </c>
      <c r="G340" s="665"/>
      <c r="H340" s="665"/>
      <c r="I340" s="665">
        <v>0</v>
      </c>
      <c r="J340" s="665">
        <v>0</v>
      </c>
      <c r="K340" s="665">
        <v>0</v>
      </c>
      <c r="L340" s="665">
        <v>0</v>
      </c>
      <c r="M340" s="666">
        <v>1.6911</v>
      </c>
      <c r="N340" s="666">
        <v>12.745900000000001</v>
      </c>
      <c r="O340" s="666">
        <v>21.671099999999999</v>
      </c>
      <c r="P340" s="666">
        <v>30.314499999999999</v>
      </c>
      <c r="Q340" s="666">
        <v>35.387900000000002</v>
      </c>
      <c r="R340" s="666">
        <v>34.009900000000002</v>
      </c>
      <c r="S340" s="666">
        <v>26.429200000000002</v>
      </c>
      <c r="T340" s="666">
        <v>0</v>
      </c>
      <c r="U340" s="666">
        <v>0</v>
      </c>
      <c r="V340" s="666">
        <v>0</v>
      </c>
      <c r="W340" s="666">
        <v>0</v>
      </c>
      <c r="X340" s="666">
        <v>0</v>
      </c>
      <c r="Y340" s="666">
        <v>0</v>
      </c>
      <c r="Z340" s="666">
        <v>0</v>
      </c>
      <c r="AA340" s="666">
        <v>0</v>
      </c>
      <c r="AB340" s="666">
        <v>0</v>
      </c>
      <c r="AC340" s="666">
        <v>0</v>
      </c>
      <c r="AD340" s="666">
        <v>0</v>
      </c>
      <c r="AE340" s="666">
        <v>0</v>
      </c>
      <c r="AF340" s="666">
        <v>0</v>
      </c>
      <c r="AG340" s="666">
        <v>0</v>
      </c>
      <c r="AH340" s="666">
        <v>0</v>
      </c>
      <c r="AI340" s="666">
        <v>0</v>
      </c>
      <c r="AJ340" s="666">
        <v>0</v>
      </c>
      <c r="AK340" s="666">
        <v>0</v>
      </c>
      <c r="AL340" s="666">
        <v>0</v>
      </c>
      <c r="AM340" s="666">
        <v>0</v>
      </c>
      <c r="AN340" s="666">
        <v>0</v>
      </c>
      <c r="AO340" s="666">
        <v>0</v>
      </c>
      <c r="AP340" s="666">
        <v>0</v>
      </c>
      <c r="AQ340" s="666">
        <v>0</v>
      </c>
      <c r="AR340" s="666">
        <v>0</v>
      </c>
      <c r="AS340" s="666">
        <v>0</v>
      </c>
      <c r="AT340" s="666">
        <v>0</v>
      </c>
      <c r="AU340" s="666">
        <v>0</v>
      </c>
      <c r="AV340" s="666">
        <v>0</v>
      </c>
      <c r="AW340" s="666">
        <v>0</v>
      </c>
      <c r="AX340" s="666">
        <v>0</v>
      </c>
      <c r="AY340" s="666">
        <v>0</v>
      </c>
      <c r="AZ340" s="666">
        <v>0</v>
      </c>
      <c r="BA340" s="666">
        <v>0</v>
      </c>
      <c r="BB340" s="666">
        <v>0</v>
      </c>
      <c r="BC340" s="666">
        <v>0</v>
      </c>
      <c r="BD340" s="666">
        <v>0</v>
      </c>
      <c r="BE340" s="666">
        <v>0</v>
      </c>
      <c r="BF340" s="666">
        <v>0</v>
      </c>
      <c r="BG340" s="666">
        <v>0</v>
      </c>
      <c r="BH340" s="666">
        <v>0</v>
      </c>
      <c r="BI340" s="666">
        <v>0</v>
      </c>
      <c r="BJ340" s="666">
        <v>0</v>
      </c>
      <c r="BK340" s="666"/>
      <c r="BL340" s="666"/>
      <c r="BM340" s="666"/>
      <c r="BN340" s="666"/>
      <c r="BO340" s="666"/>
      <c r="BP340" s="666"/>
      <c r="BQ340" s="666"/>
      <c r="BR340" s="666"/>
      <c r="BS340" s="666"/>
      <c r="BT340" s="666"/>
      <c r="BU340" s="666"/>
      <c r="BV340" s="666"/>
      <c r="BW340" s="666"/>
      <c r="BX340" s="666"/>
      <c r="BY340" s="666"/>
      <c r="BZ340" s="666"/>
      <c r="CA340" s="666"/>
      <c r="CB340" s="666"/>
      <c r="CC340" s="666"/>
      <c r="CD340" s="666"/>
      <c r="CE340" s="666"/>
      <c r="CF340" s="666"/>
      <c r="CG340" s="666"/>
      <c r="CH340" s="666"/>
      <c r="CI340" s="667"/>
      <c r="CK340" s="1369"/>
    </row>
    <row r="341" spans="2:89" ht="27.6" x14ac:dyDescent="0.25">
      <c r="B341" s="1038" t="s">
        <v>656</v>
      </c>
      <c r="C341" s="1039" t="s">
        <v>459</v>
      </c>
      <c r="D341" s="670" t="s">
        <v>460</v>
      </c>
      <c r="E341" s="671" t="s">
        <v>253</v>
      </c>
      <c r="F341" s="672">
        <v>2</v>
      </c>
      <c r="G341" s="665"/>
      <c r="H341" s="665"/>
      <c r="I341" s="665">
        <v>0</v>
      </c>
      <c r="J341" s="665">
        <v>2.407</v>
      </c>
      <c r="K341" s="665">
        <v>2.302</v>
      </c>
      <c r="L341" s="665">
        <v>2.302</v>
      </c>
      <c r="M341" s="666">
        <v>0</v>
      </c>
      <c r="N341" s="666">
        <v>0</v>
      </c>
      <c r="O341" s="666">
        <v>0</v>
      </c>
      <c r="P341" s="666">
        <v>0</v>
      </c>
      <c r="Q341" s="666">
        <v>0</v>
      </c>
      <c r="R341" s="666">
        <v>0</v>
      </c>
      <c r="S341" s="666">
        <v>0</v>
      </c>
      <c r="T341" s="666">
        <v>0</v>
      </c>
      <c r="U341" s="666">
        <v>0</v>
      </c>
      <c r="V341" s="666">
        <v>0</v>
      </c>
      <c r="W341" s="666">
        <v>0</v>
      </c>
      <c r="X341" s="666">
        <v>0</v>
      </c>
      <c r="Y341" s="666">
        <v>0</v>
      </c>
      <c r="Z341" s="666">
        <v>0</v>
      </c>
      <c r="AA341" s="666">
        <v>0</v>
      </c>
      <c r="AB341" s="666">
        <v>0</v>
      </c>
      <c r="AC341" s="666">
        <v>0</v>
      </c>
      <c r="AD341" s="666">
        <v>0</v>
      </c>
      <c r="AE341" s="666">
        <v>0</v>
      </c>
      <c r="AF341" s="666">
        <v>0</v>
      </c>
      <c r="AG341" s="666">
        <v>0</v>
      </c>
      <c r="AH341" s="666">
        <v>0</v>
      </c>
      <c r="AI341" s="666">
        <v>0</v>
      </c>
      <c r="AJ341" s="666">
        <v>0</v>
      </c>
      <c r="AK341" s="666">
        <v>0</v>
      </c>
      <c r="AL341" s="666">
        <v>0</v>
      </c>
      <c r="AM341" s="666">
        <v>0</v>
      </c>
      <c r="AN341" s="666">
        <v>0</v>
      </c>
      <c r="AO341" s="666">
        <v>0</v>
      </c>
      <c r="AP341" s="666">
        <v>0</v>
      </c>
      <c r="AQ341" s="666">
        <v>0</v>
      </c>
      <c r="AR341" s="666">
        <v>0</v>
      </c>
      <c r="AS341" s="666">
        <v>0</v>
      </c>
      <c r="AT341" s="666">
        <v>0</v>
      </c>
      <c r="AU341" s="666">
        <v>0</v>
      </c>
      <c r="AV341" s="666">
        <v>0</v>
      </c>
      <c r="AW341" s="666">
        <v>0</v>
      </c>
      <c r="AX341" s="666">
        <v>0</v>
      </c>
      <c r="AY341" s="666">
        <v>0</v>
      </c>
      <c r="AZ341" s="666">
        <v>0</v>
      </c>
      <c r="BA341" s="666">
        <v>0</v>
      </c>
      <c r="BB341" s="666">
        <v>0</v>
      </c>
      <c r="BC341" s="666">
        <v>0</v>
      </c>
      <c r="BD341" s="666">
        <v>0</v>
      </c>
      <c r="BE341" s="666">
        <v>0</v>
      </c>
      <c r="BF341" s="666">
        <v>0</v>
      </c>
      <c r="BG341" s="666">
        <v>0</v>
      </c>
      <c r="BH341" s="666">
        <v>0</v>
      </c>
      <c r="BI341" s="666">
        <v>0</v>
      </c>
      <c r="BJ341" s="666">
        <v>0</v>
      </c>
      <c r="BK341" s="666"/>
      <c r="BL341" s="666"/>
      <c r="BM341" s="666"/>
      <c r="BN341" s="666"/>
      <c r="BO341" s="666"/>
      <c r="BP341" s="666"/>
      <c r="BQ341" s="666"/>
      <c r="BR341" s="666"/>
      <c r="BS341" s="666"/>
      <c r="BT341" s="666"/>
      <c r="BU341" s="666"/>
      <c r="BV341" s="666"/>
      <c r="BW341" s="666"/>
      <c r="BX341" s="666"/>
      <c r="BY341" s="666"/>
      <c r="BZ341" s="666"/>
      <c r="CA341" s="666"/>
      <c r="CB341" s="666"/>
      <c r="CC341" s="666"/>
      <c r="CD341" s="666"/>
      <c r="CE341" s="666"/>
      <c r="CF341" s="666"/>
      <c r="CG341" s="666"/>
      <c r="CH341" s="666"/>
      <c r="CI341" s="667"/>
      <c r="CK341" s="1369"/>
    </row>
    <row r="342" spans="2:89" x14ac:dyDescent="0.25">
      <c r="B342" s="1038" t="s">
        <v>657</v>
      </c>
      <c r="C342" s="1039" t="s">
        <v>462</v>
      </c>
      <c r="D342" s="670" t="s">
        <v>463</v>
      </c>
      <c r="E342" s="671" t="s">
        <v>253</v>
      </c>
      <c r="F342" s="672">
        <v>2</v>
      </c>
      <c r="G342" s="665"/>
      <c r="H342" s="665"/>
      <c r="I342" s="665">
        <v>0</v>
      </c>
      <c r="J342" s="665">
        <v>0</v>
      </c>
      <c r="K342" s="665">
        <v>0</v>
      </c>
      <c r="L342" s="665">
        <v>0</v>
      </c>
      <c r="M342" s="666">
        <v>0</v>
      </c>
      <c r="N342" s="666">
        <v>0</v>
      </c>
      <c r="O342" s="666">
        <v>0</v>
      </c>
      <c r="P342" s="666">
        <v>0</v>
      </c>
      <c r="Q342" s="666">
        <v>0</v>
      </c>
      <c r="R342" s="666">
        <v>0</v>
      </c>
      <c r="S342" s="666">
        <v>0</v>
      </c>
      <c r="T342" s="666">
        <v>0</v>
      </c>
      <c r="U342" s="666">
        <v>0</v>
      </c>
      <c r="V342" s="666">
        <v>0</v>
      </c>
      <c r="W342" s="666">
        <v>0</v>
      </c>
      <c r="X342" s="666">
        <v>0</v>
      </c>
      <c r="Y342" s="666">
        <v>0</v>
      </c>
      <c r="Z342" s="666">
        <v>0</v>
      </c>
      <c r="AA342" s="666">
        <v>0</v>
      </c>
      <c r="AB342" s="666">
        <v>0</v>
      </c>
      <c r="AC342" s="666">
        <v>0</v>
      </c>
      <c r="AD342" s="666">
        <v>0</v>
      </c>
      <c r="AE342" s="666">
        <v>0</v>
      </c>
      <c r="AF342" s="666">
        <v>0</v>
      </c>
      <c r="AG342" s="666">
        <v>0</v>
      </c>
      <c r="AH342" s="666">
        <v>0</v>
      </c>
      <c r="AI342" s="666">
        <v>0</v>
      </c>
      <c r="AJ342" s="666">
        <v>0</v>
      </c>
      <c r="AK342" s="666">
        <v>0</v>
      </c>
      <c r="AL342" s="666">
        <v>0</v>
      </c>
      <c r="AM342" s="666">
        <v>0</v>
      </c>
      <c r="AN342" s="666">
        <v>0</v>
      </c>
      <c r="AO342" s="666">
        <v>0</v>
      </c>
      <c r="AP342" s="666">
        <v>0</v>
      </c>
      <c r="AQ342" s="666">
        <v>0</v>
      </c>
      <c r="AR342" s="666">
        <v>0</v>
      </c>
      <c r="AS342" s="666">
        <v>0</v>
      </c>
      <c r="AT342" s="666">
        <v>0</v>
      </c>
      <c r="AU342" s="666">
        <v>0</v>
      </c>
      <c r="AV342" s="666">
        <v>0</v>
      </c>
      <c r="AW342" s="666">
        <v>0</v>
      </c>
      <c r="AX342" s="666">
        <v>0</v>
      </c>
      <c r="AY342" s="666">
        <v>0</v>
      </c>
      <c r="AZ342" s="666">
        <v>0</v>
      </c>
      <c r="BA342" s="666">
        <v>0</v>
      </c>
      <c r="BB342" s="666">
        <v>0</v>
      </c>
      <c r="BC342" s="666">
        <v>0</v>
      </c>
      <c r="BD342" s="666">
        <v>0</v>
      </c>
      <c r="BE342" s="666">
        <v>0</v>
      </c>
      <c r="BF342" s="666">
        <v>0</v>
      </c>
      <c r="BG342" s="666">
        <v>0</v>
      </c>
      <c r="BH342" s="666">
        <v>0</v>
      </c>
      <c r="BI342" s="666">
        <v>0</v>
      </c>
      <c r="BJ342" s="666">
        <v>0</v>
      </c>
      <c r="BK342" s="666"/>
      <c r="BL342" s="666"/>
      <c r="BM342" s="666"/>
      <c r="BN342" s="666"/>
      <c r="BO342" s="666"/>
      <c r="BP342" s="666"/>
      <c r="BQ342" s="666"/>
      <c r="BR342" s="666"/>
      <c r="BS342" s="666"/>
      <c r="BT342" s="666"/>
      <c r="BU342" s="666"/>
      <c r="BV342" s="666"/>
      <c r="BW342" s="666"/>
      <c r="BX342" s="666"/>
      <c r="BY342" s="666"/>
      <c r="BZ342" s="666"/>
      <c r="CA342" s="666"/>
      <c r="CB342" s="666"/>
      <c r="CC342" s="666"/>
      <c r="CD342" s="666"/>
      <c r="CE342" s="666"/>
      <c r="CF342" s="666"/>
      <c r="CG342" s="666"/>
      <c r="CH342" s="666"/>
      <c r="CI342" s="667"/>
      <c r="CK342" s="1369"/>
    </row>
    <row r="343" spans="2:89" ht="27.6" x14ac:dyDescent="0.25">
      <c r="B343" s="1038" t="s">
        <v>658</v>
      </c>
      <c r="C343" s="1039" t="s">
        <v>465</v>
      </c>
      <c r="D343" s="670" t="s">
        <v>466</v>
      </c>
      <c r="E343" s="671" t="s">
        <v>253</v>
      </c>
      <c r="F343" s="672">
        <v>2</v>
      </c>
      <c r="G343" s="665"/>
      <c r="H343" s="665"/>
      <c r="I343" s="665">
        <v>0</v>
      </c>
      <c r="J343" s="665">
        <v>9.0999999999999998E-2</v>
      </c>
      <c r="K343" s="665">
        <v>0</v>
      </c>
      <c r="L343" s="665">
        <v>0</v>
      </c>
      <c r="M343" s="666">
        <v>0</v>
      </c>
      <c r="N343" s="666">
        <v>0</v>
      </c>
      <c r="O343" s="666">
        <v>0</v>
      </c>
      <c r="P343" s="666">
        <v>0</v>
      </c>
      <c r="Q343" s="666">
        <v>0</v>
      </c>
      <c r="R343" s="666">
        <v>0</v>
      </c>
      <c r="S343" s="666">
        <v>0</v>
      </c>
      <c r="T343" s="666">
        <v>0</v>
      </c>
      <c r="U343" s="666">
        <v>0</v>
      </c>
      <c r="V343" s="666">
        <v>0</v>
      </c>
      <c r="W343" s="666">
        <v>0</v>
      </c>
      <c r="X343" s="666">
        <v>0</v>
      </c>
      <c r="Y343" s="666">
        <v>0</v>
      </c>
      <c r="Z343" s="666">
        <v>0</v>
      </c>
      <c r="AA343" s="666">
        <v>0</v>
      </c>
      <c r="AB343" s="666">
        <v>0</v>
      </c>
      <c r="AC343" s="666">
        <v>0</v>
      </c>
      <c r="AD343" s="666">
        <v>0</v>
      </c>
      <c r="AE343" s="666">
        <v>0</v>
      </c>
      <c r="AF343" s="666">
        <v>0</v>
      </c>
      <c r="AG343" s="666">
        <v>0</v>
      </c>
      <c r="AH343" s="666">
        <v>0</v>
      </c>
      <c r="AI343" s="666">
        <v>0</v>
      </c>
      <c r="AJ343" s="666">
        <v>0</v>
      </c>
      <c r="AK343" s="666">
        <v>0</v>
      </c>
      <c r="AL343" s="666">
        <v>0</v>
      </c>
      <c r="AM343" s="666">
        <v>0</v>
      </c>
      <c r="AN343" s="666">
        <v>0</v>
      </c>
      <c r="AO343" s="666">
        <v>0</v>
      </c>
      <c r="AP343" s="666">
        <v>0</v>
      </c>
      <c r="AQ343" s="666">
        <v>0</v>
      </c>
      <c r="AR343" s="666">
        <v>0</v>
      </c>
      <c r="AS343" s="666">
        <v>0</v>
      </c>
      <c r="AT343" s="666">
        <v>0</v>
      </c>
      <c r="AU343" s="666">
        <v>0</v>
      </c>
      <c r="AV343" s="666">
        <v>0</v>
      </c>
      <c r="AW343" s="666">
        <v>0</v>
      </c>
      <c r="AX343" s="666">
        <v>0</v>
      </c>
      <c r="AY343" s="666">
        <v>0</v>
      </c>
      <c r="AZ343" s="666">
        <v>0</v>
      </c>
      <c r="BA343" s="666">
        <v>0</v>
      </c>
      <c r="BB343" s="666">
        <v>0</v>
      </c>
      <c r="BC343" s="666">
        <v>0</v>
      </c>
      <c r="BD343" s="666">
        <v>0</v>
      </c>
      <c r="BE343" s="666">
        <v>0</v>
      </c>
      <c r="BF343" s="666">
        <v>0</v>
      </c>
      <c r="BG343" s="666">
        <v>0</v>
      </c>
      <c r="BH343" s="666">
        <v>0</v>
      </c>
      <c r="BI343" s="666">
        <v>0</v>
      </c>
      <c r="BJ343" s="666">
        <v>0</v>
      </c>
      <c r="BK343" s="666"/>
      <c r="BL343" s="666"/>
      <c r="BM343" s="666"/>
      <c r="BN343" s="666"/>
      <c r="BO343" s="666"/>
      <c r="BP343" s="666"/>
      <c r="BQ343" s="666"/>
      <c r="BR343" s="666"/>
      <c r="BS343" s="666"/>
      <c r="BT343" s="666"/>
      <c r="BU343" s="666"/>
      <c r="BV343" s="666"/>
      <c r="BW343" s="666"/>
      <c r="BX343" s="666"/>
      <c r="BY343" s="666"/>
      <c r="BZ343" s="666"/>
      <c r="CA343" s="666"/>
      <c r="CB343" s="666"/>
      <c r="CC343" s="666"/>
      <c r="CD343" s="666"/>
      <c r="CE343" s="666"/>
      <c r="CF343" s="666"/>
      <c r="CG343" s="666"/>
      <c r="CH343" s="666"/>
      <c r="CI343" s="667"/>
      <c r="CK343" s="1369"/>
    </row>
    <row r="344" spans="2:89" x14ac:dyDescent="0.25">
      <c r="B344" s="1038" t="s">
        <v>659</v>
      </c>
      <c r="C344" s="1039" t="s">
        <v>468</v>
      </c>
      <c r="D344" s="983" t="s">
        <v>79</v>
      </c>
      <c r="E344" s="1025" t="s">
        <v>253</v>
      </c>
      <c r="F344" s="1026">
        <v>2</v>
      </c>
      <c r="G344" s="665"/>
      <c r="H344" s="665"/>
      <c r="I344" s="665">
        <v>2.29</v>
      </c>
      <c r="J344" s="665">
        <v>2.29</v>
      </c>
      <c r="K344" s="665">
        <v>2.29</v>
      </c>
      <c r="L344" s="665">
        <v>2.29</v>
      </c>
      <c r="M344" s="666">
        <v>2.29</v>
      </c>
      <c r="N344" s="666">
        <v>2.29</v>
      </c>
      <c r="O344" s="666">
        <v>2.29</v>
      </c>
      <c r="P344" s="666">
        <v>2.29</v>
      </c>
      <c r="Q344" s="666">
        <v>2.29</v>
      </c>
      <c r="R344" s="666">
        <v>2.29</v>
      </c>
      <c r="S344" s="666">
        <v>2.29</v>
      </c>
      <c r="T344" s="666">
        <v>2.29</v>
      </c>
      <c r="U344" s="666">
        <v>2.29</v>
      </c>
      <c r="V344" s="666">
        <v>2.29</v>
      </c>
      <c r="W344" s="666">
        <v>2.29</v>
      </c>
      <c r="X344" s="666">
        <v>2.29</v>
      </c>
      <c r="Y344" s="666">
        <v>2.29</v>
      </c>
      <c r="Z344" s="666">
        <v>2.29</v>
      </c>
      <c r="AA344" s="666">
        <v>2.29</v>
      </c>
      <c r="AB344" s="666">
        <v>2.29</v>
      </c>
      <c r="AC344" s="666">
        <v>2.29</v>
      </c>
      <c r="AD344" s="666">
        <v>2.29</v>
      </c>
      <c r="AE344" s="666">
        <v>2.29</v>
      </c>
      <c r="AF344" s="666">
        <v>2.29</v>
      </c>
      <c r="AG344" s="666">
        <v>2.29</v>
      </c>
      <c r="AH344" s="666">
        <v>2.29</v>
      </c>
      <c r="AI344" s="666">
        <v>2.29</v>
      </c>
      <c r="AJ344" s="666">
        <v>2.29</v>
      </c>
      <c r="AK344" s="666">
        <v>2.29</v>
      </c>
      <c r="AL344" s="666">
        <v>2.29</v>
      </c>
      <c r="AM344" s="666">
        <v>2.29</v>
      </c>
      <c r="AN344" s="666">
        <v>2.29</v>
      </c>
      <c r="AO344" s="666">
        <v>2.29</v>
      </c>
      <c r="AP344" s="666">
        <v>2.29</v>
      </c>
      <c r="AQ344" s="666">
        <v>2.29</v>
      </c>
      <c r="AR344" s="666">
        <v>2.29</v>
      </c>
      <c r="AS344" s="666">
        <v>2.29</v>
      </c>
      <c r="AT344" s="666">
        <v>2.29</v>
      </c>
      <c r="AU344" s="666">
        <v>2.29</v>
      </c>
      <c r="AV344" s="666">
        <v>2.29</v>
      </c>
      <c r="AW344" s="666">
        <v>2.29</v>
      </c>
      <c r="AX344" s="666">
        <v>2.29</v>
      </c>
      <c r="AY344" s="666">
        <v>2.29</v>
      </c>
      <c r="AZ344" s="666">
        <v>2.29</v>
      </c>
      <c r="BA344" s="666">
        <v>2.29</v>
      </c>
      <c r="BB344" s="666">
        <v>2.29</v>
      </c>
      <c r="BC344" s="666">
        <v>2.29</v>
      </c>
      <c r="BD344" s="666">
        <v>2.29</v>
      </c>
      <c r="BE344" s="666">
        <v>2.29</v>
      </c>
      <c r="BF344" s="666">
        <v>2.29</v>
      </c>
      <c r="BG344" s="666">
        <v>2.29</v>
      </c>
      <c r="BH344" s="666">
        <v>2.29</v>
      </c>
      <c r="BI344" s="666">
        <v>2.29</v>
      </c>
      <c r="BJ344" s="666">
        <v>2.29</v>
      </c>
      <c r="BK344" s="666"/>
      <c r="BL344" s="666"/>
      <c r="BM344" s="666"/>
      <c r="BN344" s="666"/>
      <c r="BO344" s="666"/>
      <c r="BP344" s="666"/>
      <c r="BQ344" s="666"/>
      <c r="BR344" s="666"/>
      <c r="BS344" s="666"/>
      <c r="BT344" s="666"/>
      <c r="BU344" s="666"/>
      <c r="BV344" s="666"/>
      <c r="BW344" s="666"/>
      <c r="BX344" s="666"/>
      <c r="BY344" s="666"/>
      <c r="BZ344" s="666"/>
      <c r="CA344" s="666"/>
      <c r="CB344" s="666"/>
      <c r="CC344" s="666"/>
      <c r="CD344" s="666"/>
      <c r="CE344" s="666"/>
      <c r="CF344" s="666"/>
      <c r="CG344" s="666"/>
      <c r="CH344" s="666"/>
      <c r="CI344" s="667"/>
      <c r="CK344" s="1369"/>
    </row>
    <row r="345" spans="2:89" ht="27.6" x14ac:dyDescent="0.25">
      <c r="B345" s="1038" t="s">
        <v>660</v>
      </c>
      <c r="C345" s="1039" t="s">
        <v>470</v>
      </c>
      <c r="D345" s="983" t="s">
        <v>79</v>
      </c>
      <c r="E345" s="1025" t="s">
        <v>253</v>
      </c>
      <c r="F345" s="1026">
        <v>2</v>
      </c>
      <c r="G345" s="665"/>
      <c r="H345" s="665"/>
      <c r="I345" s="665">
        <v>198.51</v>
      </c>
      <c r="J345" s="665">
        <v>194.43</v>
      </c>
      <c r="K345" s="665">
        <v>190.63</v>
      </c>
      <c r="L345" s="665">
        <v>186.84</v>
      </c>
      <c r="M345" s="666">
        <v>183.6549</v>
      </c>
      <c r="N345" s="666">
        <v>169.71379999999999</v>
      </c>
      <c r="O345" s="666">
        <v>147.0866</v>
      </c>
      <c r="P345" s="666">
        <v>116.0072</v>
      </c>
      <c r="Q345" s="666">
        <v>80.007199999999997</v>
      </c>
      <c r="R345" s="666">
        <v>45.5077</v>
      </c>
      <c r="S345" s="666">
        <v>18.686799999999991</v>
      </c>
      <c r="T345" s="666">
        <v>18.686800000000009</v>
      </c>
      <c r="U345" s="666">
        <v>18.686800000000009</v>
      </c>
      <c r="V345" s="666">
        <v>18.686800000000009</v>
      </c>
      <c r="W345" s="666">
        <v>18.686800000000009</v>
      </c>
      <c r="X345" s="666">
        <v>18.686800000000009</v>
      </c>
      <c r="Y345" s="666">
        <v>18.686800000000009</v>
      </c>
      <c r="Z345" s="666">
        <v>18.686800000000009</v>
      </c>
      <c r="AA345" s="666">
        <v>18.686800000000009</v>
      </c>
      <c r="AB345" s="666">
        <v>18.686800000000009</v>
      </c>
      <c r="AC345" s="666">
        <v>18.686800000000009</v>
      </c>
      <c r="AD345" s="666">
        <v>18.686800000000009</v>
      </c>
      <c r="AE345" s="666">
        <v>18.686800000000009</v>
      </c>
      <c r="AF345" s="666">
        <v>18.686800000000009</v>
      </c>
      <c r="AG345" s="666">
        <v>18.686800000000009</v>
      </c>
      <c r="AH345" s="666">
        <v>18.686800000000009</v>
      </c>
      <c r="AI345" s="666">
        <v>18.686800000000009</v>
      </c>
      <c r="AJ345" s="666">
        <v>18.686800000000009</v>
      </c>
      <c r="AK345" s="666">
        <v>18.686800000000009</v>
      </c>
      <c r="AL345" s="666">
        <v>18.686800000000009</v>
      </c>
      <c r="AM345" s="666">
        <v>18.686800000000009</v>
      </c>
      <c r="AN345" s="666">
        <v>18.686800000000009</v>
      </c>
      <c r="AO345" s="666">
        <v>18.686800000000009</v>
      </c>
      <c r="AP345" s="666">
        <v>18.686800000000009</v>
      </c>
      <c r="AQ345" s="666">
        <v>18.686800000000009</v>
      </c>
      <c r="AR345" s="666">
        <v>18.686800000000009</v>
      </c>
      <c r="AS345" s="666">
        <v>18.686800000000009</v>
      </c>
      <c r="AT345" s="666">
        <v>18.686800000000009</v>
      </c>
      <c r="AU345" s="666">
        <v>18.686800000000009</v>
      </c>
      <c r="AV345" s="666">
        <v>18.686800000000009</v>
      </c>
      <c r="AW345" s="666">
        <v>18.686800000000009</v>
      </c>
      <c r="AX345" s="666">
        <v>18.686800000000009</v>
      </c>
      <c r="AY345" s="666">
        <v>18.686800000000009</v>
      </c>
      <c r="AZ345" s="666">
        <v>18.686800000000009</v>
      </c>
      <c r="BA345" s="666">
        <v>18.686800000000009</v>
      </c>
      <c r="BB345" s="666">
        <v>18.686800000000009</v>
      </c>
      <c r="BC345" s="666">
        <v>18.686800000000009</v>
      </c>
      <c r="BD345" s="666">
        <v>18.686800000000009</v>
      </c>
      <c r="BE345" s="666">
        <v>18.686800000000009</v>
      </c>
      <c r="BF345" s="666">
        <v>18.686800000000009</v>
      </c>
      <c r="BG345" s="666">
        <v>18.686800000000009</v>
      </c>
      <c r="BH345" s="666">
        <v>18.686800000000009</v>
      </c>
      <c r="BI345" s="666">
        <v>18.686800000000009</v>
      </c>
      <c r="BJ345" s="666">
        <v>18.686800000000009</v>
      </c>
      <c r="BK345" s="666"/>
      <c r="BL345" s="666"/>
      <c r="BM345" s="666"/>
      <c r="BN345" s="666"/>
      <c r="BO345" s="666"/>
      <c r="BP345" s="666"/>
      <c r="BQ345" s="666"/>
      <c r="BR345" s="666"/>
      <c r="BS345" s="666"/>
      <c r="BT345" s="666"/>
      <c r="BU345" s="666"/>
      <c r="BV345" s="666"/>
      <c r="BW345" s="666"/>
      <c r="BX345" s="666"/>
      <c r="BY345" s="666"/>
      <c r="BZ345" s="666"/>
      <c r="CA345" s="666"/>
      <c r="CB345" s="666"/>
      <c r="CC345" s="666"/>
      <c r="CD345" s="666"/>
      <c r="CE345" s="666"/>
      <c r="CF345" s="666"/>
      <c r="CG345" s="666"/>
      <c r="CH345" s="666"/>
      <c r="CI345" s="667"/>
      <c r="CK345" s="1369"/>
    </row>
    <row r="346" spans="2:89" x14ac:dyDescent="0.25">
      <c r="B346" s="1038" t="s">
        <v>661</v>
      </c>
      <c r="C346" s="1039" t="s">
        <v>472</v>
      </c>
      <c r="D346" s="983" t="s">
        <v>79</v>
      </c>
      <c r="E346" s="1025" t="s">
        <v>253</v>
      </c>
      <c r="F346" s="1026">
        <v>2</v>
      </c>
      <c r="G346" s="665"/>
      <c r="H346" s="665"/>
      <c r="I346" s="665">
        <v>4.71</v>
      </c>
      <c r="J346" s="665">
        <v>4.71</v>
      </c>
      <c r="K346" s="665">
        <v>4.71</v>
      </c>
      <c r="L346" s="665">
        <v>4.71</v>
      </c>
      <c r="M346" s="666">
        <v>4.71</v>
      </c>
      <c r="N346" s="666">
        <v>4.71</v>
      </c>
      <c r="O346" s="666">
        <v>4.71</v>
      </c>
      <c r="P346" s="666">
        <v>4.71</v>
      </c>
      <c r="Q346" s="666">
        <v>4.71</v>
      </c>
      <c r="R346" s="666">
        <v>4.71</v>
      </c>
      <c r="S346" s="666">
        <v>4.71</v>
      </c>
      <c r="T346" s="666">
        <v>4.71</v>
      </c>
      <c r="U346" s="666">
        <v>4.71</v>
      </c>
      <c r="V346" s="666">
        <v>4.71</v>
      </c>
      <c r="W346" s="666">
        <v>4.71</v>
      </c>
      <c r="X346" s="666">
        <v>4.71</v>
      </c>
      <c r="Y346" s="666">
        <v>4.71</v>
      </c>
      <c r="Z346" s="666">
        <v>4.71</v>
      </c>
      <c r="AA346" s="666">
        <v>4.71</v>
      </c>
      <c r="AB346" s="666">
        <v>4.71</v>
      </c>
      <c r="AC346" s="666">
        <v>4.71</v>
      </c>
      <c r="AD346" s="666">
        <v>4.71</v>
      </c>
      <c r="AE346" s="666">
        <v>4.71</v>
      </c>
      <c r="AF346" s="666">
        <v>4.71</v>
      </c>
      <c r="AG346" s="666">
        <v>4.71</v>
      </c>
      <c r="AH346" s="666">
        <v>4.71</v>
      </c>
      <c r="AI346" s="666">
        <v>4.71</v>
      </c>
      <c r="AJ346" s="666">
        <v>4.71</v>
      </c>
      <c r="AK346" s="666">
        <v>4.71</v>
      </c>
      <c r="AL346" s="666">
        <v>4.71</v>
      </c>
      <c r="AM346" s="666">
        <v>4.71</v>
      </c>
      <c r="AN346" s="666">
        <v>4.71</v>
      </c>
      <c r="AO346" s="666">
        <v>4.71</v>
      </c>
      <c r="AP346" s="666">
        <v>4.71</v>
      </c>
      <c r="AQ346" s="666">
        <v>4.71</v>
      </c>
      <c r="AR346" s="666">
        <v>4.71</v>
      </c>
      <c r="AS346" s="666">
        <v>4.71</v>
      </c>
      <c r="AT346" s="666">
        <v>4.71</v>
      </c>
      <c r="AU346" s="666">
        <v>4.71</v>
      </c>
      <c r="AV346" s="666">
        <v>4.71</v>
      </c>
      <c r="AW346" s="666">
        <v>4.71</v>
      </c>
      <c r="AX346" s="666">
        <v>4.71</v>
      </c>
      <c r="AY346" s="666">
        <v>4.71</v>
      </c>
      <c r="AZ346" s="666">
        <v>4.71</v>
      </c>
      <c r="BA346" s="666">
        <v>4.71</v>
      </c>
      <c r="BB346" s="666">
        <v>4.71</v>
      </c>
      <c r="BC346" s="666">
        <v>4.71</v>
      </c>
      <c r="BD346" s="666">
        <v>4.71</v>
      </c>
      <c r="BE346" s="666">
        <v>4.71</v>
      </c>
      <c r="BF346" s="666">
        <v>4.71</v>
      </c>
      <c r="BG346" s="666">
        <v>4.71</v>
      </c>
      <c r="BH346" s="666">
        <v>4.71</v>
      </c>
      <c r="BI346" s="666">
        <v>4.71</v>
      </c>
      <c r="BJ346" s="666">
        <v>4.71</v>
      </c>
      <c r="BK346" s="666"/>
      <c r="BL346" s="666"/>
      <c r="BM346" s="666"/>
      <c r="BN346" s="666"/>
      <c r="BO346" s="666"/>
      <c r="BP346" s="666"/>
      <c r="BQ346" s="666"/>
      <c r="BR346" s="666"/>
      <c r="BS346" s="666"/>
      <c r="BT346" s="666"/>
      <c r="BU346" s="666"/>
      <c r="BV346" s="666"/>
      <c r="BW346" s="666"/>
      <c r="BX346" s="666"/>
      <c r="BY346" s="666"/>
      <c r="BZ346" s="666"/>
      <c r="CA346" s="666"/>
      <c r="CB346" s="666"/>
      <c r="CC346" s="666"/>
      <c r="CD346" s="666"/>
      <c r="CE346" s="666"/>
      <c r="CF346" s="666"/>
      <c r="CG346" s="666"/>
      <c r="CH346" s="666"/>
      <c r="CI346" s="667"/>
      <c r="CK346" s="1369"/>
    </row>
    <row r="347" spans="2:89" ht="28.2" thickBot="1" x14ac:dyDescent="0.3">
      <c r="B347" s="1040" t="s">
        <v>662</v>
      </c>
      <c r="C347" s="1041" t="s">
        <v>474</v>
      </c>
      <c r="D347" s="1042" t="s">
        <v>663</v>
      </c>
      <c r="E347" s="1043" t="s">
        <v>253</v>
      </c>
      <c r="F347" s="1044">
        <v>2</v>
      </c>
      <c r="G347" s="801"/>
      <c r="H347" s="801"/>
      <c r="I347" s="801">
        <f t="shared" ref="I347:BJ347" si="98">SUM(I334:I337)+I344+I345+I346</f>
        <v>323.73999999999995</v>
      </c>
      <c r="J347" s="801">
        <f t="shared" si="98"/>
        <v>325.59884</v>
      </c>
      <c r="K347" s="801">
        <f t="shared" si="98"/>
        <v>328.12579999999997</v>
      </c>
      <c r="L347" s="801">
        <f t="shared" si="98"/>
        <v>331.36597</v>
      </c>
      <c r="M347" s="801">
        <f t="shared" si="98"/>
        <v>335.40755999999993</v>
      </c>
      <c r="N347" s="801">
        <f t="shared" si="98"/>
        <v>339.84571</v>
      </c>
      <c r="O347" s="801">
        <f t="shared" si="98"/>
        <v>344.46767999999997</v>
      </c>
      <c r="P347" s="801">
        <f t="shared" si="98"/>
        <v>348.95351999999997</v>
      </c>
      <c r="Q347" s="801">
        <f t="shared" si="98"/>
        <v>353.45945999999998</v>
      </c>
      <c r="R347" s="801">
        <f t="shared" si="98"/>
        <v>357.66189999999995</v>
      </c>
      <c r="S347" s="801">
        <f t="shared" si="98"/>
        <v>361.75680999999997</v>
      </c>
      <c r="T347" s="801">
        <f t="shared" si="98"/>
        <v>365.53579999999999</v>
      </c>
      <c r="U347" s="801">
        <f t="shared" si="98"/>
        <v>368.87700999999998</v>
      </c>
      <c r="V347" s="801">
        <f t="shared" si="98"/>
        <v>372.02381999999994</v>
      </c>
      <c r="W347" s="801">
        <f t="shared" si="98"/>
        <v>374.91872999999998</v>
      </c>
      <c r="X347" s="801">
        <f t="shared" si="98"/>
        <v>377.70123999999998</v>
      </c>
      <c r="Y347" s="801">
        <f t="shared" si="98"/>
        <v>380.35539999999992</v>
      </c>
      <c r="Z347" s="801">
        <f t="shared" si="98"/>
        <v>382.80797999999993</v>
      </c>
      <c r="AA347" s="801">
        <f t="shared" si="98"/>
        <v>385.06359999999995</v>
      </c>
      <c r="AB347" s="801">
        <f t="shared" si="98"/>
        <v>387.32602999999989</v>
      </c>
      <c r="AC347" s="801">
        <f t="shared" si="98"/>
        <v>389.57440999999989</v>
      </c>
      <c r="AD347" s="801">
        <f t="shared" si="98"/>
        <v>391.8027899999999</v>
      </c>
      <c r="AE347" s="801">
        <f t="shared" si="98"/>
        <v>394.02655999999985</v>
      </c>
      <c r="AF347" s="801">
        <f t="shared" si="98"/>
        <v>396.22984999999989</v>
      </c>
      <c r="AG347" s="801">
        <f t="shared" si="98"/>
        <v>398.81348999999989</v>
      </c>
      <c r="AH347" s="801">
        <f t="shared" si="98"/>
        <v>401.38530999999989</v>
      </c>
      <c r="AI347" s="801">
        <f t="shared" si="98"/>
        <v>403.94247999999988</v>
      </c>
      <c r="AJ347" s="801">
        <f t="shared" si="98"/>
        <v>406.47867999999988</v>
      </c>
      <c r="AK347" s="801">
        <f t="shared" si="98"/>
        <v>408.99828999999988</v>
      </c>
      <c r="AL347" s="801">
        <f t="shared" si="98"/>
        <v>411.49519999999984</v>
      </c>
      <c r="AM347" s="801">
        <f t="shared" si="98"/>
        <v>412.82525999999984</v>
      </c>
      <c r="AN347" s="801">
        <f t="shared" si="98"/>
        <v>414.05981999999983</v>
      </c>
      <c r="AO347" s="801">
        <f t="shared" si="98"/>
        <v>415.25313999999986</v>
      </c>
      <c r="AP347" s="801">
        <f t="shared" si="98"/>
        <v>416.43045999999981</v>
      </c>
      <c r="AQ347" s="801">
        <f t="shared" si="98"/>
        <v>417.63864999999981</v>
      </c>
      <c r="AR347" s="801">
        <f t="shared" si="98"/>
        <v>418.82498999999984</v>
      </c>
      <c r="AS347" s="801">
        <f t="shared" si="98"/>
        <v>419.9946299999998</v>
      </c>
      <c r="AT347" s="801">
        <f t="shared" si="98"/>
        <v>421.15088399999979</v>
      </c>
      <c r="AU347" s="801">
        <f t="shared" si="98"/>
        <v>422.28127999999981</v>
      </c>
      <c r="AV347" s="801">
        <f t="shared" si="98"/>
        <v>423.44845799999979</v>
      </c>
      <c r="AW347" s="801">
        <f t="shared" si="98"/>
        <v>424.63889799999981</v>
      </c>
      <c r="AX347" s="801">
        <f t="shared" si="98"/>
        <v>425.84755799999982</v>
      </c>
      <c r="AY347" s="801">
        <f t="shared" si="98"/>
        <v>427.10378799999984</v>
      </c>
      <c r="AZ347" s="801">
        <f t="shared" si="98"/>
        <v>428.3656679999998</v>
      </c>
      <c r="BA347" s="801">
        <f t="shared" si="98"/>
        <v>429.6845379999998</v>
      </c>
      <c r="BB347" s="801">
        <f t="shared" si="98"/>
        <v>431.04577799999981</v>
      </c>
      <c r="BC347" s="801">
        <f t="shared" si="98"/>
        <v>432.40840799999978</v>
      </c>
      <c r="BD347" s="801">
        <f t="shared" si="98"/>
        <v>433.74435799999981</v>
      </c>
      <c r="BE347" s="801">
        <f t="shared" si="98"/>
        <v>435.0866679999998</v>
      </c>
      <c r="BF347" s="801">
        <f t="shared" si="98"/>
        <v>436.40387799999979</v>
      </c>
      <c r="BG347" s="801">
        <f t="shared" si="98"/>
        <v>437.70624799999979</v>
      </c>
      <c r="BH347" s="801">
        <f t="shared" si="98"/>
        <v>439.01678799999979</v>
      </c>
      <c r="BI347" s="801">
        <f t="shared" si="98"/>
        <v>440.31464799999975</v>
      </c>
      <c r="BJ347" s="801">
        <f t="shared" si="98"/>
        <v>441.60024799999974</v>
      </c>
      <c r="BK347" s="1520"/>
      <c r="BL347" s="1520"/>
      <c r="BM347" s="1520"/>
      <c r="BN347" s="1520"/>
      <c r="BO347" s="1520"/>
      <c r="BP347" s="1520"/>
      <c r="BQ347" s="1520"/>
      <c r="BR347" s="1520"/>
      <c r="BS347" s="1520"/>
      <c r="BT347" s="1520"/>
      <c r="BU347" s="1520"/>
      <c r="BV347" s="1520"/>
      <c r="BW347" s="1520"/>
      <c r="BX347" s="1520"/>
      <c r="BY347" s="1520"/>
      <c r="BZ347" s="1520"/>
      <c r="CA347" s="1520"/>
      <c r="CB347" s="1520"/>
      <c r="CC347" s="1520"/>
      <c r="CD347" s="1520"/>
      <c r="CE347" s="1520"/>
      <c r="CF347" s="1520"/>
      <c r="CG347" s="1520"/>
      <c r="CH347" s="1520"/>
      <c r="CI347" s="1521"/>
      <c r="CK347" s="1369"/>
    </row>
    <row r="348" spans="2:89" x14ac:dyDescent="0.25">
      <c r="B348" s="998" t="s">
        <v>664</v>
      </c>
      <c r="C348" s="999" t="s">
        <v>477</v>
      </c>
      <c r="D348" s="990" t="s">
        <v>79</v>
      </c>
      <c r="E348" s="1045" t="s">
        <v>253</v>
      </c>
      <c r="F348" s="1046">
        <v>2</v>
      </c>
      <c r="G348" s="661"/>
      <c r="H348" s="661"/>
      <c r="I348" s="661">
        <v>12.6</v>
      </c>
      <c r="J348" s="661">
        <v>12.74</v>
      </c>
      <c r="K348" s="661">
        <v>12.91</v>
      </c>
      <c r="L348" s="661">
        <v>13.07</v>
      </c>
      <c r="M348" s="662">
        <v>13.23</v>
      </c>
      <c r="N348" s="662">
        <v>13.34</v>
      </c>
      <c r="O348" s="662">
        <v>13.55</v>
      </c>
      <c r="P348" s="662">
        <v>13.78</v>
      </c>
      <c r="Q348" s="662">
        <v>14</v>
      </c>
      <c r="R348" s="662">
        <v>14.22</v>
      </c>
      <c r="S348" s="662">
        <v>14.43</v>
      </c>
      <c r="T348" s="662">
        <v>14.8</v>
      </c>
      <c r="U348" s="662">
        <v>15.06</v>
      </c>
      <c r="V348" s="662">
        <v>15.29</v>
      </c>
      <c r="W348" s="662">
        <v>15.46</v>
      </c>
      <c r="X348" s="662">
        <v>15.62</v>
      </c>
      <c r="Y348" s="662">
        <v>15.77</v>
      </c>
      <c r="Z348" s="662">
        <v>15.94</v>
      </c>
      <c r="AA348" s="662">
        <v>16.12</v>
      </c>
      <c r="AB348" s="662">
        <v>16.309999999999999</v>
      </c>
      <c r="AC348" s="662">
        <v>16.52</v>
      </c>
      <c r="AD348" s="662">
        <v>16.760000000000002</v>
      </c>
      <c r="AE348" s="662">
        <v>17.02</v>
      </c>
      <c r="AF348" s="662">
        <v>17.309999999999999</v>
      </c>
      <c r="AG348" s="662">
        <v>17.59</v>
      </c>
      <c r="AH348" s="662">
        <v>17.899999999999999</v>
      </c>
      <c r="AI348" s="662">
        <v>18.22</v>
      </c>
      <c r="AJ348" s="662">
        <v>18.53</v>
      </c>
      <c r="AK348" s="662">
        <v>18.829999999999998</v>
      </c>
      <c r="AL348" s="662">
        <v>19.11</v>
      </c>
      <c r="AM348" s="662">
        <v>19.36</v>
      </c>
      <c r="AN348" s="662">
        <v>19.57</v>
      </c>
      <c r="AO348" s="662">
        <v>19.75</v>
      </c>
      <c r="AP348" s="662">
        <v>19.91</v>
      </c>
      <c r="AQ348" s="662">
        <v>20.05</v>
      </c>
      <c r="AR348" s="662">
        <v>20.190000000000001</v>
      </c>
      <c r="AS348" s="662">
        <v>20.3</v>
      </c>
      <c r="AT348" s="662">
        <v>20.37</v>
      </c>
      <c r="AU348" s="662">
        <v>20.420000000000002</v>
      </c>
      <c r="AV348" s="662">
        <v>20.48</v>
      </c>
      <c r="AW348" s="662">
        <v>20.52</v>
      </c>
      <c r="AX348" s="662">
        <v>20.56</v>
      </c>
      <c r="AY348" s="662">
        <v>20.62</v>
      </c>
      <c r="AZ348" s="662">
        <v>20.73</v>
      </c>
      <c r="BA348" s="662">
        <v>20.88</v>
      </c>
      <c r="BB348" s="662">
        <v>21.05</v>
      </c>
      <c r="BC348" s="662">
        <v>21.21</v>
      </c>
      <c r="BD348" s="662">
        <v>21.38</v>
      </c>
      <c r="BE348" s="662">
        <v>21.53</v>
      </c>
      <c r="BF348" s="662">
        <v>21.71</v>
      </c>
      <c r="BG348" s="662">
        <v>21.89</v>
      </c>
      <c r="BH348" s="662">
        <v>22.06</v>
      </c>
      <c r="BI348" s="662">
        <v>22.23</v>
      </c>
      <c r="BJ348" s="662">
        <v>22.39</v>
      </c>
      <c r="BK348" s="662"/>
      <c r="BL348" s="662"/>
      <c r="BM348" s="662"/>
      <c r="BN348" s="662"/>
      <c r="BO348" s="662"/>
      <c r="BP348" s="662"/>
      <c r="BQ348" s="662"/>
      <c r="BR348" s="662"/>
      <c r="BS348" s="662"/>
      <c r="BT348" s="662"/>
      <c r="BU348" s="662"/>
      <c r="BV348" s="662"/>
      <c r="BW348" s="662"/>
      <c r="BX348" s="662"/>
      <c r="BY348" s="662"/>
      <c r="BZ348" s="662"/>
      <c r="CA348" s="662"/>
      <c r="CB348" s="662"/>
      <c r="CC348" s="662"/>
      <c r="CD348" s="662"/>
      <c r="CE348" s="662"/>
      <c r="CF348" s="662"/>
      <c r="CG348" s="662"/>
      <c r="CH348" s="662"/>
      <c r="CI348" s="663"/>
      <c r="CK348" s="1369"/>
    </row>
    <row r="349" spans="2:89" x14ac:dyDescent="0.25">
      <c r="B349" s="1005" t="s">
        <v>665</v>
      </c>
      <c r="C349" s="966" t="s">
        <v>479</v>
      </c>
      <c r="D349" s="972" t="s">
        <v>79</v>
      </c>
      <c r="E349" s="1047" t="s">
        <v>253</v>
      </c>
      <c r="F349" s="1048">
        <v>2</v>
      </c>
      <c r="G349" s="665"/>
      <c r="H349" s="665"/>
      <c r="I349" s="665">
        <v>1.57</v>
      </c>
      <c r="J349" s="665">
        <v>1.57</v>
      </c>
      <c r="K349" s="665">
        <v>1.57</v>
      </c>
      <c r="L349" s="665">
        <v>1.57</v>
      </c>
      <c r="M349" s="666">
        <v>1.57</v>
      </c>
      <c r="N349" s="666">
        <v>1.57</v>
      </c>
      <c r="O349" s="666">
        <v>1.57</v>
      </c>
      <c r="P349" s="666">
        <v>1.57</v>
      </c>
      <c r="Q349" s="666">
        <v>1.57</v>
      </c>
      <c r="R349" s="666">
        <v>1.57</v>
      </c>
      <c r="S349" s="666">
        <v>1.57</v>
      </c>
      <c r="T349" s="666">
        <v>1.57</v>
      </c>
      <c r="U349" s="666">
        <v>1.57</v>
      </c>
      <c r="V349" s="666">
        <v>1.57</v>
      </c>
      <c r="W349" s="666">
        <v>1.57</v>
      </c>
      <c r="X349" s="666">
        <v>1.57</v>
      </c>
      <c r="Y349" s="666">
        <v>1.57</v>
      </c>
      <c r="Z349" s="666">
        <v>1.57</v>
      </c>
      <c r="AA349" s="666">
        <v>1.57</v>
      </c>
      <c r="AB349" s="666">
        <v>1.57</v>
      </c>
      <c r="AC349" s="666">
        <v>1.57</v>
      </c>
      <c r="AD349" s="666">
        <v>1.57</v>
      </c>
      <c r="AE349" s="666">
        <v>1.57</v>
      </c>
      <c r="AF349" s="666">
        <v>1.57</v>
      </c>
      <c r="AG349" s="666">
        <v>1.57</v>
      </c>
      <c r="AH349" s="666">
        <v>1.57</v>
      </c>
      <c r="AI349" s="666">
        <v>1.57</v>
      </c>
      <c r="AJ349" s="666">
        <v>1.57</v>
      </c>
      <c r="AK349" s="666">
        <v>1.57</v>
      </c>
      <c r="AL349" s="666">
        <v>1.57</v>
      </c>
      <c r="AM349" s="666">
        <v>1.57</v>
      </c>
      <c r="AN349" s="666">
        <v>1.57</v>
      </c>
      <c r="AO349" s="666">
        <v>1.57</v>
      </c>
      <c r="AP349" s="666">
        <v>1.57</v>
      </c>
      <c r="AQ349" s="666">
        <v>1.57</v>
      </c>
      <c r="AR349" s="666">
        <v>1.57</v>
      </c>
      <c r="AS349" s="666">
        <v>1.57</v>
      </c>
      <c r="AT349" s="666">
        <v>1.57</v>
      </c>
      <c r="AU349" s="666">
        <v>1.57</v>
      </c>
      <c r="AV349" s="666">
        <v>1.57</v>
      </c>
      <c r="AW349" s="666">
        <v>1.57</v>
      </c>
      <c r="AX349" s="666">
        <v>1.57</v>
      </c>
      <c r="AY349" s="666">
        <v>1.57</v>
      </c>
      <c r="AZ349" s="666">
        <v>1.57</v>
      </c>
      <c r="BA349" s="666">
        <v>1.57</v>
      </c>
      <c r="BB349" s="666">
        <v>1.57</v>
      </c>
      <c r="BC349" s="666">
        <v>1.57</v>
      </c>
      <c r="BD349" s="666">
        <v>1.57</v>
      </c>
      <c r="BE349" s="666">
        <v>1.57</v>
      </c>
      <c r="BF349" s="666">
        <v>1.57</v>
      </c>
      <c r="BG349" s="666">
        <v>1.57</v>
      </c>
      <c r="BH349" s="666">
        <v>1.57</v>
      </c>
      <c r="BI349" s="666">
        <v>1.57</v>
      </c>
      <c r="BJ349" s="666">
        <v>1.57</v>
      </c>
      <c r="BK349" s="666"/>
      <c r="BL349" s="666"/>
      <c r="BM349" s="666"/>
      <c r="BN349" s="666"/>
      <c r="BO349" s="666"/>
      <c r="BP349" s="666"/>
      <c r="BQ349" s="666"/>
      <c r="BR349" s="666"/>
      <c r="BS349" s="666"/>
      <c r="BT349" s="666"/>
      <c r="BU349" s="666"/>
      <c r="BV349" s="666"/>
      <c r="BW349" s="666"/>
      <c r="BX349" s="666"/>
      <c r="BY349" s="666"/>
      <c r="BZ349" s="666"/>
      <c r="CA349" s="666"/>
      <c r="CB349" s="666"/>
      <c r="CC349" s="666"/>
      <c r="CD349" s="666"/>
      <c r="CE349" s="666"/>
      <c r="CF349" s="666"/>
      <c r="CG349" s="666"/>
      <c r="CH349" s="666"/>
      <c r="CI349" s="667"/>
      <c r="CK349" s="1369"/>
    </row>
    <row r="350" spans="2:89" x14ac:dyDescent="0.25">
      <c r="B350" s="1002" t="s">
        <v>666</v>
      </c>
      <c r="C350" s="1049" t="s">
        <v>481</v>
      </c>
      <c r="D350" s="972" t="s">
        <v>79</v>
      </c>
      <c r="E350" s="1047" t="s">
        <v>253</v>
      </c>
      <c r="F350" s="1048">
        <v>2</v>
      </c>
      <c r="G350" s="665"/>
      <c r="H350" s="665"/>
      <c r="I350" s="665">
        <v>220.91</v>
      </c>
      <c r="J350" s="665">
        <v>229.53719999999998</v>
      </c>
      <c r="K350" s="665">
        <v>242.942184</v>
      </c>
      <c r="L350" s="665">
        <v>257.92716799999999</v>
      </c>
      <c r="M350" s="666">
        <v>269.32955199999998</v>
      </c>
      <c r="N350" s="666">
        <v>284.37863600000003</v>
      </c>
      <c r="O350" s="666">
        <v>323.25442000000004</v>
      </c>
      <c r="P350" s="666">
        <v>382.27910400000002</v>
      </c>
      <c r="Q350" s="666">
        <v>463.55928800000004</v>
      </c>
      <c r="R350" s="666">
        <v>560.43047200000012</v>
      </c>
      <c r="S350" s="666">
        <v>657.78505600000017</v>
      </c>
      <c r="T350" s="666">
        <v>734.01190799999995</v>
      </c>
      <c r="U350" s="666">
        <v>739.06710799999996</v>
      </c>
      <c r="V350" s="666">
        <v>743.84390799999994</v>
      </c>
      <c r="W350" s="666">
        <v>748.15090799999996</v>
      </c>
      <c r="X350" s="666">
        <v>752.00280800000007</v>
      </c>
      <c r="Y350" s="666">
        <v>755.45310799999993</v>
      </c>
      <c r="Z350" s="666">
        <v>758.48650800000007</v>
      </c>
      <c r="AA350" s="666">
        <v>761.25190799999996</v>
      </c>
      <c r="AB350" s="666">
        <v>764.68980799999997</v>
      </c>
      <c r="AC350" s="666">
        <v>768.105008</v>
      </c>
      <c r="AD350" s="666">
        <v>771.68790800000011</v>
      </c>
      <c r="AE350" s="666">
        <v>775.41170799999998</v>
      </c>
      <c r="AF350" s="666">
        <v>779.34130800000003</v>
      </c>
      <c r="AG350" s="666">
        <v>783.32640800000001</v>
      </c>
      <c r="AH350" s="666">
        <v>787.12240800000006</v>
      </c>
      <c r="AI350" s="666">
        <v>790.91450800000007</v>
      </c>
      <c r="AJ350" s="666">
        <v>794.92630799999995</v>
      </c>
      <c r="AK350" s="666">
        <v>799.07550800000001</v>
      </c>
      <c r="AL350" s="666">
        <v>803.20970800000009</v>
      </c>
      <c r="AM350" s="666">
        <v>804.89800800000012</v>
      </c>
      <c r="AN350" s="666">
        <v>806.50150800000006</v>
      </c>
      <c r="AO350" s="666">
        <v>808.03040799999997</v>
      </c>
      <c r="AP350" s="666">
        <v>809.48280799999998</v>
      </c>
      <c r="AQ350" s="666">
        <v>810.8496080000001</v>
      </c>
      <c r="AR350" s="666">
        <v>812.11160799999993</v>
      </c>
      <c r="AS350" s="666">
        <v>813.40960799999993</v>
      </c>
      <c r="AT350" s="666">
        <v>814.73300800000004</v>
      </c>
      <c r="AU350" s="666">
        <v>816.07040800000004</v>
      </c>
      <c r="AV350" s="666">
        <v>817.37560799999994</v>
      </c>
      <c r="AW350" s="666">
        <v>818.67780800000003</v>
      </c>
      <c r="AX350" s="666">
        <v>820.02090800000008</v>
      </c>
      <c r="AY350" s="666">
        <v>821.33810800000003</v>
      </c>
      <c r="AZ350" s="666">
        <v>822.60160799999994</v>
      </c>
      <c r="BA350" s="666">
        <v>823.80650799999989</v>
      </c>
      <c r="BB350" s="666">
        <v>825.02420800000004</v>
      </c>
      <c r="BC350" s="666">
        <v>826.29360800000006</v>
      </c>
      <c r="BD350" s="666">
        <v>827.59410800000001</v>
      </c>
      <c r="BE350" s="666">
        <v>828.92680799999994</v>
      </c>
      <c r="BF350" s="666">
        <v>830.25930800000003</v>
      </c>
      <c r="BG350" s="666">
        <v>831.5951080000001</v>
      </c>
      <c r="BH350" s="666">
        <v>832.96620799999994</v>
      </c>
      <c r="BI350" s="666">
        <v>834.3374080000001</v>
      </c>
      <c r="BJ350" s="666">
        <v>835.74910799999998</v>
      </c>
      <c r="BK350" s="666"/>
      <c r="BL350" s="666"/>
      <c r="BM350" s="666"/>
      <c r="BN350" s="666"/>
      <c r="BO350" s="666"/>
      <c r="BP350" s="666"/>
      <c r="BQ350" s="666"/>
      <c r="BR350" s="666"/>
      <c r="BS350" s="666"/>
      <c r="BT350" s="666"/>
      <c r="BU350" s="666"/>
      <c r="BV350" s="666"/>
      <c r="BW350" s="666"/>
      <c r="BX350" s="666"/>
      <c r="BY350" s="666"/>
      <c r="BZ350" s="666"/>
      <c r="CA350" s="666"/>
      <c r="CB350" s="666"/>
      <c r="CC350" s="666"/>
      <c r="CD350" s="666"/>
      <c r="CE350" s="666"/>
      <c r="CF350" s="666"/>
      <c r="CG350" s="666"/>
      <c r="CH350" s="666"/>
      <c r="CI350" s="667"/>
      <c r="CK350" s="1369"/>
    </row>
    <row r="351" spans="2:89" x14ac:dyDescent="0.25">
      <c r="B351" s="1002" t="s">
        <v>667</v>
      </c>
      <c r="C351" s="1049" t="s">
        <v>483</v>
      </c>
      <c r="D351" s="972" t="s">
        <v>79</v>
      </c>
      <c r="E351" s="1047" t="s">
        <v>253</v>
      </c>
      <c r="F351" s="1048">
        <v>2</v>
      </c>
      <c r="G351" s="665"/>
      <c r="H351" s="665"/>
      <c r="I351" s="665">
        <v>511.95</v>
      </c>
      <c r="J351" s="665">
        <v>502.42</v>
      </c>
      <c r="K351" s="665">
        <v>493.72</v>
      </c>
      <c r="L351" s="665">
        <v>485.04</v>
      </c>
      <c r="M351" s="666">
        <v>481.48539999999997</v>
      </c>
      <c r="N351" s="666">
        <v>474.76410000000004</v>
      </c>
      <c r="O351" s="666">
        <v>444.42609999999996</v>
      </c>
      <c r="P351" s="666">
        <v>393.62920000000003</v>
      </c>
      <c r="Q351" s="666">
        <v>320.32679999999993</v>
      </c>
      <c r="R351" s="666">
        <v>230.14340000000001</v>
      </c>
      <c r="S351" s="666">
        <v>139.49660000000003</v>
      </c>
      <c r="T351" s="666">
        <v>69.563299999999984</v>
      </c>
      <c r="U351" s="666">
        <v>70.748099999999994</v>
      </c>
      <c r="V351" s="666">
        <v>71.831299999999999</v>
      </c>
      <c r="W351" s="666">
        <v>72.834300000000013</v>
      </c>
      <c r="X351" s="666">
        <v>73.782399999999967</v>
      </c>
      <c r="Y351" s="666">
        <v>74.692100000000053</v>
      </c>
      <c r="Z351" s="666">
        <v>75.51870000000001</v>
      </c>
      <c r="AA351" s="666">
        <v>76.273299999999978</v>
      </c>
      <c r="AB351" s="666">
        <v>76.995399999999989</v>
      </c>
      <c r="AC351" s="666">
        <v>77.700199999999967</v>
      </c>
      <c r="AD351" s="666">
        <v>78.377300000000048</v>
      </c>
      <c r="AE351" s="666">
        <v>79.043500000000023</v>
      </c>
      <c r="AF351" s="666">
        <v>79.683899999999994</v>
      </c>
      <c r="AG351" s="666">
        <v>80.308799999999977</v>
      </c>
      <c r="AH351" s="666">
        <v>80.932799999999986</v>
      </c>
      <c r="AI351" s="666">
        <v>81.540700000000001</v>
      </c>
      <c r="AJ351" s="666">
        <v>82.118900000000025</v>
      </c>
      <c r="AK351" s="666">
        <v>82.689699999999988</v>
      </c>
      <c r="AL351" s="666">
        <v>83.245499999999979</v>
      </c>
      <c r="AM351" s="666">
        <v>83.527199999999965</v>
      </c>
      <c r="AN351" s="666">
        <v>83.783699999999996</v>
      </c>
      <c r="AO351" s="666">
        <v>84.03479999999999</v>
      </c>
      <c r="AP351" s="666">
        <v>84.272400000000033</v>
      </c>
      <c r="AQ351" s="666">
        <v>84.525599999999997</v>
      </c>
      <c r="AR351" s="666">
        <v>84.773600000000002</v>
      </c>
      <c r="AS351" s="666">
        <v>85.015600000000035</v>
      </c>
      <c r="AT351" s="666">
        <v>85.242200000000011</v>
      </c>
      <c r="AU351" s="666">
        <v>85.464799999999997</v>
      </c>
      <c r="AV351" s="666">
        <v>85.699600000000004</v>
      </c>
      <c r="AW351" s="666">
        <v>85.937400000000039</v>
      </c>
      <c r="AX351" s="666">
        <v>86.174300000000017</v>
      </c>
      <c r="AY351" s="666">
        <v>86.427099999999967</v>
      </c>
      <c r="AZ351" s="666">
        <v>86.683599999999984</v>
      </c>
      <c r="BA351" s="666">
        <v>86.948699999999988</v>
      </c>
      <c r="BB351" s="666">
        <v>87.220999999999975</v>
      </c>
      <c r="BC351" s="666">
        <v>87.491599999999977</v>
      </c>
      <c r="BD351" s="666">
        <v>87.751100000000008</v>
      </c>
      <c r="BE351" s="666">
        <v>88.008400000000023</v>
      </c>
      <c r="BF351" s="666">
        <v>88.255899999999997</v>
      </c>
      <c r="BG351" s="666">
        <v>88.510100000000023</v>
      </c>
      <c r="BH351" s="666">
        <v>88.748999999999967</v>
      </c>
      <c r="BI351" s="666">
        <v>88.987799999999964</v>
      </c>
      <c r="BJ351" s="666">
        <v>89.216100000000026</v>
      </c>
      <c r="BK351" s="666"/>
      <c r="BL351" s="666"/>
      <c r="BM351" s="666"/>
      <c r="BN351" s="666"/>
      <c r="BO351" s="666"/>
      <c r="BP351" s="666"/>
      <c r="BQ351" s="666"/>
      <c r="BR351" s="666"/>
      <c r="BS351" s="666"/>
      <c r="BT351" s="666"/>
      <c r="BU351" s="666"/>
      <c r="BV351" s="666"/>
      <c r="BW351" s="666"/>
      <c r="BX351" s="666"/>
      <c r="BY351" s="666"/>
      <c r="BZ351" s="666"/>
      <c r="CA351" s="666"/>
      <c r="CB351" s="666"/>
      <c r="CC351" s="666"/>
      <c r="CD351" s="666"/>
      <c r="CE351" s="666"/>
      <c r="CF351" s="666"/>
      <c r="CG351" s="666"/>
      <c r="CH351" s="666"/>
      <c r="CI351" s="667"/>
      <c r="CK351" s="1369"/>
    </row>
    <row r="352" spans="2:89" x14ac:dyDescent="0.25">
      <c r="B352" s="1050" t="s">
        <v>668</v>
      </c>
      <c r="C352" s="1049" t="s">
        <v>485</v>
      </c>
      <c r="D352" s="1051" t="s">
        <v>669</v>
      </c>
      <c r="E352" s="1047" t="s">
        <v>253</v>
      </c>
      <c r="F352" s="1048">
        <v>2</v>
      </c>
      <c r="G352" s="639"/>
      <c r="H352" s="639"/>
      <c r="I352" s="639">
        <f t="shared" ref="I352:BJ352" si="99">SUM(I348:I351)</f>
        <v>747.03</v>
      </c>
      <c r="J352" s="639">
        <f t="shared" si="99"/>
        <v>746.2672</v>
      </c>
      <c r="K352" s="639">
        <f t="shared" si="99"/>
        <v>751.14218400000004</v>
      </c>
      <c r="L352" s="639">
        <f t="shared" si="99"/>
        <v>757.607168</v>
      </c>
      <c r="M352" s="791">
        <f t="shared" si="99"/>
        <v>765.6149519999999</v>
      </c>
      <c r="N352" s="791">
        <f t="shared" si="99"/>
        <v>774.0527360000001</v>
      </c>
      <c r="O352" s="791">
        <f t="shared" si="99"/>
        <v>782.80052000000001</v>
      </c>
      <c r="P352" s="791">
        <f t="shared" si="99"/>
        <v>791.25830400000007</v>
      </c>
      <c r="Q352" s="791">
        <f t="shared" si="99"/>
        <v>799.45608799999991</v>
      </c>
      <c r="R352" s="791">
        <f t="shared" si="99"/>
        <v>806.36387200000013</v>
      </c>
      <c r="S352" s="791">
        <f t="shared" si="99"/>
        <v>813.28165600000023</v>
      </c>
      <c r="T352" s="791">
        <f t="shared" si="99"/>
        <v>819.94520799999998</v>
      </c>
      <c r="U352" s="791">
        <f t="shared" si="99"/>
        <v>826.44520799999998</v>
      </c>
      <c r="V352" s="791">
        <f t="shared" si="99"/>
        <v>832.53520800000001</v>
      </c>
      <c r="W352" s="791">
        <f t="shared" si="99"/>
        <v>838.01520799999992</v>
      </c>
      <c r="X352" s="791">
        <f t="shared" si="99"/>
        <v>842.97520799999995</v>
      </c>
      <c r="Y352" s="791">
        <f t="shared" si="99"/>
        <v>847.48520800000006</v>
      </c>
      <c r="Z352" s="791">
        <f t="shared" si="99"/>
        <v>851.51520800000003</v>
      </c>
      <c r="AA352" s="791">
        <f t="shared" si="99"/>
        <v>855.21520799999996</v>
      </c>
      <c r="AB352" s="791">
        <f t="shared" si="99"/>
        <v>859.56520799999998</v>
      </c>
      <c r="AC352" s="791">
        <f t="shared" si="99"/>
        <v>863.89520800000003</v>
      </c>
      <c r="AD352" s="791">
        <f t="shared" si="99"/>
        <v>868.39520800000014</v>
      </c>
      <c r="AE352" s="791">
        <f t="shared" si="99"/>
        <v>873.045208</v>
      </c>
      <c r="AF352" s="791">
        <f t="shared" si="99"/>
        <v>877.90520800000002</v>
      </c>
      <c r="AG352" s="791">
        <f t="shared" si="99"/>
        <v>882.795208</v>
      </c>
      <c r="AH352" s="791">
        <f t="shared" si="99"/>
        <v>887.52520800000002</v>
      </c>
      <c r="AI352" s="791">
        <f t="shared" si="99"/>
        <v>892.24520800000005</v>
      </c>
      <c r="AJ352" s="791">
        <f t="shared" si="99"/>
        <v>897.14520800000003</v>
      </c>
      <c r="AK352" s="791">
        <f t="shared" si="99"/>
        <v>902.16520800000001</v>
      </c>
      <c r="AL352" s="791">
        <f t="shared" si="99"/>
        <v>907.13520800000003</v>
      </c>
      <c r="AM352" s="791">
        <f t="shared" si="99"/>
        <v>909.35520800000006</v>
      </c>
      <c r="AN352" s="791">
        <f t="shared" si="99"/>
        <v>911.425208</v>
      </c>
      <c r="AO352" s="791">
        <f t="shared" si="99"/>
        <v>913.38520800000003</v>
      </c>
      <c r="AP352" s="791">
        <f t="shared" si="99"/>
        <v>915.23520800000006</v>
      </c>
      <c r="AQ352" s="791">
        <f t="shared" si="99"/>
        <v>916.99520800000005</v>
      </c>
      <c r="AR352" s="791">
        <f t="shared" si="99"/>
        <v>918.64520799999991</v>
      </c>
      <c r="AS352" s="791">
        <f t="shared" si="99"/>
        <v>920.295208</v>
      </c>
      <c r="AT352" s="791">
        <f t="shared" si="99"/>
        <v>921.91520800000012</v>
      </c>
      <c r="AU352" s="791">
        <f t="shared" si="99"/>
        <v>923.52520800000002</v>
      </c>
      <c r="AV352" s="791">
        <f t="shared" si="99"/>
        <v>925.12520799999993</v>
      </c>
      <c r="AW352" s="791">
        <f t="shared" si="99"/>
        <v>926.70520800000008</v>
      </c>
      <c r="AX352" s="791">
        <f t="shared" si="99"/>
        <v>928.32520800000009</v>
      </c>
      <c r="AY352" s="791">
        <f t="shared" si="99"/>
        <v>929.95520800000008</v>
      </c>
      <c r="AZ352" s="791">
        <f t="shared" si="99"/>
        <v>931.58520799999985</v>
      </c>
      <c r="BA352" s="791">
        <f t="shared" si="99"/>
        <v>933.20520799999997</v>
      </c>
      <c r="BB352" s="791">
        <f t="shared" si="99"/>
        <v>934.86520800000005</v>
      </c>
      <c r="BC352" s="791">
        <f t="shared" si="99"/>
        <v>936.56520799999998</v>
      </c>
      <c r="BD352" s="791">
        <f t="shared" si="99"/>
        <v>938.295208</v>
      </c>
      <c r="BE352" s="791">
        <f t="shared" si="99"/>
        <v>940.03520800000001</v>
      </c>
      <c r="BF352" s="791">
        <f t="shared" si="99"/>
        <v>941.795208</v>
      </c>
      <c r="BG352" s="791">
        <f t="shared" si="99"/>
        <v>943.56520800000021</v>
      </c>
      <c r="BH352" s="791">
        <f t="shared" si="99"/>
        <v>945.34520799999996</v>
      </c>
      <c r="BI352" s="791">
        <f t="shared" si="99"/>
        <v>947.12520800000004</v>
      </c>
      <c r="BJ352" s="791">
        <f t="shared" si="99"/>
        <v>948.925208</v>
      </c>
      <c r="BK352" s="1519"/>
      <c r="BL352" s="1519"/>
      <c r="BM352" s="1519"/>
      <c r="BN352" s="1519"/>
      <c r="BO352" s="1519"/>
      <c r="BP352" s="1519"/>
      <c r="BQ352" s="1519"/>
      <c r="BR352" s="1519"/>
      <c r="BS352" s="1519"/>
      <c r="BT352" s="1519"/>
      <c r="BU352" s="1519"/>
      <c r="BV352" s="1519"/>
      <c r="BW352" s="1519"/>
      <c r="BX352" s="1519"/>
      <c r="BY352" s="1519"/>
      <c r="BZ352" s="1519"/>
      <c r="CA352" s="1519"/>
      <c r="CB352" s="1519"/>
      <c r="CC352" s="1519"/>
      <c r="CD352" s="1519"/>
      <c r="CE352" s="1519"/>
      <c r="CF352" s="1519"/>
      <c r="CG352" s="1519"/>
      <c r="CH352" s="1519"/>
      <c r="CI352" s="1518"/>
      <c r="CK352" s="1369"/>
    </row>
    <row r="353" spans="2:89" ht="27.6" x14ac:dyDescent="0.25">
      <c r="B353" s="1050" t="s">
        <v>670</v>
      </c>
      <c r="C353" s="1049" t="s">
        <v>488</v>
      </c>
      <c r="D353" s="1051" t="s">
        <v>671</v>
      </c>
      <c r="E353" s="1047" t="s">
        <v>490</v>
      </c>
      <c r="F353" s="1048">
        <v>1</v>
      </c>
      <c r="G353" s="820"/>
      <c r="H353" s="820"/>
      <c r="I353" s="820">
        <f t="shared" ref="I353:BJ353" si="100">(I351+I350)/(I337+I345)</f>
        <v>2.4369367871512653</v>
      </c>
      <c r="J353" s="820">
        <f t="shared" si="100"/>
        <v>2.4203425950579009</v>
      </c>
      <c r="K353" s="820">
        <f t="shared" si="100"/>
        <v>2.4170625883026147</v>
      </c>
      <c r="L353" s="820">
        <f t="shared" si="100"/>
        <v>2.4134380190197069</v>
      </c>
      <c r="M353" s="820">
        <f t="shared" si="100"/>
        <v>2.4086386150334294</v>
      </c>
      <c r="N353" s="820">
        <f t="shared" si="100"/>
        <v>2.4024590732283433</v>
      </c>
      <c r="O353" s="820">
        <f t="shared" si="100"/>
        <v>2.3957248723059035</v>
      </c>
      <c r="P353" s="820">
        <f t="shared" si="100"/>
        <v>2.389148584175957</v>
      </c>
      <c r="Q353" s="820">
        <f t="shared" si="100"/>
        <v>2.3819124103090297</v>
      </c>
      <c r="R353" s="820">
        <f t="shared" si="100"/>
        <v>2.3731557139979698</v>
      </c>
      <c r="S353" s="820">
        <f t="shared" si="100"/>
        <v>2.3654221850613264</v>
      </c>
      <c r="T353" s="820">
        <f t="shared" si="100"/>
        <v>2.3588373355940044</v>
      </c>
      <c r="U353" s="820">
        <f t="shared" si="100"/>
        <v>2.355229903843103</v>
      </c>
      <c r="V353" s="820">
        <f t="shared" si="100"/>
        <v>2.3519109128926869</v>
      </c>
      <c r="W353" s="820">
        <f t="shared" si="100"/>
        <v>2.3487003028161482</v>
      </c>
      <c r="X353" s="820">
        <f t="shared" si="100"/>
        <v>2.3449065774529876</v>
      </c>
      <c r="Y353" s="820">
        <f t="shared" si="100"/>
        <v>2.3407753434839425</v>
      </c>
      <c r="Z353" s="820">
        <f t="shared" si="100"/>
        <v>2.3366204240978816</v>
      </c>
      <c r="AA353" s="820">
        <f t="shared" si="100"/>
        <v>2.3328509226391425</v>
      </c>
      <c r="AB353" s="820">
        <f t="shared" si="100"/>
        <v>2.3308533728999214</v>
      </c>
      <c r="AC353" s="820">
        <f t="shared" si="100"/>
        <v>2.3288587965546212</v>
      </c>
      <c r="AD353" s="820">
        <f t="shared" si="100"/>
        <v>2.3273339212549216</v>
      </c>
      <c r="AE353" s="820">
        <f t="shared" si="100"/>
        <v>2.3262726590017895</v>
      </c>
      <c r="AF353" s="820">
        <f t="shared" si="100"/>
        <v>2.3258394890234571</v>
      </c>
      <c r="AG353" s="820">
        <f t="shared" si="100"/>
        <v>2.3231394761082145</v>
      </c>
      <c r="AH353" s="820">
        <f t="shared" si="100"/>
        <v>2.3200397931008925</v>
      </c>
      <c r="AI353" s="820">
        <f t="shared" si="100"/>
        <v>2.3170166829516825</v>
      </c>
      <c r="AJ353" s="820">
        <f t="shared" si="100"/>
        <v>2.3146611684905194</v>
      </c>
      <c r="AK353" s="820">
        <f t="shared" si="100"/>
        <v>2.3127764854634383</v>
      </c>
      <c r="AL353" s="820">
        <f t="shared" si="100"/>
        <v>2.3109131918230479</v>
      </c>
      <c r="AM353" s="820">
        <f t="shared" si="100"/>
        <v>2.3090657889901243</v>
      </c>
      <c r="AN353" s="820">
        <f t="shared" si="100"/>
        <v>2.3075154822269122</v>
      </c>
      <c r="AO353" s="820">
        <f t="shared" si="100"/>
        <v>2.3060127368421224</v>
      </c>
      <c r="AP353" s="820">
        <f t="shared" si="100"/>
        <v>2.3043809410461971</v>
      </c>
      <c r="AQ353" s="820">
        <f t="shared" si="100"/>
        <v>2.3023948063282398</v>
      </c>
      <c r="AR353" s="820">
        <f t="shared" si="100"/>
        <v>2.3002660417349374</v>
      </c>
      <c r="AS353" s="820">
        <f t="shared" si="100"/>
        <v>2.2982644778477601</v>
      </c>
      <c r="AT353" s="820">
        <f t="shared" si="100"/>
        <v>2.2964357692033186</v>
      </c>
      <c r="AU353" s="820">
        <f t="shared" si="100"/>
        <v>2.2947927268373216</v>
      </c>
      <c r="AV353" s="820">
        <f t="shared" si="100"/>
        <v>2.2928927630138651</v>
      </c>
      <c r="AW353" s="820">
        <f t="shared" si="100"/>
        <v>2.2908674345014011</v>
      </c>
      <c r="AX353" s="820">
        <f t="shared" si="100"/>
        <v>2.2888482455228734</v>
      </c>
      <c r="AY353" s="820">
        <f t="shared" si="100"/>
        <v>2.2865404196092971</v>
      </c>
      <c r="AZ353" s="820">
        <f t="shared" si="100"/>
        <v>2.2840297968327352</v>
      </c>
      <c r="BA353" s="820">
        <f t="shared" si="100"/>
        <v>2.2811392766185676</v>
      </c>
      <c r="BB353" s="820">
        <f t="shared" si="100"/>
        <v>2.2780742315630071</v>
      </c>
      <c r="BC353" s="820">
        <f t="shared" si="100"/>
        <v>2.2751439847356445</v>
      </c>
      <c r="BD353" s="820">
        <f t="shared" si="100"/>
        <v>2.2724312431594904</v>
      </c>
      <c r="BE353" s="820">
        <f t="shared" si="100"/>
        <v>2.2697726889514334</v>
      </c>
      <c r="BF353" s="820">
        <f t="shared" si="100"/>
        <v>2.2672452992267234</v>
      </c>
      <c r="BG353" s="820">
        <f t="shared" si="100"/>
        <v>2.2647837779524345</v>
      </c>
      <c r="BH353" s="820">
        <f t="shared" si="100"/>
        <v>2.2623953138453854</v>
      </c>
      <c r="BI353" s="820">
        <f t="shared" si="100"/>
        <v>2.2600903314325511</v>
      </c>
      <c r="BJ353" s="820">
        <f t="shared" si="100"/>
        <v>2.2579388454318732</v>
      </c>
      <c r="BK353" s="1526"/>
      <c r="BL353" s="1526"/>
      <c r="BM353" s="1526"/>
      <c r="BN353" s="1526"/>
      <c r="BO353" s="1526"/>
      <c r="BP353" s="1526"/>
      <c r="BQ353" s="1526"/>
      <c r="BR353" s="1526"/>
      <c r="BS353" s="1526"/>
      <c r="BT353" s="1526"/>
      <c r="BU353" s="1526"/>
      <c r="BV353" s="1526"/>
      <c r="BW353" s="1526"/>
      <c r="BX353" s="1526"/>
      <c r="BY353" s="1526"/>
      <c r="BZ353" s="1526"/>
      <c r="CA353" s="1526"/>
      <c r="CB353" s="1526"/>
      <c r="CC353" s="1526"/>
      <c r="CD353" s="1526"/>
      <c r="CE353" s="1526"/>
      <c r="CF353" s="1526"/>
      <c r="CG353" s="1526"/>
      <c r="CH353" s="1526"/>
      <c r="CI353" s="1522"/>
      <c r="CK353" s="1369"/>
    </row>
    <row r="354" spans="2:89" ht="27.6" x14ac:dyDescent="0.25">
      <c r="B354" s="1050" t="s">
        <v>672</v>
      </c>
      <c r="C354" s="1049" t="s">
        <v>492</v>
      </c>
      <c r="D354" s="1051" t="s">
        <v>673</v>
      </c>
      <c r="E354" s="1047" t="s">
        <v>284</v>
      </c>
      <c r="F354" s="1048">
        <v>1</v>
      </c>
      <c r="G354" s="814"/>
      <c r="H354" s="814"/>
      <c r="I354" s="814">
        <f t="shared" ref="I354:BJ354" si="101">I337/(I337+I345)</f>
        <v>0.33990622817809996</v>
      </c>
      <c r="J354" s="814">
        <f t="shared" si="101"/>
        <v>0.35708370549930024</v>
      </c>
      <c r="K354" s="814">
        <f t="shared" si="101"/>
        <v>0.37452383030411207</v>
      </c>
      <c r="L354" s="814">
        <f t="shared" si="101"/>
        <v>0.39307310081077235</v>
      </c>
      <c r="M354" s="815">
        <f t="shared" si="101"/>
        <v>0.41082914931067727</v>
      </c>
      <c r="N354" s="815">
        <f t="shared" si="101"/>
        <v>0.46290672448447112</v>
      </c>
      <c r="O354" s="815">
        <f t="shared" si="101"/>
        <v>0.54098219660059954</v>
      </c>
      <c r="P354" s="815">
        <f t="shared" si="101"/>
        <v>0.64279485577690498</v>
      </c>
      <c r="Q354" s="815">
        <f t="shared" si="101"/>
        <v>0.75689051571218013</v>
      </c>
      <c r="R354" s="815">
        <f t="shared" si="101"/>
        <v>0.86339434920522473</v>
      </c>
      <c r="S354" s="815">
        <f t="shared" si="101"/>
        <v>0.94455890091643602</v>
      </c>
      <c r="T354" s="815">
        <f t="shared" si="101"/>
        <v>0.9451462400980668</v>
      </c>
      <c r="U354" s="815">
        <f t="shared" si="101"/>
        <v>0.9456521565261401</v>
      </c>
      <c r="V354" s="815">
        <f t="shared" si="101"/>
        <v>0.94611864083155628</v>
      </c>
      <c r="W354" s="815">
        <f t="shared" si="101"/>
        <v>0.9465402148650347</v>
      </c>
      <c r="X354" s="815">
        <f t="shared" si="101"/>
        <v>0.94693680656054025</v>
      </c>
      <c r="Y354" s="815">
        <f t="shared" si="101"/>
        <v>0.9473084946258995</v>
      </c>
      <c r="Z354" s="815">
        <f t="shared" si="101"/>
        <v>0.94764546057722898</v>
      </c>
      <c r="AA354" s="815">
        <f t="shared" si="101"/>
        <v>0.94794960413755913</v>
      </c>
      <c r="AB354" s="815">
        <f t="shared" si="101"/>
        <v>0.94825121031626081</v>
      </c>
      <c r="AC354" s="815">
        <f t="shared" si="101"/>
        <v>0.94854735091740305</v>
      </c>
      <c r="AD354" s="815">
        <f t="shared" si="101"/>
        <v>0.9488387207117569</v>
      </c>
      <c r="AE354" s="815">
        <f t="shared" si="101"/>
        <v>0.9491247855742081</v>
      </c>
      <c r="AF354" s="815">
        <f t="shared" si="101"/>
        <v>0.9494048638401732</v>
      </c>
      <c r="AG354" s="815">
        <f t="shared" si="101"/>
        <v>0.94973335690809513</v>
      </c>
      <c r="AH354" s="815">
        <f t="shared" si="101"/>
        <v>0.95005603421744833</v>
      </c>
      <c r="AI354" s="815">
        <f t="shared" si="101"/>
        <v>0.95037266446006297</v>
      </c>
      <c r="AJ354" s="815">
        <f t="shared" si="101"/>
        <v>0.95068257607611417</v>
      </c>
      <c r="AK354" s="815">
        <f t="shared" si="101"/>
        <v>0.95098650838516841</v>
      </c>
      <c r="AL354" s="815">
        <f t="shared" si="101"/>
        <v>0.95128510471455319</v>
      </c>
      <c r="AM354" s="815">
        <f t="shared" si="101"/>
        <v>0.95143198302214238</v>
      </c>
      <c r="AN354" s="815">
        <f t="shared" si="101"/>
        <v>0.95156599264392372</v>
      </c>
      <c r="AO354" s="815">
        <f t="shared" si="101"/>
        <v>0.95169411560458328</v>
      </c>
      <c r="AP354" s="815">
        <f t="shared" si="101"/>
        <v>0.95181957499805459</v>
      </c>
      <c r="AQ354" s="815">
        <f t="shared" si="101"/>
        <v>0.95194819905389372</v>
      </c>
      <c r="AR354" s="815">
        <f t="shared" si="101"/>
        <v>0.95207345256084053</v>
      </c>
      <c r="AS354" s="815">
        <f t="shared" si="101"/>
        <v>0.95219723549359103</v>
      </c>
      <c r="AT354" s="815">
        <f t="shared" si="101"/>
        <v>0.95231753547154541</v>
      </c>
      <c r="AU354" s="815">
        <f t="shared" si="101"/>
        <v>0.95243410091215908</v>
      </c>
      <c r="AV354" s="815">
        <f t="shared" si="101"/>
        <v>0.95255452911969707</v>
      </c>
      <c r="AW354" s="815">
        <f t="shared" si="101"/>
        <v>0.95267713697884149</v>
      </c>
      <c r="AX354" s="815">
        <f t="shared" si="101"/>
        <v>0.95280128495842054</v>
      </c>
      <c r="AY354" s="815">
        <f t="shared" si="101"/>
        <v>0.95293042392834792</v>
      </c>
      <c r="AZ354" s="815">
        <f t="shared" si="101"/>
        <v>0.95306070347132055</v>
      </c>
      <c r="BA354" s="815">
        <f t="shared" si="101"/>
        <v>0.95319577306845782</v>
      </c>
      <c r="BB354" s="815">
        <f t="shared" si="101"/>
        <v>0.95333500556971784</v>
      </c>
      <c r="BC354" s="815">
        <f t="shared" si="101"/>
        <v>0.95347357317480452</v>
      </c>
      <c r="BD354" s="815">
        <f t="shared" si="101"/>
        <v>0.95360824770421171</v>
      </c>
      <c r="BE354" s="815">
        <f t="shared" si="101"/>
        <v>0.95374287309087857</v>
      </c>
      <c r="BF354" s="815">
        <f t="shared" si="101"/>
        <v>0.95387386176235212</v>
      </c>
      <c r="BG354" s="815">
        <f t="shared" si="101"/>
        <v>0.95400356270797071</v>
      </c>
      <c r="BH354" s="815">
        <f t="shared" si="101"/>
        <v>0.95413233026446276</v>
      </c>
      <c r="BI354" s="815">
        <f t="shared" si="101"/>
        <v>0.9542589592058297</v>
      </c>
      <c r="BJ354" s="815">
        <f t="shared" si="101"/>
        <v>0.95438352572411966</v>
      </c>
      <c r="BK354" s="1528"/>
      <c r="BL354" s="1528"/>
      <c r="BM354" s="1528"/>
      <c r="BN354" s="1528"/>
      <c r="BO354" s="1528"/>
      <c r="BP354" s="1528"/>
      <c r="BQ354" s="1528"/>
      <c r="BR354" s="1528"/>
      <c r="BS354" s="1528"/>
      <c r="BT354" s="1528"/>
      <c r="BU354" s="1528"/>
      <c r="BV354" s="1528"/>
      <c r="BW354" s="1528"/>
      <c r="BX354" s="1528"/>
      <c r="BY354" s="1528"/>
      <c r="BZ354" s="1528"/>
      <c r="CA354" s="1528"/>
      <c r="CB354" s="1528"/>
      <c r="CC354" s="1528"/>
      <c r="CD354" s="1528"/>
      <c r="CE354" s="1528"/>
      <c r="CF354" s="1528"/>
      <c r="CG354" s="1528"/>
      <c r="CH354" s="1528"/>
      <c r="CI354" s="1529"/>
      <c r="CK354" s="1369"/>
    </row>
    <row r="355" spans="2:89" ht="28.2" thickBot="1" x14ac:dyDescent="0.3">
      <c r="B355" s="1052" t="s">
        <v>674</v>
      </c>
      <c r="C355" s="1053" t="s">
        <v>495</v>
      </c>
      <c r="D355" s="1054" t="s">
        <v>675</v>
      </c>
      <c r="E355" s="1055" t="s">
        <v>284</v>
      </c>
      <c r="F355" s="1056">
        <v>1</v>
      </c>
      <c r="G355" s="853"/>
      <c r="H355" s="853"/>
      <c r="I355" s="853">
        <f t="shared" ref="I355:BJ355" si="102">(I337)/(I337+I346+I345+I344)</f>
        <v>0.33217430864719072</v>
      </c>
      <c r="J355" s="853">
        <f t="shared" si="102"/>
        <v>0.34900538053856062</v>
      </c>
      <c r="K355" s="853">
        <f t="shared" si="102"/>
        <v>0.36611500956777271</v>
      </c>
      <c r="L355" s="853">
        <f t="shared" si="102"/>
        <v>0.38433386966966732</v>
      </c>
      <c r="M355" s="853">
        <f t="shared" si="102"/>
        <v>0.40180610067421452</v>
      </c>
      <c r="N355" s="853">
        <f t="shared" si="102"/>
        <v>0.45287424635597656</v>
      </c>
      <c r="O355" s="853">
        <f t="shared" si="102"/>
        <v>0.5294170176138554</v>
      </c>
      <c r="P355" s="853">
        <f t="shared" si="102"/>
        <v>0.62923229172393624</v>
      </c>
      <c r="Q355" s="853">
        <f t="shared" si="102"/>
        <v>0.74112662959946429</v>
      </c>
      <c r="R355" s="853">
        <f t="shared" si="102"/>
        <v>0.84562547646956954</v>
      </c>
      <c r="S355" s="853">
        <f t="shared" si="102"/>
        <v>0.92534139928810011</v>
      </c>
      <c r="T355" s="853">
        <f t="shared" si="102"/>
        <v>0.92611640259122407</v>
      </c>
      <c r="U355" s="853">
        <f t="shared" si="102"/>
        <v>0.92678423522079378</v>
      </c>
      <c r="V355" s="853">
        <f t="shared" si="102"/>
        <v>0.92740023552500006</v>
      </c>
      <c r="W355" s="853">
        <f t="shared" si="102"/>
        <v>0.92795711262244573</v>
      </c>
      <c r="X355" s="853">
        <f t="shared" si="102"/>
        <v>0.92848114679635252</v>
      </c>
      <c r="Y355" s="853">
        <f t="shared" si="102"/>
        <v>0.92897241330872726</v>
      </c>
      <c r="Z355" s="853">
        <f t="shared" si="102"/>
        <v>0.92941790295981086</v>
      </c>
      <c r="AA355" s="853">
        <f t="shared" si="102"/>
        <v>0.92982009411672129</v>
      </c>
      <c r="AB355" s="853">
        <f t="shared" si="102"/>
        <v>0.93021901868871859</v>
      </c>
      <c r="AC355" s="853">
        <f t="shared" si="102"/>
        <v>0.93061080016848896</v>
      </c>
      <c r="AD355" s="853">
        <f t="shared" si="102"/>
        <v>0.93099635331141506</v>
      </c>
      <c r="AE355" s="853">
        <f t="shared" si="102"/>
        <v>0.93137496708580259</v>
      </c>
      <c r="AF355" s="853">
        <f t="shared" si="102"/>
        <v>0.93174573460663279</v>
      </c>
      <c r="AG355" s="853">
        <f t="shared" si="102"/>
        <v>0.93218069092907896</v>
      </c>
      <c r="AH355" s="853">
        <f t="shared" si="102"/>
        <v>0.93260804893417326</v>
      </c>
      <c r="AI355" s="853">
        <f t="shared" si="102"/>
        <v>0.93302749671952889</v>
      </c>
      <c r="AJ355" s="853">
        <f t="shared" si="102"/>
        <v>0.93343813878454351</v>
      </c>
      <c r="AK355" s="853">
        <f t="shared" si="102"/>
        <v>0.9338409490239088</v>
      </c>
      <c r="AL355" s="853">
        <f t="shared" si="102"/>
        <v>0.93423677505509539</v>
      </c>
      <c r="AM355" s="853">
        <f t="shared" si="102"/>
        <v>0.93443151216399745</v>
      </c>
      <c r="AN355" s="853">
        <f t="shared" si="102"/>
        <v>0.9346092058185862</v>
      </c>
      <c r="AO355" s="853">
        <f t="shared" si="102"/>
        <v>0.93477911028233218</v>
      </c>
      <c r="AP355" s="853">
        <f t="shared" si="102"/>
        <v>0.93494549810072392</v>
      </c>
      <c r="AQ355" s="853">
        <f t="shared" si="102"/>
        <v>0.93511609893337433</v>
      </c>
      <c r="AR355" s="853">
        <f t="shared" si="102"/>
        <v>0.93528224475081556</v>
      </c>
      <c r="AS355" s="853">
        <f t="shared" si="102"/>
        <v>0.93544645493431589</v>
      </c>
      <c r="AT355" s="853">
        <f t="shared" si="102"/>
        <v>0.93560605897278482</v>
      </c>
      <c r="AU355" s="853">
        <f t="shared" si="102"/>
        <v>0.93576072181832659</v>
      </c>
      <c r="AV355" s="853">
        <f t="shared" si="102"/>
        <v>0.93592052384734759</v>
      </c>
      <c r="AW355" s="853">
        <f t="shared" si="102"/>
        <v>0.93608323271554306</v>
      </c>
      <c r="AX355" s="853">
        <f t="shared" si="102"/>
        <v>0.93624800039118672</v>
      </c>
      <c r="AY355" s="853">
        <f t="shared" si="102"/>
        <v>0.93641940802792667</v>
      </c>
      <c r="AZ355" s="853">
        <f t="shared" si="102"/>
        <v>0.93659234607401243</v>
      </c>
      <c r="BA355" s="853">
        <f t="shared" si="102"/>
        <v>0.93677166013589241</v>
      </c>
      <c r="BB355" s="853">
        <f t="shared" si="102"/>
        <v>0.93695651940219637</v>
      </c>
      <c r="BC355" s="853">
        <f t="shared" si="102"/>
        <v>0.93714051470169191</v>
      </c>
      <c r="BD355" s="853">
        <f t="shared" si="102"/>
        <v>0.93731935861941218</v>
      </c>
      <c r="BE355" s="853">
        <f t="shared" si="102"/>
        <v>0.93749815500475076</v>
      </c>
      <c r="BF355" s="853">
        <f t="shared" si="102"/>
        <v>0.93767213847288888</v>
      </c>
      <c r="BG355" s="853">
        <f t="shared" si="102"/>
        <v>0.93784442807920765</v>
      </c>
      <c r="BH355" s="853">
        <f t="shared" si="102"/>
        <v>0.93801549408983131</v>
      </c>
      <c r="BI355" s="853">
        <f t="shared" si="102"/>
        <v>0.93818373480133954</v>
      </c>
      <c r="BJ355" s="853">
        <f t="shared" si="102"/>
        <v>0.93834925066455255</v>
      </c>
      <c r="BK355" s="1530"/>
      <c r="BL355" s="1530"/>
      <c r="BM355" s="1530"/>
      <c r="BN355" s="1530"/>
      <c r="BO355" s="1530"/>
      <c r="BP355" s="1530"/>
      <c r="BQ355" s="1530"/>
      <c r="BR355" s="1530"/>
      <c r="BS355" s="1530"/>
      <c r="BT355" s="1530"/>
      <c r="BU355" s="1530"/>
      <c r="BV355" s="1530"/>
      <c r="BW355" s="1530"/>
      <c r="BX355" s="1530"/>
      <c r="BY355" s="1530"/>
      <c r="BZ355" s="1530"/>
      <c r="CA355" s="1530"/>
      <c r="CB355" s="1530"/>
      <c r="CC355" s="1530"/>
      <c r="CD355" s="1530"/>
      <c r="CE355" s="1530"/>
      <c r="CF355" s="1530"/>
      <c r="CG355" s="1530"/>
      <c r="CH355" s="1530"/>
      <c r="CI355" s="1543"/>
      <c r="CK355" s="1369"/>
    </row>
    <row r="356" spans="2:89" ht="28.2" thickBot="1" x14ac:dyDescent="0.3">
      <c r="B356" s="1057" t="s">
        <v>676</v>
      </c>
      <c r="C356" s="1058" t="s">
        <v>154</v>
      </c>
      <c r="D356" s="1058" t="s">
        <v>677</v>
      </c>
      <c r="E356" s="1058" t="s">
        <v>145</v>
      </c>
      <c r="F356" s="1059">
        <v>2</v>
      </c>
      <c r="G356" s="1550"/>
      <c r="H356" s="1550"/>
      <c r="I356" s="1550">
        <f t="shared" ref="I356:BJ356" si="103">SUM(I316:I318)+I314+I325+I330+I331+I324</f>
        <v>225.02000000000004</v>
      </c>
      <c r="J356" s="1550">
        <f t="shared" si="103"/>
        <v>228.05644654702536</v>
      </c>
      <c r="K356" s="1550">
        <f t="shared" si="103"/>
        <v>223.6145808307063</v>
      </c>
      <c r="L356" s="1550">
        <f t="shared" si="103"/>
        <v>221.58253214407949</v>
      </c>
      <c r="M356" s="1550">
        <f t="shared" si="103"/>
        <v>219.84841104124951</v>
      </c>
      <c r="N356" s="1550">
        <f t="shared" si="103"/>
        <v>219.34470656354966</v>
      </c>
      <c r="O356" s="1550">
        <f t="shared" si="103"/>
        <v>217.36243300549572</v>
      </c>
      <c r="P356" s="1550">
        <f t="shared" si="103"/>
        <v>213.58991070380779</v>
      </c>
      <c r="Q356" s="1550">
        <f t="shared" si="103"/>
        <v>209.59840786968388</v>
      </c>
      <c r="R356" s="1550">
        <f t="shared" si="103"/>
        <v>203.93197956837395</v>
      </c>
      <c r="S356" s="1550">
        <f t="shared" si="103"/>
        <v>199.37840434066203</v>
      </c>
      <c r="T356" s="1550">
        <f t="shared" si="103"/>
        <v>195.02087792690017</v>
      </c>
      <c r="U356" s="1550">
        <f t="shared" si="103"/>
        <v>193.2288026110152</v>
      </c>
      <c r="V356" s="1550">
        <f t="shared" si="103"/>
        <v>192.27487704803329</v>
      </c>
      <c r="W356" s="1550">
        <f t="shared" si="103"/>
        <v>189.0422735947304</v>
      </c>
      <c r="X356" s="1550">
        <f t="shared" si="103"/>
        <v>188.59349766482146</v>
      </c>
      <c r="Y356" s="1550">
        <f t="shared" si="103"/>
        <v>187.66280167326553</v>
      </c>
      <c r="Z356" s="1550">
        <f t="shared" si="103"/>
        <v>186.31132994061556</v>
      </c>
      <c r="AA356" s="1550">
        <f t="shared" si="103"/>
        <v>185.85978972045069</v>
      </c>
      <c r="AB356" s="1550">
        <f t="shared" si="103"/>
        <v>184.81768018402173</v>
      </c>
      <c r="AC356" s="1550">
        <f t="shared" si="103"/>
        <v>184.75958790432483</v>
      </c>
      <c r="AD356" s="1550">
        <f t="shared" si="103"/>
        <v>183.5782527148319</v>
      </c>
      <c r="AE356" s="1550">
        <f t="shared" si="103"/>
        <v>183.625959470635</v>
      </c>
      <c r="AF356" s="1550">
        <f t="shared" si="103"/>
        <v>183.43789495502205</v>
      </c>
      <c r="AG356" s="1550">
        <f t="shared" si="103"/>
        <v>183.51124115998917</v>
      </c>
      <c r="AH356" s="1550">
        <f t="shared" si="103"/>
        <v>183.18250180969022</v>
      </c>
      <c r="AI356" s="1550">
        <f t="shared" si="103"/>
        <v>183.16602109729831</v>
      </c>
      <c r="AJ356" s="1550">
        <f t="shared" si="103"/>
        <v>183.36831817429038</v>
      </c>
      <c r="AK356" s="1550">
        <f t="shared" si="103"/>
        <v>182.94095377436045</v>
      </c>
      <c r="AL356" s="1550">
        <f t="shared" si="103"/>
        <v>183.49947165067948</v>
      </c>
      <c r="AM356" s="1550">
        <f t="shared" si="103"/>
        <v>183.82421578335749</v>
      </c>
      <c r="AN356" s="1550">
        <f t="shared" si="103"/>
        <v>184.78227587963647</v>
      </c>
      <c r="AO356" s="1550">
        <f t="shared" si="103"/>
        <v>184.63477018125644</v>
      </c>
      <c r="AP356" s="1550">
        <f t="shared" si="103"/>
        <v>185.36989188644844</v>
      </c>
      <c r="AQ356" s="1550">
        <f t="shared" si="103"/>
        <v>185.24618860477349</v>
      </c>
      <c r="AR356" s="1550">
        <f t="shared" si="103"/>
        <v>186.65547375389949</v>
      </c>
      <c r="AS356" s="1550">
        <f t="shared" si="103"/>
        <v>186.67439323756147</v>
      </c>
      <c r="AT356" s="1550">
        <f t="shared" si="103"/>
        <v>187.25255582834848</v>
      </c>
      <c r="AU356" s="1550">
        <f t="shared" si="103"/>
        <v>187.31072790670646</v>
      </c>
      <c r="AV356" s="1550">
        <f t="shared" si="103"/>
        <v>187.91939770988245</v>
      </c>
      <c r="AW356" s="1550">
        <f t="shared" si="103"/>
        <v>187.86762587736547</v>
      </c>
      <c r="AX356" s="1550">
        <f t="shared" si="103"/>
        <v>189.02734457939147</v>
      </c>
      <c r="AY356" s="1550">
        <f t="shared" si="103"/>
        <v>189.32262466540246</v>
      </c>
      <c r="AZ356" s="1550">
        <f t="shared" si="103"/>
        <v>189.18159842034046</v>
      </c>
      <c r="BA356" s="1550">
        <f t="shared" si="103"/>
        <v>189.63079544374347</v>
      </c>
      <c r="BB356" s="1550">
        <f t="shared" si="103"/>
        <v>189.80965966677843</v>
      </c>
      <c r="BC356" s="1550">
        <f t="shared" si="103"/>
        <v>190.24713505955449</v>
      </c>
      <c r="BD356" s="1550">
        <f t="shared" si="103"/>
        <v>190.48431600786444</v>
      </c>
      <c r="BE356" s="1550">
        <f t="shared" si="103"/>
        <v>191.3110270795855</v>
      </c>
      <c r="BF356" s="1550">
        <f t="shared" si="103"/>
        <v>191.79773607190148</v>
      </c>
      <c r="BG356" s="1550">
        <f t="shared" si="103"/>
        <v>192.14449953690945</v>
      </c>
      <c r="BH356" s="1550">
        <f t="shared" si="103"/>
        <v>192.55069264849146</v>
      </c>
      <c r="BI356" s="1550">
        <f t="shared" si="103"/>
        <v>192.6266854158975</v>
      </c>
      <c r="BJ356" s="1550">
        <f t="shared" si="103"/>
        <v>193.09217503840446</v>
      </c>
      <c r="BK356" s="1499"/>
      <c r="BL356" s="1499"/>
      <c r="BM356" s="1499"/>
      <c r="BN356" s="1499"/>
      <c r="BO356" s="1499"/>
      <c r="BP356" s="1499"/>
      <c r="BQ356" s="1499"/>
      <c r="BR356" s="1499"/>
      <c r="BS356" s="1499"/>
      <c r="BT356" s="1499"/>
      <c r="BU356" s="1499"/>
      <c r="BV356" s="1499"/>
      <c r="BW356" s="1499"/>
      <c r="BX356" s="1499"/>
      <c r="BY356" s="1499"/>
      <c r="BZ356" s="1499"/>
      <c r="CA356" s="1499"/>
      <c r="CB356" s="1499"/>
      <c r="CC356" s="1499"/>
      <c r="CD356" s="1499"/>
      <c r="CE356" s="1499"/>
      <c r="CF356" s="1499"/>
      <c r="CG356" s="1499"/>
      <c r="CH356" s="1499"/>
      <c r="CI356" s="1499"/>
      <c r="CK356" s="1369"/>
    </row>
    <row r="357" spans="2:89" ht="27.6" x14ac:dyDescent="0.25">
      <c r="B357" s="988" t="s">
        <v>678</v>
      </c>
      <c r="C357" s="989" t="s">
        <v>500</v>
      </c>
      <c r="D357" s="990" t="s">
        <v>79</v>
      </c>
      <c r="E357" s="989" t="s">
        <v>145</v>
      </c>
      <c r="F357" s="1060">
        <v>2</v>
      </c>
      <c r="G357" s="699"/>
      <c r="H357" s="699"/>
      <c r="I357" s="699">
        <v>0.42</v>
      </c>
      <c r="J357" s="699">
        <v>0.46</v>
      </c>
      <c r="K357" s="699">
        <v>0.55000000000000004</v>
      </c>
      <c r="L357" s="699">
        <v>0.56000000000000005</v>
      </c>
      <c r="M357" s="700">
        <v>0.63</v>
      </c>
      <c r="N357" s="700">
        <v>0.62</v>
      </c>
      <c r="O357" s="700">
        <v>0.67</v>
      </c>
      <c r="P357" s="700">
        <v>0.74</v>
      </c>
      <c r="Q357" s="700">
        <v>0.73</v>
      </c>
      <c r="R357" s="700">
        <v>0.84</v>
      </c>
      <c r="S357" s="700">
        <v>0.8</v>
      </c>
      <c r="T357" s="700">
        <v>0.83</v>
      </c>
      <c r="U357" s="700">
        <v>0.82</v>
      </c>
      <c r="V357" s="700">
        <v>0.83</v>
      </c>
      <c r="W357" s="700">
        <v>0.84</v>
      </c>
      <c r="X357" s="700">
        <v>0.82</v>
      </c>
      <c r="Y357" s="700">
        <v>0.87</v>
      </c>
      <c r="Z357" s="700">
        <v>0.85</v>
      </c>
      <c r="AA357" s="700">
        <v>0</v>
      </c>
      <c r="AB357" s="700">
        <v>0</v>
      </c>
      <c r="AC357" s="700">
        <v>0</v>
      </c>
      <c r="AD357" s="700">
        <v>0</v>
      </c>
      <c r="AE357" s="700">
        <v>0</v>
      </c>
      <c r="AF357" s="700">
        <v>0</v>
      </c>
      <c r="AG357" s="700">
        <v>0</v>
      </c>
      <c r="AH357" s="700">
        <v>0</v>
      </c>
      <c r="AI357" s="700">
        <v>0</v>
      </c>
      <c r="AJ357" s="700">
        <v>0</v>
      </c>
      <c r="AK357" s="700">
        <v>0</v>
      </c>
      <c r="AL357" s="700">
        <v>0</v>
      </c>
      <c r="AM357" s="700">
        <v>0</v>
      </c>
      <c r="AN357" s="700">
        <v>0</v>
      </c>
      <c r="AO357" s="700">
        <v>0</v>
      </c>
      <c r="AP357" s="700">
        <v>0</v>
      </c>
      <c r="AQ357" s="700">
        <v>0</v>
      </c>
      <c r="AR357" s="700">
        <v>0</v>
      </c>
      <c r="AS357" s="700">
        <v>0</v>
      </c>
      <c r="AT357" s="700">
        <v>0</v>
      </c>
      <c r="AU357" s="700">
        <v>0</v>
      </c>
      <c r="AV357" s="700">
        <v>0</v>
      </c>
      <c r="AW357" s="700">
        <v>0</v>
      </c>
      <c r="AX357" s="700">
        <v>0</v>
      </c>
      <c r="AY357" s="700">
        <v>0</v>
      </c>
      <c r="AZ357" s="700">
        <v>0</v>
      </c>
      <c r="BA357" s="700">
        <v>0</v>
      </c>
      <c r="BB357" s="700">
        <v>0</v>
      </c>
      <c r="BC357" s="700">
        <v>0</v>
      </c>
      <c r="BD357" s="700">
        <v>0</v>
      </c>
      <c r="BE357" s="700">
        <v>0</v>
      </c>
      <c r="BF357" s="700">
        <v>0</v>
      </c>
      <c r="BG357" s="700">
        <v>0</v>
      </c>
      <c r="BH357" s="700">
        <v>0</v>
      </c>
      <c r="BI357" s="700">
        <v>0</v>
      </c>
      <c r="BJ357" s="700">
        <v>0</v>
      </c>
      <c r="BK357" s="700"/>
      <c r="BL357" s="700"/>
      <c r="BM357" s="700"/>
      <c r="BN357" s="700"/>
      <c r="BO357" s="700"/>
      <c r="BP357" s="700"/>
      <c r="BQ357" s="700"/>
      <c r="BR357" s="700"/>
      <c r="BS357" s="700"/>
      <c r="BT357" s="700"/>
      <c r="BU357" s="700"/>
      <c r="BV357" s="700"/>
      <c r="BW357" s="700"/>
      <c r="BX357" s="700"/>
      <c r="BY357" s="700"/>
      <c r="BZ357" s="700"/>
      <c r="CA357" s="700"/>
      <c r="CB357" s="700"/>
      <c r="CC357" s="700"/>
      <c r="CD357" s="700"/>
      <c r="CE357" s="700"/>
      <c r="CF357" s="700"/>
      <c r="CG357" s="700"/>
      <c r="CH357" s="700"/>
      <c r="CI357" s="701"/>
    </row>
    <row r="358" spans="2:89" x14ac:dyDescent="0.25">
      <c r="B358" s="970" t="s">
        <v>679</v>
      </c>
      <c r="C358" s="971" t="s">
        <v>502</v>
      </c>
      <c r="D358" s="972" t="s">
        <v>79</v>
      </c>
      <c r="E358" s="971" t="s">
        <v>145</v>
      </c>
      <c r="F358" s="967">
        <v>2</v>
      </c>
      <c r="G358" s="705"/>
      <c r="H358" s="705"/>
      <c r="I358" s="705">
        <v>5.28</v>
      </c>
      <c r="J358" s="705">
        <v>5.25</v>
      </c>
      <c r="K358" s="705">
        <v>5.23</v>
      </c>
      <c r="L358" s="705">
        <v>5.24</v>
      </c>
      <c r="M358" s="706">
        <v>5.23</v>
      </c>
      <c r="N358" s="706">
        <v>4.88</v>
      </c>
      <c r="O358" s="706">
        <v>5.21</v>
      </c>
      <c r="P358" s="706">
        <v>5.18</v>
      </c>
      <c r="Q358" s="706">
        <v>5.19</v>
      </c>
      <c r="R358" s="706">
        <v>4.67</v>
      </c>
      <c r="S358" s="706">
        <v>4.32</v>
      </c>
      <c r="T358" s="706">
        <v>3.99</v>
      </c>
      <c r="U358" s="706">
        <v>3.86</v>
      </c>
      <c r="V358" s="706">
        <v>3.85</v>
      </c>
      <c r="W358" s="706">
        <v>3.57</v>
      </c>
      <c r="X358" s="706">
        <v>3.47</v>
      </c>
      <c r="Y358" s="706">
        <v>3.34</v>
      </c>
      <c r="Z358" s="706">
        <v>3.37</v>
      </c>
      <c r="AA358" s="706">
        <v>3.15</v>
      </c>
      <c r="AB358" s="706">
        <v>3.05</v>
      </c>
      <c r="AC358" s="706">
        <v>2.84</v>
      </c>
      <c r="AD358" s="706">
        <v>2.77</v>
      </c>
      <c r="AE358" s="706">
        <v>2.61</v>
      </c>
      <c r="AF358" s="706">
        <v>2.62</v>
      </c>
      <c r="AG358" s="706">
        <v>2.44</v>
      </c>
      <c r="AH358" s="706">
        <v>2.36</v>
      </c>
      <c r="AI358" s="706">
        <v>2.31</v>
      </c>
      <c r="AJ358" s="706">
        <v>2.23</v>
      </c>
      <c r="AK358" s="706">
        <v>2.11</v>
      </c>
      <c r="AL358" s="706">
        <v>1.92</v>
      </c>
      <c r="AM358" s="706">
        <v>2.02</v>
      </c>
      <c r="AN358" s="706">
        <v>1.94</v>
      </c>
      <c r="AO358" s="706">
        <v>1.95</v>
      </c>
      <c r="AP358" s="706">
        <v>1.9</v>
      </c>
      <c r="AQ358" s="706">
        <v>1.97</v>
      </c>
      <c r="AR358" s="706">
        <v>1.98</v>
      </c>
      <c r="AS358" s="706">
        <v>1.85</v>
      </c>
      <c r="AT358" s="706">
        <v>1.94</v>
      </c>
      <c r="AU358" s="706">
        <v>2.0099999999999998</v>
      </c>
      <c r="AV358" s="706">
        <v>2.0099999999999998</v>
      </c>
      <c r="AW358" s="706">
        <v>1.82</v>
      </c>
      <c r="AX358" s="706">
        <v>1.78</v>
      </c>
      <c r="AY358" s="706">
        <v>1.79</v>
      </c>
      <c r="AZ358" s="706">
        <v>1.95</v>
      </c>
      <c r="BA358" s="706">
        <v>1.89</v>
      </c>
      <c r="BB358" s="706">
        <v>1.76</v>
      </c>
      <c r="BC358" s="706">
        <v>1.75</v>
      </c>
      <c r="BD358" s="706">
        <v>1.89</v>
      </c>
      <c r="BE358" s="706">
        <v>1.83</v>
      </c>
      <c r="BF358" s="706">
        <v>1.87</v>
      </c>
      <c r="BG358" s="706">
        <v>1.86</v>
      </c>
      <c r="BH358" s="706">
        <v>1.91</v>
      </c>
      <c r="BI358" s="706">
        <v>1.97</v>
      </c>
      <c r="BJ358" s="706">
        <v>1.72</v>
      </c>
      <c r="BK358" s="706"/>
      <c r="BL358" s="706"/>
      <c r="BM358" s="706"/>
      <c r="BN358" s="706"/>
      <c r="BO358" s="706"/>
      <c r="BP358" s="706"/>
      <c r="BQ358" s="706"/>
      <c r="BR358" s="706"/>
      <c r="BS358" s="706"/>
      <c r="BT358" s="706"/>
      <c r="BU358" s="706"/>
      <c r="BV358" s="706"/>
      <c r="BW358" s="706"/>
      <c r="BX358" s="706"/>
      <c r="BY358" s="706"/>
      <c r="BZ358" s="706"/>
      <c r="CA358" s="706"/>
      <c r="CB358" s="706"/>
      <c r="CC358" s="706"/>
      <c r="CD358" s="706"/>
      <c r="CE358" s="706"/>
      <c r="CF358" s="706"/>
      <c r="CG358" s="706"/>
      <c r="CH358" s="706"/>
      <c r="CI358" s="707"/>
    </row>
    <row r="359" spans="2:89" x14ac:dyDescent="0.25">
      <c r="B359" s="970" t="s">
        <v>680</v>
      </c>
      <c r="C359" s="971" t="s">
        <v>293</v>
      </c>
      <c r="D359" s="972" t="s">
        <v>681</v>
      </c>
      <c r="E359" s="971" t="s">
        <v>145</v>
      </c>
      <c r="F359" s="967">
        <v>2</v>
      </c>
      <c r="G359" s="863"/>
      <c r="H359" s="863"/>
      <c r="I359" s="863">
        <f t="shared" ref="I359:BJ359" si="104">I357+I358</f>
        <v>5.7</v>
      </c>
      <c r="J359" s="863">
        <f t="shared" si="104"/>
        <v>5.71</v>
      </c>
      <c r="K359" s="863">
        <f t="shared" si="104"/>
        <v>5.78</v>
      </c>
      <c r="L359" s="863">
        <f t="shared" si="104"/>
        <v>5.8000000000000007</v>
      </c>
      <c r="M359" s="864">
        <f t="shared" si="104"/>
        <v>5.86</v>
      </c>
      <c r="N359" s="864">
        <f t="shared" si="104"/>
        <v>5.5</v>
      </c>
      <c r="O359" s="864">
        <f t="shared" si="104"/>
        <v>5.88</v>
      </c>
      <c r="P359" s="864">
        <f t="shared" si="104"/>
        <v>5.92</v>
      </c>
      <c r="Q359" s="864">
        <f t="shared" si="104"/>
        <v>5.92</v>
      </c>
      <c r="R359" s="864">
        <f t="shared" si="104"/>
        <v>5.51</v>
      </c>
      <c r="S359" s="864">
        <f t="shared" si="104"/>
        <v>5.12</v>
      </c>
      <c r="T359" s="864">
        <f t="shared" si="104"/>
        <v>4.82</v>
      </c>
      <c r="U359" s="864">
        <f t="shared" si="104"/>
        <v>4.68</v>
      </c>
      <c r="V359" s="864">
        <f t="shared" si="104"/>
        <v>4.68</v>
      </c>
      <c r="W359" s="864">
        <f t="shared" si="104"/>
        <v>4.41</v>
      </c>
      <c r="X359" s="864">
        <f t="shared" si="104"/>
        <v>4.29</v>
      </c>
      <c r="Y359" s="864">
        <f t="shared" si="104"/>
        <v>4.21</v>
      </c>
      <c r="Z359" s="864">
        <f t="shared" si="104"/>
        <v>4.22</v>
      </c>
      <c r="AA359" s="864">
        <f t="shared" si="104"/>
        <v>3.15</v>
      </c>
      <c r="AB359" s="864">
        <f t="shared" si="104"/>
        <v>3.05</v>
      </c>
      <c r="AC359" s="864">
        <f t="shared" si="104"/>
        <v>2.84</v>
      </c>
      <c r="AD359" s="864">
        <f t="shared" si="104"/>
        <v>2.77</v>
      </c>
      <c r="AE359" s="864">
        <f t="shared" si="104"/>
        <v>2.61</v>
      </c>
      <c r="AF359" s="864">
        <f t="shared" si="104"/>
        <v>2.62</v>
      </c>
      <c r="AG359" s="864">
        <f t="shared" si="104"/>
        <v>2.44</v>
      </c>
      <c r="AH359" s="864">
        <f t="shared" si="104"/>
        <v>2.36</v>
      </c>
      <c r="AI359" s="864">
        <f t="shared" si="104"/>
        <v>2.31</v>
      </c>
      <c r="AJ359" s="864">
        <f t="shared" si="104"/>
        <v>2.23</v>
      </c>
      <c r="AK359" s="864">
        <f t="shared" si="104"/>
        <v>2.11</v>
      </c>
      <c r="AL359" s="864">
        <f t="shared" si="104"/>
        <v>1.92</v>
      </c>
      <c r="AM359" s="864">
        <f t="shared" si="104"/>
        <v>2.02</v>
      </c>
      <c r="AN359" s="864">
        <f t="shared" si="104"/>
        <v>1.94</v>
      </c>
      <c r="AO359" s="864">
        <f t="shared" si="104"/>
        <v>1.95</v>
      </c>
      <c r="AP359" s="864">
        <f t="shared" si="104"/>
        <v>1.9</v>
      </c>
      <c r="AQ359" s="864">
        <f t="shared" si="104"/>
        <v>1.97</v>
      </c>
      <c r="AR359" s="864">
        <f t="shared" si="104"/>
        <v>1.98</v>
      </c>
      <c r="AS359" s="864">
        <f t="shared" si="104"/>
        <v>1.85</v>
      </c>
      <c r="AT359" s="864">
        <f t="shared" si="104"/>
        <v>1.94</v>
      </c>
      <c r="AU359" s="864">
        <f t="shared" si="104"/>
        <v>2.0099999999999998</v>
      </c>
      <c r="AV359" s="864">
        <f t="shared" si="104"/>
        <v>2.0099999999999998</v>
      </c>
      <c r="AW359" s="864">
        <f t="shared" si="104"/>
        <v>1.82</v>
      </c>
      <c r="AX359" s="864">
        <f t="shared" si="104"/>
        <v>1.78</v>
      </c>
      <c r="AY359" s="864">
        <f t="shared" si="104"/>
        <v>1.79</v>
      </c>
      <c r="AZ359" s="864">
        <f t="shared" si="104"/>
        <v>1.95</v>
      </c>
      <c r="BA359" s="864">
        <f t="shared" si="104"/>
        <v>1.89</v>
      </c>
      <c r="BB359" s="864">
        <f t="shared" si="104"/>
        <v>1.76</v>
      </c>
      <c r="BC359" s="864">
        <f t="shared" si="104"/>
        <v>1.75</v>
      </c>
      <c r="BD359" s="864">
        <f t="shared" si="104"/>
        <v>1.89</v>
      </c>
      <c r="BE359" s="864">
        <f t="shared" si="104"/>
        <v>1.83</v>
      </c>
      <c r="BF359" s="864">
        <f t="shared" si="104"/>
        <v>1.87</v>
      </c>
      <c r="BG359" s="864">
        <f t="shared" si="104"/>
        <v>1.86</v>
      </c>
      <c r="BH359" s="864">
        <f t="shared" si="104"/>
        <v>1.91</v>
      </c>
      <c r="BI359" s="864">
        <f t="shared" si="104"/>
        <v>1.97</v>
      </c>
      <c r="BJ359" s="864">
        <f t="shared" si="104"/>
        <v>1.72</v>
      </c>
      <c r="BK359" s="1532"/>
      <c r="BL359" s="1532"/>
      <c r="BM359" s="1532"/>
      <c r="BN359" s="1532"/>
      <c r="BO359" s="1532"/>
      <c r="BP359" s="1532"/>
      <c r="BQ359" s="1532"/>
      <c r="BR359" s="1532"/>
      <c r="BS359" s="1532"/>
      <c r="BT359" s="1532"/>
      <c r="BU359" s="1532"/>
      <c r="BV359" s="1532"/>
      <c r="BW359" s="1532"/>
      <c r="BX359" s="1532"/>
      <c r="BY359" s="1532"/>
      <c r="BZ359" s="1532"/>
      <c r="CA359" s="1532"/>
      <c r="CB359" s="1532"/>
      <c r="CC359" s="1532"/>
      <c r="CD359" s="1532"/>
      <c r="CE359" s="1532"/>
      <c r="CF359" s="1532"/>
      <c r="CG359" s="1532"/>
      <c r="CH359" s="1532"/>
      <c r="CI359" s="1533"/>
    </row>
    <row r="360" spans="2:89" x14ac:dyDescent="0.25">
      <c r="B360" s="1130" t="s">
        <v>682</v>
      </c>
      <c r="C360" s="1131" t="s">
        <v>506</v>
      </c>
      <c r="D360" s="1132" t="s">
        <v>683</v>
      </c>
      <c r="E360" s="1131" t="s">
        <v>145</v>
      </c>
      <c r="F360" s="1133">
        <v>2</v>
      </c>
      <c r="G360" s="865"/>
      <c r="H360" s="865"/>
      <c r="I360" s="865">
        <f t="shared" ref="I360:BJ360" si="105">I313-I356</f>
        <v>10.327249945205438</v>
      </c>
      <c r="J360" s="865">
        <f t="shared" si="105"/>
        <v>7.0135122748924914</v>
      </c>
      <c r="K360" s="865">
        <f t="shared" si="105"/>
        <v>11.379687991211483</v>
      </c>
      <c r="L360" s="865">
        <f t="shared" si="105"/>
        <v>13.30980667783831</v>
      </c>
      <c r="M360" s="866">
        <f t="shared" si="105"/>
        <v>14.968237780668346</v>
      </c>
      <c r="N360" s="866">
        <f t="shared" si="105"/>
        <v>15.396252258368179</v>
      </c>
      <c r="O360" s="866">
        <f t="shared" si="105"/>
        <v>17.302835816422117</v>
      </c>
      <c r="P360" s="866">
        <f t="shared" si="105"/>
        <v>23.211113118110006</v>
      </c>
      <c r="Q360" s="866">
        <f t="shared" si="105"/>
        <v>24.615490952233898</v>
      </c>
      <c r="R360" s="866">
        <f t="shared" si="105"/>
        <v>30.206229253543825</v>
      </c>
      <c r="S360" s="866">
        <f t="shared" si="105"/>
        <v>31.784114481255813</v>
      </c>
      <c r="T360" s="866">
        <f t="shared" si="105"/>
        <v>36.065960895017696</v>
      </c>
      <c r="U360" s="866">
        <f t="shared" si="105"/>
        <v>44.282346210902659</v>
      </c>
      <c r="V360" s="866">
        <f t="shared" si="105"/>
        <v>48.195266773884526</v>
      </c>
      <c r="W360" s="866">
        <f t="shared" si="105"/>
        <v>48.317495227187436</v>
      </c>
      <c r="X360" s="866">
        <f t="shared" si="105"/>
        <v>48.690591157096407</v>
      </c>
      <c r="Y360" s="866">
        <f t="shared" si="105"/>
        <v>49.54559714865232</v>
      </c>
      <c r="Z360" s="866">
        <f t="shared" si="105"/>
        <v>50.82137888130228</v>
      </c>
      <c r="AA360" s="866">
        <f t="shared" si="105"/>
        <v>41.153354101467187</v>
      </c>
      <c r="AB360" s="866">
        <f t="shared" si="105"/>
        <v>42.133341137896167</v>
      </c>
      <c r="AC360" s="866">
        <f t="shared" si="105"/>
        <v>38.329310917593006</v>
      </c>
      <c r="AD360" s="866">
        <f t="shared" si="105"/>
        <v>39.448523607085946</v>
      </c>
      <c r="AE360" s="866">
        <f t="shared" si="105"/>
        <v>39.338684351282836</v>
      </c>
      <c r="AF360" s="866">
        <f t="shared" si="105"/>
        <v>39.4646263668958</v>
      </c>
      <c r="AG360" s="866">
        <f t="shared" si="105"/>
        <v>39.32915766192869</v>
      </c>
      <c r="AH360" s="866">
        <f t="shared" si="105"/>
        <v>49.595774512227649</v>
      </c>
      <c r="AI360" s="866">
        <f t="shared" si="105"/>
        <v>49.550122724619541</v>
      </c>
      <c r="AJ360" s="866">
        <f t="shared" si="105"/>
        <v>59.28570314762743</v>
      </c>
      <c r="AK360" s="866">
        <f t="shared" si="105"/>
        <v>69.650945047557371</v>
      </c>
      <c r="AL360" s="866">
        <f t="shared" si="105"/>
        <v>69.030304671238355</v>
      </c>
      <c r="AM360" s="866">
        <f t="shared" si="105"/>
        <v>68.643428038560387</v>
      </c>
      <c r="AN360" s="866">
        <f t="shared" si="105"/>
        <v>67.623245442281359</v>
      </c>
      <c r="AO360" s="866">
        <f t="shared" si="105"/>
        <v>67.708628640661402</v>
      </c>
      <c r="AP360" s="866">
        <f t="shared" si="105"/>
        <v>66.911384435469415</v>
      </c>
      <c r="AQ360" s="866">
        <f t="shared" si="105"/>
        <v>66.972955217144346</v>
      </c>
      <c r="AR360" s="866">
        <f t="shared" si="105"/>
        <v>65.501547568018367</v>
      </c>
      <c r="AS360" s="866">
        <f t="shared" si="105"/>
        <v>65.420505584356391</v>
      </c>
      <c r="AT360" s="866">
        <f t="shared" si="105"/>
        <v>64.780220493569402</v>
      </c>
      <c r="AU360" s="866">
        <f t="shared" si="105"/>
        <v>64.659925915211375</v>
      </c>
      <c r="AV360" s="866">
        <f t="shared" si="105"/>
        <v>63.989123612035371</v>
      </c>
      <c r="AW360" s="866">
        <f t="shared" si="105"/>
        <v>63.978772944552361</v>
      </c>
      <c r="AX360" s="866">
        <f t="shared" si="105"/>
        <v>62.756931742526376</v>
      </c>
      <c r="AY360" s="866">
        <f t="shared" si="105"/>
        <v>62.399519156515424</v>
      </c>
      <c r="AZ360" s="866">
        <f t="shared" si="105"/>
        <v>62.478422901577375</v>
      </c>
      <c r="BA360" s="866">
        <f t="shared" si="105"/>
        <v>61.967103378174386</v>
      </c>
      <c r="BB360" s="866">
        <f t="shared" si="105"/>
        <v>61.726116655139379</v>
      </c>
      <c r="BC360" s="866">
        <f t="shared" si="105"/>
        <v>61.226508762363352</v>
      </c>
      <c r="BD360" s="866">
        <f t="shared" si="105"/>
        <v>60.927205314053424</v>
      </c>
      <c r="BE360" s="866">
        <f t="shared" si="105"/>
        <v>70.038371742332373</v>
      </c>
      <c r="BF360" s="866">
        <f t="shared" si="105"/>
        <v>69.489540250016347</v>
      </c>
      <c r="BG360" s="866">
        <f t="shared" si="105"/>
        <v>69.080654285008393</v>
      </c>
      <c r="BH360" s="866">
        <f t="shared" si="105"/>
        <v>68.612328673426362</v>
      </c>
      <c r="BI360" s="866">
        <f t="shared" si="105"/>
        <v>68.47421340602034</v>
      </c>
      <c r="BJ360" s="866">
        <f t="shared" si="105"/>
        <v>67.946601283513388</v>
      </c>
      <c r="BK360" s="1534"/>
      <c r="BL360" s="1534"/>
      <c r="BM360" s="1534"/>
      <c r="BN360" s="1534"/>
      <c r="BO360" s="1534"/>
      <c r="BP360" s="1534"/>
      <c r="BQ360" s="1534"/>
      <c r="BR360" s="1534"/>
      <c r="BS360" s="1534"/>
      <c r="BT360" s="1534"/>
      <c r="BU360" s="1534"/>
      <c r="BV360" s="1534"/>
      <c r="BW360" s="1534"/>
      <c r="BX360" s="1534"/>
      <c r="BY360" s="1534"/>
      <c r="BZ360" s="1534"/>
      <c r="CA360" s="1534"/>
      <c r="CB360" s="1534"/>
      <c r="CC360" s="1534"/>
      <c r="CD360" s="1534"/>
      <c r="CE360" s="1534"/>
      <c r="CF360" s="1534"/>
      <c r="CG360" s="1534"/>
      <c r="CH360" s="1534"/>
      <c r="CI360" s="1535"/>
    </row>
    <row r="361" spans="2:89" ht="14.4" thickBot="1" x14ac:dyDescent="0.3">
      <c r="B361" s="970" t="s">
        <v>684</v>
      </c>
      <c r="C361" s="971" t="s">
        <v>509</v>
      </c>
      <c r="D361" s="972" t="s">
        <v>685</v>
      </c>
      <c r="E361" s="971" t="s">
        <v>145</v>
      </c>
      <c r="F361" s="967">
        <v>2</v>
      </c>
      <c r="G361" s="865"/>
      <c r="H361" s="865"/>
      <c r="I361" s="865">
        <f t="shared" ref="I361:BJ361" si="106">I304-I315</f>
        <v>0</v>
      </c>
      <c r="J361" s="865">
        <f t="shared" si="106"/>
        <v>0</v>
      </c>
      <c r="K361" s="865">
        <f t="shared" si="106"/>
        <v>0</v>
      </c>
      <c r="L361" s="865">
        <f t="shared" si="106"/>
        <v>0</v>
      </c>
      <c r="M361" s="865">
        <f t="shared" si="106"/>
        <v>0</v>
      </c>
      <c r="N361" s="865">
        <f t="shared" si="106"/>
        <v>0</v>
      </c>
      <c r="O361" s="865">
        <f t="shared" si="106"/>
        <v>0</v>
      </c>
      <c r="P361" s="865">
        <f t="shared" si="106"/>
        <v>0</v>
      </c>
      <c r="Q361" s="865">
        <f t="shared" si="106"/>
        <v>0</v>
      </c>
      <c r="R361" s="865">
        <f t="shared" si="106"/>
        <v>0</v>
      </c>
      <c r="S361" s="865">
        <f t="shared" si="106"/>
        <v>0</v>
      </c>
      <c r="T361" s="865">
        <f t="shared" si="106"/>
        <v>0</v>
      </c>
      <c r="U361" s="865">
        <f t="shared" si="106"/>
        <v>0</v>
      </c>
      <c r="V361" s="865">
        <f t="shared" si="106"/>
        <v>0</v>
      </c>
      <c r="W361" s="865">
        <f t="shared" si="106"/>
        <v>0</v>
      </c>
      <c r="X361" s="865">
        <f t="shared" si="106"/>
        <v>0</v>
      </c>
      <c r="Y361" s="865">
        <f t="shared" si="106"/>
        <v>0</v>
      </c>
      <c r="Z361" s="865">
        <f t="shared" si="106"/>
        <v>0</v>
      </c>
      <c r="AA361" s="865">
        <f t="shared" si="106"/>
        <v>0</v>
      </c>
      <c r="AB361" s="865">
        <f t="shared" si="106"/>
        <v>0</v>
      </c>
      <c r="AC361" s="865">
        <f t="shared" si="106"/>
        <v>0</v>
      </c>
      <c r="AD361" s="865">
        <f t="shared" si="106"/>
        <v>0</v>
      </c>
      <c r="AE361" s="865">
        <f t="shared" si="106"/>
        <v>0</v>
      </c>
      <c r="AF361" s="865">
        <f t="shared" si="106"/>
        <v>0</v>
      </c>
      <c r="AG361" s="865">
        <f t="shared" si="106"/>
        <v>0</v>
      </c>
      <c r="AH361" s="865">
        <f t="shared" si="106"/>
        <v>0</v>
      </c>
      <c r="AI361" s="865">
        <f t="shared" si="106"/>
        <v>0</v>
      </c>
      <c r="AJ361" s="865">
        <f t="shared" si="106"/>
        <v>0</v>
      </c>
      <c r="AK361" s="865">
        <f t="shared" si="106"/>
        <v>0</v>
      </c>
      <c r="AL361" s="865">
        <f t="shared" si="106"/>
        <v>0</v>
      </c>
      <c r="AM361" s="865">
        <f t="shared" si="106"/>
        <v>0</v>
      </c>
      <c r="AN361" s="865">
        <f t="shared" si="106"/>
        <v>0</v>
      </c>
      <c r="AO361" s="865">
        <f t="shared" si="106"/>
        <v>0</v>
      </c>
      <c r="AP361" s="865">
        <f t="shared" si="106"/>
        <v>0</v>
      </c>
      <c r="AQ361" s="865">
        <f t="shared" si="106"/>
        <v>0</v>
      </c>
      <c r="AR361" s="865">
        <f t="shared" si="106"/>
        <v>0</v>
      </c>
      <c r="AS361" s="865">
        <f t="shared" si="106"/>
        <v>0</v>
      </c>
      <c r="AT361" s="865">
        <f t="shared" si="106"/>
        <v>0</v>
      </c>
      <c r="AU361" s="865">
        <f t="shared" si="106"/>
        <v>0</v>
      </c>
      <c r="AV361" s="865">
        <f t="shared" si="106"/>
        <v>0</v>
      </c>
      <c r="AW361" s="865">
        <f t="shared" si="106"/>
        <v>0</v>
      </c>
      <c r="AX361" s="865">
        <f t="shared" si="106"/>
        <v>0</v>
      </c>
      <c r="AY361" s="865">
        <f t="shared" si="106"/>
        <v>0</v>
      </c>
      <c r="AZ361" s="865">
        <f t="shared" si="106"/>
        <v>0</v>
      </c>
      <c r="BA361" s="865">
        <f t="shared" si="106"/>
        <v>0</v>
      </c>
      <c r="BB361" s="865">
        <f t="shared" si="106"/>
        <v>0</v>
      </c>
      <c r="BC361" s="865">
        <f t="shared" si="106"/>
        <v>0</v>
      </c>
      <c r="BD361" s="865">
        <f t="shared" si="106"/>
        <v>0</v>
      </c>
      <c r="BE361" s="865">
        <f t="shared" si="106"/>
        <v>0</v>
      </c>
      <c r="BF361" s="865">
        <f t="shared" si="106"/>
        <v>0</v>
      </c>
      <c r="BG361" s="865">
        <f t="shared" si="106"/>
        <v>0</v>
      </c>
      <c r="BH361" s="865">
        <f t="shared" si="106"/>
        <v>0</v>
      </c>
      <c r="BI361" s="865">
        <f t="shared" si="106"/>
        <v>0</v>
      </c>
      <c r="BJ361" s="865">
        <f t="shared" si="106"/>
        <v>0</v>
      </c>
      <c r="BK361" s="1540"/>
      <c r="BL361" s="1540"/>
      <c r="BM361" s="1540"/>
      <c r="BN361" s="1540"/>
      <c r="BO361" s="1540"/>
      <c r="BP361" s="1540"/>
      <c r="BQ361" s="1540"/>
      <c r="BR361" s="1540"/>
      <c r="BS361" s="1540"/>
      <c r="BT361" s="1540"/>
      <c r="BU361" s="1540"/>
      <c r="BV361" s="1540"/>
      <c r="BW361" s="1540"/>
      <c r="BX361" s="1540"/>
      <c r="BY361" s="1540"/>
      <c r="BZ361" s="1540"/>
      <c r="CA361" s="1540"/>
      <c r="CB361" s="1540"/>
      <c r="CC361" s="1540"/>
      <c r="CD361" s="1540"/>
      <c r="CE361" s="1540"/>
      <c r="CF361" s="1540"/>
      <c r="CG361" s="1540"/>
      <c r="CH361" s="1540"/>
      <c r="CI361" s="1545"/>
    </row>
    <row r="362" spans="2:89" x14ac:dyDescent="0.25">
      <c r="B362" s="1061" t="s">
        <v>686</v>
      </c>
      <c r="C362" s="1062" t="s">
        <v>302</v>
      </c>
      <c r="D362" s="1063" t="s">
        <v>687</v>
      </c>
      <c r="E362" s="1062" t="s">
        <v>145</v>
      </c>
      <c r="F362" s="1064">
        <v>2</v>
      </c>
      <c r="G362" s="871"/>
      <c r="H362" s="871"/>
      <c r="I362" s="871">
        <f t="shared" ref="I362:BJ362" si="107">I360-I359</f>
        <v>4.6272499452054374</v>
      </c>
      <c r="J362" s="871">
        <f t="shared" si="107"/>
        <v>1.3035122748924914</v>
      </c>
      <c r="K362" s="871">
        <f t="shared" si="107"/>
        <v>5.599687991211483</v>
      </c>
      <c r="L362" s="871">
        <f t="shared" si="107"/>
        <v>7.5098066778383092</v>
      </c>
      <c r="M362" s="872">
        <f t="shared" si="107"/>
        <v>9.1082377806683468</v>
      </c>
      <c r="N362" s="872">
        <f t="shared" si="107"/>
        <v>9.8962522583681789</v>
      </c>
      <c r="O362" s="872">
        <f t="shared" si="107"/>
        <v>11.422835816422118</v>
      </c>
      <c r="P362" s="872">
        <f t="shared" si="107"/>
        <v>17.291113118110005</v>
      </c>
      <c r="Q362" s="872">
        <f t="shared" si="107"/>
        <v>18.695490952233897</v>
      </c>
      <c r="R362" s="872">
        <f t="shared" si="107"/>
        <v>24.696229253543827</v>
      </c>
      <c r="S362" s="872">
        <f t="shared" si="107"/>
        <v>26.664114481255812</v>
      </c>
      <c r="T362" s="872">
        <f t="shared" si="107"/>
        <v>31.245960895017696</v>
      </c>
      <c r="U362" s="872">
        <f t="shared" si="107"/>
        <v>39.60234621090266</v>
      </c>
      <c r="V362" s="872">
        <f t="shared" si="107"/>
        <v>43.515266773884527</v>
      </c>
      <c r="W362" s="872">
        <f t="shared" si="107"/>
        <v>43.907495227187439</v>
      </c>
      <c r="X362" s="872">
        <f t="shared" si="107"/>
        <v>44.400591157096407</v>
      </c>
      <c r="Y362" s="872">
        <f t="shared" si="107"/>
        <v>45.335597148652319</v>
      </c>
      <c r="Z362" s="872">
        <f t="shared" si="107"/>
        <v>46.601378881302281</v>
      </c>
      <c r="AA362" s="872">
        <f t="shared" si="107"/>
        <v>38.003354101467188</v>
      </c>
      <c r="AB362" s="872">
        <f t="shared" si="107"/>
        <v>39.08334113789617</v>
      </c>
      <c r="AC362" s="872">
        <f t="shared" si="107"/>
        <v>35.489310917593002</v>
      </c>
      <c r="AD362" s="872">
        <f t="shared" si="107"/>
        <v>36.678523607085943</v>
      </c>
      <c r="AE362" s="872">
        <f t="shared" si="107"/>
        <v>36.728684351282837</v>
      </c>
      <c r="AF362" s="872">
        <f t="shared" si="107"/>
        <v>36.844626366895803</v>
      </c>
      <c r="AG362" s="872">
        <f t="shared" si="107"/>
        <v>36.889157661928692</v>
      </c>
      <c r="AH362" s="872">
        <f t="shared" si="107"/>
        <v>47.23577451222765</v>
      </c>
      <c r="AI362" s="872">
        <f t="shared" si="107"/>
        <v>47.240122724619539</v>
      </c>
      <c r="AJ362" s="872">
        <f t="shared" si="107"/>
        <v>57.055703147627433</v>
      </c>
      <c r="AK362" s="872">
        <f t="shared" si="107"/>
        <v>67.540945047557372</v>
      </c>
      <c r="AL362" s="872">
        <f t="shared" si="107"/>
        <v>67.110304671238353</v>
      </c>
      <c r="AM362" s="872">
        <f t="shared" si="107"/>
        <v>66.623428038560391</v>
      </c>
      <c r="AN362" s="872">
        <f t="shared" si="107"/>
        <v>65.683245442281361</v>
      </c>
      <c r="AO362" s="872">
        <f t="shared" si="107"/>
        <v>65.758628640661399</v>
      </c>
      <c r="AP362" s="872">
        <f t="shared" si="107"/>
        <v>65.011384435469409</v>
      </c>
      <c r="AQ362" s="872">
        <f t="shared" si="107"/>
        <v>65.002955217144347</v>
      </c>
      <c r="AR362" s="872">
        <f t="shared" si="107"/>
        <v>63.52154756801837</v>
      </c>
      <c r="AS362" s="872">
        <f t="shared" si="107"/>
        <v>63.57050558435639</v>
      </c>
      <c r="AT362" s="872">
        <f t="shared" si="107"/>
        <v>62.840220493569404</v>
      </c>
      <c r="AU362" s="872">
        <f t="shared" si="107"/>
        <v>62.649925915211377</v>
      </c>
      <c r="AV362" s="872">
        <f t="shared" si="107"/>
        <v>61.979123612035373</v>
      </c>
      <c r="AW362" s="872">
        <f t="shared" si="107"/>
        <v>62.158772944552361</v>
      </c>
      <c r="AX362" s="872">
        <f t="shared" si="107"/>
        <v>60.976931742526375</v>
      </c>
      <c r="AY362" s="872">
        <f t="shared" si="107"/>
        <v>60.609519156515425</v>
      </c>
      <c r="AZ362" s="872">
        <f t="shared" si="107"/>
        <v>60.528422901577372</v>
      </c>
      <c r="BA362" s="872">
        <f t="shared" si="107"/>
        <v>60.077103378174385</v>
      </c>
      <c r="BB362" s="872">
        <f t="shared" si="107"/>
        <v>59.96611665513938</v>
      </c>
      <c r="BC362" s="872">
        <f t="shared" si="107"/>
        <v>59.476508762363352</v>
      </c>
      <c r="BD362" s="872">
        <f t="shared" si="107"/>
        <v>59.037205314053423</v>
      </c>
      <c r="BE362" s="872">
        <f t="shared" si="107"/>
        <v>68.208371742332375</v>
      </c>
      <c r="BF362" s="872">
        <f t="shared" si="107"/>
        <v>67.619540250016342</v>
      </c>
      <c r="BG362" s="872">
        <f t="shared" si="107"/>
        <v>67.220654285008393</v>
      </c>
      <c r="BH362" s="872">
        <f t="shared" si="107"/>
        <v>66.702328673426365</v>
      </c>
      <c r="BI362" s="872">
        <f t="shared" si="107"/>
        <v>66.504213406020341</v>
      </c>
      <c r="BJ362" s="872">
        <f t="shared" si="107"/>
        <v>66.226601283513389</v>
      </c>
      <c r="BK362" s="1538"/>
      <c r="BL362" s="1538"/>
      <c r="BM362" s="1538"/>
      <c r="BN362" s="1538"/>
      <c r="BO362" s="1538"/>
      <c r="BP362" s="1538"/>
      <c r="BQ362" s="1538"/>
      <c r="BR362" s="1538"/>
      <c r="BS362" s="1538"/>
      <c r="BT362" s="1538"/>
      <c r="BU362" s="1538"/>
      <c r="BV362" s="1538"/>
      <c r="BW362" s="1538"/>
      <c r="BX362" s="1538"/>
      <c r="BY362" s="1538"/>
      <c r="BZ362" s="1538"/>
      <c r="CA362" s="1538"/>
      <c r="CB362" s="1538"/>
      <c r="CC362" s="1538"/>
      <c r="CD362" s="1538"/>
      <c r="CE362" s="1538"/>
      <c r="CF362" s="1538"/>
      <c r="CG362" s="1538"/>
      <c r="CH362" s="1538"/>
      <c r="CI362" s="1539"/>
    </row>
    <row r="364" spans="2:89" x14ac:dyDescent="0.25">
      <c r="F364" s="1365"/>
    </row>
    <row r="365" spans="2:89" x14ac:dyDescent="0.25">
      <c r="B365" s="1372" t="s">
        <v>694</v>
      </c>
      <c r="C365" s="1373"/>
      <c r="D365" s="1373"/>
      <c r="E365" s="1373"/>
      <c r="F365" s="1373"/>
      <c r="G365" s="1373"/>
      <c r="H365" s="1373"/>
      <c r="I365" s="1373"/>
      <c r="J365" s="1373"/>
      <c r="K365" s="1373"/>
      <c r="L365" s="1373"/>
      <c r="M365" s="1373"/>
      <c r="N365" s="1373"/>
      <c r="O365" s="1373"/>
      <c r="P365" s="1373"/>
      <c r="Q365" s="1373"/>
      <c r="R365" s="1373"/>
      <c r="S365" s="1373"/>
      <c r="T365" s="1373"/>
      <c r="U365" s="1373"/>
      <c r="V365" s="1373"/>
      <c r="W365" s="1373"/>
      <c r="X365" s="1373"/>
      <c r="Y365" s="1373"/>
      <c r="Z365" s="1373"/>
      <c r="AA365" s="1373"/>
      <c r="AB365" s="1373"/>
      <c r="AC365" s="1373"/>
      <c r="AD365" s="1373"/>
      <c r="AE365" s="1373"/>
      <c r="AF365" s="1373"/>
      <c r="AG365" s="1373"/>
      <c r="AH365" s="1373"/>
      <c r="AI365" s="1373"/>
      <c r="AJ365" s="1373"/>
      <c r="AK365" s="1373"/>
      <c r="AL365" s="1373"/>
      <c r="AM365" s="1373"/>
      <c r="AN365" s="1373"/>
      <c r="AO365" s="1373"/>
      <c r="AP365" s="1373"/>
      <c r="AQ365" s="1373"/>
      <c r="AR365" s="1373"/>
      <c r="AS365" s="1373"/>
      <c r="AT365" s="1373"/>
      <c r="AU365" s="1373"/>
      <c r="AV365" s="1373"/>
      <c r="AW365" s="1373"/>
      <c r="AX365" s="1373"/>
      <c r="AY365" s="1373"/>
      <c r="AZ365" s="1373"/>
      <c r="BA365" s="1373"/>
      <c r="BB365" s="1373"/>
      <c r="BC365" s="1373"/>
      <c r="BD365" s="1373"/>
      <c r="BE365" s="1373"/>
      <c r="BF365" s="1373"/>
      <c r="BG365" s="1373"/>
      <c r="BH365" s="1373"/>
      <c r="BI365" s="1373"/>
      <c r="BJ365" s="1373"/>
      <c r="BK365" s="1373"/>
      <c r="BL365" s="1373"/>
      <c r="BM365" s="1373"/>
      <c r="BN365" s="1373"/>
      <c r="BO365" s="1373"/>
      <c r="BP365" s="1373"/>
      <c r="BQ365" s="1373"/>
      <c r="BR365" s="1373"/>
      <c r="BS365" s="1373"/>
      <c r="BT365" s="1373"/>
      <c r="BU365" s="1373"/>
      <c r="BV365" s="1373"/>
      <c r="BW365" s="1373"/>
      <c r="BX365" s="1373"/>
      <c r="BY365" s="1373"/>
      <c r="BZ365" s="1373"/>
      <c r="CA365" s="1373"/>
      <c r="CB365" s="1373"/>
      <c r="CC365" s="1373"/>
      <c r="CD365" s="1373"/>
      <c r="CE365" s="1373"/>
      <c r="CF365" s="1373"/>
      <c r="CG365" s="1373"/>
      <c r="CH365" s="1373"/>
      <c r="CI365" s="1374"/>
    </row>
    <row r="366" spans="2:89" x14ac:dyDescent="0.25">
      <c r="B366" s="1375"/>
      <c r="C366" s="1376"/>
      <c r="D366" s="1376"/>
      <c r="E366" s="1376"/>
      <c r="F366" s="1376"/>
      <c r="G366" s="1376"/>
      <c r="H366" s="1376"/>
      <c r="I366" s="1376"/>
      <c r="J366" s="1376"/>
      <c r="K366" s="1376"/>
      <c r="L366" s="1376"/>
      <c r="M366" s="1376"/>
      <c r="N366" s="1376"/>
      <c r="O366" s="1376"/>
      <c r="P366" s="1376"/>
      <c r="Q366" s="1376"/>
      <c r="R366" s="1376"/>
      <c r="S366" s="1376"/>
      <c r="T366" s="1376"/>
      <c r="U366" s="1376"/>
      <c r="V366" s="1376"/>
      <c r="W366" s="1376"/>
      <c r="X366" s="1376"/>
      <c r="Y366" s="1376"/>
      <c r="Z366" s="1376"/>
      <c r="AA366" s="1376"/>
      <c r="AB366" s="1376"/>
      <c r="AC366" s="1376"/>
      <c r="AD366" s="1376"/>
      <c r="AE366" s="1376"/>
      <c r="AF366" s="1376"/>
      <c r="AG366" s="1376"/>
      <c r="AH366" s="1376"/>
      <c r="AI366" s="1376"/>
      <c r="AJ366" s="1376"/>
      <c r="AK366" s="1376"/>
      <c r="AL366" s="1376"/>
      <c r="AM366" s="1376"/>
      <c r="AN366" s="1376"/>
      <c r="AO366" s="1376"/>
      <c r="AP366" s="1376"/>
      <c r="AQ366" s="1376"/>
      <c r="AR366" s="1376"/>
      <c r="AS366" s="1376"/>
      <c r="AT366" s="1376"/>
      <c r="AU366" s="1376"/>
      <c r="AV366" s="1376"/>
      <c r="AW366" s="1376"/>
      <c r="AX366" s="1376"/>
      <c r="AY366" s="1376"/>
      <c r="AZ366" s="1376"/>
      <c r="BA366" s="1376"/>
      <c r="BB366" s="1376"/>
      <c r="BC366" s="1376"/>
      <c r="BD366" s="1376"/>
      <c r="BE366" s="1376"/>
      <c r="BF366" s="1376"/>
      <c r="BG366" s="1376"/>
      <c r="BH366" s="1376"/>
      <c r="BI366" s="1376"/>
      <c r="BJ366" s="1376"/>
      <c r="BK366" s="1376"/>
      <c r="BL366" s="1376"/>
      <c r="BM366" s="1376"/>
      <c r="BN366" s="1376"/>
      <c r="BO366" s="1376"/>
      <c r="BP366" s="1376"/>
      <c r="BQ366" s="1376"/>
      <c r="BR366" s="1376"/>
      <c r="BS366" s="1376"/>
      <c r="BT366" s="1376"/>
      <c r="BU366" s="1376"/>
      <c r="BV366" s="1376"/>
      <c r="BW366" s="1376"/>
      <c r="BX366" s="1376"/>
      <c r="BY366" s="1376"/>
      <c r="BZ366" s="1376"/>
      <c r="CA366" s="1376"/>
      <c r="CB366" s="1376"/>
      <c r="CC366" s="1376"/>
      <c r="CD366" s="1376"/>
      <c r="CE366" s="1376"/>
      <c r="CF366" s="1376"/>
      <c r="CG366" s="1376"/>
      <c r="CH366" s="1376"/>
      <c r="CI366" s="1377"/>
    </row>
    <row r="367" spans="2:89" x14ac:dyDescent="0.25">
      <c r="B367" s="1375" t="s">
        <v>695</v>
      </c>
      <c r="C367" s="1376"/>
      <c r="D367" s="1376"/>
      <c r="E367" s="1376"/>
      <c r="F367" s="1376"/>
      <c r="G367" s="1065" t="s">
        <v>118</v>
      </c>
      <c r="H367" s="1065" t="s">
        <v>119</v>
      </c>
      <c r="I367" s="1065" t="s">
        <v>120</v>
      </c>
      <c r="J367" s="1065" t="s">
        <v>121</v>
      </c>
      <c r="K367" s="1065" t="s">
        <v>122</v>
      </c>
      <c r="L367" s="1065" t="s">
        <v>123</v>
      </c>
      <c r="M367" s="1065" t="s">
        <v>124</v>
      </c>
      <c r="N367" s="1065" t="s">
        <v>125</v>
      </c>
      <c r="O367" s="1065" t="s">
        <v>126</v>
      </c>
      <c r="P367" s="1065" t="s">
        <v>127</v>
      </c>
      <c r="Q367" s="1065" t="s">
        <v>128</v>
      </c>
      <c r="R367" s="1065" t="s">
        <v>129</v>
      </c>
      <c r="S367" s="1065" t="s">
        <v>156</v>
      </c>
      <c r="T367" s="1065" t="s">
        <v>157</v>
      </c>
      <c r="U367" s="1065" t="s">
        <v>158</v>
      </c>
      <c r="V367" s="1065" t="s">
        <v>159</v>
      </c>
      <c r="W367" s="1065" t="s">
        <v>130</v>
      </c>
      <c r="X367" s="1065" t="s">
        <v>160</v>
      </c>
      <c r="Y367" s="1065" t="s">
        <v>161</v>
      </c>
      <c r="Z367" s="1065" t="s">
        <v>162</v>
      </c>
      <c r="AA367" s="1065" t="s">
        <v>163</v>
      </c>
      <c r="AB367" s="1065" t="s">
        <v>131</v>
      </c>
      <c r="AC367" s="1065" t="s">
        <v>164</v>
      </c>
      <c r="AD367" s="1065" t="s">
        <v>165</v>
      </c>
      <c r="AE367" s="1065" t="s">
        <v>166</v>
      </c>
      <c r="AF367" s="1065" t="s">
        <v>167</v>
      </c>
      <c r="AG367" s="1065" t="s">
        <v>132</v>
      </c>
      <c r="AH367" s="1065" t="s">
        <v>168</v>
      </c>
      <c r="AI367" s="1065" t="s">
        <v>169</v>
      </c>
      <c r="AJ367" s="1065" t="s">
        <v>170</v>
      </c>
      <c r="AK367" s="1065" t="s">
        <v>171</v>
      </c>
      <c r="AL367" s="1065" t="s">
        <v>133</v>
      </c>
      <c r="AM367" s="1065" t="s">
        <v>172</v>
      </c>
      <c r="AN367" s="1065" t="s">
        <v>173</v>
      </c>
      <c r="AO367" s="1065" t="s">
        <v>174</v>
      </c>
      <c r="AP367" s="1065" t="s">
        <v>175</v>
      </c>
      <c r="AQ367" s="1065" t="s">
        <v>134</v>
      </c>
      <c r="AR367" s="1065" t="s">
        <v>176</v>
      </c>
      <c r="AS367" s="1065" t="s">
        <v>177</v>
      </c>
      <c r="AT367" s="1065" t="s">
        <v>178</v>
      </c>
      <c r="AU367" s="1065" t="s">
        <v>179</v>
      </c>
      <c r="AV367" s="1065" t="s">
        <v>135</v>
      </c>
      <c r="AW367" s="1065" t="s">
        <v>180</v>
      </c>
      <c r="AX367" s="1065" t="s">
        <v>181</v>
      </c>
      <c r="AY367" s="1065" t="s">
        <v>182</v>
      </c>
      <c r="AZ367" s="1065" t="s">
        <v>183</v>
      </c>
      <c r="BA367" s="1065" t="s">
        <v>136</v>
      </c>
      <c r="BB367" s="1065" t="s">
        <v>184</v>
      </c>
      <c r="BC367" s="1065" t="s">
        <v>185</v>
      </c>
      <c r="BD367" s="1065" t="s">
        <v>186</v>
      </c>
      <c r="BE367" s="1065" t="s">
        <v>187</v>
      </c>
      <c r="BF367" s="1065" t="s">
        <v>137</v>
      </c>
      <c r="BG367" s="1065" t="s">
        <v>188</v>
      </c>
      <c r="BH367" s="1065" t="s">
        <v>189</v>
      </c>
      <c r="BI367" s="1065" t="s">
        <v>190</v>
      </c>
      <c r="BJ367" s="1065" t="s">
        <v>191</v>
      </c>
      <c r="BK367" s="1065" t="s">
        <v>138</v>
      </c>
      <c r="BL367" s="1065" t="s">
        <v>192</v>
      </c>
      <c r="BM367" s="1065" t="s">
        <v>193</v>
      </c>
      <c r="BN367" s="1065" t="s">
        <v>194</v>
      </c>
      <c r="BO367" s="1065" t="s">
        <v>195</v>
      </c>
      <c r="BP367" s="1065" t="s">
        <v>139</v>
      </c>
      <c r="BQ367" s="1065" t="s">
        <v>196</v>
      </c>
      <c r="BR367" s="1065" t="s">
        <v>197</v>
      </c>
      <c r="BS367" s="1065" t="s">
        <v>198</v>
      </c>
      <c r="BT367" s="1065" t="s">
        <v>199</v>
      </c>
      <c r="BU367" s="1065" t="s">
        <v>140</v>
      </c>
      <c r="BV367" s="1065" t="s">
        <v>200</v>
      </c>
      <c r="BW367" s="1065" t="s">
        <v>201</v>
      </c>
      <c r="BX367" s="1065" t="s">
        <v>202</v>
      </c>
      <c r="BY367" s="1065" t="s">
        <v>203</v>
      </c>
      <c r="BZ367" s="1065" t="s">
        <v>141</v>
      </c>
      <c r="CA367" s="1065" t="s">
        <v>204</v>
      </c>
      <c r="CB367" s="1065" t="s">
        <v>205</v>
      </c>
      <c r="CC367" s="1065" t="s">
        <v>206</v>
      </c>
      <c r="CD367" s="1065" t="s">
        <v>207</v>
      </c>
      <c r="CE367" s="1065" t="s">
        <v>142</v>
      </c>
      <c r="CF367" s="1065" t="s">
        <v>208</v>
      </c>
      <c r="CG367" s="1065" t="s">
        <v>209</v>
      </c>
      <c r="CH367" s="1065" t="s">
        <v>210</v>
      </c>
      <c r="CI367" s="1066" t="s">
        <v>211</v>
      </c>
    </row>
    <row r="368" spans="2:89" x14ac:dyDescent="0.25">
      <c r="B368" s="1375"/>
      <c r="C368" s="1376" t="s">
        <v>696</v>
      </c>
      <c r="D368" s="1376"/>
      <c r="E368" s="1376" t="s">
        <v>145</v>
      </c>
      <c r="F368" s="1376">
        <v>2</v>
      </c>
      <c r="G368" s="1067">
        <f t="shared" ref="G368:BJ369" si="108">G46-G57</f>
        <v>0</v>
      </c>
      <c r="H368" s="1067">
        <f t="shared" si="108"/>
        <v>0</v>
      </c>
      <c r="I368" s="1067">
        <f t="shared" si="108"/>
        <v>32.96</v>
      </c>
      <c r="J368" s="1067">
        <f t="shared" si="108"/>
        <v>34.794086547025358</v>
      </c>
      <c r="K368" s="1067">
        <f t="shared" si="108"/>
        <v>36.522220830706331</v>
      </c>
      <c r="L368" s="1067">
        <f t="shared" si="108"/>
        <v>38.410172144079461</v>
      </c>
      <c r="M368" s="1067">
        <f t="shared" si="108"/>
        <v>39.399572541677536</v>
      </c>
      <c r="N368" s="1067">
        <f t="shared" si="108"/>
        <v>40.488972939275627</v>
      </c>
      <c r="O368" s="1067">
        <f t="shared" si="108"/>
        <v>41.608373336873704</v>
      </c>
      <c r="P368" s="1067">
        <f t="shared" si="108"/>
        <v>42.697773734471788</v>
      </c>
      <c r="Q368" s="1067">
        <f t="shared" si="108"/>
        <v>43.77717413206986</v>
      </c>
      <c r="R368" s="1067">
        <f t="shared" si="108"/>
        <v>44.766574529667942</v>
      </c>
      <c r="S368" s="1067">
        <f t="shared" si="108"/>
        <v>45.725974927266023</v>
      </c>
      <c r="T368" s="1067">
        <f t="shared" si="108"/>
        <v>46.619819785664099</v>
      </c>
      <c r="U368" s="1067">
        <f t="shared" si="108"/>
        <v>47.492202512862185</v>
      </c>
      <c r="V368" s="1067">
        <f t="shared" si="108"/>
        <v>48.324585240060266</v>
      </c>
      <c r="W368" s="1067">
        <f t="shared" si="108"/>
        <v>49.096967967258351</v>
      </c>
      <c r="X368" s="1067">
        <f t="shared" si="108"/>
        <v>49.819350694456425</v>
      </c>
      <c r="Y368" s="1067">
        <f t="shared" si="108"/>
        <v>50.501733421654507</v>
      </c>
      <c r="Z368" s="1067">
        <f t="shared" si="108"/>
        <v>51.134116148852584</v>
      </c>
      <c r="AA368" s="1067">
        <f t="shared" si="108"/>
        <v>51.716498876050665</v>
      </c>
      <c r="AB368" s="1067">
        <f t="shared" si="108"/>
        <v>52.318881603248741</v>
      </c>
      <c r="AC368" s="1067">
        <f t="shared" si="108"/>
        <v>52.921264330446824</v>
      </c>
      <c r="AD368" s="1067">
        <f t="shared" si="108"/>
        <v>53.523647057644901</v>
      </c>
      <c r="AE368" s="1067">
        <f t="shared" si="108"/>
        <v>54.126029784842984</v>
      </c>
      <c r="AF368" s="1067">
        <f t="shared" si="108"/>
        <v>54.728412512041068</v>
      </c>
      <c r="AG368" s="1067">
        <f t="shared" si="108"/>
        <v>55.340795239239149</v>
      </c>
      <c r="AH368" s="1067">
        <f t="shared" si="108"/>
        <v>55.933177966437221</v>
      </c>
      <c r="AI368" s="1067">
        <f t="shared" si="108"/>
        <v>56.525560693635306</v>
      </c>
      <c r="AJ368" s="1067">
        <f t="shared" si="108"/>
        <v>57.117943420833384</v>
      </c>
      <c r="AK368" s="1067">
        <f t="shared" si="108"/>
        <v>57.710326148031463</v>
      </c>
      <c r="AL368" s="1067">
        <f t="shared" si="108"/>
        <v>58.310326148031479</v>
      </c>
      <c r="AM368" s="1067">
        <f t="shared" si="108"/>
        <v>58.590326148031465</v>
      </c>
      <c r="AN368" s="1067">
        <f t="shared" si="108"/>
        <v>58.860326148031476</v>
      </c>
      <c r="AO368" s="1067">
        <f t="shared" si="108"/>
        <v>59.110326148031476</v>
      </c>
      <c r="AP368" s="1067">
        <f t="shared" si="108"/>
        <v>59.370326148031467</v>
      </c>
      <c r="AQ368" s="1067">
        <f t="shared" si="108"/>
        <v>59.620326148031467</v>
      </c>
      <c r="AR368" s="1067">
        <f t="shared" si="108"/>
        <v>59.860326148031476</v>
      </c>
      <c r="AS368" s="1067">
        <f t="shared" si="108"/>
        <v>60.100326148031471</v>
      </c>
      <c r="AT368" s="1067">
        <f t="shared" si="108"/>
        <v>60.350326148031471</v>
      </c>
      <c r="AU368" s="1067">
        <f t="shared" si="108"/>
        <v>60.590326148031465</v>
      </c>
      <c r="AV368" s="1067">
        <f t="shared" si="108"/>
        <v>60.830326148031475</v>
      </c>
      <c r="AW368" s="1067">
        <f t="shared" si="108"/>
        <v>61.070326148031469</v>
      </c>
      <c r="AX368" s="1067">
        <f t="shared" si="108"/>
        <v>61.330326148031475</v>
      </c>
      <c r="AY368" s="1067">
        <f t="shared" si="108"/>
        <v>61.580326148031475</v>
      </c>
      <c r="AZ368" s="1067">
        <f t="shared" si="108"/>
        <v>61.840326148031465</v>
      </c>
      <c r="BA368" s="1067">
        <f t="shared" si="108"/>
        <v>62.100326148031471</v>
      </c>
      <c r="BB368" s="1067">
        <f t="shared" si="108"/>
        <v>62.380326148031472</v>
      </c>
      <c r="BC368" s="1067">
        <f t="shared" si="108"/>
        <v>62.660326148031473</v>
      </c>
      <c r="BD368" s="1067">
        <f t="shared" si="108"/>
        <v>62.930326148031469</v>
      </c>
      <c r="BE368" s="1067">
        <f t="shared" si="108"/>
        <v>63.200326148031465</v>
      </c>
      <c r="BF368" s="1067">
        <f t="shared" si="108"/>
        <v>63.470326148031475</v>
      </c>
      <c r="BG368" s="1067">
        <f t="shared" si="108"/>
        <v>63.740326148031471</v>
      </c>
      <c r="BH368" s="1067">
        <f t="shared" si="108"/>
        <v>64.000326148031462</v>
      </c>
      <c r="BI368" s="1067">
        <f t="shared" si="108"/>
        <v>64.270326148031472</v>
      </c>
      <c r="BJ368" s="1067">
        <f t="shared" si="108"/>
        <v>64.530326148031463</v>
      </c>
      <c r="BK368" s="1546"/>
      <c r="BL368" s="1546"/>
      <c r="BM368" s="1546"/>
      <c r="BN368" s="1546"/>
      <c r="BO368" s="1546"/>
      <c r="BP368" s="1546"/>
      <c r="BQ368" s="1546"/>
      <c r="BR368" s="1546"/>
      <c r="BS368" s="1546"/>
      <c r="BT368" s="1546"/>
      <c r="BU368" s="1546"/>
      <c r="BV368" s="1546"/>
      <c r="BW368" s="1546"/>
      <c r="BX368" s="1546"/>
      <c r="BY368" s="1546"/>
      <c r="BZ368" s="1546"/>
      <c r="CA368" s="1546"/>
      <c r="CB368" s="1546"/>
      <c r="CC368" s="1546"/>
      <c r="CD368" s="1546"/>
      <c r="CE368" s="1546"/>
      <c r="CF368" s="1546"/>
      <c r="CG368" s="1546"/>
      <c r="CH368" s="1546"/>
      <c r="CI368" s="1547"/>
    </row>
    <row r="369" spans="2:87" x14ac:dyDescent="0.25">
      <c r="B369" s="1375"/>
      <c r="C369" s="1376" t="s">
        <v>697</v>
      </c>
      <c r="D369" s="1376"/>
      <c r="E369" s="1376" t="s">
        <v>145</v>
      </c>
      <c r="F369" s="1376">
        <v>2</v>
      </c>
      <c r="G369" s="1067">
        <f t="shared" si="108"/>
        <v>0</v>
      </c>
      <c r="H369" s="1067">
        <f t="shared" si="108"/>
        <v>0</v>
      </c>
      <c r="I369" s="1067">
        <f t="shared" si="108"/>
        <v>89.55</v>
      </c>
      <c r="J369" s="1067">
        <f t="shared" si="108"/>
        <v>87.32</v>
      </c>
      <c r="K369" s="1067">
        <f t="shared" si="108"/>
        <v>84.84</v>
      </c>
      <c r="L369" s="1067">
        <f t="shared" si="108"/>
        <v>83.02</v>
      </c>
      <c r="M369" s="1067">
        <f t="shared" si="108"/>
        <v>83</v>
      </c>
      <c r="N369" s="1067">
        <f t="shared" si="108"/>
        <v>82.96</v>
      </c>
      <c r="O369" s="1067">
        <f t="shared" si="108"/>
        <v>82.9</v>
      </c>
      <c r="P369" s="1067">
        <f t="shared" si="108"/>
        <v>82.84</v>
      </c>
      <c r="Q369" s="1067">
        <f t="shared" si="108"/>
        <v>82.77</v>
      </c>
      <c r="R369" s="1067">
        <f t="shared" si="108"/>
        <v>82.68</v>
      </c>
      <c r="S369" s="1067">
        <f t="shared" si="108"/>
        <v>82.59</v>
      </c>
      <c r="T369" s="1067">
        <f t="shared" si="108"/>
        <v>82.52</v>
      </c>
      <c r="U369" s="1067">
        <f t="shared" si="108"/>
        <v>82.45</v>
      </c>
      <c r="V369" s="1067">
        <f t="shared" si="108"/>
        <v>82.4</v>
      </c>
      <c r="W369" s="1067">
        <f t="shared" si="108"/>
        <v>82.34</v>
      </c>
      <c r="X369" s="1067">
        <f t="shared" si="108"/>
        <v>82.27</v>
      </c>
      <c r="Y369" s="1067">
        <f t="shared" si="108"/>
        <v>82.19</v>
      </c>
      <c r="Z369" s="1067">
        <f t="shared" si="108"/>
        <v>82.12</v>
      </c>
      <c r="AA369" s="1067">
        <f t="shared" si="108"/>
        <v>82.04</v>
      </c>
      <c r="AB369" s="1067">
        <f t="shared" si="108"/>
        <v>82</v>
      </c>
      <c r="AC369" s="1067">
        <f t="shared" si="108"/>
        <v>81.96</v>
      </c>
      <c r="AD369" s="1067">
        <f t="shared" si="108"/>
        <v>81.93</v>
      </c>
      <c r="AE369" s="1067">
        <f t="shared" si="108"/>
        <v>81.91</v>
      </c>
      <c r="AF369" s="1067">
        <f t="shared" si="108"/>
        <v>81.900000000000006</v>
      </c>
      <c r="AG369" s="1067">
        <f t="shared" si="108"/>
        <v>81.89</v>
      </c>
      <c r="AH369" s="1067">
        <f t="shared" si="108"/>
        <v>81.88</v>
      </c>
      <c r="AI369" s="1067">
        <f t="shared" si="108"/>
        <v>81.86</v>
      </c>
      <c r="AJ369" s="1067">
        <f t="shared" si="108"/>
        <v>81.86</v>
      </c>
      <c r="AK369" s="1067">
        <f t="shared" si="108"/>
        <v>81.86</v>
      </c>
      <c r="AL369" s="1067">
        <f t="shared" si="108"/>
        <v>81.87</v>
      </c>
      <c r="AM369" s="1067">
        <f t="shared" si="108"/>
        <v>81.87</v>
      </c>
      <c r="AN369" s="1067">
        <f t="shared" si="108"/>
        <v>81.86</v>
      </c>
      <c r="AO369" s="1067">
        <f t="shared" si="108"/>
        <v>81.86</v>
      </c>
      <c r="AP369" s="1067">
        <f t="shared" si="108"/>
        <v>81.86</v>
      </c>
      <c r="AQ369" s="1067">
        <f t="shared" si="108"/>
        <v>81.849999999999994</v>
      </c>
      <c r="AR369" s="1067">
        <f t="shared" si="108"/>
        <v>81.83</v>
      </c>
      <c r="AS369" s="1067">
        <f t="shared" si="108"/>
        <v>81.819999999999993</v>
      </c>
      <c r="AT369" s="1067">
        <f t="shared" si="108"/>
        <v>81.81</v>
      </c>
      <c r="AU369" s="1067">
        <f t="shared" si="108"/>
        <v>81.8</v>
      </c>
      <c r="AV369" s="1067">
        <f t="shared" si="108"/>
        <v>81.790000000000006</v>
      </c>
      <c r="AW369" s="1067">
        <f t="shared" si="108"/>
        <v>81.78</v>
      </c>
      <c r="AX369" s="1067">
        <f t="shared" si="108"/>
        <v>81.77</v>
      </c>
      <c r="AY369" s="1067">
        <f t="shared" si="108"/>
        <v>81.75</v>
      </c>
      <c r="AZ369" s="1067">
        <f t="shared" si="108"/>
        <v>81.73</v>
      </c>
      <c r="BA369" s="1067">
        <f t="shared" si="108"/>
        <v>81.7</v>
      </c>
      <c r="BB369" s="1067">
        <f t="shared" si="108"/>
        <v>81.67</v>
      </c>
      <c r="BC369" s="1067">
        <f t="shared" si="108"/>
        <v>81.650000000000006</v>
      </c>
      <c r="BD369" s="1067">
        <f t="shared" si="108"/>
        <v>81.62</v>
      </c>
      <c r="BE369" s="1067">
        <f t="shared" si="108"/>
        <v>81.59</v>
      </c>
      <c r="BF369" s="1067">
        <f t="shared" si="108"/>
        <v>81.58</v>
      </c>
      <c r="BG369" s="1067">
        <f t="shared" si="108"/>
        <v>81.56</v>
      </c>
      <c r="BH369" s="1067">
        <f t="shared" si="108"/>
        <v>81.540000000000006</v>
      </c>
      <c r="BI369" s="1067">
        <f t="shared" si="108"/>
        <v>81.52</v>
      </c>
      <c r="BJ369" s="1067">
        <f t="shared" si="108"/>
        <v>81.5</v>
      </c>
      <c r="BK369" s="1546"/>
      <c r="BL369" s="1546"/>
      <c r="BM369" s="1546"/>
      <c r="BN369" s="1546"/>
      <c r="BO369" s="1546"/>
      <c r="BP369" s="1546"/>
      <c r="BQ369" s="1546"/>
      <c r="BR369" s="1546"/>
      <c r="BS369" s="1546"/>
      <c r="BT369" s="1546"/>
      <c r="BU369" s="1546"/>
      <c r="BV369" s="1546"/>
      <c r="BW369" s="1546"/>
      <c r="BX369" s="1546"/>
      <c r="BY369" s="1546"/>
      <c r="BZ369" s="1546"/>
      <c r="CA369" s="1546"/>
      <c r="CB369" s="1546"/>
      <c r="CC369" s="1546"/>
      <c r="CD369" s="1546"/>
      <c r="CE369" s="1546"/>
      <c r="CF369" s="1546"/>
      <c r="CG369" s="1546"/>
      <c r="CH369" s="1546"/>
      <c r="CI369" s="1547"/>
    </row>
    <row r="370" spans="2:87" x14ac:dyDescent="0.25">
      <c r="B370" s="1375"/>
      <c r="C370" s="1376" t="s">
        <v>698</v>
      </c>
      <c r="D370" s="1376"/>
      <c r="E370" s="1376" t="s">
        <v>145</v>
      </c>
      <c r="F370" s="1376">
        <v>2</v>
      </c>
      <c r="G370" s="1067">
        <f t="shared" ref="G370:BJ370" si="109">G43+G45-G55-G56</f>
        <v>0</v>
      </c>
      <c r="H370" s="1067">
        <f t="shared" si="109"/>
        <v>0</v>
      </c>
      <c r="I370" s="1067">
        <f t="shared" si="109"/>
        <v>29.06</v>
      </c>
      <c r="J370" s="1067">
        <f t="shared" si="109"/>
        <v>28.80236</v>
      </c>
      <c r="K370" s="1067">
        <f t="shared" si="109"/>
        <v>30.002359999999999</v>
      </c>
      <c r="L370" s="1067">
        <f t="shared" si="109"/>
        <v>29.772359999999999</v>
      </c>
      <c r="M370" s="1067">
        <f t="shared" si="109"/>
        <v>29.942360000000001</v>
      </c>
      <c r="N370" s="1067">
        <f t="shared" si="109"/>
        <v>29.832359999999998</v>
      </c>
      <c r="O370" s="1067">
        <f t="shared" si="109"/>
        <v>30.21236</v>
      </c>
      <c r="P370" s="1067">
        <f t="shared" si="109"/>
        <v>30.092359999999999</v>
      </c>
      <c r="Q370" s="1067">
        <f t="shared" si="109"/>
        <v>30.512360000000001</v>
      </c>
      <c r="R370" s="1067">
        <f t="shared" si="109"/>
        <v>30.062359999999998</v>
      </c>
      <c r="S370" s="1067">
        <f t="shared" si="109"/>
        <v>30.382359999999998</v>
      </c>
      <c r="T370" s="1067">
        <f t="shared" si="109"/>
        <v>30.202359999999999</v>
      </c>
      <c r="U370" s="1067">
        <f t="shared" si="109"/>
        <v>30.862359999999999</v>
      </c>
      <c r="V370" s="1067">
        <f t="shared" si="109"/>
        <v>30.512360000000001</v>
      </c>
      <c r="W370" s="1067">
        <f t="shared" si="109"/>
        <v>30.192360000000001</v>
      </c>
      <c r="X370" s="1067">
        <f t="shared" si="109"/>
        <v>30.73236</v>
      </c>
      <c r="Y370" s="1067">
        <f t="shared" si="109"/>
        <v>30.792359999999999</v>
      </c>
      <c r="Z370" s="1067">
        <f t="shared" si="109"/>
        <v>30.542359999999999</v>
      </c>
      <c r="AA370" s="1067">
        <f t="shared" si="109"/>
        <v>31.192360000000001</v>
      </c>
      <c r="AB370" s="1067">
        <f t="shared" si="109"/>
        <v>30.812359999999998</v>
      </c>
      <c r="AC370" s="1067">
        <f t="shared" si="109"/>
        <v>31.242359999999998</v>
      </c>
      <c r="AD370" s="1067">
        <f t="shared" si="109"/>
        <v>30.542359999999999</v>
      </c>
      <c r="AE370" s="1067">
        <f t="shared" si="109"/>
        <v>31.062359999999998</v>
      </c>
      <c r="AF370" s="1067">
        <f t="shared" si="109"/>
        <v>31.362359999999999</v>
      </c>
      <c r="AG370" s="1067">
        <f t="shared" si="109"/>
        <v>31.57236</v>
      </c>
      <c r="AH370" s="1067">
        <f t="shared" si="109"/>
        <v>31.402359999999998</v>
      </c>
      <c r="AI370" s="1067">
        <f t="shared" si="109"/>
        <v>31.542359999999999</v>
      </c>
      <c r="AJ370" s="1067">
        <f t="shared" si="109"/>
        <v>31.902359999999998</v>
      </c>
      <c r="AK370" s="1067">
        <f t="shared" si="109"/>
        <v>31.64236</v>
      </c>
      <c r="AL370" s="1067">
        <f t="shared" si="109"/>
        <v>31.582359999999998</v>
      </c>
      <c r="AM370" s="1067">
        <f t="shared" si="109"/>
        <v>31.622359999999997</v>
      </c>
      <c r="AN370" s="1067">
        <f t="shared" si="109"/>
        <v>32.30236</v>
      </c>
      <c r="AO370" s="1067">
        <f t="shared" si="109"/>
        <v>31.912359999999996</v>
      </c>
      <c r="AP370" s="1067">
        <f t="shared" si="109"/>
        <v>32.392359999999996</v>
      </c>
      <c r="AQ370" s="1067">
        <f t="shared" si="109"/>
        <v>32.002359999999996</v>
      </c>
      <c r="AR370" s="1067">
        <f t="shared" si="109"/>
        <v>33.152360000000002</v>
      </c>
      <c r="AS370" s="1067">
        <f t="shared" si="109"/>
        <v>32.942360000000001</v>
      </c>
      <c r="AT370" s="1067">
        <f t="shared" si="109"/>
        <v>33.292360000000002</v>
      </c>
      <c r="AU370" s="1067">
        <f t="shared" si="109"/>
        <v>33.112360000000002</v>
      </c>
      <c r="AV370" s="1067">
        <f t="shared" si="109"/>
        <v>33.492359999999998</v>
      </c>
      <c r="AW370" s="1067">
        <f t="shared" si="109"/>
        <v>33.202359999999999</v>
      </c>
      <c r="AX370" s="1067">
        <f t="shared" si="109"/>
        <v>34.042360000000002</v>
      </c>
      <c r="AY370" s="1067">
        <f t="shared" si="109"/>
        <v>34.182360000000003</v>
      </c>
      <c r="AZ370" s="1067">
        <f t="shared" si="109"/>
        <v>33.792360000000002</v>
      </c>
      <c r="BA370" s="1067">
        <f t="shared" si="109"/>
        <v>33.992359999999998</v>
      </c>
      <c r="BB370" s="1067">
        <f t="shared" si="109"/>
        <v>33.91236</v>
      </c>
      <c r="BC370" s="1067">
        <f t="shared" si="109"/>
        <v>34.092359999999999</v>
      </c>
      <c r="BD370" s="1067">
        <f t="shared" si="109"/>
        <v>34.082360000000001</v>
      </c>
      <c r="BE370" s="1067">
        <f t="shared" si="109"/>
        <v>34.652360000000002</v>
      </c>
      <c r="BF370" s="1067">
        <f t="shared" si="109"/>
        <v>34.882359999999998</v>
      </c>
      <c r="BG370" s="1067">
        <f t="shared" si="109"/>
        <v>34.972360000000002</v>
      </c>
      <c r="BH370" s="1067">
        <f t="shared" si="109"/>
        <v>35.112360000000002</v>
      </c>
      <c r="BI370" s="1067">
        <f t="shared" si="109"/>
        <v>34.942360000000001</v>
      </c>
      <c r="BJ370" s="1067">
        <f t="shared" si="109"/>
        <v>35.152360000000002</v>
      </c>
      <c r="BK370" s="1546"/>
      <c r="BL370" s="1546"/>
      <c r="BM370" s="1546"/>
      <c r="BN370" s="1546"/>
      <c r="BO370" s="1546"/>
      <c r="BP370" s="1546"/>
      <c r="BQ370" s="1546"/>
      <c r="BR370" s="1546"/>
      <c r="BS370" s="1546"/>
      <c r="BT370" s="1546"/>
      <c r="BU370" s="1546"/>
      <c r="BV370" s="1546"/>
      <c r="BW370" s="1546"/>
      <c r="BX370" s="1546"/>
      <c r="BY370" s="1546"/>
      <c r="BZ370" s="1546"/>
      <c r="CA370" s="1546"/>
      <c r="CB370" s="1546"/>
      <c r="CC370" s="1546"/>
      <c r="CD370" s="1546"/>
      <c r="CE370" s="1546"/>
      <c r="CF370" s="1546"/>
      <c r="CG370" s="1546"/>
      <c r="CH370" s="1546"/>
      <c r="CI370" s="1547"/>
    </row>
    <row r="371" spans="2:87" x14ac:dyDescent="0.25">
      <c r="B371" s="1375"/>
      <c r="C371" s="1376" t="s">
        <v>152</v>
      </c>
      <c r="D371" s="1376"/>
      <c r="E371" s="1376" t="s">
        <v>145</v>
      </c>
      <c r="F371" s="1376">
        <v>2</v>
      </c>
      <c r="G371" s="1067">
        <f t="shared" ref="G371:BJ371" si="110">G61</f>
        <v>0</v>
      </c>
      <c r="H371" s="1067">
        <f t="shared" si="110"/>
        <v>0</v>
      </c>
      <c r="I371" s="1067">
        <f t="shared" si="110"/>
        <v>26.93</v>
      </c>
      <c r="J371" s="1067">
        <f t="shared" si="110"/>
        <v>30.71</v>
      </c>
      <c r="K371" s="1067">
        <f t="shared" si="110"/>
        <v>26</v>
      </c>
      <c r="L371" s="1067">
        <f t="shared" si="110"/>
        <v>24</v>
      </c>
      <c r="M371" s="1067">
        <f t="shared" si="110"/>
        <v>24</v>
      </c>
      <c r="N371" s="1067">
        <f t="shared" si="110"/>
        <v>24</v>
      </c>
      <c r="O371" s="1067">
        <f t="shared" si="110"/>
        <v>24</v>
      </c>
      <c r="P371" s="1067">
        <f t="shared" si="110"/>
        <v>24</v>
      </c>
      <c r="Q371" s="1067">
        <f t="shared" si="110"/>
        <v>24</v>
      </c>
      <c r="R371" s="1067">
        <f t="shared" si="110"/>
        <v>24</v>
      </c>
      <c r="S371" s="1067">
        <f t="shared" si="110"/>
        <v>24</v>
      </c>
      <c r="T371" s="1067">
        <f t="shared" si="110"/>
        <v>24</v>
      </c>
      <c r="U371" s="1067">
        <f t="shared" si="110"/>
        <v>24</v>
      </c>
      <c r="V371" s="1067">
        <f t="shared" si="110"/>
        <v>24</v>
      </c>
      <c r="W371" s="1067">
        <f t="shared" si="110"/>
        <v>24</v>
      </c>
      <c r="X371" s="1067">
        <f t="shared" si="110"/>
        <v>24</v>
      </c>
      <c r="Y371" s="1067">
        <f t="shared" si="110"/>
        <v>24</v>
      </c>
      <c r="Z371" s="1067">
        <f t="shared" si="110"/>
        <v>24</v>
      </c>
      <c r="AA371" s="1067">
        <f t="shared" si="110"/>
        <v>24</v>
      </c>
      <c r="AB371" s="1067">
        <f t="shared" si="110"/>
        <v>24</v>
      </c>
      <c r="AC371" s="1067">
        <f t="shared" si="110"/>
        <v>24</v>
      </c>
      <c r="AD371" s="1067">
        <f t="shared" si="110"/>
        <v>24</v>
      </c>
      <c r="AE371" s="1067">
        <f t="shared" si="110"/>
        <v>24</v>
      </c>
      <c r="AF371" s="1067">
        <f t="shared" si="110"/>
        <v>24</v>
      </c>
      <c r="AG371" s="1067">
        <f t="shared" si="110"/>
        <v>24</v>
      </c>
      <c r="AH371" s="1067">
        <f t="shared" si="110"/>
        <v>24</v>
      </c>
      <c r="AI371" s="1067">
        <f t="shared" si="110"/>
        <v>24</v>
      </c>
      <c r="AJ371" s="1067">
        <f t="shared" si="110"/>
        <v>24</v>
      </c>
      <c r="AK371" s="1067">
        <f t="shared" si="110"/>
        <v>24</v>
      </c>
      <c r="AL371" s="1067">
        <f t="shared" si="110"/>
        <v>24</v>
      </c>
      <c r="AM371" s="1067">
        <f t="shared" si="110"/>
        <v>24</v>
      </c>
      <c r="AN371" s="1067">
        <f t="shared" si="110"/>
        <v>24</v>
      </c>
      <c r="AO371" s="1067">
        <f t="shared" si="110"/>
        <v>24</v>
      </c>
      <c r="AP371" s="1067">
        <f t="shared" si="110"/>
        <v>24</v>
      </c>
      <c r="AQ371" s="1067">
        <f t="shared" si="110"/>
        <v>24</v>
      </c>
      <c r="AR371" s="1067">
        <f t="shared" si="110"/>
        <v>24</v>
      </c>
      <c r="AS371" s="1067">
        <f t="shared" si="110"/>
        <v>24</v>
      </c>
      <c r="AT371" s="1067">
        <f t="shared" si="110"/>
        <v>24</v>
      </c>
      <c r="AU371" s="1067">
        <f t="shared" si="110"/>
        <v>24</v>
      </c>
      <c r="AV371" s="1067">
        <f t="shared" si="110"/>
        <v>24</v>
      </c>
      <c r="AW371" s="1067">
        <f t="shared" si="110"/>
        <v>24</v>
      </c>
      <c r="AX371" s="1067">
        <f t="shared" si="110"/>
        <v>24</v>
      </c>
      <c r="AY371" s="1067">
        <f t="shared" si="110"/>
        <v>24</v>
      </c>
      <c r="AZ371" s="1067">
        <f t="shared" si="110"/>
        <v>24</v>
      </c>
      <c r="BA371" s="1067">
        <f t="shared" si="110"/>
        <v>24</v>
      </c>
      <c r="BB371" s="1067">
        <f t="shared" si="110"/>
        <v>24</v>
      </c>
      <c r="BC371" s="1067">
        <f t="shared" si="110"/>
        <v>24</v>
      </c>
      <c r="BD371" s="1067">
        <f t="shared" si="110"/>
        <v>24</v>
      </c>
      <c r="BE371" s="1067">
        <f t="shared" si="110"/>
        <v>24</v>
      </c>
      <c r="BF371" s="1067">
        <f t="shared" si="110"/>
        <v>24</v>
      </c>
      <c r="BG371" s="1067">
        <f t="shared" si="110"/>
        <v>24</v>
      </c>
      <c r="BH371" s="1067">
        <f t="shared" si="110"/>
        <v>24</v>
      </c>
      <c r="BI371" s="1067">
        <f t="shared" si="110"/>
        <v>24</v>
      </c>
      <c r="BJ371" s="1067">
        <f t="shared" si="110"/>
        <v>24</v>
      </c>
      <c r="BK371" s="1546"/>
      <c r="BL371" s="1546"/>
      <c r="BM371" s="1546"/>
      <c r="BN371" s="1546"/>
      <c r="BO371" s="1546"/>
      <c r="BP371" s="1546"/>
      <c r="BQ371" s="1546"/>
      <c r="BR371" s="1546"/>
      <c r="BS371" s="1546"/>
      <c r="BT371" s="1546"/>
      <c r="BU371" s="1546"/>
      <c r="BV371" s="1546"/>
      <c r="BW371" s="1546"/>
      <c r="BX371" s="1546"/>
      <c r="BY371" s="1546"/>
      <c r="BZ371" s="1546"/>
      <c r="CA371" s="1546"/>
      <c r="CB371" s="1546"/>
      <c r="CC371" s="1546"/>
      <c r="CD371" s="1546"/>
      <c r="CE371" s="1546"/>
      <c r="CF371" s="1546"/>
      <c r="CG371" s="1546"/>
      <c r="CH371" s="1546"/>
      <c r="CI371" s="1547"/>
    </row>
    <row r="372" spans="2:87" x14ac:dyDescent="0.25">
      <c r="B372" s="1375"/>
      <c r="C372" s="1376" t="s">
        <v>699</v>
      </c>
      <c r="D372" s="1376"/>
      <c r="E372" s="1376" t="s">
        <v>145</v>
      </c>
      <c r="F372" s="1376">
        <v>2</v>
      </c>
      <c r="G372" s="1067">
        <f t="shared" ref="G372:AL372" si="111">G85-SUM(G368:G371)</f>
        <v>0</v>
      </c>
      <c r="H372" s="1067">
        <f t="shared" si="111"/>
        <v>0</v>
      </c>
      <c r="I372" s="1067">
        <f t="shared" si="111"/>
        <v>3.1400000000000148</v>
      </c>
      <c r="J372" s="1067">
        <f t="shared" si="111"/>
        <v>3.1400000000000432</v>
      </c>
      <c r="K372" s="1067">
        <f t="shared" si="111"/>
        <v>3.1400000000000148</v>
      </c>
      <c r="L372" s="1067">
        <f t="shared" si="111"/>
        <v>3.1400000000000432</v>
      </c>
      <c r="M372" s="1067">
        <f t="shared" si="111"/>
        <v>3.1400000000000148</v>
      </c>
      <c r="N372" s="1067">
        <f t="shared" si="111"/>
        <v>3.1400000000000432</v>
      </c>
      <c r="O372" s="1067">
        <f t="shared" si="111"/>
        <v>3.1400000000000148</v>
      </c>
      <c r="P372" s="1067">
        <f t="shared" si="111"/>
        <v>3.1400000000000432</v>
      </c>
      <c r="Q372" s="1067">
        <f t="shared" si="111"/>
        <v>3.1400000000000148</v>
      </c>
      <c r="R372" s="1067">
        <f t="shared" si="111"/>
        <v>3.1400000000000148</v>
      </c>
      <c r="S372" s="1067">
        <f t="shared" si="111"/>
        <v>3.1399999999999864</v>
      </c>
      <c r="T372" s="1067">
        <f t="shared" si="111"/>
        <v>3.1400000000000432</v>
      </c>
      <c r="U372" s="1067">
        <f t="shared" si="111"/>
        <v>3.1400000000000148</v>
      </c>
      <c r="V372" s="1067">
        <f t="shared" si="111"/>
        <v>3.1400000000000432</v>
      </c>
      <c r="W372" s="1067">
        <f t="shared" si="111"/>
        <v>3.1400000000000432</v>
      </c>
      <c r="X372" s="1067">
        <f t="shared" si="111"/>
        <v>3.1400000000000432</v>
      </c>
      <c r="Y372" s="1067">
        <f t="shared" si="111"/>
        <v>3.1400000000000148</v>
      </c>
      <c r="Z372" s="1067">
        <f t="shared" si="111"/>
        <v>3.1400000000000432</v>
      </c>
      <c r="AA372" s="1067">
        <f t="shared" si="111"/>
        <v>3.1400000000000432</v>
      </c>
      <c r="AB372" s="1067">
        <f t="shared" si="111"/>
        <v>3.1400000000000148</v>
      </c>
      <c r="AC372" s="1067">
        <f t="shared" si="111"/>
        <v>3.1400000000000432</v>
      </c>
      <c r="AD372" s="1067">
        <f t="shared" si="111"/>
        <v>3.1400000000000432</v>
      </c>
      <c r="AE372" s="1067">
        <f t="shared" si="111"/>
        <v>3.1400000000000148</v>
      </c>
      <c r="AF372" s="1067">
        <f t="shared" si="111"/>
        <v>3.1400000000000148</v>
      </c>
      <c r="AG372" s="1067">
        <f t="shared" si="111"/>
        <v>3.1400000000000432</v>
      </c>
      <c r="AH372" s="1067">
        <f t="shared" si="111"/>
        <v>3.1400000000000148</v>
      </c>
      <c r="AI372" s="1067">
        <f t="shared" si="111"/>
        <v>3.1400000000000148</v>
      </c>
      <c r="AJ372" s="1067">
        <f t="shared" si="111"/>
        <v>3.1400000000000148</v>
      </c>
      <c r="AK372" s="1067">
        <f t="shared" si="111"/>
        <v>3.1400000000000432</v>
      </c>
      <c r="AL372" s="1067">
        <f t="shared" si="111"/>
        <v>3.1400000000000148</v>
      </c>
      <c r="AM372" s="1067">
        <f t="shared" ref="AM372:BJ372" si="112">AM85-SUM(AM368:AM371)</f>
        <v>3.1400000000000432</v>
      </c>
      <c r="AN372" s="1067">
        <f t="shared" si="112"/>
        <v>3.1400000000000432</v>
      </c>
      <c r="AO372" s="1067">
        <f t="shared" si="112"/>
        <v>3.1400000000000148</v>
      </c>
      <c r="AP372" s="1067">
        <f t="shared" si="112"/>
        <v>3.1400000000000432</v>
      </c>
      <c r="AQ372" s="1067">
        <f t="shared" si="112"/>
        <v>3.1400000000000148</v>
      </c>
      <c r="AR372" s="1067">
        <f t="shared" si="112"/>
        <v>3.1400000000000148</v>
      </c>
      <c r="AS372" s="1067">
        <f t="shared" si="112"/>
        <v>3.1400000000000432</v>
      </c>
      <c r="AT372" s="1067">
        <f t="shared" si="112"/>
        <v>3.1400000000000432</v>
      </c>
      <c r="AU372" s="1067">
        <f t="shared" si="112"/>
        <v>3.1400000000000148</v>
      </c>
      <c r="AV372" s="1067">
        <f t="shared" si="112"/>
        <v>3.1400000000000148</v>
      </c>
      <c r="AW372" s="1067">
        <f t="shared" si="112"/>
        <v>3.1400000000000432</v>
      </c>
      <c r="AX372" s="1067">
        <f t="shared" si="112"/>
        <v>3.1400000000000432</v>
      </c>
      <c r="AY372" s="1067">
        <f t="shared" si="112"/>
        <v>3.1400000000000148</v>
      </c>
      <c r="AZ372" s="1067">
        <f t="shared" si="112"/>
        <v>3.1400000000000148</v>
      </c>
      <c r="BA372" s="1067">
        <f t="shared" si="112"/>
        <v>3.1400000000000148</v>
      </c>
      <c r="BB372" s="1067">
        <f t="shared" si="112"/>
        <v>3.1399999999999864</v>
      </c>
      <c r="BC372" s="1067">
        <f t="shared" si="112"/>
        <v>3.1400000000000148</v>
      </c>
      <c r="BD372" s="1067">
        <f t="shared" si="112"/>
        <v>3.1400000000000148</v>
      </c>
      <c r="BE372" s="1067">
        <f t="shared" si="112"/>
        <v>3.1400000000000432</v>
      </c>
      <c r="BF372" s="1067">
        <f t="shared" si="112"/>
        <v>3.1400000000000148</v>
      </c>
      <c r="BG372" s="1067">
        <f t="shared" si="112"/>
        <v>3.1399999999999864</v>
      </c>
      <c r="BH372" s="1067">
        <f t="shared" si="112"/>
        <v>3.1400000000000432</v>
      </c>
      <c r="BI372" s="1067">
        <f t="shared" si="112"/>
        <v>3.1400000000000432</v>
      </c>
      <c r="BJ372" s="1067">
        <f t="shared" si="112"/>
        <v>3.1400000000000432</v>
      </c>
      <c r="BK372" s="1546"/>
      <c r="BL372" s="1546"/>
      <c r="BM372" s="1546"/>
      <c r="BN372" s="1546"/>
      <c r="BO372" s="1546"/>
      <c r="BP372" s="1546"/>
      <c r="BQ372" s="1546"/>
      <c r="BR372" s="1546"/>
      <c r="BS372" s="1546"/>
      <c r="BT372" s="1546"/>
      <c r="BU372" s="1546"/>
      <c r="BV372" s="1546"/>
      <c r="BW372" s="1546"/>
      <c r="BX372" s="1546"/>
      <c r="BY372" s="1546"/>
      <c r="BZ372" s="1546"/>
      <c r="CA372" s="1546"/>
      <c r="CB372" s="1546"/>
      <c r="CC372" s="1546"/>
      <c r="CD372" s="1546"/>
      <c r="CE372" s="1546"/>
      <c r="CF372" s="1546"/>
      <c r="CG372" s="1546"/>
      <c r="CH372" s="1546"/>
      <c r="CI372" s="1547"/>
    </row>
    <row r="373" spans="2:87" x14ac:dyDescent="0.25">
      <c r="B373" s="1375"/>
      <c r="C373" s="1376" t="s">
        <v>700</v>
      </c>
      <c r="D373" s="1376"/>
      <c r="E373" s="1376" t="s">
        <v>145</v>
      </c>
      <c r="F373" s="1376">
        <v>2</v>
      </c>
      <c r="G373" s="1067">
        <f t="shared" ref="G373:BJ373" si="113">G42</f>
        <v>0</v>
      </c>
      <c r="H373" s="1067">
        <f t="shared" si="113"/>
        <v>0</v>
      </c>
      <c r="I373" s="1067">
        <f t="shared" si="113"/>
        <v>150.1382499452055</v>
      </c>
      <c r="J373" s="1067">
        <f t="shared" si="113"/>
        <v>149.86158882191782</v>
      </c>
      <c r="K373" s="1067">
        <f t="shared" si="113"/>
        <v>149.78651882191781</v>
      </c>
      <c r="L373" s="1067">
        <f t="shared" si="113"/>
        <v>149.6852088219178</v>
      </c>
      <c r="M373" s="1067">
        <f t="shared" si="113"/>
        <v>149.61014882191782</v>
      </c>
      <c r="N373" s="1067">
        <f t="shared" si="113"/>
        <v>164.53508882191781</v>
      </c>
      <c r="O373" s="1067">
        <f t="shared" si="113"/>
        <v>164.4600288219178</v>
      </c>
      <c r="P373" s="1067">
        <f t="shared" si="113"/>
        <v>164.38495882191782</v>
      </c>
      <c r="Q373" s="1067">
        <f t="shared" si="113"/>
        <v>179.10989882191782</v>
      </c>
      <c r="R373" s="1067">
        <f t="shared" si="113"/>
        <v>171.1181429337656</v>
      </c>
      <c r="S373" s="1067">
        <f t="shared" si="113"/>
        <v>183.12637704561342</v>
      </c>
      <c r="T373" s="1067">
        <f t="shared" si="113"/>
        <v>175.13462115746111</v>
      </c>
      <c r="U373" s="1067">
        <f t="shared" si="113"/>
        <v>167.14286526930891</v>
      </c>
      <c r="V373" s="1067">
        <f t="shared" si="113"/>
        <v>159.15110938115672</v>
      </c>
      <c r="W373" s="1067">
        <f t="shared" si="113"/>
        <v>159.25285938115672</v>
      </c>
      <c r="X373" s="1067">
        <f t="shared" si="113"/>
        <v>159.35461938115674</v>
      </c>
      <c r="Y373" s="1067">
        <f t="shared" si="113"/>
        <v>159.45637938115672</v>
      </c>
      <c r="Z373" s="1067">
        <f t="shared" si="113"/>
        <v>159.55813938115671</v>
      </c>
      <c r="AA373" s="1067">
        <f t="shared" si="113"/>
        <v>127.1238410478233</v>
      </c>
      <c r="AB373" s="1067">
        <f t="shared" si="113"/>
        <v>121.45294188115673</v>
      </c>
      <c r="AC373" s="1067">
        <f t="shared" si="113"/>
        <v>115.78205271449001</v>
      </c>
      <c r="AD373" s="1067">
        <f t="shared" si="113"/>
        <v>110.11116354782331</v>
      </c>
      <c r="AE373" s="1067">
        <f t="shared" si="113"/>
        <v>104.44026438115671</v>
      </c>
      <c r="AF373" s="1067">
        <f t="shared" si="113"/>
        <v>98.769375214490012</v>
      </c>
      <c r="AG373" s="1067">
        <f t="shared" si="113"/>
        <v>93.098486047823812</v>
      </c>
      <c r="AH373" s="1067">
        <f t="shared" si="113"/>
        <v>87.427596881156816</v>
      </c>
      <c r="AI373" s="1067">
        <f t="shared" si="113"/>
        <v>81.756697714489817</v>
      </c>
      <c r="AJ373" s="1067">
        <f t="shared" si="113"/>
        <v>76.085808547823817</v>
      </c>
      <c r="AK373" s="1067">
        <f t="shared" si="113"/>
        <v>70.414919381156807</v>
      </c>
      <c r="AL373" s="1067">
        <f t="shared" si="113"/>
        <v>70.253796881156802</v>
      </c>
      <c r="AM373" s="1067">
        <f t="shared" si="113"/>
        <v>70.092664381156823</v>
      </c>
      <c r="AN373" s="1067">
        <f t="shared" si="113"/>
        <v>69.931541881156818</v>
      </c>
      <c r="AO373" s="1067">
        <f t="shared" si="113"/>
        <v>69.770419381156813</v>
      </c>
      <c r="AP373" s="1067">
        <f t="shared" si="113"/>
        <v>69.609296881156808</v>
      </c>
      <c r="AQ373" s="1067">
        <f t="shared" si="113"/>
        <v>69.448164381156801</v>
      </c>
      <c r="AR373" s="1067">
        <f t="shared" si="113"/>
        <v>69.287041881156796</v>
      </c>
      <c r="AS373" s="1067">
        <f t="shared" si="113"/>
        <v>69.12591938115682</v>
      </c>
      <c r="AT373" s="1067">
        <f t="shared" si="113"/>
        <v>68.964796881156815</v>
      </c>
      <c r="AU373" s="1067">
        <f t="shared" si="113"/>
        <v>68.80367438115681</v>
      </c>
      <c r="AV373" s="1067">
        <f t="shared" si="113"/>
        <v>68.642541881156802</v>
      </c>
      <c r="AW373" s="1067">
        <f t="shared" si="113"/>
        <v>68.481419381156826</v>
      </c>
      <c r="AX373" s="1067">
        <f t="shared" si="113"/>
        <v>68.320296881156821</v>
      </c>
      <c r="AY373" s="1067">
        <f t="shared" si="113"/>
        <v>68.159174381156816</v>
      </c>
      <c r="AZ373" s="1067">
        <f t="shared" si="113"/>
        <v>67.998041881156809</v>
      </c>
      <c r="BA373" s="1067">
        <f t="shared" si="113"/>
        <v>67.836919381156804</v>
      </c>
      <c r="BB373" s="1067">
        <f t="shared" si="113"/>
        <v>67.675796881156799</v>
      </c>
      <c r="BC373" s="1067">
        <f t="shared" si="113"/>
        <v>67.514674381156823</v>
      </c>
      <c r="BD373" s="1067">
        <f t="shared" si="113"/>
        <v>67.353541881156815</v>
      </c>
      <c r="BE373" s="1067">
        <f t="shared" si="113"/>
        <v>67.19241938115681</v>
      </c>
      <c r="BF373" s="1067">
        <f t="shared" si="113"/>
        <v>67.031296881156806</v>
      </c>
      <c r="BG373" s="1067">
        <f t="shared" si="113"/>
        <v>66.870164381156798</v>
      </c>
      <c r="BH373" s="1067">
        <f t="shared" si="113"/>
        <v>66.709041881156821</v>
      </c>
      <c r="BI373" s="1067">
        <f t="shared" si="113"/>
        <v>66.547919381156817</v>
      </c>
      <c r="BJ373" s="1067">
        <f t="shared" si="113"/>
        <v>66.386796881156812</v>
      </c>
      <c r="BK373" s="1546"/>
      <c r="BL373" s="1546"/>
      <c r="BM373" s="1546"/>
      <c r="BN373" s="1546"/>
      <c r="BO373" s="1546"/>
      <c r="BP373" s="1546"/>
      <c r="BQ373" s="1546"/>
      <c r="BR373" s="1546"/>
      <c r="BS373" s="1546"/>
      <c r="BT373" s="1546"/>
      <c r="BU373" s="1546"/>
      <c r="BV373" s="1546"/>
      <c r="BW373" s="1546"/>
      <c r="BX373" s="1546"/>
      <c r="BY373" s="1546"/>
      <c r="BZ373" s="1546"/>
      <c r="CA373" s="1546"/>
      <c r="CB373" s="1546"/>
      <c r="CC373" s="1546"/>
      <c r="CD373" s="1546"/>
      <c r="CE373" s="1546"/>
      <c r="CF373" s="1546"/>
      <c r="CG373" s="1546"/>
      <c r="CH373" s="1546"/>
      <c r="CI373" s="1547"/>
    </row>
    <row r="374" spans="2:87" x14ac:dyDescent="0.25">
      <c r="B374" s="1375"/>
      <c r="C374" s="1376" t="s">
        <v>701</v>
      </c>
      <c r="D374" s="1376"/>
      <c r="E374" s="1376" t="s">
        <v>145</v>
      </c>
      <c r="F374" s="1376">
        <v>2</v>
      </c>
      <c r="G374" s="1067">
        <f t="shared" ref="G374:AL374" si="114">SUM(G368:G372)+G88</f>
        <v>0</v>
      </c>
      <c r="H374" s="1067">
        <f t="shared" si="114"/>
        <v>0</v>
      </c>
      <c r="I374" s="1067">
        <f t="shared" si="114"/>
        <v>186.65</v>
      </c>
      <c r="J374" s="1067">
        <f t="shared" si="114"/>
        <v>189.7664465470254</v>
      </c>
      <c r="K374" s="1067">
        <f t="shared" si="114"/>
        <v>185.54458083070634</v>
      </c>
      <c r="L374" s="1067">
        <f t="shared" si="114"/>
        <v>183.30253214407949</v>
      </c>
      <c r="M374" s="1067">
        <f t="shared" si="114"/>
        <v>183.68877032234585</v>
      </c>
      <c r="N374" s="1067">
        <f t="shared" si="114"/>
        <v>185.19133293927567</v>
      </c>
      <c r="O374" s="1067">
        <f t="shared" si="114"/>
        <v>186.90073333687371</v>
      </c>
      <c r="P374" s="1067">
        <f t="shared" si="114"/>
        <v>187.84013373447181</v>
      </c>
      <c r="Q374" s="1067">
        <f t="shared" si="114"/>
        <v>189.34953413206989</v>
      </c>
      <c r="R374" s="1067">
        <f t="shared" si="114"/>
        <v>189.29893452966797</v>
      </c>
      <c r="S374" s="1067">
        <f t="shared" si="114"/>
        <v>190.17833492726604</v>
      </c>
      <c r="T374" s="1067">
        <f t="shared" si="114"/>
        <v>190.10628068068186</v>
      </c>
      <c r="U374" s="1067">
        <f t="shared" si="114"/>
        <v>191.5132287237648</v>
      </c>
      <c r="V374" s="1067">
        <f t="shared" si="114"/>
        <v>191.89896701394485</v>
      </c>
      <c r="W374" s="1067">
        <f t="shared" si="114"/>
        <v>192.03647319444585</v>
      </c>
      <c r="X374" s="1067">
        <f t="shared" si="114"/>
        <v>193.13853185155287</v>
      </c>
      <c r="Y374" s="1067">
        <f t="shared" si="114"/>
        <v>193.73240057030682</v>
      </c>
      <c r="Z374" s="1067">
        <f t="shared" si="114"/>
        <v>194.09277503015485</v>
      </c>
      <c r="AA374" s="1067">
        <f t="shared" si="114"/>
        <v>194.27262797751786</v>
      </c>
      <c r="AB374" s="1067">
        <f t="shared" si="114"/>
        <v>194.36211024114482</v>
      </c>
      <c r="AC374" s="1067">
        <f t="shared" si="114"/>
        <v>195.14437524803944</v>
      </c>
      <c r="AD374" s="1067">
        <f t="shared" si="114"/>
        <v>194.9729631647304</v>
      </c>
      <c r="AE374" s="1067">
        <f t="shared" si="114"/>
        <v>195.91033913612577</v>
      </c>
      <c r="AF374" s="1067">
        <f t="shared" si="114"/>
        <v>196.80938637893675</v>
      </c>
      <c r="AG374" s="1067">
        <f t="shared" si="114"/>
        <v>197.4685129011678</v>
      </c>
      <c r="AH374" s="1067">
        <f t="shared" si="114"/>
        <v>198.20553796643722</v>
      </c>
      <c r="AI374" s="1067">
        <f t="shared" si="114"/>
        <v>198.47378841825426</v>
      </c>
      <c r="AJ374" s="1067">
        <f t="shared" si="114"/>
        <v>199.3522640684605</v>
      </c>
      <c r="AK374" s="1067">
        <f t="shared" si="114"/>
        <v>199.6358911955889</v>
      </c>
      <c r="AL374" s="1067">
        <f t="shared" si="114"/>
        <v>200.01472331926982</v>
      </c>
      <c r="AM374" s="1067">
        <f t="shared" ref="AM374:BJ374" si="115">SUM(AM368:AM372)+AM88</f>
        <v>200.44308918659158</v>
      </c>
      <c r="AN374" s="1067">
        <f t="shared" si="115"/>
        <v>201.30445909031278</v>
      </c>
      <c r="AO374" s="1067">
        <f t="shared" si="115"/>
        <v>201.14977478869281</v>
      </c>
      <c r="AP374" s="1067">
        <f t="shared" si="115"/>
        <v>201.83094308350047</v>
      </c>
      <c r="AQ374" s="1067">
        <f t="shared" si="115"/>
        <v>201.75782636517573</v>
      </c>
      <c r="AR374" s="1067">
        <f t="shared" si="115"/>
        <v>203.11861121604952</v>
      </c>
      <c r="AS374" s="1067">
        <f t="shared" si="115"/>
        <v>203.01972173238761</v>
      </c>
      <c r="AT374" s="1067">
        <f t="shared" si="115"/>
        <v>203.70302914160081</v>
      </c>
      <c r="AU374" s="1067">
        <f t="shared" si="115"/>
        <v>203.82132706324253</v>
      </c>
      <c r="AV374" s="1067">
        <f t="shared" si="115"/>
        <v>204.44783726006679</v>
      </c>
      <c r="AW374" s="1067">
        <f t="shared" si="115"/>
        <v>204.2063590925838</v>
      </c>
      <c r="AX374" s="1067">
        <f t="shared" si="115"/>
        <v>205.26565039055782</v>
      </c>
      <c r="AY374" s="1067">
        <f t="shared" si="115"/>
        <v>205.65249030454677</v>
      </c>
      <c r="AZ374" s="1067">
        <f t="shared" si="115"/>
        <v>205.64499654960863</v>
      </c>
      <c r="BA374" s="1067">
        <f t="shared" si="115"/>
        <v>206.02005952620561</v>
      </c>
      <c r="BB374" s="1067">
        <f t="shared" si="115"/>
        <v>206.09329530317083</v>
      </c>
      <c r="BC374" s="1067">
        <f t="shared" si="115"/>
        <v>206.49383991039477</v>
      </c>
      <c r="BD374" s="1067">
        <f t="shared" si="115"/>
        <v>206.88672896208479</v>
      </c>
      <c r="BE374" s="1067">
        <f t="shared" si="115"/>
        <v>207.62194789036377</v>
      </c>
      <c r="BF374" s="1067">
        <f t="shared" si="115"/>
        <v>208.1267788980478</v>
      </c>
      <c r="BG374" s="1067">
        <f t="shared" si="115"/>
        <v>208.47347543303977</v>
      </c>
      <c r="BH374" s="1067">
        <f t="shared" si="115"/>
        <v>208.87724232145786</v>
      </c>
      <c r="BI374" s="1067">
        <f t="shared" si="115"/>
        <v>209.02426955405184</v>
      </c>
      <c r="BJ374" s="1067">
        <f t="shared" si="115"/>
        <v>209.24993993154482</v>
      </c>
      <c r="BK374" s="1546"/>
      <c r="BL374" s="1546"/>
      <c r="BM374" s="1546"/>
      <c r="BN374" s="1546"/>
      <c r="BO374" s="1546"/>
      <c r="BP374" s="1546"/>
      <c r="BQ374" s="1546"/>
      <c r="BR374" s="1546"/>
      <c r="BS374" s="1546"/>
      <c r="BT374" s="1546"/>
      <c r="BU374" s="1546"/>
      <c r="BV374" s="1546"/>
      <c r="BW374" s="1546"/>
      <c r="BX374" s="1546"/>
      <c r="BY374" s="1546"/>
      <c r="BZ374" s="1546"/>
      <c r="CA374" s="1546"/>
      <c r="CB374" s="1546"/>
      <c r="CC374" s="1546"/>
      <c r="CD374" s="1546"/>
      <c r="CE374" s="1546"/>
      <c r="CF374" s="1546"/>
      <c r="CG374" s="1546"/>
      <c r="CH374" s="1546"/>
      <c r="CI374" s="1547"/>
    </row>
    <row r="375" spans="2:87" x14ac:dyDescent="0.25">
      <c r="B375" s="1375"/>
      <c r="C375" s="1376"/>
      <c r="D375" s="1376"/>
      <c r="E375" s="1376"/>
      <c r="F375" s="1376"/>
      <c r="G375" s="1376"/>
      <c r="H375" s="1376"/>
      <c r="I375" s="1376"/>
      <c r="J375" s="1376"/>
      <c r="K375" s="1376"/>
      <c r="L375" s="1376"/>
      <c r="M375" s="1376"/>
      <c r="N375" s="1376"/>
      <c r="O375" s="1376"/>
      <c r="P375" s="1376"/>
      <c r="Q375" s="1376"/>
      <c r="R375" s="1376"/>
      <c r="S375" s="1376"/>
      <c r="T375" s="1376"/>
      <c r="U375" s="1376"/>
      <c r="V375" s="1376"/>
      <c r="W375" s="1376"/>
      <c r="X375" s="1376"/>
      <c r="Y375" s="1376"/>
      <c r="Z375" s="1376"/>
      <c r="AA375" s="1376"/>
      <c r="AB375" s="1376"/>
      <c r="AC375" s="1376"/>
      <c r="AD375" s="1376"/>
      <c r="AE375" s="1376"/>
      <c r="AF375" s="1376"/>
      <c r="AG375" s="1376"/>
      <c r="AH375" s="1376"/>
      <c r="AI375" s="1376"/>
      <c r="AJ375" s="1376"/>
      <c r="AK375" s="1376"/>
      <c r="AL375" s="1376"/>
      <c r="AM375" s="1376"/>
      <c r="AN375" s="1376"/>
      <c r="AO375" s="1376"/>
      <c r="AP375" s="1376"/>
      <c r="AQ375" s="1376"/>
      <c r="AR375" s="1376"/>
      <c r="AS375" s="1376"/>
      <c r="AT375" s="1376"/>
      <c r="AU375" s="1376"/>
      <c r="AV375" s="1376"/>
      <c r="AW375" s="1376"/>
      <c r="AX375" s="1376"/>
      <c r="AY375" s="1376"/>
      <c r="AZ375" s="1376"/>
      <c r="BA375" s="1376"/>
      <c r="BB375" s="1376"/>
      <c r="BC375" s="1376"/>
      <c r="BD375" s="1376"/>
      <c r="BE375" s="1376"/>
      <c r="BF375" s="1376"/>
      <c r="BG375" s="1376"/>
      <c r="BH375" s="1376"/>
      <c r="BI375" s="1376"/>
      <c r="BJ375" s="1376"/>
      <c r="BK375" s="1376"/>
      <c r="BL375" s="1376"/>
      <c r="BM375" s="1376"/>
      <c r="BN375" s="1376"/>
      <c r="BO375" s="1376"/>
      <c r="BP375" s="1376"/>
      <c r="BQ375" s="1376"/>
      <c r="BR375" s="1376"/>
      <c r="BS375" s="1376"/>
      <c r="BT375" s="1376"/>
      <c r="BU375" s="1376"/>
      <c r="BV375" s="1376"/>
      <c r="BW375" s="1376"/>
      <c r="BX375" s="1376"/>
      <c r="BY375" s="1376"/>
      <c r="BZ375" s="1376"/>
      <c r="CA375" s="1376"/>
      <c r="CB375" s="1376"/>
      <c r="CC375" s="1376"/>
      <c r="CD375" s="1376"/>
      <c r="CE375" s="1376"/>
      <c r="CF375" s="1376"/>
      <c r="CG375" s="1376"/>
      <c r="CH375" s="1376"/>
      <c r="CI375" s="1377"/>
    </row>
    <row r="376" spans="2:87" x14ac:dyDescent="0.25">
      <c r="B376" s="1375" t="s">
        <v>702</v>
      </c>
      <c r="C376" s="1376"/>
      <c r="D376" s="1376"/>
      <c r="E376" s="1376"/>
      <c r="F376" s="1376"/>
      <c r="G376" s="1065" t="s">
        <v>118</v>
      </c>
      <c r="H376" s="1065" t="s">
        <v>119</v>
      </c>
      <c r="I376" s="1065" t="s">
        <v>120</v>
      </c>
      <c r="J376" s="1065" t="s">
        <v>121</v>
      </c>
      <c r="K376" s="1065" t="s">
        <v>122</v>
      </c>
      <c r="L376" s="1065" t="s">
        <v>123</v>
      </c>
      <c r="M376" s="1065" t="s">
        <v>124</v>
      </c>
      <c r="N376" s="1065" t="s">
        <v>125</v>
      </c>
      <c r="O376" s="1065" t="s">
        <v>126</v>
      </c>
      <c r="P376" s="1065" t="s">
        <v>127</v>
      </c>
      <c r="Q376" s="1065" t="s">
        <v>128</v>
      </c>
      <c r="R376" s="1065" t="s">
        <v>129</v>
      </c>
      <c r="S376" s="1065" t="s">
        <v>156</v>
      </c>
      <c r="T376" s="1065" t="s">
        <v>157</v>
      </c>
      <c r="U376" s="1065" t="s">
        <v>158</v>
      </c>
      <c r="V376" s="1065" t="s">
        <v>159</v>
      </c>
      <c r="W376" s="1065" t="s">
        <v>130</v>
      </c>
      <c r="X376" s="1065" t="s">
        <v>160</v>
      </c>
      <c r="Y376" s="1065" t="s">
        <v>161</v>
      </c>
      <c r="Z376" s="1065" t="s">
        <v>162</v>
      </c>
      <c r="AA376" s="1065" t="s">
        <v>163</v>
      </c>
      <c r="AB376" s="1065" t="s">
        <v>131</v>
      </c>
      <c r="AC376" s="1065" t="s">
        <v>164</v>
      </c>
      <c r="AD376" s="1065" t="s">
        <v>165</v>
      </c>
      <c r="AE376" s="1065" t="s">
        <v>166</v>
      </c>
      <c r="AF376" s="1065" t="s">
        <v>167</v>
      </c>
      <c r="AG376" s="1065" t="s">
        <v>132</v>
      </c>
      <c r="AH376" s="1065" t="s">
        <v>168</v>
      </c>
      <c r="AI376" s="1065" t="s">
        <v>169</v>
      </c>
      <c r="AJ376" s="1065" t="s">
        <v>170</v>
      </c>
      <c r="AK376" s="1065" t="s">
        <v>171</v>
      </c>
      <c r="AL376" s="1065" t="s">
        <v>133</v>
      </c>
      <c r="AM376" s="1065" t="s">
        <v>172</v>
      </c>
      <c r="AN376" s="1065" t="s">
        <v>173</v>
      </c>
      <c r="AO376" s="1065" t="s">
        <v>174</v>
      </c>
      <c r="AP376" s="1065" t="s">
        <v>175</v>
      </c>
      <c r="AQ376" s="1065" t="s">
        <v>134</v>
      </c>
      <c r="AR376" s="1065" t="s">
        <v>176</v>
      </c>
      <c r="AS376" s="1065" t="s">
        <v>177</v>
      </c>
      <c r="AT376" s="1065" t="s">
        <v>178</v>
      </c>
      <c r="AU376" s="1065" t="s">
        <v>179</v>
      </c>
      <c r="AV376" s="1065" t="s">
        <v>135</v>
      </c>
      <c r="AW376" s="1065" t="s">
        <v>180</v>
      </c>
      <c r="AX376" s="1065" t="s">
        <v>181</v>
      </c>
      <c r="AY376" s="1065" t="s">
        <v>182</v>
      </c>
      <c r="AZ376" s="1065" t="s">
        <v>183</v>
      </c>
      <c r="BA376" s="1065" t="s">
        <v>136</v>
      </c>
      <c r="BB376" s="1065" t="s">
        <v>184</v>
      </c>
      <c r="BC376" s="1065" t="s">
        <v>185</v>
      </c>
      <c r="BD376" s="1065" t="s">
        <v>186</v>
      </c>
      <c r="BE376" s="1065" t="s">
        <v>187</v>
      </c>
      <c r="BF376" s="1065" t="s">
        <v>137</v>
      </c>
      <c r="BG376" s="1065" t="s">
        <v>188</v>
      </c>
      <c r="BH376" s="1065" t="s">
        <v>189</v>
      </c>
      <c r="BI376" s="1065" t="s">
        <v>190</v>
      </c>
      <c r="BJ376" s="1065" t="s">
        <v>191</v>
      </c>
      <c r="BK376" s="1065" t="s">
        <v>138</v>
      </c>
      <c r="BL376" s="1065" t="s">
        <v>192</v>
      </c>
      <c r="BM376" s="1065" t="s">
        <v>193</v>
      </c>
      <c r="BN376" s="1065" t="s">
        <v>194</v>
      </c>
      <c r="BO376" s="1065" t="s">
        <v>195</v>
      </c>
      <c r="BP376" s="1065" t="s">
        <v>139</v>
      </c>
      <c r="BQ376" s="1065" t="s">
        <v>196</v>
      </c>
      <c r="BR376" s="1065" t="s">
        <v>197</v>
      </c>
      <c r="BS376" s="1065" t="s">
        <v>198</v>
      </c>
      <c r="BT376" s="1065" t="s">
        <v>199</v>
      </c>
      <c r="BU376" s="1065" t="s">
        <v>140</v>
      </c>
      <c r="BV376" s="1065" t="s">
        <v>200</v>
      </c>
      <c r="BW376" s="1065" t="s">
        <v>201</v>
      </c>
      <c r="BX376" s="1065" t="s">
        <v>202</v>
      </c>
      <c r="BY376" s="1065" t="s">
        <v>203</v>
      </c>
      <c r="BZ376" s="1065" t="s">
        <v>141</v>
      </c>
      <c r="CA376" s="1065" t="s">
        <v>204</v>
      </c>
      <c r="CB376" s="1065" t="s">
        <v>205</v>
      </c>
      <c r="CC376" s="1065" t="s">
        <v>206</v>
      </c>
      <c r="CD376" s="1065" t="s">
        <v>207</v>
      </c>
      <c r="CE376" s="1065" t="s">
        <v>142</v>
      </c>
      <c r="CF376" s="1065" t="s">
        <v>208</v>
      </c>
      <c r="CG376" s="1065" t="s">
        <v>209</v>
      </c>
      <c r="CH376" s="1065" t="s">
        <v>210</v>
      </c>
      <c r="CI376" s="1066" t="s">
        <v>211</v>
      </c>
    </row>
    <row r="377" spans="2:87" x14ac:dyDescent="0.25">
      <c r="B377" s="1375"/>
      <c r="C377" s="1376" t="s">
        <v>696</v>
      </c>
      <c r="D377" s="1376"/>
      <c r="E377" s="1376" t="s">
        <v>145</v>
      </c>
      <c r="F377" s="1376">
        <v>2</v>
      </c>
      <c r="G377" s="1067">
        <f t="shared" ref="G377:BJ378" si="116">G136-G147</f>
        <v>0</v>
      </c>
      <c r="H377" s="1067">
        <f t="shared" si="116"/>
        <v>0</v>
      </c>
      <c r="I377" s="1067">
        <f t="shared" si="116"/>
        <v>32.96</v>
      </c>
      <c r="J377" s="1067">
        <f t="shared" si="116"/>
        <v>34.794086547025358</v>
      </c>
      <c r="K377" s="1067">
        <f t="shared" si="116"/>
        <v>36.522220830706331</v>
      </c>
      <c r="L377" s="1067">
        <f t="shared" si="116"/>
        <v>38.410172144079461</v>
      </c>
      <c r="M377" s="1067">
        <f t="shared" si="116"/>
        <v>39.429010713219533</v>
      </c>
      <c r="N377" s="1067">
        <f t="shared" si="116"/>
        <v>40.950141712750629</v>
      </c>
      <c r="O377" s="1067">
        <f t="shared" si="116"/>
        <v>45.859104911359701</v>
      </c>
      <c r="P377" s="1067">
        <f t="shared" si="116"/>
        <v>53.426334540941788</v>
      </c>
      <c r="Q377" s="1067">
        <f t="shared" si="116"/>
        <v>63.569337328194841</v>
      </c>
      <c r="R377" s="1067">
        <f t="shared" si="116"/>
        <v>74.848063779581935</v>
      </c>
      <c r="S377" s="1067">
        <f t="shared" si="116"/>
        <v>85.469635063973016</v>
      </c>
      <c r="T377" s="1067">
        <f t="shared" si="116"/>
        <v>93.186491883221109</v>
      </c>
      <c r="U377" s="1067">
        <f t="shared" si="116"/>
        <v>91.236053103171201</v>
      </c>
      <c r="V377" s="1067">
        <f t="shared" si="116"/>
        <v>90.791228825286254</v>
      </c>
      <c r="W377" s="1067">
        <f t="shared" si="116"/>
        <v>88.132925322885342</v>
      </c>
      <c r="X377" s="1067">
        <f t="shared" si="116"/>
        <v>87.453843032123416</v>
      </c>
      <c r="Y377" s="1067">
        <f t="shared" si="116"/>
        <v>86.806613899967516</v>
      </c>
      <c r="Z377" s="1067">
        <f t="shared" si="116"/>
        <v>86.055794743351569</v>
      </c>
      <c r="AA377" s="1067">
        <f t="shared" si="116"/>
        <v>85.274014877495659</v>
      </c>
      <c r="AB377" s="1067">
        <f t="shared" si="116"/>
        <v>84.633338335338749</v>
      </c>
      <c r="AC377" s="1067">
        <f t="shared" si="116"/>
        <v>84.158849682149821</v>
      </c>
      <c r="AD377" s="1067">
        <f t="shared" si="116"/>
        <v>83.672385905703905</v>
      </c>
      <c r="AE377" s="1067">
        <f t="shared" si="116"/>
        <v>83.176153414470974</v>
      </c>
      <c r="AF377" s="1067">
        <f t="shared" si="116"/>
        <v>82.665360273285074</v>
      </c>
      <c r="AG377" s="1067">
        <f t="shared" si="116"/>
        <v>82.475224502224151</v>
      </c>
      <c r="AH377" s="1067">
        <f t="shared" si="116"/>
        <v>82.263854483374232</v>
      </c>
      <c r="AI377" s="1067">
        <f t="shared" si="116"/>
        <v>82.045501262302309</v>
      </c>
      <c r="AJ377" s="1067">
        <f t="shared" si="116"/>
        <v>81.816214339154385</v>
      </c>
      <c r="AK377" s="1067">
        <f t="shared" si="116"/>
        <v>81.577854636863464</v>
      </c>
      <c r="AL377" s="1067">
        <f t="shared" si="116"/>
        <v>82.06238417931948</v>
      </c>
      <c r="AM377" s="1067">
        <f t="shared" si="116"/>
        <v>82.278459256688464</v>
      </c>
      <c r="AN377" s="1067">
        <f t="shared" si="116"/>
        <v>82.487012470720487</v>
      </c>
      <c r="AO377" s="1067">
        <f t="shared" si="116"/>
        <v>82.677409575703479</v>
      </c>
      <c r="AP377" s="1067">
        <f t="shared" si="116"/>
        <v>82.880210772602481</v>
      </c>
      <c r="AQ377" s="1067">
        <f t="shared" si="116"/>
        <v>83.074330233541474</v>
      </c>
      <c r="AR377" s="1067">
        <f t="shared" si="116"/>
        <v>83.261398563226479</v>
      </c>
      <c r="AS377" s="1067">
        <f t="shared" si="116"/>
        <v>83.447943151170477</v>
      </c>
      <c r="AT377" s="1067">
        <f t="shared" si="116"/>
        <v>83.643431988754472</v>
      </c>
      <c r="AU377" s="1067">
        <f t="shared" si="116"/>
        <v>83.828724338810474</v>
      </c>
      <c r="AV377" s="1067">
        <f t="shared" si="116"/>
        <v>84.014850254117476</v>
      </c>
      <c r="AW377" s="1067">
        <f t="shared" si="116"/>
        <v>84.200620312739474</v>
      </c>
      <c r="AX377" s="1067">
        <f t="shared" si="116"/>
        <v>84.470596072727488</v>
      </c>
      <c r="AY377" s="1067">
        <f t="shared" si="116"/>
        <v>84.60107545497749</v>
      </c>
      <c r="AZ377" s="1067">
        <f t="shared" si="116"/>
        <v>84.807928542549476</v>
      </c>
      <c r="BA377" s="1067">
        <f t="shared" si="116"/>
        <v>85.015323937354481</v>
      </c>
      <c r="BB377" s="1067">
        <f t="shared" si="116"/>
        <v>85.24258040668947</v>
      </c>
      <c r="BC377" s="1067">
        <f t="shared" si="116"/>
        <v>85.468385113655486</v>
      </c>
      <c r="BD377" s="1067">
        <f t="shared" si="116"/>
        <v>85.683656817921474</v>
      </c>
      <c r="BE377" s="1067">
        <f t="shared" si="116"/>
        <v>85.898179503092479</v>
      </c>
      <c r="BF377" s="1067">
        <f t="shared" si="116"/>
        <v>86.112788713943473</v>
      </c>
      <c r="BG377" s="1067">
        <f t="shared" si="116"/>
        <v>86.327478364037489</v>
      </c>
      <c r="BH377" s="1067">
        <f t="shared" si="116"/>
        <v>86.531143176242466</v>
      </c>
      <c r="BI377" s="1067">
        <f t="shared" si="116"/>
        <v>86.744728452403479</v>
      </c>
      <c r="BJ377" s="1067">
        <f t="shared" si="116"/>
        <v>86.947682976266464</v>
      </c>
      <c r="BK377" s="1546"/>
      <c r="BL377" s="1546"/>
      <c r="BM377" s="1546"/>
      <c r="BN377" s="1546"/>
      <c r="BO377" s="1546"/>
      <c r="BP377" s="1546"/>
      <c r="BQ377" s="1546"/>
      <c r="BR377" s="1546"/>
      <c r="BS377" s="1546"/>
      <c r="BT377" s="1546"/>
      <c r="BU377" s="1546"/>
      <c r="BV377" s="1546"/>
      <c r="BW377" s="1546"/>
      <c r="BX377" s="1546"/>
      <c r="BY377" s="1546"/>
      <c r="BZ377" s="1546"/>
      <c r="CA377" s="1546"/>
      <c r="CB377" s="1546"/>
      <c r="CC377" s="1546"/>
      <c r="CD377" s="1546"/>
      <c r="CE377" s="1546"/>
      <c r="CF377" s="1546"/>
      <c r="CG377" s="1546"/>
      <c r="CH377" s="1546"/>
      <c r="CI377" s="1547"/>
    </row>
    <row r="378" spans="2:87" x14ac:dyDescent="0.25">
      <c r="B378" s="1375"/>
      <c r="C378" s="1376" t="s">
        <v>697</v>
      </c>
      <c r="D378" s="1376"/>
      <c r="E378" s="1376" t="s">
        <v>145</v>
      </c>
      <c r="F378" s="1376">
        <v>2</v>
      </c>
      <c r="G378" s="1067">
        <f t="shared" si="116"/>
        <v>0</v>
      </c>
      <c r="H378" s="1067">
        <f t="shared" si="116"/>
        <v>0</v>
      </c>
      <c r="I378" s="1067">
        <f t="shared" si="116"/>
        <v>89.55</v>
      </c>
      <c r="J378" s="1067">
        <f t="shared" si="116"/>
        <v>87.32</v>
      </c>
      <c r="K378" s="1067">
        <f t="shared" si="116"/>
        <v>84.84</v>
      </c>
      <c r="L378" s="1067">
        <f t="shared" si="116"/>
        <v>83.02</v>
      </c>
      <c r="M378" s="1067">
        <f t="shared" si="116"/>
        <v>82.126540328030003</v>
      </c>
      <c r="N378" s="1067">
        <f t="shared" si="116"/>
        <v>80.630804850798995</v>
      </c>
      <c r="O378" s="1067">
        <f t="shared" si="116"/>
        <v>74.584068094136001</v>
      </c>
      <c r="P378" s="1067">
        <f t="shared" si="116"/>
        <v>64.909216162865988</v>
      </c>
      <c r="Q378" s="1067">
        <f t="shared" si="116"/>
        <v>51.727410541488986</v>
      </c>
      <c r="R378" s="1067">
        <f t="shared" si="116"/>
        <v>36.444055788791999</v>
      </c>
      <c r="S378" s="1067">
        <f t="shared" si="116"/>
        <v>21.929909276688988</v>
      </c>
      <c r="T378" s="1067">
        <f t="shared" si="116"/>
        <v>10.855026043679006</v>
      </c>
      <c r="U378" s="1067">
        <f t="shared" si="116"/>
        <v>10.677289507844025</v>
      </c>
      <c r="V378" s="1067">
        <f t="shared" si="116"/>
        <v>10.521488222747012</v>
      </c>
      <c r="W378" s="1067">
        <f t="shared" si="116"/>
        <v>10.32108827184503</v>
      </c>
      <c r="X378" s="1067">
        <f t="shared" si="116"/>
        <v>10.112694632697997</v>
      </c>
      <c r="Y378" s="1067">
        <f t="shared" si="116"/>
        <v>9.9005277732980108</v>
      </c>
      <c r="Z378" s="1067">
        <f t="shared" si="116"/>
        <v>9.6911751972640179</v>
      </c>
      <c r="AA378" s="1067">
        <f t="shared" si="116"/>
        <v>9.4727148429550159</v>
      </c>
      <c r="AB378" s="1067">
        <f t="shared" si="116"/>
        <v>9.3038818486829928</v>
      </c>
      <c r="AC378" s="1067">
        <f t="shared" si="116"/>
        <v>9.1528782221750067</v>
      </c>
      <c r="AD378" s="1067">
        <f t="shared" si="116"/>
        <v>9.0106068091280225</v>
      </c>
      <c r="AE378" s="1067">
        <f t="shared" si="116"/>
        <v>8.8771460561640101</v>
      </c>
      <c r="AF378" s="1067">
        <f t="shared" si="116"/>
        <v>8.7524746817370147</v>
      </c>
      <c r="AG378" s="1067">
        <f t="shared" si="116"/>
        <v>8.6585566577650344</v>
      </c>
      <c r="AH378" s="1067">
        <f t="shared" si="116"/>
        <v>8.5637873263160049</v>
      </c>
      <c r="AI378" s="1067">
        <f t="shared" si="116"/>
        <v>8.458259834995987</v>
      </c>
      <c r="AJ378" s="1067">
        <f t="shared" si="116"/>
        <v>8.3724438351360266</v>
      </c>
      <c r="AK378" s="1067">
        <f t="shared" si="116"/>
        <v>8.2860391374969868</v>
      </c>
      <c r="AL378" s="1067">
        <f t="shared" si="116"/>
        <v>8.2826274713600032</v>
      </c>
      <c r="AM378" s="1067">
        <f t="shared" si="116"/>
        <v>8.2738965266690077</v>
      </c>
      <c r="AN378" s="1067">
        <f t="shared" si="116"/>
        <v>8.256003408916003</v>
      </c>
      <c r="AO378" s="1067">
        <f t="shared" si="116"/>
        <v>8.2483006055530002</v>
      </c>
      <c r="AP378" s="1067">
        <f t="shared" si="116"/>
        <v>8.2406211138460055</v>
      </c>
      <c r="AQ378" s="1067">
        <f t="shared" si="116"/>
        <v>8.2227983712320043</v>
      </c>
      <c r="AR378" s="1067">
        <f t="shared" si="116"/>
        <v>8.195015190673006</v>
      </c>
      <c r="AS378" s="1067">
        <f t="shared" si="116"/>
        <v>8.1773900863910018</v>
      </c>
      <c r="AT378" s="1067">
        <f t="shared" si="116"/>
        <v>8.1600638395940042</v>
      </c>
      <c r="AU378" s="1067">
        <f t="shared" si="116"/>
        <v>8.1429435678960136</v>
      </c>
      <c r="AV378" s="1067">
        <f t="shared" si="116"/>
        <v>8.125487455765013</v>
      </c>
      <c r="AW378" s="1067">
        <f t="shared" si="116"/>
        <v>8.107945564626009</v>
      </c>
      <c r="AX378" s="1067">
        <f t="shared" si="116"/>
        <v>8.0976885066640012</v>
      </c>
      <c r="AY378" s="1067">
        <f t="shared" si="116"/>
        <v>8.0624892104250012</v>
      </c>
      <c r="AZ378" s="1067">
        <f t="shared" si="116"/>
        <v>8.0346098777910147</v>
      </c>
      <c r="BA378" s="1067">
        <f t="shared" si="116"/>
        <v>7.9964115063890109</v>
      </c>
      <c r="BB378" s="1067">
        <f t="shared" si="116"/>
        <v>7.9580192600890047</v>
      </c>
      <c r="BC378" s="1067">
        <f t="shared" si="116"/>
        <v>7.9296899458990158</v>
      </c>
      <c r="BD378" s="1067">
        <f t="shared" si="116"/>
        <v>7.89159918994301</v>
      </c>
      <c r="BE378" s="1067">
        <f t="shared" si="116"/>
        <v>7.8537875764930067</v>
      </c>
      <c r="BF378" s="1067">
        <f t="shared" si="116"/>
        <v>7.8358873579580166</v>
      </c>
      <c r="BG378" s="1067">
        <f t="shared" si="116"/>
        <v>7.807961172872</v>
      </c>
      <c r="BH378" s="1067">
        <f t="shared" si="116"/>
        <v>7.7804894722490179</v>
      </c>
      <c r="BI378" s="1067">
        <f t="shared" si="116"/>
        <v>7.7528969634939973</v>
      </c>
      <c r="BJ378" s="1067">
        <f t="shared" si="116"/>
        <v>7.7254320621379993</v>
      </c>
      <c r="BK378" s="1546"/>
      <c r="BL378" s="1546"/>
      <c r="BM378" s="1546"/>
      <c r="BN378" s="1546"/>
      <c r="BO378" s="1546"/>
      <c r="BP378" s="1546"/>
      <c r="BQ378" s="1546"/>
      <c r="BR378" s="1546"/>
      <c r="BS378" s="1546"/>
      <c r="BT378" s="1546"/>
      <c r="BU378" s="1546"/>
      <c r="BV378" s="1546"/>
      <c r="BW378" s="1546"/>
      <c r="BX378" s="1546"/>
      <c r="BY378" s="1546"/>
      <c r="BZ378" s="1546"/>
      <c r="CA378" s="1546"/>
      <c r="CB378" s="1546"/>
      <c r="CC378" s="1546"/>
      <c r="CD378" s="1546"/>
      <c r="CE378" s="1546"/>
      <c r="CF378" s="1546"/>
      <c r="CG378" s="1546"/>
      <c r="CH378" s="1546"/>
      <c r="CI378" s="1547"/>
    </row>
    <row r="379" spans="2:87" x14ac:dyDescent="0.25">
      <c r="B379" s="1375"/>
      <c r="C379" s="1376" t="s">
        <v>698</v>
      </c>
      <c r="D379" s="1376"/>
      <c r="E379" s="1376" t="s">
        <v>145</v>
      </c>
      <c r="F379" s="1376">
        <v>2</v>
      </c>
      <c r="G379" s="1067">
        <f t="shared" ref="G379:BJ379" si="117">G133+G135-G145-G146</f>
        <v>0</v>
      </c>
      <c r="H379" s="1067">
        <f t="shared" si="117"/>
        <v>0</v>
      </c>
      <c r="I379" s="1067">
        <f t="shared" si="117"/>
        <v>29.06</v>
      </c>
      <c r="J379" s="1067">
        <f t="shared" si="117"/>
        <v>28.80236</v>
      </c>
      <c r="K379" s="1067">
        <f t="shared" si="117"/>
        <v>30.002359999999999</v>
      </c>
      <c r="L379" s="1067">
        <f t="shared" si="117"/>
        <v>29.772359999999999</v>
      </c>
      <c r="M379" s="1067">
        <f t="shared" si="117"/>
        <v>29.565660000000001</v>
      </c>
      <c r="N379" s="1067">
        <f t="shared" si="117"/>
        <v>28.330859999999998</v>
      </c>
      <c r="O379" s="1067">
        <f t="shared" si="117"/>
        <v>27.69556</v>
      </c>
      <c r="P379" s="1067">
        <f t="shared" si="117"/>
        <v>27.108560000000001</v>
      </c>
      <c r="Q379" s="1067">
        <f t="shared" si="117"/>
        <v>27.074660000000002</v>
      </c>
      <c r="R379" s="1067">
        <f t="shared" si="117"/>
        <v>26.55236</v>
      </c>
      <c r="S379" s="1067">
        <f t="shared" si="117"/>
        <v>26.800059999999998</v>
      </c>
      <c r="T379" s="1067">
        <f t="shared" si="117"/>
        <v>26.54776</v>
      </c>
      <c r="U379" s="1067">
        <f t="shared" si="117"/>
        <v>27.16066</v>
      </c>
      <c r="V379" s="1067">
        <f t="shared" si="117"/>
        <v>26.807860000000005</v>
      </c>
      <c r="W379" s="1067">
        <f t="shared" si="117"/>
        <v>26.48516</v>
      </c>
      <c r="X379" s="1067">
        <f t="shared" si="117"/>
        <v>27.02516</v>
      </c>
      <c r="Y379" s="1067">
        <f t="shared" si="117"/>
        <v>27.085160000000002</v>
      </c>
      <c r="Z379" s="1067">
        <f t="shared" si="117"/>
        <v>26.835160000000002</v>
      </c>
      <c r="AA379" s="1067">
        <f t="shared" si="117"/>
        <v>27.485160000000004</v>
      </c>
      <c r="AB379" s="1067">
        <f t="shared" si="117"/>
        <v>27.105159999999998</v>
      </c>
      <c r="AC379" s="1067">
        <f t="shared" si="117"/>
        <v>27.535160000000001</v>
      </c>
      <c r="AD379" s="1067">
        <f t="shared" si="117"/>
        <v>26.835160000000002</v>
      </c>
      <c r="AE379" s="1067">
        <f t="shared" si="117"/>
        <v>27.355159999999998</v>
      </c>
      <c r="AF379" s="1067">
        <f t="shared" si="117"/>
        <v>27.655159999999999</v>
      </c>
      <c r="AG379" s="1067">
        <f t="shared" si="117"/>
        <v>27.865160000000003</v>
      </c>
      <c r="AH379" s="1067">
        <f t="shared" si="117"/>
        <v>27.695160000000001</v>
      </c>
      <c r="AI379" s="1067">
        <f t="shared" si="117"/>
        <v>27.835159999999998</v>
      </c>
      <c r="AJ379" s="1067">
        <f t="shared" si="117"/>
        <v>28.195159999999998</v>
      </c>
      <c r="AK379" s="1067">
        <f t="shared" si="117"/>
        <v>27.935160000000003</v>
      </c>
      <c r="AL379" s="1067">
        <f t="shared" si="117"/>
        <v>27.875160000000001</v>
      </c>
      <c r="AM379" s="1067">
        <f t="shared" si="117"/>
        <v>27.91516</v>
      </c>
      <c r="AN379" s="1067">
        <f t="shared" si="117"/>
        <v>28.595160000000003</v>
      </c>
      <c r="AO379" s="1067">
        <f t="shared" si="117"/>
        <v>28.205159999999999</v>
      </c>
      <c r="AP379" s="1067">
        <f t="shared" si="117"/>
        <v>28.685159999999996</v>
      </c>
      <c r="AQ379" s="1067">
        <f t="shared" si="117"/>
        <v>28.295159999999996</v>
      </c>
      <c r="AR379" s="1067">
        <f t="shared" si="117"/>
        <v>29.445160000000001</v>
      </c>
      <c r="AS379" s="1067">
        <f t="shared" si="117"/>
        <v>29.23516</v>
      </c>
      <c r="AT379" s="1067">
        <f t="shared" si="117"/>
        <v>29.585160000000002</v>
      </c>
      <c r="AU379" s="1067">
        <f t="shared" si="117"/>
        <v>29.405160000000002</v>
      </c>
      <c r="AV379" s="1067">
        <f t="shared" si="117"/>
        <v>29.785159999999998</v>
      </c>
      <c r="AW379" s="1067">
        <f t="shared" si="117"/>
        <v>29.495159999999998</v>
      </c>
      <c r="AX379" s="1067">
        <f t="shared" si="117"/>
        <v>30.335160000000002</v>
      </c>
      <c r="AY379" s="1067">
        <f t="shared" si="117"/>
        <v>30.475160000000002</v>
      </c>
      <c r="AZ379" s="1067">
        <f t="shared" si="117"/>
        <v>30.085160000000002</v>
      </c>
      <c r="BA379" s="1067">
        <f t="shared" si="117"/>
        <v>30.285159999999998</v>
      </c>
      <c r="BB379" s="1067">
        <f t="shared" si="117"/>
        <v>30.205159999999999</v>
      </c>
      <c r="BC379" s="1067">
        <f t="shared" si="117"/>
        <v>30.385159999999999</v>
      </c>
      <c r="BD379" s="1067">
        <f t="shared" si="117"/>
        <v>30.375160000000001</v>
      </c>
      <c r="BE379" s="1067">
        <f t="shared" si="117"/>
        <v>30.945160000000001</v>
      </c>
      <c r="BF379" s="1067">
        <f t="shared" si="117"/>
        <v>31.175159999999998</v>
      </c>
      <c r="BG379" s="1067">
        <f t="shared" si="117"/>
        <v>31.265160000000002</v>
      </c>
      <c r="BH379" s="1067">
        <f t="shared" si="117"/>
        <v>31.405160000000002</v>
      </c>
      <c r="BI379" s="1067">
        <f t="shared" si="117"/>
        <v>31.23516</v>
      </c>
      <c r="BJ379" s="1067">
        <f t="shared" si="117"/>
        <v>31.445160000000001</v>
      </c>
      <c r="BK379" s="1546"/>
      <c r="BL379" s="1546"/>
      <c r="BM379" s="1546"/>
      <c r="BN379" s="1546"/>
      <c r="BO379" s="1546"/>
      <c r="BP379" s="1546"/>
      <c r="BQ379" s="1546"/>
      <c r="BR379" s="1546"/>
      <c r="BS379" s="1546"/>
      <c r="BT379" s="1546"/>
      <c r="BU379" s="1546"/>
      <c r="BV379" s="1546"/>
      <c r="BW379" s="1546"/>
      <c r="BX379" s="1546"/>
      <c r="BY379" s="1546"/>
      <c r="BZ379" s="1546"/>
      <c r="CA379" s="1546"/>
      <c r="CB379" s="1546"/>
      <c r="CC379" s="1546"/>
      <c r="CD379" s="1546"/>
      <c r="CE379" s="1546"/>
      <c r="CF379" s="1546"/>
      <c r="CG379" s="1546"/>
      <c r="CH379" s="1546"/>
      <c r="CI379" s="1547"/>
    </row>
    <row r="380" spans="2:87" x14ac:dyDescent="0.25">
      <c r="B380" s="1375"/>
      <c r="C380" s="1376" t="s">
        <v>152</v>
      </c>
      <c r="D380" s="1376"/>
      <c r="E380" s="1376" t="s">
        <v>145</v>
      </c>
      <c r="F380" s="1376">
        <v>2</v>
      </c>
      <c r="G380" s="1067">
        <f t="shared" ref="G380:BJ380" si="118">G151</f>
        <v>0</v>
      </c>
      <c r="H380" s="1067">
        <f t="shared" si="118"/>
        <v>0</v>
      </c>
      <c r="I380" s="1067">
        <f t="shared" si="118"/>
        <v>26.93</v>
      </c>
      <c r="J380" s="1067">
        <f t="shared" si="118"/>
        <v>30.71</v>
      </c>
      <c r="K380" s="1067">
        <f t="shared" si="118"/>
        <v>26</v>
      </c>
      <c r="L380" s="1067">
        <f t="shared" si="118"/>
        <v>24</v>
      </c>
      <c r="M380" s="1067">
        <f t="shared" si="118"/>
        <v>22.0046</v>
      </c>
      <c r="N380" s="1067">
        <f t="shared" si="118"/>
        <v>22.3963</v>
      </c>
      <c r="O380" s="1067">
        <f t="shared" si="118"/>
        <v>22.039000000000001</v>
      </c>
      <c r="P380" s="1067">
        <f t="shared" si="118"/>
        <v>21.000399999999999</v>
      </c>
      <c r="Q380" s="1067">
        <f t="shared" si="118"/>
        <v>20.2544</v>
      </c>
      <c r="R380" s="1067">
        <f t="shared" si="118"/>
        <v>19.4373</v>
      </c>
      <c r="S380" s="1067">
        <f t="shared" si="118"/>
        <v>18.815799999999999</v>
      </c>
      <c r="T380" s="1067">
        <f t="shared" si="118"/>
        <v>18.279600000000002</v>
      </c>
      <c r="U380" s="1067">
        <f t="shared" si="118"/>
        <v>17.928100000000001</v>
      </c>
      <c r="V380" s="1067">
        <f t="shared" si="118"/>
        <v>17.691600000000001</v>
      </c>
      <c r="W380" s="1067">
        <f t="shared" si="118"/>
        <v>17.380400000000002</v>
      </c>
      <c r="X380" s="1067">
        <f t="shared" si="118"/>
        <v>17.019100000000002</v>
      </c>
      <c r="Y380" s="1067">
        <f t="shared" si="118"/>
        <v>16.657799999999998</v>
      </c>
      <c r="Z380" s="1067">
        <f t="shared" si="118"/>
        <v>16.296500000000002</v>
      </c>
      <c r="AA380" s="1067">
        <f t="shared" si="118"/>
        <v>15.975200000000001</v>
      </c>
      <c r="AB380" s="1067">
        <f t="shared" si="118"/>
        <v>15.9026</v>
      </c>
      <c r="AC380" s="1067">
        <f t="shared" si="118"/>
        <v>15.82</v>
      </c>
      <c r="AD380" s="1067">
        <f t="shared" si="118"/>
        <v>15.737400000000001</v>
      </c>
      <c r="AE380" s="1067">
        <f t="shared" si="118"/>
        <v>15.664800000000001</v>
      </c>
      <c r="AF380" s="1067">
        <f t="shared" si="118"/>
        <v>15.5822</v>
      </c>
      <c r="AG380" s="1067">
        <f t="shared" si="118"/>
        <v>15.499599999999999</v>
      </c>
      <c r="AH380" s="1067">
        <f t="shared" si="118"/>
        <v>15.417000000000002</v>
      </c>
      <c r="AI380" s="1067">
        <f t="shared" si="118"/>
        <v>15.3444</v>
      </c>
      <c r="AJ380" s="1067">
        <f t="shared" si="118"/>
        <v>15.271799999999999</v>
      </c>
      <c r="AK380" s="1067">
        <f t="shared" si="118"/>
        <v>15.1892</v>
      </c>
      <c r="AL380" s="1067">
        <f t="shared" si="118"/>
        <v>15.1066</v>
      </c>
      <c r="AM380" s="1067">
        <f t="shared" si="118"/>
        <v>15.033999999999999</v>
      </c>
      <c r="AN380" s="1067">
        <f t="shared" si="118"/>
        <v>14.961399999999999</v>
      </c>
      <c r="AO380" s="1067">
        <f t="shared" si="118"/>
        <v>14.8812</v>
      </c>
      <c r="AP380" s="1067">
        <f t="shared" si="118"/>
        <v>14.821199999999999</v>
      </c>
      <c r="AQ380" s="1067">
        <f t="shared" si="118"/>
        <v>14.761199999999999</v>
      </c>
      <c r="AR380" s="1067">
        <f t="shared" si="118"/>
        <v>14.7012</v>
      </c>
      <c r="AS380" s="1067">
        <f t="shared" si="118"/>
        <v>14.6212</v>
      </c>
      <c r="AT380" s="1067">
        <f t="shared" si="118"/>
        <v>14.5512</v>
      </c>
      <c r="AU380" s="1067">
        <f t="shared" si="118"/>
        <v>14.481199999999999</v>
      </c>
      <c r="AV380" s="1067">
        <f t="shared" si="118"/>
        <v>14.401199999999999</v>
      </c>
      <c r="AW380" s="1067">
        <f t="shared" si="118"/>
        <v>14.331199999999999</v>
      </c>
      <c r="AX380" s="1067">
        <f t="shared" si="118"/>
        <v>14.261199999999999</v>
      </c>
      <c r="AY380" s="1067">
        <f t="shared" si="118"/>
        <v>14.1812</v>
      </c>
      <c r="AZ380" s="1067">
        <f t="shared" si="118"/>
        <v>14.1112</v>
      </c>
      <c r="BA380" s="1067">
        <f t="shared" si="118"/>
        <v>14.0412</v>
      </c>
      <c r="BB380" s="1067">
        <f t="shared" si="118"/>
        <v>13.9712</v>
      </c>
      <c r="BC380" s="1067">
        <f t="shared" si="118"/>
        <v>13.901199999999999</v>
      </c>
      <c r="BD380" s="1067">
        <f t="shared" si="118"/>
        <v>13.831199999999999</v>
      </c>
      <c r="BE380" s="1067">
        <f t="shared" si="118"/>
        <v>13.761199999999999</v>
      </c>
      <c r="BF380" s="1067">
        <f t="shared" si="118"/>
        <v>13.691199999999998</v>
      </c>
      <c r="BG380" s="1067">
        <f t="shared" si="118"/>
        <v>13.6212</v>
      </c>
      <c r="BH380" s="1067">
        <f t="shared" si="118"/>
        <v>13.5512</v>
      </c>
      <c r="BI380" s="1067">
        <f t="shared" si="118"/>
        <v>13.481199999999999</v>
      </c>
      <c r="BJ380" s="1067">
        <f t="shared" si="118"/>
        <v>13.411200000000001</v>
      </c>
      <c r="BK380" s="1546"/>
      <c r="BL380" s="1546"/>
      <c r="BM380" s="1546"/>
      <c r="BN380" s="1546"/>
      <c r="BO380" s="1546"/>
      <c r="BP380" s="1546"/>
      <c r="BQ380" s="1546"/>
      <c r="BR380" s="1546"/>
      <c r="BS380" s="1546"/>
      <c r="BT380" s="1546"/>
      <c r="BU380" s="1546"/>
      <c r="BV380" s="1546"/>
      <c r="BW380" s="1546"/>
      <c r="BX380" s="1546"/>
      <c r="BY380" s="1546"/>
      <c r="BZ380" s="1546"/>
      <c r="CA380" s="1546"/>
      <c r="CB380" s="1546"/>
      <c r="CC380" s="1546"/>
      <c r="CD380" s="1546"/>
      <c r="CE380" s="1546"/>
      <c r="CF380" s="1546"/>
      <c r="CG380" s="1546"/>
      <c r="CH380" s="1546"/>
      <c r="CI380" s="1547"/>
    </row>
    <row r="381" spans="2:87" x14ac:dyDescent="0.25">
      <c r="B381" s="1375"/>
      <c r="C381" s="1376" t="s">
        <v>699</v>
      </c>
      <c r="D381" s="1376"/>
      <c r="E381" s="1376" t="s">
        <v>145</v>
      </c>
      <c r="F381" s="1376">
        <v>2</v>
      </c>
      <c r="G381" s="1067">
        <f t="shared" ref="G381:AL381" si="119">G175-SUM(G377:G380)</f>
        <v>0</v>
      </c>
      <c r="H381" s="1067">
        <f t="shared" si="119"/>
        <v>0</v>
      </c>
      <c r="I381" s="1067">
        <f t="shared" si="119"/>
        <v>3.1400000000000148</v>
      </c>
      <c r="J381" s="1067">
        <f t="shared" si="119"/>
        <v>3.1400000000000432</v>
      </c>
      <c r="K381" s="1067">
        <f t="shared" si="119"/>
        <v>3.1400000000000148</v>
      </c>
      <c r="L381" s="1067">
        <f t="shared" si="119"/>
        <v>3.1400000000000432</v>
      </c>
      <c r="M381" s="1067">
        <f t="shared" si="119"/>
        <v>3.1399999999999864</v>
      </c>
      <c r="N381" s="1067">
        <f t="shared" si="119"/>
        <v>3.1400000000000148</v>
      </c>
      <c r="O381" s="1067">
        <f t="shared" si="119"/>
        <v>3.1400000000000148</v>
      </c>
      <c r="P381" s="1067">
        <f t="shared" si="119"/>
        <v>3.1400000000000148</v>
      </c>
      <c r="Q381" s="1067">
        <f t="shared" si="119"/>
        <v>3.1400000000000432</v>
      </c>
      <c r="R381" s="1067">
        <f t="shared" si="119"/>
        <v>3.1400000000000148</v>
      </c>
      <c r="S381" s="1067">
        <f t="shared" si="119"/>
        <v>3.1400000000000432</v>
      </c>
      <c r="T381" s="1067">
        <f t="shared" si="119"/>
        <v>3.1400000000000432</v>
      </c>
      <c r="U381" s="1067">
        <f t="shared" si="119"/>
        <v>3.1400000000000148</v>
      </c>
      <c r="V381" s="1067">
        <f t="shared" si="119"/>
        <v>3.1400000000000148</v>
      </c>
      <c r="W381" s="1067">
        <f t="shared" si="119"/>
        <v>3.1400000000000432</v>
      </c>
      <c r="X381" s="1067">
        <f t="shared" si="119"/>
        <v>3.1400000000000432</v>
      </c>
      <c r="Y381" s="1067">
        <f t="shared" si="119"/>
        <v>3.1400000000000148</v>
      </c>
      <c r="Z381" s="1067">
        <f t="shared" si="119"/>
        <v>3.1400000000000148</v>
      </c>
      <c r="AA381" s="1067">
        <f t="shared" si="119"/>
        <v>3.1400000000000148</v>
      </c>
      <c r="AB381" s="1067">
        <f t="shared" si="119"/>
        <v>3.1400000000000148</v>
      </c>
      <c r="AC381" s="1067">
        <f t="shared" si="119"/>
        <v>3.1400000000000432</v>
      </c>
      <c r="AD381" s="1067">
        <f t="shared" si="119"/>
        <v>3.1400000000000148</v>
      </c>
      <c r="AE381" s="1067">
        <f t="shared" si="119"/>
        <v>3.1400000000000432</v>
      </c>
      <c r="AF381" s="1067">
        <f t="shared" si="119"/>
        <v>3.1400000000000432</v>
      </c>
      <c r="AG381" s="1067">
        <f t="shared" si="119"/>
        <v>3.1400000000000148</v>
      </c>
      <c r="AH381" s="1067">
        <f t="shared" si="119"/>
        <v>3.1400000000000148</v>
      </c>
      <c r="AI381" s="1067">
        <f t="shared" si="119"/>
        <v>3.1400000000000148</v>
      </c>
      <c r="AJ381" s="1067">
        <f t="shared" si="119"/>
        <v>3.1400000000000148</v>
      </c>
      <c r="AK381" s="1067">
        <f t="shared" si="119"/>
        <v>3.1399999999999864</v>
      </c>
      <c r="AL381" s="1067">
        <f t="shared" si="119"/>
        <v>3.1400000000000432</v>
      </c>
      <c r="AM381" s="1067">
        <f t="shared" ref="AM381:BJ381" si="120">AM175-SUM(AM377:AM380)</f>
        <v>3.1400000000000148</v>
      </c>
      <c r="AN381" s="1067">
        <f t="shared" si="120"/>
        <v>3.1400000000000148</v>
      </c>
      <c r="AO381" s="1067">
        <f t="shared" si="120"/>
        <v>3.1399999999999864</v>
      </c>
      <c r="AP381" s="1067">
        <f t="shared" si="120"/>
        <v>3.1400000000000432</v>
      </c>
      <c r="AQ381" s="1067">
        <f t="shared" si="120"/>
        <v>3.1400000000000432</v>
      </c>
      <c r="AR381" s="1067">
        <f t="shared" si="120"/>
        <v>3.1400000000000148</v>
      </c>
      <c r="AS381" s="1067">
        <f t="shared" si="120"/>
        <v>3.1400000000000148</v>
      </c>
      <c r="AT381" s="1067">
        <f t="shared" si="120"/>
        <v>3.1400000000000432</v>
      </c>
      <c r="AU381" s="1067">
        <f t="shared" si="120"/>
        <v>3.1400000000000148</v>
      </c>
      <c r="AV381" s="1067">
        <f t="shared" si="120"/>
        <v>3.1400000000000432</v>
      </c>
      <c r="AW381" s="1067">
        <f t="shared" si="120"/>
        <v>3.1400000000000432</v>
      </c>
      <c r="AX381" s="1067">
        <f t="shared" si="120"/>
        <v>3.1400000000000432</v>
      </c>
      <c r="AY381" s="1067">
        <f t="shared" si="120"/>
        <v>3.1400000000000432</v>
      </c>
      <c r="AZ381" s="1067">
        <f t="shared" si="120"/>
        <v>3.1400000000000148</v>
      </c>
      <c r="BA381" s="1067">
        <f t="shared" si="120"/>
        <v>3.1400000000000148</v>
      </c>
      <c r="BB381" s="1067">
        <f t="shared" si="120"/>
        <v>3.1400000000000148</v>
      </c>
      <c r="BC381" s="1067">
        <f t="shared" si="120"/>
        <v>3.1400000000000432</v>
      </c>
      <c r="BD381" s="1067">
        <f t="shared" si="120"/>
        <v>3.1400000000000432</v>
      </c>
      <c r="BE381" s="1067">
        <f t="shared" si="120"/>
        <v>3.1400000000000432</v>
      </c>
      <c r="BF381" s="1067">
        <f t="shared" si="120"/>
        <v>3.1400000000000148</v>
      </c>
      <c r="BG381" s="1067">
        <f t="shared" si="120"/>
        <v>3.1400000000000432</v>
      </c>
      <c r="BH381" s="1067">
        <f t="shared" si="120"/>
        <v>3.1400000000000148</v>
      </c>
      <c r="BI381" s="1067">
        <f t="shared" si="120"/>
        <v>3.1400000000000432</v>
      </c>
      <c r="BJ381" s="1067">
        <f t="shared" si="120"/>
        <v>3.1400000000000148</v>
      </c>
      <c r="BK381" s="1546"/>
      <c r="BL381" s="1546"/>
      <c r="BM381" s="1546"/>
      <c r="BN381" s="1546"/>
      <c r="BO381" s="1546"/>
      <c r="BP381" s="1546"/>
      <c r="BQ381" s="1546"/>
      <c r="BR381" s="1546"/>
      <c r="BS381" s="1546"/>
      <c r="BT381" s="1546"/>
      <c r="BU381" s="1546"/>
      <c r="BV381" s="1546"/>
      <c r="BW381" s="1546"/>
      <c r="BX381" s="1546"/>
      <c r="BY381" s="1546"/>
      <c r="BZ381" s="1546"/>
      <c r="CA381" s="1546"/>
      <c r="CB381" s="1546"/>
      <c r="CC381" s="1546"/>
      <c r="CD381" s="1546"/>
      <c r="CE381" s="1546"/>
      <c r="CF381" s="1546"/>
      <c r="CG381" s="1546"/>
      <c r="CH381" s="1546"/>
      <c r="CI381" s="1547"/>
    </row>
    <row r="382" spans="2:87" x14ac:dyDescent="0.25">
      <c r="B382" s="1375"/>
      <c r="C382" s="1376" t="s">
        <v>700</v>
      </c>
      <c r="D382" s="1376"/>
      <c r="E382" s="1376" t="s">
        <v>145</v>
      </c>
      <c r="F382" s="1376">
        <v>2</v>
      </c>
      <c r="G382" s="1067">
        <f t="shared" ref="G382:BJ382" si="121">G132</f>
        <v>0</v>
      </c>
      <c r="H382" s="1067">
        <f t="shared" si="121"/>
        <v>0</v>
      </c>
      <c r="I382" s="1067">
        <f t="shared" si="121"/>
        <v>181.06924994520551</v>
      </c>
      <c r="J382" s="1067">
        <f t="shared" si="121"/>
        <v>180.77545882191785</v>
      </c>
      <c r="K382" s="1067">
        <f t="shared" si="121"/>
        <v>180.68327882191784</v>
      </c>
      <c r="L382" s="1067">
        <f t="shared" si="121"/>
        <v>180.56483882191782</v>
      </c>
      <c r="M382" s="1067">
        <f t="shared" si="121"/>
        <v>180.47264882191783</v>
      </c>
      <c r="N382" s="1067">
        <f t="shared" si="121"/>
        <v>180.38045882191781</v>
      </c>
      <c r="O382" s="1067">
        <f t="shared" si="121"/>
        <v>180.28827882191783</v>
      </c>
      <c r="P382" s="1067">
        <f t="shared" si="121"/>
        <v>180.19608882191784</v>
      </c>
      <c r="Q382" s="1067">
        <f t="shared" si="121"/>
        <v>179.90389882191783</v>
      </c>
      <c r="R382" s="1067">
        <f>R132</f>
        <v>171.89501293376563</v>
      </c>
      <c r="S382" s="1067">
        <f t="shared" si="121"/>
        <v>162.88612704561345</v>
      </c>
      <c r="T382" s="1067">
        <f t="shared" si="121"/>
        <v>155.63297882191787</v>
      </c>
      <c r="U382" s="1067">
        <f t="shared" si="121"/>
        <v>153.71076882191784</v>
      </c>
      <c r="V382" s="1067">
        <f t="shared" si="121"/>
        <v>152.47419882191784</v>
      </c>
      <c r="W382" s="1067">
        <f t="shared" si="121"/>
        <v>148.72671882191787</v>
      </c>
      <c r="X382" s="1067">
        <f t="shared" si="121"/>
        <v>147.92761882191786</v>
      </c>
      <c r="Y382" s="1067">
        <f t="shared" si="121"/>
        <v>146.69840882191784</v>
      </c>
      <c r="Z382" s="1067">
        <f t="shared" si="121"/>
        <v>145.17492882191783</v>
      </c>
      <c r="AA382" s="1067">
        <f t="shared" si="121"/>
        <v>143.53085882191783</v>
      </c>
      <c r="AB382" s="1067">
        <f t="shared" si="121"/>
        <v>142.17584882191784</v>
      </c>
      <c r="AC382" s="1067">
        <f t="shared" si="121"/>
        <v>141.68763882191746</v>
      </c>
      <c r="AD382" s="1067">
        <f t="shared" si="121"/>
        <v>140.23250882191741</v>
      </c>
      <c r="AE382" s="1067">
        <f t="shared" si="121"/>
        <v>139.88520882191779</v>
      </c>
      <c r="AF382" s="1067">
        <f t="shared" si="121"/>
        <v>139.47380882191777</v>
      </c>
      <c r="AG382" s="1067">
        <f t="shared" si="121"/>
        <v>139.1638988219178</v>
      </c>
      <c r="AH382" s="1067">
        <f t="shared" si="121"/>
        <v>144.32759688115681</v>
      </c>
      <c r="AI382" s="1067">
        <f t="shared" si="121"/>
        <v>138.22918882191723</v>
      </c>
      <c r="AJ382" s="1067">
        <f t="shared" si="121"/>
        <v>138.12757882191752</v>
      </c>
      <c r="AK382" s="1067">
        <f t="shared" si="121"/>
        <v>137.41145882191785</v>
      </c>
      <c r="AL382" s="1067">
        <f t="shared" si="121"/>
        <v>137.57880882191782</v>
      </c>
      <c r="AM382" s="1067">
        <f t="shared" si="121"/>
        <v>137.86191882191756</v>
      </c>
      <c r="AN382" s="1067">
        <f t="shared" si="121"/>
        <v>138.5813488219178</v>
      </c>
      <c r="AO382" s="1067">
        <f t="shared" si="121"/>
        <v>138.2791588219178</v>
      </c>
      <c r="AP382" s="1067">
        <f t="shared" si="121"/>
        <v>138.83544882191751</v>
      </c>
      <c r="AQ382" s="1067">
        <f t="shared" si="121"/>
        <v>138.63862882191776</v>
      </c>
      <c r="AR382" s="1067">
        <f t="shared" si="121"/>
        <v>139.87869882191754</v>
      </c>
      <c r="AS382" s="1067">
        <f t="shared" si="121"/>
        <v>139.6387288219176</v>
      </c>
      <c r="AT382" s="1067">
        <f t="shared" si="121"/>
        <v>140.19019882191782</v>
      </c>
      <c r="AU382" s="1067">
        <f t="shared" si="121"/>
        <v>140.17666882191756</v>
      </c>
      <c r="AV382" s="1067">
        <f t="shared" si="121"/>
        <v>140.6618488219178</v>
      </c>
      <c r="AW382" s="1067">
        <f t="shared" si="121"/>
        <v>140.28859882191782</v>
      </c>
      <c r="AX382" s="1067">
        <f t="shared" si="121"/>
        <v>141.28760882191784</v>
      </c>
      <c r="AY382" s="1067">
        <f t="shared" si="121"/>
        <v>141.45972882191779</v>
      </c>
      <c r="AZ382" s="1067">
        <f t="shared" si="121"/>
        <v>141.32120882191765</v>
      </c>
      <c r="BA382" s="1067">
        <f t="shared" si="121"/>
        <v>141.56546882191765</v>
      </c>
      <c r="BB382" s="1067">
        <f t="shared" si="121"/>
        <v>141.50756882191786</v>
      </c>
      <c r="BC382" s="1067">
        <f t="shared" si="121"/>
        <v>141.77558882191781</v>
      </c>
      <c r="BD382" s="1067">
        <f t="shared" si="121"/>
        <v>142.03565882191782</v>
      </c>
      <c r="BE382" s="1067">
        <f t="shared" si="121"/>
        <v>142.6375888219178</v>
      </c>
      <c r="BF382" s="1067">
        <f t="shared" si="121"/>
        <v>143.00912882191781</v>
      </c>
      <c r="BG382" s="1067">
        <f t="shared" si="121"/>
        <v>143.22258882191781</v>
      </c>
      <c r="BH382" s="1067">
        <f t="shared" si="121"/>
        <v>143.49254882191786</v>
      </c>
      <c r="BI382" s="1067">
        <f t="shared" si="121"/>
        <v>143.50556882191785</v>
      </c>
      <c r="BJ382" s="1067">
        <f t="shared" si="121"/>
        <v>143.59672882191779</v>
      </c>
      <c r="BK382" s="1546"/>
      <c r="BL382" s="1546"/>
      <c r="BM382" s="1546"/>
      <c r="BN382" s="1546"/>
      <c r="BO382" s="1546"/>
      <c r="BP382" s="1546"/>
      <c r="BQ382" s="1546"/>
      <c r="BR382" s="1546"/>
      <c r="BS382" s="1546"/>
      <c r="BT382" s="1546"/>
      <c r="BU382" s="1546"/>
      <c r="BV382" s="1546"/>
      <c r="BW382" s="1546"/>
      <c r="BX382" s="1546"/>
      <c r="BY382" s="1546"/>
      <c r="BZ382" s="1546"/>
      <c r="CA382" s="1546"/>
      <c r="CB382" s="1546"/>
      <c r="CC382" s="1546"/>
      <c r="CD382" s="1546"/>
      <c r="CE382" s="1546"/>
      <c r="CF382" s="1546"/>
      <c r="CG382" s="1546"/>
      <c r="CH382" s="1546"/>
      <c r="CI382" s="1547"/>
    </row>
    <row r="383" spans="2:87" x14ac:dyDescent="0.25">
      <c r="B383" s="1375"/>
      <c r="C383" s="1376" t="s">
        <v>701</v>
      </c>
      <c r="D383" s="1376"/>
      <c r="E383" s="1376" t="s">
        <v>145</v>
      </c>
      <c r="F383" s="1376">
        <v>2</v>
      </c>
      <c r="G383" s="1067">
        <f>SUM(G377:G381)+G178</f>
        <v>0</v>
      </c>
      <c r="H383" s="1067">
        <f t="shared" ref="H383:AL383" si="122">SUM(H377:H381)+H178</f>
        <v>0</v>
      </c>
      <c r="I383" s="1067">
        <f t="shared" si="122"/>
        <v>186.65</v>
      </c>
      <c r="J383" s="1067">
        <f t="shared" si="122"/>
        <v>189.7664465470254</v>
      </c>
      <c r="K383" s="1067">
        <f t="shared" si="122"/>
        <v>185.54458083070634</v>
      </c>
      <c r="L383" s="1067">
        <f t="shared" si="122"/>
        <v>183.30253214407949</v>
      </c>
      <c r="M383" s="1067">
        <f t="shared" si="122"/>
        <v>180.47264882191783</v>
      </c>
      <c r="N383" s="1067">
        <f t="shared" si="122"/>
        <v>180.21810656354964</v>
      </c>
      <c r="O383" s="1067">
        <f t="shared" si="122"/>
        <v>178.35773300549573</v>
      </c>
      <c r="P383" s="1067">
        <f t="shared" si="122"/>
        <v>174.6545107038078</v>
      </c>
      <c r="Q383" s="1067">
        <f t="shared" si="122"/>
        <v>170.91580786968387</v>
      </c>
      <c r="R383" s="1067">
        <f t="shared" si="122"/>
        <v>165.07177956837396</v>
      </c>
      <c r="S383" s="1067">
        <f t="shared" si="122"/>
        <v>160.49540434066205</v>
      </c>
      <c r="T383" s="1067">
        <f t="shared" si="122"/>
        <v>155.63297882191787</v>
      </c>
      <c r="U383" s="1067">
        <f t="shared" si="122"/>
        <v>153.71076882191784</v>
      </c>
      <c r="V383" s="1067">
        <f t="shared" si="122"/>
        <v>152.47419882191784</v>
      </c>
      <c r="W383" s="1067">
        <f t="shared" si="122"/>
        <v>148.72671882191787</v>
      </c>
      <c r="X383" s="1067">
        <f t="shared" si="122"/>
        <v>147.92761882191786</v>
      </c>
      <c r="Y383" s="1067">
        <f t="shared" si="122"/>
        <v>146.69840882191784</v>
      </c>
      <c r="Z383" s="1067">
        <f t="shared" si="122"/>
        <v>145.17492882191783</v>
      </c>
      <c r="AA383" s="1067">
        <f t="shared" si="122"/>
        <v>143.53085882191783</v>
      </c>
      <c r="AB383" s="1067">
        <f t="shared" si="122"/>
        <v>142.17584882191784</v>
      </c>
      <c r="AC383" s="1067">
        <f t="shared" si="122"/>
        <v>141.68763882191746</v>
      </c>
      <c r="AD383" s="1067">
        <f t="shared" si="122"/>
        <v>140.23250882191741</v>
      </c>
      <c r="AE383" s="1067">
        <f t="shared" si="122"/>
        <v>139.88520882191779</v>
      </c>
      <c r="AF383" s="1067">
        <f t="shared" si="122"/>
        <v>139.47380882191777</v>
      </c>
      <c r="AG383" s="1067">
        <f t="shared" si="122"/>
        <v>139.1638988219178</v>
      </c>
      <c r="AH383" s="1067">
        <f t="shared" si="122"/>
        <v>138.92980180969025</v>
      </c>
      <c r="AI383" s="1067">
        <f t="shared" si="122"/>
        <v>138.22918882191723</v>
      </c>
      <c r="AJ383" s="1067">
        <f t="shared" si="122"/>
        <v>138.12757882191752</v>
      </c>
      <c r="AK383" s="1067">
        <f t="shared" si="122"/>
        <v>137.41145882191785</v>
      </c>
      <c r="AL383" s="1067">
        <f t="shared" si="122"/>
        <v>137.57880882191782</v>
      </c>
      <c r="AM383" s="1067">
        <f t="shared" ref="AM383:BJ383" si="123">SUM(AM377:AM381)+AM178</f>
        <v>137.86191882191756</v>
      </c>
      <c r="AN383" s="1067">
        <f t="shared" si="123"/>
        <v>138.5813488219178</v>
      </c>
      <c r="AO383" s="1067">
        <f t="shared" si="123"/>
        <v>138.2791588219178</v>
      </c>
      <c r="AP383" s="1067">
        <f t="shared" si="123"/>
        <v>138.83544882191751</v>
      </c>
      <c r="AQ383" s="1067">
        <f t="shared" si="123"/>
        <v>138.63862882191776</v>
      </c>
      <c r="AR383" s="1067">
        <f t="shared" si="123"/>
        <v>139.87869882191754</v>
      </c>
      <c r="AS383" s="1067">
        <f t="shared" si="123"/>
        <v>139.6387288219176</v>
      </c>
      <c r="AT383" s="1067">
        <f t="shared" si="123"/>
        <v>140.19019882191782</v>
      </c>
      <c r="AU383" s="1067">
        <f t="shared" si="123"/>
        <v>140.17666882191756</v>
      </c>
      <c r="AV383" s="1067">
        <f t="shared" si="123"/>
        <v>140.6618488219178</v>
      </c>
      <c r="AW383" s="1067">
        <f t="shared" si="123"/>
        <v>140.28859882191782</v>
      </c>
      <c r="AX383" s="1067">
        <f t="shared" si="123"/>
        <v>141.28760882191784</v>
      </c>
      <c r="AY383" s="1067">
        <f t="shared" si="123"/>
        <v>141.45972882191779</v>
      </c>
      <c r="AZ383" s="1067">
        <f t="shared" si="123"/>
        <v>141.32120882191765</v>
      </c>
      <c r="BA383" s="1067">
        <f t="shared" si="123"/>
        <v>141.56546882191765</v>
      </c>
      <c r="BB383" s="1067">
        <f t="shared" si="123"/>
        <v>141.50756882191786</v>
      </c>
      <c r="BC383" s="1067">
        <f t="shared" si="123"/>
        <v>141.77558882191781</v>
      </c>
      <c r="BD383" s="1067">
        <f t="shared" si="123"/>
        <v>142.03565882191782</v>
      </c>
      <c r="BE383" s="1067">
        <f t="shared" si="123"/>
        <v>142.6375888219178</v>
      </c>
      <c r="BF383" s="1067">
        <f t="shared" si="123"/>
        <v>143.00912882191781</v>
      </c>
      <c r="BG383" s="1067">
        <f t="shared" si="123"/>
        <v>143.22258882191781</v>
      </c>
      <c r="BH383" s="1067">
        <f t="shared" si="123"/>
        <v>143.49254882191786</v>
      </c>
      <c r="BI383" s="1067">
        <f t="shared" si="123"/>
        <v>143.50556882191785</v>
      </c>
      <c r="BJ383" s="1067">
        <f t="shared" si="123"/>
        <v>143.59672882191779</v>
      </c>
      <c r="BK383" s="1546"/>
      <c r="BL383" s="1546"/>
      <c r="BM383" s="1546"/>
      <c r="BN383" s="1546"/>
      <c r="BO383" s="1546"/>
      <c r="BP383" s="1546"/>
      <c r="BQ383" s="1546"/>
      <c r="BR383" s="1546"/>
      <c r="BS383" s="1546"/>
      <c r="BT383" s="1546"/>
      <c r="BU383" s="1546"/>
      <c r="BV383" s="1546"/>
      <c r="BW383" s="1546"/>
      <c r="BX383" s="1546"/>
      <c r="BY383" s="1546"/>
      <c r="BZ383" s="1546"/>
      <c r="CA383" s="1546"/>
      <c r="CB383" s="1546"/>
      <c r="CC383" s="1546"/>
      <c r="CD383" s="1546"/>
      <c r="CE383" s="1546"/>
      <c r="CF383" s="1546"/>
      <c r="CG383" s="1546"/>
      <c r="CH383" s="1546"/>
      <c r="CI383" s="1547"/>
    </row>
    <row r="384" spans="2:87" x14ac:dyDescent="0.25">
      <c r="B384" s="1375"/>
      <c r="C384" s="1376"/>
      <c r="D384" s="1376"/>
      <c r="E384" s="1376"/>
      <c r="F384" s="1376"/>
      <c r="G384" s="1376"/>
      <c r="H384" s="1376"/>
      <c r="I384" s="1376"/>
      <c r="J384" s="1376"/>
      <c r="K384" s="1376"/>
      <c r="L384" s="1376"/>
      <c r="M384" s="1376"/>
      <c r="N384" s="1376"/>
      <c r="O384" s="1376"/>
      <c r="P384" s="1376"/>
      <c r="Q384" s="1376"/>
      <c r="R384" s="1376"/>
      <c r="S384" s="1376"/>
      <c r="T384" s="1376"/>
      <c r="U384" s="1376"/>
      <c r="V384" s="1376"/>
      <c r="W384" s="1376"/>
      <c r="X384" s="1376"/>
      <c r="Y384" s="1376"/>
      <c r="Z384" s="1376"/>
      <c r="AA384" s="1376"/>
      <c r="AB384" s="1376"/>
      <c r="AC384" s="1376"/>
      <c r="AD384" s="1376"/>
      <c r="AE384" s="1376"/>
      <c r="AF384" s="1376"/>
      <c r="AG384" s="1376"/>
      <c r="AH384" s="1376"/>
      <c r="AI384" s="1376"/>
      <c r="AJ384" s="1376"/>
      <c r="AK384" s="1376"/>
      <c r="AL384" s="1376"/>
      <c r="AM384" s="1376"/>
      <c r="AN384" s="1376"/>
      <c r="AO384" s="1376"/>
      <c r="AP384" s="1376"/>
      <c r="AQ384" s="1376"/>
      <c r="AR384" s="1376"/>
      <c r="AS384" s="1376"/>
      <c r="AT384" s="1376"/>
      <c r="AU384" s="1376"/>
      <c r="AV384" s="1376"/>
      <c r="AW384" s="1376"/>
      <c r="AX384" s="1376"/>
      <c r="AY384" s="1376"/>
      <c r="AZ384" s="1376"/>
      <c r="BA384" s="1376"/>
      <c r="BB384" s="1376"/>
      <c r="BC384" s="1376"/>
      <c r="BD384" s="1376"/>
      <c r="BE384" s="1376"/>
      <c r="BF384" s="1376"/>
      <c r="BG384" s="1376"/>
      <c r="BH384" s="1376"/>
      <c r="BI384" s="1376"/>
      <c r="BJ384" s="1376"/>
      <c r="BK384" s="1376"/>
      <c r="BL384" s="1376"/>
      <c r="BM384" s="1376"/>
      <c r="BN384" s="1376"/>
      <c r="BO384" s="1376"/>
      <c r="BP384" s="1376"/>
      <c r="BQ384" s="1376"/>
      <c r="BR384" s="1376"/>
      <c r="BS384" s="1376"/>
      <c r="BT384" s="1376"/>
      <c r="BU384" s="1376"/>
      <c r="BV384" s="1376"/>
      <c r="BW384" s="1376"/>
      <c r="BX384" s="1376"/>
      <c r="BY384" s="1376"/>
      <c r="BZ384" s="1376"/>
      <c r="CA384" s="1376"/>
      <c r="CB384" s="1376"/>
      <c r="CC384" s="1376"/>
      <c r="CD384" s="1376"/>
      <c r="CE384" s="1376"/>
      <c r="CF384" s="1376"/>
      <c r="CG384" s="1376"/>
      <c r="CH384" s="1376"/>
      <c r="CI384" s="1377"/>
    </row>
    <row r="385" spans="2:87" x14ac:dyDescent="0.25">
      <c r="B385" s="1375" t="s">
        <v>703</v>
      </c>
      <c r="C385" s="1376"/>
      <c r="D385" s="1376"/>
      <c r="E385" s="1376"/>
      <c r="F385" s="1376"/>
      <c r="G385" s="1065" t="s">
        <v>118</v>
      </c>
      <c r="H385" s="1065" t="s">
        <v>119</v>
      </c>
      <c r="I385" s="1065" t="s">
        <v>120</v>
      </c>
      <c r="J385" s="1065" t="s">
        <v>121</v>
      </c>
      <c r="K385" s="1065" t="s">
        <v>122</v>
      </c>
      <c r="L385" s="1065" t="s">
        <v>123</v>
      </c>
      <c r="M385" s="1065" t="s">
        <v>124</v>
      </c>
      <c r="N385" s="1065" t="s">
        <v>125</v>
      </c>
      <c r="O385" s="1065" t="s">
        <v>126</v>
      </c>
      <c r="P385" s="1065" t="s">
        <v>127</v>
      </c>
      <c r="Q385" s="1065" t="s">
        <v>128</v>
      </c>
      <c r="R385" s="1065" t="s">
        <v>129</v>
      </c>
      <c r="S385" s="1065" t="s">
        <v>156</v>
      </c>
      <c r="T385" s="1065" t="s">
        <v>157</v>
      </c>
      <c r="U385" s="1065" t="s">
        <v>158</v>
      </c>
      <c r="V385" s="1065" t="s">
        <v>159</v>
      </c>
      <c r="W385" s="1065" t="s">
        <v>130</v>
      </c>
      <c r="X385" s="1065" t="s">
        <v>160</v>
      </c>
      <c r="Y385" s="1065" t="s">
        <v>161</v>
      </c>
      <c r="Z385" s="1065" t="s">
        <v>162</v>
      </c>
      <c r="AA385" s="1065" t="s">
        <v>163</v>
      </c>
      <c r="AB385" s="1065" t="s">
        <v>131</v>
      </c>
      <c r="AC385" s="1065" t="s">
        <v>164</v>
      </c>
      <c r="AD385" s="1065" t="s">
        <v>165</v>
      </c>
      <c r="AE385" s="1065" t="s">
        <v>166</v>
      </c>
      <c r="AF385" s="1065" t="s">
        <v>167</v>
      </c>
      <c r="AG385" s="1065" t="s">
        <v>132</v>
      </c>
      <c r="AH385" s="1065" t="s">
        <v>168</v>
      </c>
      <c r="AI385" s="1065" t="s">
        <v>169</v>
      </c>
      <c r="AJ385" s="1065" t="s">
        <v>170</v>
      </c>
      <c r="AK385" s="1065" t="s">
        <v>171</v>
      </c>
      <c r="AL385" s="1065" t="s">
        <v>133</v>
      </c>
      <c r="AM385" s="1065" t="s">
        <v>172</v>
      </c>
      <c r="AN385" s="1065" t="s">
        <v>173</v>
      </c>
      <c r="AO385" s="1065" t="s">
        <v>174</v>
      </c>
      <c r="AP385" s="1065" t="s">
        <v>175</v>
      </c>
      <c r="AQ385" s="1065" t="s">
        <v>134</v>
      </c>
      <c r="AR385" s="1065" t="s">
        <v>176</v>
      </c>
      <c r="AS385" s="1065" t="s">
        <v>177</v>
      </c>
      <c r="AT385" s="1065" t="s">
        <v>178</v>
      </c>
      <c r="AU385" s="1065" t="s">
        <v>179</v>
      </c>
      <c r="AV385" s="1065" t="s">
        <v>135</v>
      </c>
      <c r="AW385" s="1065" t="s">
        <v>180</v>
      </c>
      <c r="AX385" s="1065" t="s">
        <v>181</v>
      </c>
      <c r="AY385" s="1065" t="s">
        <v>182</v>
      </c>
      <c r="AZ385" s="1065" t="s">
        <v>183</v>
      </c>
      <c r="BA385" s="1065" t="s">
        <v>136</v>
      </c>
      <c r="BB385" s="1065" t="s">
        <v>184</v>
      </c>
      <c r="BC385" s="1065" t="s">
        <v>185</v>
      </c>
      <c r="BD385" s="1065" t="s">
        <v>186</v>
      </c>
      <c r="BE385" s="1065" t="s">
        <v>187</v>
      </c>
      <c r="BF385" s="1065" t="s">
        <v>137</v>
      </c>
      <c r="BG385" s="1065" t="s">
        <v>188</v>
      </c>
      <c r="BH385" s="1065" t="s">
        <v>189</v>
      </c>
      <c r="BI385" s="1065" t="s">
        <v>190</v>
      </c>
      <c r="BJ385" s="1065" t="s">
        <v>191</v>
      </c>
      <c r="BK385" s="1065" t="s">
        <v>138</v>
      </c>
      <c r="BL385" s="1065" t="s">
        <v>192</v>
      </c>
      <c r="BM385" s="1065" t="s">
        <v>193</v>
      </c>
      <c r="BN385" s="1065" t="s">
        <v>194</v>
      </c>
      <c r="BO385" s="1065" t="s">
        <v>195</v>
      </c>
      <c r="BP385" s="1065" t="s">
        <v>139</v>
      </c>
      <c r="BQ385" s="1065" t="s">
        <v>196</v>
      </c>
      <c r="BR385" s="1065" t="s">
        <v>197</v>
      </c>
      <c r="BS385" s="1065" t="s">
        <v>198</v>
      </c>
      <c r="BT385" s="1065" t="s">
        <v>199</v>
      </c>
      <c r="BU385" s="1065" t="s">
        <v>140</v>
      </c>
      <c r="BV385" s="1065" t="s">
        <v>200</v>
      </c>
      <c r="BW385" s="1065" t="s">
        <v>201</v>
      </c>
      <c r="BX385" s="1065" t="s">
        <v>202</v>
      </c>
      <c r="BY385" s="1065" t="s">
        <v>203</v>
      </c>
      <c r="BZ385" s="1065" t="s">
        <v>141</v>
      </c>
      <c r="CA385" s="1065" t="s">
        <v>204</v>
      </c>
      <c r="CB385" s="1065" t="s">
        <v>205</v>
      </c>
      <c r="CC385" s="1065" t="s">
        <v>206</v>
      </c>
      <c r="CD385" s="1065" t="s">
        <v>207</v>
      </c>
      <c r="CE385" s="1065" t="s">
        <v>142</v>
      </c>
      <c r="CF385" s="1065" t="s">
        <v>208</v>
      </c>
      <c r="CG385" s="1065" t="s">
        <v>209</v>
      </c>
      <c r="CH385" s="1065" t="s">
        <v>210</v>
      </c>
      <c r="CI385" s="1066" t="s">
        <v>211</v>
      </c>
    </row>
    <row r="386" spans="2:87" x14ac:dyDescent="0.25">
      <c r="B386" s="1375"/>
      <c r="C386" s="1376" t="s">
        <v>696</v>
      </c>
      <c r="D386" s="1376"/>
      <c r="E386" s="1376" t="s">
        <v>145</v>
      </c>
      <c r="F386" s="1376">
        <v>2</v>
      </c>
      <c r="G386" s="1067">
        <f t="shared" ref="G386:BJ387" si="124">G227-G238</f>
        <v>0</v>
      </c>
      <c r="H386" s="1067">
        <f t="shared" si="124"/>
        <v>0</v>
      </c>
      <c r="I386" s="1067">
        <f t="shared" si="124"/>
        <v>41.61</v>
      </c>
      <c r="J386" s="1067">
        <f t="shared" si="124"/>
        <v>44.154086547025358</v>
      </c>
      <c r="K386" s="1067">
        <f t="shared" si="124"/>
        <v>46.582220830706326</v>
      </c>
      <c r="L386" s="1067">
        <f t="shared" si="124"/>
        <v>49.250172144079464</v>
      </c>
      <c r="M386" s="1067">
        <f t="shared" si="124"/>
        <v>50.539572541677536</v>
      </c>
      <c r="N386" s="1067">
        <f t="shared" si="124"/>
        <v>51.948972939275627</v>
      </c>
      <c r="O386" s="1067">
        <f t="shared" si="124"/>
        <v>53.418373336873707</v>
      </c>
      <c r="P386" s="1067">
        <f t="shared" si="124"/>
        <v>54.827773734471783</v>
      </c>
      <c r="Q386" s="1067">
        <f t="shared" si="124"/>
        <v>56.247174132069858</v>
      </c>
      <c r="R386" s="1067">
        <f t="shared" si="124"/>
        <v>57.536574529667945</v>
      </c>
      <c r="S386" s="1067">
        <f t="shared" si="124"/>
        <v>58.795974927266016</v>
      </c>
      <c r="T386" s="1067">
        <f t="shared" si="124"/>
        <v>59.959819785664109</v>
      </c>
      <c r="U386" s="1067">
        <f t="shared" si="124"/>
        <v>61.112202512862183</v>
      </c>
      <c r="V386" s="1067">
        <f t="shared" si="124"/>
        <v>62.194585240060263</v>
      </c>
      <c r="W386" s="1067">
        <f t="shared" si="124"/>
        <v>63.196967967258345</v>
      </c>
      <c r="X386" s="1067">
        <f t="shared" si="124"/>
        <v>64.159350694456435</v>
      </c>
      <c r="Y386" s="1067">
        <f t="shared" si="124"/>
        <v>65.051733421654504</v>
      </c>
      <c r="Z386" s="1067">
        <f t="shared" si="124"/>
        <v>65.894116148852575</v>
      </c>
      <c r="AA386" s="1067">
        <f t="shared" si="124"/>
        <v>66.666498876050667</v>
      </c>
      <c r="AB386" s="1067">
        <f t="shared" si="124"/>
        <v>67.468881603248747</v>
      </c>
      <c r="AC386" s="1067">
        <f t="shared" si="124"/>
        <v>68.261264330446821</v>
      </c>
      <c r="AD386" s="1067">
        <f t="shared" si="124"/>
        <v>69.063647057644914</v>
      </c>
      <c r="AE386" s="1067">
        <f t="shared" si="124"/>
        <v>69.866029784842993</v>
      </c>
      <c r="AF386" s="1067">
        <f t="shared" si="124"/>
        <v>70.668412512041058</v>
      </c>
      <c r="AG386" s="1067">
        <f t="shared" si="124"/>
        <v>71.470795239239138</v>
      </c>
      <c r="AH386" s="1067">
        <f t="shared" si="124"/>
        <v>72.263177966437226</v>
      </c>
      <c r="AI386" s="1067">
        <f t="shared" si="124"/>
        <v>73.0555606936353</v>
      </c>
      <c r="AJ386" s="1067">
        <f t="shared" si="124"/>
        <v>73.847943420833388</v>
      </c>
      <c r="AK386" s="1067">
        <f t="shared" si="124"/>
        <v>74.640326148031463</v>
      </c>
      <c r="AL386" s="1067">
        <f t="shared" si="124"/>
        <v>75.430326148031469</v>
      </c>
      <c r="AM386" s="1067">
        <f t="shared" si="124"/>
        <v>75.830326148031475</v>
      </c>
      <c r="AN386" s="1067">
        <f t="shared" si="124"/>
        <v>76.21032614803147</v>
      </c>
      <c r="AO386" s="1067">
        <f t="shared" si="124"/>
        <v>76.570326148031469</v>
      </c>
      <c r="AP386" s="1067">
        <f t="shared" si="124"/>
        <v>76.920326148031464</v>
      </c>
      <c r="AQ386" s="1067">
        <f t="shared" si="124"/>
        <v>77.290326148031468</v>
      </c>
      <c r="AR386" s="1067">
        <f t="shared" si="124"/>
        <v>77.640326148031463</v>
      </c>
      <c r="AS386" s="1067">
        <f t="shared" si="124"/>
        <v>77.990326148031471</v>
      </c>
      <c r="AT386" s="1067">
        <f t="shared" si="124"/>
        <v>78.330326148031475</v>
      </c>
      <c r="AU386" s="1067">
        <f t="shared" si="124"/>
        <v>78.670326148031464</v>
      </c>
      <c r="AV386" s="1067">
        <f t="shared" si="124"/>
        <v>79.020326148031472</v>
      </c>
      <c r="AW386" s="1067">
        <f t="shared" si="124"/>
        <v>79.370326148031467</v>
      </c>
      <c r="AX386" s="1067">
        <f t="shared" si="124"/>
        <v>79.730326148031466</v>
      </c>
      <c r="AY386" s="1067">
        <f t="shared" si="124"/>
        <v>80.090326148031465</v>
      </c>
      <c r="AZ386" s="1067">
        <f t="shared" si="124"/>
        <v>80.46032614803147</v>
      </c>
      <c r="BA386" s="1067">
        <f t="shared" si="124"/>
        <v>80.840326148031465</v>
      </c>
      <c r="BB386" s="1067">
        <f t="shared" si="124"/>
        <v>81.230326148031466</v>
      </c>
      <c r="BC386" s="1067">
        <f t="shared" si="124"/>
        <v>81.620326148031467</v>
      </c>
      <c r="BD386" s="1067">
        <f t="shared" si="124"/>
        <v>82.000326148031462</v>
      </c>
      <c r="BE386" s="1067">
        <f t="shared" si="124"/>
        <v>82.390326148031463</v>
      </c>
      <c r="BF386" s="1067">
        <f t="shared" si="124"/>
        <v>82.770326148031472</v>
      </c>
      <c r="BG386" s="1067">
        <f t="shared" si="124"/>
        <v>83.150326148031468</v>
      </c>
      <c r="BH386" s="1067">
        <f t="shared" si="124"/>
        <v>83.540326148031468</v>
      </c>
      <c r="BI386" s="1067">
        <f t="shared" si="124"/>
        <v>83.910326148031473</v>
      </c>
      <c r="BJ386" s="1067">
        <f t="shared" si="124"/>
        <v>84.290326148031468</v>
      </c>
      <c r="BK386" s="1546"/>
      <c r="BL386" s="1546"/>
      <c r="BM386" s="1546"/>
      <c r="BN386" s="1546"/>
      <c r="BO386" s="1546"/>
      <c r="BP386" s="1546"/>
      <c r="BQ386" s="1546"/>
      <c r="BR386" s="1546"/>
      <c r="BS386" s="1546"/>
      <c r="BT386" s="1546"/>
      <c r="BU386" s="1546"/>
      <c r="BV386" s="1546"/>
      <c r="BW386" s="1546"/>
      <c r="BX386" s="1546"/>
      <c r="BY386" s="1546"/>
      <c r="BZ386" s="1546"/>
      <c r="CA386" s="1546"/>
      <c r="CB386" s="1546"/>
      <c r="CC386" s="1546"/>
      <c r="CD386" s="1546"/>
      <c r="CE386" s="1546"/>
      <c r="CF386" s="1546"/>
      <c r="CG386" s="1546"/>
      <c r="CH386" s="1546"/>
      <c r="CI386" s="1547"/>
    </row>
    <row r="387" spans="2:87" x14ac:dyDescent="0.25">
      <c r="B387" s="1375"/>
      <c r="C387" s="1376" t="s">
        <v>697</v>
      </c>
      <c r="D387" s="1376"/>
      <c r="E387" s="1376" t="s">
        <v>145</v>
      </c>
      <c r="F387" s="1376">
        <v>2</v>
      </c>
      <c r="G387" s="1067">
        <f t="shared" si="124"/>
        <v>0</v>
      </c>
      <c r="H387" s="1067">
        <f t="shared" si="124"/>
        <v>0</v>
      </c>
      <c r="I387" s="1067">
        <f t="shared" si="124"/>
        <v>124.28000000000002</v>
      </c>
      <c r="J387" s="1067">
        <f t="shared" si="124"/>
        <v>121.24999999999999</v>
      </c>
      <c r="K387" s="1067">
        <f t="shared" si="124"/>
        <v>117.89</v>
      </c>
      <c r="L387" s="1067">
        <f t="shared" si="124"/>
        <v>115.42</v>
      </c>
      <c r="M387" s="1067">
        <f t="shared" si="124"/>
        <v>115.45</v>
      </c>
      <c r="N387" s="1067">
        <f t="shared" si="124"/>
        <v>115.44</v>
      </c>
      <c r="O387" s="1067">
        <f t="shared" si="124"/>
        <v>115.41</v>
      </c>
      <c r="P387" s="1067">
        <f t="shared" si="124"/>
        <v>115.38</v>
      </c>
      <c r="Q387" s="1067">
        <f t="shared" si="124"/>
        <v>115.34</v>
      </c>
      <c r="R387" s="1067">
        <f t="shared" si="124"/>
        <v>115.26</v>
      </c>
      <c r="S387" s="1067">
        <f t="shared" si="124"/>
        <v>115.19</v>
      </c>
      <c r="T387" s="1067">
        <f t="shared" si="124"/>
        <v>115.14</v>
      </c>
      <c r="U387" s="1067">
        <f t="shared" si="124"/>
        <v>115.1</v>
      </c>
      <c r="V387" s="1067">
        <f t="shared" si="124"/>
        <v>115.07</v>
      </c>
      <c r="W387" s="1067">
        <f t="shared" si="124"/>
        <v>115.04</v>
      </c>
      <c r="X387" s="1067">
        <f t="shared" si="124"/>
        <v>114.99</v>
      </c>
      <c r="Y387" s="1067">
        <f t="shared" si="124"/>
        <v>114.93</v>
      </c>
      <c r="Z387" s="1067">
        <f t="shared" si="124"/>
        <v>114.87</v>
      </c>
      <c r="AA387" s="1067">
        <f t="shared" si="124"/>
        <v>114.82</v>
      </c>
      <c r="AB387" s="1067">
        <f t="shared" si="124"/>
        <v>114.8</v>
      </c>
      <c r="AC387" s="1067">
        <f t="shared" si="124"/>
        <v>114.79</v>
      </c>
      <c r="AD387" s="1067">
        <f t="shared" si="124"/>
        <v>114.79</v>
      </c>
      <c r="AE387" s="1067">
        <f t="shared" si="124"/>
        <v>114.8</v>
      </c>
      <c r="AF387" s="1067">
        <f t="shared" si="124"/>
        <v>114.82</v>
      </c>
      <c r="AG387" s="1067">
        <f t="shared" si="124"/>
        <v>114.85</v>
      </c>
      <c r="AH387" s="1067">
        <f t="shared" si="124"/>
        <v>114.87</v>
      </c>
      <c r="AI387" s="1067">
        <f t="shared" si="124"/>
        <v>114.89</v>
      </c>
      <c r="AJ387" s="1067">
        <f t="shared" si="124"/>
        <v>114.92</v>
      </c>
      <c r="AK387" s="1067">
        <f t="shared" si="124"/>
        <v>114.96</v>
      </c>
      <c r="AL387" s="1067">
        <f t="shared" si="124"/>
        <v>115</v>
      </c>
      <c r="AM387" s="1067">
        <f t="shared" si="124"/>
        <v>115.03</v>
      </c>
      <c r="AN387" s="1067">
        <f t="shared" si="124"/>
        <v>115.07</v>
      </c>
      <c r="AO387" s="1067">
        <f t="shared" si="124"/>
        <v>115.1</v>
      </c>
      <c r="AP387" s="1067">
        <f t="shared" si="124"/>
        <v>115.13</v>
      </c>
      <c r="AQ387" s="1067">
        <f t="shared" si="124"/>
        <v>115.15</v>
      </c>
      <c r="AR387" s="1067">
        <f t="shared" si="124"/>
        <v>115.18</v>
      </c>
      <c r="AS387" s="1067">
        <f t="shared" si="124"/>
        <v>115.2</v>
      </c>
      <c r="AT387" s="1067">
        <f t="shared" si="124"/>
        <v>115.22</v>
      </c>
      <c r="AU387" s="1067">
        <f t="shared" si="124"/>
        <v>115.25</v>
      </c>
      <c r="AV387" s="1067">
        <f t="shared" si="124"/>
        <v>115.27</v>
      </c>
      <c r="AW387" s="1067">
        <f t="shared" si="124"/>
        <v>115.29</v>
      </c>
      <c r="AX387" s="1067">
        <f t="shared" si="124"/>
        <v>115.31</v>
      </c>
      <c r="AY387" s="1067">
        <f t="shared" si="124"/>
        <v>115.32</v>
      </c>
      <c r="AZ387" s="1067">
        <f t="shared" si="124"/>
        <v>115.33</v>
      </c>
      <c r="BA387" s="1067">
        <f t="shared" si="124"/>
        <v>115.33</v>
      </c>
      <c r="BB387" s="1067">
        <f t="shared" si="124"/>
        <v>115.33</v>
      </c>
      <c r="BC387" s="1067">
        <f t="shared" si="124"/>
        <v>115.33</v>
      </c>
      <c r="BD387" s="1067">
        <f t="shared" si="124"/>
        <v>115.33</v>
      </c>
      <c r="BE387" s="1067">
        <f t="shared" si="124"/>
        <v>115.33</v>
      </c>
      <c r="BF387" s="1067">
        <f t="shared" si="124"/>
        <v>115.34</v>
      </c>
      <c r="BG387" s="1067">
        <f t="shared" si="124"/>
        <v>115.35</v>
      </c>
      <c r="BH387" s="1067">
        <f t="shared" si="124"/>
        <v>115.36</v>
      </c>
      <c r="BI387" s="1067">
        <f t="shared" si="124"/>
        <v>115.37</v>
      </c>
      <c r="BJ387" s="1067">
        <f t="shared" si="124"/>
        <v>115.38</v>
      </c>
      <c r="BK387" s="1546"/>
      <c r="BL387" s="1546"/>
      <c r="BM387" s="1546"/>
      <c r="BN387" s="1546"/>
      <c r="BO387" s="1546"/>
      <c r="BP387" s="1546"/>
      <c r="BQ387" s="1546"/>
      <c r="BR387" s="1546"/>
      <c r="BS387" s="1546"/>
      <c r="BT387" s="1546"/>
      <c r="BU387" s="1546"/>
      <c r="BV387" s="1546"/>
      <c r="BW387" s="1546"/>
      <c r="BX387" s="1546"/>
      <c r="BY387" s="1546"/>
      <c r="BZ387" s="1546"/>
      <c r="CA387" s="1546"/>
      <c r="CB387" s="1546"/>
      <c r="CC387" s="1546"/>
      <c r="CD387" s="1546"/>
      <c r="CE387" s="1546"/>
      <c r="CF387" s="1546"/>
      <c r="CG387" s="1546"/>
      <c r="CH387" s="1546"/>
      <c r="CI387" s="1547"/>
    </row>
    <row r="388" spans="2:87" x14ac:dyDescent="0.25">
      <c r="B388" s="1375"/>
      <c r="C388" s="1376" t="s">
        <v>698</v>
      </c>
      <c r="D388" s="1376"/>
      <c r="E388" s="1376" t="s">
        <v>145</v>
      </c>
      <c r="F388" s="1376">
        <v>2</v>
      </c>
      <c r="G388" s="1067">
        <f t="shared" ref="G388:BJ388" si="125">G224+G226-G236-G237</f>
        <v>0</v>
      </c>
      <c r="H388" s="1067">
        <f t="shared" si="125"/>
        <v>0</v>
      </c>
      <c r="I388" s="1067">
        <f t="shared" si="125"/>
        <v>29.06</v>
      </c>
      <c r="J388" s="1067">
        <f t="shared" si="125"/>
        <v>28.80236</v>
      </c>
      <c r="K388" s="1067">
        <f t="shared" si="125"/>
        <v>30.002359999999999</v>
      </c>
      <c r="L388" s="1067">
        <f t="shared" si="125"/>
        <v>29.772359999999999</v>
      </c>
      <c r="M388" s="1067">
        <f t="shared" si="125"/>
        <v>29.942360000000001</v>
      </c>
      <c r="N388" s="1067">
        <f t="shared" si="125"/>
        <v>29.832359999999998</v>
      </c>
      <c r="O388" s="1067">
        <f t="shared" si="125"/>
        <v>30.21236</v>
      </c>
      <c r="P388" s="1067">
        <f t="shared" si="125"/>
        <v>30.092359999999999</v>
      </c>
      <c r="Q388" s="1067">
        <f t="shared" si="125"/>
        <v>30.512360000000001</v>
      </c>
      <c r="R388" s="1067">
        <f t="shared" si="125"/>
        <v>30.062359999999998</v>
      </c>
      <c r="S388" s="1067">
        <f t="shared" si="125"/>
        <v>30.382359999999998</v>
      </c>
      <c r="T388" s="1067">
        <f t="shared" si="125"/>
        <v>30.202359999999999</v>
      </c>
      <c r="U388" s="1067">
        <f t="shared" si="125"/>
        <v>30.862359999999999</v>
      </c>
      <c r="V388" s="1067">
        <f t="shared" si="125"/>
        <v>30.512360000000001</v>
      </c>
      <c r="W388" s="1067">
        <f t="shared" si="125"/>
        <v>30.192360000000001</v>
      </c>
      <c r="X388" s="1067">
        <f t="shared" si="125"/>
        <v>30.73236</v>
      </c>
      <c r="Y388" s="1067">
        <f t="shared" si="125"/>
        <v>30.792359999999999</v>
      </c>
      <c r="Z388" s="1067">
        <f t="shared" si="125"/>
        <v>30.542359999999999</v>
      </c>
      <c r="AA388" s="1067">
        <f t="shared" si="125"/>
        <v>31.192360000000001</v>
      </c>
      <c r="AB388" s="1067">
        <f t="shared" si="125"/>
        <v>30.812359999999998</v>
      </c>
      <c r="AC388" s="1067">
        <f t="shared" si="125"/>
        <v>31.242359999999998</v>
      </c>
      <c r="AD388" s="1067">
        <f t="shared" si="125"/>
        <v>30.542359999999999</v>
      </c>
      <c r="AE388" s="1067">
        <f t="shared" si="125"/>
        <v>31.062359999999998</v>
      </c>
      <c r="AF388" s="1067">
        <f t="shared" si="125"/>
        <v>31.362359999999999</v>
      </c>
      <c r="AG388" s="1067">
        <f t="shared" si="125"/>
        <v>31.57236</v>
      </c>
      <c r="AH388" s="1067">
        <f t="shared" si="125"/>
        <v>31.402359999999998</v>
      </c>
      <c r="AI388" s="1067">
        <f t="shared" si="125"/>
        <v>31.542359999999999</v>
      </c>
      <c r="AJ388" s="1067">
        <f t="shared" si="125"/>
        <v>31.902359999999998</v>
      </c>
      <c r="AK388" s="1067">
        <f t="shared" si="125"/>
        <v>31.64236</v>
      </c>
      <c r="AL388" s="1067">
        <f t="shared" si="125"/>
        <v>31.582359999999998</v>
      </c>
      <c r="AM388" s="1067">
        <f t="shared" si="125"/>
        <v>31.622359999999997</v>
      </c>
      <c r="AN388" s="1067">
        <f t="shared" si="125"/>
        <v>32.30236</v>
      </c>
      <c r="AO388" s="1067">
        <f t="shared" si="125"/>
        <v>31.912359999999996</v>
      </c>
      <c r="AP388" s="1067">
        <f t="shared" si="125"/>
        <v>32.392359999999996</v>
      </c>
      <c r="AQ388" s="1067">
        <f t="shared" si="125"/>
        <v>32.002359999999996</v>
      </c>
      <c r="AR388" s="1067">
        <f t="shared" si="125"/>
        <v>33.152360000000002</v>
      </c>
      <c r="AS388" s="1067">
        <f t="shared" si="125"/>
        <v>32.942360000000001</v>
      </c>
      <c r="AT388" s="1067">
        <f t="shared" si="125"/>
        <v>33.292360000000002</v>
      </c>
      <c r="AU388" s="1067">
        <f t="shared" si="125"/>
        <v>33.112360000000002</v>
      </c>
      <c r="AV388" s="1067">
        <f t="shared" si="125"/>
        <v>33.492359999999998</v>
      </c>
      <c r="AW388" s="1067">
        <f t="shared" si="125"/>
        <v>33.202359999999999</v>
      </c>
      <c r="AX388" s="1067">
        <f t="shared" si="125"/>
        <v>34.042360000000002</v>
      </c>
      <c r="AY388" s="1067">
        <f t="shared" si="125"/>
        <v>34.182360000000003</v>
      </c>
      <c r="AZ388" s="1067">
        <f t="shared" si="125"/>
        <v>33.792360000000002</v>
      </c>
      <c r="BA388" s="1067">
        <f t="shared" si="125"/>
        <v>33.992359999999998</v>
      </c>
      <c r="BB388" s="1067">
        <f t="shared" si="125"/>
        <v>33.91236</v>
      </c>
      <c r="BC388" s="1067">
        <f t="shared" si="125"/>
        <v>34.092359999999999</v>
      </c>
      <c r="BD388" s="1067">
        <f t="shared" si="125"/>
        <v>34.082360000000001</v>
      </c>
      <c r="BE388" s="1067">
        <f t="shared" si="125"/>
        <v>34.652360000000002</v>
      </c>
      <c r="BF388" s="1067">
        <f t="shared" si="125"/>
        <v>34.882359999999998</v>
      </c>
      <c r="BG388" s="1067">
        <f t="shared" si="125"/>
        <v>34.972360000000002</v>
      </c>
      <c r="BH388" s="1067">
        <f t="shared" si="125"/>
        <v>35.112360000000002</v>
      </c>
      <c r="BI388" s="1067">
        <f t="shared" si="125"/>
        <v>34.942360000000001</v>
      </c>
      <c r="BJ388" s="1067">
        <f t="shared" si="125"/>
        <v>35.152360000000002</v>
      </c>
      <c r="BK388" s="1546"/>
      <c r="BL388" s="1546"/>
      <c r="BM388" s="1546"/>
      <c r="BN388" s="1546"/>
      <c r="BO388" s="1546"/>
      <c r="BP388" s="1546"/>
      <c r="BQ388" s="1546"/>
      <c r="BR388" s="1546"/>
      <c r="BS388" s="1546"/>
      <c r="BT388" s="1546"/>
      <c r="BU388" s="1546"/>
      <c r="BV388" s="1546"/>
      <c r="BW388" s="1546"/>
      <c r="BX388" s="1546"/>
      <c r="BY388" s="1546"/>
      <c r="BZ388" s="1546"/>
      <c r="CA388" s="1546"/>
      <c r="CB388" s="1546"/>
      <c r="CC388" s="1546"/>
      <c r="CD388" s="1546"/>
      <c r="CE388" s="1546"/>
      <c r="CF388" s="1546"/>
      <c r="CG388" s="1546"/>
      <c r="CH388" s="1546"/>
      <c r="CI388" s="1547"/>
    </row>
    <row r="389" spans="2:87" x14ac:dyDescent="0.25">
      <c r="B389" s="1375"/>
      <c r="C389" s="1376" t="s">
        <v>152</v>
      </c>
      <c r="D389" s="1376"/>
      <c r="E389" s="1376" t="s">
        <v>145</v>
      </c>
      <c r="F389" s="1376">
        <v>2</v>
      </c>
      <c r="G389" s="1067">
        <f t="shared" ref="G389:BJ389" si="126">G242</f>
        <v>0</v>
      </c>
      <c r="H389" s="1067">
        <f t="shared" si="126"/>
        <v>0</v>
      </c>
      <c r="I389" s="1067">
        <f t="shared" si="126"/>
        <v>26.93</v>
      </c>
      <c r="J389" s="1067">
        <f t="shared" si="126"/>
        <v>30.71</v>
      </c>
      <c r="K389" s="1067">
        <f t="shared" si="126"/>
        <v>26</v>
      </c>
      <c r="L389" s="1067">
        <f t="shared" si="126"/>
        <v>24</v>
      </c>
      <c r="M389" s="1067">
        <f t="shared" si="126"/>
        <v>24</v>
      </c>
      <c r="N389" s="1067">
        <f t="shared" si="126"/>
        <v>24</v>
      </c>
      <c r="O389" s="1067">
        <f t="shared" si="126"/>
        <v>24</v>
      </c>
      <c r="P389" s="1067">
        <f t="shared" si="126"/>
        <v>24</v>
      </c>
      <c r="Q389" s="1067">
        <f t="shared" si="126"/>
        <v>24</v>
      </c>
      <c r="R389" s="1067">
        <f t="shared" si="126"/>
        <v>24</v>
      </c>
      <c r="S389" s="1067">
        <f t="shared" si="126"/>
        <v>24</v>
      </c>
      <c r="T389" s="1067">
        <f t="shared" si="126"/>
        <v>24</v>
      </c>
      <c r="U389" s="1067">
        <f t="shared" si="126"/>
        <v>24</v>
      </c>
      <c r="V389" s="1067">
        <f t="shared" si="126"/>
        <v>24</v>
      </c>
      <c r="W389" s="1067">
        <f t="shared" si="126"/>
        <v>24</v>
      </c>
      <c r="X389" s="1067">
        <f t="shared" si="126"/>
        <v>24</v>
      </c>
      <c r="Y389" s="1067">
        <f t="shared" si="126"/>
        <v>24</v>
      </c>
      <c r="Z389" s="1067">
        <f t="shared" si="126"/>
        <v>24</v>
      </c>
      <c r="AA389" s="1067">
        <f t="shared" si="126"/>
        <v>24</v>
      </c>
      <c r="AB389" s="1067">
        <f t="shared" si="126"/>
        <v>24</v>
      </c>
      <c r="AC389" s="1067">
        <f t="shared" si="126"/>
        <v>24</v>
      </c>
      <c r="AD389" s="1067">
        <f t="shared" si="126"/>
        <v>24</v>
      </c>
      <c r="AE389" s="1067">
        <f t="shared" si="126"/>
        <v>24</v>
      </c>
      <c r="AF389" s="1067">
        <f t="shared" si="126"/>
        <v>24</v>
      </c>
      <c r="AG389" s="1067">
        <f t="shared" si="126"/>
        <v>24</v>
      </c>
      <c r="AH389" s="1067">
        <f t="shared" si="126"/>
        <v>24</v>
      </c>
      <c r="AI389" s="1067">
        <f t="shared" si="126"/>
        <v>24</v>
      </c>
      <c r="AJ389" s="1067">
        <f t="shared" si="126"/>
        <v>24</v>
      </c>
      <c r="AK389" s="1067">
        <f t="shared" si="126"/>
        <v>24</v>
      </c>
      <c r="AL389" s="1067">
        <f t="shared" si="126"/>
        <v>24</v>
      </c>
      <c r="AM389" s="1067">
        <f t="shared" si="126"/>
        <v>24</v>
      </c>
      <c r="AN389" s="1067">
        <f t="shared" si="126"/>
        <v>24</v>
      </c>
      <c r="AO389" s="1067">
        <f t="shared" si="126"/>
        <v>24</v>
      </c>
      <c r="AP389" s="1067">
        <f t="shared" si="126"/>
        <v>24</v>
      </c>
      <c r="AQ389" s="1067">
        <f t="shared" si="126"/>
        <v>24</v>
      </c>
      <c r="AR389" s="1067">
        <f t="shared" si="126"/>
        <v>24</v>
      </c>
      <c r="AS389" s="1067">
        <f t="shared" si="126"/>
        <v>24</v>
      </c>
      <c r="AT389" s="1067">
        <f t="shared" si="126"/>
        <v>24</v>
      </c>
      <c r="AU389" s="1067">
        <f t="shared" si="126"/>
        <v>24</v>
      </c>
      <c r="AV389" s="1067">
        <f t="shared" si="126"/>
        <v>24</v>
      </c>
      <c r="AW389" s="1067">
        <f t="shared" si="126"/>
        <v>24</v>
      </c>
      <c r="AX389" s="1067">
        <f t="shared" si="126"/>
        <v>24</v>
      </c>
      <c r="AY389" s="1067">
        <f t="shared" si="126"/>
        <v>24</v>
      </c>
      <c r="AZ389" s="1067">
        <f t="shared" si="126"/>
        <v>24</v>
      </c>
      <c r="BA389" s="1067">
        <f t="shared" si="126"/>
        <v>24</v>
      </c>
      <c r="BB389" s="1067">
        <f t="shared" si="126"/>
        <v>24</v>
      </c>
      <c r="BC389" s="1067">
        <f t="shared" si="126"/>
        <v>24</v>
      </c>
      <c r="BD389" s="1067">
        <f t="shared" si="126"/>
        <v>24</v>
      </c>
      <c r="BE389" s="1067">
        <f t="shared" si="126"/>
        <v>24</v>
      </c>
      <c r="BF389" s="1067">
        <f t="shared" si="126"/>
        <v>24</v>
      </c>
      <c r="BG389" s="1067">
        <f t="shared" si="126"/>
        <v>24</v>
      </c>
      <c r="BH389" s="1067">
        <f t="shared" si="126"/>
        <v>24</v>
      </c>
      <c r="BI389" s="1067">
        <f t="shared" si="126"/>
        <v>24</v>
      </c>
      <c r="BJ389" s="1067">
        <f t="shared" si="126"/>
        <v>24</v>
      </c>
      <c r="BK389" s="1546"/>
      <c r="BL389" s="1546"/>
      <c r="BM389" s="1546"/>
      <c r="BN389" s="1546"/>
      <c r="BO389" s="1546"/>
      <c r="BP389" s="1546"/>
      <c r="BQ389" s="1546"/>
      <c r="BR389" s="1546"/>
      <c r="BS389" s="1546"/>
      <c r="BT389" s="1546"/>
      <c r="BU389" s="1546"/>
      <c r="BV389" s="1546"/>
      <c r="BW389" s="1546"/>
      <c r="BX389" s="1546"/>
      <c r="BY389" s="1546"/>
      <c r="BZ389" s="1546"/>
      <c r="CA389" s="1546"/>
      <c r="CB389" s="1546"/>
      <c r="CC389" s="1546"/>
      <c r="CD389" s="1546"/>
      <c r="CE389" s="1546"/>
      <c r="CF389" s="1546"/>
      <c r="CG389" s="1546"/>
      <c r="CH389" s="1546"/>
      <c r="CI389" s="1547"/>
    </row>
    <row r="390" spans="2:87" x14ac:dyDescent="0.25">
      <c r="B390" s="1375"/>
      <c r="C390" s="1376" t="s">
        <v>699</v>
      </c>
      <c r="D390" s="1376"/>
      <c r="E390" s="1376" t="s">
        <v>145</v>
      </c>
      <c r="F390" s="1376">
        <v>2</v>
      </c>
      <c r="G390" s="1067">
        <f t="shared" ref="G390:AL390" si="127">G266-SUM(G386:G389)</f>
        <v>0</v>
      </c>
      <c r="H390" s="1067">
        <f t="shared" si="127"/>
        <v>0</v>
      </c>
      <c r="I390" s="1067">
        <f t="shared" si="127"/>
        <v>3.1400000000000148</v>
      </c>
      <c r="J390" s="1067">
        <f t="shared" si="127"/>
        <v>3.1400000000000148</v>
      </c>
      <c r="K390" s="1067">
        <f t="shared" si="127"/>
        <v>3.1399999999999579</v>
      </c>
      <c r="L390" s="1067">
        <f t="shared" si="127"/>
        <v>3.1400000000000432</v>
      </c>
      <c r="M390" s="1067">
        <f t="shared" si="127"/>
        <v>3.1399999999999864</v>
      </c>
      <c r="N390" s="1067">
        <f t="shared" si="127"/>
        <v>3.1400000000000432</v>
      </c>
      <c r="O390" s="1067">
        <f t="shared" si="127"/>
        <v>3.1400000000000148</v>
      </c>
      <c r="P390" s="1067">
        <f t="shared" si="127"/>
        <v>3.1400000000000148</v>
      </c>
      <c r="Q390" s="1067">
        <f t="shared" si="127"/>
        <v>3.1400000000000148</v>
      </c>
      <c r="R390" s="1067">
        <f t="shared" si="127"/>
        <v>3.1399999999999864</v>
      </c>
      <c r="S390" s="1067">
        <f t="shared" si="127"/>
        <v>3.1400000000000432</v>
      </c>
      <c r="T390" s="1067">
        <f t="shared" si="127"/>
        <v>3.1400000000000148</v>
      </c>
      <c r="U390" s="1067">
        <f t="shared" si="127"/>
        <v>3.1400000000000432</v>
      </c>
      <c r="V390" s="1067">
        <f t="shared" si="127"/>
        <v>3.1400000000000148</v>
      </c>
      <c r="W390" s="1067">
        <f t="shared" si="127"/>
        <v>3.1400000000000432</v>
      </c>
      <c r="X390" s="1067">
        <f t="shared" si="127"/>
        <v>3.1400000000000432</v>
      </c>
      <c r="Y390" s="1067">
        <f t="shared" si="127"/>
        <v>3.1400000000000432</v>
      </c>
      <c r="Z390" s="1067">
        <f t="shared" si="127"/>
        <v>3.1400000000000432</v>
      </c>
      <c r="AA390" s="1067">
        <f t="shared" si="127"/>
        <v>3.1400000000000148</v>
      </c>
      <c r="AB390" s="1067">
        <f t="shared" si="127"/>
        <v>3.1399999999999864</v>
      </c>
      <c r="AC390" s="1067">
        <f t="shared" si="127"/>
        <v>3.1400000000000432</v>
      </c>
      <c r="AD390" s="1067">
        <f t="shared" si="127"/>
        <v>3.1400000000000148</v>
      </c>
      <c r="AE390" s="1067">
        <f t="shared" si="127"/>
        <v>3.1400000000000148</v>
      </c>
      <c r="AF390" s="1067">
        <f t="shared" si="127"/>
        <v>3.1400000000000148</v>
      </c>
      <c r="AG390" s="1067">
        <f t="shared" si="127"/>
        <v>3.1400000000000148</v>
      </c>
      <c r="AH390" s="1067">
        <f t="shared" si="127"/>
        <v>3.1400000000000148</v>
      </c>
      <c r="AI390" s="1067">
        <f t="shared" si="127"/>
        <v>3.1400000000000432</v>
      </c>
      <c r="AJ390" s="1067">
        <f t="shared" si="127"/>
        <v>3.1400000000000432</v>
      </c>
      <c r="AK390" s="1067">
        <f t="shared" si="127"/>
        <v>3.1400000000000432</v>
      </c>
      <c r="AL390" s="1067">
        <f t="shared" si="127"/>
        <v>3.1400000000000148</v>
      </c>
      <c r="AM390" s="1067">
        <f t="shared" ref="AM390:BJ390" si="128">AM266-SUM(AM386:AM389)</f>
        <v>3.1400000000000148</v>
      </c>
      <c r="AN390" s="1067">
        <f t="shared" si="128"/>
        <v>3.1400000000000432</v>
      </c>
      <c r="AO390" s="1067">
        <f t="shared" si="128"/>
        <v>3.1400000000000148</v>
      </c>
      <c r="AP390" s="1067">
        <f t="shared" si="128"/>
        <v>3.1400000000000432</v>
      </c>
      <c r="AQ390" s="1067">
        <f t="shared" si="128"/>
        <v>3.1399999999999864</v>
      </c>
      <c r="AR390" s="1067">
        <f t="shared" si="128"/>
        <v>3.1400000000000148</v>
      </c>
      <c r="AS390" s="1067">
        <f t="shared" si="128"/>
        <v>3.1399999999999864</v>
      </c>
      <c r="AT390" s="1067">
        <f t="shared" si="128"/>
        <v>3.1400000000000148</v>
      </c>
      <c r="AU390" s="1067">
        <f t="shared" si="128"/>
        <v>3.1400000000000432</v>
      </c>
      <c r="AV390" s="1067">
        <f t="shared" si="128"/>
        <v>3.1400000000000432</v>
      </c>
      <c r="AW390" s="1067">
        <f t="shared" si="128"/>
        <v>3.1400000000000432</v>
      </c>
      <c r="AX390" s="1067">
        <f t="shared" si="128"/>
        <v>3.1400000000000148</v>
      </c>
      <c r="AY390" s="1067">
        <f t="shared" si="128"/>
        <v>3.1399999999999864</v>
      </c>
      <c r="AZ390" s="1067">
        <f t="shared" si="128"/>
        <v>3.1400000000000148</v>
      </c>
      <c r="BA390" s="1067">
        <f t="shared" si="128"/>
        <v>3.1400000000000148</v>
      </c>
      <c r="BB390" s="1067">
        <f t="shared" si="128"/>
        <v>3.1399999999999864</v>
      </c>
      <c r="BC390" s="1067">
        <f t="shared" si="128"/>
        <v>3.1399999999999864</v>
      </c>
      <c r="BD390" s="1067">
        <f t="shared" si="128"/>
        <v>3.1399999999999864</v>
      </c>
      <c r="BE390" s="1067">
        <f t="shared" si="128"/>
        <v>3.1400000000000432</v>
      </c>
      <c r="BF390" s="1067">
        <f t="shared" si="128"/>
        <v>3.1400000000000432</v>
      </c>
      <c r="BG390" s="1067">
        <f t="shared" si="128"/>
        <v>3.1399999999999864</v>
      </c>
      <c r="BH390" s="1067">
        <f t="shared" si="128"/>
        <v>3.1400000000000432</v>
      </c>
      <c r="BI390" s="1067">
        <f t="shared" si="128"/>
        <v>3.1400000000000432</v>
      </c>
      <c r="BJ390" s="1067">
        <f t="shared" si="128"/>
        <v>3.1400000000000432</v>
      </c>
      <c r="BK390" s="1546"/>
      <c r="BL390" s="1546"/>
      <c r="BM390" s="1546"/>
      <c r="BN390" s="1546"/>
      <c r="BO390" s="1546"/>
      <c r="BP390" s="1546"/>
      <c r="BQ390" s="1546"/>
      <c r="BR390" s="1546"/>
      <c r="BS390" s="1546"/>
      <c r="BT390" s="1546"/>
      <c r="BU390" s="1546"/>
      <c r="BV390" s="1546"/>
      <c r="BW390" s="1546"/>
      <c r="BX390" s="1546"/>
      <c r="BY390" s="1546"/>
      <c r="BZ390" s="1546"/>
      <c r="CA390" s="1546"/>
      <c r="CB390" s="1546"/>
      <c r="CC390" s="1546"/>
      <c r="CD390" s="1546"/>
      <c r="CE390" s="1546"/>
      <c r="CF390" s="1546"/>
      <c r="CG390" s="1546"/>
      <c r="CH390" s="1546"/>
      <c r="CI390" s="1547"/>
    </row>
    <row r="391" spans="2:87" x14ac:dyDescent="0.25">
      <c r="B391" s="1375"/>
      <c r="C391" s="1376" t="s">
        <v>700</v>
      </c>
      <c r="D391" s="1376"/>
      <c r="E391" s="1376" t="s">
        <v>145</v>
      </c>
      <c r="F391" s="1376">
        <v>2</v>
      </c>
      <c r="G391" s="1067">
        <f>G223</f>
        <v>0</v>
      </c>
      <c r="H391" s="1067">
        <f t="shared" ref="H391:BJ391" si="129">H223</f>
        <v>0</v>
      </c>
      <c r="I391" s="1067">
        <f t="shared" si="129"/>
        <v>198.1132499452055</v>
      </c>
      <c r="J391" s="1067">
        <f t="shared" si="129"/>
        <v>197.87933882191783</v>
      </c>
      <c r="K391" s="1067">
        <f t="shared" si="129"/>
        <v>197.8470188219178</v>
      </c>
      <c r="L391" s="1067">
        <f t="shared" si="129"/>
        <v>197.7884588219178</v>
      </c>
      <c r="M391" s="1067">
        <f t="shared" si="129"/>
        <v>197.7561488219178</v>
      </c>
      <c r="N391" s="1067">
        <f t="shared" si="129"/>
        <v>212.72383882191781</v>
      </c>
      <c r="O391" s="1067">
        <f t="shared" si="129"/>
        <v>212.69151882191781</v>
      </c>
      <c r="P391" s="1067">
        <f t="shared" si="129"/>
        <v>212.65920882191782</v>
      </c>
      <c r="Q391" s="1067">
        <f t="shared" si="129"/>
        <v>227.32689882191781</v>
      </c>
      <c r="R391" s="1067">
        <f t="shared" si="129"/>
        <v>227.29458882191778</v>
      </c>
      <c r="S391" s="1067">
        <f t="shared" si="129"/>
        <v>245.36227882191781</v>
      </c>
      <c r="T391" s="1067">
        <f t="shared" si="129"/>
        <v>245.32995882191784</v>
      </c>
      <c r="U391" s="1067">
        <f t="shared" si="129"/>
        <v>245.29764882191785</v>
      </c>
      <c r="V391" s="1067">
        <f t="shared" si="129"/>
        <v>245.26533882191779</v>
      </c>
      <c r="W391" s="1067">
        <f t="shared" si="129"/>
        <v>245.23301882191782</v>
      </c>
      <c r="X391" s="1067">
        <f t="shared" si="129"/>
        <v>245.20070882191783</v>
      </c>
      <c r="Y391" s="1067">
        <f t="shared" si="129"/>
        <v>245.16839882191783</v>
      </c>
      <c r="Z391" s="1067">
        <f t="shared" si="129"/>
        <v>245.13608882191784</v>
      </c>
      <c r="AA391" s="1067">
        <f t="shared" si="129"/>
        <v>243.71314382191784</v>
      </c>
      <c r="AB391" s="1067">
        <f t="shared" si="129"/>
        <v>243.65102132191785</v>
      </c>
      <c r="AC391" s="1067">
        <f t="shared" si="129"/>
        <v>243.58889882191784</v>
      </c>
      <c r="AD391" s="1067">
        <f t="shared" si="129"/>
        <v>243.52677632191785</v>
      </c>
      <c r="AE391" s="1067">
        <f t="shared" si="129"/>
        <v>243.46464382191783</v>
      </c>
      <c r="AF391" s="1067">
        <f t="shared" si="129"/>
        <v>243.40252132191785</v>
      </c>
      <c r="AG391" s="1067">
        <f t="shared" si="129"/>
        <v>243.34039882191783</v>
      </c>
      <c r="AH391" s="1067">
        <f t="shared" si="129"/>
        <v>243.27827632191784</v>
      </c>
      <c r="AI391" s="1067">
        <f t="shared" si="129"/>
        <v>243.21614382191785</v>
      </c>
      <c r="AJ391" s="1067">
        <f t="shared" si="129"/>
        <v>243.15402132191784</v>
      </c>
      <c r="AK391" s="1067">
        <f t="shared" si="129"/>
        <v>243.09189882191785</v>
      </c>
      <c r="AL391" s="1067">
        <f t="shared" si="129"/>
        <v>243.02977632191784</v>
      </c>
      <c r="AM391" s="1067">
        <f t="shared" si="129"/>
        <v>242.96764382191785</v>
      </c>
      <c r="AN391" s="1067">
        <f t="shared" si="129"/>
        <v>242.90552132191783</v>
      </c>
      <c r="AO391" s="1067">
        <f t="shared" si="129"/>
        <v>242.84339882191784</v>
      </c>
      <c r="AP391" s="1067">
        <f t="shared" si="129"/>
        <v>242.78127632191786</v>
      </c>
      <c r="AQ391" s="1067">
        <f t="shared" si="129"/>
        <v>242.71914382191784</v>
      </c>
      <c r="AR391" s="1067">
        <f t="shared" si="129"/>
        <v>242.65702132191785</v>
      </c>
      <c r="AS391" s="1067">
        <f t="shared" si="129"/>
        <v>242.59489882191784</v>
      </c>
      <c r="AT391" s="1067">
        <f t="shared" si="129"/>
        <v>242.53277632191785</v>
      </c>
      <c r="AU391" s="1067">
        <f t="shared" si="129"/>
        <v>242.47065382191784</v>
      </c>
      <c r="AV391" s="1067">
        <f t="shared" si="129"/>
        <v>242.40852132191785</v>
      </c>
      <c r="AW391" s="1067">
        <f t="shared" si="129"/>
        <v>242.34639882191783</v>
      </c>
      <c r="AX391" s="1067">
        <f t="shared" si="129"/>
        <v>242.28427632191784</v>
      </c>
      <c r="AY391" s="1067">
        <f t="shared" si="129"/>
        <v>242.22214382191785</v>
      </c>
      <c r="AZ391" s="1067">
        <f t="shared" si="129"/>
        <v>242.16002132191784</v>
      </c>
      <c r="BA391" s="1067">
        <f t="shared" si="129"/>
        <v>242.09789882191785</v>
      </c>
      <c r="BB391" s="1067">
        <f t="shared" si="129"/>
        <v>242.03577632191784</v>
      </c>
      <c r="BC391" s="1067">
        <f t="shared" si="129"/>
        <v>241.97364382191785</v>
      </c>
      <c r="BD391" s="1067">
        <f t="shared" si="129"/>
        <v>241.91152132191783</v>
      </c>
      <c r="BE391" s="1067">
        <f t="shared" si="129"/>
        <v>241.84939882191784</v>
      </c>
      <c r="BF391" s="1067">
        <f t="shared" si="129"/>
        <v>241.78727632191783</v>
      </c>
      <c r="BG391" s="1067">
        <f t="shared" si="129"/>
        <v>241.72515382191784</v>
      </c>
      <c r="BH391" s="1067">
        <f t="shared" si="129"/>
        <v>241.66302132191785</v>
      </c>
      <c r="BI391" s="1067">
        <f t="shared" si="129"/>
        <v>241.60089882191784</v>
      </c>
      <c r="BJ391" s="1067">
        <f t="shared" si="129"/>
        <v>241.53877632191785</v>
      </c>
      <c r="BK391" s="1546"/>
      <c r="BL391" s="1546"/>
      <c r="BM391" s="1546"/>
      <c r="BN391" s="1546"/>
      <c r="BO391" s="1546"/>
      <c r="BP391" s="1546"/>
      <c r="BQ391" s="1546"/>
      <c r="BR391" s="1546"/>
      <c r="BS391" s="1546"/>
      <c r="BT391" s="1546"/>
      <c r="BU391" s="1546"/>
      <c r="BV391" s="1546"/>
      <c r="BW391" s="1546"/>
      <c r="BX391" s="1546"/>
      <c r="BY391" s="1546"/>
      <c r="BZ391" s="1546"/>
      <c r="CA391" s="1546"/>
      <c r="CB391" s="1546"/>
      <c r="CC391" s="1546"/>
      <c r="CD391" s="1546"/>
      <c r="CE391" s="1546"/>
      <c r="CF391" s="1546"/>
      <c r="CG391" s="1546"/>
      <c r="CH391" s="1546"/>
      <c r="CI391" s="1547"/>
    </row>
    <row r="392" spans="2:87" x14ac:dyDescent="0.25">
      <c r="B392" s="1375"/>
      <c r="C392" s="1376" t="s">
        <v>701</v>
      </c>
      <c r="D392" s="1376"/>
      <c r="E392" s="1376" t="s">
        <v>145</v>
      </c>
      <c r="F392" s="1376">
        <v>2</v>
      </c>
      <c r="G392" s="1067">
        <f t="shared" ref="G392:AL392" si="130">SUM(G386:G390)+G269</f>
        <v>0</v>
      </c>
      <c r="H392" s="1067">
        <f t="shared" si="130"/>
        <v>0</v>
      </c>
      <c r="I392" s="1067">
        <f t="shared" si="130"/>
        <v>230.72000000000003</v>
      </c>
      <c r="J392" s="1067">
        <f t="shared" si="130"/>
        <v>233.76644654702537</v>
      </c>
      <c r="K392" s="1067">
        <f t="shared" si="130"/>
        <v>229.3945808307063</v>
      </c>
      <c r="L392" s="1067">
        <f t="shared" si="130"/>
        <v>227.38253214407951</v>
      </c>
      <c r="M392" s="1067">
        <f t="shared" si="130"/>
        <v>228.93193254167755</v>
      </c>
      <c r="N392" s="1067">
        <f t="shared" si="130"/>
        <v>229.86133293927566</v>
      </c>
      <c r="O392" s="1067">
        <f t="shared" si="130"/>
        <v>232.06073333687371</v>
      </c>
      <c r="P392" s="1067">
        <f t="shared" si="130"/>
        <v>233.36013373447179</v>
      </c>
      <c r="Q392" s="1067">
        <f t="shared" si="130"/>
        <v>235.15953413206987</v>
      </c>
      <c r="R392" s="1067">
        <f t="shared" si="130"/>
        <v>235.50893452966795</v>
      </c>
      <c r="S392" s="1067">
        <f t="shared" si="130"/>
        <v>236.62833492726605</v>
      </c>
      <c r="T392" s="1067">
        <f t="shared" si="130"/>
        <v>237.26217978566413</v>
      </c>
      <c r="U392" s="1067">
        <f t="shared" si="130"/>
        <v>238.89456251286222</v>
      </c>
      <c r="V392" s="1067">
        <f t="shared" si="130"/>
        <v>239.59694524006028</v>
      </c>
      <c r="W392" s="1067">
        <f t="shared" si="130"/>
        <v>239.9793279672584</v>
      </c>
      <c r="X392" s="1067">
        <f t="shared" si="130"/>
        <v>241.31171069445645</v>
      </c>
      <c r="Y392" s="1067">
        <f t="shared" si="130"/>
        <v>242.12409342165455</v>
      </c>
      <c r="Z392" s="1067">
        <f t="shared" si="130"/>
        <v>242.66647614885261</v>
      </c>
      <c r="AA392" s="1067">
        <f t="shared" si="130"/>
        <v>242.96885887605069</v>
      </c>
      <c r="AB392" s="1067">
        <f t="shared" si="130"/>
        <v>243.27124160324877</v>
      </c>
      <c r="AC392" s="1067">
        <f t="shared" si="130"/>
        <v>244.27362433044686</v>
      </c>
      <c r="AD392" s="1067">
        <f t="shared" si="130"/>
        <v>244.30600705764496</v>
      </c>
      <c r="AE392" s="1067">
        <f t="shared" si="130"/>
        <v>245.47838978484302</v>
      </c>
      <c r="AF392" s="1067">
        <f t="shared" si="130"/>
        <v>246.61077251204108</v>
      </c>
      <c r="AG392" s="1067">
        <f t="shared" si="130"/>
        <v>247.47315523923916</v>
      </c>
      <c r="AH392" s="1067">
        <f t="shared" si="130"/>
        <v>248.03553796643726</v>
      </c>
      <c r="AI392" s="1067">
        <f t="shared" si="130"/>
        <v>248.93792069363533</v>
      </c>
      <c r="AJ392" s="1067">
        <f t="shared" si="130"/>
        <v>250.0403034208334</v>
      </c>
      <c r="AK392" s="1067">
        <f t="shared" si="130"/>
        <v>250.49268614803151</v>
      </c>
      <c r="AL392" s="1067">
        <f t="shared" si="130"/>
        <v>251.07268614803147</v>
      </c>
      <c r="AM392" s="1067">
        <f t="shared" ref="AM392:BJ392" si="131">SUM(AM386:AM390)+AM269</f>
        <v>251.64268614803149</v>
      </c>
      <c r="AN392" s="1067">
        <f t="shared" si="131"/>
        <v>252.6626861480315</v>
      </c>
      <c r="AO392" s="1067">
        <f t="shared" si="131"/>
        <v>252.67268614803146</v>
      </c>
      <c r="AP392" s="1067">
        <f t="shared" si="131"/>
        <v>253.48268614803149</v>
      </c>
      <c r="AQ392" s="1067">
        <f t="shared" si="131"/>
        <v>253.55268614803148</v>
      </c>
      <c r="AR392" s="1067">
        <f t="shared" si="131"/>
        <v>255.09268614803148</v>
      </c>
      <c r="AS392" s="1067">
        <f t="shared" si="131"/>
        <v>255.12268614803148</v>
      </c>
      <c r="AT392" s="1067">
        <f t="shared" si="131"/>
        <v>255.92268614803149</v>
      </c>
      <c r="AU392" s="1067">
        <f t="shared" si="131"/>
        <v>256.18268614803151</v>
      </c>
      <c r="AV392" s="1067">
        <f t="shared" si="131"/>
        <v>256.93268614803151</v>
      </c>
      <c r="AW392" s="1067">
        <f t="shared" si="131"/>
        <v>256.82268614803149</v>
      </c>
      <c r="AX392" s="1067">
        <f t="shared" si="131"/>
        <v>258.00268614803144</v>
      </c>
      <c r="AY392" s="1067">
        <f t="shared" si="131"/>
        <v>258.52268614803148</v>
      </c>
      <c r="AZ392" s="1067">
        <f t="shared" si="131"/>
        <v>258.67268614803146</v>
      </c>
      <c r="BA392" s="1067">
        <f t="shared" si="131"/>
        <v>259.19268614803144</v>
      </c>
      <c r="BB392" s="1067">
        <f t="shared" si="131"/>
        <v>259.37268614803145</v>
      </c>
      <c r="BC392" s="1067">
        <f t="shared" si="131"/>
        <v>259.93268614803145</v>
      </c>
      <c r="BD392" s="1067">
        <f t="shared" si="131"/>
        <v>260.44268614803144</v>
      </c>
      <c r="BE392" s="1067">
        <f t="shared" si="131"/>
        <v>261.34268614803148</v>
      </c>
      <c r="BF392" s="1067">
        <f t="shared" si="131"/>
        <v>262.0026861480315</v>
      </c>
      <c r="BG392" s="1067">
        <f t="shared" si="131"/>
        <v>262.47268614803147</v>
      </c>
      <c r="BH392" s="1067">
        <f t="shared" si="131"/>
        <v>263.0626861480315</v>
      </c>
      <c r="BI392" s="1067">
        <f t="shared" si="131"/>
        <v>263.33268614803154</v>
      </c>
      <c r="BJ392" s="1067">
        <f t="shared" si="131"/>
        <v>263.68268614803151</v>
      </c>
      <c r="BK392" s="1546"/>
      <c r="BL392" s="1546"/>
      <c r="BM392" s="1546"/>
      <c r="BN392" s="1546"/>
      <c r="BO392" s="1546"/>
      <c r="BP392" s="1546"/>
      <c r="BQ392" s="1546"/>
      <c r="BR392" s="1546"/>
      <c r="BS392" s="1546"/>
      <c r="BT392" s="1546"/>
      <c r="BU392" s="1546"/>
      <c r="BV392" s="1546"/>
      <c r="BW392" s="1546"/>
      <c r="BX392" s="1546"/>
      <c r="BY392" s="1546"/>
      <c r="BZ392" s="1546"/>
      <c r="CA392" s="1546"/>
      <c r="CB392" s="1546"/>
      <c r="CC392" s="1546"/>
      <c r="CD392" s="1546"/>
      <c r="CE392" s="1546"/>
      <c r="CF392" s="1546"/>
      <c r="CG392" s="1546"/>
      <c r="CH392" s="1546"/>
      <c r="CI392" s="1547"/>
    </row>
    <row r="393" spans="2:87" x14ac:dyDescent="0.25">
      <c r="B393" s="1375"/>
      <c r="C393" s="1376"/>
      <c r="D393" s="1376"/>
      <c r="E393" s="1376"/>
      <c r="F393" s="1376"/>
      <c r="G393" s="1376"/>
      <c r="H393" s="1376"/>
      <c r="I393" s="1376"/>
      <c r="J393" s="1376"/>
      <c r="K393" s="1376"/>
      <c r="L393" s="1376"/>
      <c r="M393" s="1376"/>
      <c r="N393" s="1376"/>
      <c r="O393" s="1376"/>
      <c r="P393" s="1376"/>
      <c r="Q393" s="1376"/>
      <c r="R393" s="1376"/>
      <c r="S393" s="1376"/>
      <c r="T393" s="1376"/>
      <c r="U393" s="1376"/>
      <c r="V393" s="1376"/>
      <c r="W393" s="1376"/>
      <c r="X393" s="1376"/>
      <c r="Y393" s="1376"/>
      <c r="Z393" s="1376"/>
      <c r="AA393" s="1376"/>
      <c r="AB393" s="1376"/>
      <c r="AC393" s="1376"/>
      <c r="AD393" s="1376"/>
      <c r="AE393" s="1376"/>
      <c r="AF393" s="1376"/>
      <c r="AG393" s="1376"/>
      <c r="AH393" s="1376"/>
      <c r="AI393" s="1376"/>
      <c r="AJ393" s="1376"/>
      <c r="AK393" s="1376"/>
      <c r="AL393" s="1376"/>
      <c r="AM393" s="1376"/>
      <c r="AN393" s="1376"/>
      <c r="AO393" s="1376"/>
      <c r="AP393" s="1376"/>
      <c r="AQ393" s="1376"/>
      <c r="AR393" s="1376"/>
      <c r="AS393" s="1376"/>
      <c r="AT393" s="1376"/>
      <c r="AU393" s="1376"/>
      <c r="AV393" s="1376"/>
      <c r="AW393" s="1376"/>
      <c r="AX393" s="1376"/>
      <c r="AY393" s="1376"/>
      <c r="AZ393" s="1376"/>
      <c r="BA393" s="1376"/>
      <c r="BB393" s="1376"/>
      <c r="BC393" s="1376"/>
      <c r="BD393" s="1376"/>
      <c r="BE393" s="1376"/>
      <c r="BF393" s="1376"/>
      <c r="BG393" s="1376"/>
      <c r="BH393" s="1376"/>
      <c r="BI393" s="1376"/>
      <c r="BJ393" s="1376"/>
      <c r="BK393" s="1376"/>
      <c r="BL393" s="1376"/>
      <c r="BM393" s="1376"/>
      <c r="BN393" s="1376"/>
      <c r="BO393" s="1376"/>
      <c r="BP393" s="1376"/>
      <c r="BQ393" s="1376"/>
      <c r="BR393" s="1376"/>
      <c r="BS393" s="1376"/>
      <c r="BT393" s="1376"/>
      <c r="BU393" s="1376"/>
      <c r="BV393" s="1376"/>
      <c r="BW393" s="1376"/>
      <c r="BX393" s="1376"/>
      <c r="BY393" s="1376"/>
      <c r="BZ393" s="1376"/>
      <c r="CA393" s="1376"/>
      <c r="CB393" s="1376"/>
      <c r="CC393" s="1376"/>
      <c r="CD393" s="1376"/>
      <c r="CE393" s="1376"/>
      <c r="CF393" s="1376"/>
      <c r="CG393" s="1376"/>
      <c r="CH393" s="1376"/>
      <c r="CI393" s="1377"/>
    </row>
    <row r="394" spans="2:87" x14ac:dyDescent="0.25">
      <c r="B394" s="1375" t="s">
        <v>704</v>
      </c>
      <c r="C394" s="1376"/>
      <c r="D394" s="1376"/>
      <c r="E394" s="1376"/>
      <c r="F394" s="1376"/>
      <c r="G394" s="1065" t="s">
        <v>118</v>
      </c>
      <c r="H394" s="1065" t="s">
        <v>119</v>
      </c>
      <c r="I394" s="1065" t="s">
        <v>120</v>
      </c>
      <c r="J394" s="1065" t="s">
        <v>121</v>
      </c>
      <c r="K394" s="1065" t="s">
        <v>122</v>
      </c>
      <c r="L394" s="1065" t="s">
        <v>123</v>
      </c>
      <c r="M394" s="1065" t="s">
        <v>124</v>
      </c>
      <c r="N394" s="1065" t="s">
        <v>125</v>
      </c>
      <c r="O394" s="1065" t="s">
        <v>126</v>
      </c>
      <c r="P394" s="1065" t="s">
        <v>127</v>
      </c>
      <c r="Q394" s="1065" t="s">
        <v>128</v>
      </c>
      <c r="R394" s="1065" t="s">
        <v>129</v>
      </c>
      <c r="S394" s="1065" t="s">
        <v>156</v>
      </c>
      <c r="T394" s="1065" t="s">
        <v>157</v>
      </c>
      <c r="U394" s="1065" t="s">
        <v>158</v>
      </c>
      <c r="V394" s="1065" t="s">
        <v>159</v>
      </c>
      <c r="W394" s="1065" t="s">
        <v>130</v>
      </c>
      <c r="X394" s="1065" t="s">
        <v>160</v>
      </c>
      <c r="Y394" s="1065" t="s">
        <v>161</v>
      </c>
      <c r="Z394" s="1065" t="s">
        <v>162</v>
      </c>
      <c r="AA394" s="1065" t="s">
        <v>163</v>
      </c>
      <c r="AB394" s="1065" t="s">
        <v>131</v>
      </c>
      <c r="AC394" s="1065" t="s">
        <v>164</v>
      </c>
      <c r="AD394" s="1065" t="s">
        <v>165</v>
      </c>
      <c r="AE394" s="1065" t="s">
        <v>166</v>
      </c>
      <c r="AF394" s="1065" t="s">
        <v>167</v>
      </c>
      <c r="AG394" s="1065" t="s">
        <v>132</v>
      </c>
      <c r="AH394" s="1065" t="s">
        <v>168</v>
      </c>
      <c r="AI394" s="1065" t="s">
        <v>169</v>
      </c>
      <c r="AJ394" s="1065" t="s">
        <v>170</v>
      </c>
      <c r="AK394" s="1065" t="s">
        <v>171</v>
      </c>
      <c r="AL394" s="1065" t="s">
        <v>133</v>
      </c>
      <c r="AM394" s="1065" t="s">
        <v>172</v>
      </c>
      <c r="AN394" s="1065" t="s">
        <v>173</v>
      </c>
      <c r="AO394" s="1065" t="s">
        <v>174</v>
      </c>
      <c r="AP394" s="1065" t="s">
        <v>175</v>
      </c>
      <c r="AQ394" s="1065" t="s">
        <v>134</v>
      </c>
      <c r="AR394" s="1065" t="s">
        <v>176</v>
      </c>
      <c r="AS394" s="1065" t="s">
        <v>177</v>
      </c>
      <c r="AT394" s="1065" t="s">
        <v>178</v>
      </c>
      <c r="AU394" s="1065" t="s">
        <v>179</v>
      </c>
      <c r="AV394" s="1065" t="s">
        <v>135</v>
      </c>
      <c r="AW394" s="1065" t="s">
        <v>180</v>
      </c>
      <c r="AX394" s="1065" t="s">
        <v>181</v>
      </c>
      <c r="AY394" s="1065" t="s">
        <v>182</v>
      </c>
      <c r="AZ394" s="1065" t="s">
        <v>183</v>
      </c>
      <c r="BA394" s="1065" t="s">
        <v>136</v>
      </c>
      <c r="BB394" s="1065" t="s">
        <v>184</v>
      </c>
      <c r="BC394" s="1065" t="s">
        <v>185</v>
      </c>
      <c r="BD394" s="1065" t="s">
        <v>186</v>
      </c>
      <c r="BE394" s="1065" t="s">
        <v>187</v>
      </c>
      <c r="BF394" s="1065" t="s">
        <v>137</v>
      </c>
      <c r="BG394" s="1065" t="s">
        <v>188</v>
      </c>
      <c r="BH394" s="1065" t="s">
        <v>189</v>
      </c>
      <c r="BI394" s="1065" t="s">
        <v>190</v>
      </c>
      <c r="BJ394" s="1065" t="s">
        <v>191</v>
      </c>
      <c r="BK394" s="1065" t="s">
        <v>138</v>
      </c>
      <c r="BL394" s="1065" t="s">
        <v>192</v>
      </c>
      <c r="BM394" s="1065" t="s">
        <v>193</v>
      </c>
      <c r="BN394" s="1065" t="s">
        <v>194</v>
      </c>
      <c r="BO394" s="1065" t="s">
        <v>195</v>
      </c>
      <c r="BP394" s="1065" t="s">
        <v>139</v>
      </c>
      <c r="BQ394" s="1065" t="s">
        <v>196</v>
      </c>
      <c r="BR394" s="1065" t="s">
        <v>197</v>
      </c>
      <c r="BS394" s="1065" t="s">
        <v>198</v>
      </c>
      <c r="BT394" s="1065" t="s">
        <v>199</v>
      </c>
      <c r="BU394" s="1065" t="s">
        <v>140</v>
      </c>
      <c r="BV394" s="1065" t="s">
        <v>200</v>
      </c>
      <c r="BW394" s="1065" t="s">
        <v>201</v>
      </c>
      <c r="BX394" s="1065" t="s">
        <v>202</v>
      </c>
      <c r="BY394" s="1065" t="s">
        <v>203</v>
      </c>
      <c r="BZ394" s="1065" t="s">
        <v>141</v>
      </c>
      <c r="CA394" s="1065" t="s">
        <v>204</v>
      </c>
      <c r="CB394" s="1065" t="s">
        <v>205</v>
      </c>
      <c r="CC394" s="1065" t="s">
        <v>206</v>
      </c>
      <c r="CD394" s="1065" t="s">
        <v>207</v>
      </c>
      <c r="CE394" s="1065" t="s">
        <v>142</v>
      </c>
      <c r="CF394" s="1065" t="s">
        <v>208</v>
      </c>
      <c r="CG394" s="1065" t="s">
        <v>209</v>
      </c>
      <c r="CH394" s="1065" t="s">
        <v>210</v>
      </c>
      <c r="CI394" s="1066" t="s">
        <v>211</v>
      </c>
    </row>
    <row r="395" spans="2:87" x14ac:dyDescent="0.25">
      <c r="B395" s="1375"/>
      <c r="C395" s="1376" t="s">
        <v>696</v>
      </c>
      <c r="D395" s="1376"/>
      <c r="E395" s="1376" t="s">
        <v>145</v>
      </c>
      <c r="F395" s="1376">
        <v>2</v>
      </c>
      <c r="G395" s="1067">
        <f t="shared" ref="G395:BJ396" si="132">G317-G328</f>
        <v>0</v>
      </c>
      <c r="H395" s="1067">
        <f t="shared" si="132"/>
        <v>0</v>
      </c>
      <c r="I395" s="1067">
        <f t="shared" si="132"/>
        <v>41.61</v>
      </c>
      <c r="J395" s="1067">
        <f t="shared" si="132"/>
        <v>44.154086547025358</v>
      </c>
      <c r="K395" s="1067">
        <f t="shared" si="132"/>
        <v>46.582220830706326</v>
      </c>
      <c r="L395" s="1067">
        <f t="shared" si="132"/>
        <v>49.250172144079464</v>
      </c>
      <c r="M395" s="1067">
        <f t="shared" si="132"/>
        <v>50.788810713219533</v>
      </c>
      <c r="N395" s="1067">
        <f t="shared" si="132"/>
        <v>53.033041712750624</v>
      </c>
      <c r="O395" s="1067">
        <f t="shared" si="132"/>
        <v>60.144504911359704</v>
      </c>
      <c r="P395" s="1067">
        <f t="shared" si="132"/>
        <v>71.055334540941786</v>
      </c>
      <c r="Q395" s="1067">
        <f t="shared" si="132"/>
        <v>85.700037328194853</v>
      </c>
      <c r="R395" s="1067">
        <f t="shared" si="132"/>
        <v>102.10406377958192</v>
      </c>
      <c r="S395" s="1067">
        <f t="shared" si="132"/>
        <v>117.651635063973</v>
      </c>
      <c r="T395" s="1067">
        <f t="shared" si="132"/>
        <v>129.15789188322111</v>
      </c>
      <c r="U395" s="1067">
        <f t="shared" si="132"/>
        <v>127.25215310317117</v>
      </c>
      <c r="V395" s="1067">
        <f t="shared" si="132"/>
        <v>127.02332882528626</v>
      </c>
      <c r="W395" s="1067">
        <f t="shared" si="132"/>
        <v>124.59502532288533</v>
      </c>
      <c r="X395" s="1067">
        <f t="shared" si="132"/>
        <v>124.15594303212342</v>
      </c>
      <c r="Y395" s="1067">
        <f t="shared" si="132"/>
        <v>123.7187138999675</v>
      </c>
      <c r="Z395" s="1067">
        <f t="shared" si="132"/>
        <v>123.17789474335154</v>
      </c>
      <c r="AA395" s="1067">
        <f t="shared" si="132"/>
        <v>122.58611487749565</v>
      </c>
      <c r="AB395" s="1067">
        <f t="shared" si="132"/>
        <v>122.14543833533872</v>
      </c>
      <c r="AC395" s="1067">
        <f t="shared" si="132"/>
        <v>121.86094968214979</v>
      </c>
      <c r="AD395" s="1067">
        <f t="shared" si="132"/>
        <v>121.57448590570388</v>
      </c>
      <c r="AE395" s="1067">
        <f t="shared" si="132"/>
        <v>121.27825341447095</v>
      </c>
      <c r="AF395" s="1067">
        <f t="shared" si="132"/>
        <v>120.96746027328504</v>
      </c>
      <c r="AG395" s="1067">
        <f t="shared" si="132"/>
        <v>120.96732450222413</v>
      </c>
      <c r="AH395" s="1067">
        <f t="shared" si="132"/>
        <v>120.9559544833742</v>
      </c>
      <c r="AI395" s="1067">
        <f t="shared" si="132"/>
        <v>120.93760126230228</v>
      </c>
      <c r="AJ395" s="1067">
        <f t="shared" si="132"/>
        <v>120.90831433915434</v>
      </c>
      <c r="AK395" s="1067">
        <f t="shared" si="132"/>
        <v>120.86995463686344</v>
      </c>
      <c r="AL395" s="1067">
        <f t="shared" si="132"/>
        <v>121.54448417931945</v>
      </c>
      <c r="AM395" s="1067">
        <f t="shared" si="132"/>
        <v>121.88055925668846</v>
      </c>
      <c r="AN395" s="1067">
        <f t="shared" si="132"/>
        <v>122.19911247072045</v>
      </c>
      <c r="AO395" s="1067">
        <f t="shared" si="132"/>
        <v>122.49950957570346</v>
      </c>
      <c r="AP395" s="1067">
        <f t="shared" si="132"/>
        <v>122.79231077260243</v>
      </c>
      <c r="AQ395" s="1067">
        <f t="shared" si="132"/>
        <v>123.10643023354146</v>
      </c>
      <c r="AR395" s="1067">
        <f t="shared" si="132"/>
        <v>123.40349856322644</v>
      </c>
      <c r="AS395" s="1067">
        <f t="shared" si="132"/>
        <v>123.70004315117043</v>
      </c>
      <c r="AT395" s="1067">
        <f t="shared" si="132"/>
        <v>123.98553198875445</v>
      </c>
      <c r="AU395" s="1067">
        <f t="shared" si="132"/>
        <v>124.27082433881043</v>
      </c>
      <c r="AV395" s="1067">
        <f t="shared" si="132"/>
        <v>124.56695025411744</v>
      </c>
      <c r="AW395" s="1067">
        <f t="shared" si="132"/>
        <v>124.86272031273944</v>
      </c>
      <c r="AX395" s="1067">
        <f t="shared" si="132"/>
        <v>125.23269607272744</v>
      </c>
      <c r="AY395" s="1067">
        <f t="shared" si="132"/>
        <v>125.47317545497745</v>
      </c>
      <c r="AZ395" s="1067">
        <f t="shared" si="132"/>
        <v>125.79002854254944</v>
      </c>
      <c r="BA395" s="1067">
        <f t="shared" si="132"/>
        <v>126.11742393735443</v>
      </c>
      <c r="BB395" s="1067">
        <f t="shared" si="132"/>
        <v>126.45468040668942</v>
      </c>
      <c r="BC395" s="1067">
        <f t="shared" si="132"/>
        <v>126.79048511365545</v>
      </c>
      <c r="BD395" s="1067">
        <f t="shared" si="132"/>
        <v>127.11575681792144</v>
      </c>
      <c r="BE395" s="1067">
        <f t="shared" si="132"/>
        <v>127.45027950309245</v>
      </c>
      <c r="BF395" s="1067">
        <f t="shared" si="132"/>
        <v>127.77488871394345</v>
      </c>
      <c r="BG395" s="1067">
        <f t="shared" si="132"/>
        <v>128.09957836403746</v>
      </c>
      <c r="BH395" s="1067">
        <f t="shared" si="132"/>
        <v>128.43324317624246</v>
      </c>
      <c r="BI395" s="1067">
        <f t="shared" si="132"/>
        <v>128.74682845240346</v>
      </c>
      <c r="BJ395" s="1067">
        <f t="shared" si="132"/>
        <v>129.06978297626645</v>
      </c>
      <c r="BK395" s="1546"/>
      <c r="BL395" s="1546"/>
      <c r="BM395" s="1546"/>
      <c r="BN395" s="1546"/>
      <c r="BO395" s="1546"/>
      <c r="BP395" s="1546"/>
      <c r="BQ395" s="1546"/>
      <c r="BR395" s="1546"/>
      <c r="BS395" s="1546"/>
      <c r="BT395" s="1546"/>
      <c r="BU395" s="1546"/>
      <c r="BV395" s="1546"/>
      <c r="BW395" s="1546"/>
      <c r="BX395" s="1546"/>
      <c r="BY395" s="1546"/>
      <c r="BZ395" s="1546"/>
      <c r="CA395" s="1546"/>
      <c r="CB395" s="1546"/>
      <c r="CC395" s="1546"/>
      <c r="CD395" s="1546"/>
      <c r="CE395" s="1546"/>
      <c r="CF395" s="1546"/>
      <c r="CG395" s="1546"/>
      <c r="CH395" s="1546"/>
      <c r="CI395" s="1547"/>
    </row>
    <row r="396" spans="2:87" x14ac:dyDescent="0.25">
      <c r="B396" s="1375"/>
      <c r="C396" s="1376" t="s">
        <v>697</v>
      </c>
      <c r="D396" s="1376"/>
      <c r="E396" s="1376" t="s">
        <v>145</v>
      </c>
      <c r="F396" s="1376">
        <v>2</v>
      </c>
      <c r="G396" s="1067">
        <f t="shared" si="132"/>
        <v>0</v>
      </c>
      <c r="H396" s="1067">
        <f t="shared" si="132"/>
        <v>0</v>
      </c>
      <c r="I396" s="1067">
        <f t="shared" si="132"/>
        <v>124.28000000000002</v>
      </c>
      <c r="J396" s="1067">
        <f t="shared" si="132"/>
        <v>121.24999999999999</v>
      </c>
      <c r="K396" s="1067">
        <f t="shared" si="132"/>
        <v>117.89</v>
      </c>
      <c r="L396" s="1067">
        <f t="shared" si="132"/>
        <v>115.42</v>
      </c>
      <c r="M396" s="1067">
        <f t="shared" si="132"/>
        <v>114.34934032803</v>
      </c>
      <c r="N396" s="1067">
        <f t="shared" si="132"/>
        <v>112.44450485079901</v>
      </c>
      <c r="O396" s="1067">
        <f t="shared" si="132"/>
        <v>104.343368094136</v>
      </c>
      <c r="P396" s="1067">
        <f t="shared" si="132"/>
        <v>91.285616162865992</v>
      </c>
      <c r="Q396" s="1067">
        <f t="shared" si="132"/>
        <v>73.429310541489016</v>
      </c>
      <c r="R396" s="1067">
        <f t="shared" si="132"/>
        <v>52.698255788792004</v>
      </c>
      <c r="S396" s="1067">
        <f t="shared" si="132"/>
        <v>32.970909276689</v>
      </c>
      <c r="T396" s="1067">
        <f t="shared" si="132"/>
        <v>17.895626043679002</v>
      </c>
      <c r="U396" s="1067">
        <f t="shared" si="132"/>
        <v>17.747889507844008</v>
      </c>
      <c r="V396" s="1067">
        <f t="shared" si="132"/>
        <v>17.612088222746991</v>
      </c>
      <c r="W396" s="1067">
        <f t="shared" si="132"/>
        <v>17.441688271845024</v>
      </c>
      <c r="X396" s="1067">
        <f t="shared" si="132"/>
        <v>17.253294632697987</v>
      </c>
      <c r="Y396" s="1067">
        <f t="shared" si="132"/>
        <v>17.061127773298011</v>
      </c>
      <c r="Z396" s="1067">
        <f t="shared" si="132"/>
        <v>16.861775197264009</v>
      </c>
      <c r="AA396" s="1067">
        <f t="shared" si="132"/>
        <v>16.673314842954994</v>
      </c>
      <c r="AB396" s="1067">
        <f t="shared" si="132"/>
        <v>16.524481848682981</v>
      </c>
      <c r="AC396" s="1067">
        <f t="shared" si="132"/>
        <v>16.403478222175011</v>
      </c>
      <c r="AD396" s="1067">
        <f t="shared" si="132"/>
        <v>16.291206809127999</v>
      </c>
      <c r="AE396" s="1067">
        <f t="shared" si="132"/>
        <v>16.187746056164002</v>
      </c>
      <c r="AF396" s="1067">
        <f t="shared" si="132"/>
        <v>16.093074681736994</v>
      </c>
      <c r="AG396" s="1067">
        <f t="shared" si="132"/>
        <v>16.03915665776502</v>
      </c>
      <c r="AH396" s="1067">
        <f t="shared" si="132"/>
        <v>15.974387326316007</v>
      </c>
      <c r="AI396" s="1067">
        <f t="shared" si="132"/>
        <v>15.908859834995981</v>
      </c>
      <c r="AJ396" s="1067">
        <f t="shared" si="132"/>
        <v>15.853043835136022</v>
      </c>
      <c r="AK396" s="1067">
        <f t="shared" si="132"/>
        <v>15.806639137496989</v>
      </c>
      <c r="AL396" s="1067">
        <f t="shared" si="132"/>
        <v>15.833227471359992</v>
      </c>
      <c r="AM396" s="1067">
        <f t="shared" si="132"/>
        <v>15.854496526668997</v>
      </c>
      <c r="AN396" s="1067">
        <f t="shared" si="132"/>
        <v>15.88660340891599</v>
      </c>
      <c r="AO396" s="1067">
        <f t="shared" si="132"/>
        <v>15.908900605552988</v>
      </c>
      <c r="AP396" s="1067">
        <f t="shared" si="132"/>
        <v>15.931221113845995</v>
      </c>
      <c r="AQ396" s="1067">
        <f t="shared" si="132"/>
        <v>15.943398371231995</v>
      </c>
      <c r="AR396" s="1067">
        <f t="shared" si="132"/>
        <v>15.965615190673008</v>
      </c>
      <c r="AS396" s="1067">
        <f t="shared" si="132"/>
        <v>15.977990086391005</v>
      </c>
      <c r="AT396" s="1067">
        <f t="shared" si="132"/>
        <v>15.990663839593994</v>
      </c>
      <c r="AU396" s="1067">
        <f t="shared" si="132"/>
        <v>16.013543567896008</v>
      </c>
      <c r="AV396" s="1067">
        <f t="shared" si="132"/>
        <v>16.026087455764994</v>
      </c>
      <c r="AW396" s="1067">
        <f t="shared" si="132"/>
        <v>16.038545564626006</v>
      </c>
      <c r="AX396" s="1067">
        <f t="shared" si="132"/>
        <v>16.058288506663999</v>
      </c>
      <c r="AY396" s="1067">
        <f t="shared" si="132"/>
        <v>16.053089210424986</v>
      </c>
      <c r="AZ396" s="1067">
        <f t="shared" si="132"/>
        <v>16.055209877791</v>
      </c>
      <c r="BA396" s="1067">
        <f t="shared" si="132"/>
        <v>16.047011506388998</v>
      </c>
      <c r="BB396" s="1067">
        <f t="shared" si="132"/>
        <v>16.038619260088993</v>
      </c>
      <c r="BC396" s="1067">
        <f t="shared" si="132"/>
        <v>16.030289945899</v>
      </c>
      <c r="BD396" s="1067">
        <f t="shared" si="132"/>
        <v>16.022199189942995</v>
      </c>
      <c r="BE396" s="1067">
        <f t="shared" si="132"/>
        <v>16.014387576492993</v>
      </c>
      <c r="BF396" s="1067">
        <f t="shared" si="132"/>
        <v>16.016487357958013</v>
      </c>
      <c r="BG396" s="1067">
        <f t="shared" si="132"/>
        <v>16.018561172871983</v>
      </c>
      <c r="BH396" s="1067">
        <f t="shared" si="132"/>
        <v>16.021089472249002</v>
      </c>
      <c r="BI396" s="1067">
        <f t="shared" si="132"/>
        <v>16.023496963493997</v>
      </c>
      <c r="BJ396" s="1067">
        <f t="shared" si="132"/>
        <v>16.026032062137986</v>
      </c>
      <c r="BK396" s="1546"/>
      <c r="BL396" s="1546"/>
      <c r="BM396" s="1546"/>
      <c r="BN396" s="1546"/>
      <c r="BO396" s="1546"/>
      <c r="BP396" s="1546"/>
      <c r="BQ396" s="1546"/>
      <c r="BR396" s="1546"/>
      <c r="BS396" s="1546"/>
      <c r="BT396" s="1546"/>
      <c r="BU396" s="1546"/>
      <c r="BV396" s="1546"/>
      <c r="BW396" s="1546"/>
      <c r="BX396" s="1546"/>
      <c r="BY396" s="1546"/>
      <c r="BZ396" s="1546"/>
      <c r="CA396" s="1546"/>
      <c r="CB396" s="1546"/>
      <c r="CC396" s="1546"/>
      <c r="CD396" s="1546"/>
      <c r="CE396" s="1546"/>
      <c r="CF396" s="1546"/>
      <c r="CG396" s="1546"/>
      <c r="CH396" s="1546"/>
      <c r="CI396" s="1547"/>
    </row>
    <row r="397" spans="2:87" x14ac:dyDescent="0.25">
      <c r="B397" s="1375"/>
      <c r="C397" s="1376" t="s">
        <v>698</v>
      </c>
      <c r="D397" s="1376"/>
      <c r="E397" s="1376" t="s">
        <v>145</v>
      </c>
      <c r="F397" s="1376">
        <v>2</v>
      </c>
      <c r="G397" s="1067">
        <f>G314+G316-G326-G327</f>
        <v>0</v>
      </c>
      <c r="H397" s="1067">
        <f t="shared" ref="H397:BJ397" si="133">H314+H316-H326-H327</f>
        <v>0</v>
      </c>
      <c r="I397" s="1067">
        <f t="shared" si="133"/>
        <v>29.06</v>
      </c>
      <c r="J397" s="1067">
        <f t="shared" si="133"/>
        <v>28.80236</v>
      </c>
      <c r="K397" s="1067">
        <f t="shared" si="133"/>
        <v>30.002359999999999</v>
      </c>
      <c r="L397" s="1067">
        <f t="shared" si="133"/>
        <v>29.772359999999999</v>
      </c>
      <c r="M397" s="1067">
        <f t="shared" si="133"/>
        <v>29.565660000000001</v>
      </c>
      <c r="N397" s="1067">
        <f t="shared" si="133"/>
        <v>28.330859999999998</v>
      </c>
      <c r="O397" s="1067">
        <f t="shared" si="133"/>
        <v>27.69556</v>
      </c>
      <c r="P397" s="1067">
        <f t="shared" si="133"/>
        <v>27.108560000000001</v>
      </c>
      <c r="Q397" s="1067">
        <f t="shared" si="133"/>
        <v>27.074660000000002</v>
      </c>
      <c r="R397" s="1067">
        <f t="shared" si="133"/>
        <v>26.55236</v>
      </c>
      <c r="S397" s="1067">
        <f t="shared" si="133"/>
        <v>26.800059999999998</v>
      </c>
      <c r="T397" s="1067">
        <f t="shared" si="133"/>
        <v>26.54776</v>
      </c>
      <c r="U397" s="1067">
        <f t="shared" si="133"/>
        <v>27.16066</v>
      </c>
      <c r="V397" s="1067">
        <f t="shared" si="133"/>
        <v>26.807860000000005</v>
      </c>
      <c r="W397" s="1067">
        <f t="shared" si="133"/>
        <v>26.48516</v>
      </c>
      <c r="X397" s="1067">
        <f t="shared" si="133"/>
        <v>27.02516</v>
      </c>
      <c r="Y397" s="1067">
        <f t="shared" si="133"/>
        <v>27.085160000000002</v>
      </c>
      <c r="Z397" s="1067">
        <f t="shared" si="133"/>
        <v>26.835160000000002</v>
      </c>
      <c r="AA397" s="1067">
        <f t="shared" si="133"/>
        <v>27.485160000000004</v>
      </c>
      <c r="AB397" s="1067">
        <f t="shared" si="133"/>
        <v>27.105159999999998</v>
      </c>
      <c r="AC397" s="1067">
        <f t="shared" si="133"/>
        <v>27.535160000000001</v>
      </c>
      <c r="AD397" s="1067">
        <f t="shared" si="133"/>
        <v>26.835160000000002</v>
      </c>
      <c r="AE397" s="1067">
        <f t="shared" si="133"/>
        <v>27.355159999999998</v>
      </c>
      <c r="AF397" s="1067">
        <f t="shared" si="133"/>
        <v>27.655159999999999</v>
      </c>
      <c r="AG397" s="1067">
        <f t="shared" si="133"/>
        <v>27.865160000000003</v>
      </c>
      <c r="AH397" s="1067">
        <f t="shared" si="133"/>
        <v>27.695160000000001</v>
      </c>
      <c r="AI397" s="1067">
        <f t="shared" si="133"/>
        <v>27.835159999999998</v>
      </c>
      <c r="AJ397" s="1067">
        <f t="shared" si="133"/>
        <v>28.195159999999998</v>
      </c>
      <c r="AK397" s="1067">
        <f t="shared" si="133"/>
        <v>27.935160000000003</v>
      </c>
      <c r="AL397" s="1067">
        <f t="shared" si="133"/>
        <v>27.875160000000001</v>
      </c>
      <c r="AM397" s="1067">
        <f t="shared" si="133"/>
        <v>27.91516</v>
      </c>
      <c r="AN397" s="1067">
        <f t="shared" si="133"/>
        <v>28.595160000000003</v>
      </c>
      <c r="AO397" s="1067">
        <f t="shared" si="133"/>
        <v>28.205159999999999</v>
      </c>
      <c r="AP397" s="1067">
        <f t="shared" si="133"/>
        <v>28.685159999999996</v>
      </c>
      <c r="AQ397" s="1067">
        <f t="shared" si="133"/>
        <v>28.295159999999996</v>
      </c>
      <c r="AR397" s="1067">
        <f t="shared" si="133"/>
        <v>29.445160000000001</v>
      </c>
      <c r="AS397" s="1067">
        <f t="shared" si="133"/>
        <v>29.23516</v>
      </c>
      <c r="AT397" s="1067">
        <f t="shared" si="133"/>
        <v>29.585160000000002</v>
      </c>
      <c r="AU397" s="1067">
        <f t="shared" si="133"/>
        <v>29.405160000000002</v>
      </c>
      <c r="AV397" s="1067">
        <f t="shared" si="133"/>
        <v>29.785159999999998</v>
      </c>
      <c r="AW397" s="1067">
        <f t="shared" si="133"/>
        <v>29.495159999999998</v>
      </c>
      <c r="AX397" s="1067">
        <f t="shared" si="133"/>
        <v>30.335160000000002</v>
      </c>
      <c r="AY397" s="1067">
        <f t="shared" si="133"/>
        <v>30.475160000000002</v>
      </c>
      <c r="AZ397" s="1067">
        <f t="shared" si="133"/>
        <v>30.085160000000002</v>
      </c>
      <c r="BA397" s="1067">
        <f t="shared" si="133"/>
        <v>30.285159999999998</v>
      </c>
      <c r="BB397" s="1067">
        <f t="shared" si="133"/>
        <v>30.205159999999999</v>
      </c>
      <c r="BC397" s="1067">
        <f t="shared" si="133"/>
        <v>30.385159999999999</v>
      </c>
      <c r="BD397" s="1067">
        <f t="shared" si="133"/>
        <v>30.375160000000001</v>
      </c>
      <c r="BE397" s="1067">
        <f t="shared" si="133"/>
        <v>30.945160000000001</v>
      </c>
      <c r="BF397" s="1067">
        <f t="shared" si="133"/>
        <v>31.175159999999998</v>
      </c>
      <c r="BG397" s="1067">
        <f t="shared" si="133"/>
        <v>31.265160000000002</v>
      </c>
      <c r="BH397" s="1067">
        <f t="shared" si="133"/>
        <v>31.405160000000002</v>
      </c>
      <c r="BI397" s="1067">
        <f t="shared" si="133"/>
        <v>31.23516</v>
      </c>
      <c r="BJ397" s="1067">
        <f t="shared" si="133"/>
        <v>31.445160000000001</v>
      </c>
      <c r="BK397" s="1546"/>
      <c r="BL397" s="1546"/>
      <c r="BM397" s="1546"/>
      <c r="BN397" s="1546"/>
      <c r="BO397" s="1546"/>
      <c r="BP397" s="1546"/>
      <c r="BQ397" s="1546"/>
      <c r="BR397" s="1546"/>
      <c r="BS397" s="1546"/>
      <c r="BT397" s="1546"/>
      <c r="BU397" s="1546"/>
      <c r="BV397" s="1546"/>
      <c r="BW397" s="1546"/>
      <c r="BX397" s="1546"/>
      <c r="BY397" s="1546"/>
      <c r="BZ397" s="1546"/>
      <c r="CA397" s="1546"/>
      <c r="CB397" s="1546"/>
      <c r="CC397" s="1546"/>
      <c r="CD397" s="1546"/>
      <c r="CE397" s="1546"/>
      <c r="CF397" s="1546"/>
      <c r="CG397" s="1546"/>
      <c r="CH397" s="1546"/>
      <c r="CI397" s="1547"/>
    </row>
    <row r="398" spans="2:87" x14ac:dyDescent="0.25">
      <c r="B398" s="1375"/>
      <c r="C398" s="1376" t="s">
        <v>152</v>
      </c>
      <c r="D398" s="1376"/>
      <c r="E398" s="1376" t="s">
        <v>145</v>
      </c>
      <c r="F398" s="1376">
        <v>2</v>
      </c>
      <c r="G398" s="1067">
        <f>G332</f>
        <v>0</v>
      </c>
      <c r="H398" s="1067">
        <f t="shared" ref="H398:BJ398" si="134">H332</f>
        <v>0</v>
      </c>
      <c r="I398" s="1067">
        <f t="shared" si="134"/>
        <v>26.93</v>
      </c>
      <c r="J398" s="1067">
        <f t="shared" si="134"/>
        <v>30.71</v>
      </c>
      <c r="K398" s="1067">
        <f t="shared" si="134"/>
        <v>26</v>
      </c>
      <c r="L398" s="1067">
        <f t="shared" si="134"/>
        <v>24</v>
      </c>
      <c r="M398" s="1067">
        <f t="shared" si="134"/>
        <v>22.0046</v>
      </c>
      <c r="N398" s="1067">
        <f t="shared" si="134"/>
        <v>22.3963</v>
      </c>
      <c r="O398" s="1067">
        <f t="shared" si="134"/>
        <v>22.039000000000001</v>
      </c>
      <c r="P398" s="1067">
        <f t="shared" si="134"/>
        <v>21.000399999999999</v>
      </c>
      <c r="Q398" s="1067">
        <f t="shared" si="134"/>
        <v>20.2544</v>
      </c>
      <c r="R398" s="1067">
        <f t="shared" si="134"/>
        <v>19.4373</v>
      </c>
      <c r="S398" s="1067">
        <f t="shared" si="134"/>
        <v>18.815799999999999</v>
      </c>
      <c r="T398" s="1067">
        <f t="shared" si="134"/>
        <v>18.279600000000002</v>
      </c>
      <c r="U398" s="1067">
        <f t="shared" si="134"/>
        <v>17.928100000000001</v>
      </c>
      <c r="V398" s="1067">
        <f t="shared" si="134"/>
        <v>17.691600000000001</v>
      </c>
      <c r="W398" s="1067">
        <f t="shared" si="134"/>
        <v>17.380400000000002</v>
      </c>
      <c r="X398" s="1067">
        <f t="shared" si="134"/>
        <v>17.019100000000002</v>
      </c>
      <c r="Y398" s="1067">
        <f t="shared" si="134"/>
        <v>16.657799999999998</v>
      </c>
      <c r="Z398" s="1067">
        <f t="shared" si="134"/>
        <v>16.296500000000002</v>
      </c>
      <c r="AA398" s="1067">
        <f t="shared" si="134"/>
        <v>15.975200000000001</v>
      </c>
      <c r="AB398" s="1067">
        <f t="shared" si="134"/>
        <v>15.9026</v>
      </c>
      <c r="AC398" s="1067">
        <f t="shared" si="134"/>
        <v>15.82</v>
      </c>
      <c r="AD398" s="1067">
        <f t="shared" si="134"/>
        <v>15.737400000000001</v>
      </c>
      <c r="AE398" s="1067">
        <f t="shared" si="134"/>
        <v>15.664800000000001</v>
      </c>
      <c r="AF398" s="1067">
        <f t="shared" si="134"/>
        <v>15.5822</v>
      </c>
      <c r="AG398" s="1067">
        <f t="shared" si="134"/>
        <v>15.499599999999999</v>
      </c>
      <c r="AH398" s="1067">
        <f t="shared" si="134"/>
        <v>15.417000000000002</v>
      </c>
      <c r="AI398" s="1067">
        <f t="shared" si="134"/>
        <v>15.3444</v>
      </c>
      <c r="AJ398" s="1067">
        <f t="shared" si="134"/>
        <v>15.271799999999999</v>
      </c>
      <c r="AK398" s="1067">
        <f t="shared" si="134"/>
        <v>15.1892</v>
      </c>
      <c r="AL398" s="1067">
        <f t="shared" si="134"/>
        <v>15.1066</v>
      </c>
      <c r="AM398" s="1067">
        <f t="shared" si="134"/>
        <v>15.033999999999999</v>
      </c>
      <c r="AN398" s="1067">
        <f t="shared" si="134"/>
        <v>14.961399999999999</v>
      </c>
      <c r="AO398" s="1067">
        <f t="shared" si="134"/>
        <v>14.8812</v>
      </c>
      <c r="AP398" s="1067">
        <f t="shared" si="134"/>
        <v>14.821199999999999</v>
      </c>
      <c r="AQ398" s="1067">
        <f t="shared" si="134"/>
        <v>14.761199999999999</v>
      </c>
      <c r="AR398" s="1067">
        <f t="shared" si="134"/>
        <v>14.7012</v>
      </c>
      <c r="AS398" s="1067">
        <f t="shared" si="134"/>
        <v>14.6212</v>
      </c>
      <c r="AT398" s="1067">
        <f t="shared" si="134"/>
        <v>14.5512</v>
      </c>
      <c r="AU398" s="1067">
        <f t="shared" si="134"/>
        <v>14.481199999999999</v>
      </c>
      <c r="AV398" s="1067">
        <f t="shared" si="134"/>
        <v>14.401199999999999</v>
      </c>
      <c r="AW398" s="1067">
        <f t="shared" si="134"/>
        <v>14.331199999999999</v>
      </c>
      <c r="AX398" s="1067">
        <f t="shared" si="134"/>
        <v>14.261199999999999</v>
      </c>
      <c r="AY398" s="1067">
        <f t="shared" si="134"/>
        <v>14.1812</v>
      </c>
      <c r="AZ398" s="1067">
        <f t="shared" si="134"/>
        <v>14.1112</v>
      </c>
      <c r="BA398" s="1067">
        <f t="shared" si="134"/>
        <v>14.0412</v>
      </c>
      <c r="BB398" s="1067">
        <f t="shared" si="134"/>
        <v>13.9712</v>
      </c>
      <c r="BC398" s="1067">
        <f t="shared" si="134"/>
        <v>13.901199999999999</v>
      </c>
      <c r="BD398" s="1067">
        <f t="shared" si="134"/>
        <v>13.831199999999999</v>
      </c>
      <c r="BE398" s="1067">
        <f t="shared" si="134"/>
        <v>13.761199999999999</v>
      </c>
      <c r="BF398" s="1067">
        <f t="shared" si="134"/>
        <v>13.691199999999998</v>
      </c>
      <c r="BG398" s="1067">
        <f t="shared" si="134"/>
        <v>13.6212</v>
      </c>
      <c r="BH398" s="1067">
        <f t="shared" si="134"/>
        <v>13.5512</v>
      </c>
      <c r="BI398" s="1067">
        <f t="shared" si="134"/>
        <v>13.481199999999999</v>
      </c>
      <c r="BJ398" s="1067">
        <f t="shared" si="134"/>
        <v>13.411200000000001</v>
      </c>
      <c r="BK398" s="1546"/>
      <c r="BL398" s="1546"/>
      <c r="BM398" s="1546"/>
      <c r="BN398" s="1546"/>
      <c r="BO398" s="1546"/>
      <c r="BP398" s="1546"/>
      <c r="BQ398" s="1546"/>
      <c r="BR398" s="1546"/>
      <c r="BS398" s="1546"/>
      <c r="BT398" s="1546"/>
      <c r="BU398" s="1546"/>
      <c r="BV398" s="1546"/>
      <c r="BW398" s="1546"/>
      <c r="BX398" s="1546"/>
      <c r="BY398" s="1546"/>
      <c r="BZ398" s="1546"/>
      <c r="CA398" s="1546"/>
      <c r="CB398" s="1546"/>
      <c r="CC398" s="1546"/>
      <c r="CD398" s="1546"/>
      <c r="CE398" s="1546"/>
      <c r="CF398" s="1546"/>
      <c r="CG398" s="1546"/>
      <c r="CH398" s="1546"/>
      <c r="CI398" s="1547"/>
    </row>
    <row r="399" spans="2:87" x14ac:dyDescent="0.25">
      <c r="B399" s="1375"/>
      <c r="C399" s="1376" t="s">
        <v>699</v>
      </c>
      <c r="D399" s="1376"/>
      <c r="E399" s="1376" t="s">
        <v>145</v>
      </c>
      <c r="F399" s="1376">
        <v>2</v>
      </c>
      <c r="G399" s="1067">
        <f>G356-SUM(G395:G398)</f>
        <v>0</v>
      </c>
      <c r="H399" s="1067">
        <f t="shared" ref="H399:BJ399" si="135">H356-SUM(H395:H398)</f>
        <v>0</v>
      </c>
      <c r="I399" s="1067">
        <f t="shared" si="135"/>
        <v>3.1400000000000148</v>
      </c>
      <c r="J399" s="1067">
        <f t="shared" si="135"/>
        <v>3.1400000000000148</v>
      </c>
      <c r="K399" s="1067">
        <f t="shared" si="135"/>
        <v>3.1399999999999579</v>
      </c>
      <c r="L399" s="1067">
        <f t="shared" si="135"/>
        <v>3.1400000000000432</v>
      </c>
      <c r="M399" s="1067">
        <f t="shared" si="135"/>
        <v>3.1399999999999579</v>
      </c>
      <c r="N399" s="1067">
        <f t="shared" si="135"/>
        <v>3.1400000000000432</v>
      </c>
      <c r="O399" s="1067">
        <f t="shared" si="135"/>
        <v>3.1400000000000148</v>
      </c>
      <c r="P399" s="1067">
        <f t="shared" si="135"/>
        <v>3.1399999999999864</v>
      </c>
      <c r="Q399" s="1067">
        <f t="shared" si="135"/>
        <v>3.1400000000000148</v>
      </c>
      <c r="R399" s="1067">
        <f t="shared" si="135"/>
        <v>3.1400000000000432</v>
      </c>
      <c r="S399" s="1067">
        <f t="shared" si="135"/>
        <v>3.1400000000000432</v>
      </c>
      <c r="T399" s="1067">
        <f t="shared" si="135"/>
        <v>3.1400000000000716</v>
      </c>
      <c r="U399" s="1067">
        <f t="shared" si="135"/>
        <v>3.1400000000000148</v>
      </c>
      <c r="V399" s="1067">
        <f t="shared" si="135"/>
        <v>3.1400000000000432</v>
      </c>
      <c r="W399" s="1067">
        <f t="shared" si="135"/>
        <v>3.1400000000000148</v>
      </c>
      <c r="X399" s="1067">
        <f t="shared" si="135"/>
        <v>3.1400000000000432</v>
      </c>
      <c r="Y399" s="1067">
        <f t="shared" si="135"/>
        <v>3.1400000000000148</v>
      </c>
      <c r="Z399" s="1067">
        <f t="shared" si="135"/>
        <v>3.1399999999999864</v>
      </c>
      <c r="AA399" s="1067">
        <f t="shared" si="135"/>
        <v>3.1400000000000432</v>
      </c>
      <c r="AB399" s="1067">
        <f t="shared" si="135"/>
        <v>3.1400000000000148</v>
      </c>
      <c r="AC399" s="1067">
        <f t="shared" si="135"/>
        <v>3.1400000000000432</v>
      </c>
      <c r="AD399" s="1067">
        <f t="shared" si="135"/>
        <v>3.1400000000000148</v>
      </c>
      <c r="AE399" s="1067">
        <f t="shared" si="135"/>
        <v>3.1400000000000432</v>
      </c>
      <c r="AF399" s="1067">
        <f t="shared" si="135"/>
        <v>3.1400000000000148</v>
      </c>
      <c r="AG399" s="1067">
        <f t="shared" si="135"/>
        <v>3.1400000000000148</v>
      </c>
      <c r="AH399" s="1067">
        <f t="shared" si="135"/>
        <v>3.1400000000000148</v>
      </c>
      <c r="AI399" s="1067">
        <f t="shared" si="135"/>
        <v>3.1400000000000432</v>
      </c>
      <c r="AJ399" s="1067">
        <f t="shared" si="135"/>
        <v>3.1400000000000432</v>
      </c>
      <c r="AK399" s="1067">
        <f t="shared" si="135"/>
        <v>3.1400000000000148</v>
      </c>
      <c r="AL399" s="1067">
        <f t="shared" si="135"/>
        <v>3.1400000000000432</v>
      </c>
      <c r="AM399" s="1067">
        <f t="shared" si="135"/>
        <v>3.1400000000000432</v>
      </c>
      <c r="AN399" s="1067">
        <f t="shared" si="135"/>
        <v>3.1400000000000432</v>
      </c>
      <c r="AO399" s="1067">
        <f t="shared" si="135"/>
        <v>3.1399999999999864</v>
      </c>
      <c r="AP399" s="1067">
        <f t="shared" si="135"/>
        <v>3.1400000000000148</v>
      </c>
      <c r="AQ399" s="1067">
        <f t="shared" si="135"/>
        <v>3.1400000000000432</v>
      </c>
      <c r="AR399" s="1067">
        <f t="shared" si="135"/>
        <v>3.1400000000000432</v>
      </c>
      <c r="AS399" s="1067">
        <f t="shared" si="135"/>
        <v>3.1400000000000432</v>
      </c>
      <c r="AT399" s="1067">
        <f t="shared" si="135"/>
        <v>3.1400000000000432</v>
      </c>
      <c r="AU399" s="1067">
        <f t="shared" si="135"/>
        <v>3.1400000000000148</v>
      </c>
      <c r="AV399" s="1067">
        <f t="shared" si="135"/>
        <v>3.1400000000000432</v>
      </c>
      <c r="AW399" s="1067">
        <f t="shared" si="135"/>
        <v>3.1400000000000148</v>
      </c>
      <c r="AX399" s="1067">
        <f t="shared" si="135"/>
        <v>3.1400000000000432</v>
      </c>
      <c r="AY399" s="1067">
        <f t="shared" si="135"/>
        <v>3.1400000000000148</v>
      </c>
      <c r="AZ399" s="1067">
        <f t="shared" si="135"/>
        <v>3.1400000000000432</v>
      </c>
      <c r="BA399" s="1067">
        <f t="shared" si="135"/>
        <v>3.1400000000000432</v>
      </c>
      <c r="BB399" s="1067">
        <f t="shared" si="135"/>
        <v>3.1400000000000148</v>
      </c>
      <c r="BC399" s="1067">
        <f t="shared" si="135"/>
        <v>3.1400000000000432</v>
      </c>
      <c r="BD399" s="1067">
        <f t="shared" si="135"/>
        <v>3.1400000000000148</v>
      </c>
      <c r="BE399" s="1067">
        <f t="shared" si="135"/>
        <v>3.1400000000000432</v>
      </c>
      <c r="BF399" s="1067">
        <f t="shared" si="135"/>
        <v>3.1399999999999864</v>
      </c>
      <c r="BG399" s="1067">
        <f t="shared" si="135"/>
        <v>3.1400000000000148</v>
      </c>
      <c r="BH399" s="1067">
        <f t="shared" si="135"/>
        <v>3.1400000000000148</v>
      </c>
      <c r="BI399" s="1067">
        <f t="shared" si="135"/>
        <v>3.1400000000000432</v>
      </c>
      <c r="BJ399" s="1067">
        <f t="shared" si="135"/>
        <v>3.1400000000000148</v>
      </c>
      <c r="BK399" s="1546"/>
      <c r="BL399" s="1546"/>
      <c r="BM399" s="1546"/>
      <c r="BN399" s="1546"/>
      <c r="BO399" s="1546"/>
      <c r="BP399" s="1546"/>
      <c r="BQ399" s="1546"/>
      <c r="BR399" s="1546"/>
      <c r="BS399" s="1546"/>
      <c r="BT399" s="1546"/>
      <c r="BU399" s="1546"/>
      <c r="BV399" s="1546"/>
      <c r="BW399" s="1546"/>
      <c r="BX399" s="1546"/>
      <c r="BY399" s="1546"/>
      <c r="BZ399" s="1546"/>
      <c r="CA399" s="1546"/>
      <c r="CB399" s="1546"/>
      <c r="CC399" s="1546"/>
      <c r="CD399" s="1546"/>
      <c r="CE399" s="1546"/>
      <c r="CF399" s="1546"/>
      <c r="CG399" s="1546"/>
      <c r="CH399" s="1546"/>
      <c r="CI399" s="1547"/>
    </row>
    <row r="400" spans="2:87" x14ac:dyDescent="0.25">
      <c r="B400" s="1375"/>
      <c r="C400" s="1376" t="s">
        <v>700</v>
      </c>
      <c r="D400" s="1376"/>
      <c r="E400" s="1376" t="s">
        <v>145</v>
      </c>
      <c r="F400" s="1376">
        <v>2</v>
      </c>
      <c r="G400" s="1067">
        <f>G313</f>
        <v>0</v>
      </c>
      <c r="H400" s="1067">
        <f t="shared" ref="H400:BJ400" si="136">H313</f>
        <v>0</v>
      </c>
      <c r="I400" s="1067">
        <f t="shared" si="136"/>
        <v>235.34724994520548</v>
      </c>
      <c r="J400" s="1067">
        <f t="shared" si="136"/>
        <v>235.06995882191785</v>
      </c>
      <c r="K400" s="1067">
        <f t="shared" si="136"/>
        <v>234.99426882191779</v>
      </c>
      <c r="L400" s="1067">
        <f t="shared" si="136"/>
        <v>234.8923388219178</v>
      </c>
      <c r="M400" s="1067">
        <f t="shared" si="136"/>
        <v>234.81664882191785</v>
      </c>
      <c r="N400" s="1067">
        <f t="shared" si="136"/>
        <v>234.74095882191784</v>
      </c>
      <c r="O400" s="1067">
        <f t="shared" si="136"/>
        <v>234.66526882191783</v>
      </c>
      <c r="P400" s="1067">
        <f t="shared" si="136"/>
        <v>236.80102382191779</v>
      </c>
      <c r="Q400" s="1067">
        <f t="shared" si="136"/>
        <v>234.21389882191778</v>
      </c>
      <c r="R400" s="1067">
        <f t="shared" si="136"/>
        <v>234.13820882191777</v>
      </c>
      <c r="S400" s="1067">
        <f t="shared" si="136"/>
        <v>231.16251882191784</v>
      </c>
      <c r="T400" s="1067">
        <f t="shared" si="136"/>
        <v>231.08683882191787</v>
      </c>
      <c r="U400" s="1067">
        <f t="shared" si="136"/>
        <v>237.51114882191786</v>
      </c>
      <c r="V400" s="1067">
        <f t="shared" si="136"/>
        <v>240.47014382191782</v>
      </c>
      <c r="W400" s="1067">
        <f t="shared" si="136"/>
        <v>237.35976882191784</v>
      </c>
      <c r="X400" s="1067">
        <f t="shared" si="136"/>
        <v>237.28408882191786</v>
      </c>
      <c r="Y400" s="1067">
        <f t="shared" si="136"/>
        <v>237.20839882191785</v>
      </c>
      <c r="Z400" s="1067">
        <f t="shared" si="136"/>
        <v>237.13270882191784</v>
      </c>
      <c r="AA400" s="1067">
        <f t="shared" si="136"/>
        <v>227.01314382191788</v>
      </c>
      <c r="AB400" s="1067">
        <f t="shared" si="136"/>
        <v>226.95102132191789</v>
      </c>
      <c r="AC400" s="1067">
        <f t="shared" si="136"/>
        <v>223.08889882191784</v>
      </c>
      <c r="AD400" s="1067">
        <f t="shared" si="136"/>
        <v>223.02677632191785</v>
      </c>
      <c r="AE400" s="1067">
        <f t="shared" si="136"/>
        <v>222.96464382191783</v>
      </c>
      <c r="AF400" s="1067">
        <f t="shared" si="136"/>
        <v>222.90252132191785</v>
      </c>
      <c r="AG400" s="1067">
        <f t="shared" si="136"/>
        <v>222.84039882191786</v>
      </c>
      <c r="AH400" s="1067">
        <f t="shared" si="136"/>
        <v>232.77827632191787</v>
      </c>
      <c r="AI400" s="1067">
        <f t="shared" si="136"/>
        <v>232.71614382191785</v>
      </c>
      <c r="AJ400" s="1067">
        <f t="shared" si="136"/>
        <v>242.65402132191781</v>
      </c>
      <c r="AK400" s="1067">
        <f t="shared" si="136"/>
        <v>252.59189882191782</v>
      </c>
      <c r="AL400" s="1067">
        <f t="shared" si="136"/>
        <v>252.52977632191784</v>
      </c>
      <c r="AM400" s="1067">
        <f t="shared" si="136"/>
        <v>252.46764382191787</v>
      </c>
      <c r="AN400" s="1067">
        <f t="shared" si="136"/>
        <v>252.40552132191783</v>
      </c>
      <c r="AO400" s="1067">
        <f t="shared" si="136"/>
        <v>252.34339882191784</v>
      </c>
      <c r="AP400" s="1067">
        <f t="shared" si="136"/>
        <v>252.28127632191786</v>
      </c>
      <c r="AQ400" s="1067">
        <f t="shared" si="136"/>
        <v>252.21914382191784</v>
      </c>
      <c r="AR400" s="1067">
        <f t="shared" si="136"/>
        <v>252.15702132191785</v>
      </c>
      <c r="AS400" s="1067">
        <f t="shared" si="136"/>
        <v>252.09489882191787</v>
      </c>
      <c r="AT400" s="1067">
        <f t="shared" si="136"/>
        <v>252.03277632191788</v>
      </c>
      <c r="AU400" s="1067">
        <f t="shared" si="136"/>
        <v>251.97065382191784</v>
      </c>
      <c r="AV400" s="1067">
        <f t="shared" si="136"/>
        <v>251.90852132191782</v>
      </c>
      <c r="AW400" s="1067">
        <f t="shared" si="136"/>
        <v>251.84639882191783</v>
      </c>
      <c r="AX400" s="1067">
        <f t="shared" si="136"/>
        <v>251.78427632191784</v>
      </c>
      <c r="AY400" s="1067">
        <f t="shared" si="136"/>
        <v>251.72214382191788</v>
      </c>
      <c r="AZ400" s="1067">
        <f t="shared" si="136"/>
        <v>251.66002132191784</v>
      </c>
      <c r="BA400" s="1067">
        <f t="shared" si="136"/>
        <v>251.59789882191785</v>
      </c>
      <c r="BB400" s="1067">
        <f t="shared" si="136"/>
        <v>251.53577632191781</v>
      </c>
      <c r="BC400" s="1067">
        <f t="shared" si="136"/>
        <v>251.47364382191785</v>
      </c>
      <c r="BD400" s="1067">
        <f t="shared" si="136"/>
        <v>251.41152132191786</v>
      </c>
      <c r="BE400" s="1067">
        <f t="shared" si="136"/>
        <v>261.34939882191787</v>
      </c>
      <c r="BF400" s="1067">
        <f t="shared" si="136"/>
        <v>261.28727632191783</v>
      </c>
      <c r="BG400" s="1067">
        <f t="shared" si="136"/>
        <v>261.22515382191784</v>
      </c>
      <c r="BH400" s="1067">
        <f t="shared" si="136"/>
        <v>261.16302132191782</v>
      </c>
      <c r="BI400" s="1067">
        <f t="shared" si="136"/>
        <v>261.10089882191784</v>
      </c>
      <c r="BJ400" s="1067">
        <f t="shared" si="136"/>
        <v>261.03877632191785</v>
      </c>
      <c r="BK400" s="1546"/>
      <c r="BL400" s="1546"/>
      <c r="BM400" s="1546"/>
      <c r="BN400" s="1546"/>
      <c r="BO400" s="1546"/>
      <c r="BP400" s="1546"/>
      <c r="BQ400" s="1546"/>
      <c r="BR400" s="1546"/>
      <c r="BS400" s="1546"/>
      <c r="BT400" s="1546"/>
      <c r="BU400" s="1546"/>
      <c r="BV400" s="1546"/>
      <c r="BW400" s="1546"/>
      <c r="BX400" s="1546"/>
      <c r="BY400" s="1546"/>
      <c r="BZ400" s="1546"/>
      <c r="CA400" s="1546"/>
      <c r="CB400" s="1546"/>
      <c r="CC400" s="1546"/>
      <c r="CD400" s="1546"/>
      <c r="CE400" s="1546"/>
      <c r="CF400" s="1546"/>
      <c r="CG400" s="1546"/>
      <c r="CH400" s="1546"/>
      <c r="CI400" s="1547"/>
    </row>
    <row r="401" spans="2:87" x14ac:dyDescent="0.25">
      <c r="B401" s="1375"/>
      <c r="C401" s="1376" t="s">
        <v>701</v>
      </c>
      <c r="D401" s="1376"/>
      <c r="E401" s="1376" t="s">
        <v>145</v>
      </c>
      <c r="F401" s="1376">
        <v>2</v>
      </c>
      <c r="G401" s="1067">
        <f>SUM(G395:G399)+G359</f>
        <v>0</v>
      </c>
      <c r="H401" s="1067">
        <f t="shared" ref="H401:BJ401" si="137">SUM(H395:H399)+H359</f>
        <v>0</v>
      </c>
      <c r="I401" s="1067">
        <f t="shared" si="137"/>
        <v>230.72000000000003</v>
      </c>
      <c r="J401" s="1067">
        <f t="shared" si="137"/>
        <v>233.76644654702537</v>
      </c>
      <c r="K401" s="1067">
        <f t="shared" si="137"/>
        <v>229.3945808307063</v>
      </c>
      <c r="L401" s="1067">
        <f t="shared" si="137"/>
        <v>227.38253214407951</v>
      </c>
      <c r="M401" s="1067">
        <f t="shared" si="137"/>
        <v>225.70841104124952</v>
      </c>
      <c r="N401" s="1067">
        <f t="shared" si="137"/>
        <v>224.84470656354966</v>
      </c>
      <c r="O401" s="1067">
        <f t="shared" si="137"/>
        <v>223.24243300549571</v>
      </c>
      <c r="P401" s="1067">
        <f t="shared" si="137"/>
        <v>219.50991070380778</v>
      </c>
      <c r="Q401" s="1067">
        <f t="shared" si="137"/>
        <v>215.51840786968387</v>
      </c>
      <c r="R401" s="1067">
        <f t="shared" si="137"/>
        <v>209.44197956837394</v>
      </c>
      <c r="S401" s="1067">
        <f t="shared" si="137"/>
        <v>204.49840434066203</v>
      </c>
      <c r="T401" s="1067">
        <f t="shared" si="137"/>
        <v>199.84087792690016</v>
      </c>
      <c r="U401" s="1067">
        <f t="shared" si="137"/>
        <v>197.9088026110152</v>
      </c>
      <c r="V401" s="1067">
        <f t="shared" si="137"/>
        <v>196.9548770480333</v>
      </c>
      <c r="W401" s="1067">
        <f t="shared" si="137"/>
        <v>193.4522735947304</v>
      </c>
      <c r="X401" s="1067">
        <f t="shared" si="137"/>
        <v>192.88349766482145</v>
      </c>
      <c r="Y401" s="1067">
        <f t="shared" si="137"/>
        <v>191.87280167326554</v>
      </c>
      <c r="Z401" s="1067">
        <f t="shared" si="137"/>
        <v>190.53132994061556</v>
      </c>
      <c r="AA401" s="1067">
        <f t="shared" si="137"/>
        <v>189.0097897204507</v>
      </c>
      <c r="AB401" s="1067">
        <f t="shared" si="137"/>
        <v>187.86768018402174</v>
      </c>
      <c r="AC401" s="1067">
        <f t="shared" si="137"/>
        <v>187.59958790432484</v>
      </c>
      <c r="AD401" s="1067">
        <f t="shared" si="137"/>
        <v>186.34825271483192</v>
      </c>
      <c r="AE401" s="1067">
        <f t="shared" si="137"/>
        <v>186.23595947063501</v>
      </c>
      <c r="AF401" s="1067">
        <f t="shared" si="137"/>
        <v>186.05789495502205</v>
      </c>
      <c r="AG401" s="1067">
        <f t="shared" si="137"/>
        <v>185.95124115998917</v>
      </c>
      <c r="AH401" s="1067">
        <f t="shared" si="137"/>
        <v>185.54250180969024</v>
      </c>
      <c r="AI401" s="1067">
        <f t="shared" si="137"/>
        <v>185.47602109729831</v>
      </c>
      <c r="AJ401" s="1067">
        <f t="shared" si="137"/>
        <v>185.59831817429037</v>
      </c>
      <c r="AK401" s="1067">
        <f t="shared" si="137"/>
        <v>185.05095377436047</v>
      </c>
      <c r="AL401" s="1067">
        <f t="shared" si="137"/>
        <v>185.41947165067947</v>
      </c>
      <c r="AM401" s="1067">
        <f t="shared" si="137"/>
        <v>185.8442157833575</v>
      </c>
      <c r="AN401" s="1067">
        <f t="shared" si="137"/>
        <v>186.72227587963647</v>
      </c>
      <c r="AO401" s="1067">
        <f t="shared" si="137"/>
        <v>186.58477018125643</v>
      </c>
      <c r="AP401" s="1067">
        <f t="shared" si="137"/>
        <v>187.26989188644845</v>
      </c>
      <c r="AQ401" s="1067">
        <f t="shared" si="137"/>
        <v>187.21618860477349</v>
      </c>
      <c r="AR401" s="1067">
        <f t="shared" si="137"/>
        <v>188.63547375389948</v>
      </c>
      <c r="AS401" s="1067">
        <f t="shared" si="137"/>
        <v>188.52439323756147</v>
      </c>
      <c r="AT401" s="1067">
        <f t="shared" si="137"/>
        <v>189.19255582834847</v>
      </c>
      <c r="AU401" s="1067">
        <f t="shared" si="137"/>
        <v>189.32072790670645</v>
      </c>
      <c r="AV401" s="1067">
        <f t="shared" si="137"/>
        <v>189.92939770988244</v>
      </c>
      <c r="AW401" s="1067">
        <f t="shared" si="137"/>
        <v>189.68762587736546</v>
      </c>
      <c r="AX401" s="1067">
        <f t="shared" si="137"/>
        <v>190.80734457939147</v>
      </c>
      <c r="AY401" s="1067">
        <f t="shared" si="137"/>
        <v>191.11262466540245</v>
      </c>
      <c r="AZ401" s="1067">
        <f t="shared" si="137"/>
        <v>191.13159842034045</v>
      </c>
      <c r="BA401" s="1067">
        <f t="shared" si="137"/>
        <v>191.52079544374345</v>
      </c>
      <c r="BB401" s="1067">
        <f t="shared" si="137"/>
        <v>191.56965966677842</v>
      </c>
      <c r="BC401" s="1067">
        <f t="shared" si="137"/>
        <v>191.99713505955449</v>
      </c>
      <c r="BD401" s="1067">
        <f t="shared" si="137"/>
        <v>192.37431600786442</v>
      </c>
      <c r="BE401" s="1067">
        <f t="shared" si="137"/>
        <v>193.14102707958551</v>
      </c>
      <c r="BF401" s="1067">
        <f t="shared" si="137"/>
        <v>193.66773607190149</v>
      </c>
      <c r="BG401" s="1067">
        <f t="shared" si="137"/>
        <v>194.00449953690946</v>
      </c>
      <c r="BH401" s="1067">
        <f t="shared" si="137"/>
        <v>194.46069264849146</v>
      </c>
      <c r="BI401" s="1067">
        <f t="shared" si="137"/>
        <v>194.5966854158975</v>
      </c>
      <c r="BJ401" s="1067">
        <f t="shared" si="137"/>
        <v>194.81217503840446</v>
      </c>
      <c r="BK401" s="1546"/>
      <c r="BL401" s="1546"/>
      <c r="BM401" s="1546"/>
      <c r="BN401" s="1546"/>
      <c r="BO401" s="1546"/>
      <c r="BP401" s="1546"/>
      <c r="BQ401" s="1546"/>
      <c r="BR401" s="1546"/>
      <c r="BS401" s="1546"/>
      <c r="BT401" s="1546"/>
      <c r="BU401" s="1546"/>
      <c r="BV401" s="1546"/>
      <c r="BW401" s="1546"/>
      <c r="BX401" s="1546"/>
      <c r="BY401" s="1546"/>
      <c r="BZ401" s="1546"/>
      <c r="CA401" s="1546"/>
      <c r="CB401" s="1546"/>
      <c r="CC401" s="1546"/>
      <c r="CD401" s="1546"/>
      <c r="CE401" s="1546"/>
      <c r="CF401" s="1546"/>
      <c r="CG401" s="1546"/>
      <c r="CH401" s="1546"/>
      <c r="CI401" s="1547"/>
    </row>
    <row r="402" spans="2:87" ht="14.4" thickBot="1" x14ac:dyDescent="0.3">
      <c r="B402" s="1378"/>
      <c r="C402" s="1379"/>
      <c r="D402" s="1379"/>
      <c r="E402" s="1379"/>
      <c r="F402" s="1379"/>
      <c r="G402" s="1379"/>
      <c r="H402" s="1379"/>
      <c r="I402" s="1379"/>
      <c r="J402" s="1379"/>
      <c r="K402" s="1379"/>
      <c r="L402" s="1379"/>
      <c r="M402" s="1379"/>
      <c r="N402" s="1379"/>
      <c r="O402" s="1379"/>
      <c r="P402" s="1379"/>
      <c r="Q402" s="1379"/>
      <c r="R402" s="1379"/>
      <c r="S402" s="1379"/>
      <c r="T402" s="1379"/>
      <c r="U402" s="1379"/>
      <c r="V402" s="1379"/>
      <c r="W402" s="1379"/>
      <c r="X402" s="1379"/>
      <c r="Y402" s="1379"/>
      <c r="Z402" s="1379"/>
      <c r="AA402" s="1379"/>
      <c r="AB402" s="1379"/>
      <c r="AC402" s="1379"/>
      <c r="AD402" s="1379"/>
      <c r="AE402" s="1379"/>
      <c r="AF402" s="1379"/>
      <c r="AG402" s="1379"/>
      <c r="AH402" s="1379"/>
      <c r="AI402" s="1379"/>
      <c r="AJ402" s="1379"/>
      <c r="AK402" s="1379"/>
      <c r="AL402" s="1379"/>
      <c r="AM402" s="1379"/>
      <c r="AN402" s="1379"/>
      <c r="AO402" s="1379"/>
      <c r="AP402" s="1379"/>
      <c r="AQ402" s="1379"/>
      <c r="AR402" s="1379"/>
      <c r="AS402" s="1379"/>
      <c r="AT402" s="1379"/>
      <c r="AU402" s="1379"/>
      <c r="AV402" s="1379"/>
      <c r="AW402" s="1379"/>
      <c r="AX402" s="1379"/>
      <c r="AY402" s="1379"/>
      <c r="AZ402" s="1379"/>
      <c r="BA402" s="1379"/>
      <c r="BB402" s="1379"/>
      <c r="BC402" s="1379"/>
      <c r="BD402" s="1379"/>
      <c r="BE402" s="1379"/>
      <c r="BF402" s="1379"/>
      <c r="BG402" s="1379"/>
      <c r="BH402" s="1379"/>
      <c r="BI402" s="1379"/>
      <c r="BJ402" s="1379"/>
      <c r="BK402" s="1379"/>
      <c r="BL402" s="1379"/>
      <c r="BM402" s="1379"/>
      <c r="BN402" s="1379"/>
      <c r="BO402" s="1379"/>
      <c r="BP402" s="1379"/>
      <c r="BQ402" s="1379"/>
      <c r="BR402" s="1379"/>
      <c r="BS402" s="1379"/>
      <c r="BT402" s="1379"/>
      <c r="BU402" s="1379"/>
      <c r="BV402" s="1379"/>
      <c r="BW402" s="1379"/>
      <c r="BX402" s="1379"/>
      <c r="BY402" s="1379"/>
      <c r="BZ402" s="1379"/>
      <c r="CA402" s="1379"/>
      <c r="CB402" s="1379"/>
      <c r="CC402" s="1379"/>
      <c r="CD402" s="1379"/>
      <c r="CE402" s="1379"/>
      <c r="CF402" s="1379"/>
      <c r="CG402" s="1379"/>
      <c r="CH402" s="1379"/>
      <c r="CI402" s="1380"/>
    </row>
  </sheetData>
  <phoneticPr fontId="37" type="noConversion"/>
  <conditionalFormatting sqref="B277 D277:E277 B280 D280:E280">
    <cfRule type="expression" dxfId="96" priority="56">
      <formula>ISNA(B277)</formula>
    </cfRule>
    <cfRule type="expression" dxfId="95" priority="55">
      <formula>ERROR.TYPE(B277)=2</formula>
    </cfRule>
    <cfRule type="expression" dxfId="94" priority="54">
      <formula>"error.type(c3)=5"</formula>
    </cfRule>
  </conditionalFormatting>
  <conditionalFormatting sqref="B282:B287 D282:E287">
    <cfRule type="expression" dxfId="93" priority="4">
      <formula>"error.type(c3)=5"</formula>
    </cfRule>
    <cfRule type="expression" dxfId="92" priority="5">
      <formula>ERROR.TYPE(B282)=2</formula>
    </cfRule>
    <cfRule type="expression" dxfId="91" priority="6">
      <formula>ISNA(B282)</formula>
    </cfRule>
  </conditionalFormatting>
  <conditionalFormatting sqref="B293 D293:E293 B299 D299:E299 B300:E300">
    <cfRule type="expression" dxfId="90" priority="99">
      <formula>"error.type(c3)=5"</formula>
    </cfRule>
    <cfRule type="expression" dxfId="89" priority="101">
      <formula>ISNA(B293)</formula>
    </cfRule>
    <cfRule type="expression" dxfId="88" priority="100">
      <formula>ERROR.TYPE(B293)=2</formula>
    </cfRule>
  </conditionalFormatting>
  <conditionalFormatting sqref="B95:E99">
    <cfRule type="expression" dxfId="87" priority="110">
      <formula>ISNA(B95)</formula>
    </cfRule>
    <cfRule type="expression" dxfId="86" priority="109">
      <formula>ERROR.TYPE(B95)=2</formula>
    </cfRule>
    <cfRule type="expression" dxfId="85" priority="108">
      <formula>"error.type(c3)=5"</formula>
    </cfRule>
  </conditionalFormatting>
  <conditionalFormatting sqref="B101:E106">
    <cfRule type="expression" dxfId="84" priority="9">
      <formula>ISNA(B101)</formula>
    </cfRule>
    <cfRule type="expression" dxfId="83" priority="7">
      <formula>"error.type(c3)=5"</formula>
    </cfRule>
    <cfRule type="expression" dxfId="82" priority="8">
      <formula>ERROR.TYPE(B101)=2</formula>
    </cfRule>
  </conditionalFormatting>
  <conditionalFormatting sqref="B112:E112 B118:E119 B276:E276 B278:E279">
    <cfRule type="expression" dxfId="81" priority="154">
      <formula>ERROR.TYPE(B112)=2</formula>
    </cfRule>
    <cfRule type="expression" dxfId="80" priority="155">
      <formula>ISNA(B112)</formula>
    </cfRule>
    <cfRule type="expression" dxfId="79" priority="153">
      <formula>"error.type(c3)=5"</formula>
    </cfRule>
  </conditionalFormatting>
  <conditionalFormatting sqref="C31">
    <cfRule type="expression" dxfId="78" priority="30">
      <formula>"error.type(c3)=5"</formula>
    </cfRule>
    <cfRule type="expression" dxfId="77" priority="31">
      <formula>ERROR.TYPE(C31)=2</formula>
    </cfRule>
    <cfRule type="expression" dxfId="76" priority="32">
      <formula>ISNA(C31)</formula>
    </cfRule>
  </conditionalFormatting>
  <conditionalFormatting sqref="C33:C40">
    <cfRule type="expression" dxfId="75" priority="134">
      <formula>ISNA(C33)</formula>
    </cfRule>
    <cfRule type="expression" dxfId="74" priority="133">
      <formula>ERROR.TYPE(C33)=2</formula>
    </cfRule>
    <cfRule type="expression" dxfId="73" priority="132">
      <formula>"error.type(c3)=5"</formula>
    </cfRule>
  </conditionalFormatting>
  <conditionalFormatting sqref="C45:C49">
    <cfRule type="expression" dxfId="72" priority="147">
      <formula>"error.type(c3)=5"</formula>
    </cfRule>
    <cfRule type="expression" dxfId="71" priority="148">
      <formula>ERROR.TYPE(C45)=2</formula>
    </cfRule>
    <cfRule type="expression" dxfId="70" priority="149">
      <formula>ISNA(C45)</formula>
    </cfRule>
  </conditionalFormatting>
  <conditionalFormatting sqref="C56:C59">
    <cfRule type="expression" dxfId="69" priority="141">
      <formula>"error.type(c3)=5"</formula>
    </cfRule>
    <cfRule type="expression" dxfId="68" priority="142">
      <formula>ERROR.TYPE(C56)=2</formula>
    </cfRule>
    <cfRule type="expression" dxfId="67" priority="143">
      <formula>ISNA(C56)</formula>
    </cfRule>
  </conditionalFormatting>
  <conditionalFormatting sqref="C64">
    <cfRule type="expression" dxfId="66" priority="138">
      <formula>"error.type(c3)=5"</formula>
    </cfRule>
    <cfRule type="expression" dxfId="65" priority="140">
      <formula>ISNA(C64)</formula>
    </cfRule>
    <cfRule type="expression" dxfId="64" priority="139">
      <formula>ERROR.TYPE(C64)=2</formula>
    </cfRule>
  </conditionalFormatting>
  <conditionalFormatting sqref="C78">
    <cfRule type="expression" dxfId="63" priority="135">
      <formula>"error.type(c3)=5"</formula>
    </cfRule>
    <cfRule type="expression" dxfId="62" priority="136">
      <formula>ERROR.TYPE(C78)=2</formula>
    </cfRule>
    <cfRule type="expression" dxfId="61" priority="137">
      <formula>ISNA(C78)</formula>
    </cfRule>
  </conditionalFormatting>
  <conditionalFormatting sqref="C128:C130">
    <cfRule type="expression" dxfId="60" priority="29">
      <formula>ISNA(C128)</formula>
    </cfRule>
    <cfRule type="expression" dxfId="59" priority="27">
      <formula>"error.type(c3)=5"</formula>
    </cfRule>
    <cfRule type="expression" dxfId="58" priority="28">
      <formula>ERROR.TYPE(C128)=2</formula>
    </cfRule>
  </conditionalFormatting>
  <conditionalFormatting sqref="C134:C139">
    <cfRule type="expression" dxfId="57" priority="20">
      <formula>ISNA(C134)</formula>
    </cfRule>
    <cfRule type="expression" dxfId="56" priority="19">
      <formula>ERROR.TYPE(C134)=2</formula>
    </cfRule>
    <cfRule type="expression" dxfId="55" priority="18">
      <formula>"error.type(c3)=5"</formula>
    </cfRule>
  </conditionalFormatting>
  <conditionalFormatting sqref="C146:C149">
    <cfRule type="expression" dxfId="54" priority="120">
      <formula>"error.type(c3)=5"</formula>
    </cfRule>
    <cfRule type="expression" dxfId="53" priority="121">
      <formula>ERROR.TYPE(C146)=2</formula>
    </cfRule>
    <cfRule type="expression" dxfId="52" priority="122">
      <formula>ISNA(C146)</formula>
    </cfRule>
  </conditionalFormatting>
  <conditionalFormatting sqref="C154">
    <cfRule type="expression" dxfId="51" priority="117">
      <formula>"error.type(c3)=5"</formula>
    </cfRule>
    <cfRule type="expression" dxfId="50" priority="119">
      <formula>ISNA(C154)</formula>
    </cfRule>
    <cfRule type="expression" dxfId="49" priority="118">
      <formula>ERROR.TYPE(C154)=2</formula>
    </cfRule>
  </conditionalFormatting>
  <conditionalFormatting sqref="C168">
    <cfRule type="expression" dxfId="48" priority="116">
      <formula>ISNA(C168)</formula>
    </cfRule>
    <cfRule type="expression" dxfId="47" priority="115">
      <formula>ERROR.TYPE(C168)=2</formula>
    </cfRule>
    <cfRule type="expression" dxfId="46" priority="114">
      <formula>"error.type(c3)=5"</formula>
    </cfRule>
  </conditionalFormatting>
  <conditionalFormatting sqref="C212">
    <cfRule type="expression" dxfId="45" priority="26">
      <formula>ISNA(C212)</formula>
    </cfRule>
    <cfRule type="expression" dxfId="44" priority="25">
      <formula>ERROR.TYPE(C212)=2</formula>
    </cfRule>
    <cfRule type="expression" dxfId="43" priority="24">
      <formula>"error.type(c3)=5"</formula>
    </cfRule>
  </conditionalFormatting>
  <conditionalFormatting sqref="C214:C221">
    <cfRule type="expression" dxfId="42" priority="34">
      <formula>ERROR.TYPE(C214)=2</formula>
    </cfRule>
    <cfRule type="expression" dxfId="41" priority="35">
      <formula>ISNA(C214)</formula>
    </cfRule>
    <cfRule type="expression" dxfId="40" priority="33">
      <formula>"error.type(c3)=5"</formula>
    </cfRule>
  </conditionalFormatting>
  <conditionalFormatting sqref="C225:C230">
    <cfRule type="expression" dxfId="39" priority="17">
      <formula>ISNA(C225)</formula>
    </cfRule>
    <cfRule type="expression" dxfId="38" priority="16">
      <formula>ERROR.TYPE(C225)=2</formula>
    </cfRule>
    <cfRule type="expression" dxfId="37" priority="15">
      <formula>"error.type(c3)=5"</formula>
    </cfRule>
  </conditionalFormatting>
  <conditionalFormatting sqref="C237:C240">
    <cfRule type="expression" dxfId="36" priority="88">
      <formula>ERROR.TYPE(C237)=2</formula>
    </cfRule>
    <cfRule type="expression" dxfId="35" priority="89">
      <formula>ISNA(C237)</formula>
    </cfRule>
    <cfRule type="expression" dxfId="34" priority="87">
      <formula>"error.type(c3)=5"</formula>
    </cfRule>
  </conditionalFormatting>
  <conditionalFormatting sqref="C245">
    <cfRule type="expression" dxfId="33" priority="85">
      <formula>ERROR.TYPE(C245)=2</formula>
    </cfRule>
    <cfRule type="expression" dxfId="32" priority="84">
      <formula>"error.type(c3)=5"</formula>
    </cfRule>
    <cfRule type="expression" dxfId="31" priority="86">
      <formula>ISNA(C245)</formula>
    </cfRule>
  </conditionalFormatting>
  <conditionalFormatting sqref="C259">
    <cfRule type="expression" dxfId="30" priority="83">
      <formula>ISNA(C259)</formula>
    </cfRule>
    <cfRule type="expression" dxfId="29" priority="82">
      <formula>ERROR.TYPE(C259)=2</formula>
    </cfRule>
    <cfRule type="expression" dxfId="28" priority="81">
      <formula>"error.type(c3)=5"</formula>
    </cfRule>
  </conditionalFormatting>
  <conditionalFormatting sqref="C277 C280">
    <cfRule type="expression" dxfId="27" priority="42">
      <formula>"error.type(c3)=5"</formula>
    </cfRule>
    <cfRule type="expression" dxfId="26" priority="44">
      <formula>ISNA(C277)</formula>
    </cfRule>
    <cfRule type="expression" dxfId="25" priority="43">
      <formula>ERROR.TYPE(C277)=2</formula>
    </cfRule>
  </conditionalFormatting>
  <conditionalFormatting sqref="C282:C287">
    <cfRule type="expression" dxfId="24" priority="3">
      <formula>ISNA(C282)</formula>
    </cfRule>
    <cfRule type="expression" dxfId="23" priority="2">
      <formula>ERROR.TYPE(C282)=2</formula>
    </cfRule>
    <cfRule type="expression" dxfId="22" priority="1">
      <formula>"error.type(c3)=5"</formula>
    </cfRule>
  </conditionalFormatting>
  <conditionalFormatting sqref="C293 C299">
    <cfRule type="expression" dxfId="21" priority="47">
      <formula>ISNA(C293)</formula>
    </cfRule>
    <cfRule type="expression" dxfId="20" priority="46">
      <formula>ERROR.TYPE(C293)=2</formula>
    </cfRule>
    <cfRule type="expression" dxfId="19" priority="45">
      <formula>"error.type(c3)=5"</formula>
    </cfRule>
  </conditionalFormatting>
  <conditionalFormatting sqref="C309:C311">
    <cfRule type="expression" dxfId="18" priority="23">
      <formula>ISNA(C309)</formula>
    </cfRule>
    <cfRule type="expression" dxfId="17" priority="22">
      <formula>ERROR.TYPE(C309)=2</formula>
    </cfRule>
    <cfRule type="expression" dxfId="16" priority="21">
      <formula>"error.type(c3)=5"</formula>
    </cfRule>
  </conditionalFormatting>
  <conditionalFormatting sqref="C315:C320">
    <cfRule type="expression" dxfId="15" priority="12">
      <formula>"error.type(c3)=5"</formula>
    </cfRule>
    <cfRule type="expression" dxfId="14" priority="14">
      <formula>ISNA(C315)</formula>
    </cfRule>
    <cfRule type="expression" dxfId="13" priority="13">
      <formula>ERROR.TYPE(C315)=2</formula>
    </cfRule>
  </conditionalFormatting>
  <conditionalFormatting sqref="C327:C330">
    <cfRule type="expression" dxfId="12" priority="66">
      <formula>"error.type(c3)=5"</formula>
    </cfRule>
    <cfRule type="expression" dxfId="11" priority="67">
      <formula>ERROR.TYPE(C327)=2</formula>
    </cfRule>
    <cfRule type="expression" dxfId="10" priority="68">
      <formula>ISNA(C327)</formula>
    </cfRule>
  </conditionalFormatting>
  <conditionalFormatting sqref="C335">
    <cfRule type="expression" dxfId="9" priority="63">
      <formula>"error.type(c3)=5"</formula>
    </cfRule>
    <cfRule type="expression" dxfId="8" priority="64">
      <formula>ERROR.TYPE(C335)=2</formula>
    </cfRule>
    <cfRule type="expression" dxfId="7" priority="65">
      <formula>ISNA(C335)</formula>
    </cfRule>
  </conditionalFormatting>
  <conditionalFormatting sqref="C349">
    <cfRule type="expression" dxfId="6" priority="62">
      <formula>ISNA(C349)</formula>
    </cfRule>
    <cfRule type="expression" dxfId="5" priority="61">
      <formula>ERROR.TYPE(C349)=2</formula>
    </cfRule>
    <cfRule type="expression" dxfId="4" priority="60">
      <formula>"error.type(c3)=5"</formula>
    </cfRule>
  </conditionalFormatting>
  <conditionalFormatting sqref="G28:CI28">
    <cfRule type="cellIs" dxfId="3" priority="10" operator="greaterThan">
      <formula>0</formula>
    </cfRule>
  </conditionalFormatting>
  <conditionalFormatting sqref="M29:CI29">
    <cfRule type="cellIs" dxfId="2" priority="11" operator="greaterThan">
      <formula>0</formula>
    </cfRule>
  </conditionalFormatting>
  <hyperlinks>
    <hyperlink ref="B3" location="PWSPRT!B22" display="Table 3a: DYAA - Baseline" xr:uid="{1E80D5A5-D31E-4597-AF1B-E2C3B5062405}"/>
    <hyperlink ref="C22" location="PWSPRT!$A$1" display="Back to top of sheet" xr:uid="{A77AB2CE-DE15-4123-BC1F-47636672490A}"/>
    <hyperlink ref="B4" location="PWSPRT!B93" display="Table 3b: DYAA - Final plan Options" xr:uid="{E8B0CF2F-6189-490E-BD60-59E4FA253E14}"/>
    <hyperlink ref="C93" location="PWSPRT!$A$1" display="Back to top of sheet" xr:uid="{CBC38DA6-65B4-4379-9A33-4EFDF47D6B09}"/>
    <hyperlink ref="B5" location="PWSPRT!B120" display="Table 3c: DYAA - Final plan" xr:uid="{6A30EFDC-5699-4120-8AD9-5C59DFD864D9}"/>
    <hyperlink ref="C120" location="PWSPRT!$A$1" display="Back to top of sheet" xr:uid="{DF4C3948-ADEF-41D2-AB0F-A9570938C341}"/>
    <hyperlink ref="B6" location="PWSPRT!B203" display="Table 3d: DYCP - Baseline" xr:uid="{189B399E-7C4C-4B6B-BE6A-6125E298F715}"/>
    <hyperlink ref="C203" location="PWSPRT!$A$1" display="Back to top of sheet" xr:uid="{FC9B314F-0550-495C-BC93-B8918EBA3FFC}"/>
    <hyperlink ref="B7" location="PWSPRT!B274" display="Table 3e: DYCP - Final plan Options" xr:uid="{50FF538B-EAD0-4A72-834E-9B302B1C06AE}"/>
    <hyperlink ref="C274" location="PWSPRT!$A$1" display="Back to top of sheet" xr:uid="{F4223486-458F-4BD6-ACFF-709D8B4B9338}"/>
    <hyperlink ref="B8" location="PWSPRT!B301" display="Table 3f: DYCP - Final plan" xr:uid="{42EF4B94-D2C7-4AF2-87FC-A87D4B2B5970}"/>
    <hyperlink ref="C301" location="PWSPRT!$A$1" display="Back to top of sheet" xr:uid="{6DE1CE4A-1B86-47DC-8775-758371F7D97F}"/>
  </hyperlinks>
  <pageMargins left="0.7" right="0.7" top="0.75" bottom="0.75" header="0.3" footer="0.3"/>
  <pageSetup paperSize="9" orientation="portrait" r:id="rId1"/>
  <drawing r:id="rId2"/>
  <tableParts count="6">
    <tablePart r:id="rId3"/>
    <tablePart r:id="rId4"/>
    <tablePart r:id="rId5"/>
    <tablePart r:id="rId6"/>
    <tablePart r:id="rId7"/>
    <tablePart r:id="rId8"/>
  </tableParts>
  <extLst>
    <ext xmlns:x14="http://schemas.microsoft.com/office/spreadsheetml/2009/9/main" uri="{05C60535-1F16-4fd2-B633-F4F36F0B64E0}">
      <x14:sparklineGroups xmlns:xm="http://schemas.microsoft.com/office/excel/2006/main">
        <x14:sparklineGroup displayEmptyCellsAs="gap" high="1" low="1" negative="1" xr2:uid="{A5FF7145-70B6-456A-A0DC-B06E4934E3A9}">
          <x14:colorSeries rgb="FF376092"/>
          <x14:colorNegative rgb="FFD00000"/>
          <x14:colorAxis rgb="FF000000"/>
          <x14:colorMarkers rgb="FFD00000"/>
          <x14:colorFirst rgb="FFD00000"/>
          <x14:colorLast rgb="FFD00000"/>
          <x14:colorHigh rgb="FFD00000"/>
          <x14:colorLow rgb="FFD00000"/>
          <x14:sparklines>
            <x14:sparkline>
              <xm:f>PWSPRT!G66:CI66</xm:f>
              <xm:sqref>F66</xm:sqref>
            </x14:sparkline>
            <x14:sparkline>
              <xm:f>PWSPRT!G67:CI67</xm:f>
              <xm:sqref>F67</xm:sqref>
            </x14:sparkline>
            <x14:sparkline>
              <xm:f>PWSPRT!G68:CI68</xm:f>
              <xm:sqref>F68</xm:sqref>
            </x14:sparkline>
            <x14:sparkline>
              <xm:f>PWSPRT!G69:CI69</xm:f>
              <xm:sqref>F69</xm:sqref>
            </x14:sparkline>
            <x14:sparkline>
              <xm:f>PWSPRT!G70:CI70</xm:f>
              <xm:sqref>F70</xm:sqref>
            </x14:sparkline>
            <x14:sparkline>
              <xm:f>PWSPRT!G71:CI71</xm:f>
              <xm:sqref>F71</xm:sqref>
            </x14:sparkline>
            <x14:sparkline>
              <xm:f>PWSPRT!G72:CI72</xm:f>
              <xm:sqref>F72</xm:sqref>
            </x14:sparkline>
          </x14:sparklines>
        </x14:sparklineGroup>
        <x14:sparklineGroup displayEmptyCellsAs="gap" high="1" low="1" negative="1" xr2:uid="{4D6093F6-9FF7-4735-93B6-712E715BFB5B}">
          <x14:colorSeries rgb="FF376092"/>
          <x14:colorNegative rgb="FFD00000"/>
          <x14:colorAxis rgb="FF000000"/>
          <x14:colorMarkers rgb="FFD00000"/>
          <x14:colorFirst rgb="FFD00000"/>
          <x14:colorLast rgb="FFD00000"/>
          <x14:colorHigh rgb="FFD00000"/>
          <x14:colorLow rgb="FFD00000"/>
          <x14:sparklines>
            <x14:sparkline>
              <xm:f>PWSPRT!G156:CI156</xm:f>
              <xm:sqref>F156</xm:sqref>
            </x14:sparkline>
            <x14:sparkline>
              <xm:f>PWSPRT!G157:CI157</xm:f>
              <xm:sqref>F157</xm:sqref>
            </x14:sparkline>
            <x14:sparkline>
              <xm:f>PWSPRT!G158:CI158</xm:f>
              <xm:sqref>F158</xm:sqref>
            </x14:sparkline>
            <x14:sparkline>
              <xm:f>PWSPRT!G159:CI159</xm:f>
              <xm:sqref>F159</xm:sqref>
            </x14:sparkline>
            <x14:sparkline>
              <xm:f>PWSPRT!G160:CI160</xm:f>
              <xm:sqref>F160</xm:sqref>
            </x14:sparkline>
            <x14:sparkline>
              <xm:f>PWSPRT!G161:CI161</xm:f>
              <xm:sqref>F161</xm:sqref>
            </x14:sparkline>
            <x14:sparkline>
              <xm:f>PWSPRT!G162:CI162</xm:f>
              <xm:sqref>F162</xm:sqref>
            </x14:sparkline>
          </x14:sparklines>
        </x14:sparklineGroup>
        <x14:sparklineGroup displayEmptyCellsAs="gap" high="1" low="1" negative="1" xr2:uid="{6B0A4B39-3936-4F5A-8862-73231857C883}">
          <x14:colorSeries rgb="FF376092"/>
          <x14:colorNegative rgb="FFD00000"/>
          <x14:colorAxis rgb="FF000000"/>
          <x14:colorMarkers rgb="FFD00000"/>
          <x14:colorFirst rgb="FFD00000"/>
          <x14:colorLast rgb="FFD00000"/>
          <x14:colorHigh rgb="FFD00000"/>
          <x14:colorLow rgb="FFD00000"/>
          <x14:sparklines>
            <x14:sparkline>
              <xm:f>PWSPRT!G337:CI337</xm:f>
              <xm:sqref>F337</xm:sqref>
            </x14:sparkline>
            <x14:sparkline>
              <xm:f>PWSPRT!G338:CI338</xm:f>
              <xm:sqref>F338</xm:sqref>
            </x14:sparkline>
            <x14:sparkline>
              <xm:f>PWSPRT!G339:CI339</xm:f>
              <xm:sqref>F339</xm:sqref>
            </x14:sparkline>
            <x14:sparkline>
              <xm:f>PWSPRT!G340:CI340</xm:f>
              <xm:sqref>F340</xm:sqref>
            </x14:sparkline>
            <x14:sparkline>
              <xm:f>PWSPRT!G341:CI341</xm:f>
              <xm:sqref>F341</xm:sqref>
            </x14:sparkline>
            <x14:sparkline>
              <xm:f>PWSPRT!G342:CI342</xm:f>
              <xm:sqref>F342</xm:sqref>
            </x14:sparkline>
            <x14:sparkline>
              <xm:f>PWSPRT!G343:CI343</xm:f>
              <xm:sqref>F343</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CI278"/>
  <sheetViews>
    <sheetView zoomScale="55" zoomScaleNormal="55" workbookViewId="0">
      <selection activeCell="L239" sqref="L239"/>
    </sheetView>
  </sheetViews>
  <sheetFormatPr defaultColWidth="8.81640625" defaultRowHeight="13.8" x14ac:dyDescent="0.25"/>
  <cols>
    <col min="1" max="1" width="2.1796875" style="1" customWidth="1"/>
    <col min="2" max="2" width="18.453125" style="1" bestFit="1" customWidth="1"/>
    <col min="3" max="3" width="45.90625" style="1" bestFit="1" customWidth="1"/>
    <col min="4" max="4" width="28.1796875" style="1" customWidth="1"/>
    <col min="5" max="5" width="23.1796875" style="1" customWidth="1"/>
    <col min="6" max="6" width="12.1796875" style="1" customWidth="1"/>
    <col min="7" max="7" width="17.1796875" style="1" bestFit="1" customWidth="1"/>
    <col min="8" max="8" width="13.1796875" style="1" customWidth="1"/>
    <col min="9" max="9" width="11.81640625" style="1" bestFit="1" customWidth="1"/>
    <col min="10" max="10" width="11.81640625" style="1" customWidth="1"/>
    <col min="11" max="11" width="75.1796875" style="1" customWidth="1"/>
    <col min="12" max="12" width="10.1796875" style="1" bestFit="1" customWidth="1"/>
    <col min="13" max="14" width="10.1796875" style="1" customWidth="1"/>
    <col min="15" max="16" width="11.1796875" style="1" bestFit="1" customWidth="1"/>
    <col min="17" max="17" width="14" style="1" customWidth="1"/>
    <col min="18" max="18" width="131.36328125" style="1" customWidth="1"/>
    <col min="19" max="19" width="14.81640625" style="1" bestFit="1" customWidth="1"/>
    <col min="20" max="20" width="16.81640625" style="1" bestFit="1" customWidth="1"/>
    <col min="21" max="35" width="16.81640625" style="1" customWidth="1"/>
    <col min="36" max="36" width="11.1796875" style="1" customWidth="1"/>
    <col min="37" max="38" width="11.54296875" style="1" customWidth="1"/>
    <col min="39" max="39" width="10.453125" style="1" customWidth="1"/>
    <col min="40" max="40" width="10.81640625" style="1" customWidth="1"/>
    <col min="41" max="41" width="10.54296875" style="1" customWidth="1"/>
    <col min="42" max="43" width="11.1796875" style="1" customWidth="1"/>
    <col min="44" max="47" width="11.08984375" style="1" customWidth="1"/>
    <col min="48" max="48" width="19.08984375" style="1" customWidth="1"/>
    <col min="49" max="49" width="49.08984375" style="1" customWidth="1"/>
    <col min="50" max="50" width="26.08984375" style="1" customWidth="1"/>
    <col min="51" max="51" width="17.81640625" style="1" customWidth="1"/>
    <col min="52" max="52" width="18.08984375" style="1" customWidth="1"/>
    <col min="53" max="53" width="25.54296875" style="1" customWidth="1"/>
    <col min="54" max="54" width="25" style="1" customWidth="1"/>
    <col min="55" max="55" width="15.81640625" style="1" customWidth="1"/>
    <col min="56" max="56" width="28.08984375" style="1" customWidth="1"/>
    <col min="57" max="57" width="25.90625" style="1" customWidth="1"/>
    <col min="58" max="16384" width="8.81640625" style="1"/>
  </cols>
  <sheetData>
    <row r="1" spans="1:58" ht="14.4" thickBot="1" x14ac:dyDescent="0.3">
      <c r="A1" s="69"/>
      <c r="B1" s="71"/>
      <c r="C1" s="69"/>
      <c r="D1" s="69"/>
      <c r="E1" s="69"/>
      <c r="F1" s="69"/>
      <c r="G1" s="69"/>
      <c r="H1" s="69"/>
      <c r="I1" s="69"/>
      <c r="J1" s="69"/>
      <c r="K1" s="69"/>
      <c r="L1" s="69"/>
      <c r="M1" s="69"/>
      <c r="N1" s="69"/>
      <c r="O1" s="69"/>
      <c r="P1" s="69"/>
      <c r="Q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row>
    <row r="2" spans="1:58" ht="14.4" thickBot="1" x14ac:dyDescent="0.3">
      <c r="A2" s="69"/>
      <c r="B2" s="464" t="s">
        <v>57</v>
      </c>
      <c r="C2" s="465" t="str">
        <f>'TITLE PAGE'!$D$18</f>
        <v>Portsmouth Water</v>
      </c>
      <c r="D2" s="464" t="s">
        <v>2</v>
      </c>
      <c r="E2" s="466" t="s">
        <v>2363</v>
      </c>
      <c r="F2" s="69"/>
      <c r="G2" s="1209" t="s">
        <v>56</v>
      </c>
      <c r="H2" s="69"/>
      <c r="I2" s="69"/>
      <c r="J2" s="69"/>
      <c r="K2" s="69"/>
      <c r="L2" s="69"/>
      <c r="M2" s="69"/>
      <c r="N2" s="69"/>
      <c r="O2" s="69"/>
      <c r="P2" s="69"/>
      <c r="Q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row>
    <row r="3" spans="1:58" ht="15" thickBot="1" x14ac:dyDescent="0.35">
      <c r="A3" s="69"/>
      <c r="B3" s="71"/>
      <c r="C3" s="69"/>
      <c r="D3" s="69"/>
      <c r="E3" s="69"/>
      <c r="F3" s="69"/>
      <c r="G3" s="69"/>
      <c r="H3" s="69"/>
      <c r="I3" s="69"/>
      <c r="J3" s="69"/>
      <c r="K3" s="69"/>
      <c r="L3" s="69"/>
      <c r="M3" s="69"/>
      <c r="N3" s="69"/>
      <c r="O3" s="69"/>
      <c r="P3" s="69"/>
      <c r="Q3" s="69"/>
      <c r="T3" s="69"/>
      <c r="U3" s="69"/>
      <c r="V3" s="69"/>
      <c r="W3" s="69"/>
      <c r="X3" s="69"/>
      <c r="Y3" s="69"/>
      <c r="Z3" s="69"/>
      <c r="AA3" s="69"/>
      <c r="AB3" s="69"/>
      <c r="AC3" s="391"/>
      <c r="AD3" s="69"/>
      <c r="AE3" s="69"/>
      <c r="AF3" s="69"/>
      <c r="AG3" s="69"/>
      <c r="AH3" s="69"/>
      <c r="AI3" s="69"/>
      <c r="AJ3" s="69"/>
      <c r="AK3" s="69"/>
      <c r="AL3" s="69"/>
      <c r="AM3" s="69"/>
      <c r="AN3" s="69"/>
      <c r="AO3" s="69"/>
      <c r="AP3" s="69"/>
      <c r="AQ3" s="69"/>
      <c r="AR3" s="69"/>
      <c r="AS3" s="69"/>
      <c r="AT3" s="69"/>
      <c r="AU3" s="69"/>
      <c r="AV3" s="69"/>
      <c r="AW3" s="69"/>
    </row>
    <row r="4" spans="1:58" ht="42" thickBot="1" x14ac:dyDescent="0.3">
      <c r="A4" s="69"/>
      <c r="B4" s="216" t="s">
        <v>705</v>
      </c>
      <c r="C4" s="69"/>
      <c r="D4" s="69"/>
      <c r="E4" s="69"/>
      <c r="F4" s="69"/>
      <c r="G4" s="69"/>
      <c r="H4" s="69"/>
      <c r="I4" s="69"/>
      <c r="J4" s="69"/>
      <c r="K4" s="69"/>
      <c r="L4" s="69"/>
      <c r="M4" s="69"/>
      <c r="N4" s="69"/>
      <c r="O4" s="69"/>
      <c r="P4" s="69"/>
      <c r="Q4" s="69"/>
      <c r="T4" s="69"/>
      <c r="U4" s="69"/>
      <c r="V4" s="69"/>
      <c r="W4" s="69"/>
      <c r="X4" s="69"/>
      <c r="Y4" s="69"/>
      <c r="Z4" s="69"/>
      <c r="AA4" s="69"/>
      <c r="AB4" s="69"/>
      <c r="AC4" s="69"/>
      <c r="AD4" s="69"/>
      <c r="AE4" s="69"/>
      <c r="AF4" s="69"/>
      <c r="AG4" s="69"/>
      <c r="AH4" s="69"/>
      <c r="AI4" s="1312" t="s">
        <v>706</v>
      </c>
      <c r="AJ4" s="1713" t="s">
        <v>707</v>
      </c>
      <c r="AK4" s="1714"/>
      <c r="AL4" s="1713" t="s">
        <v>708</v>
      </c>
      <c r="AM4" s="1714"/>
      <c r="AN4" s="1713" t="s">
        <v>709</v>
      </c>
      <c r="AO4" s="1714"/>
      <c r="AP4" s="1713" t="s">
        <v>710</v>
      </c>
      <c r="AQ4" s="1714"/>
      <c r="AR4" s="1713" t="s">
        <v>711</v>
      </c>
      <c r="AS4" s="1714"/>
      <c r="AT4" s="1713" t="s">
        <v>712</v>
      </c>
      <c r="AU4" s="1714"/>
      <c r="AV4" s="69"/>
      <c r="AW4" s="69"/>
    </row>
    <row r="5" spans="1:58" ht="111.6" thickTop="1" thickBot="1" x14ac:dyDescent="0.3">
      <c r="A5" s="69"/>
      <c r="B5" s="1313" t="s">
        <v>63</v>
      </c>
      <c r="C5" s="1314" t="s">
        <v>713</v>
      </c>
      <c r="D5" s="1314" t="s">
        <v>714</v>
      </c>
      <c r="E5" s="1314" t="s">
        <v>715</v>
      </c>
      <c r="F5" s="1314" t="s">
        <v>716</v>
      </c>
      <c r="G5" s="1314" t="s">
        <v>717</v>
      </c>
      <c r="H5" s="1314" t="s">
        <v>718</v>
      </c>
      <c r="I5" s="1314" t="s">
        <v>719</v>
      </c>
      <c r="J5" s="1314" t="s">
        <v>720</v>
      </c>
      <c r="K5" s="1314" t="s">
        <v>721</v>
      </c>
      <c r="L5" s="1314" t="s">
        <v>722</v>
      </c>
      <c r="M5" s="1314" t="s">
        <v>723</v>
      </c>
      <c r="N5" s="1314" t="s">
        <v>724</v>
      </c>
      <c r="O5" s="1314" t="s">
        <v>725</v>
      </c>
      <c r="P5" s="1314" t="s">
        <v>726</v>
      </c>
      <c r="Q5" s="1314" t="s">
        <v>727</v>
      </c>
      <c r="R5" s="1314" t="s">
        <v>728</v>
      </c>
      <c r="S5" s="1314" t="s">
        <v>729</v>
      </c>
      <c r="T5" s="1314" t="s">
        <v>730</v>
      </c>
      <c r="U5" s="1314" t="s">
        <v>731</v>
      </c>
      <c r="V5" s="1314" t="s">
        <v>732</v>
      </c>
      <c r="W5" s="1314" t="s">
        <v>733</v>
      </c>
      <c r="X5" s="1314" t="s">
        <v>734</v>
      </c>
      <c r="Y5" s="1314" t="s">
        <v>735</v>
      </c>
      <c r="Z5" s="1314" t="s">
        <v>736</v>
      </c>
      <c r="AA5" s="1314" t="s">
        <v>737</v>
      </c>
      <c r="AB5" s="1314" t="s">
        <v>738</v>
      </c>
      <c r="AC5" s="1315" t="s">
        <v>739</v>
      </c>
      <c r="AD5" s="1315" t="s">
        <v>740</v>
      </c>
      <c r="AE5" s="1315" t="s">
        <v>741</v>
      </c>
      <c r="AF5" s="1315" t="s">
        <v>742</v>
      </c>
      <c r="AG5" s="1316" t="s">
        <v>743</v>
      </c>
      <c r="AH5" s="1316" t="s">
        <v>744</v>
      </c>
      <c r="AI5" s="1317" t="s">
        <v>745</v>
      </c>
      <c r="AJ5" s="1219" t="s">
        <v>746</v>
      </c>
      <c r="AK5" s="1220" t="s">
        <v>747</v>
      </c>
      <c r="AL5" s="1219" t="s">
        <v>748</v>
      </c>
      <c r="AM5" s="1220" t="s">
        <v>749</v>
      </c>
      <c r="AN5" s="1219" t="s">
        <v>750</v>
      </c>
      <c r="AO5" s="1220" t="s">
        <v>751</v>
      </c>
      <c r="AP5" s="1219" t="s">
        <v>752</v>
      </c>
      <c r="AQ5" s="1220" t="s">
        <v>753</v>
      </c>
      <c r="AR5" s="1219" t="s">
        <v>754</v>
      </c>
      <c r="AS5" s="1220" t="s">
        <v>755</v>
      </c>
      <c r="AT5" s="1219" t="s">
        <v>756</v>
      </c>
      <c r="AU5" s="1220" t="s">
        <v>757</v>
      </c>
      <c r="AV5" s="1314" t="s">
        <v>1872</v>
      </c>
      <c r="AW5" s="1314" t="s">
        <v>1873</v>
      </c>
      <c r="AX5" s="1318" t="s">
        <v>1865</v>
      </c>
      <c r="AY5" s="1318" t="s">
        <v>1866</v>
      </c>
      <c r="AZ5" s="1415" t="s">
        <v>1867</v>
      </c>
      <c r="BA5" s="1415" t="s">
        <v>1868</v>
      </c>
      <c r="BB5" s="1415" t="s">
        <v>1869</v>
      </c>
      <c r="BC5" s="1415" t="s">
        <v>1870</v>
      </c>
      <c r="BD5" s="1416" t="s">
        <v>1871</v>
      </c>
      <c r="BE5" s="1607" t="s">
        <v>2116</v>
      </c>
      <c r="BF5" s="1607" t="s">
        <v>2117</v>
      </c>
    </row>
    <row r="6" spans="1:58" ht="28.8" x14ac:dyDescent="0.25">
      <c r="A6" s="69"/>
      <c r="B6"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6" s="1355" t="s">
        <v>2408</v>
      </c>
      <c r="D6" s="1355" t="s">
        <v>2409</v>
      </c>
      <c r="E6" s="1469" t="s">
        <v>774</v>
      </c>
      <c r="F6" s="1143" t="str">
        <f>VLOOKUP(TBL4_OptApp[[#This Row],[Option type
Defined List]],'Option Typs_Grps'!B$2:C$47, 2, FALSE)</f>
        <v>Distribution Options</v>
      </c>
      <c r="G6" s="73" t="s">
        <v>354</v>
      </c>
      <c r="H6" s="72" t="s">
        <v>765</v>
      </c>
      <c r="I6" s="72" t="s">
        <v>1784</v>
      </c>
      <c r="J6" s="72"/>
      <c r="K6" s="1355"/>
      <c r="L6" s="72" t="s">
        <v>1784</v>
      </c>
      <c r="M6" s="72" t="s">
        <v>1784</v>
      </c>
      <c r="N6" s="72" t="s">
        <v>1784</v>
      </c>
      <c r="O6" s="72" t="s">
        <v>1784</v>
      </c>
      <c r="P6" s="72" t="s">
        <v>1784</v>
      </c>
      <c r="Q6" s="72" t="s">
        <v>1783</v>
      </c>
      <c r="R6" s="1355"/>
      <c r="S6" s="1355" t="s">
        <v>1497</v>
      </c>
      <c r="T6" s="1355" t="s">
        <v>354</v>
      </c>
      <c r="U6" s="72">
        <v>45</v>
      </c>
      <c r="V6" s="72">
        <v>5</v>
      </c>
      <c r="W6" s="72" t="s">
        <v>940</v>
      </c>
      <c r="X6" s="72">
        <v>31.905626679901459</v>
      </c>
      <c r="Y6" s="72">
        <v>0.63381939423760025</v>
      </c>
      <c r="Z6" s="72">
        <v>7.2180109503860299</v>
      </c>
      <c r="AA6" s="72">
        <v>42.967337533038418</v>
      </c>
      <c r="AB6" s="72">
        <v>45</v>
      </c>
      <c r="AC6" s="72">
        <v>10052.384395373538</v>
      </c>
      <c r="AD6" s="72">
        <v>13.994375896199994</v>
      </c>
      <c r="AE6" s="72">
        <v>13.362246059916474</v>
      </c>
      <c r="AF6" s="72">
        <v>4.2114236568481846</v>
      </c>
      <c r="AG6" s="72">
        <v>10.314801969268704</v>
      </c>
      <c r="AH6" s="72">
        <v>39.05176179508635</v>
      </c>
      <c r="AI6" s="72">
        <v>-1.0437701947175001E-5</v>
      </c>
      <c r="AJ6" s="72">
        <v>-80.177735085001999</v>
      </c>
      <c r="AK6" s="72"/>
      <c r="AL6" s="72"/>
      <c r="AM6" s="72">
        <v>-6.3497200971750096E-6</v>
      </c>
      <c r="AN6" s="72"/>
      <c r="AO6" s="72">
        <v>-4.0879818500000005E-6</v>
      </c>
      <c r="AP6" s="72" t="s">
        <v>1787</v>
      </c>
      <c r="AQ6" s="72"/>
      <c r="AR6" s="72">
        <v>-4</v>
      </c>
      <c r="AS6" s="72"/>
      <c r="AT6" s="72"/>
      <c r="AU6" s="72"/>
      <c r="AV6" s="72">
        <v>0</v>
      </c>
      <c r="AW6" s="1355" t="s">
        <v>2395</v>
      </c>
      <c r="AX6" s="1410">
        <v>8.1303101669744571</v>
      </c>
      <c r="AY6" s="1410" t="s">
        <v>1784</v>
      </c>
      <c r="AZ6" s="1410" t="s">
        <v>1784</v>
      </c>
      <c r="BA6" s="1406" t="s">
        <v>1784</v>
      </c>
      <c r="BB6" s="1406" t="s">
        <v>1784</v>
      </c>
      <c r="BC6" s="1406" t="s">
        <v>1788</v>
      </c>
      <c r="BD6" s="1414"/>
      <c r="BE6" s="1406" t="s">
        <v>2408</v>
      </c>
      <c r="BF6" s="1406">
        <v>45</v>
      </c>
    </row>
    <row r="7" spans="1:58" ht="43.2" x14ac:dyDescent="0.25">
      <c r="A7" s="69"/>
      <c r="B7"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7" s="1355" t="s">
        <v>2426</v>
      </c>
      <c r="D7" s="1355" t="s">
        <v>2427</v>
      </c>
      <c r="E7" s="1470" t="s">
        <v>768</v>
      </c>
      <c r="F7" s="1143" t="str">
        <f>VLOOKUP(TBL4_OptApp[[#This Row],[Option type
Defined List]],'Option Typs_Grps'!B$2:C$47, 2, FALSE)</f>
        <v>Resource Options</v>
      </c>
      <c r="G7" s="73" t="s">
        <v>354</v>
      </c>
      <c r="H7" s="72" t="s">
        <v>765</v>
      </c>
      <c r="I7" s="72" t="s">
        <v>1784</v>
      </c>
      <c r="J7" s="72"/>
      <c r="K7" s="1355" t="s">
        <v>2398</v>
      </c>
      <c r="L7" s="72" t="s">
        <v>1784</v>
      </c>
      <c r="M7" s="72" t="s">
        <v>1784</v>
      </c>
      <c r="N7" s="72" t="s">
        <v>1783</v>
      </c>
      <c r="O7" s="72" t="s">
        <v>1784</v>
      </c>
      <c r="P7" s="72" t="s">
        <v>1784</v>
      </c>
      <c r="Q7" s="72" t="s">
        <v>1783</v>
      </c>
      <c r="R7" s="1355"/>
      <c r="S7" s="1355" t="s">
        <v>1509</v>
      </c>
      <c r="T7" s="1355" t="s">
        <v>354</v>
      </c>
      <c r="U7" s="72">
        <v>50</v>
      </c>
      <c r="V7" s="72">
        <v>5</v>
      </c>
      <c r="W7" s="72" t="s">
        <v>1933</v>
      </c>
      <c r="X7" s="72">
        <v>0</v>
      </c>
      <c r="Y7" s="72">
        <v>3.0185098500000085</v>
      </c>
      <c r="Z7" s="72">
        <v>0</v>
      </c>
      <c r="AA7" s="72">
        <v>0</v>
      </c>
      <c r="AB7" s="72">
        <v>0</v>
      </c>
      <c r="AC7" s="72">
        <v>0</v>
      </c>
      <c r="AD7" s="72">
        <v>81.926033024999711</v>
      </c>
      <c r="AE7" s="72">
        <v>0</v>
      </c>
      <c r="AF7" s="72">
        <v>2.7373643581889984</v>
      </c>
      <c r="AG7" s="72">
        <v>16.539780000000029</v>
      </c>
      <c r="AH7" s="72">
        <v>69.577201409468742</v>
      </c>
      <c r="AI7" s="72">
        <v>0</v>
      </c>
      <c r="AJ7" s="72">
        <v>0</v>
      </c>
      <c r="AK7" s="72"/>
      <c r="AL7" s="72"/>
      <c r="AM7" s="72">
        <v>0</v>
      </c>
      <c r="AN7" s="72"/>
      <c r="AO7" s="72">
        <v>0</v>
      </c>
      <c r="AP7" s="72" t="s">
        <v>1791</v>
      </c>
      <c r="AQ7" s="72"/>
      <c r="AR7" s="72">
        <v>0</v>
      </c>
      <c r="AS7" s="72"/>
      <c r="AT7" s="72"/>
      <c r="AU7" s="72"/>
      <c r="AV7" s="72">
        <v>0</v>
      </c>
      <c r="AW7" s="1355" t="s">
        <v>2399</v>
      </c>
      <c r="AX7" s="1214">
        <v>0</v>
      </c>
      <c r="AY7" s="1214" t="s">
        <v>1784</v>
      </c>
      <c r="AZ7" s="1214" t="s">
        <v>1783</v>
      </c>
      <c r="BA7" s="1213" t="s">
        <v>1784</v>
      </c>
      <c r="BB7" s="1213" t="s">
        <v>1784</v>
      </c>
      <c r="BC7" s="1213" t="s">
        <v>1788</v>
      </c>
      <c r="BD7" s="1413" t="s">
        <v>2400</v>
      </c>
      <c r="BE7" s="1213" t="s">
        <v>2426</v>
      </c>
      <c r="BF7" s="1213">
        <v>50</v>
      </c>
    </row>
    <row r="8" spans="1:58" ht="28.8" x14ac:dyDescent="0.25">
      <c r="A8" s="69"/>
      <c r="B8"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8" s="1355" t="s">
        <v>1593</v>
      </c>
      <c r="D8" s="1355" t="s">
        <v>1688</v>
      </c>
      <c r="E8" s="1470" t="s">
        <v>1288</v>
      </c>
      <c r="F8" s="1143" t="str">
        <f>VLOOKUP(TBL4_OptApp[[#This Row],[Option type
Defined List]],'Option Typs_Grps'!B$2:C$47, 2, FALSE)</f>
        <v>Customer Options</v>
      </c>
      <c r="G8" s="73" t="s">
        <v>354</v>
      </c>
      <c r="H8" s="72" t="s">
        <v>765</v>
      </c>
      <c r="I8" s="72" t="s">
        <v>1783</v>
      </c>
      <c r="J8" s="72"/>
      <c r="K8" s="1355"/>
      <c r="L8" s="72" t="s">
        <v>1784</v>
      </c>
      <c r="M8" s="72" t="s">
        <v>1784</v>
      </c>
      <c r="N8" s="72" t="s">
        <v>1784</v>
      </c>
      <c r="O8" s="72" t="s">
        <v>1784</v>
      </c>
      <c r="P8" s="72" t="s">
        <v>1784</v>
      </c>
      <c r="Q8" s="72" t="s">
        <v>1784</v>
      </c>
      <c r="R8" s="1355"/>
      <c r="S8" s="1355"/>
      <c r="T8" s="1355"/>
      <c r="U8" s="72">
        <v>13.5</v>
      </c>
      <c r="V8" s="72">
        <v>0</v>
      </c>
      <c r="W8" s="72" t="s">
        <v>934</v>
      </c>
      <c r="X8" s="72"/>
      <c r="Y8" s="72"/>
      <c r="Z8" s="72"/>
      <c r="AA8" s="72">
        <v>13.5</v>
      </c>
      <c r="AB8" s="72">
        <v>13.5</v>
      </c>
      <c r="AC8" s="72"/>
      <c r="AD8" s="72"/>
      <c r="AE8" s="72"/>
      <c r="AF8" s="72"/>
      <c r="AG8" s="72"/>
      <c r="AH8" s="72"/>
      <c r="AI8" s="72"/>
      <c r="AJ8" s="72"/>
      <c r="AK8" s="72"/>
      <c r="AL8" s="72"/>
      <c r="AM8" s="72"/>
      <c r="AN8" s="72"/>
      <c r="AO8" s="72"/>
      <c r="AP8" s="72"/>
      <c r="AQ8" s="72"/>
      <c r="AR8" s="72">
        <v>2</v>
      </c>
      <c r="AS8" s="72"/>
      <c r="AT8" s="72"/>
      <c r="AU8" s="72"/>
      <c r="AV8" s="72">
        <v>0</v>
      </c>
      <c r="AW8" s="1355" t="s">
        <v>1593</v>
      </c>
      <c r="AX8" s="1214">
        <v>0</v>
      </c>
      <c r="AY8" s="1214" t="s">
        <v>1784</v>
      </c>
      <c r="AZ8" s="1214" t="s">
        <v>1784</v>
      </c>
      <c r="BA8" s="1213" t="s">
        <v>1784</v>
      </c>
      <c r="BB8" s="1213" t="s">
        <v>1784</v>
      </c>
      <c r="BC8" s="1213" t="s">
        <v>1786</v>
      </c>
      <c r="BD8" s="1413"/>
      <c r="BE8" s="1213" t="s">
        <v>1593</v>
      </c>
      <c r="BF8" s="1213">
        <v>13.5</v>
      </c>
    </row>
    <row r="9" spans="1:58" ht="28.8" x14ac:dyDescent="0.25">
      <c r="A9" s="69"/>
      <c r="B9"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9" s="1355" t="s">
        <v>1592</v>
      </c>
      <c r="D9" s="1355" t="s">
        <v>1687</v>
      </c>
      <c r="E9" s="1470" t="s">
        <v>1288</v>
      </c>
      <c r="F9" s="1143" t="str">
        <f>VLOOKUP(TBL4_OptApp[[#This Row],[Option type
Defined List]],'Option Typs_Grps'!B$2:C$47, 2, FALSE)</f>
        <v>Customer Options</v>
      </c>
      <c r="G9" s="73" t="s">
        <v>354</v>
      </c>
      <c r="H9" s="72" t="s">
        <v>765</v>
      </c>
      <c r="I9" s="72" t="s">
        <v>1783</v>
      </c>
      <c r="J9" s="72"/>
      <c r="K9" s="1355" t="s">
        <v>1789</v>
      </c>
      <c r="L9" s="72" t="s">
        <v>1784</v>
      </c>
      <c r="M9" s="72" t="s">
        <v>1784</v>
      </c>
      <c r="N9" s="72" t="s">
        <v>1784</v>
      </c>
      <c r="O9" s="72" t="s">
        <v>1784</v>
      </c>
      <c r="P9" s="72" t="s">
        <v>1784</v>
      </c>
      <c r="Q9" s="72" t="s">
        <v>1784</v>
      </c>
      <c r="R9" s="1355"/>
      <c r="S9" s="1355"/>
      <c r="T9" s="1355"/>
      <c r="U9" s="72">
        <v>5.3</v>
      </c>
      <c r="V9" s="72">
        <v>0</v>
      </c>
      <c r="W9" s="72" t="s">
        <v>934</v>
      </c>
      <c r="X9" s="72"/>
      <c r="Y9" s="72"/>
      <c r="Z9" s="72"/>
      <c r="AA9" s="72">
        <v>5.3000000000000043</v>
      </c>
      <c r="AB9" s="72">
        <v>5.3</v>
      </c>
      <c r="AC9" s="72"/>
      <c r="AD9" s="72"/>
      <c r="AE9" s="72"/>
      <c r="AF9" s="72"/>
      <c r="AG9" s="72"/>
      <c r="AH9" s="72"/>
      <c r="AI9" s="72"/>
      <c r="AJ9" s="72"/>
      <c r="AK9" s="72"/>
      <c r="AL9" s="72"/>
      <c r="AM9" s="72"/>
      <c r="AN9" s="72"/>
      <c r="AO9" s="72"/>
      <c r="AP9" s="72"/>
      <c r="AQ9" s="72"/>
      <c r="AR9" s="72">
        <v>2</v>
      </c>
      <c r="AS9" s="72"/>
      <c r="AT9" s="72"/>
      <c r="AU9" s="72"/>
      <c r="AV9" s="72">
        <v>0</v>
      </c>
      <c r="AW9" s="1355" t="s">
        <v>1592</v>
      </c>
      <c r="AX9" s="1214">
        <v>0</v>
      </c>
      <c r="AY9" s="1214" t="s">
        <v>1784</v>
      </c>
      <c r="AZ9" s="1214" t="s">
        <v>1784</v>
      </c>
      <c r="BA9" s="1213" t="s">
        <v>1784</v>
      </c>
      <c r="BB9" s="1213" t="s">
        <v>1784</v>
      </c>
      <c r="BC9" s="1213" t="s">
        <v>1786</v>
      </c>
      <c r="BD9" s="1413"/>
      <c r="BE9" s="1213" t="s">
        <v>1592</v>
      </c>
      <c r="BF9" s="1213">
        <v>5.3</v>
      </c>
    </row>
    <row r="10" spans="1:58" ht="43.2" x14ac:dyDescent="0.25">
      <c r="A10" s="69"/>
      <c r="B10"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0" s="1355" t="s">
        <v>1875</v>
      </c>
      <c r="D10" s="1355" t="s">
        <v>1686</v>
      </c>
      <c r="E10" s="1470" t="s">
        <v>764</v>
      </c>
      <c r="F10" s="1143" t="str">
        <f>VLOOKUP(TBL4_OptApp[[#This Row],[Option type
Defined List]],'Option Typs_Grps'!B$2:C$47, 2, FALSE)</f>
        <v>Resource Options</v>
      </c>
      <c r="G10" s="73" t="s">
        <v>354</v>
      </c>
      <c r="H10" s="72" t="s">
        <v>765</v>
      </c>
      <c r="I10" s="72" t="s">
        <v>1783</v>
      </c>
      <c r="J10" s="72"/>
      <c r="K10" s="1355"/>
      <c r="L10" s="72" t="s">
        <v>1784</v>
      </c>
      <c r="M10" s="72" t="s">
        <v>1784</v>
      </c>
      <c r="N10" s="72" t="s">
        <v>1784</v>
      </c>
      <c r="O10" s="72" t="s">
        <v>1784</v>
      </c>
      <c r="P10" s="72" t="s">
        <v>1784</v>
      </c>
      <c r="Q10" s="72" t="s">
        <v>1784</v>
      </c>
      <c r="R10" s="1355"/>
      <c r="S10" s="1355"/>
      <c r="T10" s="1355"/>
      <c r="U10" s="72">
        <v>3.4</v>
      </c>
      <c r="V10" s="72"/>
      <c r="W10" s="72" t="s">
        <v>934</v>
      </c>
      <c r="X10" s="72"/>
      <c r="Y10" s="72">
        <v>1.9937268601206905E-2</v>
      </c>
      <c r="Z10" s="72">
        <v>1.592990448188337</v>
      </c>
      <c r="AA10" s="72">
        <v>0.68511839593280743</v>
      </c>
      <c r="AB10" s="72">
        <v>3.4</v>
      </c>
      <c r="AC10" s="72">
        <v>100</v>
      </c>
      <c r="AD10" s="72">
        <v>0.46421065812125029</v>
      </c>
      <c r="AE10" s="72">
        <v>0.10510220141009383</v>
      </c>
      <c r="AF10" s="72">
        <v>3.4201481169725011E-2</v>
      </c>
      <c r="AG10" s="72">
        <v>8.9494595118197733</v>
      </c>
      <c r="AH10" s="72">
        <v>1.3432063860383336</v>
      </c>
      <c r="AI10" s="72"/>
      <c r="AJ10" s="72"/>
      <c r="AK10" s="72"/>
      <c r="AL10" s="72"/>
      <c r="AM10" s="72"/>
      <c r="AN10" s="72"/>
      <c r="AO10" s="72"/>
      <c r="AP10" s="72"/>
      <c r="AQ10" s="72"/>
      <c r="AR10" s="72">
        <v>-4</v>
      </c>
      <c r="AS10" s="72"/>
      <c r="AT10" s="72"/>
      <c r="AU10" s="72"/>
      <c r="AV10" s="72">
        <v>0</v>
      </c>
      <c r="AW10" s="1355" t="s">
        <v>1875</v>
      </c>
      <c r="AX10" s="1411">
        <v>8.9393042183606308</v>
      </c>
      <c r="AY10" s="1213" t="s">
        <v>1784</v>
      </c>
      <c r="AZ10" s="1213" t="s">
        <v>1784</v>
      </c>
      <c r="BA10" s="1213" t="s">
        <v>1784</v>
      </c>
      <c r="BB10" s="1213" t="s">
        <v>1784</v>
      </c>
      <c r="BC10" s="1213" t="s">
        <v>1786</v>
      </c>
      <c r="BD10" s="1413"/>
      <c r="BE10" s="1213" t="s">
        <v>1875</v>
      </c>
      <c r="BF10" s="1213">
        <v>3.4</v>
      </c>
    </row>
    <row r="11" spans="1:58" ht="43.2" x14ac:dyDescent="0.25">
      <c r="A11" s="69"/>
      <c r="B11"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 s="1355" t="s">
        <v>1683</v>
      </c>
      <c r="D11" s="1355" t="s">
        <v>1926</v>
      </c>
      <c r="E11" s="1470" t="s">
        <v>774</v>
      </c>
      <c r="F11" s="1143" t="str">
        <f>VLOOKUP(TBL4_OptApp[[#This Row],[Option type
Defined List]],'Option Typs_Grps'!B$2:C$47, 2, FALSE)</f>
        <v>Distribution Options</v>
      </c>
      <c r="G11" s="73" t="s">
        <v>354</v>
      </c>
      <c r="H11" s="72" t="s">
        <v>759</v>
      </c>
      <c r="I11" s="72" t="s">
        <v>1783</v>
      </c>
      <c r="J11" s="72"/>
      <c r="K11" s="1355"/>
      <c r="L11" s="72" t="s">
        <v>1783</v>
      </c>
      <c r="M11" s="72" t="s">
        <v>1783</v>
      </c>
      <c r="N11" s="72" t="s">
        <v>1783</v>
      </c>
      <c r="O11" s="72" t="s">
        <v>1783</v>
      </c>
      <c r="P11" s="72" t="s">
        <v>1783</v>
      </c>
      <c r="Q11" s="72" t="s">
        <v>1783</v>
      </c>
      <c r="R11" s="1355" t="s">
        <v>1863</v>
      </c>
      <c r="S11" s="1355" t="s">
        <v>1441</v>
      </c>
      <c r="T11" s="1355" t="s">
        <v>354</v>
      </c>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1355" t="s">
        <v>1683</v>
      </c>
      <c r="AX11" s="1411"/>
      <c r="AY11" s="1213" t="s">
        <v>1783</v>
      </c>
      <c r="AZ11" s="1213" t="s">
        <v>1783</v>
      </c>
      <c r="BA11" s="1213" t="s">
        <v>1783</v>
      </c>
      <c r="BB11" s="1213" t="s">
        <v>1783</v>
      </c>
      <c r="BC11" s="1213"/>
      <c r="BD11" s="1413"/>
      <c r="BE11" s="1213" t="s">
        <v>1683</v>
      </c>
      <c r="BF11" s="1213"/>
    </row>
    <row r="12" spans="1:58" ht="43.2" x14ac:dyDescent="0.25">
      <c r="A12" s="69"/>
      <c r="B12" s="114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2" s="1355" t="s">
        <v>1682</v>
      </c>
      <c r="D12" s="1355" t="s">
        <v>1781</v>
      </c>
      <c r="E12" s="1471" t="s">
        <v>774</v>
      </c>
      <c r="F12" s="1143" t="str">
        <f>VLOOKUP(TBL4_OptApp[[#This Row],[Option type
Defined List]],'Option Typs_Grps'!B$2:C$47, 2, FALSE)</f>
        <v>Distribution Options</v>
      </c>
      <c r="G12" s="73" t="s">
        <v>354</v>
      </c>
      <c r="H12" s="72" t="s">
        <v>759</v>
      </c>
      <c r="I12" s="72" t="s">
        <v>1783</v>
      </c>
      <c r="J12" s="72"/>
      <c r="K12" s="1355"/>
      <c r="L12" s="72" t="s">
        <v>1783</v>
      </c>
      <c r="M12" s="72" t="s">
        <v>1783</v>
      </c>
      <c r="N12" s="72" t="s">
        <v>1783</v>
      </c>
      <c r="O12" s="72" t="s">
        <v>1783</v>
      </c>
      <c r="P12" s="72" t="s">
        <v>1783</v>
      </c>
      <c r="Q12" s="72" t="s">
        <v>1783</v>
      </c>
      <c r="R12" s="1355" t="s">
        <v>1863</v>
      </c>
      <c r="S12" s="1355" t="s">
        <v>1441</v>
      </c>
      <c r="T12" s="1355" t="s">
        <v>354</v>
      </c>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1355" t="s">
        <v>1682</v>
      </c>
      <c r="AX12" s="1411"/>
      <c r="AY12" s="1213" t="s">
        <v>1783</v>
      </c>
      <c r="AZ12" s="1213" t="s">
        <v>1783</v>
      </c>
      <c r="BA12" s="1213" t="s">
        <v>1783</v>
      </c>
      <c r="BB12" s="1213" t="s">
        <v>1783</v>
      </c>
      <c r="BC12" s="1213"/>
      <c r="BD12" s="1413"/>
      <c r="BE12" s="1213" t="s">
        <v>1682</v>
      </c>
      <c r="BF12" s="1213"/>
    </row>
    <row r="13" spans="1:58" ht="41.4" x14ac:dyDescent="0.25">
      <c r="A13" s="69"/>
      <c r="B13"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3" s="1221" t="s">
        <v>2219</v>
      </c>
      <c r="D13" s="1355" t="s">
        <v>2410</v>
      </c>
      <c r="E13" s="1471" t="s">
        <v>770</v>
      </c>
      <c r="F13" s="1143" t="str">
        <f>VLOOKUP(TBL4_OptApp[[#This Row],[Option type
Defined List]],'Option Typs_Grps'!B$2:C$47, 2, FALSE)</f>
        <v>Resource Options</v>
      </c>
      <c r="G13" s="73" t="s">
        <v>354</v>
      </c>
      <c r="H13" s="72" t="s">
        <v>765</v>
      </c>
      <c r="I13" s="72" t="s">
        <v>1783</v>
      </c>
      <c r="J13" s="72"/>
      <c r="K13" s="1355" t="s">
        <v>2280</v>
      </c>
      <c r="L13" s="72" t="s">
        <v>1784</v>
      </c>
      <c r="M13" s="72" t="s">
        <v>1784</v>
      </c>
      <c r="N13" s="72" t="s">
        <v>1783</v>
      </c>
      <c r="O13" s="72" t="s">
        <v>1784</v>
      </c>
      <c r="P13" s="72" t="s">
        <v>1783</v>
      </c>
      <c r="Q13" s="72" t="s">
        <v>1783</v>
      </c>
      <c r="R13" s="1355"/>
      <c r="S13" s="1355"/>
      <c r="T13" s="1355"/>
      <c r="U13" s="72" t="s">
        <v>2097</v>
      </c>
      <c r="V13" s="72">
        <v>5</v>
      </c>
      <c r="W13" s="72" t="s">
        <v>942</v>
      </c>
      <c r="X13" s="72">
        <v>9.8408598000000005</v>
      </c>
      <c r="Y13" s="72">
        <v>1.352750219999999</v>
      </c>
      <c r="Z13" s="72">
        <v>1.8290309532938522</v>
      </c>
      <c r="AA13" s="72">
        <v>6.3027400438406742</v>
      </c>
      <c r="AB13" s="72">
        <v>10.000000000000002</v>
      </c>
      <c r="AC13" s="72">
        <v>3665.201465201465</v>
      </c>
      <c r="AD13" s="72">
        <v>17158.036725355043</v>
      </c>
      <c r="AE13" s="72">
        <v>10814.264514258413</v>
      </c>
      <c r="AF13" s="72">
        <v>668.12721966221511</v>
      </c>
      <c r="AG13" s="72">
        <v>45.041764493143127</v>
      </c>
      <c r="AH13" s="72">
        <v>37.895061723641682</v>
      </c>
      <c r="AI13" s="72"/>
      <c r="AJ13" s="72"/>
      <c r="AK13" s="72"/>
      <c r="AL13" s="72"/>
      <c r="AM13" s="72"/>
      <c r="AN13" s="72"/>
      <c r="AO13" s="72"/>
      <c r="AP13" s="72"/>
      <c r="AQ13" s="72"/>
      <c r="AR13" s="72">
        <v>0</v>
      </c>
      <c r="AS13" s="72"/>
      <c r="AT13" s="72"/>
      <c r="AU13" s="72"/>
      <c r="AV13" s="72">
        <v>0</v>
      </c>
      <c r="AW13" s="1355" t="s">
        <v>2281</v>
      </c>
      <c r="AX13" s="1411">
        <v>14.591884493143141</v>
      </c>
      <c r="AY13" s="1213" t="s">
        <v>1783</v>
      </c>
      <c r="AZ13" s="1213" t="s">
        <v>1783</v>
      </c>
      <c r="BA13" s="1213" t="s">
        <v>1783</v>
      </c>
      <c r="BB13" s="1213" t="s">
        <v>1783</v>
      </c>
      <c r="BC13" s="1213" t="s">
        <v>2098</v>
      </c>
      <c r="BD13" s="1413" t="s">
        <v>2109</v>
      </c>
      <c r="BE13" s="1213" t="s">
        <v>2219</v>
      </c>
      <c r="BF13" s="1213">
        <v>10</v>
      </c>
    </row>
    <row r="14" spans="1:58" ht="41.4" x14ac:dyDescent="0.25">
      <c r="A14" s="69"/>
      <c r="B14"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4" s="1221" t="s">
        <v>2221</v>
      </c>
      <c r="D14" s="1355" t="s">
        <v>2411</v>
      </c>
      <c r="E14" s="1472" t="s">
        <v>770</v>
      </c>
      <c r="F14" s="1215" t="str">
        <f>VLOOKUP(TBL4_OptApp[[#This Row],[Option type
Defined List]],'Option Typs_Grps'!B$2:C$47, 2, FALSE)</f>
        <v>Resource Options</v>
      </c>
      <c r="G14" s="73" t="s">
        <v>354</v>
      </c>
      <c r="H14" s="72" t="s">
        <v>765</v>
      </c>
      <c r="I14" s="72" t="s">
        <v>1783</v>
      </c>
      <c r="J14" s="72"/>
      <c r="K14" s="1355"/>
      <c r="L14" s="72" t="s">
        <v>1784</v>
      </c>
      <c r="M14" s="72" t="s">
        <v>1784</v>
      </c>
      <c r="N14" s="72" t="s">
        <v>1783</v>
      </c>
      <c r="O14" s="72" t="s">
        <v>1784</v>
      </c>
      <c r="P14" s="72" t="s">
        <v>1783</v>
      </c>
      <c r="Q14" s="72" t="s">
        <v>1783</v>
      </c>
      <c r="R14" s="1355"/>
      <c r="S14" s="1355"/>
      <c r="T14" s="1355"/>
      <c r="U14" s="1214" t="s">
        <v>2097</v>
      </c>
      <c r="V14" s="1214">
        <v>5</v>
      </c>
      <c r="W14" s="1214" t="s">
        <v>942</v>
      </c>
      <c r="X14" s="1214">
        <v>22.03622618136</v>
      </c>
      <c r="Y14" s="1214">
        <v>1.4801181970847985</v>
      </c>
      <c r="Z14" s="1214">
        <v>2.4119174731306741</v>
      </c>
      <c r="AA14" s="1214">
        <v>3.9538376037208471</v>
      </c>
      <c r="AB14" s="1214">
        <v>10.000000000000002</v>
      </c>
      <c r="AC14" s="1214">
        <v>5788.3204672637639</v>
      </c>
      <c r="AD14" s="1214">
        <v>17158.036725355043</v>
      </c>
      <c r="AE14" s="1214">
        <v>6784.0090810732063</v>
      </c>
      <c r="AF14" s="1214">
        <v>668.99714322368277</v>
      </c>
      <c r="AG14" s="1214">
        <v>59.508351426936152</v>
      </c>
      <c r="AH14" s="1214">
        <v>50.066259076933015</v>
      </c>
      <c r="AI14" s="72"/>
      <c r="AJ14" s="72"/>
      <c r="AK14" s="72"/>
      <c r="AL14" s="72"/>
      <c r="AM14" s="72"/>
      <c r="AN14" s="72"/>
      <c r="AO14" s="72"/>
      <c r="AP14" s="72"/>
      <c r="AQ14" s="72"/>
      <c r="AR14" s="72">
        <v>-3</v>
      </c>
      <c r="AS14" s="72"/>
      <c r="AT14" s="72"/>
      <c r="AU14" s="72"/>
      <c r="AV14" s="72">
        <v>0</v>
      </c>
      <c r="AW14" s="1355" t="s">
        <v>2282</v>
      </c>
      <c r="AX14" s="1411">
        <v>29.058471426936183</v>
      </c>
      <c r="AY14" s="1213" t="s">
        <v>1783</v>
      </c>
      <c r="AZ14" s="1213" t="s">
        <v>1783</v>
      </c>
      <c r="BA14" s="1213" t="s">
        <v>1783</v>
      </c>
      <c r="BB14" s="1213" t="s">
        <v>1783</v>
      </c>
      <c r="BC14" s="1213" t="s">
        <v>2098</v>
      </c>
      <c r="BD14" s="1413"/>
      <c r="BE14" s="1213" t="s">
        <v>2221</v>
      </c>
      <c r="BF14" s="1213">
        <v>10</v>
      </c>
    </row>
    <row r="15" spans="1:58" ht="69" x14ac:dyDescent="0.25">
      <c r="A15" s="69"/>
      <c r="B15"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5" s="1221" t="s">
        <v>1681</v>
      </c>
      <c r="D15" s="1355" t="s">
        <v>1780</v>
      </c>
      <c r="E15" s="1473" t="s">
        <v>1157</v>
      </c>
      <c r="F15" s="1216" t="str">
        <f>VLOOKUP(TBL4_OptApp[[#This Row],[Option type
Defined List]],'Option Typs_Grps'!B$2:C$47, 2, FALSE)</f>
        <v>Resource Options</v>
      </c>
      <c r="G15" s="73" t="s">
        <v>354</v>
      </c>
      <c r="H15" s="72" t="s">
        <v>759</v>
      </c>
      <c r="I15" s="72" t="s">
        <v>1783</v>
      </c>
      <c r="J15" s="72"/>
      <c r="K15" s="1355"/>
      <c r="L15" s="72" t="s">
        <v>1783</v>
      </c>
      <c r="M15" s="72" t="s">
        <v>1783</v>
      </c>
      <c r="N15" s="72" t="s">
        <v>1783</v>
      </c>
      <c r="O15" s="72" t="s">
        <v>1783</v>
      </c>
      <c r="P15" s="72" t="s">
        <v>1783</v>
      </c>
      <c r="Q15" s="72" t="s">
        <v>1783</v>
      </c>
      <c r="R15" s="1355" t="s">
        <v>1862</v>
      </c>
      <c r="S15" s="1355"/>
      <c r="T15" s="1355"/>
      <c r="U15" s="1214"/>
      <c r="V15" s="1214"/>
      <c r="W15" s="1214"/>
      <c r="X15" s="1214"/>
      <c r="Y15" s="1214"/>
      <c r="Z15" s="1214"/>
      <c r="AA15" s="1214"/>
      <c r="AB15" s="1214"/>
      <c r="AC15" s="1214"/>
      <c r="AD15" s="1214"/>
      <c r="AE15" s="1214"/>
      <c r="AF15" s="1214"/>
      <c r="AG15" s="1214"/>
      <c r="AH15" s="1214"/>
      <c r="AI15" s="72"/>
      <c r="AJ15" s="72"/>
      <c r="AK15" s="72"/>
      <c r="AL15" s="72"/>
      <c r="AM15" s="72"/>
      <c r="AN15" s="72"/>
      <c r="AO15" s="72"/>
      <c r="AP15" s="72"/>
      <c r="AQ15" s="72"/>
      <c r="AR15" s="72"/>
      <c r="AS15" s="72"/>
      <c r="AT15" s="72"/>
      <c r="AU15" s="72"/>
      <c r="AV15" s="72"/>
      <c r="AW15" s="1355" t="s">
        <v>1681</v>
      </c>
      <c r="AX15" s="1411"/>
      <c r="AY15" s="1213" t="s">
        <v>1783</v>
      </c>
      <c r="AZ15" s="1213" t="s">
        <v>1783</v>
      </c>
      <c r="BA15" s="1213" t="s">
        <v>1783</v>
      </c>
      <c r="BB15" s="1213" t="s">
        <v>1783</v>
      </c>
      <c r="BC15" s="1213"/>
      <c r="BD15" s="1413"/>
      <c r="BE15" s="1213" t="s">
        <v>1681</v>
      </c>
      <c r="BF15" s="1213"/>
    </row>
    <row r="16" spans="1:58" ht="55.2" x14ac:dyDescent="0.25">
      <c r="A16" s="69"/>
      <c r="B16"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6" s="1221" t="s">
        <v>1680</v>
      </c>
      <c r="D16" s="1355" t="s">
        <v>1779</v>
      </c>
      <c r="E16" s="1221" t="s">
        <v>1157</v>
      </c>
      <c r="F16" s="1216" t="str">
        <f>VLOOKUP(TBL4_OptApp[[#This Row],[Option type
Defined List]],'Option Typs_Grps'!B$2:C$47, 2, FALSE)</f>
        <v>Resource Options</v>
      </c>
      <c r="G16" s="73" t="s">
        <v>354</v>
      </c>
      <c r="H16" s="72" t="s">
        <v>759</v>
      </c>
      <c r="I16" s="1214" t="s">
        <v>1783</v>
      </c>
      <c r="J16" s="1214"/>
      <c r="K16" s="1221"/>
      <c r="L16" s="1214" t="s">
        <v>1783</v>
      </c>
      <c r="M16" s="1214" t="s">
        <v>1783</v>
      </c>
      <c r="N16" s="1214" t="s">
        <v>1783</v>
      </c>
      <c r="O16" s="1214" t="s">
        <v>1783</v>
      </c>
      <c r="P16" s="1214" t="s">
        <v>1783</v>
      </c>
      <c r="Q16" s="1214" t="s">
        <v>1783</v>
      </c>
      <c r="R16" s="1355" t="s">
        <v>1861</v>
      </c>
      <c r="S16" s="1355"/>
      <c r="T16" s="1355"/>
      <c r="U16" s="1214"/>
      <c r="V16" s="1214"/>
      <c r="W16" s="1214"/>
      <c r="X16" s="1214"/>
      <c r="Y16" s="1214"/>
      <c r="Z16" s="1214"/>
      <c r="AA16" s="1214"/>
      <c r="AB16" s="1214"/>
      <c r="AC16" s="1214"/>
      <c r="AD16" s="1214"/>
      <c r="AE16" s="1214"/>
      <c r="AF16" s="1214"/>
      <c r="AG16" s="1214"/>
      <c r="AH16" s="1214"/>
      <c r="AI16" s="72"/>
      <c r="AJ16" s="72"/>
      <c r="AK16" s="72"/>
      <c r="AL16" s="72"/>
      <c r="AM16" s="72"/>
      <c r="AN16" s="72"/>
      <c r="AO16" s="72"/>
      <c r="AP16" s="72"/>
      <c r="AQ16" s="72"/>
      <c r="AR16" s="72"/>
      <c r="AS16" s="72"/>
      <c r="AT16" s="72"/>
      <c r="AU16" s="72"/>
      <c r="AV16" s="72"/>
      <c r="AW16" s="1355" t="s">
        <v>1680</v>
      </c>
      <c r="AX16" s="1411"/>
      <c r="AY16" s="1213" t="s">
        <v>1783</v>
      </c>
      <c r="AZ16" s="1213" t="s">
        <v>1783</v>
      </c>
      <c r="BA16" s="1213" t="s">
        <v>1783</v>
      </c>
      <c r="BB16" s="1213" t="s">
        <v>1783</v>
      </c>
      <c r="BC16" s="1213"/>
      <c r="BD16" s="1413"/>
      <c r="BE16" s="1213" t="s">
        <v>1680</v>
      </c>
      <c r="BF16" s="1213"/>
    </row>
    <row r="17" spans="1:58" ht="43.2" x14ac:dyDescent="0.25">
      <c r="A17" s="69"/>
      <c r="B17" s="1216"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7" s="1221" t="s">
        <v>1679</v>
      </c>
      <c r="D17" s="1355" t="s">
        <v>1778</v>
      </c>
      <c r="E17" s="1473" t="s">
        <v>1157</v>
      </c>
      <c r="F17" s="1216" t="str">
        <f>VLOOKUP(TBL4_OptApp[[#This Row],[Option type
Defined List]],'Option Typs_Grps'!B$2:C$47, 2, FALSE)</f>
        <v>Resource Options</v>
      </c>
      <c r="G17" s="73" t="s">
        <v>354</v>
      </c>
      <c r="H17" s="72" t="s">
        <v>759</v>
      </c>
      <c r="I17" s="1214" t="s">
        <v>1783</v>
      </c>
      <c r="J17" s="1214"/>
      <c r="K17" s="1221"/>
      <c r="L17" s="1214" t="s">
        <v>1783</v>
      </c>
      <c r="M17" s="1214" t="s">
        <v>1783</v>
      </c>
      <c r="N17" s="1214" t="s">
        <v>1783</v>
      </c>
      <c r="O17" s="1214" t="s">
        <v>1783</v>
      </c>
      <c r="P17" s="1214" t="s">
        <v>1783</v>
      </c>
      <c r="Q17" s="1214" t="s">
        <v>1783</v>
      </c>
      <c r="R17" s="1355" t="s">
        <v>1858</v>
      </c>
      <c r="S17" s="1355"/>
      <c r="T17" s="1355"/>
      <c r="U17" s="1214"/>
      <c r="V17" s="1214"/>
      <c r="W17" s="1214"/>
      <c r="X17" s="1214"/>
      <c r="Y17" s="1214"/>
      <c r="Z17" s="1214"/>
      <c r="AA17" s="1214"/>
      <c r="AB17" s="1214"/>
      <c r="AC17" s="1214"/>
      <c r="AD17" s="1214"/>
      <c r="AE17" s="1214"/>
      <c r="AF17" s="1214"/>
      <c r="AG17" s="1214"/>
      <c r="AH17" s="1214"/>
      <c r="AI17" s="72"/>
      <c r="AJ17" s="72"/>
      <c r="AK17" s="72"/>
      <c r="AL17" s="72"/>
      <c r="AM17" s="72"/>
      <c r="AN17" s="72"/>
      <c r="AO17" s="72"/>
      <c r="AP17" s="72"/>
      <c r="AQ17" s="72"/>
      <c r="AR17" s="72"/>
      <c r="AS17" s="72"/>
      <c r="AT17" s="72"/>
      <c r="AU17" s="72"/>
      <c r="AV17" s="1214"/>
      <c r="AW17" s="1221" t="s">
        <v>1679</v>
      </c>
      <c r="AX17" s="1214"/>
      <c r="AY17" s="1213" t="s">
        <v>1783</v>
      </c>
      <c r="AZ17" s="1213" t="s">
        <v>1783</v>
      </c>
      <c r="BA17" s="1213" t="s">
        <v>1783</v>
      </c>
      <c r="BB17" s="1213" t="s">
        <v>1783</v>
      </c>
      <c r="BC17" s="1213"/>
      <c r="BD17" s="1413"/>
      <c r="BE17" s="1213" t="s">
        <v>1679</v>
      </c>
      <c r="BF17" s="1213"/>
    </row>
    <row r="18" spans="1:58" ht="28.8" x14ac:dyDescent="0.25">
      <c r="A18" s="69"/>
      <c r="B1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8" s="1474" t="s">
        <v>1925</v>
      </c>
      <c r="D18" s="1475" t="s">
        <v>1924</v>
      </c>
      <c r="E18" s="1221" t="s">
        <v>1157</v>
      </c>
      <c r="F18" s="1217" t="str">
        <f>VLOOKUP(TBL4_OptApp[[#This Row],[Option type
Defined List]],'Option Typs_Grps'!B$2:C$47, 2, FALSE)</f>
        <v>Resource Options</v>
      </c>
      <c r="G18" s="73" t="s">
        <v>354</v>
      </c>
      <c r="H18" s="72" t="s">
        <v>759</v>
      </c>
      <c r="I18" s="1214" t="s">
        <v>1783</v>
      </c>
      <c r="J18" s="1214"/>
      <c r="K18" s="1221"/>
      <c r="L18" s="1214" t="s">
        <v>1783</v>
      </c>
      <c r="M18" s="1214" t="s">
        <v>1783</v>
      </c>
      <c r="N18" s="1214" t="s">
        <v>1783</v>
      </c>
      <c r="O18" s="1214" t="s">
        <v>1783</v>
      </c>
      <c r="P18" s="1214" t="s">
        <v>1783</v>
      </c>
      <c r="Q18" s="1214" t="s">
        <v>1783</v>
      </c>
      <c r="R18" s="1475" t="s">
        <v>1860</v>
      </c>
      <c r="S18" s="1355"/>
      <c r="T18" s="1355"/>
      <c r="U18" s="1213"/>
      <c r="V18" s="1213"/>
      <c r="W18" s="1213"/>
      <c r="X18" s="1213"/>
      <c r="Y18" s="1213"/>
      <c r="Z18" s="1213"/>
      <c r="AA18" s="1213"/>
      <c r="AB18" s="1213"/>
      <c r="AC18" s="1213"/>
      <c r="AD18" s="1213"/>
      <c r="AE18" s="1213"/>
      <c r="AF18" s="1213"/>
      <c r="AG18" s="1213"/>
      <c r="AH18" s="1213"/>
      <c r="AI18" s="72"/>
      <c r="AJ18" s="74"/>
      <c r="AK18" s="74"/>
      <c r="AL18" s="74"/>
      <c r="AM18" s="74"/>
      <c r="AN18" s="74"/>
      <c r="AO18" s="74"/>
      <c r="AP18" s="74"/>
      <c r="AQ18" s="74"/>
      <c r="AR18" s="74"/>
      <c r="AS18" s="74"/>
      <c r="AT18" s="74"/>
      <c r="AU18" s="74"/>
      <c r="AV18" s="1213"/>
      <c r="AW18" s="1474" t="s">
        <v>2012</v>
      </c>
      <c r="AX18" s="1213"/>
      <c r="AY18" s="1213" t="s">
        <v>1783</v>
      </c>
      <c r="AZ18" s="1213" t="s">
        <v>1783</v>
      </c>
      <c r="BA18" s="1213" t="s">
        <v>1783</v>
      </c>
      <c r="BB18" s="1213" t="s">
        <v>1783</v>
      </c>
      <c r="BC18" s="1213"/>
      <c r="BD18" s="1413"/>
      <c r="BE18" s="1213" t="s">
        <v>1925</v>
      </c>
      <c r="BF18" s="1213"/>
    </row>
    <row r="19" spans="1:58" ht="72" x14ac:dyDescent="0.3">
      <c r="A19" s="69"/>
      <c r="B1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9" s="1476" t="s">
        <v>1678</v>
      </c>
      <c r="D19" s="1477" t="s">
        <v>1777</v>
      </c>
      <c r="E19" s="1478" t="s">
        <v>1157</v>
      </c>
      <c r="F19" s="1217" t="str">
        <f>VLOOKUP(TBL4_OptApp[[#This Row],[Option type
Defined List]],'Option Typs_Grps'!B$2:C$47, 2, FALSE)</f>
        <v>Resource Options</v>
      </c>
      <c r="G19" s="1407" t="s">
        <v>354</v>
      </c>
      <c r="H19" s="72" t="s">
        <v>759</v>
      </c>
      <c r="I19" s="72" t="s">
        <v>1783</v>
      </c>
      <c r="J19" s="72"/>
      <c r="K19" s="1355"/>
      <c r="L19" s="72" t="s">
        <v>1783</v>
      </c>
      <c r="M19" s="1214" t="s">
        <v>1783</v>
      </c>
      <c r="N19" s="72" t="s">
        <v>1783</v>
      </c>
      <c r="O19" s="72" t="s">
        <v>1783</v>
      </c>
      <c r="P19" s="72" t="s">
        <v>1783</v>
      </c>
      <c r="Q19" s="72" t="s">
        <v>1783</v>
      </c>
      <c r="R19" s="1475" t="s">
        <v>1859</v>
      </c>
      <c r="S19" s="1355"/>
      <c r="T19" s="1355"/>
      <c r="U19" s="74"/>
      <c r="V19" s="74"/>
      <c r="W19" s="74"/>
      <c r="X19" s="74"/>
      <c r="Y19" s="74"/>
      <c r="Z19" s="74"/>
      <c r="AA19" s="74"/>
      <c r="AB19" s="1408"/>
      <c r="AC19" s="74"/>
      <c r="AD19" s="74"/>
      <c r="AE19" s="74"/>
      <c r="AF19" s="74"/>
      <c r="AG19" s="74"/>
      <c r="AH19" s="74"/>
      <c r="AI19" s="74"/>
      <c r="AJ19" s="74"/>
      <c r="AK19" s="74"/>
      <c r="AL19" s="74"/>
      <c r="AM19" s="74"/>
      <c r="AN19" s="74"/>
      <c r="AO19" s="74"/>
      <c r="AP19" s="74"/>
      <c r="AQ19" s="74"/>
      <c r="AR19" s="74"/>
      <c r="AS19" s="74"/>
      <c r="AT19" s="74"/>
      <c r="AU19" s="74"/>
      <c r="AV19" s="74"/>
      <c r="AW19" s="1475" t="s">
        <v>1678</v>
      </c>
      <c r="AX19" s="75"/>
      <c r="AY19" s="74" t="s">
        <v>1783</v>
      </c>
      <c r="AZ19" s="1213" t="s">
        <v>1783</v>
      </c>
      <c r="BA19" s="1213" t="s">
        <v>1783</v>
      </c>
      <c r="BB19" s="1213" t="s">
        <v>1783</v>
      </c>
      <c r="BC19" s="1213"/>
      <c r="BD19" s="1413"/>
      <c r="BE19" s="1213" t="s">
        <v>1678</v>
      </c>
      <c r="BF19" s="1213"/>
    </row>
    <row r="20" spans="1:58" ht="28.8" x14ac:dyDescent="0.3">
      <c r="A20" s="69"/>
      <c r="B2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0" s="1476" t="s">
        <v>1923</v>
      </c>
      <c r="D20" s="1477" t="s">
        <v>1922</v>
      </c>
      <c r="E20" s="1478" t="s">
        <v>1157</v>
      </c>
      <c r="F20" s="1217" t="str">
        <f>VLOOKUP(TBL4_OptApp[[#This Row],[Option type
Defined List]],'Option Typs_Grps'!B$2:C$47, 2, FALSE)</f>
        <v>Resource Options</v>
      </c>
      <c r="G20" s="1407" t="s">
        <v>354</v>
      </c>
      <c r="H20" s="72" t="s">
        <v>759</v>
      </c>
      <c r="I20" s="72" t="s">
        <v>1783</v>
      </c>
      <c r="J20" s="1412"/>
      <c r="K20" s="1355"/>
      <c r="L20" s="72" t="s">
        <v>1783</v>
      </c>
      <c r="M20" s="1214" t="s">
        <v>1783</v>
      </c>
      <c r="N20" s="1412" t="s">
        <v>1783</v>
      </c>
      <c r="O20" s="72" t="s">
        <v>1783</v>
      </c>
      <c r="P20" s="72" t="s">
        <v>1783</v>
      </c>
      <c r="Q20" s="72" t="s">
        <v>1783</v>
      </c>
      <c r="R20" s="1475" t="s">
        <v>1858</v>
      </c>
      <c r="S20" s="1355"/>
      <c r="T20" s="1355"/>
      <c r="U20" s="74"/>
      <c r="V20" s="74"/>
      <c r="W20" s="74"/>
      <c r="X20" s="74"/>
      <c r="Y20" s="74"/>
      <c r="Z20" s="74"/>
      <c r="AA20" s="74"/>
      <c r="AB20" s="1408"/>
      <c r="AC20" s="74"/>
      <c r="AD20" s="74"/>
      <c r="AE20" s="74"/>
      <c r="AF20" s="1409"/>
      <c r="AG20" s="74"/>
      <c r="AH20" s="74"/>
      <c r="AI20" s="74"/>
      <c r="AJ20" s="74"/>
      <c r="AK20" s="74"/>
      <c r="AL20" s="74"/>
      <c r="AM20" s="74"/>
      <c r="AN20" s="74"/>
      <c r="AO20" s="74"/>
      <c r="AP20" s="74"/>
      <c r="AQ20" s="74"/>
      <c r="AR20" s="74"/>
      <c r="AS20" s="74"/>
      <c r="AT20" s="74"/>
      <c r="AU20" s="74"/>
      <c r="AV20" s="74"/>
      <c r="AW20" s="1475" t="s">
        <v>2011</v>
      </c>
      <c r="AX20" s="75"/>
      <c r="AY20" s="1409" t="s">
        <v>1783</v>
      </c>
      <c r="AZ20" s="1213" t="s">
        <v>1783</v>
      </c>
      <c r="BA20" s="1213" t="s">
        <v>1783</v>
      </c>
      <c r="BB20" s="1213" t="s">
        <v>1783</v>
      </c>
      <c r="BC20" s="1213"/>
      <c r="BD20" s="1413"/>
      <c r="BE20" s="1213" t="s">
        <v>1923</v>
      </c>
      <c r="BF20" s="1213"/>
    </row>
    <row r="21" spans="1:58" ht="28.8" x14ac:dyDescent="0.3">
      <c r="A21" s="69"/>
      <c r="B2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1" s="1476" t="s">
        <v>1920</v>
      </c>
      <c r="D21" s="1477" t="s">
        <v>1921</v>
      </c>
      <c r="E21" s="1478" t="s">
        <v>1157</v>
      </c>
      <c r="F21" s="1217" t="str">
        <f>VLOOKUP(TBL4_OptApp[[#This Row],[Option type
Defined List]],'Option Typs_Grps'!B$2:C$47, 2, FALSE)</f>
        <v>Resource Options</v>
      </c>
      <c r="G21" s="1407" t="s">
        <v>354</v>
      </c>
      <c r="H21" s="72" t="s">
        <v>759</v>
      </c>
      <c r="I21" s="72" t="s">
        <v>1783</v>
      </c>
      <c r="J21" s="1412"/>
      <c r="K21" s="1355"/>
      <c r="L21" s="72" t="s">
        <v>1783</v>
      </c>
      <c r="M21" s="1214" t="s">
        <v>1783</v>
      </c>
      <c r="N21" s="1412" t="s">
        <v>1783</v>
      </c>
      <c r="O21" s="72" t="s">
        <v>1783</v>
      </c>
      <c r="P21" s="72" t="s">
        <v>1783</v>
      </c>
      <c r="Q21" s="72" t="s">
        <v>1783</v>
      </c>
      <c r="R21" s="1475" t="s">
        <v>1858</v>
      </c>
      <c r="S21" s="1355"/>
      <c r="T21" s="1355"/>
      <c r="U21" s="74"/>
      <c r="V21" s="74"/>
      <c r="W21" s="74"/>
      <c r="X21" s="74"/>
      <c r="Y21" s="74"/>
      <c r="Z21" s="74"/>
      <c r="AA21" s="74"/>
      <c r="AB21" s="1408"/>
      <c r="AC21" s="74"/>
      <c r="AD21" s="74"/>
      <c r="AE21" s="74"/>
      <c r="AF21" s="1409"/>
      <c r="AG21" s="74"/>
      <c r="AH21" s="74"/>
      <c r="AI21" s="74"/>
      <c r="AJ21" s="74"/>
      <c r="AK21" s="74"/>
      <c r="AL21" s="74"/>
      <c r="AM21" s="74"/>
      <c r="AN21" s="74"/>
      <c r="AO21" s="74"/>
      <c r="AP21" s="74"/>
      <c r="AQ21" s="74"/>
      <c r="AR21" s="74"/>
      <c r="AS21" s="74"/>
      <c r="AT21" s="74"/>
      <c r="AU21" s="74"/>
      <c r="AV21" s="74"/>
      <c r="AW21" s="1475" t="s">
        <v>2010</v>
      </c>
      <c r="AX21" s="75"/>
      <c r="AY21" s="1409" t="s">
        <v>1783</v>
      </c>
      <c r="AZ21" s="1213" t="s">
        <v>1783</v>
      </c>
      <c r="BA21" s="1213" t="s">
        <v>1783</v>
      </c>
      <c r="BB21" s="1213" t="s">
        <v>1783</v>
      </c>
      <c r="BC21" s="1213"/>
      <c r="BD21" s="1413"/>
      <c r="BE21" s="1213" t="s">
        <v>1920</v>
      </c>
      <c r="BF21" s="1213"/>
    </row>
    <row r="22" spans="1:58" ht="57.6" x14ac:dyDescent="0.3">
      <c r="A22" s="69"/>
      <c r="B2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2" s="1476" t="s">
        <v>1677</v>
      </c>
      <c r="D22" s="1477" t="s">
        <v>1776</v>
      </c>
      <c r="E22" s="1478" t="s">
        <v>1157</v>
      </c>
      <c r="F22" s="1217" t="str">
        <f>VLOOKUP(TBL4_OptApp[[#This Row],[Option type
Defined List]],'Option Typs_Grps'!B$2:C$47, 2, FALSE)</f>
        <v>Resource Options</v>
      </c>
      <c r="G22" s="1407" t="s">
        <v>354</v>
      </c>
      <c r="H22" s="72" t="s">
        <v>759</v>
      </c>
      <c r="I22" s="72" t="s">
        <v>1783</v>
      </c>
      <c r="J22" s="1412"/>
      <c r="K22" s="1355"/>
      <c r="L22" s="72" t="s">
        <v>1783</v>
      </c>
      <c r="M22" s="1214" t="s">
        <v>1783</v>
      </c>
      <c r="N22" s="1412" t="s">
        <v>1783</v>
      </c>
      <c r="O22" s="72" t="s">
        <v>1783</v>
      </c>
      <c r="P22" s="72" t="s">
        <v>1783</v>
      </c>
      <c r="Q22" s="72" t="s">
        <v>1783</v>
      </c>
      <c r="R22" s="1475" t="s">
        <v>1857</v>
      </c>
      <c r="S22" s="1355"/>
      <c r="T22" s="1355"/>
      <c r="U22" s="74"/>
      <c r="V22" s="74"/>
      <c r="W22" s="74"/>
      <c r="X22" s="74"/>
      <c r="Y22" s="74"/>
      <c r="Z22" s="74"/>
      <c r="AA22" s="74"/>
      <c r="AB22" s="1408"/>
      <c r="AC22" s="74"/>
      <c r="AD22" s="74"/>
      <c r="AE22" s="74"/>
      <c r="AF22" s="1409"/>
      <c r="AG22" s="74"/>
      <c r="AH22" s="74"/>
      <c r="AI22" s="74"/>
      <c r="AJ22" s="74"/>
      <c r="AK22" s="74"/>
      <c r="AL22" s="74"/>
      <c r="AM22" s="74"/>
      <c r="AN22" s="74"/>
      <c r="AO22" s="74"/>
      <c r="AP22" s="74"/>
      <c r="AQ22" s="74"/>
      <c r="AR22" s="74"/>
      <c r="AS22" s="74"/>
      <c r="AT22" s="74"/>
      <c r="AU22" s="74"/>
      <c r="AV22" s="74"/>
      <c r="AW22" s="1475" t="s">
        <v>1677</v>
      </c>
      <c r="AX22" s="75"/>
      <c r="AY22" s="1409" t="s">
        <v>1783</v>
      </c>
      <c r="AZ22" s="1213" t="s">
        <v>1783</v>
      </c>
      <c r="BA22" s="1213" t="s">
        <v>1783</v>
      </c>
      <c r="BB22" s="1213" t="s">
        <v>1783</v>
      </c>
      <c r="BC22" s="1213"/>
      <c r="BD22" s="1413"/>
      <c r="BE22" s="1213" t="s">
        <v>1677</v>
      </c>
      <c r="BF22" s="1213"/>
    </row>
    <row r="23" spans="1:58" ht="43.2" x14ac:dyDescent="0.3">
      <c r="A23" s="69"/>
      <c r="B2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3" s="1476" t="s">
        <v>1676</v>
      </c>
      <c r="D23" s="1477" t="s">
        <v>1775</v>
      </c>
      <c r="E23" s="1478" t="s">
        <v>1157</v>
      </c>
      <c r="F23" s="1217" t="str">
        <f>VLOOKUP(TBL4_OptApp[[#This Row],[Option type
Defined List]],'Option Typs_Grps'!B$2:C$47, 2, FALSE)</f>
        <v>Resource Options</v>
      </c>
      <c r="G23" s="1407" t="s">
        <v>354</v>
      </c>
      <c r="H23" s="72" t="s">
        <v>759</v>
      </c>
      <c r="I23" s="72" t="s">
        <v>1783</v>
      </c>
      <c r="J23" s="1412"/>
      <c r="K23" s="1355"/>
      <c r="L23" s="72" t="s">
        <v>1783</v>
      </c>
      <c r="M23" s="1214" t="s">
        <v>1783</v>
      </c>
      <c r="N23" s="1412" t="s">
        <v>1783</v>
      </c>
      <c r="O23" s="72" t="s">
        <v>1783</v>
      </c>
      <c r="P23" s="72" t="s">
        <v>1783</v>
      </c>
      <c r="Q23" s="72" t="s">
        <v>1783</v>
      </c>
      <c r="R23" s="1475" t="s">
        <v>1856</v>
      </c>
      <c r="S23" s="74"/>
      <c r="T23" s="74"/>
      <c r="U23" s="74"/>
      <c r="V23" s="74"/>
      <c r="W23" s="74"/>
      <c r="X23" s="74"/>
      <c r="Y23" s="74"/>
      <c r="Z23" s="74"/>
      <c r="AA23" s="74"/>
      <c r="AB23" s="1408"/>
      <c r="AC23" s="74"/>
      <c r="AD23" s="74"/>
      <c r="AE23" s="74"/>
      <c r="AF23" s="1409"/>
      <c r="AG23" s="74"/>
      <c r="AH23" s="74"/>
      <c r="AI23" s="74"/>
      <c r="AJ23" s="74"/>
      <c r="AK23" s="74"/>
      <c r="AL23" s="74"/>
      <c r="AM23" s="74"/>
      <c r="AN23" s="74"/>
      <c r="AO23" s="74"/>
      <c r="AP23" s="74"/>
      <c r="AQ23" s="74"/>
      <c r="AR23" s="74"/>
      <c r="AS23" s="74"/>
      <c r="AT23" s="74"/>
      <c r="AU23" s="74"/>
      <c r="AV23" s="74"/>
      <c r="AW23" s="1475" t="s">
        <v>1676</v>
      </c>
      <c r="AX23" s="75"/>
      <c r="AY23" s="1409" t="s">
        <v>1783</v>
      </c>
      <c r="AZ23" s="1213" t="s">
        <v>1783</v>
      </c>
      <c r="BA23" s="1213" t="s">
        <v>1783</v>
      </c>
      <c r="BB23" s="1213" t="s">
        <v>1783</v>
      </c>
      <c r="BC23" s="1213"/>
      <c r="BD23" s="1413"/>
      <c r="BE23" s="1213" t="s">
        <v>1676</v>
      </c>
      <c r="BF23" s="1213"/>
    </row>
    <row r="24" spans="1:58" ht="43.2" x14ac:dyDescent="0.3">
      <c r="A24" s="69"/>
      <c r="B2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 s="1476" t="s">
        <v>1675</v>
      </c>
      <c r="D24" s="1477" t="s">
        <v>1774</v>
      </c>
      <c r="E24" s="1478" t="s">
        <v>1157</v>
      </c>
      <c r="F24" s="1217" t="str">
        <f>VLOOKUP(TBL4_OptApp[[#This Row],[Option type
Defined List]],'Option Typs_Grps'!B$2:C$47, 2, FALSE)</f>
        <v>Resource Options</v>
      </c>
      <c r="G24" s="1407" t="s">
        <v>354</v>
      </c>
      <c r="H24" s="72" t="s">
        <v>759</v>
      </c>
      <c r="I24" s="72" t="s">
        <v>1783</v>
      </c>
      <c r="J24" s="1412"/>
      <c r="K24" s="1355"/>
      <c r="L24" s="72" t="s">
        <v>1783</v>
      </c>
      <c r="M24" s="1214" t="s">
        <v>1783</v>
      </c>
      <c r="N24" s="1412" t="s">
        <v>1783</v>
      </c>
      <c r="O24" s="72" t="s">
        <v>1783</v>
      </c>
      <c r="P24" s="72" t="s">
        <v>1783</v>
      </c>
      <c r="Q24" s="72" t="s">
        <v>1783</v>
      </c>
      <c r="R24" s="1475" t="s">
        <v>1856</v>
      </c>
      <c r="S24" s="1355"/>
      <c r="T24" s="1355"/>
      <c r="U24" s="74"/>
      <c r="V24" s="74"/>
      <c r="W24" s="74"/>
      <c r="X24" s="74"/>
      <c r="Y24" s="74"/>
      <c r="Z24" s="74"/>
      <c r="AA24" s="74"/>
      <c r="AB24" s="1408"/>
      <c r="AC24" s="74"/>
      <c r="AD24" s="74"/>
      <c r="AE24" s="74"/>
      <c r="AF24" s="1409"/>
      <c r="AG24" s="74"/>
      <c r="AH24" s="74"/>
      <c r="AI24" s="74"/>
      <c r="AJ24" s="74"/>
      <c r="AK24" s="74"/>
      <c r="AL24" s="74"/>
      <c r="AM24" s="74"/>
      <c r="AN24" s="74"/>
      <c r="AO24" s="74"/>
      <c r="AP24" s="74"/>
      <c r="AQ24" s="74"/>
      <c r="AR24" s="74"/>
      <c r="AS24" s="74"/>
      <c r="AT24" s="74"/>
      <c r="AU24" s="74"/>
      <c r="AV24" s="74"/>
      <c r="AW24" s="1475" t="s">
        <v>1675</v>
      </c>
      <c r="AX24" s="75"/>
      <c r="AY24" s="1409" t="s">
        <v>1783</v>
      </c>
      <c r="AZ24" s="1213" t="s">
        <v>1783</v>
      </c>
      <c r="BA24" s="1213" t="s">
        <v>1783</v>
      </c>
      <c r="BB24" s="1213" t="s">
        <v>1783</v>
      </c>
      <c r="BC24" s="1213"/>
      <c r="BD24" s="1413"/>
      <c r="BE24" s="1213" t="s">
        <v>1675</v>
      </c>
      <c r="BF24" s="1213"/>
    </row>
    <row r="25" spans="1:58" ht="43.2" x14ac:dyDescent="0.3">
      <c r="A25" s="69"/>
      <c r="B2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 s="1476" t="s">
        <v>1674</v>
      </c>
      <c r="D25" s="1477" t="s">
        <v>1773</v>
      </c>
      <c r="E25" s="1478" t="s">
        <v>1157</v>
      </c>
      <c r="F25" s="1217" t="str">
        <f>VLOOKUP(TBL4_OptApp[[#This Row],[Option type
Defined List]],'Option Typs_Grps'!B$2:C$47, 2, FALSE)</f>
        <v>Resource Options</v>
      </c>
      <c r="G25" s="1407" t="s">
        <v>354</v>
      </c>
      <c r="H25" s="72" t="s">
        <v>759</v>
      </c>
      <c r="I25" s="72" t="s">
        <v>1783</v>
      </c>
      <c r="J25" s="1412"/>
      <c r="K25" s="1355"/>
      <c r="L25" s="72" t="s">
        <v>1783</v>
      </c>
      <c r="M25" s="1214" t="s">
        <v>1783</v>
      </c>
      <c r="N25" s="1412" t="s">
        <v>1783</v>
      </c>
      <c r="O25" s="72" t="s">
        <v>1783</v>
      </c>
      <c r="P25" s="72" t="s">
        <v>1783</v>
      </c>
      <c r="Q25" s="72" t="s">
        <v>1783</v>
      </c>
      <c r="R25" s="1475" t="s">
        <v>1855</v>
      </c>
      <c r="S25" s="1355"/>
      <c r="T25" s="1355"/>
      <c r="U25" s="74"/>
      <c r="V25" s="74"/>
      <c r="W25" s="74"/>
      <c r="X25" s="74"/>
      <c r="Y25" s="74"/>
      <c r="Z25" s="74"/>
      <c r="AA25" s="74"/>
      <c r="AB25" s="1408"/>
      <c r="AC25" s="74"/>
      <c r="AD25" s="74"/>
      <c r="AE25" s="74"/>
      <c r="AF25" s="1409"/>
      <c r="AG25" s="74"/>
      <c r="AH25" s="74"/>
      <c r="AI25" s="74"/>
      <c r="AJ25" s="74"/>
      <c r="AK25" s="74"/>
      <c r="AL25" s="74"/>
      <c r="AM25" s="74"/>
      <c r="AN25" s="74"/>
      <c r="AO25" s="74"/>
      <c r="AP25" s="74"/>
      <c r="AQ25" s="74"/>
      <c r="AR25" s="74"/>
      <c r="AS25" s="74"/>
      <c r="AT25" s="74"/>
      <c r="AU25" s="74"/>
      <c r="AV25" s="74"/>
      <c r="AW25" s="1475" t="s">
        <v>1674</v>
      </c>
      <c r="AX25" s="75"/>
      <c r="AY25" s="1409" t="s">
        <v>1783</v>
      </c>
      <c r="AZ25" s="1213" t="s">
        <v>1783</v>
      </c>
      <c r="BA25" s="1213" t="s">
        <v>1783</v>
      </c>
      <c r="BB25" s="1213" t="s">
        <v>1783</v>
      </c>
      <c r="BC25" s="1213"/>
      <c r="BD25" s="1413"/>
      <c r="BE25" s="1213" t="s">
        <v>1674</v>
      </c>
      <c r="BF25" s="1213"/>
    </row>
    <row r="26" spans="1:58" ht="57.6" x14ac:dyDescent="0.3">
      <c r="A26" s="69"/>
      <c r="B2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 s="1476" t="s">
        <v>1673</v>
      </c>
      <c r="D26" s="1477" t="s">
        <v>1772</v>
      </c>
      <c r="E26" s="1478" t="s">
        <v>1157</v>
      </c>
      <c r="F26" s="1217" t="str">
        <f>VLOOKUP(TBL4_OptApp[[#This Row],[Option type
Defined List]],'Option Typs_Grps'!B$2:C$47, 2, FALSE)</f>
        <v>Resource Options</v>
      </c>
      <c r="G26" s="1407" t="s">
        <v>354</v>
      </c>
      <c r="H26" s="72" t="s">
        <v>759</v>
      </c>
      <c r="I26" s="72" t="s">
        <v>1783</v>
      </c>
      <c r="J26" s="1412"/>
      <c r="K26" s="1355"/>
      <c r="L26" s="72" t="s">
        <v>1783</v>
      </c>
      <c r="M26" s="1214" t="s">
        <v>1783</v>
      </c>
      <c r="N26" s="1412" t="s">
        <v>1783</v>
      </c>
      <c r="O26" s="72" t="s">
        <v>1783</v>
      </c>
      <c r="P26" s="72" t="s">
        <v>1783</v>
      </c>
      <c r="Q26" s="72" t="s">
        <v>1783</v>
      </c>
      <c r="R26" s="1475" t="s">
        <v>1854</v>
      </c>
      <c r="S26" s="1355"/>
      <c r="T26" s="1355"/>
      <c r="U26" s="74"/>
      <c r="V26" s="74"/>
      <c r="W26" s="74"/>
      <c r="X26" s="74"/>
      <c r="Y26" s="74"/>
      <c r="Z26" s="74"/>
      <c r="AA26" s="74"/>
      <c r="AB26" s="1408"/>
      <c r="AC26" s="74"/>
      <c r="AD26" s="74"/>
      <c r="AE26" s="74"/>
      <c r="AF26" s="1409"/>
      <c r="AG26" s="74"/>
      <c r="AH26" s="74"/>
      <c r="AI26" s="74"/>
      <c r="AJ26" s="74"/>
      <c r="AK26" s="74"/>
      <c r="AL26" s="74"/>
      <c r="AM26" s="74"/>
      <c r="AN26" s="74"/>
      <c r="AO26" s="74"/>
      <c r="AP26" s="74"/>
      <c r="AQ26" s="74"/>
      <c r="AR26" s="74"/>
      <c r="AS26" s="74"/>
      <c r="AT26" s="74"/>
      <c r="AU26" s="74"/>
      <c r="AV26" s="74"/>
      <c r="AW26" s="1475" t="s">
        <v>1673</v>
      </c>
      <c r="AX26" s="75"/>
      <c r="AY26" s="1409" t="s">
        <v>1783</v>
      </c>
      <c r="AZ26" s="1213" t="s">
        <v>1783</v>
      </c>
      <c r="BA26" s="1213" t="s">
        <v>1783</v>
      </c>
      <c r="BB26" s="1213" t="s">
        <v>1783</v>
      </c>
      <c r="BC26" s="1213"/>
      <c r="BD26" s="1413"/>
      <c r="BE26" s="1213" t="s">
        <v>1673</v>
      </c>
      <c r="BF26" s="1213"/>
    </row>
    <row r="27" spans="1:58" ht="57.6" x14ac:dyDescent="0.3">
      <c r="A27" s="69"/>
      <c r="B2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 s="1476" t="s">
        <v>1672</v>
      </c>
      <c r="D27" s="1477" t="s">
        <v>1771</v>
      </c>
      <c r="E27" s="1478" t="s">
        <v>1157</v>
      </c>
      <c r="F27" s="1217" t="str">
        <f>VLOOKUP(TBL4_OptApp[[#This Row],[Option type
Defined List]],'Option Typs_Grps'!B$2:C$47, 2, FALSE)</f>
        <v>Resource Options</v>
      </c>
      <c r="G27" s="1407" t="s">
        <v>354</v>
      </c>
      <c r="H27" s="72" t="s">
        <v>759</v>
      </c>
      <c r="I27" s="72" t="s">
        <v>1783</v>
      </c>
      <c r="J27" s="1412"/>
      <c r="K27" s="1355"/>
      <c r="L27" s="72" t="s">
        <v>1783</v>
      </c>
      <c r="M27" s="1214" t="s">
        <v>1783</v>
      </c>
      <c r="N27" s="1412" t="s">
        <v>1783</v>
      </c>
      <c r="O27" s="72" t="s">
        <v>1783</v>
      </c>
      <c r="P27" s="72" t="s">
        <v>1783</v>
      </c>
      <c r="Q27" s="72" t="s">
        <v>1783</v>
      </c>
      <c r="R27" s="1475" t="s">
        <v>1853</v>
      </c>
      <c r="S27" s="1355"/>
      <c r="T27" s="1355"/>
      <c r="U27" s="74"/>
      <c r="V27" s="74"/>
      <c r="W27" s="74"/>
      <c r="X27" s="74"/>
      <c r="Y27" s="74"/>
      <c r="Z27" s="74"/>
      <c r="AA27" s="74"/>
      <c r="AB27" s="1408"/>
      <c r="AC27" s="74"/>
      <c r="AD27" s="74"/>
      <c r="AE27" s="74"/>
      <c r="AF27" s="1409"/>
      <c r="AG27" s="74"/>
      <c r="AH27" s="74"/>
      <c r="AI27" s="74"/>
      <c r="AJ27" s="74"/>
      <c r="AK27" s="74"/>
      <c r="AL27" s="74"/>
      <c r="AM27" s="74"/>
      <c r="AN27" s="74"/>
      <c r="AO27" s="74"/>
      <c r="AP27" s="74"/>
      <c r="AQ27" s="74"/>
      <c r="AR27" s="74"/>
      <c r="AS27" s="74"/>
      <c r="AT27" s="74"/>
      <c r="AU27" s="74"/>
      <c r="AV27" s="74"/>
      <c r="AW27" s="1475" t="s">
        <v>1672</v>
      </c>
      <c r="AX27" s="75"/>
      <c r="AY27" s="1409" t="s">
        <v>1783</v>
      </c>
      <c r="AZ27" s="1213" t="s">
        <v>1783</v>
      </c>
      <c r="BA27" s="1213" t="s">
        <v>1783</v>
      </c>
      <c r="BB27" s="1213" t="s">
        <v>1783</v>
      </c>
      <c r="BC27" s="1213"/>
      <c r="BD27" s="1413"/>
      <c r="BE27" s="1213" t="s">
        <v>1672</v>
      </c>
      <c r="BF27" s="1213"/>
    </row>
    <row r="28" spans="1:58" ht="43.2" x14ac:dyDescent="0.3">
      <c r="A28" s="69"/>
      <c r="B2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28" s="1476" t="s">
        <v>1671</v>
      </c>
      <c r="D28" s="1477" t="s">
        <v>1770</v>
      </c>
      <c r="E28" s="1478" t="s">
        <v>1195</v>
      </c>
      <c r="F28" s="1217" t="str">
        <f>VLOOKUP(TBL4_OptApp[[#This Row],[Option type
Defined List]],'Option Typs_Grps'!B$2:C$47, 2, FALSE)</f>
        <v>Production Options</v>
      </c>
      <c r="G28" s="1407" t="s">
        <v>354</v>
      </c>
      <c r="H28" s="72" t="s">
        <v>759</v>
      </c>
      <c r="I28" s="72" t="s">
        <v>1783</v>
      </c>
      <c r="J28" s="1412"/>
      <c r="K28" s="1355"/>
      <c r="L28" s="72" t="s">
        <v>1783</v>
      </c>
      <c r="M28" s="1214" t="s">
        <v>1783</v>
      </c>
      <c r="N28" s="1412" t="s">
        <v>1783</v>
      </c>
      <c r="O28" s="72" t="s">
        <v>1783</v>
      </c>
      <c r="P28" s="72" t="s">
        <v>1783</v>
      </c>
      <c r="Q28" s="72" t="s">
        <v>1783</v>
      </c>
      <c r="R28" s="1475" t="s">
        <v>1982</v>
      </c>
      <c r="S28" s="1355"/>
      <c r="T28" s="1355"/>
      <c r="U28" s="74"/>
      <c r="V28" s="74"/>
      <c r="W28" s="74"/>
      <c r="X28" s="74"/>
      <c r="Y28" s="74"/>
      <c r="Z28" s="74"/>
      <c r="AA28" s="74"/>
      <c r="AB28" s="1408"/>
      <c r="AC28" s="74"/>
      <c r="AD28" s="74"/>
      <c r="AE28" s="74"/>
      <c r="AF28" s="1409"/>
      <c r="AG28" s="74"/>
      <c r="AH28" s="74"/>
      <c r="AI28" s="74"/>
      <c r="AJ28" s="74"/>
      <c r="AK28" s="74"/>
      <c r="AL28" s="74"/>
      <c r="AM28" s="74"/>
      <c r="AN28" s="74"/>
      <c r="AO28" s="74"/>
      <c r="AP28" s="74"/>
      <c r="AQ28" s="74"/>
      <c r="AR28" s="74"/>
      <c r="AS28" s="74"/>
      <c r="AT28" s="74"/>
      <c r="AU28" s="74"/>
      <c r="AV28" s="74"/>
      <c r="AW28" s="1475" t="s">
        <v>1671</v>
      </c>
      <c r="AX28" s="75"/>
      <c r="AY28" s="1409" t="s">
        <v>1783</v>
      </c>
      <c r="AZ28" s="1213" t="s">
        <v>1783</v>
      </c>
      <c r="BA28" s="1213" t="s">
        <v>1783</v>
      </c>
      <c r="BB28" s="1213" t="s">
        <v>1783</v>
      </c>
      <c r="BC28" s="1213"/>
      <c r="BD28" s="1413"/>
      <c r="BE28" s="1213" t="s">
        <v>1671</v>
      </c>
      <c r="BF28" s="1213"/>
    </row>
    <row r="29" spans="1:58" ht="43.2" x14ac:dyDescent="0.3">
      <c r="A29" s="69"/>
      <c r="B2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29" s="1476" t="s">
        <v>1670</v>
      </c>
      <c r="D29" s="1477" t="s">
        <v>1769</v>
      </c>
      <c r="E29" s="1478" t="s">
        <v>1195</v>
      </c>
      <c r="F29" s="1217" t="str">
        <f>VLOOKUP(TBL4_OptApp[[#This Row],[Option type
Defined List]],'Option Typs_Grps'!B$2:C$47, 2, FALSE)</f>
        <v>Production Options</v>
      </c>
      <c r="G29" s="1407" t="s">
        <v>354</v>
      </c>
      <c r="H29" s="72" t="s">
        <v>759</v>
      </c>
      <c r="I29" s="72" t="s">
        <v>1783</v>
      </c>
      <c r="J29" s="72"/>
      <c r="K29" s="1355"/>
      <c r="L29" s="72" t="s">
        <v>1783</v>
      </c>
      <c r="M29" s="1214" t="s">
        <v>1783</v>
      </c>
      <c r="N29" s="72" t="s">
        <v>1783</v>
      </c>
      <c r="O29" s="72" t="s">
        <v>1783</v>
      </c>
      <c r="P29" s="72" t="s">
        <v>1783</v>
      </c>
      <c r="Q29" s="72" t="s">
        <v>1783</v>
      </c>
      <c r="R29" s="1475" t="s">
        <v>1852</v>
      </c>
      <c r="S29" s="1355"/>
      <c r="T29" s="1355"/>
      <c r="U29" s="74"/>
      <c r="V29" s="74"/>
      <c r="W29" s="74"/>
      <c r="X29" s="74"/>
      <c r="Y29" s="74"/>
      <c r="Z29" s="74"/>
      <c r="AA29" s="74"/>
      <c r="AB29" s="1408"/>
      <c r="AC29" s="74"/>
      <c r="AD29" s="74"/>
      <c r="AE29" s="74"/>
      <c r="AF29" s="74"/>
      <c r="AG29" s="74"/>
      <c r="AH29" s="74"/>
      <c r="AI29" s="74"/>
      <c r="AJ29" s="74"/>
      <c r="AK29" s="74"/>
      <c r="AL29" s="74"/>
      <c r="AM29" s="74"/>
      <c r="AN29" s="74"/>
      <c r="AO29" s="74"/>
      <c r="AP29" s="74"/>
      <c r="AQ29" s="74"/>
      <c r="AR29" s="74"/>
      <c r="AS29" s="74"/>
      <c r="AT29" s="74"/>
      <c r="AU29" s="74"/>
      <c r="AV29" s="74"/>
      <c r="AW29" s="1475" t="s">
        <v>1670</v>
      </c>
      <c r="AX29" s="75"/>
      <c r="AY29" s="74" t="s">
        <v>1783</v>
      </c>
      <c r="AZ29" s="1213" t="s">
        <v>1783</v>
      </c>
      <c r="BA29" s="1213" t="s">
        <v>1783</v>
      </c>
      <c r="BB29" s="1213" t="s">
        <v>1783</v>
      </c>
      <c r="BC29" s="1213"/>
      <c r="BD29" s="1413"/>
      <c r="BE29" s="1213" t="s">
        <v>1670</v>
      </c>
      <c r="BF29" s="1213"/>
    </row>
    <row r="30" spans="1:58" ht="43.2" x14ac:dyDescent="0.3">
      <c r="A30" s="69"/>
      <c r="B3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0" s="1476" t="s">
        <v>1669</v>
      </c>
      <c r="D30" s="1477" t="s">
        <v>1768</v>
      </c>
      <c r="E30" s="1478" t="s">
        <v>773</v>
      </c>
      <c r="F30" s="1217" t="str">
        <f>VLOOKUP(TBL4_OptApp[[#This Row],[Option type
Defined List]],'Option Typs_Grps'!B$2:C$47, 2, FALSE)</f>
        <v>Distribution Options</v>
      </c>
      <c r="G30" s="1407" t="s">
        <v>354</v>
      </c>
      <c r="H30" s="72" t="s">
        <v>759</v>
      </c>
      <c r="I30" s="72" t="s">
        <v>1783</v>
      </c>
      <c r="J30" s="1412"/>
      <c r="K30" s="1355"/>
      <c r="L30" s="72" t="s">
        <v>1783</v>
      </c>
      <c r="M30" s="1214" t="s">
        <v>1783</v>
      </c>
      <c r="N30" s="1412" t="s">
        <v>1783</v>
      </c>
      <c r="O30" s="72" t="s">
        <v>1783</v>
      </c>
      <c r="P30" s="72" t="s">
        <v>1783</v>
      </c>
      <c r="Q30" s="72" t="s">
        <v>1783</v>
      </c>
      <c r="R30" s="1475" t="s">
        <v>1849</v>
      </c>
      <c r="S30" s="1355"/>
      <c r="T30" s="1355"/>
      <c r="U30" s="74" t="s">
        <v>2097</v>
      </c>
      <c r="V30" s="74"/>
      <c r="W30" s="74"/>
      <c r="X30" s="74"/>
      <c r="Y30" s="74"/>
      <c r="Z30" s="74"/>
      <c r="AA30" s="74"/>
      <c r="AB30" s="1408"/>
      <c r="AC30" s="74"/>
      <c r="AD30" s="74"/>
      <c r="AE30" s="74"/>
      <c r="AF30" s="1409"/>
      <c r="AG30" s="74"/>
      <c r="AH30" s="74"/>
      <c r="AI30" s="74"/>
      <c r="AJ30" s="74"/>
      <c r="AK30" s="74"/>
      <c r="AL30" s="74"/>
      <c r="AM30" s="74"/>
      <c r="AN30" s="74"/>
      <c r="AO30" s="74"/>
      <c r="AP30" s="74"/>
      <c r="AQ30" s="74"/>
      <c r="AR30" s="74"/>
      <c r="AS30" s="74"/>
      <c r="AT30" s="74"/>
      <c r="AU30" s="74"/>
      <c r="AV30" s="74"/>
      <c r="AW30" s="1475" t="s">
        <v>1669</v>
      </c>
      <c r="AX30" s="75"/>
      <c r="AY30" s="1409" t="s">
        <v>1783</v>
      </c>
      <c r="AZ30" s="1213" t="s">
        <v>1783</v>
      </c>
      <c r="BA30" s="1213" t="s">
        <v>1783</v>
      </c>
      <c r="BB30" s="1213" t="s">
        <v>1783</v>
      </c>
      <c r="BC30" s="1213" t="s">
        <v>2098</v>
      </c>
      <c r="BD30" s="1413"/>
      <c r="BE30" s="1213" t="s">
        <v>1669</v>
      </c>
      <c r="BF30" s="1213"/>
    </row>
    <row r="31" spans="1:58" ht="28.8" x14ac:dyDescent="0.3">
      <c r="A31" s="69"/>
      <c r="B3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1" s="1476" t="s">
        <v>1668</v>
      </c>
      <c r="D31" s="1477" t="s">
        <v>1767</v>
      </c>
      <c r="E31" s="1478" t="s">
        <v>773</v>
      </c>
      <c r="F31" s="1217" t="str">
        <f>VLOOKUP(TBL4_OptApp[[#This Row],[Option type
Defined List]],'Option Typs_Grps'!B$2:C$47, 2, FALSE)</f>
        <v>Distribution Options</v>
      </c>
      <c r="G31" s="1407" t="s">
        <v>354</v>
      </c>
      <c r="H31" s="72" t="s">
        <v>759</v>
      </c>
      <c r="I31" s="72" t="s">
        <v>1783</v>
      </c>
      <c r="J31" s="1412"/>
      <c r="K31" s="1355"/>
      <c r="L31" s="72" t="s">
        <v>1783</v>
      </c>
      <c r="M31" s="1214" t="s">
        <v>1783</v>
      </c>
      <c r="N31" s="1412" t="s">
        <v>1783</v>
      </c>
      <c r="O31" s="72" t="s">
        <v>1783</v>
      </c>
      <c r="P31" s="72" t="s">
        <v>1783</v>
      </c>
      <c r="Q31" s="72" t="s">
        <v>1783</v>
      </c>
      <c r="R31" s="1475" t="s">
        <v>1851</v>
      </c>
      <c r="S31" s="1355"/>
      <c r="T31" s="1355"/>
      <c r="U31" s="74" t="s">
        <v>2097</v>
      </c>
      <c r="V31" s="74"/>
      <c r="W31" s="74"/>
      <c r="X31" s="74"/>
      <c r="Y31" s="74"/>
      <c r="Z31" s="74"/>
      <c r="AA31" s="74"/>
      <c r="AB31" s="1408"/>
      <c r="AC31" s="74"/>
      <c r="AD31" s="74"/>
      <c r="AE31" s="74"/>
      <c r="AF31" s="1409"/>
      <c r="AG31" s="74"/>
      <c r="AH31" s="74"/>
      <c r="AI31" s="74"/>
      <c r="AJ31" s="74"/>
      <c r="AK31" s="74"/>
      <c r="AL31" s="74"/>
      <c r="AM31" s="74"/>
      <c r="AN31" s="74"/>
      <c r="AO31" s="74"/>
      <c r="AP31" s="74"/>
      <c r="AQ31" s="74"/>
      <c r="AR31" s="74"/>
      <c r="AS31" s="74"/>
      <c r="AT31" s="74"/>
      <c r="AU31" s="74"/>
      <c r="AV31" s="74"/>
      <c r="AW31" s="1475" t="s">
        <v>1668</v>
      </c>
      <c r="AX31" s="75"/>
      <c r="AY31" s="1409" t="s">
        <v>1783</v>
      </c>
      <c r="AZ31" s="1213" t="s">
        <v>1783</v>
      </c>
      <c r="BA31" s="1213" t="s">
        <v>1783</v>
      </c>
      <c r="BB31" s="1213" t="s">
        <v>1783</v>
      </c>
      <c r="BC31" s="1213" t="s">
        <v>2098</v>
      </c>
      <c r="BD31" s="1413"/>
      <c r="BE31" s="1213" t="s">
        <v>1668</v>
      </c>
      <c r="BF31" s="1213"/>
    </row>
    <row r="32" spans="1:58" ht="43.2" x14ac:dyDescent="0.3">
      <c r="A32" s="69"/>
      <c r="B3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2" s="1476" t="s">
        <v>1667</v>
      </c>
      <c r="D32" s="1477" t="s">
        <v>1766</v>
      </c>
      <c r="E32" s="1478" t="s">
        <v>773</v>
      </c>
      <c r="F32" s="1217" t="str">
        <f>VLOOKUP(TBL4_OptApp[[#This Row],[Option type
Defined List]],'Option Typs_Grps'!B$2:C$47, 2, FALSE)</f>
        <v>Distribution Options</v>
      </c>
      <c r="G32" s="1407" t="s">
        <v>354</v>
      </c>
      <c r="H32" s="72" t="s">
        <v>759</v>
      </c>
      <c r="I32" s="72" t="s">
        <v>1783</v>
      </c>
      <c r="J32" s="1412"/>
      <c r="K32" s="1355"/>
      <c r="L32" s="72" t="s">
        <v>1783</v>
      </c>
      <c r="M32" s="1214" t="s">
        <v>1783</v>
      </c>
      <c r="N32" s="1412" t="s">
        <v>1783</v>
      </c>
      <c r="O32" s="72" t="s">
        <v>1783</v>
      </c>
      <c r="P32" s="72" t="s">
        <v>1783</v>
      </c>
      <c r="Q32" s="72" t="s">
        <v>1783</v>
      </c>
      <c r="R32" s="1475" t="s">
        <v>1850</v>
      </c>
      <c r="S32" s="1355"/>
      <c r="T32" s="1355"/>
      <c r="U32" s="74" t="s">
        <v>2097</v>
      </c>
      <c r="V32" s="74"/>
      <c r="W32" s="74"/>
      <c r="X32" s="74"/>
      <c r="Y32" s="74"/>
      <c r="Z32" s="74"/>
      <c r="AA32" s="74"/>
      <c r="AB32" s="1408"/>
      <c r="AC32" s="74"/>
      <c r="AD32" s="74"/>
      <c r="AE32" s="74"/>
      <c r="AF32" s="1409"/>
      <c r="AG32" s="74"/>
      <c r="AH32" s="74"/>
      <c r="AI32" s="74"/>
      <c r="AJ32" s="74"/>
      <c r="AK32" s="74"/>
      <c r="AL32" s="74"/>
      <c r="AM32" s="74"/>
      <c r="AN32" s="74"/>
      <c r="AO32" s="74"/>
      <c r="AP32" s="74"/>
      <c r="AQ32" s="74"/>
      <c r="AR32" s="74"/>
      <c r="AS32" s="74"/>
      <c r="AT32" s="74"/>
      <c r="AU32" s="74"/>
      <c r="AV32" s="74"/>
      <c r="AW32" s="1475" t="s">
        <v>1667</v>
      </c>
      <c r="AX32" s="75"/>
      <c r="AY32" s="1409" t="s">
        <v>1783</v>
      </c>
      <c r="AZ32" s="1213" t="s">
        <v>1783</v>
      </c>
      <c r="BA32" s="1213" t="s">
        <v>1783</v>
      </c>
      <c r="BB32" s="1213" t="s">
        <v>1783</v>
      </c>
      <c r="BC32" s="1213" t="s">
        <v>2098</v>
      </c>
      <c r="BD32" s="1413"/>
      <c r="BE32" s="1213" t="s">
        <v>1667</v>
      </c>
      <c r="BF32" s="1213"/>
    </row>
    <row r="33" spans="1:58" ht="43.2" x14ac:dyDescent="0.3">
      <c r="A33" s="69"/>
      <c r="B3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33" s="1476" t="s">
        <v>2223</v>
      </c>
      <c r="D33" s="1477" t="s">
        <v>2224</v>
      </c>
      <c r="E33" s="1478" t="s">
        <v>773</v>
      </c>
      <c r="F33" s="1217" t="str">
        <f>VLOOKUP(TBL4_OptApp[[#This Row],[Option type
Defined List]],'Option Typs_Grps'!B$2:C$47, 2, FALSE)</f>
        <v>Distribution Options</v>
      </c>
      <c r="G33" s="1407" t="s">
        <v>354</v>
      </c>
      <c r="H33" s="72" t="s">
        <v>765</v>
      </c>
      <c r="I33" s="72" t="s">
        <v>1783</v>
      </c>
      <c r="J33" s="1412"/>
      <c r="K33" s="1355" t="s">
        <v>2283</v>
      </c>
      <c r="L33" s="72" t="s">
        <v>1784</v>
      </c>
      <c r="M33" s="1214" t="s">
        <v>1784</v>
      </c>
      <c r="N33" s="1412" t="s">
        <v>1783</v>
      </c>
      <c r="O33" s="72" t="s">
        <v>1784</v>
      </c>
      <c r="P33" s="72" t="s">
        <v>1783</v>
      </c>
      <c r="Q33" s="72" t="s">
        <v>1783</v>
      </c>
      <c r="R33" s="1475"/>
      <c r="S33" s="1355"/>
      <c r="T33" s="1355"/>
      <c r="U33" s="74" t="s">
        <v>2097</v>
      </c>
      <c r="V33" s="74">
        <v>5</v>
      </c>
      <c r="W33" s="74" t="s">
        <v>2099</v>
      </c>
      <c r="X33" s="74">
        <v>9.8035107000000004</v>
      </c>
      <c r="Y33" s="74">
        <v>1.357548638352621</v>
      </c>
      <c r="Z33" s="74">
        <v>8.085608905019285</v>
      </c>
      <c r="AA33" s="74">
        <v>10.000000000000002</v>
      </c>
      <c r="AB33" s="1408">
        <v>10.000000000000002</v>
      </c>
      <c r="AC33" s="74">
        <v>3665.201465201465</v>
      </c>
      <c r="AD33" s="74">
        <v>17155.391691719993</v>
      </c>
      <c r="AE33" s="74">
        <v>17155.391691719968</v>
      </c>
      <c r="AF33" s="1409">
        <v>668.05014778036582</v>
      </c>
      <c r="AG33" s="74">
        <v>45.144247675653624</v>
      </c>
      <c r="AH33" s="74">
        <v>37.981284067960843</v>
      </c>
      <c r="AI33" s="74"/>
      <c r="AJ33" s="74"/>
      <c r="AK33" s="74"/>
      <c r="AL33" s="74"/>
      <c r="AM33" s="74"/>
      <c r="AN33" s="74"/>
      <c r="AO33" s="74"/>
      <c r="AP33" s="74"/>
      <c r="AQ33" s="74"/>
      <c r="AR33" s="74">
        <v>0</v>
      </c>
      <c r="AS33" s="74"/>
      <c r="AT33" s="74"/>
      <c r="AU33" s="74"/>
      <c r="AV33" s="74">
        <v>0</v>
      </c>
      <c r="AW33" s="1475" t="s">
        <v>2284</v>
      </c>
      <c r="AX33" s="75">
        <v>14.551674935399266</v>
      </c>
      <c r="AY33" s="1409" t="s">
        <v>1783</v>
      </c>
      <c r="AZ33" s="1213" t="s">
        <v>1783</v>
      </c>
      <c r="BA33" s="1213" t="s">
        <v>1784</v>
      </c>
      <c r="BB33" s="1213" t="s">
        <v>1783</v>
      </c>
      <c r="BC33" s="1213" t="s">
        <v>2098</v>
      </c>
      <c r="BD33" s="1413"/>
      <c r="BE33" s="1213" t="s">
        <v>2223</v>
      </c>
      <c r="BF33" s="1213">
        <v>10</v>
      </c>
    </row>
    <row r="34" spans="1:58" ht="43.2" x14ac:dyDescent="0.3">
      <c r="A34" s="69"/>
      <c r="B3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34" s="1476" t="s">
        <v>2225</v>
      </c>
      <c r="D34" s="1477" t="s">
        <v>2226</v>
      </c>
      <c r="E34" s="1478" t="s">
        <v>773</v>
      </c>
      <c r="F34" s="1217" t="str">
        <f>VLOOKUP(TBL4_OptApp[[#This Row],[Option type
Defined List]],'Option Typs_Grps'!B$2:C$47, 2, FALSE)</f>
        <v>Distribution Options</v>
      </c>
      <c r="G34" s="1407" t="s">
        <v>354</v>
      </c>
      <c r="H34" s="72" t="s">
        <v>765</v>
      </c>
      <c r="I34" s="72" t="s">
        <v>1783</v>
      </c>
      <c r="J34" s="1412"/>
      <c r="K34" s="1355" t="s">
        <v>1792</v>
      </c>
      <c r="L34" s="72" t="s">
        <v>1784</v>
      </c>
      <c r="M34" s="1214" t="s">
        <v>1784</v>
      </c>
      <c r="N34" s="1412" t="s">
        <v>1784</v>
      </c>
      <c r="O34" s="72" t="s">
        <v>1784</v>
      </c>
      <c r="P34" s="72" t="s">
        <v>1783</v>
      </c>
      <c r="Q34" s="72" t="s">
        <v>1783</v>
      </c>
      <c r="R34" s="1475"/>
      <c r="S34" s="1355"/>
      <c r="T34" s="1355"/>
      <c r="U34" s="74" t="s">
        <v>2097</v>
      </c>
      <c r="V34" s="74">
        <v>5</v>
      </c>
      <c r="W34" s="74" t="s">
        <v>2099</v>
      </c>
      <c r="X34" s="74">
        <v>12.578089200000001</v>
      </c>
      <c r="Y34" s="74">
        <v>1.4347446383526183</v>
      </c>
      <c r="Z34" s="74">
        <v>4.3761133136327057</v>
      </c>
      <c r="AA34" s="74">
        <v>9.6177280455959568</v>
      </c>
      <c r="AB34" s="1408">
        <v>10.000000000000002</v>
      </c>
      <c r="AC34" s="74">
        <v>4311.6138763197587</v>
      </c>
      <c r="AD34" s="74">
        <v>17155.391691720008</v>
      </c>
      <c r="AE34" s="74">
        <v>16499.589180663948</v>
      </c>
      <c r="AF34" s="1409">
        <v>668.40858346233222</v>
      </c>
      <c r="AG34" s="74">
        <v>49.187509828645993</v>
      </c>
      <c r="AH34" s="74">
        <v>41.383008458128444</v>
      </c>
      <c r="AI34" s="74"/>
      <c r="AJ34" s="74"/>
      <c r="AK34" s="74"/>
      <c r="AL34" s="74"/>
      <c r="AM34" s="74"/>
      <c r="AN34" s="74"/>
      <c r="AO34" s="74"/>
      <c r="AP34" s="74"/>
      <c r="AQ34" s="74"/>
      <c r="AR34" s="74">
        <v>0</v>
      </c>
      <c r="AS34" s="74"/>
      <c r="AT34" s="74"/>
      <c r="AU34" s="74"/>
      <c r="AV34" s="74">
        <v>0</v>
      </c>
      <c r="AW34" s="1475" t="s">
        <v>2285</v>
      </c>
      <c r="AX34" s="75">
        <v>18.594937088391617</v>
      </c>
      <c r="AY34" s="1409" t="s">
        <v>1783</v>
      </c>
      <c r="AZ34" s="1213" t="s">
        <v>1783</v>
      </c>
      <c r="BA34" s="1213" t="s">
        <v>1784</v>
      </c>
      <c r="BB34" s="1213" t="s">
        <v>1783</v>
      </c>
      <c r="BC34" s="1213" t="s">
        <v>2098</v>
      </c>
      <c r="BD34" s="1413"/>
      <c r="BE34" s="1213" t="s">
        <v>2225</v>
      </c>
      <c r="BF34" s="1213">
        <v>10</v>
      </c>
    </row>
    <row r="35" spans="1:58" ht="43.2" x14ac:dyDescent="0.3">
      <c r="A35" s="69"/>
      <c r="B3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35" s="1476" t="s">
        <v>1666</v>
      </c>
      <c r="D35" s="1477" t="s">
        <v>1765</v>
      </c>
      <c r="E35" s="1478" t="s">
        <v>773</v>
      </c>
      <c r="F35" s="1217" t="str">
        <f>VLOOKUP(TBL4_OptApp[[#This Row],[Option type
Defined List]],'Option Typs_Grps'!B$2:C$47, 2, FALSE)</f>
        <v>Distribution Options</v>
      </c>
      <c r="G35" s="1407" t="s">
        <v>354</v>
      </c>
      <c r="H35" s="72" t="s">
        <v>759</v>
      </c>
      <c r="I35" s="72" t="s">
        <v>1783</v>
      </c>
      <c r="J35" s="1412"/>
      <c r="K35" s="1355"/>
      <c r="L35" s="72" t="s">
        <v>1783</v>
      </c>
      <c r="M35" s="1214" t="s">
        <v>1783</v>
      </c>
      <c r="N35" s="1412" t="s">
        <v>1783</v>
      </c>
      <c r="O35" s="72" t="s">
        <v>1783</v>
      </c>
      <c r="P35" s="72" t="s">
        <v>1783</v>
      </c>
      <c r="Q35" s="72" t="s">
        <v>1783</v>
      </c>
      <c r="R35" s="1475" t="s">
        <v>1849</v>
      </c>
      <c r="S35" s="1355"/>
      <c r="T35" s="1355"/>
      <c r="U35" s="74" t="s">
        <v>2097</v>
      </c>
      <c r="V35" s="74"/>
      <c r="W35" s="74"/>
      <c r="X35" s="74"/>
      <c r="Y35" s="74"/>
      <c r="Z35" s="74"/>
      <c r="AA35" s="74"/>
      <c r="AB35" s="1408"/>
      <c r="AC35" s="74"/>
      <c r="AD35" s="74"/>
      <c r="AE35" s="74"/>
      <c r="AF35" s="1409"/>
      <c r="AG35" s="74"/>
      <c r="AH35" s="74"/>
      <c r="AI35" s="74"/>
      <c r="AJ35" s="74"/>
      <c r="AK35" s="74"/>
      <c r="AL35" s="74"/>
      <c r="AM35" s="74"/>
      <c r="AN35" s="74"/>
      <c r="AO35" s="74"/>
      <c r="AP35" s="74"/>
      <c r="AQ35" s="74"/>
      <c r="AR35" s="74"/>
      <c r="AS35" s="74"/>
      <c r="AT35" s="74"/>
      <c r="AU35" s="74"/>
      <c r="AV35" s="74"/>
      <c r="AW35" s="1475" t="s">
        <v>1666</v>
      </c>
      <c r="AX35" s="75"/>
      <c r="AY35" s="1409" t="s">
        <v>1783</v>
      </c>
      <c r="AZ35" s="1213" t="s">
        <v>1783</v>
      </c>
      <c r="BA35" s="1213" t="s">
        <v>1783</v>
      </c>
      <c r="BB35" s="1213" t="s">
        <v>1783</v>
      </c>
      <c r="BC35" s="1213" t="s">
        <v>2098</v>
      </c>
      <c r="BD35" s="1413"/>
      <c r="BE35" s="1213" t="s">
        <v>1666</v>
      </c>
      <c r="BF35" s="1213"/>
    </row>
    <row r="36" spans="1:58" ht="43.2" x14ac:dyDescent="0.3">
      <c r="A36" s="69"/>
      <c r="B3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36" s="1476" t="s">
        <v>1874</v>
      </c>
      <c r="D36" s="1477" t="s">
        <v>1685</v>
      </c>
      <c r="E36" s="1478" t="s">
        <v>773</v>
      </c>
      <c r="F36" s="1217" t="str">
        <f>VLOOKUP(TBL4_OptApp[[#This Row],[Option type
Defined List]],'Option Typs_Grps'!B$2:C$47, 2, FALSE)</f>
        <v>Distribution Options</v>
      </c>
      <c r="G36" s="1407" t="s">
        <v>354</v>
      </c>
      <c r="H36" s="72" t="s">
        <v>765</v>
      </c>
      <c r="I36" s="72" t="s">
        <v>1783</v>
      </c>
      <c r="J36" s="1412"/>
      <c r="K36" s="1355" t="s">
        <v>1790</v>
      </c>
      <c r="L36" s="72" t="s">
        <v>1784</v>
      </c>
      <c r="M36" s="1214" t="s">
        <v>1784</v>
      </c>
      <c r="N36" s="1412" t="s">
        <v>1784</v>
      </c>
      <c r="O36" s="72" t="s">
        <v>1784</v>
      </c>
      <c r="P36" s="72" t="s">
        <v>1784</v>
      </c>
      <c r="Q36" s="72" t="s">
        <v>1784</v>
      </c>
      <c r="R36" s="1475"/>
      <c r="S36" s="1355"/>
      <c r="T36" s="1355"/>
      <c r="U36" s="74">
        <v>4.0999999999999996</v>
      </c>
      <c r="V36" s="74">
        <v>2</v>
      </c>
      <c r="W36" s="74" t="s">
        <v>2286</v>
      </c>
      <c r="X36" s="74">
        <v>0.69952644886190174</v>
      </c>
      <c r="Y36" s="74">
        <v>3.6697457681903134E-2</v>
      </c>
      <c r="Z36" s="74">
        <v>0.26115465703139396</v>
      </c>
      <c r="AA36" s="74">
        <v>4.0999999999999845</v>
      </c>
      <c r="AB36" s="1408">
        <v>4.0999999999999996</v>
      </c>
      <c r="AC36" s="74">
        <v>449.24</v>
      </c>
      <c r="AD36" s="74">
        <v>0.20070367307692305</v>
      </c>
      <c r="AE36" s="74">
        <v>9.4613938401000006E-2</v>
      </c>
      <c r="AF36" s="1409">
        <v>4.6841317969999975E-3</v>
      </c>
      <c r="AG36" s="74">
        <v>3.8395136743727458</v>
      </c>
      <c r="AH36" s="74">
        <v>1.4746988708637991</v>
      </c>
      <c r="AI36" s="74"/>
      <c r="AJ36" s="74"/>
      <c r="AK36" s="74"/>
      <c r="AL36" s="74"/>
      <c r="AM36" s="74"/>
      <c r="AN36" s="74"/>
      <c r="AO36" s="74"/>
      <c r="AP36" s="74"/>
      <c r="AQ36" s="74"/>
      <c r="AR36" s="74">
        <v>0</v>
      </c>
      <c r="AS36" s="74"/>
      <c r="AT36" s="74"/>
      <c r="AU36" s="74"/>
      <c r="AV36" s="74">
        <v>0</v>
      </c>
      <c r="AW36" s="1475" t="s">
        <v>2396</v>
      </c>
      <c r="AX36" s="75">
        <v>2.7360517618930005</v>
      </c>
      <c r="AY36" s="1409" t="s">
        <v>1784</v>
      </c>
      <c r="AZ36" s="1213" t="s">
        <v>1784</v>
      </c>
      <c r="BA36" s="1213" t="s">
        <v>1784</v>
      </c>
      <c r="BB36" s="1213" t="s">
        <v>1784</v>
      </c>
      <c r="BC36" s="1213" t="s">
        <v>1786</v>
      </c>
      <c r="BD36" s="1413"/>
      <c r="BE36" s="1213" t="s">
        <v>1874</v>
      </c>
      <c r="BF36" s="1213">
        <v>4.0999999999999996</v>
      </c>
    </row>
    <row r="37" spans="1:58" ht="43.2" x14ac:dyDescent="0.3">
      <c r="A37" s="69"/>
      <c r="B3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7" s="1476" t="s">
        <v>1919</v>
      </c>
      <c r="D37" s="1477" t="s">
        <v>1918</v>
      </c>
      <c r="E37" s="1478" t="s">
        <v>766</v>
      </c>
      <c r="F37" s="1217" t="str">
        <f>VLOOKUP(TBL4_OptApp[[#This Row],[Option type
Defined List]],'Option Typs_Grps'!B$2:C$47, 2, FALSE)</f>
        <v>Resource Options</v>
      </c>
      <c r="G37" s="1407" t="s">
        <v>354</v>
      </c>
      <c r="H37" s="72" t="s">
        <v>759</v>
      </c>
      <c r="I37" s="72" t="s">
        <v>1783</v>
      </c>
      <c r="J37" s="1412"/>
      <c r="K37" s="1355"/>
      <c r="L37" s="72" t="s">
        <v>1783</v>
      </c>
      <c r="M37" s="1214" t="s">
        <v>1783</v>
      </c>
      <c r="N37" s="1412" t="s">
        <v>1783</v>
      </c>
      <c r="O37" s="72" t="s">
        <v>1783</v>
      </c>
      <c r="P37" s="72" t="s">
        <v>1783</v>
      </c>
      <c r="Q37" s="72" t="s">
        <v>1783</v>
      </c>
      <c r="R37" s="1475" t="s">
        <v>1848</v>
      </c>
      <c r="S37" s="1355"/>
      <c r="T37" s="1355"/>
      <c r="U37" s="74"/>
      <c r="V37" s="74"/>
      <c r="W37" s="74"/>
      <c r="X37" s="74"/>
      <c r="Y37" s="74"/>
      <c r="Z37" s="74"/>
      <c r="AA37" s="74"/>
      <c r="AB37" s="1408"/>
      <c r="AC37" s="74"/>
      <c r="AD37" s="74"/>
      <c r="AE37" s="74"/>
      <c r="AF37" s="1409"/>
      <c r="AG37" s="74"/>
      <c r="AH37" s="74"/>
      <c r="AI37" s="74"/>
      <c r="AJ37" s="74"/>
      <c r="AK37" s="74"/>
      <c r="AL37" s="74"/>
      <c r="AM37" s="74"/>
      <c r="AN37" s="74"/>
      <c r="AO37" s="74"/>
      <c r="AP37" s="74"/>
      <c r="AQ37" s="74"/>
      <c r="AR37" s="74"/>
      <c r="AS37" s="74"/>
      <c r="AT37" s="74"/>
      <c r="AU37" s="74"/>
      <c r="AV37" s="74"/>
      <c r="AW37" s="1475" t="s">
        <v>2009</v>
      </c>
      <c r="AX37" s="75"/>
      <c r="AY37" s="1409" t="s">
        <v>1783</v>
      </c>
      <c r="AZ37" s="1213" t="s">
        <v>1783</v>
      </c>
      <c r="BA37" s="1213" t="s">
        <v>1783</v>
      </c>
      <c r="BB37" s="1213" t="s">
        <v>1783</v>
      </c>
      <c r="BC37" s="1213"/>
      <c r="BD37" s="1413"/>
      <c r="BE37" s="1213" t="s">
        <v>1919</v>
      </c>
      <c r="BF37" s="1213"/>
    </row>
    <row r="38" spans="1:58" ht="43.2" x14ac:dyDescent="0.3">
      <c r="A38" s="69"/>
      <c r="B3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8" s="1476" t="s">
        <v>1916</v>
      </c>
      <c r="D38" s="1477" t="s">
        <v>1917</v>
      </c>
      <c r="E38" s="1478" t="s">
        <v>766</v>
      </c>
      <c r="F38" s="1217" t="str">
        <f>VLOOKUP(TBL4_OptApp[[#This Row],[Option type
Defined List]],'Option Typs_Grps'!B$2:C$47, 2, FALSE)</f>
        <v>Resource Options</v>
      </c>
      <c r="G38" s="1407" t="s">
        <v>354</v>
      </c>
      <c r="H38" s="72" t="s">
        <v>759</v>
      </c>
      <c r="I38" s="72" t="s">
        <v>1783</v>
      </c>
      <c r="J38" s="1412"/>
      <c r="K38" s="1355"/>
      <c r="L38" s="72" t="s">
        <v>1783</v>
      </c>
      <c r="M38" s="1214" t="s">
        <v>1783</v>
      </c>
      <c r="N38" s="1412" t="s">
        <v>1783</v>
      </c>
      <c r="O38" s="72" t="s">
        <v>1783</v>
      </c>
      <c r="P38" s="72" t="s">
        <v>1783</v>
      </c>
      <c r="Q38" s="72" t="s">
        <v>1783</v>
      </c>
      <c r="R38" s="1475" t="s">
        <v>1848</v>
      </c>
      <c r="S38" s="1355"/>
      <c r="T38" s="1355"/>
      <c r="U38" s="74"/>
      <c r="V38" s="74"/>
      <c r="W38" s="74"/>
      <c r="X38" s="74"/>
      <c r="Y38" s="74"/>
      <c r="Z38" s="74"/>
      <c r="AA38" s="74"/>
      <c r="AB38" s="1408"/>
      <c r="AC38" s="74"/>
      <c r="AD38" s="74"/>
      <c r="AE38" s="74"/>
      <c r="AF38" s="1409"/>
      <c r="AG38" s="74"/>
      <c r="AH38" s="74"/>
      <c r="AI38" s="74"/>
      <c r="AJ38" s="74"/>
      <c r="AK38" s="74"/>
      <c r="AL38" s="74"/>
      <c r="AM38" s="74"/>
      <c r="AN38" s="74"/>
      <c r="AO38" s="74"/>
      <c r="AP38" s="74"/>
      <c r="AQ38" s="74"/>
      <c r="AR38" s="74"/>
      <c r="AS38" s="74"/>
      <c r="AT38" s="74"/>
      <c r="AU38" s="74"/>
      <c r="AV38" s="74"/>
      <c r="AW38" s="1475" t="s">
        <v>2008</v>
      </c>
      <c r="AX38" s="75"/>
      <c r="AY38" s="1409" t="s">
        <v>1783</v>
      </c>
      <c r="AZ38" s="1213" t="s">
        <v>1783</v>
      </c>
      <c r="BA38" s="1213" t="s">
        <v>1783</v>
      </c>
      <c r="BB38" s="1213" t="s">
        <v>1783</v>
      </c>
      <c r="BC38" s="1213"/>
      <c r="BD38" s="1413"/>
      <c r="BE38" s="1213" t="s">
        <v>1916</v>
      </c>
      <c r="BF38" s="1213"/>
    </row>
    <row r="39" spans="1:58" ht="43.2" x14ac:dyDescent="0.3">
      <c r="A39" s="69"/>
      <c r="B3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9" s="1476" t="s">
        <v>1914</v>
      </c>
      <c r="D39" s="1477" t="s">
        <v>1915</v>
      </c>
      <c r="E39" s="1478" t="s">
        <v>766</v>
      </c>
      <c r="F39" s="1217" t="str">
        <f>VLOOKUP(TBL4_OptApp[[#This Row],[Option type
Defined List]],'Option Typs_Grps'!B$2:C$47, 2, FALSE)</f>
        <v>Resource Options</v>
      </c>
      <c r="G39" s="1407" t="s">
        <v>354</v>
      </c>
      <c r="H39" s="72" t="s">
        <v>759</v>
      </c>
      <c r="I39" s="72" t="s">
        <v>1783</v>
      </c>
      <c r="J39" s="1412"/>
      <c r="K39" s="1355"/>
      <c r="L39" s="72" t="s">
        <v>1783</v>
      </c>
      <c r="M39" s="1214" t="s">
        <v>1783</v>
      </c>
      <c r="N39" s="1412" t="s">
        <v>1783</v>
      </c>
      <c r="O39" s="72" t="s">
        <v>1783</v>
      </c>
      <c r="P39" s="72" t="s">
        <v>1783</v>
      </c>
      <c r="Q39" s="72" t="s">
        <v>1783</v>
      </c>
      <c r="R39" s="1475" t="s">
        <v>1932</v>
      </c>
      <c r="S39" s="1355"/>
      <c r="T39" s="1355"/>
      <c r="U39" s="74"/>
      <c r="V39" s="74"/>
      <c r="W39" s="74"/>
      <c r="X39" s="74"/>
      <c r="Y39" s="74"/>
      <c r="Z39" s="74"/>
      <c r="AA39" s="74"/>
      <c r="AB39" s="1408"/>
      <c r="AC39" s="74"/>
      <c r="AD39" s="74"/>
      <c r="AE39" s="74"/>
      <c r="AF39" s="1409"/>
      <c r="AG39" s="74"/>
      <c r="AH39" s="74"/>
      <c r="AI39" s="74"/>
      <c r="AJ39" s="74"/>
      <c r="AK39" s="74"/>
      <c r="AL39" s="74"/>
      <c r="AM39" s="74"/>
      <c r="AN39" s="74"/>
      <c r="AO39" s="74"/>
      <c r="AP39" s="74"/>
      <c r="AQ39" s="74"/>
      <c r="AR39" s="74"/>
      <c r="AS39" s="74"/>
      <c r="AT39" s="74"/>
      <c r="AU39" s="74"/>
      <c r="AV39" s="74"/>
      <c r="AW39" s="1475" t="s">
        <v>2007</v>
      </c>
      <c r="AX39" s="75"/>
      <c r="AY39" s="1409" t="s">
        <v>1783</v>
      </c>
      <c r="AZ39" s="1213" t="s">
        <v>1783</v>
      </c>
      <c r="BA39" s="1213" t="s">
        <v>1783</v>
      </c>
      <c r="BB39" s="1213" t="s">
        <v>1783</v>
      </c>
      <c r="BC39" s="1213"/>
      <c r="BD39" s="1413"/>
      <c r="BE39" s="1213" t="s">
        <v>1914</v>
      </c>
      <c r="BF39" s="1213"/>
    </row>
    <row r="40" spans="1:58" ht="43.2" x14ac:dyDescent="0.3">
      <c r="A40" s="69"/>
      <c r="B4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0" s="1476" t="s">
        <v>1665</v>
      </c>
      <c r="D40" s="1477" t="s">
        <v>1764</v>
      </c>
      <c r="E40" s="1478" t="s">
        <v>766</v>
      </c>
      <c r="F40" s="1217" t="str">
        <f>VLOOKUP(TBL4_OptApp[[#This Row],[Option type
Defined List]],'Option Typs_Grps'!B$2:C$47, 2, FALSE)</f>
        <v>Resource Options</v>
      </c>
      <c r="G40" s="1407" t="s">
        <v>354</v>
      </c>
      <c r="H40" s="72" t="s">
        <v>759</v>
      </c>
      <c r="I40" s="72" t="s">
        <v>1783</v>
      </c>
      <c r="J40" s="1412"/>
      <c r="K40" s="1355"/>
      <c r="L40" s="72" t="s">
        <v>1783</v>
      </c>
      <c r="M40" s="1214" t="s">
        <v>1783</v>
      </c>
      <c r="N40" s="1412" t="s">
        <v>1783</v>
      </c>
      <c r="O40" s="72" t="s">
        <v>1783</v>
      </c>
      <c r="P40" s="72" t="s">
        <v>1783</v>
      </c>
      <c r="Q40" s="72" t="s">
        <v>1783</v>
      </c>
      <c r="R40" s="1475" t="s">
        <v>1847</v>
      </c>
      <c r="S40" s="1355"/>
      <c r="T40" s="1355"/>
      <c r="U40" s="74"/>
      <c r="V40" s="74"/>
      <c r="W40" s="74"/>
      <c r="X40" s="74"/>
      <c r="Y40" s="74"/>
      <c r="Z40" s="74"/>
      <c r="AA40" s="74"/>
      <c r="AB40" s="1408"/>
      <c r="AC40" s="74"/>
      <c r="AD40" s="74"/>
      <c r="AE40" s="74"/>
      <c r="AF40" s="1409"/>
      <c r="AG40" s="74"/>
      <c r="AH40" s="74"/>
      <c r="AI40" s="74"/>
      <c r="AJ40" s="74"/>
      <c r="AK40" s="74"/>
      <c r="AL40" s="74"/>
      <c r="AM40" s="74"/>
      <c r="AN40" s="74"/>
      <c r="AO40" s="74"/>
      <c r="AP40" s="74"/>
      <c r="AQ40" s="74"/>
      <c r="AR40" s="74"/>
      <c r="AS40" s="74"/>
      <c r="AT40" s="74"/>
      <c r="AU40" s="74"/>
      <c r="AV40" s="74"/>
      <c r="AW40" s="1475" t="s">
        <v>1665</v>
      </c>
      <c r="AX40" s="75"/>
      <c r="AY40" s="1409" t="s">
        <v>1783</v>
      </c>
      <c r="AZ40" s="1213" t="s">
        <v>1783</v>
      </c>
      <c r="BA40" s="1213" t="s">
        <v>1783</v>
      </c>
      <c r="BB40" s="1213" t="s">
        <v>1783</v>
      </c>
      <c r="BC40" s="1213"/>
      <c r="BD40" s="1413"/>
      <c r="BE40" s="1213" t="s">
        <v>1665</v>
      </c>
      <c r="BF40" s="1213"/>
    </row>
    <row r="41" spans="1:58" ht="100.8" x14ac:dyDescent="0.3">
      <c r="A41" s="69"/>
      <c r="B4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1" s="1476" t="s">
        <v>1664</v>
      </c>
      <c r="D41" s="1477" t="s">
        <v>1763</v>
      </c>
      <c r="E41" s="1478" t="s">
        <v>772</v>
      </c>
      <c r="F41" s="1217" t="str">
        <f>VLOOKUP(TBL4_OptApp[[#This Row],[Option type
Defined List]],'Option Typs_Grps'!B$2:C$47, 2, FALSE)</f>
        <v>Resource Options</v>
      </c>
      <c r="G41" s="1407" t="s">
        <v>354</v>
      </c>
      <c r="H41" s="72" t="s">
        <v>759</v>
      </c>
      <c r="I41" s="72" t="s">
        <v>1783</v>
      </c>
      <c r="J41" s="1412"/>
      <c r="K41" s="1355"/>
      <c r="L41" s="72" t="s">
        <v>1783</v>
      </c>
      <c r="M41" s="1214" t="s">
        <v>1783</v>
      </c>
      <c r="N41" s="1412" t="s">
        <v>1783</v>
      </c>
      <c r="O41" s="72" t="s">
        <v>1783</v>
      </c>
      <c r="P41" s="72" t="s">
        <v>1783</v>
      </c>
      <c r="Q41" s="72" t="s">
        <v>1783</v>
      </c>
      <c r="R41" s="1475" t="s">
        <v>1931</v>
      </c>
      <c r="S41" s="1355"/>
      <c r="T41" s="1355"/>
      <c r="U41" s="74"/>
      <c r="V41" s="74"/>
      <c r="W41" s="74"/>
      <c r="X41" s="74"/>
      <c r="Y41" s="74"/>
      <c r="Z41" s="74"/>
      <c r="AA41" s="74"/>
      <c r="AB41" s="1408"/>
      <c r="AC41" s="74"/>
      <c r="AD41" s="74"/>
      <c r="AE41" s="74"/>
      <c r="AF41" s="1409"/>
      <c r="AG41" s="74"/>
      <c r="AH41" s="74"/>
      <c r="AI41" s="74"/>
      <c r="AJ41" s="74"/>
      <c r="AK41" s="74"/>
      <c r="AL41" s="74"/>
      <c r="AM41" s="74"/>
      <c r="AN41" s="74"/>
      <c r="AO41" s="74"/>
      <c r="AP41" s="74"/>
      <c r="AQ41" s="74"/>
      <c r="AR41" s="74"/>
      <c r="AS41" s="74"/>
      <c r="AT41" s="74"/>
      <c r="AU41" s="74"/>
      <c r="AV41" s="74"/>
      <c r="AW41" s="1475" t="s">
        <v>1664</v>
      </c>
      <c r="AX41" s="75"/>
      <c r="AY41" s="1409" t="s">
        <v>1783</v>
      </c>
      <c r="AZ41" s="1213" t="s">
        <v>1783</v>
      </c>
      <c r="BA41" s="1213" t="s">
        <v>1783</v>
      </c>
      <c r="BB41" s="1213" t="s">
        <v>1783</v>
      </c>
      <c r="BC41" s="1213"/>
      <c r="BD41" s="1413"/>
      <c r="BE41" s="1213" t="s">
        <v>1664</v>
      </c>
      <c r="BF41" s="1213"/>
    </row>
    <row r="42" spans="1:58" ht="100.8" x14ac:dyDescent="0.3">
      <c r="A42" s="69"/>
      <c r="B4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2" s="1476" t="s">
        <v>1663</v>
      </c>
      <c r="D42" s="1477" t="s">
        <v>1762</v>
      </c>
      <c r="E42" s="1478" t="s">
        <v>772</v>
      </c>
      <c r="F42" s="1217" t="str">
        <f>VLOOKUP(TBL4_OptApp[[#This Row],[Option type
Defined List]],'Option Typs_Grps'!B$2:C$47, 2, FALSE)</f>
        <v>Resource Options</v>
      </c>
      <c r="G42" s="1407" t="s">
        <v>354</v>
      </c>
      <c r="H42" s="72" t="s">
        <v>759</v>
      </c>
      <c r="I42" s="72" t="s">
        <v>1783</v>
      </c>
      <c r="J42" s="1412"/>
      <c r="K42" s="1355"/>
      <c r="L42" s="72" t="s">
        <v>1783</v>
      </c>
      <c r="M42" s="1214" t="s">
        <v>1783</v>
      </c>
      <c r="N42" s="1412" t="s">
        <v>1783</v>
      </c>
      <c r="O42" s="72" t="s">
        <v>1783</v>
      </c>
      <c r="P42" s="72" t="s">
        <v>1783</v>
      </c>
      <c r="Q42" s="72" t="s">
        <v>1783</v>
      </c>
      <c r="R42" s="1475" t="s">
        <v>1931</v>
      </c>
      <c r="S42" s="1355"/>
      <c r="T42" s="1355"/>
      <c r="U42" s="74"/>
      <c r="V42" s="74"/>
      <c r="W42" s="74"/>
      <c r="X42" s="74"/>
      <c r="Y42" s="74"/>
      <c r="Z42" s="74"/>
      <c r="AA42" s="74"/>
      <c r="AB42" s="1408"/>
      <c r="AC42" s="74"/>
      <c r="AD42" s="74"/>
      <c r="AE42" s="74"/>
      <c r="AF42" s="1409"/>
      <c r="AG42" s="74"/>
      <c r="AH42" s="74"/>
      <c r="AI42" s="74"/>
      <c r="AJ42" s="74"/>
      <c r="AK42" s="74"/>
      <c r="AL42" s="74"/>
      <c r="AM42" s="74"/>
      <c r="AN42" s="74"/>
      <c r="AO42" s="74"/>
      <c r="AP42" s="74"/>
      <c r="AQ42" s="74"/>
      <c r="AR42" s="74"/>
      <c r="AS42" s="74"/>
      <c r="AT42" s="74"/>
      <c r="AU42" s="74"/>
      <c r="AV42" s="74"/>
      <c r="AW42" s="1475" t="s">
        <v>1663</v>
      </c>
      <c r="AX42" s="75"/>
      <c r="AY42" s="1409" t="s">
        <v>1783</v>
      </c>
      <c r="AZ42" s="1213" t="s">
        <v>1783</v>
      </c>
      <c r="BA42" s="1213" t="s">
        <v>1783</v>
      </c>
      <c r="BB42" s="1213" t="s">
        <v>1783</v>
      </c>
      <c r="BC42" s="1213"/>
      <c r="BD42" s="1413"/>
      <c r="BE42" s="1213" t="s">
        <v>1663</v>
      </c>
      <c r="BF42" s="1213"/>
    </row>
    <row r="43" spans="1:58" ht="100.8" x14ac:dyDescent="0.3">
      <c r="A43" s="69"/>
      <c r="B4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3" s="1476" t="s">
        <v>1662</v>
      </c>
      <c r="D43" s="1477" t="s">
        <v>1761</v>
      </c>
      <c r="E43" s="1478" t="s">
        <v>772</v>
      </c>
      <c r="F43" s="1217" t="str">
        <f>VLOOKUP(TBL4_OptApp[[#This Row],[Option type
Defined List]],'Option Typs_Grps'!B$2:C$47, 2, FALSE)</f>
        <v>Resource Options</v>
      </c>
      <c r="G43" s="1407" t="s">
        <v>354</v>
      </c>
      <c r="H43" s="72" t="s">
        <v>759</v>
      </c>
      <c r="I43" s="72" t="s">
        <v>1783</v>
      </c>
      <c r="J43" s="1412"/>
      <c r="K43" s="1355"/>
      <c r="L43" s="72" t="s">
        <v>1783</v>
      </c>
      <c r="M43" s="1214" t="s">
        <v>1783</v>
      </c>
      <c r="N43" s="1412" t="s">
        <v>1783</v>
      </c>
      <c r="O43" s="72" t="s">
        <v>1783</v>
      </c>
      <c r="P43" s="72" t="s">
        <v>1783</v>
      </c>
      <c r="Q43" s="72" t="s">
        <v>1783</v>
      </c>
      <c r="R43" s="1475" t="s">
        <v>1931</v>
      </c>
      <c r="S43" s="1355"/>
      <c r="T43" s="1355"/>
      <c r="U43" s="74"/>
      <c r="V43" s="74"/>
      <c r="W43" s="74"/>
      <c r="X43" s="74"/>
      <c r="Y43" s="74"/>
      <c r="Z43" s="74"/>
      <c r="AA43" s="74"/>
      <c r="AB43" s="1408"/>
      <c r="AC43" s="74"/>
      <c r="AD43" s="74"/>
      <c r="AE43" s="74"/>
      <c r="AF43" s="1409"/>
      <c r="AG43" s="74"/>
      <c r="AH43" s="74"/>
      <c r="AI43" s="74"/>
      <c r="AJ43" s="74"/>
      <c r="AK43" s="74"/>
      <c r="AL43" s="74"/>
      <c r="AM43" s="74"/>
      <c r="AN43" s="74"/>
      <c r="AO43" s="74"/>
      <c r="AP43" s="74"/>
      <c r="AQ43" s="74"/>
      <c r="AR43" s="74"/>
      <c r="AS43" s="74"/>
      <c r="AT43" s="74"/>
      <c r="AU43" s="74"/>
      <c r="AV43" s="74"/>
      <c r="AW43" s="1475" t="s">
        <v>1662</v>
      </c>
      <c r="AX43" s="75"/>
      <c r="AY43" s="1409" t="s">
        <v>1783</v>
      </c>
      <c r="AZ43" s="1213" t="s">
        <v>1783</v>
      </c>
      <c r="BA43" s="1213" t="s">
        <v>1783</v>
      </c>
      <c r="BB43" s="1213" t="s">
        <v>1783</v>
      </c>
      <c r="BC43" s="1213"/>
      <c r="BD43" s="1413"/>
      <c r="BE43" s="1213" t="s">
        <v>1662</v>
      </c>
      <c r="BF43" s="1213"/>
    </row>
    <row r="44" spans="1:58" ht="100.8" x14ac:dyDescent="0.3">
      <c r="A44" s="69"/>
      <c r="B4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4" s="1476" t="s">
        <v>1912</v>
      </c>
      <c r="D44" s="1477" t="s">
        <v>1913</v>
      </c>
      <c r="E44" s="1478" t="s">
        <v>772</v>
      </c>
      <c r="F44" s="1217" t="str">
        <f>VLOOKUP(TBL4_OptApp[[#This Row],[Option type
Defined List]],'Option Typs_Grps'!B$2:C$47, 2, FALSE)</f>
        <v>Resource Options</v>
      </c>
      <c r="G44" s="1407" t="s">
        <v>354</v>
      </c>
      <c r="H44" s="72" t="s">
        <v>759</v>
      </c>
      <c r="I44" s="72" t="s">
        <v>1783</v>
      </c>
      <c r="J44" s="1412"/>
      <c r="K44" s="1355"/>
      <c r="L44" s="72" t="s">
        <v>1783</v>
      </c>
      <c r="M44" s="1214" t="s">
        <v>1783</v>
      </c>
      <c r="N44" s="1412" t="s">
        <v>1783</v>
      </c>
      <c r="O44" s="72" t="s">
        <v>1783</v>
      </c>
      <c r="P44" s="72" t="s">
        <v>1783</v>
      </c>
      <c r="Q44" s="72" t="s">
        <v>1783</v>
      </c>
      <c r="R44" s="1475" t="s">
        <v>2100</v>
      </c>
      <c r="S44" s="1355"/>
      <c r="T44" s="1355"/>
      <c r="U44" s="74"/>
      <c r="V44" s="74"/>
      <c r="W44" s="74"/>
      <c r="X44" s="74"/>
      <c r="Y44" s="74"/>
      <c r="Z44" s="74"/>
      <c r="AA44" s="74"/>
      <c r="AB44" s="1408"/>
      <c r="AC44" s="74"/>
      <c r="AD44" s="74"/>
      <c r="AE44" s="74"/>
      <c r="AF44" s="1409"/>
      <c r="AG44" s="74"/>
      <c r="AH44" s="74"/>
      <c r="AI44" s="74"/>
      <c r="AJ44" s="74"/>
      <c r="AK44" s="74"/>
      <c r="AL44" s="74"/>
      <c r="AM44" s="74"/>
      <c r="AN44" s="74"/>
      <c r="AO44" s="74"/>
      <c r="AP44" s="74"/>
      <c r="AQ44" s="74"/>
      <c r="AR44" s="74"/>
      <c r="AS44" s="74"/>
      <c r="AT44" s="74"/>
      <c r="AU44" s="74"/>
      <c r="AV44" s="74"/>
      <c r="AW44" s="1475" t="s">
        <v>2394</v>
      </c>
      <c r="AX44" s="75"/>
      <c r="AY44" s="1409" t="s">
        <v>1783</v>
      </c>
      <c r="AZ44" s="1213" t="s">
        <v>1783</v>
      </c>
      <c r="BA44" s="1213" t="s">
        <v>1783</v>
      </c>
      <c r="BB44" s="1213" t="s">
        <v>1783</v>
      </c>
      <c r="BC44" s="1213"/>
      <c r="BD44" s="1413"/>
      <c r="BE44" s="1213" t="s">
        <v>1912</v>
      </c>
      <c r="BF44" s="1213"/>
    </row>
    <row r="45" spans="1:58" ht="57.6" x14ac:dyDescent="0.3">
      <c r="A45" s="69"/>
      <c r="B4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5" s="1476" t="s">
        <v>1911</v>
      </c>
      <c r="D45" s="1477" t="s">
        <v>1910</v>
      </c>
      <c r="E45" s="1478" t="s">
        <v>772</v>
      </c>
      <c r="F45" s="1217" t="str">
        <f>VLOOKUP(TBL4_OptApp[[#This Row],[Option type
Defined List]],'Option Typs_Grps'!B$2:C$47, 2, FALSE)</f>
        <v>Resource Options</v>
      </c>
      <c r="G45" s="1407" t="s">
        <v>354</v>
      </c>
      <c r="H45" s="72" t="s">
        <v>759</v>
      </c>
      <c r="I45" s="72" t="s">
        <v>1783</v>
      </c>
      <c r="J45" s="1412"/>
      <c r="K45" s="1355"/>
      <c r="L45" s="72" t="s">
        <v>1783</v>
      </c>
      <c r="M45" s="1214" t="s">
        <v>1783</v>
      </c>
      <c r="N45" s="1412" t="s">
        <v>1783</v>
      </c>
      <c r="O45" s="72" t="s">
        <v>1783</v>
      </c>
      <c r="P45" s="72" t="s">
        <v>1783</v>
      </c>
      <c r="Q45" s="72" t="s">
        <v>1783</v>
      </c>
      <c r="R45" s="1475" t="s">
        <v>1846</v>
      </c>
      <c r="S45" s="1355"/>
      <c r="T45" s="1355"/>
      <c r="U45" s="74"/>
      <c r="V45" s="74"/>
      <c r="W45" s="74"/>
      <c r="X45" s="74"/>
      <c r="Y45" s="74"/>
      <c r="Z45" s="74"/>
      <c r="AA45" s="74"/>
      <c r="AB45" s="1408"/>
      <c r="AC45" s="74"/>
      <c r="AD45" s="74"/>
      <c r="AE45" s="74"/>
      <c r="AF45" s="1409"/>
      <c r="AG45" s="74"/>
      <c r="AH45" s="74"/>
      <c r="AI45" s="74"/>
      <c r="AJ45" s="74"/>
      <c r="AK45" s="74"/>
      <c r="AL45" s="74"/>
      <c r="AM45" s="74"/>
      <c r="AN45" s="74"/>
      <c r="AO45" s="74"/>
      <c r="AP45" s="74"/>
      <c r="AQ45" s="74"/>
      <c r="AR45" s="74"/>
      <c r="AS45" s="74"/>
      <c r="AT45" s="74"/>
      <c r="AU45" s="74"/>
      <c r="AV45" s="74"/>
      <c r="AW45" s="1475" t="s">
        <v>1911</v>
      </c>
      <c r="AX45" s="75"/>
      <c r="AY45" s="1409" t="s">
        <v>1783</v>
      </c>
      <c r="AZ45" s="1213" t="s">
        <v>1783</v>
      </c>
      <c r="BA45" s="1213" t="s">
        <v>1783</v>
      </c>
      <c r="BB45" s="1213" t="s">
        <v>1783</v>
      </c>
      <c r="BC45" s="1213"/>
      <c r="BD45" s="1413"/>
      <c r="BE45" s="1213" t="s">
        <v>1911</v>
      </c>
      <c r="BF45" s="1213"/>
    </row>
    <row r="46" spans="1:58" ht="72" x14ac:dyDescent="0.3">
      <c r="A46" s="69"/>
      <c r="B4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6" s="1476" t="s">
        <v>1661</v>
      </c>
      <c r="D46" s="1477" t="s">
        <v>1760</v>
      </c>
      <c r="E46" s="1478" t="s">
        <v>772</v>
      </c>
      <c r="F46" s="1217" t="str">
        <f>VLOOKUP(TBL4_OptApp[[#This Row],[Option type
Defined List]],'Option Typs_Grps'!B$2:C$47, 2, FALSE)</f>
        <v>Resource Options</v>
      </c>
      <c r="G46" s="1407" t="s">
        <v>354</v>
      </c>
      <c r="H46" s="72" t="s">
        <v>759</v>
      </c>
      <c r="I46" s="72" t="s">
        <v>1783</v>
      </c>
      <c r="J46" s="1412"/>
      <c r="K46" s="1355"/>
      <c r="L46" s="72" t="s">
        <v>1783</v>
      </c>
      <c r="M46" s="1214" t="s">
        <v>1783</v>
      </c>
      <c r="N46" s="1412" t="s">
        <v>1783</v>
      </c>
      <c r="O46" s="72" t="s">
        <v>1783</v>
      </c>
      <c r="P46" s="72" t="s">
        <v>1783</v>
      </c>
      <c r="Q46" s="72" t="s">
        <v>1783</v>
      </c>
      <c r="R46" s="1475" t="s">
        <v>1845</v>
      </c>
      <c r="S46" s="1355"/>
      <c r="T46" s="1355"/>
      <c r="U46" s="74"/>
      <c r="V46" s="74"/>
      <c r="W46" s="74"/>
      <c r="X46" s="74"/>
      <c r="Y46" s="74"/>
      <c r="Z46" s="74"/>
      <c r="AA46" s="74"/>
      <c r="AB46" s="1408"/>
      <c r="AC46" s="74"/>
      <c r="AD46" s="74"/>
      <c r="AE46" s="74"/>
      <c r="AF46" s="1409"/>
      <c r="AG46" s="74"/>
      <c r="AH46" s="74"/>
      <c r="AI46" s="74"/>
      <c r="AJ46" s="74"/>
      <c r="AK46" s="74"/>
      <c r="AL46" s="74"/>
      <c r="AM46" s="74"/>
      <c r="AN46" s="74"/>
      <c r="AO46" s="74"/>
      <c r="AP46" s="74"/>
      <c r="AQ46" s="74"/>
      <c r="AR46" s="74"/>
      <c r="AS46" s="74"/>
      <c r="AT46" s="74"/>
      <c r="AU46" s="74"/>
      <c r="AV46" s="74"/>
      <c r="AW46" s="1475" t="s">
        <v>1661</v>
      </c>
      <c r="AX46" s="75"/>
      <c r="AY46" s="1409" t="s">
        <v>1783</v>
      </c>
      <c r="AZ46" s="1213" t="s">
        <v>1783</v>
      </c>
      <c r="BA46" s="1213" t="s">
        <v>1783</v>
      </c>
      <c r="BB46" s="1213" t="s">
        <v>1783</v>
      </c>
      <c r="BC46" s="1213"/>
      <c r="BD46" s="1413"/>
      <c r="BE46" s="1213" t="s">
        <v>1661</v>
      </c>
      <c r="BF46" s="1213"/>
    </row>
    <row r="47" spans="1:58" ht="72" x14ac:dyDescent="0.3">
      <c r="A47" s="69"/>
      <c r="B4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7" s="1476" t="s">
        <v>1660</v>
      </c>
      <c r="D47" s="1477" t="s">
        <v>1759</v>
      </c>
      <c r="E47" s="1478" t="s">
        <v>772</v>
      </c>
      <c r="F47" s="1217" t="str">
        <f>VLOOKUP(TBL4_OptApp[[#This Row],[Option type
Defined List]],'Option Typs_Grps'!B$2:C$47, 2, FALSE)</f>
        <v>Resource Options</v>
      </c>
      <c r="G47" s="1407" t="s">
        <v>354</v>
      </c>
      <c r="H47" s="72" t="s">
        <v>759</v>
      </c>
      <c r="I47" s="72" t="s">
        <v>1783</v>
      </c>
      <c r="J47" s="1412"/>
      <c r="K47" s="1355"/>
      <c r="L47" s="72" t="s">
        <v>1783</v>
      </c>
      <c r="M47" s="1214" t="s">
        <v>1783</v>
      </c>
      <c r="N47" s="1412" t="s">
        <v>1783</v>
      </c>
      <c r="O47" s="72" t="s">
        <v>1783</v>
      </c>
      <c r="P47" s="72" t="s">
        <v>1783</v>
      </c>
      <c r="Q47" s="72" t="s">
        <v>1783</v>
      </c>
      <c r="R47" s="1475" t="s">
        <v>1844</v>
      </c>
      <c r="S47" s="1355"/>
      <c r="T47" s="1355"/>
      <c r="U47" s="74"/>
      <c r="V47" s="74"/>
      <c r="W47" s="74"/>
      <c r="X47" s="74"/>
      <c r="Y47" s="74"/>
      <c r="Z47" s="74"/>
      <c r="AA47" s="74"/>
      <c r="AB47" s="1408"/>
      <c r="AC47" s="74"/>
      <c r="AD47" s="74"/>
      <c r="AE47" s="74"/>
      <c r="AF47" s="1409"/>
      <c r="AG47" s="74"/>
      <c r="AH47" s="74"/>
      <c r="AI47" s="74"/>
      <c r="AJ47" s="74"/>
      <c r="AK47" s="74"/>
      <c r="AL47" s="74"/>
      <c r="AM47" s="74"/>
      <c r="AN47" s="74"/>
      <c r="AO47" s="74"/>
      <c r="AP47" s="74"/>
      <c r="AQ47" s="74"/>
      <c r="AR47" s="74"/>
      <c r="AS47" s="74"/>
      <c r="AT47" s="74"/>
      <c r="AU47" s="74"/>
      <c r="AV47" s="74"/>
      <c r="AW47" s="1475" t="s">
        <v>1660</v>
      </c>
      <c r="AX47" s="75"/>
      <c r="AY47" s="1409" t="s">
        <v>1783</v>
      </c>
      <c r="AZ47" s="1213" t="s">
        <v>1783</v>
      </c>
      <c r="BA47" s="1213" t="s">
        <v>1783</v>
      </c>
      <c r="BB47" s="1213" t="s">
        <v>1783</v>
      </c>
      <c r="BC47" s="1213"/>
      <c r="BD47" s="1413"/>
      <c r="BE47" s="1213" t="s">
        <v>1660</v>
      </c>
      <c r="BF47" s="1213"/>
    </row>
    <row r="48" spans="1:58" ht="86.4" x14ac:dyDescent="0.3">
      <c r="A48" s="69"/>
      <c r="B4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8" s="1476" t="s">
        <v>1659</v>
      </c>
      <c r="D48" s="1477" t="s">
        <v>1758</v>
      </c>
      <c r="E48" s="1478" t="s">
        <v>772</v>
      </c>
      <c r="F48" s="1217" t="str">
        <f>VLOOKUP(TBL4_OptApp[[#This Row],[Option type
Defined List]],'Option Typs_Grps'!B$2:C$47, 2, FALSE)</f>
        <v>Resource Options</v>
      </c>
      <c r="G48" s="1407" t="s">
        <v>354</v>
      </c>
      <c r="H48" s="72" t="s">
        <v>759</v>
      </c>
      <c r="I48" s="72" t="s">
        <v>1783</v>
      </c>
      <c r="J48" s="1412"/>
      <c r="K48" s="1355"/>
      <c r="L48" s="72" t="s">
        <v>1783</v>
      </c>
      <c r="M48" s="1214" t="s">
        <v>1783</v>
      </c>
      <c r="N48" s="1412" t="s">
        <v>1783</v>
      </c>
      <c r="O48" s="72" t="s">
        <v>1783</v>
      </c>
      <c r="P48" s="72" t="s">
        <v>1783</v>
      </c>
      <c r="Q48" s="72" t="s">
        <v>1783</v>
      </c>
      <c r="R48" s="1475" t="s">
        <v>1843</v>
      </c>
      <c r="S48" s="1355"/>
      <c r="T48" s="1355"/>
      <c r="U48" s="74"/>
      <c r="V48" s="74"/>
      <c r="W48" s="74"/>
      <c r="X48" s="74"/>
      <c r="Y48" s="74"/>
      <c r="Z48" s="74"/>
      <c r="AA48" s="74"/>
      <c r="AB48" s="1408"/>
      <c r="AC48" s="74"/>
      <c r="AD48" s="74"/>
      <c r="AE48" s="74"/>
      <c r="AF48" s="1409"/>
      <c r="AG48" s="74"/>
      <c r="AH48" s="74"/>
      <c r="AI48" s="74"/>
      <c r="AJ48" s="74"/>
      <c r="AK48" s="74"/>
      <c r="AL48" s="74"/>
      <c r="AM48" s="74"/>
      <c r="AN48" s="74"/>
      <c r="AO48" s="74"/>
      <c r="AP48" s="74"/>
      <c r="AQ48" s="74"/>
      <c r="AR48" s="74"/>
      <c r="AS48" s="74"/>
      <c r="AT48" s="74"/>
      <c r="AU48" s="74"/>
      <c r="AV48" s="74"/>
      <c r="AW48" s="1475" t="s">
        <v>1659</v>
      </c>
      <c r="AX48" s="75"/>
      <c r="AY48" s="1409" t="s">
        <v>1783</v>
      </c>
      <c r="AZ48" s="1213" t="s">
        <v>1783</v>
      </c>
      <c r="BA48" s="1213" t="s">
        <v>1783</v>
      </c>
      <c r="BB48" s="1213" t="s">
        <v>1783</v>
      </c>
      <c r="BC48" s="1213"/>
      <c r="BD48" s="1413"/>
      <c r="BE48" s="1213" t="s">
        <v>1659</v>
      </c>
      <c r="BF48" s="1213"/>
    </row>
    <row r="49" spans="1:58" ht="57.6" x14ac:dyDescent="0.3">
      <c r="A49" s="69"/>
      <c r="B4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9" s="1476" t="s">
        <v>1658</v>
      </c>
      <c r="D49" s="1477" t="s">
        <v>1757</v>
      </c>
      <c r="E49" s="1478" t="s">
        <v>772</v>
      </c>
      <c r="F49" s="1217" t="str">
        <f>VLOOKUP(TBL4_OptApp[[#This Row],[Option type
Defined List]],'Option Typs_Grps'!B$2:C$47, 2, FALSE)</f>
        <v>Resource Options</v>
      </c>
      <c r="G49" s="1407" t="s">
        <v>354</v>
      </c>
      <c r="H49" s="72" t="s">
        <v>759</v>
      </c>
      <c r="I49" s="72" t="s">
        <v>1783</v>
      </c>
      <c r="J49" s="1412"/>
      <c r="K49" s="1355"/>
      <c r="L49" s="72" t="s">
        <v>1783</v>
      </c>
      <c r="M49" s="1214" t="s">
        <v>1783</v>
      </c>
      <c r="N49" s="1412" t="s">
        <v>1783</v>
      </c>
      <c r="O49" s="72" t="s">
        <v>1783</v>
      </c>
      <c r="P49" s="72" t="s">
        <v>1783</v>
      </c>
      <c r="Q49" s="72" t="s">
        <v>1783</v>
      </c>
      <c r="R49" s="1475" t="s">
        <v>2428</v>
      </c>
      <c r="S49" s="1355"/>
      <c r="T49" s="1355"/>
      <c r="U49" s="74"/>
      <c r="V49" s="74"/>
      <c r="W49" s="74"/>
      <c r="X49" s="74"/>
      <c r="Y49" s="74"/>
      <c r="Z49" s="74"/>
      <c r="AA49" s="74"/>
      <c r="AB49" s="1408"/>
      <c r="AC49" s="74"/>
      <c r="AD49" s="74"/>
      <c r="AE49" s="74"/>
      <c r="AF49" s="1409"/>
      <c r="AG49" s="74"/>
      <c r="AH49" s="74"/>
      <c r="AI49" s="74"/>
      <c r="AJ49" s="74"/>
      <c r="AK49" s="74"/>
      <c r="AL49" s="74"/>
      <c r="AM49" s="74"/>
      <c r="AN49" s="74"/>
      <c r="AO49" s="74"/>
      <c r="AP49" s="74"/>
      <c r="AQ49" s="74"/>
      <c r="AR49" s="74"/>
      <c r="AS49" s="74"/>
      <c r="AT49" s="74"/>
      <c r="AU49" s="74"/>
      <c r="AV49" s="74"/>
      <c r="AW49" s="1475" t="s">
        <v>1658</v>
      </c>
      <c r="AX49" s="75"/>
      <c r="AY49" s="1409" t="s">
        <v>1783</v>
      </c>
      <c r="AZ49" s="1213" t="s">
        <v>1783</v>
      </c>
      <c r="BA49" s="1213" t="s">
        <v>1783</v>
      </c>
      <c r="BB49" s="1213" t="s">
        <v>1783</v>
      </c>
      <c r="BC49" s="1213"/>
      <c r="BD49" s="1413"/>
      <c r="BE49" s="1213" t="s">
        <v>1658</v>
      </c>
      <c r="BF49" s="1213"/>
    </row>
    <row r="50" spans="1:58" ht="43.2" x14ac:dyDescent="0.3">
      <c r="A50" s="69"/>
      <c r="B5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0" s="1476" t="s">
        <v>1657</v>
      </c>
      <c r="D50" s="1477" t="s">
        <v>1756</v>
      </c>
      <c r="E50" s="1478" t="s">
        <v>780</v>
      </c>
      <c r="F50" s="1217" t="str">
        <f>VLOOKUP(TBL4_OptApp[[#This Row],[Option type
Defined List]],'Option Typs_Grps'!B$2:C$47, 2, FALSE)</f>
        <v>Customer Options</v>
      </c>
      <c r="G50" s="1407" t="s">
        <v>354</v>
      </c>
      <c r="H50" s="72" t="s">
        <v>759</v>
      </c>
      <c r="I50" s="72" t="s">
        <v>1783</v>
      </c>
      <c r="J50" s="1412"/>
      <c r="K50" s="1355"/>
      <c r="L50" s="72" t="s">
        <v>1783</v>
      </c>
      <c r="M50" s="1214" t="s">
        <v>1783</v>
      </c>
      <c r="N50" s="1412" t="s">
        <v>1783</v>
      </c>
      <c r="O50" s="72" t="s">
        <v>1783</v>
      </c>
      <c r="P50" s="72" t="s">
        <v>1783</v>
      </c>
      <c r="Q50" s="72" t="s">
        <v>1783</v>
      </c>
      <c r="R50" s="1475" t="s">
        <v>1842</v>
      </c>
      <c r="S50" s="1355"/>
      <c r="T50" s="1355"/>
      <c r="U50" s="74"/>
      <c r="V50" s="74"/>
      <c r="W50" s="74"/>
      <c r="X50" s="74"/>
      <c r="Y50" s="74"/>
      <c r="Z50" s="74"/>
      <c r="AA50" s="74"/>
      <c r="AB50" s="1408"/>
      <c r="AC50" s="74"/>
      <c r="AD50" s="74"/>
      <c r="AE50" s="74"/>
      <c r="AF50" s="1409"/>
      <c r="AG50" s="74"/>
      <c r="AH50" s="74"/>
      <c r="AI50" s="74"/>
      <c r="AJ50" s="74"/>
      <c r="AK50" s="74"/>
      <c r="AL50" s="74"/>
      <c r="AM50" s="74"/>
      <c r="AN50" s="74"/>
      <c r="AO50" s="74"/>
      <c r="AP50" s="74"/>
      <c r="AQ50" s="74"/>
      <c r="AR50" s="74"/>
      <c r="AS50" s="74"/>
      <c r="AT50" s="74"/>
      <c r="AU50" s="74"/>
      <c r="AV50" s="74"/>
      <c r="AW50" s="1475" t="s">
        <v>1657</v>
      </c>
      <c r="AX50" s="75"/>
      <c r="AY50" s="1409" t="s">
        <v>1783</v>
      </c>
      <c r="AZ50" s="1213" t="s">
        <v>1783</v>
      </c>
      <c r="BA50" s="1213" t="s">
        <v>1783</v>
      </c>
      <c r="BB50" s="1213" t="s">
        <v>1783</v>
      </c>
      <c r="BC50" s="1213"/>
      <c r="BD50" s="1413"/>
      <c r="BE50" s="1213" t="s">
        <v>1657</v>
      </c>
      <c r="BF50" s="1213"/>
    </row>
    <row r="51" spans="1:58" ht="43.2" x14ac:dyDescent="0.3">
      <c r="A51" s="69"/>
      <c r="B5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51" s="1476" t="s">
        <v>1656</v>
      </c>
      <c r="D51" s="1477" t="s">
        <v>1755</v>
      </c>
      <c r="E51" s="1478" t="s">
        <v>780</v>
      </c>
      <c r="F51" s="1217" t="str">
        <f>VLOOKUP(TBL4_OptApp[[#This Row],[Option type
Defined List]],'Option Typs_Grps'!B$2:C$47, 2, FALSE)</f>
        <v>Customer Options</v>
      </c>
      <c r="G51" s="1407" t="s">
        <v>354</v>
      </c>
      <c r="H51" s="72" t="s">
        <v>759</v>
      </c>
      <c r="I51" s="72" t="s">
        <v>1783</v>
      </c>
      <c r="J51" s="1412"/>
      <c r="K51" s="1355"/>
      <c r="L51" s="72" t="s">
        <v>1783</v>
      </c>
      <c r="M51" s="1214" t="s">
        <v>1783</v>
      </c>
      <c r="N51" s="1412" t="s">
        <v>1783</v>
      </c>
      <c r="O51" s="72" t="s">
        <v>1783</v>
      </c>
      <c r="P51" s="72" t="s">
        <v>1783</v>
      </c>
      <c r="Q51" s="72" t="s">
        <v>1783</v>
      </c>
      <c r="R51" s="1475" t="s">
        <v>1841</v>
      </c>
      <c r="S51" s="1355"/>
      <c r="T51" s="1355"/>
      <c r="U51" s="74"/>
      <c r="V51" s="74"/>
      <c r="W51" s="74"/>
      <c r="X51" s="74"/>
      <c r="Y51" s="74"/>
      <c r="Z51" s="74"/>
      <c r="AA51" s="74"/>
      <c r="AB51" s="1408"/>
      <c r="AC51" s="74"/>
      <c r="AD51" s="74"/>
      <c r="AE51" s="74"/>
      <c r="AF51" s="1409"/>
      <c r="AG51" s="74"/>
      <c r="AH51" s="74"/>
      <c r="AI51" s="74"/>
      <c r="AJ51" s="74"/>
      <c r="AK51" s="74"/>
      <c r="AL51" s="74"/>
      <c r="AM51" s="74"/>
      <c r="AN51" s="74"/>
      <c r="AO51" s="74"/>
      <c r="AP51" s="74"/>
      <c r="AQ51" s="74"/>
      <c r="AR51" s="74"/>
      <c r="AS51" s="74"/>
      <c r="AT51" s="74"/>
      <c r="AU51" s="74"/>
      <c r="AV51" s="74"/>
      <c r="AW51" s="1475" t="s">
        <v>1656</v>
      </c>
      <c r="AX51" s="75"/>
      <c r="AY51" s="1409" t="s">
        <v>1783</v>
      </c>
      <c r="AZ51" s="1213" t="s">
        <v>1783</v>
      </c>
      <c r="BA51" s="1213" t="s">
        <v>1783</v>
      </c>
      <c r="BB51" s="1213" t="s">
        <v>1783</v>
      </c>
      <c r="BC51" s="1213"/>
      <c r="BD51" s="1413"/>
      <c r="BE51" s="1213" t="s">
        <v>1656</v>
      </c>
      <c r="BF51" s="1213"/>
    </row>
    <row r="52" spans="1:58" ht="57.6" x14ac:dyDescent="0.3">
      <c r="A52" s="69"/>
      <c r="B5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2" s="1476" t="s">
        <v>1655</v>
      </c>
      <c r="D52" s="1477" t="s">
        <v>1754</v>
      </c>
      <c r="E52" s="1478" t="s">
        <v>775</v>
      </c>
      <c r="F52" s="1217" t="str">
        <f>VLOOKUP(TBL4_OptApp[[#This Row],[Option type
Defined List]],'Option Typs_Grps'!B$2:C$47, 2, FALSE)</f>
        <v>Resource Options</v>
      </c>
      <c r="G52" s="1407" t="s">
        <v>354</v>
      </c>
      <c r="H52" s="72" t="s">
        <v>759</v>
      </c>
      <c r="I52" s="72" t="s">
        <v>1783</v>
      </c>
      <c r="J52" s="1412"/>
      <c r="K52" s="1355"/>
      <c r="L52" s="72" t="s">
        <v>1783</v>
      </c>
      <c r="M52" s="1214" t="s">
        <v>1783</v>
      </c>
      <c r="N52" s="1412" t="s">
        <v>1783</v>
      </c>
      <c r="O52" s="72" t="s">
        <v>1783</v>
      </c>
      <c r="P52" s="72" t="s">
        <v>1783</v>
      </c>
      <c r="Q52" s="72" t="s">
        <v>1783</v>
      </c>
      <c r="R52" s="1475" t="s">
        <v>1840</v>
      </c>
      <c r="S52" s="1355"/>
      <c r="T52" s="1355"/>
      <c r="U52" s="74"/>
      <c r="V52" s="74"/>
      <c r="W52" s="74"/>
      <c r="X52" s="74"/>
      <c r="Y52" s="74"/>
      <c r="Z52" s="74"/>
      <c r="AA52" s="74"/>
      <c r="AB52" s="1408"/>
      <c r="AC52" s="74"/>
      <c r="AD52" s="74"/>
      <c r="AE52" s="74"/>
      <c r="AF52" s="1409"/>
      <c r="AG52" s="74"/>
      <c r="AH52" s="74"/>
      <c r="AI52" s="74"/>
      <c r="AJ52" s="74"/>
      <c r="AK52" s="74"/>
      <c r="AL52" s="74"/>
      <c r="AM52" s="74"/>
      <c r="AN52" s="74"/>
      <c r="AO52" s="74"/>
      <c r="AP52" s="74"/>
      <c r="AQ52" s="74"/>
      <c r="AR52" s="74"/>
      <c r="AS52" s="74"/>
      <c r="AT52" s="74"/>
      <c r="AU52" s="74"/>
      <c r="AV52" s="74"/>
      <c r="AW52" s="1475" t="s">
        <v>1655</v>
      </c>
      <c r="AX52" s="75"/>
      <c r="AY52" s="1409" t="s">
        <v>1783</v>
      </c>
      <c r="AZ52" s="1213" t="s">
        <v>1783</v>
      </c>
      <c r="BA52" s="1213" t="s">
        <v>1783</v>
      </c>
      <c r="BB52" s="1213" t="s">
        <v>1783</v>
      </c>
      <c r="BC52" s="1213"/>
      <c r="BD52" s="1413"/>
      <c r="BE52" s="1213" t="s">
        <v>1655</v>
      </c>
      <c r="BF52" s="1213"/>
    </row>
    <row r="53" spans="1:58" ht="28.8" x14ac:dyDescent="0.3">
      <c r="A53" s="69"/>
      <c r="B5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3" s="1476" t="s">
        <v>1654</v>
      </c>
      <c r="D53" s="1477" t="s">
        <v>1753</v>
      </c>
      <c r="E53" s="1478" t="s">
        <v>1164</v>
      </c>
      <c r="F53" s="1217" t="str">
        <f>VLOOKUP(TBL4_OptApp[[#This Row],[Option type
Defined List]],'Option Typs_Grps'!B$2:C$47, 2, FALSE)</f>
        <v>Resource Options</v>
      </c>
      <c r="G53" s="1407" t="s">
        <v>354</v>
      </c>
      <c r="H53" s="72" t="s">
        <v>759</v>
      </c>
      <c r="I53" s="72" t="s">
        <v>1783</v>
      </c>
      <c r="J53" s="1412"/>
      <c r="K53" s="1355"/>
      <c r="L53" s="72" t="s">
        <v>1783</v>
      </c>
      <c r="M53" s="1214" t="s">
        <v>1783</v>
      </c>
      <c r="N53" s="1412" t="s">
        <v>1783</v>
      </c>
      <c r="O53" s="72" t="s">
        <v>1783</v>
      </c>
      <c r="P53" s="72" t="s">
        <v>1783</v>
      </c>
      <c r="Q53" s="72" t="s">
        <v>1783</v>
      </c>
      <c r="R53" s="1475" t="s">
        <v>1839</v>
      </c>
      <c r="S53" s="1355"/>
      <c r="T53" s="1355"/>
      <c r="U53" s="74"/>
      <c r="V53" s="74"/>
      <c r="W53" s="74"/>
      <c r="X53" s="74"/>
      <c r="Y53" s="74"/>
      <c r="Z53" s="74"/>
      <c r="AA53" s="74"/>
      <c r="AB53" s="1408"/>
      <c r="AC53" s="74"/>
      <c r="AD53" s="74"/>
      <c r="AE53" s="74"/>
      <c r="AF53" s="1409"/>
      <c r="AG53" s="74"/>
      <c r="AH53" s="74"/>
      <c r="AI53" s="74"/>
      <c r="AJ53" s="74"/>
      <c r="AK53" s="74"/>
      <c r="AL53" s="74"/>
      <c r="AM53" s="74"/>
      <c r="AN53" s="74"/>
      <c r="AO53" s="74"/>
      <c r="AP53" s="74"/>
      <c r="AQ53" s="74"/>
      <c r="AR53" s="74"/>
      <c r="AS53" s="74"/>
      <c r="AT53" s="74"/>
      <c r="AU53" s="74"/>
      <c r="AV53" s="74"/>
      <c r="AW53" s="1475" t="s">
        <v>1654</v>
      </c>
      <c r="AX53" s="75"/>
      <c r="AY53" s="1409" t="s">
        <v>1783</v>
      </c>
      <c r="AZ53" s="1213" t="s">
        <v>1783</v>
      </c>
      <c r="BA53" s="1213" t="s">
        <v>1783</v>
      </c>
      <c r="BB53" s="1213" t="s">
        <v>1783</v>
      </c>
      <c r="BC53" s="1213"/>
      <c r="BD53" s="1413"/>
      <c r="BE53" s="1213" t="s">
        <v>1654</v>
      </c>
      <c r="BF53" s="1213"/>
    </row>
    <row r="54" spans="1:58" ht="28.8" x14ac:dyDescent="0.3">
      <c r="A54" s="69"/>
      <c r="B5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4" s="1476" t="s">
        <v>1653</v>
      </c>
      <c r="D54" s="1477" t="s">
        <v>1752</v>
      </c>
      <c r="E54" s="1478" t="s">
        <v>775</v>
      </c>
      <c r="F54" s="1217" t="str">
        <f>VLOOKUP(TBL4_OptApp[[#This Row],[Option type
Defined List]],'Option Typs_Grps'!B$2:C$47, 2, FALSE)</f>
        <v>Resource Options</v>
      </c>
      <c r="G54" s="1407" t="s">
        <v>354</v>
      </c>
      <c r="H54" s="72" t="s">
        <v>759</v>
      </c>
      <c r="I54" s="72" t="s">
        <v>1783</v>
      </c>
      <c r="J54" s="1412"/>
      <c r="K54" s="1355"/>
      <c r="L54" s="72" t="s">
        <v>1783</v>
      </c>
      <c r="M54" s="1214" t="s">
        <v>1783</v>
      </c>
      <c r="N54" s="1412" t="s">
        <v>1783</v>
      </c>
      <c r="O54" s="72" t="s">
        <v>1783</v>
      </c>
      <c r="P54" s="72" t="s">
        <v>1783</v>
      </c>
      <c r="Q54" s="72" t="s">
        <v>1783</v>
      </c>
      <c r="R54" s="1475" t="s">
        <v>1838</v>
      </c>
      <c r="S54" s="1355"/>
      <c r="T54" s="1355"/>
      <c r="U54" s="74"/>
      <c r="V54" s="74"/>
      <c r="W54" s="74"/>
      <c r="X54" s="74"/>
      <c r="Y54" s="74"/>
      <c r="Z54" s="74"/>
      <c r="AA54" s="74"/>
      <c r="AB54" s="1408"/>
      <c r="AC54" s="74"/>
      <c r="AD54" s="74"/>
      <c r="AE54" s="74"/>
      <c r="AF54" s="1409"/>
      <c r="AG54" s="74"/>
      <c r="AH54" s="74"/>
      <c r="AI54" s="74"/>
      <c r="AJ54" s="74"/>
      <c r="AK54" s="74"/>
      <c r="AL54" s="74"/>
      <c r="AM54" s="74"/>
      <c r="AN54" s="74"/>
      <c r="AO54" s="74"/>
      <c r="AP54" s="74"/>
      <c r="AQ54" s="74"/>
      <c r="AR54" s="74"/>
      <c r="AS54" s="74"/>
      <c r="AT54" s="74"/>
      <c r="AU54" s="74"/>
      <c r="AV54" s="74"/>
      <c r="AW54" s="1475" t="s">
        <v>1653</v>
      </c>
      <c r="AX54" s="75"/>
      <c r="AY54" s="1409" t="s">
        <v>1783</v>
      </c>
      <c r="AZ54" s="1213" t="s">
        <v>1783</v>
      </c>
      <c r="BA54" s="1213" t="s">
        <v>1783</v>
      </c>
      <c r="BB54" s="1213" t="s">
        <v>1783</v>
      </c>
      <c r="BC54" s="1213"/>
      <c r="BD54" s="1413"/>
      <c r="BE54" s="1213" t="s">
        <v>1653</v>
      </c>
      <c r="BF54" s="1213"/>
    </row>
    <row r="55" spans="1:58" ht="43.2" x14ac:dyDescent="0.3">
      <c r="A55" s="69"/>
      <c r="B5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5" s="1476" t="s">
        <v>1652</v>
      </c>
      <c r="D55" s="1477" t="s">
        <v>1751</v>
      </c>
      <c r="E55" s="1478" t="s">
        <v>775</v>
      </c>
      <c r="F55" s="1217" t="str">
        <f>VLOOKUP(TBL4_OptApp[[#This Row],[Option type
Defined List]],'Option Typs_Grps'!B$2:C$47, 2, FALSE)</f>
        <v>Resource Options</v>
      </c>
      <c r="G55" s="1407" t="s">
        <v>354</v>
      </c>
      <c r="H55" s="72" t="s">
        <v>759</v>
      </c>
      <c r="I55" s="72" t="s">
        <v>1783</v>
      </c>
      <c r="J55" s="1412"/>
      <c r="K55" s="1355"/>
      <c r="L55" s="72" t="s">
        <v>1783</v>
      </c>
      <c r="M55" s="1214" t="s">
        <v>1783</v>
      </c>
      <c r="N55" s="1412" t="s">
        <v>1783</v>
      </c>
      <c r="O55" s="72" t="s">
        <v>1783</v>
      </c>
      <c r="P55" s="72" t="s">
        <v>1783</v>
      </c>
      <c r="Q55" s="72" t="s">
        <v>1783</v>
      </c>
      <c r="R55" s="1475" t="s">
        <v>1837</v>
      </c>
      <c r="S55" s="1355"/>
      <c r="T55" s="1355"/>
      <c r="U55" s="74"/>
      <c r="V55" s="74"/>
      <c r="W55" s="74"/>
      <c r="X55" s="74"/>
      <c r="Y55" s="74"/>
      <c r="Z55" s="74"/>
      <c r="AA55" s="74"/>
      <c r="AB55" s="1408"/>
      <c r="AC55" s="74"/>
      <c r="AD55" s="74"/>
      <c r="AE55" s="74"/>
      <c r="AF55" s="1409"/>
      <c r="AG55" s="74"/>
      <c r="AH55" s="74"/>
      <c r="AI55" s="74"/>
      <c r="AJ55" s="74"/>
      <c r="AK55" s="74"/>
      <c r="AL55" s="74"/>
      <c r="AM55" s="74"/>
      <c r="AN55" s="74"/>
      <c r="AO55" s="74"/>
      <c r="AP55" s="74"/>
      <c r="AQ55" s="74"/>
      <c r="AR55" s="74"/>
      <c r="AS55" s="74"/>
      <c r="AT55" s="74"/>
      <c r="AU55" s="74"/>
      <c r="AV55" s="74"/>
      <c r="AW55" s="1475" t="s">
        <v>1652</v>
      </c>
      <c r="AX55" s="75"/>
      <c r="AY55" s="1409" t="s">
        <v>1783</v>
      </c>
      <c r="AZ55" s="1213" t="s">
        <v>1783</v>
      </c>
      <c r="BA55" s="1213" t="s">
        <v>1783</v>
      </c>
      <c r="BB55" s="1213" t="s">
        <v>1783</v>
      </c>
      <c r="BC55" s="1213"/>
      <c r="BD55" s="1413"/>
      <c r="BE55" s="1213" t="s">
        <v>1652</v>
      </c>
      <c r="BF55" s="1213"/>
    </row>
    <row r="56" spans="1:58" ht="43.2" x14ac:dyDescent="0.3">
      <c r="A56" s="69"/>
      <c r="B5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56" s="1476" t="s">
        <v>1908</v>
      </c>
      <c r="D56" s="1477" t="s">
        <v>1909</v>
      </c>
      <c r="E56" s="1478" t="s">
        <v>1199</v>
      </c>
      <c r="F56" s="1217" t="str">
        <f>VLOOKUP(TBL4_OptApp[[#This Row],[Option type
Defined List]],'Option Typs_Grps'!B$2:C$47, 2, FALSE)</f>
        <v>Production Options</v>
      </c>
      <c r="G56" s="1407" t="s">
        <v>354</v>
      </c>
      <c r="H56" s="72" t="s">
        <v>759</v>
      </c>
      <c r="I56" s="72" t="s">
        <v>1783</v>
      </c>
      <c r="J56" s="1412"/>
      <c r="K56" s="1355"/>
      <c r="L56" s="72" t="s">
        <v>1783</v>
      </c>
      <c r="M56" s="1214" t="s">
        <v>1783</v>
      </c>
      <c r="N56" s="1412" t="s">
        <v>1783</v>
      </c>
      <c r="O56" s="72" t="s">
        <v>1783</v>
      </c>
      <c r="P56" s="72" t="s">
        <v>1783</v>
      </c>
      <c r="Q56" s="72" t="s">
        <v>1783</v>
      </c>
      <c r="R56" s="1475" t="s">
        <v>1836</v>
      </c>
      <c r="S56" s="1355"/>
      <c r="T56" s="1355"/>
      <c r="U56" s="74"/>
      <c r="V56" s="74"/>
      <c r="W56" s="74"/>
      <c r="X56" s="74"/>
      <c r="Y56" s="74"/>
      <c r="Z56" s="74"/>
      <c r="AA56" s="74"/>
      <c r="AB56" s="1408"/>
      <c r="AC56" s="74"/>
      <c r="AD56" s="74"/>
      <c r="AE56" s="74"/>
      <c r="AF56" s="1409"/>
      <c r="AG56" s="74"/>
      <c r="AH56" s="74"/>
      <c r="AI56" s="74"/>
      <c r="AJ56" s="74"/>
      <c r="AK56" s="74"/>
      <c r="AL56" s="74"/>
      <c r="AM56" s="74"/>
      <c r="AN56" s="74"/>
      <c r="AO56" s="74"/>
      <c r="AP56" s="74"/>
      <c r="AQ56" s="74"/>
      <c r="AR56" s="74"/>
      <c r="AS56" s="74"/>
      <c r="AT56" s="74"/>
      <c r="AU56" s="74"/>
      <c r="AV56" s="74"/>
      <c r="AW56" s="1475" t="s">
        <v>1908</v>
      </c>
      <c r="AX56" s="75"/>
      <c r="AY56" s="1409" t="s">
        <v>1783</v>
      </c>
      <c r="AZ56" s="1213" t="s">
        <v>1783</v>
      </c>
      <c r="BA56" s="1213" t="s">
        <v>1783</v>
      </c>
      <c r="BB56" s="1213" t="s">
        <v>1783</v>
      </c>
      <c r="BC56" s="1213"/>
      <c r="BD56" s="1413"/>
      <c r="BE56" s="1213" t="s">
        <v>1908</v>
      </c>
      <c r="BF56" s="1213"/>
    </row>
    <row r="57" spans="1:58" ht="43.2" x14ac:dyDescent="0.3">
      <c r="A57" s="69"/>
      <c r="B5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57" s="1476" t="s">
        <v>1906</v>
      </c>
      <c r="D57" s="1477" t="s">
        <v>1907</v>
      </c>
      <c r="E57" s="1478" t="s">
        <v>1199</v>
      </c>
      <c r="F57" s="1217" t="str">
        <f>VLOOKUP(TBL4_OptApp[[#This Row],[Option type
Defined List]],'Option Typs_Grps'!B$2:C$47, 2, FALSE)</f>
        <v>Production Options</v>
      </c>
      <c r="G57" s="1407" t="s">
        <v>354</v>
      </c>
      <c r="H57" s="72" t="s">
        <v>759</v>
      </c>
      <c r="I57" s="72" t="s">
        <v>1783</v>
      </c>
      <c r="J57" s="1412"/>
      <c r="K57" s="1355"/>
      <c r="L57" s="72" t="s">
        <v>1783</v>
      </c>
      <c r="M57" s="1214" t="s">
        <v>1783</v>
      </c>
      <c r="N57" s="1412" t="s">
        <v>1783</v>
      </c>
      <c r="O57" s="72" t="s">
        <v>1783</v>
      </c>
      <c r="P57" s="72" t="s">
        <v>1783</v>
      </c>
      <c r="Q57" s="72" t="s">
        <v>1783</v>
      </c>
      <c r="R57" s="1475" t="s">
        <v>1836</v>
      </c>
      <c r="S57" s="1355"/>
      <c r="T57" s="1355"/>
      <c r="U57" s="74"/>
      <c r="V57" s="74"/>
      <c r="W57" s="74"/>
      <c r="X57" s="74"/>
      <c r="Y57" s="74"/>
      <c r="Z57" s="74"/>
      <c r="AA57" s="74"/>
      <c r="AB57" s="1408"/>
      <c r="AC57" s="74"/>
      <c r="AD57" s="74"/>
      <c r="AE57" s="74"/>
      <c r="AF57" s="1409"/>
      <c r="AG57" s="74"/>
      <c r="AH57" s="74"/>
      <c r="AI57" s="74"/>
      <c r="AJ57" s="74"/>
      <c r="AK57" s="74"/>
      <c r="AL57" s="74"/>
      <c r="AM57" s="74"/>
      <c r="AN57" s="74"/>
      <c r="AO57" s="74"/>
      <c r="AP57" s="74"/>
      <c r="AQ57" s="74"/>
      <c r="AR57" s="74"/>
      <c r="AS57" s="74"/>
      <c r="AT57" s="74"/>
      <c r="AU57" s="74"/>
      <c r="AV57" s="74"/>
      <c r="AW57" s="1475" t="s">
        <v>1906</v>
      </c>
      <c r="AX57" s="75"/>
      <c r="AY57" s="1409" t="s">
        <v>1783</v>
      </c>
      <c r="AZ57" s="1213" t="s">
        <v>1783</v>
      </c>
      <c r="BA57" s="1213" t="s">
        <v>1783</v>
      </c>
      <c r="BB57" s="1213" t="s">
        <v>1783</v>
      </c>
      <c r="BC57" s="1213"/>
      <c r="BD57" s="1413"/>
      <c r="BE57" s="1213" t="s">
        <v>1906</v>
      </c>
      <c r="BF57" s="1213"/>
    </row>
    <row r="58" spans="1:58" ht="43.2" x14ac:dyDescent="0.3">
      <c r="A58" s="69"/>
      <c r="B5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58" s="1476" t="s">
        <v>1904</v>
      </c>
      <c r="D58" s="1477" t="s">
        <v>1905</v>
      </c>
      <c r="E58" s="1478" t="s">
        <v>1199</v>
      </c>
      <c r="F58" s="1217" t="str">
        <f>VLOOKUP(TBL4_OptApp[[#This Row],[Option type
Defined List]],'Option Typs_Grps'!B$2:C$47, 2, FALSE)</f>
        <v>Production Options</v>
      </c>
      <c r="G58" s="1407" t="s">
        <v>354</v>
      </c>
      <c r="H58" s="72" t="s">
        <v>759</v>
      </c>
      <c r="I58" s="72" t="s">
        <v>1783</v>
      </c>
      <c r="J58" s="1412"/>
      <c r="K58" s="1355"/>
      <c r="L58" s="72" t="s">
        <v>1783</v>
      </c>
      <c r="M58" s="1214" t="s">
        <v>1783</v>
      </c>
      <c r="N58" s="1412" t="s">
        <v>1783</v>
      </c>
      <c r="O58" s="72" t="s">
        <v>1783</v>
      </c>
      <c r="P58" s="72" t="s">
        <v>1783</v>
      </c>
      <c r="Q58" s="72" t="s">
        <v>1783</v>
      </c>
      <c r="R58" s="1475" t="s">
        <v>1836</v>
      </c>
      <c r="S58" s="1355"/>
      <c r="T58" s="1355"/>
      <c r="U58" s="74"/>
      <c r="V58" s="74"/>
      <c r="W58" s="74"/>
      <c r="X58" s="74"/>
      <c r="Y58" s="74"/>
      <c r="Z58" s="74"/>
      <c r="AA58" s="74"/>
      <c r="AB58" s="1408"/>
      <c r="AC58" s="74"/>
      <c r="AD58" s="74"/>
      <c r="AE58" s="74"/>
      <c r="AF58" s="1409"/>
      <c r="AG58" s="74"/>
      <c r="AH58" s="74"/>
      <c r="AI58" s="74"/>
      <c r="AJ58" s="74"/>
      <c r="AK58" s="74"/>
      <c r="AL58" s="74"/>
      <c r="AM58" s="74"/>
      <c r="AN58" s="74"/>
      <c r="AO58" s="74"/>
      <c r="AP58" s="74"/>
      <c r="AQ58" s="74"/>
      <c r="AR58" s="74"/>
      <c r="AS58" s="74"/>
      <c r="AT58" s="74"/>
      <c r="AU58" s="74"/>
      <c r="AV58" s="74"/>
      <c r="AW58" s="1475" t="s">
        <v>2287</v>
      </c>
      <c r="AX58" s="75"/>
      <c r="AY58" s="1409" t="s">
        <v>1783</v>
      </c>
      <c r="AZ58" s="1213" t="s">
        <v>1783</v>
      </c>
      <c r="BA58" s="1213" t="s">
        <v>1783</v>
      </c>
      <c r="BB58" s="1213" t="s">
        <v>1783</v>
      </c>
      <c r="BC58" s="1213"/>
      <c r="BD58" s="1413"/>
      <c r="BE58" s="1213" t="s">
        <v>1904</v>
      </c>
      <c r="BF58" s="1213"/>
    </row>
    <row r="59" spans="1:58" ht="28.8" x14ac:dyDescent="0.3">
      <c r="A59" s="69"/>
      <c r="B5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51bU</v>
      </c>
      <c r="C59" s="1476" t="s">
        <v>1902</v>
      </c>
      <c r="D59" s="1477" t="s">
        <v>1903</v>
      </c>
      <c r="E59" s="1478" t="s">
        <v>1199</v>
      </c>
      <c r="F59" s="1217" t="str">
        <f>VLOOKUP(TBL4_OptApp[[#This Row],[Option type
Defined List]],'Option Typs_Grps'!B$2:C$47, 2, FALSE)</f>
        <v>Production Options</v>
      </c>
      <c r="G59" s="1407" t="s">
        <v>354</v>
      </c>
      <c r="H59" s="72" t="s">
        <v>759</v>
      </c>
      <c r="I59" s="72" t="s">
        <v>1783</v>
      </c>
      <c r="J59" s="1412"/>
      <c r="K59" s="1355"/>
      <c r="L59" s="72" t="s">
        <v>1783</v>
      </c>
      <c r="M59" s="1214" t="s">
        <v>1783</v>
      </c>
      <c r="N59" s="1412" t="s">
        <v>1783</v>
      </c>
      <c r="O59" s="72" t="s">
        <v>1783</v>
      </c>
      <c r="P59" s="72" t="s">
        <v>1783</v>
      </c>
      <c r="Q59" s="72" t="s">
        <v>1783</v>
      </c>
      <c r="R59" s="1475" t="s">
        <v>1836</v>
      </c>
      <c r="S59" s="1355"/>
      <c r="T59" s="1355"/>
      <c r="U59" s="74"/>
      <c r="V59" s="74"/>
      <c r="W59" s="74"/>
      <c r="X59" s="74"/>
      <c r="Y59" s="74"/>
      <c r="Z59" s="74"/>
      <c r="AA59" s="74"/>
      <c r="AB59" s="1408"/>
      <c r="AC59" s="74"/>
      <c r="AD59" s="74"/>
      <c r="AE59" s="74"/>
      <c r="AF59" s="1409"/>
      <c r="AG59" s="74"/>
      <c r="AH59" s="74"/>
      <c r="AI59" s="74"/>
      <c r="AJ59" s="74"/>
      <c r="AK59" s="74"/>
      <c r="AL59" s="74"/>
      <c r="AM59" s="74"/>
      <c r="AN59" s="74"/>
      <c r="AO59" s="74"/>
      <c r="AP59" s="74"/>
      <c r="AQ59" s="74"/>
      <c r="AR59" s="74"/>
      <c r="AS59" s="74"/>
      <c r="AT59" s="74"/>
      <c r="AU59" s="74"/>
      <c r="AV59" s="74"/>
      <c r="AW59" s="1475" t="s">
        <v>2288</v>
      </c>
      <c r="AX59" s="75"/>
      <c r="AY59" s="1409" t="s">
        <v>1783</v>
      </c>
      <c r="AZ59" s="1213" t="s">
        <v>1783</v>
      </c>
      <c r="BA59" s="1213" t="s">
        <v>1783</v>
      </c>
      <c r="BB59" s="1213" t="s">
        <v>1783</v>
      </c>
      <c r="BC59" s="1213"/>
      <c r="BD59" s="1413"/>
      <c r="BE59" s="1213" t="s">
        <v>1902</v>
      </c>
      <c r="BF59" s="1213"/>
    </row>
    <row r="60" spans="1:58" ht="86.4" x14ac:dyDescent="0.3">
      <c r="A60" s="69"/>
      <c r="B6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0" s="1476" t="s">
        <v>1900</v>
      </c>
      <c r="D60" s="1477" t="s">
        <v>1901</v>
      </c>
      <c r="E60" s="1478" t="s">
        <v>771</v>
      </c>
      <c r="F60" s="1217" t="str">
        <f>VLOOKUP(TBL4_OptApp[[#This Row],[Option type
Defined List]],'Option Typs_Grps'!B$2:C$47, 2, FALSE)</f>
        <v>Resource Options</v>
      </c>
      <c r="G60" s="1407" t="s">
        <v>354</v>
      </c>
      <c r="H60" s="72" t="s">
        <v>759</v>
      </c>
      <c r="I60" s="72" t="s">
        <v>1783</v>
      </c>
      <c r="J60" s="72"/>
      <c r="K60" s="1355"/>
      <c r="L60" s="72" t="s">
        <v>1783</v>
      </c>
      <c r="M60" s="1214" t="s">
        <v>1783</v>
      </c>
      <c r="N60" s="72" t="s">
        <v>1783</v>
      </c>
      <c r="O60" s="72" t="s">
        <v>1783</v>
      </c>
      <c r="P60" s="72" t="s">
        <v>1783</v>
      </c>
      <c r="Q60" s="72" t="s">
        <v>1783</v>
      </c>
      <c r="R60" s="1475" t="s">
        <v>2101</v>
      </c>
      <c r="S60" s="1355"/>
      <c r="T60" s="1355"/>
      <c r="U60" s="74"/>
      <c r="V60" s="74"/>
      <c r="W60" s="74"/>
      <c r="X60" s="74"/>
      <c r="Y60" s="74"/>
      <c r="Z60" s="74"/>
      <c r="AA60" s="74"/>
      <c r="AB60" s="1408"/>
      <c r="AC60" s="74"/>
      <c r="AD60" s="74"/>
      <c r="AE60" s="74"/>
      <c r="AF60" s="74"/>
      <c r="AG60" s="74"/>
      <c r="AH60" s="74"/>
      <c r="AI60" s="74"/>
      <c r="AJ60" s="74"/>
      <c r="AK60" s="74"/>
      <c r="AL60" s="74"/>
      <c r="AM60" s="74"/>
      <c r="AN60" s="74"/>
      <c r="AO60" s="74"/>
      <c r="AP60" s="74"/>
      <c r="AQ60" s="74"/>
      <c r="AR60" s="74"/>
      <c r="AS60" s="74"/>
      <c r="AT60" s="74"/>
      <c r="AU60" s="74"/>
      <c r="AV60" s="74"/>
      <c r="AW60" s="1475" t="s">
        <v>2289</v>
      </c>
      <c r="AX60" s="75"/>
      <c r="AY60" s="74" t="s">
        <v>1783</v>
      </c>
      <c r="AZ60" s="1213" t="s">
        <v>1783</v>
      </c>
      <c r="BA60" s="1213" t="s">
        <v>1783</v>
      </c>
      <c r="BB60" s="1213" t="s">
        <v>1783</v>
      </c>
      <c r="BC60" s="1213"/>
      <c r="BD60" s="1413"/>
      <c r="BE60" s="1213" t="s">
        <v>1900</v>
      </c>
      <c r="BF60" s="1213"/>
    </row>
    <row r="61" spans="1:58" ht="100.8" x14ac:dyDescent="0.3">
      <c r="A61" s="69"/>
      <c r="B6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1" s="1476" t="s">
        <v>1898</v>
      </c>
      <c r="D61" s="1477" t="s">
        <v>1899</v>
      </c>
      <c r="E61" s="1478" t="s">
        <v>771</v>
      </c>
      <c r="F61" s="1217" t="str">
        <f>VLOOKUP(TBL4_OptApp[[#This Row],[Option type
Defined List]],'Option Typs_Grps'!B$2:C$47, 2, FALSE)</f>
        <v>Resource Options</v>
      </c>
      <c r="G61" s="1407" t="s">
        <v>354</v>
      </c>
      <c r="H61" s="72" t="s">
        <v>759</v>
      </c>
      <c r="I61" s="72" t="s">
        <v>1783</v>
      </c>
      <c r="J61" s="1412"/>
      <c r="K61" s="1355"/>
      <c r="L61" s="72" t="s">
        <v>1783</v>
      </c>
      <c r="M61" s="1214" t="s">
        <v>1783</v>
      </c>
      <c r="N61" s="1412" t="s">
        <v>1783</v>
      </c>
      <c r="O61" s="72" t="s">
        <v>1783</v>
      </c>
      <c r="P61" s="72" t="s">
        <v>1783</v>
      </c>
      <c r="Q61" s="72" t="s">
        <v>1783</v>
      </c>
      <c r="R61" s="1475" t="s">
        <v>1930</v>
      </c>
      <c r="S61" s="1355"/>
      <c r="T61" s="1355"/>
      <c r="U61" s="74"/>
      <c r="V61" s="74"/>
      <c r="W61" s="74"/>
      <c r="X61" s="74"/>
      <c r="Y61" s="74"/>
      <c r="Z61" s="74"/>
      <c r="AA61" s="74"/>
      <c r="AB61" s="1408"/>
      <c r="AC61" s="74"/>
      <c r="AD61" s="74"/>
      <c r="AE61" s="74"/>
      <c r="AF61" s="1409"/>
      <c r="AG61" s="74"/>
      <c r="AH61" s="74"/>
      <c r="AI61" s="74"/>
      <c r="AJ61" s="74"/>
      <c r="AK61" s="74"/>
      <c r="AL61" s="74"/>
      <c r="AM61" s="74"/>
      <c r="AN61" s="74"/>
      <c r="AO61" s="74"/>
      <c r="AP61" s="74"/>
      <c r="AQ61" s="74"/>
      <c r="AR61" s="74"/>
      <c r="AS61" s="74"/>
      <c r="AT61" s="74"/>
      <c r="AU61" s="74"/>
      <c r="AV61" s="74"/>
      <c r="AW61" s="1475" t="s">
        <v>2397</v>
      </c>
      <c r="AX61" s="75"/>
      <c r="AY61" s="1409" t="s">
        <v>1783</v>
      </c>
      <c r="AZ61" s="1213" t="s">
        <v>1783</v>
      </c>
      <c r="BA61" s="1213" t="s">
        <v>1783</v>
      </c>
      <c r="BB61" s="1213" t="s">
        <v>1783</v>
      </c>
      <c r="BC61" s="1213"/>
      <c r="BD61" s="1413"/>
      <c r="BE61" s="1213" t="s">
        <v>1898</v>
      </c>
      <c r="BF61" s="1213"/>
    </row>
    <row r="62" spans="1:58" ht="57.6" x14ac:dyDescent="0.3">
      <c r="A62" s="69"/>
      <c r="B6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2" s="1476" t="s">
        <v>1896</v>
      </c>
      <c r="D62" s="1477" t="s">
        <v>1897</v>
      </c>
      <c r="E62" s="1478" t="s">
        <v>771</v>
      </c>
      <c r="F62" s="1217" t="str">
        <f>VLOOKUP(TBL4_OptApp[[#This Row],[Option type
Defined List]],'Option Typs_Grps'!B$2:C$47, 2, FALSE)</f>
        <v>Resource Options</v>
      </c>
      <c r="G62" s="1407" t="s">
        <v>354</v>
      </c>
      <c r="H62" s="72" t="s">
        <v>759</v>
      </c>
      <c r="I62" s="72" t="s">
        <v>1783</v>
      </c>
      <c r="J62" s="1412"/>
      <c r="K62" s="1355"/>
      <c r="L62" s="72" t="s">
        <v>1783</v>
      </c>
      <c r="M62" s="1214" t="s">
        <v>1783</v>
      </c>
      <c r="N62" s="1412" t="s">
        <v>1783</v>
      </c>
      <c r="O62" s="72" t="s">
        <v>1783</v>
      </c>
      <c r="P62" s="72" t="s">
        <v>1783</v>
      </c>
      <c r="Q62" s="72" t="s">
        <v>1783</v>
      </c>
      <c r="R62" s="1475" t="s">
        <v>1929</v>
      </c>
      <c r="S62" s="1355"/>
      <c r="T62" s="1355"/>
      <c r="U62" s="74"/>
      <c r="V62" s="74"/>
      <c r="W62" s="74"/>
      <c r="X62" s="74"/>
      <c r="Y62" s="74"/>
      <c r="Z62" s="74"/>
      <c r="AA62" s="74"/>
      <c r="AB62" s="1408"/>
      <c r="AC62" s="74"/>
      <c r="AD62" s="74"/>
      <c r="AE62" s="74"/>
      <c r="AF62" s="1409"/>
      <c r="AG62" s="74"/>
      <c r="AH62" s="74"/>
      <c r="AI62" s="74"/>
      <c r="AJ62" s="74"/>
      <c r="AK62" s="74"/>
      <c r="AL62" s="74"/>
      <c r="AM62" s="74"/>
      <c r="AN62" s="74"/>
      <c r="AO62" s="74"/>
      <c r="AP62" s="74"/>
      <c r="AQ62" s="74"/>
      <c r="AR62" s="74"/>
      <c r="AS62" s="74"/>
      <c r="AT62" s="74"/>
      <c r="AU62" s="74"/>
      <c r="AV62" s="74"/>
      <c r="AW62" s="1475" t="s">
        <v>1896</v>
      </c>
      <c r="AX62" s="75"/>
      <c r="AY62" s="1409" t="s">
        <v>1783</v>
      </c>
      <c r="AZ62" s="1213" t="s">
        <v>1783</v>
      </c>
      <c r="BA62" s="1213" t="s">
        <v>1783</v>
      </c>
      <c r="BB62" s="1213" t="s">
        <v>1783</v>
      </c>
      <c r="BC62" s="1213"/>
      <c r="BD62" s="1413"/>
      <c r="BE62" s="1213" t="s">
        <v>1896</v>
      </c>
      <c r="BF62" s="1213"/>
    </row>
    <row r="63" spans="1:58" ht="57.6" x14ac:dyDescent="0.3">
      <c r="A63" s="69"/>
      <c r="B6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3" s="1476" t="s">
        <v>1894</v>
      </c>
      <c r="D63" s="1477" t="s">
        <v>1895</v>
      </c>
      <c r="E63" s="1478" t="s">
        <v>771</v>
      </c>
      <c r="F63" s="1217" t="str">
        <f>VLOOKUP(TBL4_OptApp[[#This Row],[Option type
Defined List]],'Option Typs_Grps'!B$2:C$47, 2, FALSE)</f>
        <v>Resource Options</v>
      </c>
      <c r="G63" s="1407" t="s">
        <v>354</v>
      </c>
      <c r="H63" s="72" t="s">
        <v>759</v>
      </c>
      <c r="I63" s="72" t="s">
        <v>1783</v>
      </c>
      <c r="J63" s="1412"/>
      <c r="K63" s="1355"/>
      <c r="L63" s="72" t="s">
        <v>1783</v>
      </c>
      <c r="M63" s="1214" t="s">
        <v>1783</v>
      </c>
      <c r="N63" s="1412" t="s">
        <v>1783</v>
      </c>
      <c r="O63" s="72" t="s">
        <v>1783</v>
      </c>
      <c r="P63" s="72" t="s">
        <v>1783</v>
      </c>
      <c r="Q63" s="72" t="s">
        <v>1783</v>
      </c>
      <c r="R63" s="1475" t="s">
        <v>1928</v>
      </c>
      <c r="S63" s="1355"/>
      <c r="T63" s="1355"/>
      <c r="U63" s="74"/>
      <c r="V63" s="74"/>
      <c r="W63" s="74"/>
      <c r="X63" s="74"/>
      <c r="Y63" s="74"/>
      <c r="Z63" s="74"/>
      <c r="AA63" s="74"/>
      <c r="AB63" s="1408"/>
      <c r="AC63" s="74"/>
      <c r="AD63" s="74"/>
      <c r="AE63" s="74"/>
      <c r="AF63" s="1409"/>
      <c r="AG63" s="74"/>
      <c r="AH63" s="74"/>
      <c r="AI63" s="74"/>
      <c r="AJ63" s="74"/>
      <c r="AK63" s="74"/>
      <c r="AL63" s="74"/>
      <c r="AM63" s="74"/>
      <c r="AN63" s="74"/>
      <c r="AO63" s="74"/>
      <c r="AP63" s="74"/>
      <c r="AQ63" s="74"/>
      <c r="AR63" s="74"/>
      <c r="AS63" s="74"/>
      <c r="AT63" s="74"/>
      <c r="AU63" s="74"/>
      <c r="AV63" s="74"/>
      <c r="AW63" s="1475" t="s">
        <v>2290</v>
      </c>
      <c r="AX63" s="75"/>
      <c r="AY63" s="1409" t="s">
        <v>1783</v>
      </c>
      <c r="AZ63" s="1213" t="s">
        <v>1783</v>
      </c>
      <c r="BA63" s="1213" t="s">
        <v>1783</v>
      </c>
      <c r="BB63" s="1213" t="s">
        <v>1783</v>
      </c>
      <c r="BC63" s="1213"/>
      <c r="BD63" s="1413"/>
      <c r="BE63" s="1213" t="s">
        <v>1894</v>
      </c>
      <c r="BF63" s="1213"/>
    </row>
    <row r="64" spans="1:58" ht="57.6" x14ac:dyDescent="0.3">
      <c r="A64" s="69"/>
      <c r="B6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4" s="1476" t="s">
        <v>1892</v>
      </c>
      <c r="D64" s="1477" t="s">
        <v>1893</v>
      </c>
      <c r="E64" s="1478" t="s">
        <v>771</v>
      </c>
      <c r="F64" s="1217" t="str">
        <f>VLOOKUP(TBL4_OptApp[[#This Row],[Option type
Defined List]],'Option Typs_Grps'!B$2:C$47, 2, FALSE)</f>
        <v>Resource Options</v>
      </c>
      <c r="G64" s="1407" t="s">
        <v>354</v>
      </c>
      <c r="H64" s="72" t="s">
        <v>759</v>
      </c>
      <c r="I64" s="72" t="s">
        <v>1783</v>
      </c>
      <c r="J64" s="1412"/>
      <c r="K64" s="1355"/>
      <c r="L64" s="72" t="s">
        <v>1783</v>
      </c>
      <c r="M64" s="1214" t="s">
        <v>1783</v>
      </c>
      <c r="N64" s="1412" t="s">
        <v>1783</v>
      </c>
      <c r="O64" s="72" t="s">
        <v>1783</v>
      </c>
      <c r="P64" s="72" t="s">
        <v>1783</v>
      </c>
      <c r="Q64" s="72" t="s">
        <v>1783</v>
      </c>
      <c r="R64" s="1475" t="s">
        <v>2102</v>
      </c>
      <c r="S64" s="1355"/>
      <c r="T64" s="1355"/>
      <c r="U64" s="74"/>
      <c r="V64" s="74"/>
      <c r="W64" s="74"/>
      <c r="X64" s="74"/>
      <c r="Y64" s="74"/>
      <c r="Z64" s="74"/>
      <c r="AA64" s="74"/>
      <c r="AB64" s="1408"/>
      <c r="AC64" s="74"/>
      <c r="AD64" s="74"/>
      <c r="AE64" s="74"/>
      <c r="AF64" s="1409"/>
      <c r="AG64" s="74"/>
      <c r="AH64" s="74"/>
      <c r="AI64" s="74"/>
      <c r="AJ64" s="74"/>
      <c r="AK64" s="74"/>
      <c r="AL64" s="74"/>
      <c r="AM64" s="74"/>
      <c r="AN64" s="74"/>
      <c r="AO64" s="74"/>
      <c r="AP64" s="74"/>
      <c r="AQ64" s="74"/>
      <c r="AR64" s="74"/>
      <c r="AS64" s="74"/>
      <c r="AT64" s="74"/>
      <c r="AU64" s="74"/>
      <c r="AV64" s="74"/>
      <c r="AW64" s="1475" t="s">
        <v>2103</v>
      </c>
      <c r="AX64" s="75"/>
      <c r="AY64" s="1409" t="s">
        <v>1783</v>
      </c>
      <c r="AZ64" s="1213" t="s">
        <v>1783</v>
      </c>
      <c r="BA64" s="1213" t="s">
        <v>1783</v>
      </c>
      <c r="BB64" s="1213" t="s">
        <v>1783</v>
      </c>
      <c r="BC64" s="1213"/>
      <c r="BD64" s="1413"/>
      <c r="BE64" s="1213" t="s">
        <v>1892</v>
      </c>
      <c r="BF64" s="1213"/>
    </row>
    <row r="65" spans="1:58" ht="43.2" x14ac:dyDescent="0.3">
      <c r="A65" s="69"/>
      <c r="B6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5" s="1476" t="s">
        <v>1891</v>
      </c>
      <c r="D65" s="1477" t="s">
        <v>1889</v>
      </c>
      <c r="E65" s="1478" t="s">
        <v>771</v>
      </c>
      <c r="F65" s="1217" t="str">
        <f>VLOOKUP(TBL4_OptApp[[#This Row],[Option type
Defined List]],'Option Typs_Grps'!B$2:C$47, 2, FALSE)</f>
        <v>Resource Options</v>
      </c>
      <c r="G65" s="1407" t="s">
        <v>354</v>
      </c>
      <c r="H65" s="72" t="s">
        <v>759</v>
      </c>
      <c r="I65" s="72" t="s">
        <v>1783</v>
      </c>
      <c r="J65" s="1412"/>
      <c r="K65" s="1355"/>
      <c r="L65" s="72" t="s">
        <v>1783</v>
      </c>
      <c r="M65" s="1214" t="s">
        <v>1783</v>
      </c>
      <c r="N65" s="1412" t="s">
        <v>1783</v>
      </c>
      <c r="O65" s="72" t="s">
        <v>1783</v>
      </c>
      <c r="P65" s="72" t="s">
        <v>1783</v>
      </c>
      <c r="Q65" s="72" t="s">
        <v>1783</v>
      </c>
      <c r="R65" s="1475" t="s">
        <v>1927</v>
      </c>
      <c r="S65" s="1355"/>
      <c r="T65" s="1355"/>
      <c r="U65" s="74"/>
      <c r="V65" s="74"/>
      <c r="W65" s="74"/>
      <c r="X65" s="74"/>
      <c r="Y65" s="74"/>
      <c r="Z65" s="74"/>
      <c r="AA65" s="74"/>
      <c r="AB65" s="1408"/>
      <c r="AC65" s="74"/>
      <c r="AD65" s="74"/>
      <c r="AE65" s="74"/>
      <c r="AF65" s="1409"/>
      <c r="AG65" s="74"/>
      <c r="AH65" s="74"/>
      <c r="AI65" s="74"/>
      <c r="AJ65" s="74"/>
      <c r="AK65" s="74"/>
      <c r="AL65" s="74"/>
      <c r="AM65" s="74"/>
      <c r="AN65" s="74"/>
      <c r="AO65" s="74"/>
      <c r="AP65" s="74"/>
      <c r="AQ65" s="74"/>
      <c r="AR65" s="74"/>
      <c r="AS65" s="74"/>
      <c r="AT65" s="74"/>
      <c r="AU65" s="74"/>
      <c r="AV65" s="74"/>
      <c r="AW65" s="1475" t="s">
        <v>2006</v>
      </c>
      <c r="AX65" s="75"/>
      <c r="AY65" s="1409" t="s">
        <v>1783</v>
      </c>
      <c r="AZ65" s="1213" t="s">
        <v>1783</v>
      </c>
      <c r="BA65" s="1213" t="s">
        <v>1783</v>
      </c>
      <c r="BB65" s="1213" t="s">
        <v>1783</v>
      </c>
      <c r="BC65" s="1213"/>
      <c r="BD65" s="1413"/>
      <c r="BE65" s="1213" t="s">
        <v>1891</v>
      </c>
      <c r="BF65" s="1213"/>
    </row>
    <row r="66" spans="1:58" ht="43.2" x14ac:dyDescent="0.3">
      <c r="A66" s="69"/>
      <c r="B6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6" s="1476" t="s">
        <v>1890</v>
      </c>
      <c r="D66" s="1477" t="s">
        <v>1888</v>
      </c>
      <c r="E66" s="1478" t="s">
        <v>771</v>
      </c>
      <c r="F66" s="1217" t="str">
        <f>VLOOKUP(TBL4_OptApp[[#This Row],[Option type
Defined List]],'Option Typs_Grps'!B$2:C$47, 2, FALSE)</f>
        <v>Resource Options</v>
      </c>
      <c r="G66" s="1407" t="s">
        <v>354</v>
      </c>
      <c r="H66" s="72" t="s">
        <v>759</v>
      </c>
      <c r="I66" s="72" t="s">
        <v>1783</v>
      </c>
      <c r="J66" s="1412"/>
      <c r="K66" s="1355"/>
      <c r="L66" s="72" t="s">
        <v>1783</v>
      </c>
      <c r="M66" s="1214" t="s">
        <v>1783</v>
      </c>
      <c r="N66" s="1412" t="s">
        <v>1783</v>
      </c>
      <c r="O66" s="72" t="s">
        <v>1783</v>
      </c>
      <c r="P66" s="72" t="s">
        <v>1783</v>
      </c>
      <c r="Q66" s="72" t="s">
        <v>1783</v>
      </c>
      <c r="R66" s="1475" t="s">
        <v>2104</v>
      </c>
      <c r="S66" s="1355"/>
      <c r="T66" s="1355"/>
      <c r="U66" s="74"/>
      <c r="V66" s="74"/>
      <c r="W66" s="74"/>
      <c r="X66" s="74"/>
      <c r="Y66" s="74"/>
      <c r="Z66" s="74"/>
      <c r="AA66" s="74"/>
      <c r="AB66" s="1408"/>
      <c r="AC66" s="74"/>
      <c r="AD66" s="74"/>
      <c r="AE66" s="74"/>
      <c r="AF66" s="1409"/>
      <c r="AG66" s="74"/>
      <c r="AH66" s="74"/>
      <c r="AI66" s="74"/>
      <c r="AJ66" s="74"/>
      <c r="AK66" s="74"/>
      <c r="AL66" s="74"/>
      <c r="AM66" s="74"/>
      <c r="AN66" s="74"/>
      <c r="AO66" s="74"/>
      <c r="AP66" s="74"/>
      <c r="AQ66" s="74"/>
      <c r="AR66" s="74"/>
      <c r="AS66" s="74"/>
      <c r="AT66" s="74"/>
      <c r="AU66" s="74"/>
      <c r="AV66" s="74"/>
      <c r="AW66" s="1475" t="s">
        <v>2005</v>
      </c>
      <c r="AX66" s="75"/>
      <c r="AY66" s="1409" t="s">
        <v>1783</v>
      </c>
      <c r="AZ66" s="1213" t="s">
        <v>1783</v>
      </c>
      <c r="BA66" s="1213" t="s">
        <v>1783</v>
      </c>
      <c r="BB66" s="1213" t="s">
        <v>1783</v>
      </c>
      <c r="BC66" s="1213"/>
      <c r="BD66" s="1413"/>
      <c r="BE66" s="1213" t="s">
        <v>1890</v>
      </c>
      <c r="BF66" s="1213"/>
    </row>
    <row r="67" spans="1:58" ht="28.8" x14ac:dyDescent="0.3">
      <c r="A67" s="69"/>
      <c r="B6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7" s="1476" t="s">
        <v>1886</v>
      </c>
      <c r="D67" s="1477" t="s">
        <v>1887</v>
      </c>
      <c r="E67" s="1478" t="s">
        <v>771</v>
      </c>
      <c r="F67" s="1217" t="str">
        <f>VLOOKUP(TBL4_OptApp[[#This Row],[Option type
Defined List]],'Option Typs_Grps'!B$2:C$47, 2, FALSE)</f>
        <v>Resource Options</v>
      </c>
      <c r="G67" s="1407" t="s">
        <v>354</v>
      </c>
      <c r="H67" s="72" t="s">
        <v>759</v>
      </c>
      <c r="I67" s="72" t="s">
        <v>1783</v>
      </c>
      <c r="J67" s="1412"/>
      <c r="K67" s="1355"/>
      <c r="L67" s="72" t="s">
        <v>1783</v>
      </c>
      <c r="M67" s="1214" t="s">
        <v>1783</v>
      </c>
      <c r="N67" s="1412" t="s">
        <v>1783</v>
      </c>
      <c r="O67" s="72" t="s">
        <v>1783</v>
      </c>
      <c r="P67" s="72" t="s">
        <v>1783</v>
      </c>
      <c r="Q67" s="72" t="s">
        <v>1783</v>
      </c>
      <c r="R67" s="1475" t="s">
        <v>1833</v>
      </c>
      <c r="S67" s="1355"/>
      <c r="T67" s="1355"/>
      <c r="U67" s="74">
        <v>12.5</v>
      </c>
      <c r="V67" s="74"/>
      <c r="W67" s="74"/>
      <c r="X67" s="74"/>
      <c r="Y67" s="74"/>
      <c r="Z67" s="74"/>
      <c r="AA67" s="74"/>
      <c r="AB67" s="1408"/>
      <c r="AC67" s="74"/>
      <c r="AD67" s="74"/>
      <c r="AE67" s="74"/>
      <c r="AF67" s="1409"/>
      <c r="AG67" s="74"/>
      <c r="AH67" s="74"/>
      <c r="AI67" s="74"/>
      <c r="AJ67" s="74"/>
      <c r="AK67" s="74"/>
      <c r="AL67" s="74"/>
      <c r="AM67" s="74"/>
      <c r="AN67" s="74"/>
      <c r="AO67" s="74"/>
      <c r="AP67" s="74"/>
      <c r="AQ67" s="74"/>
      <c r="AR67" s="74"/>
      <c r="AS67" s="74"/>
      <c r="AT67" s="74"/>
      <c r="AU67" s="74"/>
      <c r="AV67" s="74"/>
      <c r="AW67" s="1475" t="s">
        <v>1886</v>
      </c>
      <c r="AX67" s="75"/>
      <c r="AY67" s="1409" t="s">
        <v>1783</v>
      </c>
      <c r="AZ67" s="1213" t="s">
        <v>1783</v>
      </c>
      <c r="BA67" s="1213" t="s">
        <v>1783</v>
      </c>
      <c r="BB67" s="1213" t="s">
        <v>1783</v>
      </c>
      <c r="BC67" s="1213"/>
      <c r="BD67" s="1413"/>
      <c r="BE67" s="1213" t="s">
        <v>1886</v>
      </c>
      <c r="BF67" s="1213">
        <v>12.5</v>
      </c>
    </row>
    <row r="68" spans="1:58" ht="28.8" x14ac:dyDescent="0.3">
      <c r="A68" s="69"/>
      <c r="B6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8" s="1476" t="s">
        <v>1884</v>
      </c>
      <c r="D68" s="1477" t="s">
        <v>1885</v>
      </c>
      <c r="E68" s="1478" t="s">
        <v>771</v>
      </c>
      <c r="F68" s="1217" t="str">
        <f>VLOOKUP(TBL4_OptApp[[#This Row],[Option type
Defined List]],'Option Typs_Grps'!B$2:C$47, 2, FALSE)</f>
        <v>Resource Options</v>
      </c>
      <c r="G68" s="1407" t="s">
        <v>354</v>
      </c>
      <c r="H68" s="72" t="s">
        <v>759</v>
      </c>
      <c r="I68" s="72" t="s">
        <v>1783</v>
      </c>
      <c r="J68" s="1412"/>
      <c r="K68" s="1355"/>
      <c r="L68" s="72" t="s">
        <v>1783</v>
      </c>
      <c r="M68" s="1214" t="s">
        <v>1783</v>
      </c>
      <c r="N68" s="1412" t="s">
        <v>1783</v>
      </c>
      <c r="O68" s="72" t="s">
        <v>1783</v>
      </c>
      <c r="P68" s="72" t="s">
        <v>1783</v>
      </c>
      <c r="Q68" s="72" t="s">
        <v>1783</v>
      </c>
      <c r="R68" s="1475" t="s">
        <v>1833</v>
      </c>
      <c r="S68" s="1355"/>
      <c r="T68" s="1355"/>
      <c r="U68" s="74">
        <v>2</v>
      </c>
      <c r="V68" s="74"/>
      <c r="W68" s="74"/>
      <c r="X68" s="74"/>
      <c r="Y68" s="74"/>
      <c r="Z68" s="74"/>
      <c r="AA68" s="74"/>
      <c r="AB68" s="1408"/>
      <c r="AC68" s="74"/>
      <c r="AD68" s="74"/>
      <c r="AE68" s="74"/>
      <c r="AF68" s="1409"/>
      <c r="AG68" s="74"/>
      <c r="AH68" s="74"/>
      <c r="AI68" s="74"/>
      <c r="AJ68" s="74"/>
      <c r="AK68" s="74"/>
      <c r="AL68" s="74"/>
      <c r="AM68" s="74"/>
      <c r="AN68" s="74"/>
      <c r="AO68" s="74"/>
      <c r="AP68" s="74"/>
      <c r="AQ68" s="74"/>
      <c r="AR68" s="74"/>
      <c r="AS68" s="74"/>
      <c r="AT68" s="74"/>
      <c r="AU68" s="74"/>
      <c r="AV68" s="74"/>
      <c r="AW68" s="1475" t="s">
        <v>1884</v>
      </c>
      <c r="AX68" s="75"/>
      <c r="AY68" s="1409" t="s">
        <v>1783</v>
      </c>
      <c r="AZ68" s="1213" t="s">
        <v>1783</v>
      </c>
      <c r="BA68" s="1213" t="s">
        <v>1783</v>
      </c>
      <c r="BB68" s="1213" t="s">
        <v>1783</v>
      </c>
      <c r="BC68" s="1213"/>
      <c r="BD68" s="1413"/>
      <c r="BE68" s="1213" t="s">
        <v>1884</v>
      </c>
      <c r="BF68" s="1213">
        <v>2</v>
      </c>
    </row>
    <row r="69" spans="1:58" ht="28.8" x14ac:dyDescent="0.3">
      <c r="A69" s="69"/>
      <c r="B6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69" s="1476" t="s">
        <v>1883</v>
      </c>
      <c r="D69" s="1477" t="s">
        <v>1882</v>
      </c>
      <c r="E69" s="1478" t="s">
        <v>771</v>
      </c>
      <c r="F69" s="1217" t="str">
        <f>VLOOKUP(TBL4_OptApp[[#This Row],[Option type
Defined List]],'Option Typs_Grps'!B$2:C$47, 2, FALSE)</f>
        <v>Resource Options</v>
      </c>
      <c r="G69" s="1407" t="s">
        <v>354</v>
      </c>
      <c r="H69" s="72" t="s">
        <v>759</v>
      </c>
      <c r="I69" s="72" t="s">
        <v>1783</v>
      </c>
      <c r="J69" s="1412"/>
      <c r="K69" s="1355"/>
      <c r="L69" s="72" t="s">
        <v>1783</v>
      </c>
      <c r="M69" s="1214" t="s">
        <v>1783</v>
      </c>
      <c r="N69" s="1412" t="s">
        <v>1783</v>
      </c>
      <c r="O69" s="72" t="s">
        <v>1783</v>
      </c>
      <c r="P69" s="72" t="s">
        <v>1783</v>
      </c>
      <c r="Q69" s="72" t="s">
        <v>1783</v>
      </c>
      <c r="R69" s="1475" t="s">
        <v>1833</v>
      </c>
      <c r="S69" s="1355"/>
      <c r="T69" s="1355"/>
      <c r="U69" s="74">
        <v>4</v>
      </c>
      <c r="V69" s="74"/>
      <c r="W69" s="74"/>
      <c r="X69" s="74"/>
      <c r="Y69" s="74"/>
      <c r="Z69" s="74"/>
      <c r="AA69" s="74"/>
      <c r="AB69" s="1408"/>
      <c r="AC69" s="74"/>
      <c r="AD69" s="74"/>
      <c r="AE69" s="74"/>
      <c r="AF69" s="1409"/>
      <c r="AG69" s="74"/>
      <c r="AH69" s="74"/>
      <c r="AI69" s="74"/>
      <c r="AJ69" s="74"/>
      <c r="AK69" s="74"/>
      <c r="AL69" s="74"/>
      <c r="AM69" s="74"/>
      <c r="AN69" s="74"/>
      <c r="AO69" s="74"/>
      <c r="AP69" s="74"/>
      <c r="AQ69" s="74"/>
      <c r="AR69" s="74"/>
      <c r="AS69" s="74"/>
      <c r="AT69" s="74"/>
      <c r="AU69" s="74"/>
      <c r="AV69" s="74"/>
      <c r="AW69" s="1475" t="s">
        <v>1883</v>
      </c>
      <c r="AX69" s="75"/>
      <c r="AY69" s="1409" t="s">
        <v>1783</v>
      </c>
      <c r="AZ69" s="1213" t="s">
        <v>1783</v>
      </c>
      <c r="BA69" s="1213" t="s">
        <v>1783</v>
      </c>
      <c r="BB69" s="1213" t="s">
        <v>1783</v>
      </c>
      <c r="BC69" s="1213"/>
      <c r="BD69" s="1413"/>
      <c r="BE69" s="1213" t="s">
        <v>1883</v>
      </c>
      <c r="BF69" s="1213">
        <v>4</v>
      </c>
    </row>
    <row r="70" spans="1:58" ht="43.2" x14ac:dyDescent="0.3">
      <c r="A70" s="69"/>
      <c r="B7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0" s="1476" t="s">
        <v>1651</v>
      </c>
      <c r="D70" s="1477" t="s">
        <v>1750</v>
      </c>
      <c r="E70" s="1478" t="s">
        <v>771</v>
      </c>
      <c r="F70" s="1217" t="str">
        <f>VLOOKUP(TBL4_OptApp[[#This Row],[Option type
Defined List]],'Option Typs_Grps'!B$2:C$47, 2, FALSE)</f>
        <v>Resource Options</v>
      </c>
      <c r="G70" s="1407" t="s">
        <v>354</v>
      </c>
      <c r="H70" s="72" t="s">
        <v>759</v>
      </c>
      <c r="I70" s="72" t="s">
        <v>1783</v>
      </c>
      <c r="J70" s="1412"/>
      <c r="K70" s="1355"/>
      <c r="L70" s="72" t="s">
        <v>1783</v>
      </c>
      <c r="M70" s="1214" t="s">
        <v>1783</v>
      </c>
      <c r="N70" s="1412" t="s">
        <v>1783</v>
      </c>
      <c r="O70" s="72" t="s">
        <v>1783</v>
      </c>
      <c r="P70" s="72" t="s">
        <v>1783</v>
      </c>
      <c r="Q70" s="72" t="s">
        <v>1783</v>
      </c>
      <c r="R70" s="1475" t="s">
        <v>1835</v>
      </c>
      <c r="S70" s="1355"/>
      <c r="T70" s="1355"/>
      <c r="U70" s="74"/>
      <c r="V70" s="74"/>
      <c r="W70" s="74"/>
      <c r="X70" s="74"/>
      <c r="Y70" s="74"/>
      <c r="Z70" s="74"/>
      <c r="AA70" s="74"/>
      <c r="AB70" s="1408"/>
      <c r="AC70" s="74"/>
      <c r="AD70" s="74"/>
      <c r="AE70" s="74"/>
      <c r="AF70" s="1409"/>
      <c r="AG70" s="74"/>
      <c r="AH70" s="74"/>
      <c r="AI70" s="74"/>
      <c r="AJ70" s="74"/>
      <c r="AK70" s="74"/>
      <c r="AL70" s="74"/>
      <c r="AM70" s="74"/>
      <c r="AN70" s="74"/>
      <c r="AO70" s="74"/>
      <c r="AP70" s="74"/>
      <c r="AQ70" s="74"/>
      <c r="AR70" s="74"/>
      <c r="AS70" s="74"/>
      <c r="AT70" s="74"/>
      <c r="AU70" s="74"/>
      <c r="AV70" s="74"/>
      <c r="AW70" s="1475" t="s">
        <v>1651</v>
      </c>
      <c r="AX70" s="75"/>
      <c r="AY70" s="1409" t="s">
        <v>1783</v>
      </c>
      <c r="AZ70" s="1213" t="s">
        <v>1783</v>
      </c>
      <c r="BA70" s="1213" t="s">
        <v>1783</v>
      </c>
      <c r="BB70" s="1213" t="s">
        <v>1783</v>
      </c>
      <c r="BC70" s="1213"/>
      <c r="BD70" s="1413"/>
      <c r="BE70" s="1213" t="s">
        <v>1651</v>
      </c>
      <c r="BF70" s="1213"/>
    </row>
    <row r="71" spans="1:58" ht="57.6" x14ac:dyDescent="0.3">
      <c r="A71" s="69"/>
      <c r="B7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1" s="1476" t="s">
        <v>1650</v>
      </c>
      <c r="D71" s="1477" t="s">
        <v>1749</v>
      </c>
      <c r="E71" s="1478" t="s">
        <v>771</v>
      </c>
      <c r="F71" s="1217" t="str">
        <f>VLOOKUP(TBL4_OptApp[[#This Row],[Option type
Defined List]],'Option Typs_Grps'!B$2:C$47, 2, FALSE)</f>
        <v>Resource Options</v>
      </c>
      <c r="G71" s="1407" t="s">
        <v>354</v>
      </c>
      <c r="H71" s="72" t="s">
        <v>759</v>
      </c>
      <c r="I71" s="72" t="s">
        <v>1783</v>
      </c>
      <c r="J71" s="1412"/>
      <c r="K71" s="1355"/>
      <c r="L71" s="72" t="s">
        <v>1783</v>
      </c>
      <c r="M71" s="1214" t="s">
        <v>1783</v>
      </c>
      <c r="N71" s="1412" t="s">
        <v>1783</v>
      </c>
      <c r="O71" s="72" t="s">
        <v>1783</v>
      </c>
      <c r="P71" s="72" t="s">
        <v>1783</v>
      </c>
      <c r="Q71" s="72" t="s">
        <v>1783</v>
      </c>
      <c r="R71" s="1475" t="s">
        <v>1834</v>
      </c>
      <c r="S71" s="1355"/>
      <c r="T71" s="1355"/>
      <c r="U71" s="74"/>
      <c r="V71" s="74"/>
      <c r="W71" s="74"/>
      <c r="X71" s="74"/>
      <c r="Y71" s="74"/>
      <c r="Z71" s="74"/>
      <c r="AA71" s="74"/>
      <c r="AB71" s="1408"/>
      <c r="AC71" s="74"/>
      <c r="AD71" s="74"/>
      <c r="AE71" s="74"/>
      <c r="AF71" s="1409"/>
      <c r="AG71" s="74"/>
      <c r="AH71" s="74"/>
      <c r="AI71" s="74"/>
      <c r="AJ71" s="74"/>
      <c r="AK71" s="74"/>
      <c r="AL71" s="74"/>
      <c r="AM71" s="74"/>
      <c r="AN71" s="74"/>
      <c r="AO71" s="74"/>
      <c r="AP71" s="74"/>
      <c r="AQ71" s="74"/>
      <c r="AR71" s="74"/>
      <c r="AS71" s="74"/>
      <c r="AT71" s="74"/>
      <c r="AU71" s="74"/>
      <c r="AV71" s="74"/>
      <c r="AW71" s="1475" t="s">
        <v>1650</v>
      </c>
      <c r="AX71" s="75"/>
      <c r="AY71" s="1409" t="s">
        <v>1783</v>
      </c>
      <c r="AZ71" s="1213" t="s">
        <v>1783</v>
      </c>
      <c r="BA71" s="1213" t="s">
        <v>1783</v>
      </c>
      <c r="BB71" s="1213" t="s">
        <v>1783</v>
      </c>
      <c r="BC71" s="1213"/>
      <c r="BD71" s="1413"/>
      <c r="BE71" s="1213" t="s">
        <v>1650</v>
      </c>
      <c r="BF71" s="1213"/>
    </row>
    <row r="72" spans="1:58" ht="28.8" x14ac:dyDescent="0.3">
      <c r="A72" s="69"/>
      <c r="B7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2" s="1476" t="s">
        <v>1881</v>
      </c>
      <c r="D72" s="1477" t="s">
        <v>1880</v>
      </c>
      <c r="E72" s="1478" t="s">
        <v>771</v>
      </c>
      <c r="F72" s="1217" t="str">
        <f>VLOOKUP(TBL4_OptApp[[#This Row],[Option type
Defined List]],'Option Typs_Grps'!B$2:C$47, 2, FALSE)</f>
        <v>Resource Options</v>
      </c>
      <c r="G72" s="1407" t="s">
        <v>354</v>
      </c>
      <c r="H72" s="72" t="s">
        <v>759</v>
      </c>
      <c r="I72" s="72" t="s">
        <v>1783</v>
      </c>
      <c r="J72" s="1412"/>
      <c r="K72" s="1355"/>
      <c r="L72" s="72" t="s">
        <v>1783</v>
      </c>
      <c r="M72" s="1214" t="s">
        <v>1783</v>
      </c>
      <c r="N72" s="1412" t="s">
        <v>1783</v>
      </c>
      <c r="O72" s="72" t="s">
        <v>1783</v>
      </c>
      <c r="P72" s="72" t="s">
        <v>1783</v>
      </c>
      <c r="Q72" s="72" t="s">
        <v>1783</v>
      </c>
      <c r="R72" s="1475" t="s">
        <v>1833</v>
      </c>
      <c r="S72" s="1355"/>
      <c r="T72" s="1355"/>
      <c r="U72" s="74">
        <v>1.8</v>
      </c>
      <c r="V72" s="74"/>
      <c r="W72" s="74"/>
      <c r="X72" s="74"/>
      <c r="Y72" s="74"/>
      <c r="Z72" s="74"/>
      <c r="AA72" s="74"/>
      <c r="AB72" s="1408"/>
      <c r="AC72" s="74"/>
      <c r="AD72" s="74"/>
      <c r="AE72" s="74"/>
      <c r="AF72" s="1409"/>
      <c r="AG72" s="74"/>
      <c r="AH72" s="74"/>
      <c r="AI72" s="74"/>
      <c r="AJ72" s="74"/>
      <c r="AK72" s="74"/>
      <c r="AL72" s="74"/>
      <c r="AM72" s="74"/>
      <c r="AN72" s="74"/>
      <c r="AO72" s="74"/>
      <c r="AP72" s="74"/>
      <c r="AQ72" s="74"/>
      <c r="AR72" s="74"/>
      <c r="AS72" s="74"/>
      <c r="AT72" s="74"/>
      <c r="AU72" s="74"/>
      <c r="AV72" s="74"/>
      <c r="AW72" s="1475" t="s">
        <v>2291</v>
      </c>
      <c r="AX72" s="75"/>
      <c r="AY72" s="1409" t="s">
        <v>1783</v>
      </c>
      <c r="AZ72" s="1213" t="s">
        <v>1783</v>
      </c>
      <c r="BA72" s="1213" t="s">
        <v>1783</v>
      </c>
      <c r="BB72" s="1213" t="s">
        <v>1783</v>
      </c>
      <c r="BC72" s="1213"/>
      <c r="BD72" s="1413"/>
      <c r="BE72" s="1213" t="s">
        <v>1881</v>
      </c>
      <c r="BF72" s="1213">
        <v>1.8</v>
      </c>
    </row>
    <row r="73" spans="1:58" ht="57.6" x14ac:dyDescent="0.3">
      <c r="A73" s="69"/>
      <c r="B7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3" s="1476" t="s">
        <v>1649</v>
      </c>
      <c r="D73" s="1477" t="s">
        <v>1748</v>
      </c>
      <c r="E73" s="1478" t="s">
        <v>771</v>
      </c>
      <c r="F73" s="1217" t="str">
        <f>VLOOKUP(TBL4_OptApp[[#This Row],[Option type
Defined List]],'Option Typs_Grps'!B$2:C$47, 2, FALSE)</f>
        <v>Resource Options</v>
      </c>
      <c r="G73" s="1407" t="s">
        <v>354</v>
      </c>
      <c r="H73" s="72" t="s">
        <v>759</v>
      </c>
      <c r="I73" s="72" t="s">
        <v>1783</v>
      </c>
      <c r="J73" s="1412"/>
      <c r="K73" s="1355"/>
      <c r="L73" s="72" t="s">
        <v>1783</v>
      </c>
      <c r="M73" s="1214" t="s">
        <v>1783</v>
      </c>
      <c r="N73" s="1412" t="s">
        <v>1783</v>
      </c>
      <c r="O73" s="72" t="s">
        <v>1783</v>
      </c>
      <c r="P73" s="72" t="s">
        <v>1783</v>
      </c>
      <c r="Q73" s="72" t="s">
        <v>1783</v>
      </c>
      <c r="R73" s="1475" t="s">
        <v>1834</v>
      </c>
      <c r="S73" s="1355"/>
      <c r="T73" s="1355"/>
      <c r="U73" s="74"/>
      <c r="V73" s="74"/>
      <c r="W73" s="74"/>
      <c r="X73" s="74"/>
      <c r="Y73" s="74"/>
      <c r="Z73" s="74"/>
      <c r="AA73" s="74"/>
      <c r="AB73" s="1408"/>
      <c r="AC73" s="74"/>
      <c r="AD73" s="74"/>
      <c r="AE73" s="74"/>
      <c r="AF73" s="1409"/>
      <c r="AG73" s="74"/>
      <c r="AH73" s="74"/>
      <c r="AI73" s="74"/>
      <c r="AJ73" s="74"/>
      <c r="AK73" s="74"/>
      <c r="AL73" s="74"/>
      <c r="AM73" s="74"/>
      <c r="AN73" s="74"/>
      <c r="AO73" s="74"/>
      <c r="AP73" s="74"/>
      <c r="AQ73" s="74"/>
      <c r="AR73" s="74"/>
      <c r="AS73" s="74"/>
      <c r="AT73" s="74"/>
      <c r="AU73" s="74"/>
      <c r="AV73" s="74"/>
      <c r="AW73" s="1475" t="s">
        <v>1649</v>
      </c>
      <c r="AX73" s="75"/>
      <c r="AY73" s="1409" t="s">
        <v>1783</v>
      </c>
      <c r="AZ73" s="1213" t="s">
        <v>1783</v>
      </c>
      <c r="BA73" s="1213" t="s">
        <v>1783</v>
      </c>
      <c r="BB73" s="1213" t="s">
        <v>1783</v>
      </c>
      <c r="BC73" s="1213"/>
      <c r="BD73" s="1413"/>
      <c r="BE73" s="1213" t="s">
        <v>1649</v>
      </c>
      <c r="BF73" s="1213"/>
    </row>
    <row r="74" spans="1:58" ht="43.2" x14ac:dyDescent="0.3">
      <c r="A74" s="69"/>
      <c r="B7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4" s="1476" t="s">
        <v>1648</v>
      </c>
      <c r="D74" s="1477" t="s">
        <v>1747</v>
      </c>
      <c r="E74" s="1478" t="s">
        <v>758</v>
      </c>
      <c r="F74" s="1217" t="str">
        <f>VLOOKUP(TBL4_OptApp[[#This Row],[Option type
Defined List]],'Option Typs_Grps'!B$2:C$47, 2, FALSE)</f>
        <v>Resource Options</v>
      </c>
      <c r="G74" s="1407" t="s">
        <v>354</v>
      </c>
      <c r="H74" s="72" t="s">
        <v>759</v>
      </c>
      <c r="I74" s="72" t="s">
        <v>1783</v>
      </c>
      <c r="J74" s="1412"/>
      <c r="K74" s="1355"/>
      <c r="L74" s="72" t="s">
        <v>1783</v>
      </c>
      <c r="M74" s="1214" t="s">
        <v>1783</v>
      </c>
      <c r="N74" s="1412" t="s">
        <v>1783</v>
      </c>
      <c r="O74" s="72" t="s">
        <v>1783</v>
      </c>
      <c r="P74" s="72" t="s">
        <v>1783</v>
      </c>
      <c r="Q74" s="72" t="s">
        <v>1783</v>
      </c>
      <c r="R74" s="1475" t="s">
        <v>1832</v>
      </c>
      <c r="S74" s="1355"/>
      <c r="T74" s="1355"/>
      <c r="U74" s="74"/>
      <c r="V74" s="74"/>
      <c r="W74" s="74"/>
      <c r="X74" s="74"/>
      <c r="Y74" s="74"/>
      <c r="Z74" s="74"/>
      <c r="AA74" s="74"/>
      <c r="AB74" s="1408"/>
      <c r="AC74" s="74"/>
      <c r="AD74" s="74"/>
      <c r="AE74" s="74"/>
      <c r="AF74" s="1409"/>
      <c r="AG74" s="74"/>
      <c r="AH74" s="74"/>
      <c r="AI74" s="74"/>
      <c r="AJ74" s="74"/>
      <c r="AK74" s="74"/>
      <c r="AL74" s="74"/>
      <c r="AM74" s="74"/>
      <c r="AN74" s="74"/>
      <c r="AO74" s="74"/>
      <c r="AP74" s="74"/>
      <c r="AQ74" s="74"/>
      <c r="AR74" s="74"/>
      <c r="AS74" s="74"/>
      <c r="AT74" s="74"/>
      <c r="AU74" s="74"/>
      <c r="AV74" s="74"/>
      <c r="AW74" s="1475" t="s">
        <v>1648</v>
      </c>
      <c r="AX74" s="75"/>
      <c r="AY74" s="1409" t="s">
        <v>1783</v>
      </c>
      <c r="AZ74" s="1213" t="s">
        <v>1783</v>
      </c>
      <c r="BA74" s="1213" t="s">
        <v>1783</v>
      </c>
      <c r="BB74" s="1213" t="s">
        <v>1783</v>
      </c>
      <c r="BC74" s="1213"/>
      <c r="BD74" s="1413"/>
      <c r="BE74" s="1213" t="s">
        <v>1648</v>
      </c>
      <c r="BF74" s="1213"/>
    </row>
    <row r="75" spans="1:58" ht="43.2" x14ac:dyDescent="0.3">
      <c r="A75" s="69"/>
      <c r="B7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5" s="1476" t="s">
        <v>1647</v>
      </c>
      <c r="D75" s="1477" t="s">
        <v>1746</v>
      </c>
      <c r="E75" s="1478" t="s">
        <v>771</v>
      </c>
      <c r="F75" s="1217" t="str">
        <f>VLOOKUP(TBL4_OptApp[[#This Row],[Option type
Defined List]],'Option Typs_Grps'!B$2:C$47, 2, FALSE)</f>
        <v>Resource Options</v>
      </c>
      <c r="G75" s="1407" t="s">
        <v>354</v>
      </c>
      <c r="H75" s="72" t="s">
        <v>759</v>
      </c>
      <c r="I75" s="72" t="s">
        <v>1783</v>
      </c>
      <c r="J75" s="1412"/>
      <c r="K75" s="1355"/>
      <c r="L75" s="72" t="s">
        <v>1783</v>
      </c>
      <c r="M75" s="1214" t="s">
        <v>1783</v>
      </c>
      <c r="N75" s="1412" t="s">
        <v>1783</v>
      </c>
      <c r="O75" s="72" t="s">
        <v>1783</v>
      </c>
      <c r="P75" s="72" t="s">
        <v>1783</v>
      </c>
      <c r="Q75" s="72" t="s">
        <v>1783</v>
      </c>
      <c r="R75" s="1475" t="s">
        <v>1831</v>
      </c>
      <c r="S75" s="1355"/>
      <c r="T75" s="1355"/>
      <c r="U75" s="74"/>
      <c r="V75" s="74"/>
      <c r="W75" s="74"/>
      <c r="X75" s="74"/>
      <c r="Y75" s="74"/>
      <c r="Z75" s="74"/>
      <c r="AA75" s="74"/>
      <c r="AB75" s="1408"/>
      <c r="AC75" s="74"/>
      <c r="AD75" s="74"/>
      <c r="AE75" s="74"/>
      <c r="AF75" s="1409"/>
      <c r="AG75" s="74"/>
      <c r="AH75" s="74"/>
      <c r="AI75" s="74"/>
      <c r="AJ75" s="74"/>
      <c r="AK75" s="74"/>
      <c r="AL75" s="74"/>
      <c r="AM75" s="74"/>
      <c r="AN75" s="74"/>
      <c r="AO75" s="74"/>
      <c r="AP75" s="74"/>
      <c r="AQ75" s="74"/>
      <c r="AR75" s="74"/>
      <c r="AS75" s="74"/>
      <c r="AT75" s="74"/>
      <c r="AU75" s="74"/>
      <c r="AV75" s="74"/>
      <c r="AW75" s="1475" t="s">
        <v>1647</v>
      </c>
      <c r="AX75" s="75"/>
      <c r="AY75" s="1409" t="s">
        <v>1783</v>
      </c>
      <c r="AZ75" s="1213" t="s">
        <v>1783</v>
      </c>
      <c r="BA75" s="1213" t="s">
        <v>1783</v>
      </c>
      <c r="BB75" s="1213" t="s">
        <v>1783</v>
      </c>
      <c r="BC75" s="1213"/>
      <c r="BD75" s="1413"/>
      <c r="BE75" s="1213" t="s">
        <v>1647</v>
      </c>
      <c r="BF75" s="1213"/>
    </row>
    <row r="76" spans="1:58" ht="43.2" x14ac:dyDescent="0.3">
      <c r="A76" s="69"/>
      <c r="B7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6" s="1476" t="s">
        <v>1646</v>
      </c>
      <c r="D76" s="1477" t="s">
        <v>1745</v>
      </c>
      <c r="E76" s="1478" t="s">
        <v>763</v>
      </c>
      <c r="F76" s="1217" t="str">
        <f>VLOOKUP(TBL4_OptApp[[#This Row],[Option type
Defined List]],'Option Typs_Grps'!B$2:C$47, 2, FALSE)</f>
        <v>Resource Options</v>
      </c>
      <c r="G76" s="1407" t="s">
        <v>354</v>
      </c>
      <c r="H76" s="72" t="s">
        <v>759</v>
      </c>
      <c r="I76" s="72" t="s">
        <v>1783</v>
      </c>
      <c r="J76" s="1412"/>
      <c r="K76" s="1355"/>
      <c r="L76" s="72" t="s">
        <v>1783</v>
      </c>
      <c r="M76" s="1214" t="s">
        <v>1783</v>
      </c>
      <c r="N76" s="1412" t="s">
        <v>1783</v>
      </c>
      <c r="O76" s="72" t="s">
        <v>1783</v>
      </c>
      <c r="P76" s="72" t="s">
        <v>1783</v>
      </c>
      <c r="Q76" s="72" t="s">
        <v>1783</v>
      </c>
      <c r="R76" s="1475" t="s">
        <v>1830</v>
      </c>
      <c r="S76" s="1355"/>
      <c r="T76" s="1355"/>
      <c r="U76" s="74"/>
      <c r="V76" s="74"/>
      <c r="W76" s="74"/>
      <c r="X76" s="74"/>
      <c r="Y76" s="74"/>
      <c r="Z76" s="74"/>
      <c r="AA76" s="74"/>
      <c r="AB76" s="1408"/>
      <c r="AC76" s="74"/>
      <c r="AD76" s="74"/>
      <c r="AE76" s="74"/>
      <c r="AF76" s="1409"/>
      <c r="AG76" s="74"/>
      <c r="AH76" s="74"/>
      <c r="AI76" s="74"/>
      <c r="AJ76" s="74"/>
      <c r="AK76" s="74"/>
      <c r="AL76" s="74"/>
      <c r="AM76" s="74"/>
      <c r="AN76" s="74"/>
      <c r="AO76" s="74"/>
      <c r="AP76" s="74"/>
      <c r="AQ76" s="74"/>
      <c r="AR76" s="74"/>
      <c r="AS76" s="74"/>
      <c r="AT76" s="74"/>
      <c r="AU76" s="74"/>
      <c r="AV76" s="74"/>
      <c r="AW76" s="1475" t="s">
        <v>1646</v>
      </c>
      <c r="AX76" s="75"/>
      <c r="AY76" s="1409" t="s">
        <v>1783</v>
      </c>
      <c r="AZ76" s="1213" t="s">
        <v>1783</v>
      </c>
      <c r="BA76" s="1213" t="s">
        <v>1783</v>
      </c>
      <c r="BB76" s="1213" t="s">
        <v>1783</v>
      </c>
      <c r="BC76" s="1213"/>
      <c r="BD76" s="1413"/>
      <c r="BE76" s="1213" t="s">
        <v>1646</v>
      </c>
      <c r="BF76" s="1213"/>
    </row>
    <row r="77" spans="1:58" ht="43.2" x14ac:dyDescent="0.3">
      <c r="A77" s="69"/>
      <c r="B7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7" s="1476" t="s">
        <v>1645</v>
      </c>
      <c r="D77" s="1477" t="s">
        <v>1744</v>
      </c>
      <c r="E77" s="1478" t="s">
        <v>763</v>
      </c>
      <c r="F77" s="1217" t="str">
        <f>VLOOKUP(TBL4_OptApp[[#This Row],[Option type
Defined List]],'Option Typs_Grps'!B$2:C$47, 2, FALSE)</f>
        <v>Resource Options</v>
      </c>
      <c r="G77" s="1407" t="s">
        <v>354</v>
      </c>
      <c r="H77" s="72" t="s">
        <v>759</v>
      </c>
      <c r="I77" s="72" t="s">
        <v>1783</v>
      </c>
      <c r="J77" s="1412"/>
      <c r="K77" s="1355"/>
      <c r="L77" s="72" t="s">
        <v>1783</v>
      </c>
      <c r="M77" s="1214" t="s">
        <v>1783</v>
      </c>
      <c r="N77" s="1412" t="s">
        <v>1783</v>
      </c>
      <c r="O77" s="72" t="s">
        <v>1783</v>
      </c>
      <c r="P77" s="72" t="s">
        <v>1783</v>
      </c>
      <c r="Q77" s="72" t="s">
        <v>1783</v>
      </c>
      <c r="R77" s="1475" t="s">
        <v>1829</v>
      </c>
      <c r="S77" s="1355"/>
      <c r="T77" s="1355"/>
      <c r="U77" s="74"/>
      <c r="V77" s="74"/>
      <c r="W77" s="74"/>
      <c r="X77" s="74"/>
      <c r="Y77" s="74"/>
      <c r="Z77" s="74"/>
      <c r="AA77" s="74"/>
      <c r="AB77" s="1408"/>
      <c r="AC77" s="74"/>
      <c r="AD77" s="74"/>
      <c r="AE77" s="74"/>
      <c r="AF77" s="1409"/>
      <c r="AG77" s="74"/>
      <c r="AH77" s="74"/>
      <c r="AI77" s="74"/>
      <c r="AJ77" s="74"/>
      <c r="AK77" s="74"/>
      <c r="AL77" s="74"/>
      <c r="AM77" s="74"/>
      <c r="AN77" s="74"/>
      <c r="AO77" s="74"/>
      <c r="AP77" s="74"/>
      <c r="AQ77" s="74"/>
      <c r="AR77" s="74"/>
      <c r="AS77" s="74"/>
      <c r="AT77" s="74"/>
      <c r="AU77" s="74"/>
      <c r="AV77" s="74"/>
      <c r="AW77" s="1475" t="s">
        <v>1645</v>
      </c>
      <c r="AX77" s="75"/>
      <c r="AY77" s="1409" t="s">
        <v>1783</v>
      </c>
      <c r="AZ77" s="1213" t="s">
        <v>1783</v>
      </c>
      <c r="BA77" s="1213" t="s">
        <v>1783</v>
      </c>
      <c r="BB77" s="1213" t="s">
        <v>1783</v>
      </c>
      <c r="BC77" s="1213"/>
      <c r="BD77" s="1413"/>
      <c r="BE77" s="1213" t="s">
        <v>1645</v>
      </c>
      <c r="BF77" s="1213"/>
    </row>
    <row r="78" spans="1:58" ht="28.8" x14ac:dyDescent="0.3">
      <c r="A78" s="69"/>
      <c r="B7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8" s="1476" t="s">
        <v>1644</v>
      </c>
      <c r="D78" s="1477" t="s">
        <v>1743</v>
      </c>
      <c r="E78" s="1478" t="s">
        <v>763</v>
      </c>
      <c r="F78" s="1217" t="str">
        <f>VLOOKUP(TBL4_OptApp[[#This Row],[Option type
Defined List]],'Option Typs_Grps'!B$2:C$47, 2, FALSE)</f>
        <v>Resource Options</v>
      </c>
      <c r="G78" s="1407" t="s">
        <v>354</v>
      </c>
      <c r="H78" s="72" t="s">
        <v>759</v>
      </c>
      <c r="I78" s="72" t="s">
        <v>1783</v>
      </c>
      <c r="J78" s="1412"/>
      <c r="K78" s="1355"/>
      <c r="L78" s="72" t="s">
        <v>1783</v>
      </c>
      <c r="M78" s="1214" t="s">
        <v>1783</v>
      </c>
      <c r="N78" s="1412" t="s">
        <v>1783</v>
      </c>
      <c r="O78" s="72" t="s">
        <v>1783</v>
      </c>
      <c r="P78" s="72" t="s">
        <v>1783</v>
      </c>
      <c r="Q78" s="72" t="s">
        <v>1783</v>
      </c>
      <c r="R78" s="1475" t="s">
        <v>1828</v>
      </c>
      <c r="S78" s="1355"/>
      <c r="T78" s="1355"/>
      <c r="U78" s="74"/>
      <c r="V78" s="74"/>
      <c r="W78" s="74"/>
      <c r="X78" s="74"/>
      <c r="Y78" s="74"/>
      <c r="Z78" s="74"/>
      <c r="AA78" s="74"/>
      <c r="AB78" s="1408"/>
      <c r="AC78" s="74"/>
      <c r="AD78" s="74"/>
      <c r="AE78" s="74"/>
      <c r="AF78" s="1409"/>
      <c r="AG78" s="74"/>
      <c r="AH78" s="74"/>
      <c r="AI78" s="74"/>
      <c r="AJ78" s="74"/>
      <c r="AK78" s="74"/>
      <c r="AL78" s="74"/>
      <c r="AM78" s="74"/>
      <c r="AN78" s="74"/>
      <c r="AO78" s="74"/>
      <c r="AP78" s="74"/>
      <c r="AQ78" s="74"/>
      <c r="AR78" s="74"/>
      <c r="AS78" s="74"/>
      <c r="AT78" s="74"/>
      <c r="AU78" s="74"/>
      <c r="AV78" s="74"/>
      <c r="AW78" s="1475" t="s">
        <v>1644</v>
      </c>
      <c r="AX78" s="75"/>
      <c r="AY78" s="1409" t="s">
        <v>1783</v>
      </c>
      <c r="AZ78" s="1213" t="s">
        <v>1783</v>
      </c>
      <c r="BA78" s="1213" t="s">
        <v>1783</v>
      </c>
      <c r="BB78" s="1213" t="s">
        <v>1783</v>
      </c>
      <c r="BC78" s="1213"/>
      <c r="BD78" s="1413"/>
      <c r="BE78" s="1213" t="s">
        <v>1644</v>
      </c>
      <c r="BF78" s="1213"/>
    </row>
    <row r="79" spans="1:58" ht="28.8" x14ac:dyDescent="0.3">
      <c r="A79" s="69"/>
      <c r="B7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79" s="1476" t="s">
        <v>1643</v>
      </c>
      <c r="D79" s="1477" t="s">
        <v>1742</v>
      </c>
      <c r="E79" s="1478" t="s">
        <v>763</v>
      </c>
      <c r="F79" s="1217" t="str">
        <f>VLOOKUP(TBL4_OptApp[[#This Row],[Option type
Defined List]],'Option Typs_Grps'!B$2:C$47, 2, FALSE)</f>
        <v>Resource Options</v>
      </c>
      <c r="G79" s="1407" t="s">
        <v>354</v>
      </c>
      <c r="H79" s="72" t="s">
        <v>759</v>
      </c>
      <c r="I79" s="72" t="s">
        <v>1783</v>
      </c>
      <c r="J79" s="1412"/>
      <c r="K79" s="1355"/>
      <c r="L79" s="72" t="s">
        <v>1783</v>
      </c>
      <c r="M79" s="1214" t="s">
        <v>1783</v>
      </c>
      <c r="N79" s="1412" t="s">
        <v>1783</v>
      </c>
      <c r="O79" s="72" t="s">
        <v>1783</v>
      </c>
      <c r="P79" s="72" t="s">
        <v>1783</v>
      </c>
      <c r="Q79" s="72" t="s">
        <v>1783</v>
      </c>
      <c r="R79" s="1475" t="s">
        <v>1827</v>
      </c>
      <c r="S79" s="1355"/>
      <c r="T79" s="1355"/>
      <c r="U79" s="74"/>
      <c r="V79" s="74"/>
      <c r="W79" s="74"/>
      <c r="X79" s="74"/>
      <c r="Y79" s="74"/>
      <c r="Z79" s="74"/>
      <c r="AA79" s="74"/>
      <c r="AB79" s="1408"/>
      <c r="AC79" s="74"/>
      <c r="AD79" s="74"/>
      <c r="AE79" s="74"/>
      <c r="AF79" s="1409"/>
      <c r="AG79" s="74"/>
      <c r="AH79" s="74"/>
      <c r="AI79" s="74"/>
      <c r="AJ79" s="74"/>
      <c r="AK79" s="74"/>
      <c r="AL79" s="74"/>
      <c r="AM79" s="74"/>
      <c r="AN79" s="74"/>
      <c r="AO79" s="74"/>
      <c r="AP79" s="74"/>
      <c r="AQ79" s="74"/>
      <c r="AR79" s="74"/>
      <c r="AS79" s="74"/>
      <c r="AT79" s="74"/>
      <c r="AU79" s="74"/>
      <c r="AV79" s="74"/>
      <c r="AW79" s="1475" t="s">
        <v>1643</v>
      </c>
      <c r="AX79" s="75"/>
      <c r="AY79" s="1409" t="s">
        <v>1783</v>
      </c>
      <c r="AZ79" s="1213" t="s">
        <v>1783</v>
      </c>
      <c r="BA79" s="1213" t="s">
        <v>1783</v>
      </c>
      <c r="BB79" s="1213" t="s">
        <v>1783</v>
      </c>
      <c r="BC79" s="1213"/>
      <c r="BD79" s="1413"/>
      <c r="BE79" s="1213" t="s">
        <v>1643</v>
      </c>
      <c r="BF79" s="1213"/>
    </row>
    <row r="80" spans="1:58" ht="28.8" x14ac:dyDescent="0.3">
      <c r="A80" s="69"/>
      <c r="B8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0" s="1476" t="s">
        <v>1642</v>
      </c>
      <c r="D80" s="1477" t="s">
        <v>1741</v>
      </c>
      <c r="E80" s="1478" t="s">
        <v>780</v>
      </c>
      <c r="F80" s="1217" t="str">
        <f>VLOOKUP(TBL4_OptApp[[#This Row],[Option type
Defined List]],'Option Typs_Grps'!B$2:C$47, 2, FALSE)</f>
        <v>Customer Options</v>
      </c>
      <c r="G80" s="1407" t="s">
        <v>354</v>
      </c>
      <c r="H80" s="72" t="s">
        <v>759</v>
      </c>
      <c r="I80" s="72" t="s">
        <v>1783</v>
      </c>
      <c r="J80" s="1412"/>
      <c r="K80" s="1355"/>
      <c r="L80" s="72" t="s">
        <v>1783</v>
      </c>
      <c r="M80" s="1214" t="s">
        <v>1783</v>
      </c>
      <c r="N80" s="1412" t="s">
        <v>1783</v>
      </c>
      <c r="O80" s="72" t="s">
        <v>1783</v>
      </c>
      <c r="P80" s="72" t="s">
        <v>1783</v>
      </c>
      <c r="Q80" s="72" t="s">
        <v>1783</v>
      </c>
      <c r="R80" s="1475" t="s">
        <v>1826</v>
      </c>
      <c r="S80" s="1355"/>
      <c r="T80" s="1355"/>
      <c r="U80" s="74"/>
      <c r="V80" s="74"/>
      <c r="W80" s="74"/>
      <c r="X80" s="74"/>
      <c r="Y80" s="74"/>
      <c r="Z80" s="74"/>
      <c r="AA80" s="74"/>
      <c r="AB80" s="1408"/>
      <c r="AC80" s="74"/>
      <c r="AD80" s="74"/>
      <c r="AE80" s="74"/>
      <c r="AF80" s="1409"/>
      <c r="AG80" s="74"/>
      <c r="AH80" s="74"/>
      <c r="AI80" s="74"/>
      <c r="AJ80" s="74"/>
      <c r="AK80" s="74"/>
      <c r="AL80" s="74"/>
      <c r="AM80" s="74"/>
      <c r="AN80" s="74"/>
      <c r="AO80" s="74"/>
      <c r="AP80" s="74"/>
      <c r="AQ80" s="74"/>
      <c r="AR80" s="74"/>
      <c r="AS80" s="74"/>
      <c r="AT80" s="74"/>
      <c r="AU80" s="74"/>
      <c r="AV80" s="74"/>
      <c r="AW80" s="1475" t="s">
        <v>1642</v>
      </c>
      <c r="AX80" s="75"/>
      <c r="AY80" s="1409" t="s">
        <v>1783</v>
      </c>
      <c r="AZ80" s="1213" t="s">
        <v>1783</v>
      </c>
      <c r="BA80" s="1213" t="s">
        <v>1783</v>
      </c>
      <c r="BB80" s="1213" t="s">
        <v>1783</v>
      </c>
      <c r="BC80" s="1213"/>
      <c r="BD80" s="1413"/>
      <c r="BE80" s="1213" t="s">
        <v>1642</v>
      </c>
      <c r="BF80" s="1213"/>
    </row>
    <row r="81" spans="1:58" ht="43.2" x14ac:dyDescent="0.3">
      <c r="A81" s="69"/>
      <c r="B8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1" s="1476" t="s">
        <v>1641</v>
      </c>
      <c r="D81" s="1477" t="s">
        <v>1740</v>
      </c>
      <c r="E81" s="1478" t="s">
        <v>780</v>
      </c>
      <c r="F81" s="1217" t="str">
        <f>VLOOKUP(TBL4_OptApp[[#This Row],[Option type
Defined List]],'Option Typs_Grps'!B$2:C$47, 2, FALSE)</f>
        <v>Customer Options</v>
      </c>
      <c r="G81" s="1407" t="s">
        <v>354</v>
      </c>
      <c r="H81" s="72" t="s">
        <v>759</v>
      </c>
      <c r="I81" s="72" t="s">
        <v>1783</v>
      </c>
      <c r="J81" s="1412"/>
      <c r="K81" s="1355"/>
      <c r="L81" s="72" t="s">
        <v>1783</v>
      </c>
      <c r="M81" s="1214" t="s">
        <v>1783</v>
      </c>
      <c r="N81" s="1412" t="s">
        <v>1783</v>
      </c>
      <c r="O81" s="72" t="s">
        <v>1783</v>
      </c>
      <c r="P81" s="72" t="s">
        <v>1783</v>
      </c>
      <c r="Q81" s="72" t="s">
        <v>1783</v>
      </c>
      <c r="R81" s="1475" t="s">
        <v>1825</v>
      </c>
      <c r="S81" s="1355"/>
      <c r="T81" s="1355"/>
      <c r="U81" s="74"/>
      <c r="V81" s="74"/>
      <c r="W81" s="74"/>
      <c r="X81" s="74"/>
      <c r="Y81" s="74"/>
      <c r="Z81" s="74"/>
      <c r="AA81" s="74"/>
      <c r="AB81" s="1408"/>
      <c r="AC81" s="74"/>
      <c r="AD81" s="74"/>
      <c r="AE81" s="74"/>
      <c r="AF81" s="1409"/>
      <c r="AG81" s="74"/>
      <c r="AH81" s="74"/>
      <c r="AI81" s="74"/>
      <c r="AJ81" s="74"/>
      <c r="AK81" s="74"/>
      <c r="AL81" s="74"/>
      <c r="AM81" s="74"/>
      <c r="AN81" s="74"/>
      <c r="AO81" s="74"/>
      <c r="AP81" s="74"/>
      <c r="AQ81" s="74"/>
      <c r="AR81" s="74"/>
      <c r="AS81" s="74"/>
      <c r="AT81" s="74"/>
      <c r="AU81" s="74"/>
      <c r="AV81" s="74"/>
      <c r="AW81" s="1475" t="s">
        <v>1641</v>
      </c>
      <c r="AX81" s="75"/>
      <c r="AY81" s="1409" t="s">
        <v>1783</v>
      </c>
      <c r="AZ81" s="1213" t="s">
        <v>1783</v>
      </c>
      <c r="BA81" s="1213" t="s">
        <v>1783</v>
      </c>
      <c r="BB81" s="1213" t="s">
        <v>1783</v>
      </c>
      <c r="BC81" s="1213"/>
      <c r="BD81" s="1413"/>
      <c r="BE81" s="1213" t="s">
        <v>1641</v>
      </c>
      <c r="BF81" s="1213"/>
    </row>
    <row r="82" spans="1:58" ht="57.6" x14ac:dyDescent="0.3">
      <c r="A82" s="69"/>
      <c r="B8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2" s="1476" t="s">
        <v>1640</v>
      </c>
      <c r="D82" s="1477" t="s">
        <v>1739</v>
      </c>
      <c r="E82" s="1478" t="s">
        <v>780</v>
      </c>
      <c r="F82" s="1217" t="str">
        <f>VLOOKUP(TBL4_OptApp[[#This Row],[Option type
Defined List]],'Option Typs_Grps'!B$2:C$47, 2, FALSE)</f>
        <v>Customer Options</v>
      </c>
      <c r="G82" s="1407" t="s">
        <v>354</v>
      </c>
      <c r="H82" s="72" t="s">
        <v>759</v>
      </c>
      <c r="I82" s="72" t="s">
        <v>1783</v>
      </c>
      <c r="J82" s="1412"/>
      <c r="K82" s="1355"/>
      <c r="L82" s="72" t="s">
        <v>1783</v>
      </c>
      <c r="M82" s="1214" t="s">
        <v>1783</v>
      </c>
      <c r="N82" s="1412" t="s">
        <v>1783</v>
      </c>
      <c r="O82" s="72" t="s">
        <v>1783</v>
      </c>
      <c r="P82" s="72" t="s">
        <v>1783</v>
      </c>
      <c r="Q82" s="72" t="s">
        <v>1783</v>
      </c>
      <c r="R82" s="1475" t="s">
        <v>1824</v>
      </c>
      <c r="S82" s="1355"/>
      <c r="T82" s="1355"/>
      <c r="U82" s="74"/>
      <c r="V82" s="74"/>
      <c r="W82" s="74"/>
      <c r="X82" s="74"/>
      <c r="Y82" s="74"/>
      <c r="Z82" s="74"/>
      <c r="AA82" s="74"/>
      <c r="AB82" s="1408"/>
      <c r="AC82" s="74"/>
      <c r="AD82" s="74"/>
      <c r="AE82" s="74"/>
      <c r="AF82" s="1409"/>
      <c r="AG82" s="74"/>
      <c r="AH82" s="74"/>
      <c r="AI82" s="74"/>
      <c r="AJ82" s="74"/>
      <c r="AK82" s="74"/>
      <c r="AL82" s="74"/>
      <c r="AM82" s="74"/>
      <c r="AN82" s="74"/>
      <c r="AO82" s="74"/>
      <c r="AP82" s="74"/>
      <c r="AQ82" s="74"/>
      <c r="AR82" s="74"/>
      <c r="AS82" s="74"/>
      <c r="AT82" s="74"/>
      <c r="AU82" s="74"/>
      <c r="AV82" s="74"/>
      <c r="AW82" s="1475" t="s">
        <v>1640</v>
      </c>
      <c r="AX82" s="75"/>
      <c r="AY82" s="1409" t="s">
        <v>1783</v>
      </c>
      <c r="AZ82" s="1213" t="s">
        <v>1783</v>
      </c>
      <c r="BA82" s="1213" t="s">
        <v>1783</v>
      </c>
      <c r="BB82" s="1213" t="s">
        <v>1783</v>
      </c>
      <c r="BC82" s="1213"/>
      <c r="BD82" s="1413"/>
      <c r="BE82" s="1213" t="s">
        <v>1640</v>
      </c>
      <c r="BF82" s="1213"/>
    </row>
    <row r="83" spans="1:58" ht="43.2" x14ac:dyDescent="0.3">
      <c r="A83" s="69"/>
      <c r="B8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3" s="1476" t="s">
        <v>1639</v>
      </c>
      <c r="D83" s="1477" t="s">
        <v>1738</v>
      </c>
      <c r="E83" s="1478" t="s">
        <v>777</v>
      </c>
      <c r="F83" s="1217" t="str">
        <f>VLOOKUP(TBL4_OptApp[[#This Row],[Option type
Defined List]],'Option Typs_Grps'!B$2:C$47, 2, FALSE)</f>
        <v>Customer Options</v>
      </c>
      <c r="G83" s="1407" t="s">
        <v>354</v>
      </c>
      <c r="H83" s="72" t="s">
        <v>759</v>
      </c>
      <c r="I83" s="72" t="s">
        <v>1783</v>
      </c>
      <c r="J83" s="1412"/>
      <c r="K83" s="1355"/>
      <c r="L83" s="72" t="s">
        <v>1783</v>
      </c>
      <c r="M83" s="1214" t="s">
        <v>1783</v>
      </c>
      <c r="N83" s="1412" t="s">
        <v>1783</v>
      </c>
      <c r="O83" s="72" t="s">
        <v>1783</v>
      </c>
      <c r="P83" s="72" t="s">
        <v>1783</v>
      </c>
      <c r="Q83" s="72" t="s">
        <v>1783</v>
      </c>
      <c r="R83" s="1475" t="s">
        <v>1811</v>
      </c>
      <c r="S83" s="1355"/>
      <c r="T83" s="1355"/>
      <c r="U83" s="74"/>
      <c r="V83" s="74"/>
      <c r="W83" s="74"/>
      <c r="X83" s="74"/>
      <c r="Y83" s="74"/>
      <c r="Z83" s="74"/>
      <c r="AA83" s="74"/>
      <c r="AB83" s="1408"/>
      <c r="AC83" s="74"/>
      <c r="AD83" s="74"/>
      <c r="AE83" s="74"/>
      <c r="AF83" s="1409"/>
      <c r="AG83" s="74"/>
      <c r="AH83" s="74"/>
      <c r="AI83" s="74"/>
      <c r="AJ83" s="74"/>
      <c r="AK83" s="74"/>
      <c r="AL83" s="74"/>
      <c r="AM83" s="74"/>
      <c r="AN83" s="74"/>
      <c r="AO83" s="74"/>
      <c r="AP83" s="74"/>
      <c r="AQ83" s="74"/>
      <c r="AR83" s="74"/>
      <c r="AS83" s="74"/>
      <c r="AT83" s="74"/>
      <c r="AU83" s="74"/>
      <c r="AV83" s="74"/>
      <c r="AW83" s="1475" t="s">
        <v>1639</v>
      </c>
      <c r="AX83" s="75"/>
      <c r="AY83" s="1409" t="s">
        <v>1783</v>
      </c>
      <c r="AZ83" s="1213" t="s">
        <v>1783</v>
      </c>
      <c r="BA83" s="1213" t="s">
        <v>1783</v>
      </c>
      <c r="BB83" s="1213" t="s">
        <v>1783</v>
      </c>
      <c r="BC83" s="1213"/>
      <c r="BD83" s="1413"/>
      <c r="BE83" s="1213" t="s">
        <v>1639</v>
      </c>
      <c r="BF83" s="1213"/>
    </row>
    <row r="84" spans="1:58" ht="43.2" x14ac:dyDescent="0.3">
      <c r="A84" s="69"/>
      <c r="B8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4" s="1476" t="s">
        <v>1638</v>
      </c>
      <c r="D84" s="1477" t="s">
        <v>1737</v>
      </c>
      <c r="E84" s="1478" t="s">
        <v>779</v>
      </c>
      <c r="F84" s="1217" t="str">
        <f>VLOOKUP(TBL4_OptApp[[#This Row],[Option type
Defined List]],'Option Typs_Grps'!B$2:C$47, 2, FALSE)</f>
        <v>Customer Options</v>
      </c>
      <c r="G84" s="1407" t="s">
        <v>354</v>
      </c>
      <c r="H84" s="72" t="s">
        <v>759</v>
      </c>
      <c r="I84" s="72" t="s">
        <v>1783</v>
      </c>
      <c r="J84" s="1412"/>
      <c r="K84" s="1355"/>
      <c r="L84" s="72" t="s">
        <v>1783</v>
      </c>
      <c r="M84" s="1214" t="s">
        <v>1783</v>
      </c>
      <c r="N84" s="1412" t="s">
        <v>1783</v>
      </c>
      <c r="O84" s="72" t="s">
        <v>1783</v>
      </c>
      <c r="P84" s="72" t="s">
        <v>1783</v>
      </c>
      <c r="Q84" s="72" t="s">
        <v>1783</v>
      </c>
      <c r="R84" s="1475" t="s">
        <v>1823</v>
      </c>
      <c r="S84" s="1355"/>
      <c r="T84" s="1355"/>
      <c r="U84" s="74"/>
      <c r="V84" s="74"/>
      <c r="W84" s="74"/>
      <c r="X84" s="74"/>
      <c r="Y84" s="74"/>
      <c r="Z84" s="74"/>
      <c r="AA84" s="74"/>
      <c r="AB84" s="1408"/>
      <c r="AC84" s="74"/>
      <c r="AD84" s="74"/>
      <c r="AE84" s="74"/>
      <c r="AF84" s="1409"/>
      <c r="AG84" s="74"/>
      <c r="AH84" s="74"/>
      <c r="AI84" s="74"/>
      <c r="AJ84" s="74"/>
      <c r="AK84" s="74"/>
      <c r="AL84" s="74"/>
      <c r="AM84" s="74"/>
      <c r="AN84" s="74"/>
      <c r="AO84" s="74"/>
      <c r="AP84" s="74"/>
      <c r="AQ84" s="74"/>
      <c r="AR84" s="74"/>
      <c r="AS84" s="74"/>
      <c r="AT84" s="74"/>
      <c r="AU84" s="74"/>
      <c r="AV84" s="74"/>
      <c r="AW84" s="1475" t="s">
        <v>1638</v>
      </c>
      <c r="AX84" s="75"/>
      <c r="AY84" s="1409" t="s">
        <v>1783</v>
      </c>
      <c r="AZ84" s="1213" t="s">
        <v>1783</v>
      </c>
      <c r="BA84" s="1213" t="s">
        <v>1783</v>
      </c>
      <c r="BB84" s="1213" t="s">
        <v>1783</v>
      </c>
      <c r="BC84" s="1213"/>
      <c r="BD84" s="1413"/>
      <c r="BE84" s="1213" t="s">
        <v>1638</v>
      </c>
      <c r="BF84" s="1213"/>
    </row>
    <row r="85" spans="1:58" ht="72" x14ac:dyDescent="0.3">
      <c r="A85" s="69"/>
      <c r="B8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5" s="1476" t="s">
        <v>1637</v>
      </c>
      <c r="D85" s="1477" t="s">
        <v>1736</v>
      </c>
      <c r="E85" s="1478" t="s">
        <v>779</v>
      </c>
      <c r="F85" s="1217" t="str">
        <f>VLOOKUP(TBL4_OptApp[[#This Row],[Option type
Defined List]],'Option Typs_Grps'!B$2:C$47, 2, FALSE)</f>
        <v>Customer Options</v>
      </c>
      <c r="G85" s="1407" t="s">
        <v>354</v>
      </c>
      <c r="H85" s="72" t="s">
        <v>759</v>
      </c>
      <c r="I85" s="72" t="s">
        <v>1783</v>
      </c>
      <c r="J85" s="1412"/>
      <c r="K85" s="1355"/>
      <c r="L85" s="72" t="s">
        <v>1783</v>
      </c>
      <c r="M85" s="1214" t="s">
        <v>1783</v>
      </c>
      <c r="N85" s="1412" t="s">
        <v>1783</v>
      </c>
      <c r="O85" s="72" t="s">
        <v>1783</v>
      </c>
      <c r="P85" s="72" t="s">
        <v>1783</v>
      </c>
      <c r="Q85" s="72" t="s">
        <v>1783</v>
      </c>
      <c r="R85" s="1475" t="s">
        <v>1822</v>
      </c>
      <c r="S85" s="1355"/>
      <c r="T85" s="1355"/>
      <c r="U85" s="74"/>
      <c r="V85" s="74"/>
      <c r="W85" s="74"/>
      <c r="X85" s="74"/>
      <c r="Y85" s="74"/>
      <c r="Z85" s="74"/>
      <c r="AA85" s="74"/>
      <c r="AB85" s="1408"/>
      <c r="AC85" s="74"/>
      <c r="AD85" s="74"/>
      <c r="AE85" s="74"/>
      <c r="AF85" s="1409"/>
      <c r="AG85" s="74"/>
      <c r="AH85" s="74"/>
      <c r="AI85" s="74"/>
      <c r="AJ85" s="74"/>
      <c r="AK85" s="74"/>
      <c r="AL85" s="74"/>
      <c r="AM85" s="74"/>
      <c r="AN85" s="74"/>
      <c r="AO85" s="74"/>
      <c r="AP85" s="74"/>
      <c r="AQ85" s="74"/>
      <c r="AR85" s="74"/>
      <c r="AS85" s="74"/>
      <c r="AT85" s="74"/>
      <c r="AU85" s="74"/>
      <c r="AV85" s="74"/>
      <c r="AW85" s="1475" t="s">
        <v>1637</v>
      </c>
      <c r="AX85" s="75"/>
      <c r="AY85" s="1409" t="s">
        <v>1783</v>
      </c>
      <c r="AZ85" s="1213" t="s">
        <v>1783</v>
      </c>
      <c r="BA85" s="1213" t="s">
        <v>1783</v>
      </c>
      <c r="BB85" s="1213" t="s">
        <v>1783</v>
      </c>
      <c r="BC85" s="1213"/>
      <c r="BD85" s="1413"/>
      <c r="BE85" s="1213" t="s">
        <v>1637</v>
      </c>
      <c r="BF85" s="1213"/>
    </row>
    <row r="86" spans="1:58" ht="28.8" x14ac:dyDescent="0.3">
      <c r="A86" s="69"/>
      <c r="B8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6" s="1476" t="s">
        <v>1636</v>
      </c>
      <c r="D86" s="1477" t="s">
        <v>1735</v>
      </c>
      <c r="E86" s="1478" t="s">
        <v>777</v>
      </c>
      <c r="F86" s="1217" t="str">
        <f>VLOOKUP(TBL4_OptApp[[#This Row],[Option type
Defined List]],'Option Typs_Grps'!B$2:C$47, 2, FALSE)</f>
        <v>Customer Options</v>
      </c>
      <c r="G86" s="1407" t="s">
        <v>354</v>
      </c>
      <c r="H86" s="72" t="s">
        <v>759</v>
      </c>
      <c r="I86" s="72" t="s">
        <v>1783</v>
      </c>
      <c r="J86" s="1412"/>
      <c r="K86" s="1355"/>
      <c r="L86" s="72" t="s">
        <v>1783</v>
      </c>
      <c r="M86" s="1214" t="s">
        <v>1783</v>
      </c>
      <c r="N86" s="1412" t="s">
        <v>1783</v>
      </c>
      <c r="O86" s="72" t="s">
        <v>1783</v>
      </c>
      <c r="P86" s="72" t="s">
        <v>1783</v>
      </c>
      <c r="Q86" s="72" t="s">
        <v>1783</v>
      </c>
      <c r="R86" s="1475" t="s">
        <v>1821</v>
      </c>
      <c r="S86" s="1355"/>
      <c r="T86" s="1355"/>
      <c r="U86" s="74"/>
      <c r="V86" s="74"/>
      <c r="W86" s="74"/>
      <c r="X86" s="74"/>
      <c r="Y86" s="74"/>
      <c r="Z86" s="74"/>
      <c r="AA86" s="74"/>
      <c r="AB86" s="1408"/>
      <c r="AC86" s="74"/>
      <c r="AD86" s="74"/>
      <c r="AE86" s="74"/>
      <c r="AF86" s="1409"/>
      <c r="AG86" s="74"/>
      <c r="AH86" s="74"/>
      <c r="AI86" s="74"/>
      <c r="AJ86" s="74"/>
      <c r="AK86" s="74"/>
      <c r="AL86" s="74"/>
      <c r="AM86" s="74"/>
      <c r="AN86" s="74"/>
      <c r="AO86" s="74"/>
      <c r="AP86" s="74"/>
      <c r="AQ86" s="74"/>
      <c r="AR86" s="74"/>
      <c r="AS86" s="74"/>
      <c r="AT86" s="74"/>
      <c r="AU86" s="74"/>
      <c r="AV86" s="74"/>
      <c r="AW86" s="1475" t="s">
        <v>1636</v>
      </c>
      <c r="AX86" s="75"/>
      <c r="AY86" s="1409" t="s">
        <v>1783</v>
      </c>
      <c r="AZ86" s="1213" t="s">
        <v>1783</v>
      </c>
      <c r="BA86" s="1213" t="s">
        <v>1783</v>
      </c>
      <c r="BB86" s="1213" t="s">
        <v>1783</v>
      </c>
      <c r="BC86" s="1213"/>
      <c r="BD86" s="1413"/>
      <c r="BE86" s="1213" t="s">
        <v>1636</v>
      </c>
      <c r="BF86" s="1213"/>
    </row>
    <row r="87" spans="1:58" ht="43.2" x14ac:dyDescent="0.3">
      <c r="A87" s="69"/>
      <c r="B8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7" s="1476" t="s">
        <v>1635</v>
      </c>
      <c r="D87" s="1477" t="s">
        <v>1734</v>
      </c>
      <c r="E87" s="1478" t="s">
        <v>779</v>
      </c>
      <c r="F87" s="1217" t="str">
        <f>VLOOKUP(TBL4_OptApp[[#This Row],[Option type
Defined List]],'Option Typs_Grps'!B$2:C$47, 2, FALSE)</f>
        <v>Customer Options</v>
      </c>
      <c r="G87" s="1407" t="s">
        <v>354</v>
      </c>
      <c r="H87" s="72" t="s">
        <v>759</v>
      </c>
      <c r="I87" s="72" t="s">
        <v>1783</v>
      </c>
      <c r="J87" s="1412"/>
      <c r="K87" s="1355"/>
      <c r="L87" s="72" t="s">
        <v>1783</v>
      </c>
      <c r="M87" s="1214" t="s">
        <v>1783</v>
      </c>
      <c r="N87" s="1412" t="s">
        <v>1783</v>
      </c>
      <c r="O87" s="72" t="s">
        <v>1783</v>
      </c>
      <c r="P87" s="72" t="s">
        <v>1783</v>
      </c>
      <c r="Q87" s="72" t="s">
        <v>1783</v>
      </c>
      <c r="R87" s="1475" t="s">
        <v>1820</v>
      </c>
      <c r="S87" s="1355"/>
      <c r="T87" s="1355"/>
      <c r="U87" s="74"/>
      <c r="V87" s="74"/>
      <c r="W87" s="74"/>
      <c r="X87" s="74"/>
      <c r="Y87" s="74"/>
      <c r="Z87" s="74"/>
      <c r="AA87" s="74"/>
      <c r="AB87" s="1408"/>
      <c r="AC87" s="74"/>
      <c r="AD87" s="74"/>
      <c r="AE87" s="74"/>
      <c r="AF87" s="1409"/>
      <c r="AG87" s="74"/>
      <c r="AH87" s="74"/>
      <c r="AI87" s="74"/>
      <c r="AJ87" s="74"/>
      <c r="AK87" s="74"/>
      <c r="AL87" s="74"/>
      <c r="AM87" s="74"/>
      <c r="AN87" s="74"/>
      <c r="AO87" s="74"/>
      <c r="AP87" s="74"/>
      <c r="AQ87" s="74"/>
      <c r="AR87" s="74"/>
      <c r="AS87" s="74"/>
      <c r="AT87" s="74"/>
      <c r="AU87" s="74"/>
      <c r="AV87" s="74"/>
      <c r="AW87" s="1475" t="s">
        <v>1635</v>
      </c>
      <c r="AX87" s="75"/>
      <c r="AY87" s="1409" t="s">
        <v>1783</v>
      </c>
      <c r="AZ87" s="1213" t="s">
        <v>1783</v>
      </c>
      <c r="BA87" s="1213" t="s">
        <v>1783</v>
      </c>
      <c r="BB87" s="1213" t="s">
        <v>1783</v>
      </c>
      <c r="BC87" s="1213"/>
      <c r="BD87" s="1413"/>
      <c r="BE87" s="1213" t="s">
        <v>1635</v>
      </c>
      <c r="BF87" s="1213"/>
    </row>
    <row r="88" spans="1:58" ht="43.2" x14ac:dyDescent="0.3">
      <c r="A88" s="69"/>
      <c r="B8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8" s="1476" t="s">
        <v>1634</v>
      </c>
      <c r="D88" s="1477" t="s">
        <v>1733</v>
      </c>
      <c r="E88" s="1478" t="s">
        <v>780</v>
      </c>
      <c r="F88" s="1217" t="str">
        <f>VLOOKUP(TBL4_OptApp[[#This Row],[Option type
Defined List]],'Option Typs_Grps'!B$2:C$47, 2, FALSE)</f>
        <v>Customer Options</v>
      </c>
      <c r="G88" s="1407" t="s">
        <v>354</v>
      </c>
      <c r="H88" s="72" t="s">
        <v>759</v>
      </c>
      <c r="I88" s="72" t="s">
        <v>1783</v>
      </c>
      <c r="J88" s="1412"/>
      <c r="K88" s="1355"/>
      <c r="L88" s="72" t="s">
        <v>1783</v>
      </c>
      <c r="M88" s="1214" t="s">
        <v>1783</v>
      </c>
      <c r="N88" s="1412" t="s">
        <v>1783</v>
      </c>
      <c r="O88" s="72" t="s">
        <v>1783</v>
      </c>
      <c r="P88" s="72" t="s">
        <v>1783</v>
      </c>
      <c r="Q88" s="72" t="s">
        <v>1783</v>
      </c>
      <c r="R88" s="1475" t="s">
        <v>1819</v>
      </c>
      <c r="S88" s="1355"/>
      <c r="T88" s="1355"/>
      <c r="U88" s="74"/>
      <c r="V88" s="74"/>
      <c r="W88" s="74"/>
      <c r="X88" s="74"/>
      <c r="Y88" s="74"/>
      <c r="Z88" s="74"/>
      <c r="AA88" s="74"/>
      <c r="AB88" s="1408"/>
      <c r="AC88" s="74"/>
      <c r="AD88" s="74"/>
      <c r="AE88" s="74"/>
      <c r="AF88" s="1409"/>
      <c r="AG88" s="74"/>
      <c r="AH88" s="74"/>
      <c r="AI88" s="74"/>
      <c r="AJ88" s="74"/>
      <c r="AK88" s="74"/>
      <c r="AL88" s="74"/>
      <c r="AM88" s="74"/>
      <c r="AN88" s="74"/>
      <c r="AO88" s="74"/>
      <c r="AP88" s="74"/>
      <c r="AQ88" s="74"/>
      <c r="AR88" s="74"/>
      <c r="AS88" s="74"/>
      <c r="AT88" s="74"/>
      <c r="AU88" s="74"/>
      <c r="AV88" s="74"/>
      <c r="AW88" s="1475" t="s">
        <v>1634</v>
      </c>
      <c r="AX88" s="75"/>
      <c r="AY88" s="1409" t="s">
        <v>1783</v>
      </c>
      <c r="AZ88" s="1213" t="s">
        <v>1783</v>
      </c>
      <c r="BA88" s="1213" t="s">
        <v>1783</v>
      </c>
      <c r="BB88" s="1213" t="s">
        <v>1783</v>
      </c>
      <c r="BC88" s="1213"/>
      <c r="BD88" s="1413"/>
      <c r="BE88" s="1213" t="s">
        <v>1634</v>
      </c>
      <c r="BF88" s="1213"/>
    </row>
    <row r="89" spans="1:58" ht="28.8" x14ac:dyDescent="0.3">
      <c r="A89" s="69"/>
      <c r="B8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9" s="1476" t="s">
        <v>1633</v>
      </c>
      <c r="D89" s="1477" t="s">
        <v>1732</v>
      </c>
      <c r="E89" s="1478" t="s">
        <v>777</v>
      </c>
      <c r="F89" s="1217" t="str">
        <f>VLOOKUP(TBL4_OptApp[[#This Row],[Option type
Defined List]],'Option Typs_Grps'!B$2:C$47, 2, FALSE)</f>
        <v>Customer Options</v>
      </c>
      <c r="G89" s="1407" t="s">
        <v>354</v>
      </c>
      <c r="H89" s="72" t="s">
        <v>759</v>
      </c>
      <c r="I89" s="72" t="s">
        <v>1783</v>
      </c>
      <c r="J89" s="1412"/>
      <c r="K89" s="1355"/>
      <c r="L89" s="72" t="s">
        <v>1783</v>
      </c>
      <c r="M89" s="1214" t="s">
        <v>1783</v>
      </c>
      <c r="N89" s="1412" t="s">
        <v>1783</v>
      </c>
      <c r="O89" s="72" t="s">
        <v>1783</v>
      </c>
      <c r="P89" s="72" t="s">
        <v>1783</v>
      </c>
      <c r="Q89" s="72" t="s">
        <v>1783</v>
      </c>
      <c r="R89" s="1475" t="s">
        <v>1811</v>
      </c>
      <c r="S89" s="1355"/>
      <c r="T89" s="1355"/>
      <c r="U89" s="74"/>
      <c r="V89" s="74"/>
      <c r="W89" s="74"/>
      <c r="X89" s="74"/>
      <c r="Y89" s="74"/>
      <c r="Z89" s="74"/>
      <c r="AA89" s="74"/>
      <c r="AB89" s="1408"/>
      <c r="AC89" s="74"/>
      <c r="AD89" s="74"/>
      <c r="AE89" s="74"/>
      <c r="AF89" s="1409"/>
      <c r="AG89" s="74"/>
      <c r="AH89" s="74"/>
      <c r="AI89" s="74"/>
      <c r="AJ89" s="74"/>
      <c r="AK89" s="74"/>
      <c r="AL89" s="74"/>
      <c r="AM89" s="74"/>
      <c r="AN89" s="74"/>
      <c r="AO89" s="74"/>
      <c r="AP89" s="74"/>
      <c r="AQ89" s="74"/>
      <c r="AR89" s="74"/>
      <c r="AS89" s="74"/>
      <c r="AT89" s="74"/>
      <c r="AU89" s="74"/>
      <c r="AV89" s="74"/>
      <c r="AW89" s="1475" t="s">
        <v>1633</v>
      </c>
      <c r="AX89" s="75"/>
      <c r="AY89" s="1409" t="s">
        <v>1783</v>
      </c>
      <c r="AZ89" s="1213" t="s">
        <v>1783</v>
      </c>
      <c r="BA89" s="1213" t="s">
        <v>1783</v>
      </c>
      <c r="BB89" s="1213" t="s">
        <v>1783</v>
      </c>
      <c r="BC89" s="1213"/>
      <c r="BD89" s="1413"/>
      <c r="BE89" s="1213" t="s">
        <v>1633</v>
      </c>
      <c r="BF89" s="1213"/>
    </row>
    <row r="90" spans="1:58" ht="43.2" x14ac:dyDescent="0.3">
      <c r="A90" s="69"/>
      <c r="B9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0" s="1476" t="s">
        <v>1632</v>
      </c>
      <c r="D90" s="1477" t="s">
        <v>1731</v>
      </c>
      <c r="E90" s="1478" t="s">
        <v>777</v>
      </c>
      <c r="F90" s="1217" t="str">
        <f>VLOOKUP(TBL4_OptApp[[#This Row],[Option type
Defined List]],'Option Typs_Grps'!B$2:C$47, 2, FALSE)</f>
        <v>Customer Options</v>
      </c>
      <c r="G90" s="1407" t="s">
        <v>354</v>
      </c>
      <c r="H90" s="72" t="s">
        <v>759</v>
      </c>
      <c r="I90" s="72" t="s">
        <v>1783</v>
      </c>
      <c r="J90" s="1412"/>
      <c r="K90" s="1355"/>
      <c r="L90" s="72" t="s">
        <v>1783</v>
      </c>
      <c r="M90" s="1214" t="s">
        <v>1783</v>
      </c>
      <c r="N90" s="1412" t="s">
        <v>1783</v>
      </c>
      <c r="O90" s="72" t="s">
        <v>1783</v>
      </c>
      <c r="P90" s="72" t="s">
        <v>1783</v>
      </c>
      <c r="Q90" s="72" t="s">
        <v>1783</v>
      </c>
      <c r="R90" s="1475" t="s">
        <v>1818</v>
      </c>
      <c r="S90" s="1355"/>
      <c r="T90" s="1355"/>
      <c r="U90" s="74"/>
      <c r="V90" s="74"/>
      <c r="W90" s="74"/>
      <c r="X90" s="74"/>
      <c r="Y90" s="74"/>
      <c r="Z90" s="74"/>
      <c r="AA90" s="74"/>
      <c r="AB90" s="1408"/>
      <c r="AC90" s="74"/>
      <c r="AD90" s="74"/>
      <c r="AE90" s="74"/>
      <c r="AF90" s="1409"/>
      <c r="AG90" s="74"/>
      <c r="AH90" s="74"/>
      <c r="AI90" s="74"/>
      <c r="AJ90" s="74"/>
      <c r="AK90" s="74"/>
      <c r="AL90" s="74"/>
      <c r="AM90" s="74"/>
      <c r="AN90" s="74"/>
      <c r="AO90" s="74"/>
      <c r="AP90" s="74"/>
      <c r="AQ90" s="74"/>
      <c r="AR90" s="74"/>
      <c r="AS90" s="74"/>
      <c r="AT90" s="74"/>
      <c r="AU90" s="74"/>
      <c r="AV90" s="74"/>
      <c r="AW90" s="1475" t="s">
        <v>1632</v>
      </c>
      <c r="AX90" s="75"/>
      <c r="AY90" s="1409" t="s">
        <v>1783</v>
      </c>
      <c r="AZ90" s="1213" t="s">
        <v>1783</v>
      </c>
      <c r="BA90" s="1213" t="s">
        <v>1783</v>
      </c>
      <c r="BB90" s="1213" t="s">
        <v>1783</v>
      </c>
      <c r="BC90" s="1213"/>
      <c r="BD90" s="1413"/>
      <c r="BE90" s="1213" t="s">
        <v>1632</v>
      </c>
      <c r="BF90" s="1213"/>
    </row>
    <row r="91" spans="1:58" ht="43.2" x14ac:dyDescent="0.3">
      <c r="A91" s="69"/>
      <c r="B9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1" s="1476" t="s">
        <v>1631</v>
      </c>
      <c r="D91" s="1477" t="s">
        <v>1730</v>
      </c>
      <c r="E91" s="1478" t="s">
        <v>779</v>
      </c>
      <c r="F91" s="1217" t="str">
        <f>VLOOKUP(TBL4_OptApp[[#This Row],[Option type
Defined List]],'Option Typs_Grps'!B$2:C$47, 2, FALSE)</f>
        <v>Customer Options</v>
      </c>
      <c r="G91" s="1407" t="s">
        <v>354</v>
      </c>
      <c r="H91" s="72" t="s">
        <v>759</v>
      </c>
      <c r="I91" s="72" t="s">
        <v>1783</v>
      </c>
      <c r="J91" s="1412"/>
      <c r="K91" s="1355"/>
      <c r="L91" s="72" t="s">
        <v>1783</v>
      </c>
      <c r="M91" s="1214" t="s">
        <v>1783</v>
      </c>
      <c r="N91" s="1412" t="s">
        <v>1783</v>
      </c>
      <c r="O91" s="72" t="s">
        <v>1783</v>
      </c>
      <c r="P91" s="72" t="s">
        <v>1783</v>
      </c>
      <c r="Q91" s="72" t="s">
        <v>1783</v>
      </c>
      <c r="R91" s="1475" t="s">
        <v>1817</v>
      </c>
      <c r="S91" s="1355"/>
      <c r="T91" s="1355"/>
      <c r="U91" s="74"/>
      <c r="V91" s="74"/>
      <c r="W91" s="74"/>
      <c r="X91" s="74"/>
      <c r="Y91" s="74"/>
      <c r="Z91" s="74"/>
      <c r="AA91" s="74"/>
      <c r="AB91" s="1408"/>
      <c r="AC91" s="74"/>
      <c r="AD91" s="74"/>
      <c r="AE91" s="74"/>
      <c r="AF91" s="1409"/>
      <c r="AG91" s="74"/>
      <c r="AH91" s="74"/>
      <c r="AI91" s="74"/>
      <c r="AJ91" s="74"/>
      <c r="AK91" s="74"/>
      <c r="AL91" s="74"/>
      <c r="AM91" s="74"/>
      <c r="AN91" s="74"/>
      <c r="AO91" s="74"/>
      <c r="AP91" s="74"/>
      <c r="AQ91" s="74"/>
      <c r="AR91" s="74"/>
      <c r="AS91" s="74"/>
      <c r="AT91" s="74"/>
      <c r="AU91" s="74"/>
      <c r="AV91" s="74"/>
      <c r="AW91" s="1475" t="s">
        <v>1631</v>
      </c>
      <c r="AX91" s="75"/>
      <c r="AY91" s="1409" t="s">
        <v>1783</v>
      </c>
      <c r="AZ91" s="1213" t="s">
        <v>1783</v>
      </c>
      <c r="BA91" s="1213" t="s">
        <v>1783</v>
      </c>
      <c r="BB91" s="1213" t="s">
        <v>1783</v>
      </c>
      <c r="BC91" s="1213"/>
      <c r="BD91" s="1413"/>
      <c r="BE91" s="1213" t="s">
        <v>1631</v>
      </c>
      <c r="BF91" s="1213"/>
    </row>
    <row r="92" spans="1:58" ht="43.2" x14ac:dyDescent="0.3">
      <c r="A92" s="69"/>
      <c r="B9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2" s="1476" t="s">
        <v>1630</v>
      </c>
      <c r="D92" s="1477" t="s">
        <v>1729</v>
      </c>
      <c r="E92" s="1478" t="s">
        <v>777</v>
      </c>
      <c r="F92" s="1217" t="str">
        <f>VLOOKUP(TBL4_OptApp[[#This Row],[Option type
Defined List]],'Option Typs_Grps'!B$2:C$47, 2, FALSE)</f>
        <v>Customer Options</v>
      </c>
      <c r="G92" s="1407" t="s">
        <v>354</v>
      </c>
      <c r="H92" s="72" t="s">
        <v>759</v>
      </c>
      <c r="I92" s="72" t="s">
        <v>1783</v>
      </c>
      <c r="J92" s="1412"/>
      <c r="K92" s="1355"/>
      <c r="L92" s="72" t="s">
        <v>1783</v>
      </c>
      <c r="M92" s="1214" t="s">
        <v>1783</v>
      </c>
      <c r="N92" s="1412" t="s">
        <v>1783</v>
      </c>
      <c r="O92" s="72" t="s">
        <v>1783</v>
      </c>
      <c r="P92" s="72" t="s">
        <v>1783</v>
      </c>
      <c r="Q92" s="72" t="s">
        <v>1783</v>
      </c>
      <c r="R92" s="1475" t="s">
        <v>1816</v>
      </c>
      <c r="S92" s="1355"/>
      <c r="T92" s="1355"/>
      <c r="U92" s="74"/>
      <c r="V92" s="74"/>
      <c r="W92" s="74"/>
      <c r="X92" s="74"/>
      <c r="Y92" s="74"/>
      <c r="Z92" s="74"/>
      <c r="AA92" s="74"/>
      <c r="AB92" s="1408"/>
      <c r="AC92" s="74"/>
      <c r="AD92" s="74"/>
      <c r="AE92" s="74"/>
      <c r="AF92" s="1409"/>
      <c r="AG92" s="74"/>
      <c r="AH92" s="74"/>
      <c r="AI92" s="74"/>
      <c r="AJ92" s="74"/>
      <c r="AK92" s="74"/>
      <c r="AL92" s="74"/>
      <c r="AM92" s="74"/>
      <c r="AN92" s="74"/>
      <c r="AO92" s="74"/>
      <c r="AP92" s="74"/>
      <c r="AQ92" s="74"/>
      <c r="AR92" s="74"/>
      <c r="AS92" s="74"/>
      <c r="AT92" s="74"/>
      <c r="AU92" s="74"/>
      <c r="AV92" s="74"/>
      <c r="AW92" s="1475" t="s">
        <v>1630</v>
      </c>
      <c r="AX92" s="75"/>
      <c r="AY92" s="1409" t="s">
        <v>1783</v>
      </c>
      <c r="AZ92" s="1213" t="s">
        <v>1783</v>
      </c>
      <c r="BA92" s="1213" t="s">
        <v>1783</v>
      </c>
      <c r="BB92" s="1213" t="s">
        <v>1783</v>
      </c>
      <c r="BC92" s="1213"/>
      <c r="BD92" s="1413"/>
      <c r="BE92" s="1213" t="s">
        <v>1630</v>
      </c>
      <c r="BF92" s="1213"/>
    </row>
    <row r="93" spans="1:58" ht="28.8" x14ac:dyDescent="0.3">
      <c r="A93" s="69"/>
      <c r="B9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3" s="1476" t="s">
        <v>1629</v>
      </c>
      <c r="D93" s="1477" t="s">
        <v>1728</v>
      </c>
      <c r="E93" s="1478" t="s">
        <v>777</v>
      </c>
      <c r="F93" s="1217" t="str">
        <f>VLOOKUP(TBL4_OptApp[[#This Row],[Option type
Defined List]],'Option Typs_Grps'!B$2:C$47, 2, FALSE)</f>
        <v>Customer Options</v>
      </c>
      <c r="G93" s="1407" t="s">
        <v>354</v>
      </c>
      <c r="H93" s="72" t="s">
        <v>759</v>
      </c>
      <c r="I93" s="72" t="s">
        <v>1783</v>
      </c>
      <c r="J93" s="1412"/>
      <c r="K93" s="1355"/>
      <c r="L93" s="72" t="s">
        <v>1783</v>
      </c>
      <c r="M93" s="1214" t="s">
        <v>1783</v>
      </c>
      <c r="N93" s="1412" t="s">
        <v>1783</v>
      </c>
      <c r="O93" s="72" t="s">
        <v>1783</v>
      </c>
      <c r="P93" s="72" t="s">
        <v>1783</v>
      </c>
      <c r="Q93" s="72" t="s">
        <v>1783</v>
      </c>
      <c r="R93" s="1475" t="s">
        <v>1815</v>
      </c>
      <c r="S93" s="1355"/>
      <c r="T93" s="1355"/>
      <c r="U93" s="74"/>
      <c r="V93" s="74"/>
      <c r="W93" s="74"/>
      <c r="X93" s="74"/>
      <c r="Y93" s="74"/>
      <c r="Z93" s="74"/>
      <c r="AA93" s="74"/>
      <c r="AB93" s="1408"/>
      <c r="AC93" s="74"/>
      <c r="AD93" s="74"/>
      <c r="AE93" s="74"/>
      <c r="AF93" s="1409"/>
      <c r="AG93" s="74"/>
      <c r="AH93" s="74"/>
      <c r="AI93" s="74"/>
      <c r="AJ93" s="74"/>
      <c r="AK93" s="74"/>
      <c r="AL93" s="74"/>
      <c r="AM93" s="74"/>
      <c r="AN93" s="74"/>
      <c r="AO93" s="74"/>
      <c r="AP93" s="74"/>
      <c r="AQ93" s="74"/>
      <c r="AR93" s="74"/>
      <c r="AS93" s="74"/>
      <c r="AT93" s="74"/>
      <c r="AU93" s="74"/>
      <c r="AV93" s="74"/>
      <c r="AW93" s="1475" t="s">
        <v>1629</v>
      </c>
      <c r="AX93" s="75"/>
      <c r="AY93" s="1409" t="s">
        <v>1783</v>
      </c>
      <c r="AZ93" s="1213" t="s">
        <v>1783</v>
      </c>
      <c r="BA93" s="1213" t="s">
        <v>1783</v>
      </c>
      <c r="BB93" s="1213" t="s">
        <v>1783</v>
      </c>
      <c r="BC93" s="1213"/>
      <c r="BD93" s="1413"/>
      <c r="BE93" s="1213" t="s">
        <v>1629</v>
      </c>
      <c r="BF93" s="1213"/>
    </row>
    <row r="94" spans="1:58" ht="43.2" x14ac:dyDescent="0.3">
      <c r="A94" s="69"/>
      <c r="B9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4" s="1476" t="s">
        <v>1628</v>
      </c>
      <c r="D94" s="1477" t="s">
        <v>1727</v>
      </c>
      <c r="E94" s="1478" t="s">
        <v>777</v>
      </c>
      <c r="F94" s="1217" t="str">
        <f>VLOOKUP(TBL4_OptApp[[#This Row],[Option type
Defined List]],'Option Typs_Grps'!B$2:C$47, 2, FALSE)</f>
        <v>Customer Options</v>
      </c>
      <c r="G94" s="1407" t="s">
        <v>354</v>
      </c>
      <c r="H94" s="72" t="s">
        <v>759</v>
      </c>
      <c r="I94" s="72" t="s">
        <v>1783</v>
      </c>
      <c r="J94" s="1412"/>
      <c r="K94" s="1355"/>
      <c r="L94" s="72" t="s">
        <v>1783</v>
      </c>
      <c r="M94" s="1214" t="s">
        <v>1783</v>
      </c>
      <c r="N94" s="1412" t="s">
        <v>1783</v>
      </c>
      <c r="O94" s="72" t="s">
        <v>1783</v>
      </c>
      <c r="P94" s="72" t="s">
        <v>1783</v>
      </c>
      <c r="Q94" s="72" t="s">
        <v>1783</v>
      </c>
      <c r="R94" s="1475" t="s">
        <v>1811</v>
      </c>
      <c r="S94" s="1355"/>
      <c r="T94" s="1355"/>
      <c r="U94" s="74"/>
      <c r="V94" s="74"/>
      <c r="W94" s="74"/>
      <c r="X94" s="74"/>
      <c r="Y94" s="74"/>
      <c r="Z94" s="74"/>
      <c r="AA94" s="74"/>
      <c r="AB94" s="1408"/>
      <c r="AC94" s="74"/>
      <c r="AD94" s="74"/>
      <c r="AE94" s="74"/>
      <c r="AF94" s="1409"/>
      <c r="AG94" s="74"/>
      <c r="AH94" s="74"/>
      <c r="AI94" s="74"/>
      <c r="AJ94" s="74"/>
      <c r="AK94" s="74"/>
      <c r="AL94" s="74"/>
      <c r="AM94" s="74"/>
      <c r="AN94" s="74"/>
      <c r="AO94" s="74"/>
      <c r="AP94" s="74"/>
      <c r="AQ94" s="74"/>
      <c r="AR94" s="74"/>
      <c r="AS94" s="74"/>
      <c r="AT94" s="74"/>
      <c r="AU94" s="74"/>
      <c r="AV94" s="74"/>
      <c r="AW94" s="1475" t="s">
        <v>1628</v>
      </c>
      <c r="AX94" s="75"/>
      <c r="AY94" s="1409" t="s">
        <v>1783</v>
      </c>
      <c r="AZ94" s="1213" t="s">
        <v>1783</v>
      </c>
      <c r="BA94" s="1213" t="s">
        <v>1783</v>
      </c>
      <c r="BB94" s="1213" t="s">
        <v>1783</v>
      </c>
      <c r="BC94" s="1213"/>
      <c r="BD94" s="1413"/>
      <c r="BE94" s="1213" t="s">
        <v>1628</v>
      </c>
      <c r="BF94" s="1213"/>
    </row>
    <row r="95" spans="1:58" ht="57.6" x14ac:dyDescent="0.3">
      <c r="A95" s="69"/>
      <c r="B9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5" s="1476" t="s">
        <v>1627</v>
      </c>
      <c r="D95" s="1477" t="s">
        <v>1726</v>
      </c>
      <c r="E95" s="1478" t="s">
        <v>779</v>
      </c>
      <c r="F95" s="1217" t="str">
        <f>VLOOKUP(TBL4_OptApp[[#This Row],[Option type
Defined List]],'Option Typs_Grps'!B$2:C$47, 2, FALSE)</f>
        <v>Customer Options</v>
      </c>
      <c r="G95" s="1407" t="s">
        <v>354</v>
      </c>
      <c r="H95" s="72" t="s">
        <v>759</v>
      </c>
      <c r="I95" s="72" t="s">
        <v>1783</v>
      </c>
      <c r="J95" s="1412"/>
      <c r="K95" s="1355"/>
      <c r="L95" s="72" t="s">
        <v>1783</v>
      </c>
      <c r="M95" s="1214" t="s">
        <v>1783</v>
      </c>
      <c r="N95" s="1412" t="s">
        <v>1783</v>
      </c>
      <c r="O95" s="72" t="s">
        <v>1783</v>
      </c>
      <c r="P95" s="72" t="s">
        <v>1783</v>
      </c>
      <c r="Q95" s="72" t="s">
        <v>1783</v>
      </c>
      <c r="R95" s="1475" t="s">
        <v>1814</v>
      </c>
      <c r="S95" s="1355"/>
      <c r="T95" s="1355"/>
      <c r="U95" s="74"/>
      <c r="V95" s="74"/>
      <c r="W95" s="74"/>
      <c r="X95" s="74"/>
      <c r="Y95" s="74"/>
      <c r="Z95" s="74"/>
      <c r="AA95" s="74"/>
      <c r="AB95" s="1408"/>
      <c r="AC95" s="74"/>
      <c r="AD95" s="74"/>
      <c r="AE95" s="74"/>
      <c r="AF95" s="1409"/>
      <c r="AG95" s="74"/>
      <c r="AH95" s="74"/>
      <c r="AI95" s="74"/>
      <c r="AJ95" s="74"/>
      <c r="AK95" s="74"/>
      <c r="AL95" s="74"/>
      <c r="AM95" s="74"/>
      <c r="AN95" s="74"/>
      <c r="AO95" s="74"/>
      <c r="AP95" s="74"/>
      <c r="AQ95" s="74"/>
      <c r="AR95" s="74"/>
      <c r="AS95" s="74"/>
      <c r="AT95" s="74"/>
      <c r="AU95" s="74"/>
      <c r="AV95" s="74"/>
      <c r="AW95" s="1475" t="s">
        <v>1627</v>
      </c>
      <c r="AX95" s="75"/>
      <c r="AY95" s="1409" t="s">
        <v>1783</v>
      </c>
      <c r="AZ95" s="1213" t="s">
        <v>1783</v>
      </c>
      <c r="BA95" s="1213" t="s">
        <v>1783</v>
      </c>
      <c r="BB95" s="1213" t="s">
        <v>1783</v>
      </c>
      <c r="BC95" s="1213"/>
      <c r="BD95" s="1413"/>
      <c r="BE95" s="1213" t="s">
        <v>1627</v>
      </c>
      <c r="BF95" s="1213"/>
    </row>
    <row r="96" spans="1:58" ht="43.2" x14ac:dyDescent="0.3">
      <c r="A96" s="69"/>
      <c r="B9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6" s="1476" t="s">
        <v>1626</v>
      </c>
      <c r="D96" s="1477" t="s">
        <v>1725</v>
      </c>
      <c r="E96" s="1478" t="s">
        <v>779</v>
      </c>
      <c r="F96" s="1217" t="str">
        <f>VLOOKUP(TBL4_OptApp[[#This Row],[Option type
Defined List]],'Option Typs_Grps'!B$2:C$47, 2, FALSE)</f>
        <v>Customer Options</v>
      </c>
      <c r="G96" s="1407" t="s">
        <v>354</v>
      </c>
      <c r="H96" s="72" t="s">
        <v>759</v>
      </c>
      <c r="I96" s="72" t="s">
        <v>1783</v>
      </c>
      <c r="J96" s="1412"/>
      <c r="K96" s="1355"/>
      <c r="L96" s="72" t="s">
        <v>1783</v>
      </c>
      <c r="M96" s="1214" t="s">
        <v>1783</v>
      </c>
      <c r="N96" s="1412" t="s">
        <v>1783</v>
      </c>
      <c r="O96" s="72" t="s">
        <v>1783</v>
      </c>
      <c r="P96" s="72" t="s">
        <v>1783</v>
      </c>
      <c r="Q96" s="72" t="s">
        <v>1783</v>
      </c>
      <c r="R96" s="1475" t="s">
        <v>1813</v>
      </c>
      <c r="S96" s="1355"/>
      <c r="T96" s="1355"/>
      <c r="U96" s="74"/>
      <c r="V96" s="74"/>
      <c r="W96" s="74"/>
      <c r="X96" s="74"/>
      <c r="Y96" s="74"/>
      <c r="Z96" s="74"/>
      <c r="AA96" s="74"/>
      <c r="AB96" s="1408"/>
      <c r="AC96" s="74"/>
      <c r="AD96" s="74"/>
      <c r="AE96" s="74"/>
      <c r="AF96" s="1409"/>
      <c r="AG96" s="74"/>
      <c r="AH96" s="74"/>
      <c r="AI96" s="74"/>
      <c r="AJ96" s="74"/>
      <c r="AK96" s="74"/>
      <c r="AL96" s="74"/>
      <c r="AM96" s="74"/>
      <c r="AN96" s="74"/>
      <c r="AO96" s="74"/>
      <c r="AP96" s="74"/>
      <c r="AQ96" s="74"/>
      <c r="AR96" s="74"/>
      <c r="AS96" s="74"/>
      <c r="AT96" s="74"/>
      <c r="AU96" s="74"/>
      <c r="AV96" s="74"/>
      <c r="AW96" s="1475" t="s">
        <v>1626</v>
      </c>
      <c r="AX96" s="75"/>
      <c r="AY96" s="1409" t="s">
        <v>1783</v>
      </c>
      <c r="AZ96" s="1213" t="s">
        <v>1783</v>
      </c>
      <c r="BA96" s="1213" t="s">
        <v>1783</v>
      </c>
      <c r="BB96" s="1213" t="s">
        <v>1783</v>
      </c>
      <c r="BC96" s="1213"/>
      <c r="BD96" s="1413"/>
      <c r="BE96" s="1213" t="s">
        <v>1626</v>
      </c>
      <c r="BF96" s="1213"/>
    </row>
    <row r="97" spans="1:58" ht="28.8" x14ac:dyDescent="0.3">
      <c r="A97" s="69"/>
      <c r="B9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7" s="1476" t="s">
        <v>1625</v>
      </c>
      <c r="D97" s="1477" t="s">
        <v>1724</v>
      </c>
      <c r="E97" s="1478" t="s">
        <v>780</v>
      </c>
      <c r="F97" s="1217" t="str">
        <f>VLOOKUP(TBL4_OptApp[[#This Row],[Option type
Defined List]],'Option Typs_Grps'!B$2:C$47, 2, FALSE)</f>
        <v>Customer Options</v>
      </c>
      <c r="G97" s="1407" t="s">
        <v>354</v>
      </c>
      <c r="H97" s="72" t="s">
        <v>759</v>
      </c>
      <c r="I97" s="72" t="s">
        <v>1783</v>
      </c>
      <c r="J97" s="1412"/>
      <c r="K97" s="1355"/>
      <c r="L97" s="72" t="s">
        <v>1783</v>
      </c>
      <c r="M97" s="1214" t="s">
        <v>1783</v>
      </c>
      <c r="N97" s="1412" t="s">
        <v>1783</v>
      </c>
      <c r="O97" s="72" t="s">
        <v>1783</v>
      </c>
      <c r="P97" s="72" t="s">
        <v>1783</v>
      </c>
      <c r="Q97" s="72" t="s">
        <v>1783</v>
      </c>
      <c r="R97" s="1475" t="s">
        <v>1812</v>
      </c>
      <c r="S97" s="1355"/>
      <c r="T97" s="1355"/>
      <c r="U97" s="74"/>
      <c r="V97" s="74"/>
      <c r="W97" s="74"/>
      <c r="X97" s="74"/>
      <c r="Y97" s="74"/>
      <c r="Z97" s="74"/>
      <c r="AA97" s="74"/>
      <c r="AB97" s="1408"/>
      <c r="AC97" s="74"/>
      <c r="AD97" s="74"/>
      <c r="AE97" s="74"/>
      <c r="AF97" s="1409"/>
      <c r="AG97" s="74"/>
      <c r="AH97" s="74"/>
      <c r="AI97" s="74"/>
      <c r="AJ97" s="74"/>
      <c r="AK97" s="74"/>
      <c r="AL97" s="74"/>
      <c r="AM97" s="74"/>
      <c r="AN97" s="74"/>
      <c r="AO97" s="74"/>
      <c r="AP97" s="74"/>
      <c r="AQ97" s="74"/>
      <c r="AR97" s="74"/>
      <c r="AS97" s="74"/>
      <c r="AT97" s="74"/>
      <c r="AU97" s="74"/>
      <c r="AV97" s="74"/>
      <c r="AW97" s="1475" t="s">
        <v>1625</v>
      </c>
      <c r="AX97" s="75"/>
      <c r="AY97" s="1409" t="s">
        <v>1783</v>
      </c>
      <c r="AZ97" s="1213" t="s">
        <v>1783</v>
      </c>
      <c r="BA97" s="1213" t="s">
        <v>1783</v>
      </c>
      <c r="BB97" s="1213" t="s">
        <v>1783</v>
      </c>
      <c r="BC97" s="1213"/>
      <c r="BD97" s="1413"/>
      <c r="BE97" s="1213" t="s">
        <v>1625</v>
      </c>
      <c r="BF97" s="1213"/>
    </row>
    <row r="98" spans="1:58" ht="43.2" x14ac:dyDescent="0.3">
      <c r="A98" s="69"/>
      <c r="B9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8" s="1476" t="s">
        <v>1624</v>
      </c>
      <c r="D98" s="1477" t="s">
        <v>1723</v>
      </c>
      <c r="E98" s="1478" t="s">
        <v>780</v>
      </c>
      <c r="F98" s="1217" t="str">
        <f>VLOOKUP(TBL4_OptApp[[#This Row],[Option type
Defined List]],'Option Typs_Grps'!B$2:C$47, 2, FALSE)</f>
        <v>Customer Options</v>
      </c>
      <c r="G98" s="1407" t="s">
        <v>354</v>
      </c>
      <c r="H98" s="72" t="s">
        <v>759</v>
      </c>
      <c r="I98" s="72" t="s">
        <v>1783</v>
      </c>
      <c r="J98" s="1412"/>
      <c r="K98" s="1355"/>
      <c r="L98" s="72" t="s">
        <v>1783</v>
      </c>
      <c r="M98" s="1214" t="s">
        <v>1783</v>
      </c>
      <c r="N98" s="1412" t="s">
        <v>1783</v>
      </c>
      <c r="O98" s="72" t="s">
        <v>1783</v>
      </c>
      <c r="P98" s="72" t="s">
        <v>1783</v>
      </c>
      <c r="Q98" s="72" t="s">
        <v>1783</v>
      </c>
      <c r="R98" s="1475" t="s">
        <v>1812</v>
      </c>
      <c r="S98" s="1355"/>
      <c r="T98" s="1355"/>
      <c r="U98" s="74"/>
      <c r="V98" s="74"/>
      <c r="W98" s="74"/>
      <c r="X98" s="74"/>
      <c r="Y98" s="74"/>
      <c r="Z98" s="74"/>
      <c r="AA98" s="74"/>
      <c r="AB98" s="1408"/>
      <c r="AC98" s="74"/>
      <c r="AD98" s="74"/>
      <c r="AE98" s="74"/>
      <c r="AF98" s="1409"/>
      <c r="AG98" s="74"/>
      <c r="AH98" s="74"/>
      <c r="AI98" s="74"/>
      <c r="AJ98" s="74"/>
      <c r="AK98" s="74"/>
      <c r="AL98" s="74"/>
      <c r="AM98" s="74"/>
      <c r="AN98" s="74"/>
      <c r="AO98" s="74"/>
      <c r="AP98" s="74"/>
      <c r="AQ98" s="74"/>
      <c r="AR98" s="74"/>
      <c r="AS98" s="74"/>
      <c r="AT98" s="74"/>
      <c r="AU98" s="74"/>
      <c r="AV98" s="74"/>
      <c r="AW98" s="1475" t="s">
        <v>1624</v>
      </c>
      <c r="AX98" s="75"/>
      <c r="AY98" s="1409" t="s">
        <v>1783</v>
      </c>
      <c r="AZ98" s="1213" t="s">
        <v>1783</v>
      </c>
      <c r="BA98" s="1213" t="s">
        <v>1783</v>
      </c>
      <c r="BB98" s="1213" t="s">
        <v>1783</v>
      </c>
      <c r="BC98" s="1213"/>
      <c r="BD98" s="1413"/>
      <c r="BE98" s="1213" t="s">
        <v>1624</v>
      </c>
      <c r="BF98" s="1213"/>
    </row>
    <row r="99" spans="1:58" ht="28.8" x14ac:dyDescent="0.3">
      <c r="A99" s="69"/>
      <c r="B9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9" s="1476" t="s">
        <v>1623</v>
      </c>
      <c r="D99" s="1477" t="s">
        <v>1722</v>
      </c>
      <c r="E99" s="1478" t="s">
        <v>777</v>
      </c>
      <c r="F99" s="1217" t="str">
        <f>VLOOKUP(TBL4_OptApp[[#This Row],[Option type
Defined List]],'Option Typs_Grps'!B$2:C$47, 2, FALSE)</f>
        <v>Customer Options</v>
      </c>
      <c r="G99" s="1407" t="s">
        <v>354</v>
      </c>
      <c r="H99" s="72" t="s">
        <v>759</v>
      </c>
      <c r="I99" s="72" t="s">
        <v>1783</v>
      </c>
      <c r="J99" s="1412"/>
      <c r="K99" s="1355"/>
      <c r="L99" s="72" t="s">
        <v>1783</v>
      </c>
      <c r="M99" s="1214" t="s">
        <v>1783</v>
      </c>
      <c r="N99" s="1412" t="s">
        <v>1783</v>
      </c>
      <c r="O99" s="72" t="s">
        <v>1783</v>
      </c>
      <c r="P99" s="72" t="s">
        <v>1783</v>
      </c>
      <c r="Q99" s="72" t="s">
        <v>1783</v>
      </c>
      <c r="R99" s="1475" t="s">
        <v>1811</v>
      </c>
      <c r="S99" s="1355"/>
      <c r="T99" s="1355"/>
      <c r="U99" s="74"/>
      <c r="V99" s="74"/>
      <c r="W99" s="74"/>
      <c r="X99" s="74"/>
      <c r="Y99" s="74"/>
      <c r="Z99" s="74"/>
      <c r="AA99" s="74"/>
      <c r="AB99" s="1408"/>
      <c r="AC99" s="74"/>
      <c r="AD99" s="74"/>
      <c r="AE99" s="74"/>
      <c r="AF99" s="1409"/>
      <c r="AG99" s="74"/>
      <c r="AH99" s="74"/>
      <c r="AI99" s="74"/>
      <c r="AJ99" s="74"/>
      <c r="AK99" s="74"/>
      <c r="AL99" s="74"/>
      <c r="AM99" s="74"/>
      <c r="AN99" s="74"/>
      <c r="AO99" s="74"/>
      <c r="AP99" s="74"/>
      <c r="AQ99" s="74"/>
      <c r="AR99" s="74"/>
      <c r="AS99" s="74"/>
      <c r="AT99" s="74"/>
      <c r="AU99" s="74"/>
      <c r="AV99" s="74"/>
      <c r="AW99" s="1475" t="s">
        <v>1623</v>
      </c>
      <c r="AX99" s="75"/>
      <c r="AY99" s="1409" t="s">
        <v>1783</v>
      </c>
      <c r="AZ99" s="1213" t="s">
        <v>1783</v>
      </c>
      <c r="BA99" s="1213" t="s">
        <v>1783</v>
      </c>
      <c r="BB99" s="1213" t="s">
        <v>1783</v>
      </c>
      <c r="BC99" s="1213"/>
      <c r="BD99" s="1413"/>
      <c r="BE99" s="1213" t="s">
        <v>1623</v>
      </c>
      <c r="BF99" s="1213"/>
    </row>
    <row r="100" spans="1:58" ht="72" x14ac:dyDescent="0.3">
      <c r="A100" s="69"/>
      <c r="B10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0" s="1476" t="s">
        <v>1622</v>
      </c>
      <c r="D100" s="1477" t="s">
        <v>1721</v>
      </c>
      <c r="E100" s="1478" t="s">
        <v>779</v>
      </c>
      <c r="F100" s="1217" t="str">
        <f>VLOOKUP(TBL4_OptApp[[#This Row],[Option type
Defined List]],'Option Typs_Grps'!B$2:C$47, 2, FALSE)</f>
        <v>Customer Options</v>
      </c>
      <c r="G100" s="1407" t="s">
        <v>354</v>
      </c>
      <c r="H100" s="72" t="s">
        <v>759</v>
      </c>
      <c r="I100" s="72" t="s">
        <v>1783</v>
      </c>
      <c r="J100" s="1412"/>
      <c r="K100" s="1355"/>
      <c r="L100" s="72" t="s">
        <v>1783</v>
      </c>
      <c r="M100" s="1214" t="s">
        <v>1783</v>
      </c>
      <c r="N100" s="1412" t="s">
        <v>1783</v>
      </c>
      <c r="O100" s="72" t="s">
        <v>1783</v>
      </c>
      <c r="P100" s="72" t="s">
        <v>1783</v>
      </c>
      <c r="Q100" s="72" t="s">
        <v>1783</v>
      </c>
      <c r="R100" s="1475" t="s">
        <v>1810</v>
      </c>
      <c r="S100" s="1355"/>
      <c r="T100" s="1355"/>
      <c r="U100" s="74"/>
      <c r="V100" s="74"/>
      <c r="W100" s="74"/>
      <c r="X100" s="74"/>
      <c r="Y100" s="74"/>
      <c r="Z100" s="74"/>
      <c r="AA100" s="74"/>
      <c r="AB100" s="1408"/>
      <c r="AC100" s="74"/>
      <c r="AD100" s="74"/>
      <c r="AE100" s="74"/>
      <c r="AF100" s="1409"/>
      <c r="AG100" s="74"/>
      <c r="AH100" s="74"/>
      <c r="AI100" s="74"/>
      <c r="AJ100" s="74"/>
      <c r="AK100" s="74"/>
      <c r="AL100" s="74"/>
      <c r="AM100" s="74"/>
      <c r="AN100" s="74"/>
      <c r="AO100" s="74"/>
      <c r="AP100" s="74"/>
      <c r="AQ100" s="74"/>
      <c r="AR100" s="74"/>
      <c r="AS100" s="74"/>
      <c r="AT100" s="74"/>
      <c r="AU100" s="74"/>
      <c r="AV100" s="74"/>
      <c r="AW100" s="1475" t="s">
        <v>1622</v>
      </c>
      <c r="AX100" s="75"/>
      <c r="AY100" s="1409" t="s">
        <v>1783</v>
      </c>
      <c r="AZ100" s="1213" t="s">
        <v>1783</v>
      </c>
      <c r="BA100" s="1213" t="s">
        <v>1783</v>
      </c>
      <c r="BB100" s="1213" t="s">
        <v>1783</v>
      </c>
      <c r="BC100" s="1213"/>
      <c r="BD100" s="1413"/>
      <c r="BE100" s="1213" t="s">
        <v>1622</v>
      </c>
      <c r="BF100" s="1213"/>
    </row>
    <row r="101" spans="1:58" ht="43.2" x14ac:dyDescent="0.3">
      <c r="A101" s="69"/>
      <c r="B10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1" s="1476" t="s">
        <v>1621</v>
      </c>
      <c r="D101" s="1477" t="s">
        <v>1720</v>
      </c>
      <c r="E101" s="1478" t="s">
        <v>777</v>
      </c>
      <c r="F101" s="1217" t="str">
        <f>VLOOKUP(TBL4_OptApp[[#This Row],[Option type
Defined List]],'Option Typs_Grps'!B$2:C$47, 2, FALSE)</f>
        <v>Customer Options</v>
      </c>
      <c r="G101" s="1407" t="s">
        <v>354</v>
      </c>
      <c r="H101" s="72" t="s">
        <v>759</v>
      </c>
      <c r="I101" s="72" t="s">
        <v>1783</v>
      </c>
      <c r="J101" s="1412"/>
      <c r="K101" s="1355"/>
      <c r="L101" s="72" t="s">
        <v>1783</v>
      </c>
      <c r="M101" s="1214" t="s">
        <v>1783</v>
      </c>
      <c r="N101" s="1412" t="s">
        <v>1783</v>
      </c>
      <c r="O101" s="72" t="s">
        <v>1783</v>
      </c>
      <c r="P101" s="72" t="s">
        <v>1783</v>
      </c>
      <c r="Q101" s="72" t="s">
        <v>1783</v>
      </c>
      <c r="R101" s="1475" t="s">
        <v>1809</v>
      </c>
      <c r="S101" s="1355"/>
      <c r="T101" s="1355"/>
      <c r="U101" s="74"/>
      <c r="V101" s="74"/>
      <c r="W101" s="74"/>
      <c r="X101" s="74"/>
      <c r="Y101" s="74"/>
      <c r="Z101" s="74"/>
      <c r="AA101" s="74"/>
      <c r="AB101" s="1408"/>
      <c r="AC101" s="74"/>
      <c r="AD101" s="74"/>
      <c r="AE101" s="74"/>
      <c r="AF101" s="1409"/>
      <c r="AG101" s="74"/>
      <c r="AH101" s="74"/>
      <c r="AI101" s="74"/>
      <c r="AJ101" s="74"/>
      <c r="AK101" s="74"/>
      <c r="AL101" s="74"/>
      <c r="AM101" s="74"/>
      <c r="AN101" s="74"/>
      <c r="AO101" s="74"/>
      <c r="AP101" s="74"/>
      <c r="AQ101" s="74"/>
      <c r="AR101" s="74"/>
      <c r="AS101" s="74"/>
      <c r="AT101" s="74"/>
      <c r="AU101" s="74"/>
      <c r="AV101" s="74"/>
      <c r="AW101" s="1475" t="s">
        <v>1621</v>
      </c>
      <c r="AX101" s="75"/>
      <c r="AY101" s="1409" t="s">
        <v>1783</v>
      </c>
      <c r="AZ101" s="1213" t="s">
        <v>1783</v>
      </c>
      <c r="BA101" s="1213" t="s">
        <v>1783</v>
      </c>
      <c r="BB101" s="1213" t="s">
        <v>1783</v>
      </c>
      <c r="BC101" s="1213"/>
      <c r="BD101" s="1413"/>
      <c r="BE101" s="1213" t="s">
        <v>1621</v>
      </c>
      <c r="BF101" s="1213"/>
    </row>
    <row r="102" spans="1:58" ht="43.2" x14ac:dyDescent="0.3">
      <c r="A102" s="69"/>
      <c r="B10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2" s="1476" t="s">
        <v>1620</v>
      </c>
      <c r="D102" s="1477" t="s">
        <v>1719</v>
      </c>
      <c r="E102" s="1478" t="s">
        <v>777</v>
      </c>
      <c r="F102" s="1217" t="str">
        <f>VLOOKUP(TBL4_OptApp[[#This Row],[Option type
Defined List]],'Option Typs_Grps'!B$2:C$47, 2, FALSE)</f>
        <v>Customer Options</v>
      </c>
      <c r="G102" s="1407" t="s">
        <v>354</v>
      </c>
      <c r="H102" s="72" t="s">
        <v>759</v>
      </c>
      <c r="I102" s="72" t="s">
        <v>1783</v>
      </c>
      <c r="J102" s="1412"/>
      <c r="K102" s="1355"/>
      <c r="L102" s="72" t="s">
        <v>1783</v>
      </c>
      <c r="M102" s="1214" t="s">
        <v>1783</v>
      </c>
      <c r="N102" s="1412" t="s">
        <v>1783</v>
      </c>
      <c r="O102" s="72" t="s">
        <v>1783</v>
      </c>
      <c r="P102" s="72" t="s">
        <v>1783</v>
      </c>
      <c r="Q102" s="72" t="s">
        <v>1783</v>
      </c>
      <c r="R102" s="1475" t="s">
        <v>1808</v>
      </c>
      <c r="S102" s="1355"/>
      <c r="T102" s="1355"/>
      <c r="U102" s="74"/>
      <c r="V102" s="74"/>
      <c r="W102" s="74"/>
      <c r="X102" s="74"/>
      <c r="Y102" s="74"/>
      <c r="Z102" s="74"/>
      <c r="AA102" s="74"/>
      <c r="AB102" s="1408"/>
      <c r="AC102" s="74"/>
      <c r="AD102" s="74"/>
      <c r="AE102" s="74"/>
      <c r="AF102" s="1409"/>
      <c r="AG102" s="74"/>
      <c r="AH102" s="74"/>
      <c r="AI102" s="74"/>
      <c r="AJ102" s="74"/>
      <c r="AK102" s="74"/>
      <c r="AL102" s="74"/>
      <c r="AM102" s="74"/>
      <c r="AN102" s="74"/>
      <c r="AO102" s="74"/>
      <c r="AP102" s="74"/>
      <c r="AQ102" s="74"/>
      <c r="AR102" s="74"/>
      <c r="AS102" s="74"/>
      <c r="AT102" s="74"/>
      <c r="AU102" s="74"/>
      <c r="AV102" s="74"/>
      <c r="AW102" s="1475" t="s">
        <v>1620</v>
      </c>
      <c r="AX102" s="75"/>
      <c r="AY102" s="1409" t="s">
        <v>1783</v>
      </c>
      <c r="AZ102" s="1213" t="s">
        <v>1783</v>
      </c>
      <c r="BA102" s="1213" t="s">
        <v>1783</v>
      </c>
      <c r="BB102" s="1213" t="s">
        <v>1783</v>
      </c>
      <c r="BC102" s="1213"/>
      <c r="BD102" s="1413"/>
      <c r="BE102" s="1213" t="s">
        <v>1620</v>
      </c>
      <c r="BF102" s="1213"/>
    </row>
    <row r="103" spans="1:58" ht="28.8" x14ac:dyDescent="0.3">
      <c r="A103" s="69"/>
      <c r="B10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3" s="1476" t="s">
        <v>1619</v>
      </c>
      <c r="D103" s="1477" t="s">
        <v>1718</v>
      </c>
      <c r="E103" s="1478" t="s">
        <v>780</v>
      </c>
      <c r="F103" s="1217" t="str">
        <f>VLOOKUP(TBL4_OptApp[[#This Row],[Option type
Defined List]],'Option Typs_Grps'!B$2:C$47, 2, FALSE)</f>
        <v>Customer Options</v>
      </c>
      <c r="G103" s="1407" t="s">
        <v>354</v>
      </c>
      <c r="H103" s="72" t="s">
        <v>759</v>
      </c>
      <c r="I103" s="72" t="s">
        <v>1783</v>
      </c>
      <c r="J103" s="1412"/>
      <c r="K103" s="1355"/>
      <c r="L103" s="72" t="s">
        <v>1783</v>
      </c>
      <c r="M103" s="1214" t="s">
        <v>1783</v>
      </c>
      <c r="N103" s="1412" t="s">
        <v>1783</v>
      </c>
      <c r="O103" s="72" t="s">
        <v>1783</v>
      </c>
      <c r="P103" s="72" t="s">
        <v>1783</v>
      </c>
      <c r="Q103" s="72" t="s">
        <v>1783</v>
      </c>
      <c r="R103" s="1475" t="s">
        <v>1807</v>
      </c>
      <c r="S103" s="1355"/>
      <c r="T103" s="1355"/>
      <c r="U103" s="74"/>
      <c r="V103" s="74"/>
      <c r="W103" s="74"/>
      <c r="X103" s="74"/>
      <c r="Y103" s="74"/>
      <c r="Z103" s="74"/>
      <c r="AA103" s="74"/>
      <c r="AB103" s="1408"/>
      <c r="AC103" s="74"/>
      <c r="AD103" s="74"/>
      <c r="AE103" s="74"/>
      <c r="AF103" s="1409"/>
      <c r="AG103" s="74"/>
      <c r="AH103" s="74"/>
      <c r="AI103" s="74"/>
      <c r="AJ103" s="74"/>
      <c r="AK103" s="74"/>
      <c r="AL103" s="74"/>
      <c r="AM103" s="74"/>
      <c r="AN103" s="74"/>
      <c r="AO103" s="74"/>
      <c r="AP103" s="74"/>
      <c r="AQ103" s="74"/>
      <c r="AR103" s="74"/>
      <c r="AS103" s="74"/>
      <c r="AT103" s="74"/>
      <c r="AU103" s="74"/>
      <c r="AV103" s="74"/>
      <c r="AW103" s="1475" t="s">
        <v>1619</v>
      </c>
      <c r="AX103" s="75"/>
      <c r="AY103" s="1409" t="s">
        <v>1783</v>
      </c>
      <c r="AZ103" s="1213" t="s">
        <v>1783</v>
      </c>
      <c r="BA103" s="1213" t="s">
        <v>1783</v>
      </c>
      <c r="BB103" s="1213" t="s">
        <v>1783</v>
      </c>
      <c r="BC103" s="1213"/>
      <c r="BD103" s="1413"/>
      <c r="BE103" s="1213" t="s">
        <v>1619</v>
      </c>
      <c r="BF103" s="1213"/>
    </row>
    <row r="104" spans="1:58" ht="43.2" x14ac:dyDescent="0.3">
      <c r="A104" s="69"/>
      <c r="B10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4" s="1476" t="s">
        <v>1618</v>
      </c>
      <c r="D104" s="1477" t="s">
        <v>1717</v>
      </c>
      <c r="E104" s="1478" t="s">
        <v>777</v>
      </c>
      <c r="F104" s="1217" t="str">
        <f>VLOOKUP(TBL4_OptApp[[#This Row],[Option type
Defined List]],'Option Typs_Grps'!B$2:C$47, 2, FALSE)</f>
        <v>Customer Options</v>
      </c>
      <c r="G104" s="1407" t="s">
        <v>354</v>
      </c>
      <c r="H104" s="72" t="s">
        <v>759</v>
      </c>
      <c r="I104" s="72" t="s">
        <v>1783</v>
      </c>
      <c r="J104" s="1412"/>
      <c r="K104" s="1355"/>
      <c r="L104" s="72" t="s">
        <v>1783</v>
      </c>
      <c r="M104" s="1214" t="s">
        <v>1783</v>
      </c>
      <c r="N104" s="1412" t="s">
        <v>1783</v>
      </c>
      <c r="O104" s="72" t="s">
        <v>1783</v>
      </c>
      <c r="P104" s="72" t="s">
        <v>1783</v>
      </c>
      <c r="Q104" s="72" t="s">
        <v>1783</v>
      </c>
      <c r="R104" s="1475" t="s">
        <v>1806</v>
      </c>
      <c r="S104" s="1355"/>
      <c r="T104" s="1355"/>
      <c r="U104" s="74"/>
      <c r="V104" s="74"/>
      <c r="W104" s="74"/>
      <c r="X104" s="74"/>
      <c r="Y104" s="74"/>
      <c r="Z104" s="74"/>
      <c r="AA104" s="74"/>
      <c r="AB104" s="1408"/>
      <c r="AC104" s="74"/>
      <c r="AD104" s="74"/>
      <c r="AE104" s="74"/>
      <c r="AF104" s="1409"/>
      <c r="AG104" s="74"/>
      <c r="AH104" s="74"/>
      <c r="AI104" s="74"/>
      <c r="AJ104" s="74"/>
      <c r="AK104" s="74"/>
      <c r="AL104" s="74"/>
      <c r="AM104" s="74"/>
      <c r="AN104" s="74"/>
      <c r="AO104" s="74"/>
      <c r="AP104" s="74"/>
      <c r="AQ104" s="74"/>
      <c r="AR104" s="74"/>
      <c r="AS104" s="74"/>
      <c r="AT104" s="74"/>
      <c r="AU104" s="74"/>
      <c r="AV104" s="74"/>
      <c r="AW104" s="1475" t="s">
        <v>1618</v>
      </c>
      <c r="AX104" s="75"/>
      <c r="AY104" s="1409" t="s">
        <v>1783</v>
      </c>
      <c r="AZ104" s="1213" t="s">
        <v>1783</v>
      </c>
      <c r="BA104" s="1213" t="s">
        <v>1783</v>
      </c>
      <c r="BB104" s="1213" t="s">
        <v>1783</v>
      </c>
      <c r="BC104" s="1213"/>
      <c r="BD104" s="1413"/>
      <c r="BE104" s="1213" t="s">
        <v>1618</v>
      </c>
      <c r="BF104" s="1213"/>
    </row>
    <row r="105" spans="1:58" ht="43.2" x14ac:dyDescent="0.3">
      <c r="A105" s="69"/>
      <c r="B10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5" s="1476" t="s">
        <v>1617</v>
      </c>
      <c r="D105" s="1477" t="s">
        <v>1716</v>
      </c>
      <c r="E105" s="1478" t="s">
        <v>780</v>
      </c>
      <c r="F105" s="1217" t="str">
        <f>VLOOKUP(TBL4_OptApp[[#This Row],[Option type
Defined List]],'Option Typs_Grps'!B$2:C$47, 2, FALSE)</f>
        <v>Customer Options</v>
      </c>
      <c r="G105" s="1407" t="s">
        <v>354</v>
      </c>
      <c r="H105" s="72" t="s">
        <v>759</v>
      </c>
      <c r="I105" s="72" t="s">
        <v>1783</v>
      </c>
      <c r="J105" s="1412"/>
      <c r="K105" s="1355"/>
      <c r="L105" s="72" t="s">
        <v>1783</v>
      </c>
      <c r="M105" s="1214" t="s">
        <v>1783</v>
      </c>
      <c r="N105" s="1412" t="s">
        <v>1783</v>
      </c>
      <c r="O105" s="72" t="s">
        <v>1783</v>
      </c>
      <c r="P105" s="72" t="s">
        <v>1783</v>
      </c>
      <c r="Q105" s="72" t="s">
        <v>1783</v>
      </c>
      <c r="R105" s="1475" t="s">
        <v>1805</v>
      </c>
      <c r="S105" s="1355"/>
      <c r="T105" s="1355"/>
      <c r="U105" s="74"/>
      <c r="V105" s="74"/>
      <c r="W105" s="74"/>
      <c r="X105" s="74"/>
      <c r="Y105" s="74"/>
      <c r="Z105" s="74"/>
      <c r="AA105" s="74"/>
      <c r="AB105" s="1408"/>
      <c r="AC105" s="74"/>
      <c r="AD105" s="74"/>
      <c r="AE105" s="74"/>
      <c r="AF105" s="1409"/>
      <c r="AG105" s="74"/>
      <c r="AH105" s="74"/>
      <c r="AI105" s="74"/>
      <c r="AJ105" s="74"/>
      <c r="AK105" s="74"/>
      <c r="AL105" s="74"/>
      <c r="AM105" s="74"/>
      <c r="AN105" s="74"/>
      <c r="AO105" s="74"/>
      <c r="AP105" s="74"/>
      <c r="AQ105" s="74"/>
      <c r="AR105" s="74"/>
      <c r="AS105" s="74"/>
      <c r="AT105" s="74"/>
      <c r="AU105" s="74"/>
      <c r="AV105" s="74"/>
      <c r="AW105" s="1475" t="s">
        <v>1617</v>
      </c>
      <c r="AX105" s="75"/>
      <c r="AY105" s="1409" t="s">
        <v>1783</v>
      </c>
      <c r="AZ105" s="1213" t="s">
        <v>1783</v>
      </c>
      <c r="BA105" s="1213" t="s">
        <v>1783</v>
      </c>
      <c r="BB105" s="1213" t="s">
        <v>1783</v>
      </c>
      <c r="BC105" s="1213"/>
      <c r="BD105" s="1413"/>
      <c r="BE105" s="1213" t="s">
        <v>1617</v>
      </c>
      <c r="BF105" s="1213"/>
    </row>
    <row r="106" spans="1:58" ht="43.2" x14ac:dyDescent="0.3">
      <c r="A106" s="69"/>
      <c r="B10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06" s="1476" t="s">
        <v>2429</v>
      </c>
      <c r="D106" s="1477" t="s">
        <v>2430</v>
      </c>
      <c r="E106" s="1478" t="s">
        <v>774</v>
      </c>
      <c r="F106" s="1217" t="str">
        <f>VLOOKUP(TBL4_OptApp[[#This Row],[Option type
Defined List]],'Option Typs_Grps'!B$2:C$47, 2, FALSE)</f>
        <v>Distribution Options</v>
      </c>
      <c r="G106" s="1407" t="s">
        <v>354</v>
      </c>
      <c r="H106" s="72" t="s">
        <v>759</v>
      </c>
      <c r="I106" s="72" t="s">
        <v>1783</v>
      </c>
      <c r="J106" s="1412"/>
      <c r="K106" s="1355"/>
      <c r="L106" s="72" t="s">
        <v>1783</v>
      </c>
      <c r="M106" s="1214" t="s">
        <v>1783</v>
      </c>
      <c r="N106" s="1412" t="s">
        <v>1783</v>
      </c>
      <c r="O106" s="72" t="s">
        <v>1783</v>
      </c>
      <c r="P106" s="72" t="s">
        <v>1783</v>
      </c>
      <c r="Q106" s="72" t="s">
        <v>1783</v>
      </c>
      <c r="R106" s="1475" t="s">
        <v>2105</v>
      </c>
      <c r="S106" s="1355"/>
      <c r="T106" s="1355"/>
      <c r="U106" s="74"/>
      <c r="V106" s="74"/>
      <c r="W106" s="74"/>
      <c r="X106" s="74"/>
      <c r="Y106" s="74"/>
      <c r="Z106" s="74"/>
      <c r="AA106" s="74"/>
      <c r="AB106" s="1408"/>
      <c r="AC106" s="74"/>
      <c r="AD106" s="74"/>
      <c r="AE106" s="74"/>
      <c r="AF106" s="1409"/>
      <c r="AG106" s="74"/>
      <c r="AH106" s="74"/>
      <c r="AI106" s="74"/>
      <c r="AJ106" s="74"/>
      <c r="AK106" s="74"/>
      <c r="AL106" s="74"/>
      <c r="AM106" s="74"/>
      <c r="AN106" s="74"/>
      <c r="AO106" s="74"/>
      <c r="AP106" s="74"/>
      <c r="AQ106" s="74"/>
      <c r="AR106" s="74"/>
      <c r="AS106" s="74"/>
      <c r="AT106" s="74"/>
      <c r="AU106" s="74"/>
      <c r="AV106" s="74"/>
      <c r="AW106" s="1475" t="s">
        <v>2401</v>
      </c>
      <c r="AX106" s="75"/>
      <c r="AY106" s="1409" t="s">
        <v>1783</v>
      </c>
      <c r="AZ106" s="1213" t="s">
        <v>1783</v>
      </c>
      <c r="BA106" s="1213" t="s">
        <v>1783</v>
      </c>
      <c r="BB106" s="1213" t="s">
        <v>1783</v>
      </c>
      <c r="BC106" s="1213"/>
      <c r="BD106" s="1413"/>
      <c r="BE106" s="1213" t="s">
        <v>2429</v>
      </c>
      <c r="BF106" s="1213"/>
    </row>
    <row r="107" spans="1:58" ht="43.2" x14ac:dyDescent="0.3">
      <c r="A107" s="69"/>
      <c r="B10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7" s="1476" t="s">
        <v>1616</v>
      </c>
      <c r="D107" s="1477" t="s">
        <v>1715</v>
      </c>
      <c r="E107" s="1478" t="s">
        <v>768</v>
      </c>
      <c r="F107" s="1217" t="str">
        <f>VLOOKUP(TBL4_OptApp[[#This Row],[Option type
Defined List]],'Option Typs_Grps'!B$2:C$47, 2, FALSE)</f>
        <v>Resource Options</v>
      </c>
      <c r="G107" s="1407" t="s">
        <v>354</v>
      </c>
      <c r="H107" s="72" t="s">
        <v>759</v>
      </c>
      <c r="I107" s="72" t="s">
        <v>1783</v>
      </c>
      <c r="J107" s="1412"/>
      <c r="K107" s="1355"/>
      <c r="L107" s="72" t="s">
        <v>1783</v>
      </c>
      <c r="M107" s="1214" t="s">
        <v>1783</v>
      </c>
      <c r="N107" s="1412" t="s">
        <v>1783</v>
      </c>
      <c r="O107" s="72" t="s">
        <v>1783</v>
      </c>
      <c r="P107" s="72" t="s">
        <v>1783</v>
      </c>
      <c r="Q107" s="72" t="s">
        <v>1783</v>
      </c>
      <c r="R107" s="1475" t="s">
        <v>1804</v>
      </c>
      <c r="S107" s="1355"/>
      <c r="T107" s="1355"/>
      <c r="U107" s="74"/>
      <c r="V107" s="74"/>
      <c r="W107" s="74"/>
      <c r="X107" s="74"/>
      <c r="Y107" s="74"/>
      <c r="Z107" s="74"/>
      <c r="AA107" s="74"/>
      <c r="AB107" s="1408"/>
      <c r="AC107" s="74"/>
      <c r="AD107" s="74"/>
      <c r="AE107" s="74"/>
      <c r="AF107" s="1409"/>
      <c r="AG107" s="74"/>
      <c r="AH107" s="74"/>
      <c r="AI107" s="74"/>
      <c r="AJ107" s="74"/>
      <c r="AK107" s="74"/>
      <c r="AL107" s="74"/>
      <c r="AM107" s="74"/>
      <c r="AN107" s="74"/>
      <c r="AO107" s="74"/>
      <c r="AP107" s="74"/>
      <c r="AQ107" s="74"/>
      <c r="AR107" s="74"/>
      <c r="AS107" s="74"/>
      <c r="AT107" s="74"/>
      <c r="AU107" s="74"/>
      <c r="AV107" s="74"/>
      <c r="AW107" s="1475" t="s">
        <v>1616</v>
      </c>
      <c r="AX107" s="75"/>
      <c r="AY107" s="1409" t="s">
        <v>1783</v>
      </c>
      <c r="AZ107" s="1213" t="s">
        <v>1783</v>
      </c>
      <c r="BA107" s="1213" t="s">
        <v>1783</v>
      </c>
      <c r="BB107" s="1213" t="s">
        <v>1783</v>
      </c>
      <c r="BC107" s="1213"/>
      <c r="BD107" s="1413"/>
      <c r="BE107" s="1213" t="s">
        <v>1616</v>
      </c>
      <c r="BF107" s="1213"/>
    </row>
    <row r="108" spans="1:58" ht="43.2" x14ac:dyDescent="0.3">
      <c r="A108" s="69"/>
      <c r="B10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08" s="1476" t="s">
        <v>1615</v>
      </c>
      <c r="D108" s="1477" t="s">
        <v>1714</v>
      </c>
      <c r="E108" s="1478" t="s">
        <v>768</v>
      </c>
      <c r="F108" s="1217" t="str">
        <f>VLOOKUP(TBL4_OptApp[[#This Row],[Option type
Defined List]],'Option Typs_Grps'!B$2:C$47, 2, FALSE)</f>
        <v>Resource Options</v>
      </c>
      <c r="G108" s="1407" t="s">
        <v>354</v>
      </c>
      <c r="H108" s="72" t="s">
        <v>759</v>
      </c>
      <c r="I108" s="72" t="s">
        <v>1783</v>
      </c>
      <c r="J108" s="1412"/>
      <c r="K108" s="1355"/>
      <c r="L108" s="72" t="s">
        <v>1783</v>
      </c>
      <c r="M108" s="1214" t="s">
        <v>1783</v>
      </c>
      <c r="N108" s="1412" t="s">
        <v>1783</v>
      </c>
      <c r="O108" s="72" t="s">
        <v>1783</v>
      </c>
      <c r="P108" s="72" t="s">
        <v>1783</v>
      </c>
      <c r="Q108" s="72" t="s">
        <v>1783</v>
      </c>
      <c r="R108" s="1475" t="s">
        <v>1803</v>
      </c>
      <c r="S108" s="1355"/>
      <c r="T108" s="1355"/>
      <c r="U108" s="74"/>
      <c r="V108" s="74"/>
      <c r="W108" s="74"/>
      <c r="X108" s="74"/>
      <c r="Y108" s="74"/>
      <c r="Z108" s="74"/>
      <c r="AA108" s="74"/>
      <c r="AB108" s="1408"/>
      <c r="AC108" s="74"/>
      <c r="AD108" s="74"/>
      <c r="AE108" s="74"/>
      <c r="AF108" s="1409"/>
      <c r="AG108" s="74"/>
      <c r="AH108" s="74"/>
      <c r="AI108" s="74"/>
      <c r="AJ108" s="74"/>
      <c r="AK108" s="74"/>
      <c r="AL108" s="74"/>
      <c r="AM108" s="74"/>
      <c r="AN108" s="74"/>
      <c r="AO108" s="74"/>
      <c r="AP108" s="74"/>
      <c r="AQ108" s="74"/>
      <c r="AR108" s="74"/>
      <c r="AS108" s="74"/>
      <c r="AT108" s="74"/>
      <c r="AU108" s="74"/>
      <c r="AV108" s="74"/>
      <c r="AW108" s="1475" t="s">
        <v>1615</v>
      </c>
      <c r="AX108" s="75"/>
      <c r="AY108" s="1409" t="s">
        <v>1783</v>
      </c>
      <c r="AZ108" s="1213" t="s">
        <v>1783</v>
      </c>
      <c r="BA108" s="1213" t="s">
        <v>1783</v>
      </c>
      <c r="BB108" s="1213" t="s">
        <v>1783</v>
      </c>
      <c r="BC108" s="1213"/>
      <c r="BD108" s="1413"/>
      <c r="BE108" s="1213" t="s">
        <v>1615</v>
      </c>
      <c r="BF108" s="1213"/>
    </row>
    <row r="109" spans="1:58" ht="86.4" x14ac:dyDescent="0.3">
      <c r="A109" s="69"/>
      <c r="B10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9" s="1476" t="s">
        <v>1614</v>
      </c>
      <c r="D109" s="1477" t="s">
        <v>1713</v>
      </c>
      <c r="E109" s="1478" t="s">
        <v>1271</v>
      </c>
      <c r="F109" s="1217" t="str">
        <f>VLOOKUP(TBL4_OptApp[[#This Row],[Option type
Defined List]],'Option Typs_Grps'!B$2:C$47, 2, FALSE)</f>
        <v>Customer Options</v>
      </c>
      <c r="G109" s="1407" t="s">
        <v>354</v>
      </c>
      <c r="H109" s="72" t="s">
        <v>759</v>
      </c>
      <c r="I109" s="72" t="s">
        <v>1783</v>
      </c>
      <c r="J109" s="1412"/>
      <c r="K109" s="1355"/>
      <c r="L109" s="72" t="s">
        <v>1783</v>
      </c>
      <c r="M109" s="1214" t="s">
        <v>1783</v>
      </c>
      <c r="N109" s="1412" t="s">
        <v>1783</v>
      </c>
      <c r="O109" s="72" t="s">
        <v>1783</v>
      </c>
      <c r="P109" s="72" t="s">
        <v>1783</v>
      </c>
      <c r="Q109" s="72" t="s">
        <v>1783</v>
      </c>
      <c r="R109" s="1475" t="s">
        <v>1802</v>
      </c>
      <c r="S109" s="1355"/>
      <c r="T109" s="1355"/>
      <c r="U109" s="74"/>
      <c r="V109" s="74"/>
      <c r="W109" s="74"/>
      <c r="X109" s="74"/>
      <c r="Y109" s="74"/>
      <c r="Z109" s="74"/>
      <c r="AA109" s="74"/>
      <c r="AB109" s="1408"/>
      <c r="AC109" s="74"/>
      <c r="AD109" s="74"/>
      <c r="AE109" s="74"/>
      <c r="AF109" s="1409"/>
      <c r="AG109" s="74"/>
      <c r="AH109" s="74"/>
      <c r="AI109" s="74"/>
      <c r="AJ109" s="74"/>
      <c r="AK109" s="74"/>
      <c r="AL109" s="74"/>
      <c r="AM109" s="74"/>
      <c r="AN109" s="74"/>
      <c r="AO109" s="74"/>
      <c r="AP109" s="74"/>
      <c r="AQ109" s="74"/>
      <c r="AR109" s="74"/>
      <c r="AS109" s="74"/>
      <c r="AT109" s="74"/>
      <c r="AU109" s="74"/>
      <c r="AV109" s="74"/>
      <c r="AW109" s="1475" t="s">
        <v>1614</v>
      </c>
      <c r="AX109" s="75"/>
      <c r="AY109" s="1409" t="s">
        <v>1783</v>
      </c>
      <c r="AZ109" s="1213" t="s">
        <v>1783</v>
      </c>
      <c r="BA109" s="1213" t="s">
        <v>1783</v>
      </c>
      <c r="BB109" s="1213" t="s">
        <v>1783</v>
      </c>
      <c r="BC109" s="1213"/>
      <c r="BD109" s="1413"/>
      <c r="BE109" s="1213" t="s">
        <v>1614</v>
      </c>
      <c r="BF109" s="1213"/>
    </row>
    <row r="110" spans="1:58" ht="28.8" x14ac:dyDescent="0.3">
      <c r="A110" s="69"/>
      <c r="B11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0" s="1476" t="s">
        <v>1613</v>
      </c>
      <c r="D110" s="1477" t="s">
        <v>1712</v>
      </c>
      <c r="E110" s="1478" t="s">
        <v>1271</v>
      </c>
      <c r="F110" s="1217" t="str">
        <f>VLOOKUP(TBL4_OptApp[[#This Row],[Option type
Defined List]],'Option Typs_Grps'!B$2:C$47, 2, FALSE)</f>
        <v>Customer Options</v>
      </c>
      <c r="G110" s="1407" t="s">
        <v>354</v>
      </c>
      <c r="H110" s="72" t="s">
        <v>759</v>
      </c>
      <c r="I110" s="72" t="s">
        <v>1783</v>
      </c>
      <c r="J110" s="1412"/>
      <c r="K110" s="1355"/>
      <c r="L110" s="72" t="s">
        <v>1783</v>
      </c>
      <c r="M110" s="1214" t="s">
        <v>1783</v>
      </c>
      <c r="N110" s="1412" t="s">
        <v>1783</v>
      </c>
      <c r="O110" s="72" t="s">
        <v>1783</v>
      </c>
      <c r="P110" s="72" t="s">
        <v>1783</v>
      </c>
      <c r="Q110" s="72" t="s">
        <v>1783</v>
      </c>
      <c r="R110" s="1475" t="s">
        <v>1801</v>
      </c>
      <c r="S110" s="1355"/>
      <c r="T110" s="1355"/>
      <c r="U110" s="74"/>
      <c r="V110" s="74"/>
      <c r="W110" s="74"/>
      <c r="X110" s="74"/>
      <c r="Y110" s="74"/>
      <c r="Z110" s="74"/>
      <c r="AA110" s="74"/>
      <c r="AB110" s="1408"/>
      <c r="AC110" s="74"/>
      <c r="AD110" s="74"/>
      <c r="AE110" s="74"/>
      <c r="AF110" s="1409"/>
      <c r="AG110" s="74"/>
      <c r="AH110" s="74"/>
      <c r="AI110" s="74"/>
      <c r="AJ110" s="74"/>
      <c r="AK110" s="74"/>
      <c r="AL110" s="74"/>
      <c r="AM110" s="74"/>
      <c r="AN110" s="74"/>
      <c r="AO110" s="74"/>
      <c r="AP110" s="74"/>
      <c r="AQ110" s="74"/>
      <c r="AR110" s="74"/>
      <c r="AS110" s="74"/>
      <c r="AT110" s="74"/>
      <c r="AU110" s="74"/>
      <c r="AV110" s="74"/>
      <c r="AW110" s="1475" t="s">
        <v>1613</v>
      </c>
      <c r="AX110" s="75"/>
      <c r="AY110" s="1409" t="s">
        <v>1783</v>
      </c>
      <c r="AZ110" s="1213" t="s">
        <v>1783</v>
      </c>
      <c r="BA110" s="1213" t="s">
        <v>1783</v>
      </c>
      <c r="BB110" s="1213" t="s">
        <v>1783</v>
      </c>
      <c r="BC110" s="1213"/>
      <c r="BD110" s="1413"/>
      <c r="BE110" s="1213" t="s">
        <v>1613</v>
      </c>
      <c r="BF110" s="1213"/>
    </row>
    <row r="111" spans="1:58" ht="43.2" x14ac:dyDescent="0.3">
      <c r="A111" s="69"/>
      <c r="B11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1" s="1476" t="s">
        <v>1612</v>
      </c>
      <c r="D111" s="1477" t="s">
        <v>1711</v>
      </c>
      <c r="E111" s="1478" t="s">
        <v>1257</v>
      </c>
      <c r="F111" s="1217" t="str">
        <f>VLOOKUP(TBL4_OptApp[[#This Row],[Option type
Defined List]],'Option Typs_Grps'!B$2:C$47, 2, FALSE)</f>
        <v>Customer Options</v>
      </c>
      <c r="G111" s="1407" t="s">
        <v>354</v>
      </c>
      <c r="H111" s="72" t="s">
        <v>759</v>
      </c>
      <c r="I111" s="72" t="s">
        <v>1783</v>
      </c>
      <c r="J111" s="1412"/>
      <c r="K111" s="1355"/>
      <c r="L111" s="72" t="s">
        <v>1783</v>
      </c>
      <c r="M111" s="1214" t="s">
        <v>1783</v>
      </c>
      <c r="N111" s="1412" t="s">
        <v>1783</v>
      </c>
      <c r="O111" s="72" t="s">
        <v>1783</v>
      </c>
      <c r="P111" s="72" t="s">
        <v>1783</v>
      </c>
      <c r="Q111" s="72" t="s">
        <v>1783</v>
      </c>
      <c r="R111" s="1475" t="s">
        <v>1800</v>
      </c>
      <c r="S111" s="1355"/>
      <c r="T111" s="1355"/>
      <c r="U111" s="74"/>
      <c r="V111" s="74"/>
      <c r="W111" s="74"/>
      <c r="X111" s="74"/>
      <c r="Y111" s="74"/>
      <c r="Z111" s="74"/>
      <c r="AA111" s="74"/>
      <c r="AB111" s="1408"/>
      <c r="AC111" s="74"/>
      <c r="AD111" s="74"/>
      <c r="AE111" s="74"/>
      <c r="AF111" s="1409"/>
      <c r="AG111" s="74"/>
      <c r="AH111" s="74"/>
      <c r="AI111" s="74"/>
      <c r="AJ111" s="74"/>
      <c r="AK111" s="74"/>
      <c r="AL111" s="74"/>
      <c r="AM111" s="74"/>
      <c r="AN111" s="74"/>
      <c r="AO111" s="74"/>
      <c r="AP111" s="74"/>
      <c r="AQ111" s="74"/>
      <c r="AR111" s="74"/>
      <c r="AS111" s="74"/>
      <c r="AT111" s="74"/>
      <c r="AU111" s="74"/>
      <c r="AV111" s="74"/>
      <c r="AW111" s="1475" t="s">
        <v>1612</v>
      </c>
      <c r="AX111" s="75"/>
      <c r="AY111" s="1409" t="s">
        <v>1783</v>
      </c>
      <c r="AZ111" s="1213" t="s">
        <v>1783</v>
      </c>
      <c r="BA111" s="1213" t="s">
        <v>1783</v>
      </c>
      <c r="BB111" s="1213" t="s">
        <v>1783</v>
      </c>
      <c r="BC111" s="1213"/>
      <c r="BD111" s="1413"/>
      <c r="BE111" s="1213" t="s">
        <v>1612</v>
      </c>
      <c r="BF111" s="1213"/>
    </row>
    <row r="112" spans="1:58" ht="28.8" x14ac:dyDescent="0.3">
      <c r="A112" s="69"/>
      <c r="B11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2" s="1476" t="s">
        <v>1611</v>
      </c>
      <c r="D112" s="1477" t="s">
        <v>1710</v>
      </c>
      <c r="E112" s="1478" t="s">
        <v>780</v>
      </c>
      <c r="F112" s="1217" t="str">
        <f>VLOOKUP(TBL4_OptApp[[#This Row],[Option type
Defined List]],'Option Typs_Grps'!B$2:C$47, 2, FALSE)</f>
        <v>Customer Options</v>
      </c>
      <c r="G112" s="1407" t="s">
        <v>354</v>
      </c>
      <c r="H112" s="72" t="s">
        <v>759</v>
      </c>
      <c r="I112" s="72" t="s">
        <v>1783</v>
      </c>
      <c r="J112" s="1412"/>
      <c r="K112" s="1355"/>
      <c r="L112" s="72" t="s">
        <v>1783</v>
      </c>
      <c r="M112" s="1214" t="s">
        <v>1783</v>
      </c>
      <c r="N112" s="1412" t="s">
        <v>1783</v>
      </c>
      <c r="O112" s="72" t="s">
        <v>1783</v>
      </c>
      <c r="P112" s="72" t="s">
        <v>1783</v>
      </c>
      <c r="Q112" s="72" t="s">
        <v>1783</v>
      </c>
      <c r="R112" s="1475" t="s">
        <v>1799</v>
      </c>
      <c r="S112" s="1355"/>
      <c r="T112" s="1355"/>
      <c r="U112" s="74"/>
      <c r="V112" s="74"/>
      <c r="W112" s="74"/>
      <c r="X112" s="74"/>
      <c r="Y112" s="74"/>
      <c r="Z112" s="74"/>
      <c r="AA112" s="74"/>
      <c r="AB112" s="1408"/>
      <c r="AC112" s="74"/>
      <c r="AD112" s="74"/>
      <c r="AE112" s="74"/>
      <c r="AF112" s="1409"/>
      <c r="AG112" s="74"/>
      <c r="AH112" s="74"/>
      <c r="AI112" s="74"/>
      <c r="AJ112" s="74"/>
      <c r="AK112" s="74"/>
      <c r="AL112" s="74"/>
      <c r="AM112" s="74"/>
      <c r="AN112" s="74"/>
      <c r="AO112" s="74"/>
      <c r="AP112" s="74"/>
      <c r="AQ112" s="74"/>
      <c r="AR112" s="74"/>
      <c r="AS112" s="74"/>
      <c r="AT112" s="74"/>
      <c r="AU112" s="74"/>
      <c r="AV112" s="74"/>
      <c r="AW112" s="1475" t="s">
        <v>1611</v>
      </c>
      <c r="AX112" s="75"/>
      <c r="AY112" s="1409" t="s">
        <v>1783</v>
      </c>
      <c r="AZ112" s="1213" t="s">
        <v>1783</v>
      </c>
      <c r="BA112" s="1213" t="s">
        <v>1783</v>
      </c>
      <c r="BB112" s="1213" t="s">
        <v>1783</v>
      </c>
      <c r="BC112" s="1213"/>
      <c r="BD112" s="1413"/>
      <c r="BE112" s="1213" t="s">
        <v>1611</v>
      </c>
      <c r="BF112" s="1213"/>
    </row>
    <row r="113" spans="1:58" ht="43.2" x14ac:dyDescent="0.3">
      <c r="A113" s="69"/>
      <c r="B11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3" s="1476" t="s">
        <v>1610</v>
      </c>
      <c r="D113" s="1477" t="s">
        <v>1709</v>
      </c>
      <c r="E113" s="1478" t="s">
        <v>780</v>
      </c>
      <c r="F113" s="1217" t="str">
        <f>VLOOKUP(TBL4_OptApp[[#This Row],[Option type
Defined List]],'Option Typs_Grps'!B$2:C$47, 2, FALSE)</f>
        <v>Customer Options</v>
      </c>
      <c r="G113" s="1407" t="s">
        <v>354</v>
      </c>
      <c r="H113" s="72" t="s">
        <v>759</v>
      </c>
      <c r="I113" s="72" t="s">
        <v>1783</v>
      </c>
      <c r="J113" s="1412"/>
      <c r="K113" s="1355"/>
      <c r="L113" s="72" t="s">
        <v>1783</v>
      </c>
      <c r="M113" s="1214" t="s">
        <v>1783</v>
      </c>
      <c r="N113" s="1412" t="s">
        <v>1783</v>
      </c>
      <c r="O113" s="72" t="s">
        <v>1783</v>
      </c>
      <c r="P113" s="72" t="s">
        <v>1783</v>
      </c>
      <c r="Q113" s="72" t="s">
        <v>1783</v>
      </c>
      <c r="R113" s="1475" t="s">
        <v>1798</v>
      </c>
      <c r="S113" s="1355"/>
      <c r="T113" s="1355"/>
      <c r="U113" s="74"/>
      <c r="V113" s="74"/>
      <c r="W113" s="74"/>
      <c r="X113" s="74"/>
      <c r="Y113" s="74"/>
      <c r="Z113" s="74"/>
      <c r="AA113" s="74"/>
      <c r="AB113" s="1408"/>
      <c r="AC113" s="74"/>
      <c r="AD113" s="74"/>
      <c r="AE113" s="74"/>
      <c r="AF113" s="1409"/>
      <c r="AG113" s="74"/>
      <c r="AH113" s="74"/>
      <c r="AI113" s="74"/>
      <c r="AJ113" s="74"/>
      <c r="AK113" s="74"/>
      <c r="AL113" s="74"/>
      <c r="AM113" s="74"/>
      <c r="AN113" s="74"/>
      <c r="AO113" s="74"/>
      <c r="AP113" s="74"/>
      <c r="AQ113" s="74"/>
      <c r="AR113" s="74"/>
      <c r="AS113" s="74"/>
      <c r="AT113" s="74"/>
      <c r="AU113" s="74"/>
      <c r="AV113" s="74"/>
      <c r="AW113" s="1475" t="s">
        <v>1610</v>
      </c>
      <c r="AX113" s="75"/>
      <c r="AY113" s="1409" t="s">
        <v>1783</v>
      </c>
      <c r="AZ113" s="1213" t="s">
        <v>1783</v>
      </c>
      <c r="BA113" s="1213" t="s">
        <v>1783</v>
      </c>
      <c r="BB113" s="1213" t="s">
        <v>1783</v>
      </c>
      <c r="BC113" s="1213"/>
      <c r="BD113" s="1413"/>
      <c r="BE113" s="1213" t="s">
        <v>1610</v>
      </c>
      <c r="BF113" s="1213"/>
    </row>
    <row r="114" spans="1:58" ht="43.2" x14ac:dyDescent="0.3">
      <c r="A114" s="69"/>
      <c r="B11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4" s="1476" t="s">
        <v>1609</v>
      </c>
      <c r="D114" s="1477" t="s">
        <v>1708</v>
      </c>
      <c r="E114" s="1478" t="s">
        <v>1239</v>
      </c>
      <c r="F114" s="1217" t="str">
        <f>VLOOKUP(TBL4_OptApp[[#This Row],[Option type
Defined List]],'Option Typs_Grps'!B$2:C$47, 2, FALSE)</f>
        <v>Customer Options</v>
      </c>
      <c r="G114" s="1407" t="s">
        <v>354</v>
      </c>
      <c r="H114" s="72" t="s">
        <v>759</v>
      </c>
      <c r="I114" s="72" t="s">
        <v>1783</v>
      </c>
      <c r="J114" s="1412"/>
      <c r="K114" s="1355"/>
      <c r="L114" s="72" t="s">
        <v>1783</v>
      </c>
      <c r="M114" s="1214" t="s">
        <v>1783</v>
      </c>
      <c r="N114" s="1412" t="s">
        <v>1783</v>
      </c>
      <c r="O114" s="72" t="s">
        <v>1783</v>
      </c>
      <c r="P114" s="72" t="s">
        <v>1783</v>
      </c>
      <c r="Q114" s="72" t="s">
        <v>1783</v>
      </c>
      <c r="R114" s="1475" t="s">
        <v>1797</v>
      </c>
      <c r="S114" s="1355"/>
      <c r="T114" s="1355"/>
      <c r="U114" s="74"/>
      <c r="V114" s="74"/>
      <c r="W114" s="74"/>
      <c r="X114" s="74"/>
      <c r="Y114" s="74"/>
      <c r="Z114" s="74"/>
      <c r="AA114" s="74"/>
      <c r="AB114" s="1408"/>
      <c r="AC114" s="74"/>
      <c r="AD114" s="74"/>
      <c r="AE114" s="74"/>
      <c r="AF114" s="1409"/>
      <c r="AG114" s="74"/>
      <c r="AH114" s="74"/>
      <c r="AI114" s="74"/>
      <c r="AJ114" s="74"/>
      <c r="AK114" s="74"/>
      <c r="AL114" s="74"/>
      <c r="AM114" s="74"/>
      <c r="AN114" s="74"/>
      <c r="AO114" s="74"/>
      <c r="AP114" s="74"/>
      <c r="AQ114" s="74"/>
      <c r="AR114" s="74"/>
      <c r="AS114" s="74"/>
      <c r="AT114" s="74"/>
      <c r="AU114" s="74"/>
      <c r="AV114" s="74"/>
      <c r="AW114" s="1475" t="s">
        <v>1609</v>
      </c>
      <c r="AX114" s="75"/>
      <c r="AY114" s="1409" t="s">
        <v>1783</v>
      </c>
      <c r="AZ114" s="1213" t="s">
        <v>1783</v>
      </c>
      <c r="BA114" s="1213" t="s">
        <v>1783</v>
      </c>
      <c r="BB114" s="1213" t="s">
        <v>1783</v>
      </c>
      <c r="BC114" s="1213"/>
      <c r="BD114" s="1413"/>
      <c r="BE114" s="1213" t="s">
        <v>1609</v>
      </c>
      <c r="BF114" s="1213"/>
    </row>
    <row r="115" spans="1:58" ht="28.8" x14ac:dyDescent="0.3">
      <c r="A115" s="69"/>
      <c r="B11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5" s="1476" t="s">
        <v>1608</v>
      </c>
      <c r="D115" s="1477" t="s">
        <v>1707</v>
      </c>
      <c r="E115" s="1478" t="s">
        <v>1239</v>
      </c>
      <c r="F115" s="1217" t="str">
        <f>VLOOKUP(TBL4_OptApp[[#This Row],[Option type
Defined List]],'Option Typs_Grps'!B$2:C$47, 2, FALSE)</f>
        <v>Customer Options</v>
      </c>
      <c r="G115" s="1407" t="s">
        <v>354</v>
      </c>
      <c r="H115" s="72" t="s">
        <v>759</v>
      </c>
      <c r="I115" s="72" t="s">
        <v>1783</v>
      </c>
      <c r="J115" s="1412"/>
      <c r="K115" s="1355"/>
      <c r="L115" s="72" t="s">
        <v>1783</v>
      </c>
      <c r="M115" s="1214" t="s">
        <v>1783</v>
      </c>
      <c r="N115" s="1412" t="s">
        <v>1783</v>
      </c>
      <c r="O115" s="72" t="s">
        <v>1783</v>
      </c>
      <c r="P115" s="72" t="s">
        <v>1783</v>
      </c>
      <c r="Q115" s="72" t="s">
        <v>1783</v>
      </c>
      <c r="R115" s="1475" t="s">
        <v>1796</v>
      </c>
      <c r="S115" s="1355"/>
      <c r="T115" s="1355"/>
      <c r="U115" s="74"/>
      <c r="V115" s="74"/>
      <c r="W115" s="74"/>
      <c r="X115" s="74"/>
      <c r="Y115" s="74"/>
      <c r="Z115" s="74"/>
      <c r="AA115" s="74"/>
      <c r="AB115" s="1408"/>
      <c r="AC115" s="74"/>
      <c r="AD115" s="74"/>
      <c r="AE115" s="74"/>
      <c r="AF115" s="1409"/>
      <c r="AG115" s="74"/>
      <c r="AH115" s="74"/>
      <c r="AI115" s="74"/>
      <c r="AJ115" s="74"/>
      <c r="AK115" s="74"/>
      <c r="AL115" s="74"/>
      <c r="AM115" s="74"/>
      <c r="AN115" s="74"/>
      <c r="AO115" s="74"/>
      <c r="AP115" s="74"/>
      <c r="AQ115" s="74"/>
      <c r="AR115" s="74"/>
      <c r="AS115" s="74"/>
      <c r="AT115" s="74"/>
      <c r="AU115" s="74"/>
      <c r="AV115" s="74"/>
      <c r="AW115" s="1475" t="s">
        <v>1608</v>
      </c>
      <c r="AX115" s="75"/>
      <c r="AY115" s="1409" t="s">
        <v>1783</v>
      </c>
      <c r="AZ115" s="1213" t="s">
        <v>1783</v>
      </c>
      <c r="BA115" s="1213" t="s">
        <v>1783</v>
      </c>
      <c r="BB115" s="1213" t="s">
        <v>1783</v>
      </c>
      <c r="BC115" s="1213"/>
      <c r="BD115" s="1413"/>
      <c r="BE115" s="1213" t="s">
        <v>1608</v>
      </c>
      <c r="BF115" s="1213"/>
    </row>
    <row r="116" spans="1:58" ht="43.2" x14ac:dyDescent="0.3">
      <c r="A116" s="69"/>
      <c r="B11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6" s="1476" t="s">
        <v>1607</v>
      </c>
      <c r="D116" s="1477" t="s">
        <v>1706</v>
      </c>
      <c r="E116" s="1478" t="s">
        <v>1247</v>
      </c>
      <c r="F116" s="1217" t="str">
        <f>VLOOKUP(TBL4_OptApp[[#This Row],[Option type
Defined List]],'Option Typs_Grps'!B$2:C$47, 2, FALSE)</f>
        <v>Customer Options</v>
      </c>
      <c r="G116" s="1407" t="s">
        <v>354</v>
      </c>
      <c r="H116" s="72" t="s">
        <v>759</v>
      </c>
      <c r="I116" s="72" t="s">
        <v>1783</v>
      </c>
      <c r="J116" s="1412"/>
      <c r="K116" s="1355"/>
      <c r="L116" s="72" t="s">
        <v>1783</v>
      </c>
      <c r="M116" s="1214" t="s">
        <v>1783</v>
      </c>
      <c r="N116" s="1412" t="s">
        <v>1783</v>
      </c>
      <c r="O116" s="72" t="s">
        <v>1783</v>
      </c>
      <c r="P116" s="72" t="s">
        <v>1783</v>
      </c>
      <c r="Q116" s="72" t="s">
        <v>1783</v>
      </c>
      <c r="R116" s="1475" t="s">
        <v>2106</v>
      </c>
      <c r="S116" s="1355"/>
      <c r="T116" s="1355"/>
      <c r="U116" s="74"/>
      <c r="V116" s="74"/>
      <c r="W116" s="74"/>
      <c r="X116" s="74"/>
      <c r="Y116" s="74"/>
      <c r="Z116" s="74"/>
      <c r="AA116" s="74"/>
      <c r="AB116" s="1408"/>
      <c r="AC116" s="74"/>
      <c r="AD116" s="74"/>
      <c r="AE116" s="74"/>
      <c r="AF116" s="1409"/>
      <c r="AG116" s="74"/>
      <c r="AH116" s="74"/>
      <c r="AI116" s="74"/>
      <c r="AJ116" s="74"/>
      <c r="AK116" s="74"/>
      <c r="AL116" s="74"/>
      <c r="AM116" s="74"/>
      <c r="AN116" s="74"/>
      <c r="AO116" s="74"/>
      <c r="AP116" s="74"/>
      <c r="AQ116" s="74"/>
      <c r="AR116" s="74"/>
      <c r="AS116" s="74"/>
      <c r="AT116" s="74"/>
      <c r="AU116" s="74"/>
      <c r="AV116" s="74"/>
      <c r="AW116" s="1475" t="s">
        <v>1607</v>
      </c>
      <c r="AX116" s="75"/>
      <c r="AY116" s="1409" t="s">
        <v>1783</v>
      </c>
      <c r="AZ116" s="1213" t="s">
        <v>1783</v>
      </c>
      <c r="BA116" s="1213" t="s">
        <v>1783</v>
      </c>
      <c r="BB116" s="1213" t="s">
        <v>1783</v>
      </c>
      <c r="BC116" s="1213"/>
      <c r="BD116" s="1413"/>
      <c r="BE116" s="1213" t="s">
        <v>1607</v>
      </c>
      <c r="BF116" s="1213"/>
    </row>
    <row r="117" spans="1:58" ht="28.8" x14ac:dyDescent="0.3">
      <c r="A117" s="69"/>
      <c r="B11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17" s="1476" t="s">
        <v>2227</v>
      </c>
      <c r="D117" s="1477" t="s">
        <v>2228</v>
      </c>
      <c r="E117" s="1478" t="s">
        <v>762</v>
      </c>
      <c r="F117" s="1217" t="str">
        <f>VLOOKUP(TBL4_OptApp[[#This Row],[Option type
Defined List]],'Option Typs_Grps'!B$2:C$47, 2, FALSE)</f>
        <v>Resource Options</v>
      </c>
      <c r="G117" s="1407" t="s">
        <v>354</v>
      </c>
      <c r="H117" s="72" t="s">
        <v>765</v>
      </c>
      <c r="I117" s="72" t="s">
        <v>1783</v>
      </c>
      <c r="J117" s="1412"/>
      <c r="K117" s="1355" t="s">
        <v>2292</v>
      </c>
      <c r="L117" s="72" t="s">
        <v>1784</v>
      </c>
      <c r="M117" s="1214" t="s">
        <v>1783</v>
      </c>
      <c r="N117" s="1412" t="s">
        <v>1783</v>
      </c>
      <c r="O117" s="72" t="s">
        <v>1784</v>
      </c>
      <c r="P117" s="72" t="s">
        <v>1783</v>
      </c>
      <c r="Q117" s="72" t="s">
        <v>1783</v>
      </c>
      <c r="R117" s="1475"/>
      <c r="S117" s="1355"/>
      <c r="T117" s="1355"/>
      <c r="U117" s="74">
        <v>0</v>
      </c>
      <c r="V117" s="74">
        <v>0</v>
      </c>
      <c r="W117" s="74" t="s">
        <v>1933</v>
      </c>
      <c r="X117" s="74"/>
      <c r="Y117" s="74">
        <v>1.6788362812499973</v>
      </c>
      <c r="Z117" s="74">
        <v>1.6788362812499973</v>
      </c>
      <c r="AA117" s="74">
        <v>0</v>
      </c>
      <c r="AB117" s="1408">
        <v>0</v>
      </c>
      <c r="AC117" s="74"/>
      <c r="AD117" s="74"/>
      <c r="AE117" s="74"/>
      <c r="AF117" s="1409"/>
      <c r="AG117" s="74"/>
      <c r="AH117" s="74">
        <v>39.832340578249934</v>
      </c>
      <c r="AI117" s="74"/>
      <c r="AJ117" s="74"/>
      <c r="AK117" s="74"/>
      <c r="AL117" s="74"/>
      <c r="AM117" s="74"/>
      <c r="AN117" s="74"/>
      <c r="AO117" s="74"/>
      <c r="AP117" s="74"/>
      <c r="AQ117" s="74"/>
      <c r="AR117" s="74"/>
      <c r="AS117" s="74"/>
      <c r="AT117" s="74"/>
      <c r="AU117" s="74"/>
      <c r="AV117" s="74">
        <v>0</v>
      </c>
      <c r="AW117" s="1475" t="s">
        <v>2293</v>
      </c>
      <c r="AX117" s="1214">
        <v>0</v>
      </c>
      <c r="AY117" s="1409" t="s">
        <v>1783</v>
      </c>
      <c r="AZ117" s="1213" t="s">
        <v>1783</v>
      </c>
      <c r="BA117" s="1213" t="s">
        <v>1783</v>
      </c>
      <c r="BB117" s="1213" t="s">
        <v>1783</v>
      </c>
      <c r="BC117" s="1213" t="s">
        <v>1786</v>
      </c>
      <c r="BD117" s="1413"/>
      <c r="BE117" s="1213" t="s">
        <v>2227</v>
      </c>
      <c r="BF117" s="1213">
        <v>0</v>
      </c>
    </row>
    <row r="118" spans="1:58" ht="28.8" x14ac:dyDescent="0.3">
      <c r="A118" s="69"/>
      <c r="B11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18" s="1476" t="s">
        <v>2229</v>
      </c>
      <c r="D118" s="1477" t="s">
        <v>2230</v>
      </c>
      <c r="E118" s="1478" t="s">
        <v>762</v>
      </c>
      <c r="F118" s="1217" t="str">
        <f>VLOOKUP(TBL4_OptApp[[#This Row],[Option type
Defined List]],'Option Typs_Grps'!B$2:C$47, 2, FALSE)</f>
        <v>Resource Options</v>
      </c>
      <c r="G118" s="1407" t="s">
        <v>354</v>
      </c>
      <c r="H118" s="72" t="s">
        <v>765</v>
      </c>
      <c r="I118" s="72" t="s">
        <v>1783</v>
      </c>
      <c r="J118" s="1412"/>
      <c r="K118" s="1355" t="s">
        <v>2294</v>
      </c>
      <c r="L118" s="72" t="s">
        <v>1784</v>
      </c>
      <c r="M118" s="1214" t="s">
        <v>1783</v>
      </c>
      <c r="N118" s="1412" t="s">
        <v>1783</v>
      </c>
      <c r="O118" s="72" t="s">
        <v>1784</v>
      </c>
      <c r="P118" s="72" t="s">
        <v>1783</v>
      </c>
      <c r="Q118" s="72" t="s">
        <v>1783</v>
      </c>
      <c r="R118" s="1475"/>
      <c r="S118" s="1355"/>
      <c r="T118" s="1355"/>
      <c r="U118" s="74">
        <v>0</v>
      </c>
      <c r="V118" s="74">
        <v>0</v>
      </c>
      <c r="W118" s="74" t="s">
        <v>1933</v>
      </c>
      <c r="X118" s="74"/>
      <c r="Y118" s="74">
        <v>1.4795059456249979</v>
      </c>
      <c r="Z118" s="74">
        <v>1.4795059456249979</v>
      </c>
      <c r="AA118" s="74">
        <v>0</v>
      </c>
      <c r="AB118" s="1408">
        <v>0</v>
      </c>
      <c r="AC118" s="74"/>
      <c r="AD118" s="74"/>
      <c r="AE118" s="74"/>
      <c r="AF118" s="1409"/>
      <c r="AG118" s="74"/>
      <c r="AH118" s="74">
        <v>32.332283816284217</v>
      </c>
      <c r="AI118" s="74"/>
      <c r="AJ118" s="74"/>
      <c r="AK118" s="74"/>
      <c r="AL118" s="74"/>
      <c r="AM118" s="74"/>
      <c r="AN118" s="74"/>
      <c r="AO118" s="74"/>
      <c r="AP118" s="74"/>
      <c r="AQ118" s="74"/>
      <c r="AR118" s="74"/>
      <c r="AS118" s="74"/>
      <c r="AT118" s="74"/>
      <c r="AU118" s="74"/>
      <c r="AV118" s="74">
        <v>0</v>
      </c>
      <c r="AW118" s="1475" t="s">
        <v>2295</v>
      </c>
      <c r="AX118" s="1214">
        <v>0</v>
      </c>
      <c r="AY118" s="1409" t="s">
        <v>1783</v>
      </c>
      <c r="AZ118" s="1213" t="s">
        <v>1783</v>
      </c>
      <c r="BA118" s="1213" t="s">
        <v>1783</v>
      </c>
      <c r="BB118" s="1213" t="s">
        <v>1783</v>
      </c>
      <c r="BC118" s="1213" t="s">
        <v>1786</v>
      </c>
      <c r="BD118" s="1413"/>
      <c r="BE118" s="1213" t="s">
        <v>2229</v>
      </c>
      <c r="BF118" s="1213">
        <v>0</v>
      </c>
    </row>
    <row r="119" spans="1:58" ht="43.2" x14ac:dyDescent="0.3">
      <c r="A119" s="69"/>
      <c r="B11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119" s="1476" t="s">
        <v>2431</v>
      </c>
      <c r="D119" s="1477" t="s">
        <v>2231</v>
      </c>
      <c r="E119" s="1478" t="s">
        <v>768</v>
      </c>
      <c r="F119" s="1217" t="str">
        <f>VLOOKUP(TBL4_OptApp[[#This Row],[Option type
Defined List]],'Option Typs_Grps'!B$2:C$47, 2, FALSE)</f>
        <v>Resource Options</v>
      </c>
      <c r="G119" s="1407" t="s">
        <v>354</v>
      </c>
      <c r="H119" s="72" t="s">
        <v>759</v>
      </c>
      <c r="I119" s="72" t="s">
        <v>1784</v>
      </c>
      <c r="J119" s="1412"/>
      <c r="K119" s="1355"/>
      <c r="L119" s="72" t="s">
        <v>1783</v>
      </c>
      <c r="M119" s="1214" t="s">
        <v>1783</v>
      </c>
      <c r="N119" s="1412" t="s">
        <v>1783</v>
      </c>
      <c r="O119" s="72" t="s">
        <v>1783</v>
      </c>
      <c r="P119" s="72" t="s">
        <v>1783</v>
      </c>
      <c r="Q119" s="72" t="s">
        <v>1783</v>
      </c>
      <c r="R119" s="1475" t="s">
        <v>1864</v>
      </c>
      <c r="S119" s="1355" t="s">
        <v>1509</v>
      </c>
      <c r="T119" s="1355" t="s">
        <v>354</v>
      </c>
      <c r="U119" s="74">
        <v>50</v>
      </c>
      <c r="V119" s="74"/>
      <c r="W119" s="74"/>
      <c r="X119" s="74"/>
      <c r="Y119" s="74"/>
      <c r="Z119" s="74"/>
      <c r="AA119" s="74"/>
      <c r="AB119" s="1408"/>
      <c r="AC119" s="74"/>
      <c r="AD119" s="74"/>
      <c r="AE119" s="74"/>
      <c r="AF119" s="1409"/>
      <c r="AG119" s="74"/>
      <c r="AH119" s="74"/>
      <c r="AI119" s="74">
        <v>-3.5147315174999998E-4</v>
      </c>
      <c r="AJ119" s="74">
        <v>-127.68299338769501</v>
      </c>
      <c r="AK119" s="74"/>
      <c r="AL119" s="74"/>
      <c r="AM119" s="74">
        <v>-2.1923765175E-4</v>
      </c>
      <c r="AN119" s="74"/>
      <c r="AO119" s="74">
        <v>-1.322355E-4</v>
      </c>
      <c r="AP119" s="74" t="s">
        <v>1791</v>
      </c>
      <c r="AQ119" s="74"/>
      <c r="AR119" s="74">
        <v>7</v>
      </c>
      <c r="AS119" s="74"/>
      <c r="AT119" s="74"/>
      <c r="AU119" s="74"/>
      <c r="AV119" s="74">
        <v>0</v>
      </c>
      <c r="AW119" s="1475" t="s">
        <v>2402</v>
      </c>
      <c r="AX119" s="75"/>
      <c r="AY119" s="1409" t="s">
        <v>1783</v>
      </c>
      <c r="AZ119" s="1213" t="s">
        <v>1783</v>
      </c>
      <c r="BA119" s="1213" t="s">
        <v>1783</v>
      </c>
      <c r="BB119" s="1213" t="s">
        <v>1783</v>
      </c>
      <c r="BC119" s="1213"/>
      <c r="BD119" s="1413"/>
      <c r="BE119" s="1213" t="s">
        <v>2431</v>
      </c>
      <c r="BF119" s="1213">
        <v>50</v>
      </c>
    </row>
    <row r="120" spans="1:58" ht="43.2" x14ac:dyDescent="0.3">
      <c r="A120" s="69"/>
      <c r="B12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0" s="1476" t="s">
        <v>2049</v>
      </c>
      <c r="D120" s="1477" t="s">
        <v>2050</v>
      </c>
      <c r="E120" s="1478" t="s">
        <v>780</v>
      </c>
      <c r="F120" s="1217" t="str">
        <f>VLOOKUP(TBL4_OptApp[[#This Row],[Option type
Defined List]],'Option Typs_Grps'!B$2:C$47, 2, FALSE)</f>
        <v>Customer Options</v>
      </c>
      <c r="G120" s="1407" t="s">
        <v>354</v>
      </c>
      <c r="H120" s="72" t="s">
        <v>765</v>
      </c>
      <c r="I120" s="72" t="s">
        <v>1783</v>
      </c>
      <c r="J120" s="1412"/>
      <c r="K120" s="1355"/>
      <c r="L120" s="72" t="s">
        <v>1784</v>
      </c>
      <c r="M120" s="1214" t="s">
        <v>1784</v>
      </c>
      <c r="N120" s="1412" t="s">
        <v>1784</v>
      </c>
      <c r="O120" s="72" t="s">
        <v>1784</v>
      </c>
      <c r="P120" s="72" t="s">
        <v>1784</v>
      </c>
      <c r="Q120" s="72" t="s">
        <v>1784</v>
      </c>
      <c r="R120" s="1475"/>
      <c r="S120" s="1355"/>
      <c r="T120" s="1355"/>
      <c r="U120" s="74">
        <v>23.8415</v>
      </c>
      <c r="V120" s="74"/>
      <c r="W120" s="74" t="s">
        <v>934</v>
      </c>
      <c r="X120" s="74"/>
      <c r="Y120" s="74"/>
      <c r="Z120" s="74"/>
      <c r="AA120" s="74">
        <v>15.883851999999997</v>
      </c>
      <c r="AB120" s="1408">
        <v>22.490400000000001</v>
      </c>
      <c r="AC120" s="74"/>
      <c r="AD120" s="74"/>
      <c r="AE120" s="74"/>
      <c r="AF120" s="1409"/>
      <c r="AG120" s="74"/>
      <c r="AH120" s="74"/>
      <c r="AI120" s="74"/>
      <c r="AJ120" s="74"/>
      <c r="AK120" s="74"/>
      <c r="AL120" s="74"/>
      <c r="AM120" s="74"/>
      <c r="AN120" s="74"/>
      <c r="AO120" s="74"/>
      <c r="AP120" s="74"/>
      <c r="AQ120" s="74"/>
      <c r="AR120" s="74"/>
      <c r="AS120" s="74"/>
      <c r="AT120" s="74"/>
      <c r="AU120" s="74"/>
      <c r="AV120" s="74">
        <v>0</v>
      </c>
      <c r="AW120" s="1475" t="s">
        <v>2049</v>
      </c>
      <c r="AX120" s="1214">
        <v>0</v>
      </c>
      <c r="AY120" s="1409" t="s">
        <v>1784</v>
      </c>
      <c r="AZ120" s="1213" t="s">
        <v>1784</v>
      </c>
      <c r="BA120" s="1213" t="s">
        <v>1784</v>
      </c>
      <c r="BB120" s="1213" t="s">
        <v>1784</v>
      </c>
      <c r="BC120" s="1213" t="s">
        <v>1786</v>
      </c>
      <c r="BD120" s="1413"/>
      <c r="BE120" s="1213" t="s">
        <v>2049</v>
      </c>
      <c r="BF120" s="1213">
        <v>23.8415</v>
      </c>
    </row>
    <row r="121" spans="1:58" ht="178.2" customHeight="1" x14ac:dyDescent="0.3">
      <c r="A121" s="69"/>
      <c r="B12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1" s="1476" t="s">
        <v>2051</v>
      </c>
      <c r="D121" s="1477" t="s">
        <v>2052</v>
      </c>
      <c r="E121" s="1478" t="s">
        <v>777</v>
      </c>
      <c r="F121" s="1217" t="str">
        <f>VLOOKUP(TBL4_OptApp[[#This Row],[Option type
Defined List]],'Option Typs_Grps'!B$2:C$47, 2, FALSE)</f>
        <v>Customer Options</v>
      </c>
      <c r="G121" s="1407" t="s">
        <v>354</v>
      </c>
      <c r="H121" s="72" t="s">
        <v>765</v>
      </c>
      <c r="I121" s="72" t="s">
        <v>1783</v>
      </c>
      <c r="J121" s="1412"/>
      <c r="K121" s="1355" t="s">
        <v>2296</v>
      </c>
      <c r="L121" s="72" t="s">
        <v>1784</v>
      </c>
      <c r="M121" s="1214" t="s">
        <v>1784</v>
      </c>
      <c r="N121" s="1412" t="s">
        <v>1784</v>
      </c>
      <c r="O121" s="72" t="s">
        <v>1784</v>
      </c>
      <c r="P121" s="72" t="s">
        <v>1784</v>
      </c>
      <c r="Q121" s="72" t="s">
        <v>1784</v>
      </c>
      <c r="R121" s="1475"/>
      <c r="S121" s="1355"/>
      <c r="T121" s="1355"/>
      <c r="U121" s="74">
        <v>4.4000000000000003E-3</v>
      </c>
      <c r="V121" s="74"/>
      <c r="W121" s="74" t="s">
        <v>934</v>
      </c>
      <c r="X121" s="74"/>
      <c r="Y121" s="74">
        <v>2.6702651808066389E-4</v>
      </c>
      <c r="Z121" s="74">
        <v>2.6702651808066389E-4</v>
      </c>
      <c r="AA121" s="74">
        <v>23.016794000000004</v>
      </c>
      <c r="AB121" s="1408">
        <v>26.387799999999999</v>
      </c>
      <c r="AC121" s="74">
        <v>0.84500000000000086</v>
      </c>
      <c r="AD121" s="74"/>
      <c r="AE121" s="74"/>
      <c r="AF121" s="1409">
        <v>3.2939790000000003E-4</v>
      </c>
      <c r="AG121" s="74">
        <v>21.546153585212238</v>
      </c>
      <c r="AH121" s="74">
        <v>6.3265440731914216E-3</v>
      </c>
      <c r="AI121" s="74"/>
      <c r="AJ121" s="74"/>
      <c r="AK121" s="74"/>
      <c r="AL121" s="74"/>
      <c r="AM121" s="74"/>
      <c r="AN121" s="74"/>
      <c r="AO121" s="74"/>
      <c r="AP121" s="74"/>
      <c r="AQ121" s="74"/>
      <c r="AR121" s="74"/>
      <c r="AS121" s="74"/>
      <c r="AT121" s="74"/>
      <c r="AU121" s="74"/>
      <c r="AV121" s="74">
        <v>0</v>
      </c>
      <c r="AW121" s="1475" t="s">
        <v>2051</v>
      </c>
      <c r="AX121" s="75">
        <v>21.546153585212238</v>
      </c>
      <c r="AY121" s="1409" t="s">
        <v>1784</v>
      </c>
      <c r="AZ121" s="1213" t="s">
        <v>1784</v>
      </c>
      <c r="BA121" s="1213" t="s">
        <v>1784</v>
      </c>
      <c r="BB121" s="1213" t="s">
        <v>1784</v>
      </c>
      <c r="BC121" s="1213" t="s">
        <v>1786</v>
      </c>
      <c r="BD121" s="1413"/>
      <c r="BE121" s="1213" t="s">
        <v>2051</v>
      </c>
      <c r="BF121" s="1213">
        <v>4.4000000000000003E-3</v>
      </c>
    </row>
    <row r="122" spans="1:58" ht="175.95" customHeight="1" x14ac:dyDescent="0.3">
      <c r="A122" s="69"/>
      <c r="B12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2" s="1476" t="s">
        <v>2053</v>
      </c>
      <c r="D122" s="1477" t="s">
        <v>2054</v>
      </c>
      <c r="E122" s="1478" t="s">
        <v>1278</v>
      </c>
      <c r="F122" s="1217" t="str">
        <f>VLOOKUP(TBL4_OptApp[[#This Row],[Option type
Defined List]],'Option Typs_Grps'!B$2:C$47, 2, FALSE)</f>
        <v>Customer Options</v>
      </c>
      <c r="G122" s="1407" t="s">
        <v>354</v>
      </c>
      <c r="H122" s="72" t="s">
        <v>765</v>
      </c>
      <c r="I122" s="72" t="s">
        <v>1783</v>
      </c>
      <c r="J122" s="1412"/>
      <c r="K122" s="1355" t="s">
        <v>2297</v>
      </c>
      <c r="L122" s="72" t="s">
        <v>1784</v>
      </c>
      <c r="M122" s="1214" t="s">
        <v>1784</v>
      </c>
      <c r="N122" s="1412" t="s">
        <v>1784</v>
      </c>
      <c r="O122" s="72" t="s">
        <v>1784</v>
      </c>
      <c r="P122" s="72" t="s">
        <v>1784</v>
      </c>
      <c r="Q122" s="72" t="s">
        <v>1784</v>
      </c>
      <c r="R122" s="1475"/>
      <c r="S122" s="1355"/>
      <c r="T122" s="1355"/>
      <c r="U122" s="74">
        <v>10.0786</v>
      </c>
      <c r="V122" s="74"/>
      <c r="W122" s="74" t="s">
        <v>934</v>
      </c>
      <c r="X122" s="74"/>
      <c r="Y122" s="74">
        <v>0.28008071072515178</v>
      </c>
      <c r="Z122" s="74">
        <v>0.91042769471561602</v>
      </c>
      <c r="AA122" s="74">
        <v>13.500131999999999</v>
      </c>
      <c r="AB122" s="1408">
        <v>16.635999999999999</v>
      </c>
      <c r="AC122" s="74">
        <v>7.1280000000000125</v>
      </c>
      <c r="AD122" s="74"/>
      <c r="AE122" s="74"/>
      <c r="AF122" s="1409">
        <v>3.5825328000000057E-3</v>
      </c>
      <c r="AG122" s="74">
        <v>10.064934142033245</v>
      </c>
      <c r="AH122" s="74">
        <v>8.4497283533535228</v>
      </c>
      <c r="AI122" s="74"/>
      <c r="AJ122" s="74"/>
      <c r="AK122" s="74"/>
      <c r="AL122" s="74"/>
      <c r="AM122" s="74"/>
      <c r="AN122" s="74"/>
      <c r="AO122" s="74"/>
      <c r="AP122" s="74"/>
      <c r="AQ122" s="74"/>
      <c r="AR122" s="74"/>
      <c r="AS122" s="74"/>
      <c r="AT122" s="74"/>
      <c r="AU122" s="74"/>
      <c r="AV122" s="74">
        <v>0</v>
      </c>
      <c r="AW122" s="1475" t="s">
        <v>2053</v>
      </c>
      <c r="AX122" s="75">
        <v>10.064934142033245</v>
      </c>
      <c r="AY122" s="1409" t="s">
        <v>1784</v>
      </c>
      <c r="AZ122" s="1213" t="s">
        <v>1784</v>
      </c>
      <c r="BA122" s="1213" t="s">
        <v>1784</v>
      </c>
      <c r="BB122" s="1213" t="s">
        <v>1784</v>
      </c>
      <c r="BC122" s="1213" t="s">
        <v>1786</v>
      </c>
      <c r="BD122" s="1413"/>
      <c r="BE122" s="1213" t="s">
        <v>2053</v>
      </c>
      <c r="BF122" s="1213">
        <v>10.0786</v>
      </c>
    </row>
    <row r="123" spans="1:58" ht="151.80000000000001" x14ac:dyDescent="0.3">
      <c r="A123" s="69"/>
      <c r="B12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3" s="1476" t="s">
        <v>2055</v>
      </c>
      <c r="D123" s="1477" t="s">
        <v>2056</v>
      </c>
      <c r="E123" s="1478" t="s">
        <v>777</v>
      </c>
      <c r="F123" s="1217" t="str">
        <f>VLOOKUP(TBL4_OptApp[[#This Row],[Option type
Defined List]],'Option Typs_Grps'!B$2:C$47, 2, FALSE)</f>
        <v>Customer Options</v>
      </c>
      <c r="G123" s="1407" t="s">
        <v>354</v>
      </c>
      <c r="H123" s="72" t="s">
        <v>765</v>
      </c>
      <c r="I123" s="72" t="s">
        <v>1783</v>
      </c>
      <c r="J123" s="1412"/>
      <c r="K123" s="1355" t="s">
        <v>2298</v>
      </c>
      <c r="L123" s="72" t="s">
        <v>1784</v>
      </c>
      <c r="M123" s="1214" t="s">
        <v>1784</v>
      </c>
      <c r="N123" s="1412" t="s">
        <v>1784</v>
      </c>
      <c r="O123" s="72" t="s">
        <v>1784</v>
      </c>
      <c r="P123" s="72" t="s">
        <v>1784</v>
      </c>
      <c r="Q123" s="72" t="s">
        <v>1784</v>
      </c>
      <c r="R123" s="1475"/>
      <c r="S123" s="1355"/>
      <c r="T123" s="1355"/>
      <c r="U123" s="74">
        <v>7.5000000000000011E-2</v>
      </c>
      <c r="V123" s="74"/>
      <c r="W123" s="74" t="s">
        <v>934</v>
      </c>
      <c r="X123" s="74"/>
      <c r="Y123" s="74">
        <v>2.0917077249652014E-2</v>
      </c>
      <c r="Z123" s="74">
        <v>2.0917077249652014E-2</v>
      </c>
      <c r="AA123" s="74">
        <v>23.016794000000004</v>
      </c>
      <c r="AB123" s="1408">
        <v>26.387799999999999</v>
      </c>
      <c r="AC123" s="74">
        <v>0.84500000000000086</v>
      </c>
      <c r="AD123" s="74"/>
      <c r="AE123" s="74"/>
      <c r="AF123" s="1409">
        <v>3.2939790000000003E-4</v>
      </c>
      <c r="AG123" s="74">
        <v>13.425339822568047</v>
      </c>
      <c r="AH123" s="74">
        <v>9.4441699323946485E-2</v>
      </c>
      <c r="AI123" s="74"/>
      <c r="AJ123" s="74"/>
      <c r="AK123" s="74"/>
      <c r="AL123" s="74"/>
      <c r="AM123" s="74"/>
      <c r="AN123" s="74"/>
      <c r="AO123" s="74"/>
      <c r="AP123" s="74"/>
      <c r="AQ123" s="74"/>
      <c r="AR123" s="74"/>
      <c r="AS123" s="74"/>
      <c r="AT123" s="74"/>
      <c r="AU123" s="74"/>
      <c r="AV123" s="74">
        <v>0</v>
      </c>
      <c r="AW123" s="1475" t="s">
        <v>2055</v>
      </c>
      <c r="AX123" s="75">
        <v>13.425339822568047</v>
      </c>
      <c r="AY123" s="1409" t="s">
        <v>1784</v>
      </c>
      <c r="AZ123" s="1213" t="s">
        <v>1784</v>
      </c>
      <c r="BA123" s="1213" t="s">
        <v>1784</v>
      </c>
      <c r="BB123" s="1213" t="s">
        <v>1784</v>
      </c>
      <c r="BC123" s="1213" t="s">
        <v>1786</v>
      </c>
      <c r="BD123" s="1413"/>
      <c r="BE123" s="1213" t="s">
        <v>2055</v>
      </c>
      <c r="BF123" s="1213">
        <v>7.5000000000000011E-2</v>
      </c>
    </row>
    <row r="124" spans="1:58" ht="151.80000000000001" x14ac:dyDescent="0.3">
      <c r="A124" s="69"/>
      <c r="B12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4" s="1476" t="s">
        <v>2057</v>
      </c>
      <c r="D124" s="1477" t="s">
        <v>2058</v>
      </c>
      <c r="E124" s="1478" t="s">
        <v>777</v>
      </c>
      <c r="F124" s="1217" t="str">
        <f>VLOOKUP(TBL4_OptApp[[#This Row],[Option type
Defined List]],'Option Typs_Grps'!B$2:C$47, 2, FALSE)</f>
        <v>Customer Options</v>
      </c>
      <c r="G124" s="1407" t="s">
        <v>354</v>
      </c>
      <c r="H124" s="72" t="s">
        <v>765</v>
      </c>
      <c r="I124" s="72" t="s">
        <v>1783</v>
      </c>
      <c r="J124" s="1412"/>
      <c r="K124" s="1355" t="s">
        <v>2299</v>
      </c>
      <c r="L124" s="72" t="s">
        <v>1784</v>
      </c>
      <c r="M124" s="1214" t="s">
        <v>1784</v>
      </c>
      <c r="N124" s="1412" t="s">
        <v>1784</v>
      </c>
      <c r="O124" s="72" t="s">
        <v>1784</v>
      </c>
      <c r="P124" s="72" t="s">
        <v>1784</v>
      </c>
      <c r="Q124" s="72" t="s">
        <v>1784</v>
      </c>
      <c r="R124" s="1475"/>
      <c r="S124" s="1355"/>
      <c r="T124" s="1355"/>
      <c r="U124" s="74">
        <v>2.3948999999999998</v>
      </c>
      <c r="V124" s="74"/>
      <c r="W124" s="74" t="s">
        <v>934</v>
      </c>
      <c r="X124" s="74"/>
      <c r="Y124" s="74">
        <v>0.44504419680110668</v>
      </c>
      <c r="Z124" s="74">
        <v>0.44504419680110668</v>
      </c>
      <c r="AA124" s="74">
        <v>23.016794000000004</v>
      </c>
      <c r="AB124" s="1408">
        <v>26.387799999999999</v>
      </c>
      <c r="AC124" s="74"/>
      <c r="AD124" s="74"/>
      <c r="AE124" s="74"/>
      <c r="AF124" s="1409"/>
      <c r="AG124" s="74">
        <v>1.661578070643412</v>
      </c>
      <c r="AH124" s="74">
        <v>0.26167773556610802</v>
      </c>
      <c r="AI124" s="74"/>
      <c r="AJ124" s="74"/>
      <c r="AK124" s="74"/>
      <c r="AL124" s="74"/>
      <c r="AM124" s="74"/>
      <c r="AN124" s="74"/>
      <c r="AO124" s="74"/>
      <c r="AP124" s="74"/>
      <c r="AQ124" s="74"/>
      <c r="AR124" s="74"/>
      <c r="AS124" s="74"/>
      <c r="AT124" s="74"/>
      <c r="AU124" s="74"/>
      <c r="AV124" s="74">
        <v>0</v>
      </c>
      <c r="AW124" s="1475" t="s">
        <v>2057</v>
      </c>
      <c r="AX124" s="75">
        <v>1.661578070643412</v>
      </c>
      <c r="AY124" s="1409" t="s">
        <v>1784</v>
      </c>
      <c r="AZ124" s="1213" t="s">
        <v>1784</v>
      </c>
      <c r="BA124" s="1213" t="s">
        <v>1784</v>
      </c>
      <c r="BB124" s="1213" t="s">
        <v>1784</v>
      </c>
      <c r="BC124" s="1213" t="s">
        <v>1786</v>
      </c>
      <c r="BD124" s="1413"/>
      <c r="BE124" s="1213" t="s">
        <v>2057</v>
      </c>
      <c r="BF124" s="1213">
        <v>2.3948999999999998</v>
      </c>
    </row>
    <row r="125" spans="1:58" ht="151.80000000000001" x14ac:dyDescent="0.3">
      <c r="A125" s="69"/>
      <c r="B12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5" s="1476" t="s">
        <v>2059</v>
      </c>
      <c r="D125" s="1477" t="s">
        <v>2060</v>
      </c>
      <c r="E125" s="1478" t="s">
        <v>777</v>
      </c>
      <c r="F125" s="1217" t="str">
        <f>VLOOKUP(TBL4_OptApp[[#This Row],[Option type
Defined List]],'Option Typs_Grps'!B$2:C$47, 2, FALSE)</f>
        <v>Customer Options</v>
      </c>
      <c r="G125" s="1407" t="s">
        <v>354</v>
      </c>
      <c r="H125" s="72" t="s">
        <v>765</v>
      </c>
      <c r="I125" s="72" t="s">
        <v>1783</v>
      </c>
      <c r="J125" s="1412"/>
      <c r="K125" s="1355" t="s">
        <v>2300</v>
      </c>
      <c r="L125" s="72" t="s">
        <v>1784</v>
      </c>
      <c r="M125" s="1214" t="s">
        <v>1784</v>
      </c>
      <c r="N125" s="1412" t="s">
        <v>1784</v>
      </c>
      <c r="O125" s="72" t="s">
        <v>1784</v>
      </c>
      <c r="P125" s="72" t="s">
        <v>1784</v>
      </c>
      <c r="Q125" s="72" t="s">
        <v>1784</v>
      </c>
      <c r="R125" s="1475"/>
      <c r="S125" s="1355"/>
      <c r="T125" s="1355"/>
      <c r="U125" s="74">
        <v>0.11609999999999999</v>
      </c>
      <c r="V125" s="74"/>
      <c r="W125" s="74" t="s">
        <v>934</v>
      </c>
      <c r="X125" s="74"/>
      <c r="Y125" s="74">
        <v>3.2043182169679663E-2</v>
      </c>
      <c r="Z125" s="74">
        <v>3.2043182169679663E-2</v>
      </c>
      <c r="AA125" s="74">
        <v>23.016793999999994</v>
      </c>
      <c r="AB125" s="1408">
        <v>26.387799999999999</v>
      </c>
      <c r="AC125" s="74">
        <v>0.84500000000000086</v>
      </c>
      <c r="AD125" s="74"/>
      <c r="AE125" s="74"/>
      <c r="AF125" s="1409">
        <v>3.2939790000000003E-4</v>
      </c>
      <c r="AG125" s="74">
        <v>137.21933838101742</v>
      </c>
      <c r="AH125" s="74">
        <v>0.75918528878297042</v>
      </c>
      <c r="AI125" s="74"/>
      <c r="AJ125" s="74"/>
      <c r="AK125" s="74"/>
      <c r="AL125" s="74"/>
      <c r="AM125" s="74"/>
      <c r="AN125" s="74"/>
      <c r="AO125" s="74"/>
      <c r="AP125" s="74"/>
      <c r="AQ125" s="74"/>
      <c r="AR125" s="74"/>
      <c r="AS125" s="74"/>
      <c r="AT125" s="74"/>
      <c r="AU125" s="74"/>
      <c r="AV125" s="74">
        <v>0</v>
      </c>
      <c r="AW125" s="1475" t="s">
        <v>2059</v>
      </c>
      <c r="AX125" s="75">
        <v>137.21933838101742</v>
      </c>
      <c r="AY125" s="1409" t="s">
        <v>1784</v>
      </c>
      <c r="AZ125" s="1213" t="s">
        <v>1784</v>
      </c>
      <c r="BA125" s="1213" t="s">
        <v>1784</v>
      </c>
      <c r="BB125" s="1213" t="s">
        <v>1784</v>
      </c>
      <c r="BC125" s="1213" t="s">
        <v>1786</v>
      </c>
      <c r="BD125" s="1413"/>
      <c r="BE125" s="1213" t="s">
        <v>2059</v>
      </c>
      <c r="BF125" s="1213">
        <v>0.11609999999999999</v>
      </c>
    </row>
    <row r="126" spans="1:58" ht="151.80000000000001" x14ac:dyDescent="0.3">
      <c r="A126" s="69"/>
      <c r="B12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6" s="1476" t="s">
        <v>2061</v>
      </c>
      <c r="D126" s="1477" t="s">
        <v>2062</v>
      </c>
      <c r="E126" s="1478" t="s">
        <v>1235</v>
      </c>
      <c r="F126" s="1217" t="str">
        <f>VLOOKUP(TBL4_OptApp[[#This Row],[Option type
Defined List]],'Option Typs_Grps'!B$2:C$47, 2, FALSE)</f>
        <v>Customer Options</v>
      </c>
      <c r="G126" s="1407" t="s">
        <v>354</v>
      </c>
      <c r="H126" s="72" t="s">
        <v>765</v>
      </c>
      <c r="I126" s="72" t="s">
        <v>1783</v>
      </c>
      <c r="J126" s="1412"/>
      <c r="K126" s="1355" t="s">
        <v>2301</v>
      </c>
      <c r="L126" s="72" t="s">
        <v>1784</v>
      </c>
      <c r="M126" s="1214" t="s">
        <v>1784</v>
      </c>
      <c r="N126" s="1412" t="s">
        <v>1784</v>
      </c>
      <c r="O126" s="72" t="s">
        <v>1784</v>
      </c>
      <c r="P126" s="72" t="s">
        <v>1784</v>
      </c>
      <c r="Q126" s="72" t="s">
        <v>1784</v>
      </c>
      <c r="R126" s="1475"/>
      <c r="S126" s="1355"/>
      <c r="T126" s="1355"/>
      <c r="U126" s="74">
        <v>0.28339999999999999</v>
      </c>
      <c r="V126" s="74"/>
      <c r="W126" s="74" t="s">
        <v>934</v>
      </c>
      <c r="X126" s="74"/>
      <c r="Y126" s="74">
        <v>4.4504419680110622E-3</v>
      </c>
      <c r="Z126" s="74">
        <v>4.4504419680110622E-3</v>
      </c>
      <c r="AA126" s="74">
        <v>23.016794000000004</v>
      </c>
      <c r="AB126" s="1408">
        <v>26.387799999999999</v>
      </c>
      <c r="AC126" s="74">
        <v>1.8100000000000003</v>
      </c>
      <c r="AD126" s="74"/>
      <c r="AE126" s="74"/>
      <c r="AF126" s="1409">
        <v>7.0557420000000022E-4</v>
      </c>
      <c r="AG126" s="74">
        <v>5.5149642165379156</v>
      </c>
      <c r="AH126" s="74">
        <v>0.105442401219857</v>
      </c>
      <c r="AI126" s="74"/>
      <c r="AJ126" s="74"/>
      <c r="AK126" s="74"/>
      <c r="AL126" s="74"/>
      <c r="AM126" s="74"/>
      <c r="AN126" s="74"/>
      <c r="AO126" s="74"/>
      <c r="AP126" s="74"/>
      <c r="AQ126" s="74"/>
      <c r="AR126" s="74"/>
      <c r="AS126" s="74"/>
      <c r="AT126" s="74"/>
      <c r="AU126" s="74"/>
      <c r="AV126" s="74">
        <v>0</v>
      </c>
      <c r="AW126" s="1475" t="s">
        <v>2061</v>
      </c>
      <c r="AX126" s="75">
        <v>5.5149642165379156</v>
      </c>
      <c r="AY126" s="1409" t="s">
        <v>1784</v>
      </c>
      <c r="AZ126" s="1213" t="s">
        <v>1784</v>
      </c>
      <c r="BA126" s="1213" t="s">
        <v>1784</v>
      </c>
      <c r="BB126" s="1213" t="s">
        <v>1784</v>
      </c>
      <c r="BC126" s="1213" t="s">
        <v>1786</v>
      </c>
      <c r="BD126" s="1413"/>
      <c r="BE126" s="1213" t="s">
        <v>2061</v>
      </c>
      <c r="BF126" s="1213">
        <v>0.28339999999999999</v>
      </c>
    </row>
    <row r="127" spans="1:58" ht="151.80000000000001" x14ac:dyDescent="0.3">
      <c r="A127" s="69"/>
      <c r="B12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7" s="1476" t="s">
        <v>2063</v>
      </c>
      <c r="D127" s="1477" t="s">
        <v>2064</v>
      </c>
      <c r="E127" s="1478" t="s">
        <v>777</v>
      </c>
      <c r="F127" s="1217" t="str">
        <f>VLOOKUP(TBL4_OptApp[[#This Row],[Option type
Defined List]],'Option Typs_Grps'!B$2:C$47, 2, FALSE)</f>
        <v>Customer Options</v>
      </c>
      <c r="G127" s="1407" t="s">
        <v>354</v>
      </c>
      <c r="H127" s="72" t="s">
        <v>765</v>
      </c>
      <c r="I127" s="72" t="s">
        <v>1783</v>
      </c>
      <c r="J127" s="1412"/>
      <c r="K127" s="1355" t="s">
        <v>2302</v>
      </c>
      <c r="L127" s="72" t="s">
        <v>1784</v>
      </c>
      <c r="M127" s="1214" t="s">
        <v>1784</v>
      </c>
      <c r="N127" s="1412" t="s">
        <v>1784</v>
      </c>
      <c r="O127" s="72" t="s">
        <v>1784</v>
      </c>
      <c r="P127" s="72" t="s">
        <v>1784</v>
      </c>
      <c r="Q127" s="72" t="s">
        <v>1784</v>
      </c>
      <c r="R127" s="1475"/>
      <c r="S127" s="1355"/>
      <c r="T127" s="1355"/>
      <c r="U127" s="74">
        <v>0.72560000000000002</v>
      </c>
      <c r="V127" s="74"/>
      <c r="W127" s="74" t="s">
        <v>934</v>
      </c>
      <c r="X127" s="74"/>
      <c r="Y127" s="74">
        <v>4.4860455037551546E-2</v>
      </c>
      <c r="Z127" s="74">
        <v>4.4860455037551546E-2</v>
      </c>
      <c r="AA127" s="74">
        <v>23.016794000000001</v>
      </c>
      <c r="AB127" s="1408">
        <v>26.387799999999999</v>
      </c>
      <c r="AC127" s="74">
        <v>0.84500000000000086</v>
      </c>
      <c r="AD127" s="74"/>
      <c r="AE127" s="74"/>
      <c r="AF127" s="1409">
        <v>3.2939790000000003E-4</v>
      </c>
      <c r="AG127" s="74">
        <v>17.596527284857245</v>
      </c>
      <c r="AH127" s="74">
        <v>1.0628594042961583</v>
      </c>
      <c r="AI127" s="74"/>
      <c r="AJ127" s="74"/>
      <c r="AK127" s="74"/>
      <c r="AL127" s="74"/>
      <c r="AM127" s="74"/>
      <c r="AN127" s="74"/>
      <c r="AO127" s="74"/>
      <c r="AP127" s="74"/>
      <c r="AQ127" s="74"/>
      <c r="AR127" s="74"/>
      <c r="AS127" s="74"/>
      <c r="AT127" s="74"/>
      <c r="AU127" s="74"/>
      <c r="AV127" s="74">
        <v>0</v>
      </c>
      <c r="AW127" s="1475" t="s">
        <v>2063</v>
      </c>
      <c r="AX127" s="75">
        <v>17.596527284857245</v>
      </c>
      <c r="AY127" s="1409" t="s">
        <v>1784</v>
      </c>
      <c r="AZ127" s="1213" t="s">
        <v>1784</v>
      </c>
      <c r="BA127" s="1213" t="s">
        <v>1784</v>
      </c>
      <c r="BB127" s="1213" t="s">
        <v>1784</v>
      </c>
      <c r="BC127" s="1213" t="s">
        <v>1786</v>
      </c>
      <c r="BD127" s="1413"/>
      <c r="BE127" s="1213" t="s">
        <v>2063</v>
      </c>
      <c r="BF127" s="1213">
        <v>0.72560000000000002</v>
      </c>
    </row>
    <row r="128" spans="1:58" ht="151.80000000000001" x14ac:dyDescent="0.3">
      <c r="A128" s="69"/>
      <c r="B12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8" s="1476" t="s">
        <v>2065</v>
      </c>
      <c r="D128" s="1477" t="s">
        <v>2066</v>
      </c>
      <c r="E128" s="1478" t="s">
        <v>777</v>
      </c>
      <c r="F128" s="1217" t="str">
        <f>VLOOKUP(TBL4_OptApp[[#This Row],[Option type
Defined List]],'Option Typs_Grps'!B$2:C$47, 2, FALSE)</f>
        <v>Customer Options</v>
      </c>
      <c r="G128" s="1407" t="s">
        <v>354</v>
      </c>
      <c r="H128" s="72" t="s">
        <v>765</v>
      </c>
      <c r="I128" s="72" t="s">
        <v>1783</v>
      </c>
      <c r="J128" s="1412"/>
      <c r="K128" s="1355" t="s">
        <v>2303</v>
      </c>
      <c r="L128" s="72" t="s">
        <v>1784</v>
      </c>
      <c r="M128" s="1214" t="s">
        <v>1784</v>
      </c>
      <c r="N128" s="1412" t="s">
        <v>1784</v>
      </c>
      <c r="O128" s="72" t="s">
        <v>1784</v>
      </c>
      <c r="P128" s="72" t="s">
        <v>1784</v>
      </c>
      <c r="Q128" s="72" t="s">
        <v>1784</v>
      </c>
      <c r="R128" s="1475"/>
      <c r="S128" s="1355"/>
      <c r="T128" s="1355"/>
      <c r="U128" s="74">
        <v>3.4649999999999999</v>
      </c>
      <c r="V128" s="74"/>
      <c r="W128" s="74" t="s">
        <v>934</v>
      </c>
      <c r="X128" s="74"/>
      <c r="Y128" s="74">
        <v>7.4767425062586034E-3</v>
      </c>
      <c r="Z128" s="74">
        <v>7.4767425062586034E-3</v>
      </c>
      <c r="AA128" s="74">
        <v>23.016793999999994</v>
      </c>
      <c r="AB128" s="1408">
        <v>26.387799999999999</v>
      </c>
      <c r="AC128" s="74">
        <v>0.84500000000000086</v>
      </c>
      <c r="AD128" s="74"/>
      <c r="AE128" s="74"/>
      <c r="AF128" s="1409">
        <v>3.2939790000000003E-4</v>
      </c>
      <c r="AG128" s="74">
        <v>0.9751708845612751</v>
      </c>
      <c r="AH128" s="74">
        <v>0.26313331527043399</v>
      </c>
      <c r="AI128" s="74"/>
      <c r="AJ128" s="74"/>
      <c r="AK128" s="74"/>
      <c r="AL128" s="74"/>
      <c r="AM128" s="74"/>
      <c r="AN128" s="74"/>
      <c r="AO128" s="74"/>
      <c r="AP128" s="74"/>
      <c r="AQ128" s="74"/>
      <c r="AR128" s="74"/>
      <c r="AS128" s="74"/>
      <c r="AT128" s="74"/>
      <c r="AU128" s="74"/>
      <c r="AV128" s="74">
        <v>0</v>
      </c>
      <c r="AW128" s="1475" t="s">
        <v>2065</v>
      </c>
      <c r="AX128" s="75">
        <v>0.9751708845612751</v>
      </c>
      <c r="AY128" s="1409" t="s">
        <v>1784</v>
      </c>
      <c r="AZ128" s="1213" t="s">
        <v>1784</v>
      </c>
      <c r="BA128" s="1213" t="s">
        <v>1784</v>
      </c>
      <c r="BB128" s="1213" t="s">
        <v>1784</v>
      </c>
      <c r="BC128" s="1213" t="s">
        <v>1786</v>
      </c>
      <c r="BD128" s="1413"/>
      <c r="BE128" s="1213" t="s">
        <v>2065</v>
      </c>
      <c r="BF128" s="1213">
        <v>3.4649999999999999</v>
      </c>
    </row>
    <row r="129" spans="1:58" ht="151.80000000000001" x14ac:dyDescent="0.3">
      <c r="A129" s="69"/>
      <c r="B12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9" s="1476" t="s">
        <v>2067</v>
      </c>
      <c r="D129" s="1477" t="s">
        <v>2068</v>
      </c>
      <c r="E129" s="1478" t="s">
        <v>1262</v>
      </c>
      <c r="F129" s="1217" t="str">
        <f>VLOOKUP(TBL4_OptApp[[#This Row],[Option type
Defined List]],'Option Typs_Grps'!B$2:C$47, 2, FALSE)</f>
        <v>Customer Options</v>
      </c>
      <c r="G129" s="1407" t="s">
        <v>354</v>
      </c>
      <c r="H129" s="72" t="s">
        <v>765</v>
      </c>
      <c r="I129" s="72" t="s">
        <v>1783</v>
      </c>
      <c r="J129" s="1412"/>
      <c r="K129" s="1355" t="s">
        <v>2304</v>
      </c>
      <c r="L129" s="72" t="s">
        <v>1784</v>
      </c>
      <c r="M129" s="1214" t="s">
        <v>1784</v>
      </c>
      <c r="N129" s="1412" t="s">
        <v>1784</v>
      </c>
      <c r="O129" s="72" t="s">
        <v>1784</v>
      </c>
      <c r="P129" s="72" t="s">
        <v>1784</v>
      </c>
      <c r="Q129" s="72" t="s">
        <v>1784</v>
      </c>
      <c r="R129" s="1475"/>
      <c r="S129" s="1355"/>
      <c r="T129" s="1355"/>
      <c r="U129" s="74">
        <v>3.0099999999999998E-2</v>
      </c>
      <c r="V129" s="74"/>
      <c r="W129" s="74" t="s">
        <v>934</v>
      </c>
      <c r="X129" s="74"/>
      <c r="Y129" s="74">
        <v>4.0231995390820077E-2</v>
      </c>
      <c r="Z129" s="74">
        <v>4.0231995390820077E-2</v>
      </c>
      <c r="AA129" s="74">
        <v>23.016794000000001</v>
      </c>
      <c r="AB129" s="1408">
        <v>26.387799999999999</v>
      </c>
      <c r="AC129" s="74">
        <v>1.8100000000000003</v>
      </c>
      <c r="AD129" s="74"/>
      <c r="AE129" s="74"/>
      <c r="AF129" s="1409">
        <v>7.0557420000000022E-4</v>
      </c>
      <c r="AG129" s="74">
        <v>374.18282850148427</v>
      </c>
      <c r="AH129" s="74">
        <v>0.95319930702750744</v>
      </c>
      <c r="AI129" s="74"/>
      <c r="AJ129" s="74"/>
      <c r="AK129" s="74"/>
      <c r="AL129" s="74"/>
      <c r="AM129" s="74"/>
      <c r="AN129" s="74"/>
      <c r="AO129" s="74"/>
      <c r="AP129" s="74"/>
      <c r="AQ129" s="74"/>
      <c r="AR129" s="74"/>
      <c r="AS129" s="74"/>
      <c r="AT129" s="74"/>
      <c r="AU129" s="74"/>
      <c r="AV129" s="74">
        <v>0</v>
      </c>
      <c r="AW129" s="1475" t="s">
        <v>2067</v>
      </c>
      <c r="AX129" s="75">
        <v>374.18282850148427</v>
      </c>
      <c r="AY129" s="1409" t="s">
        <v>1784</v>
      </c>
      <c r="AZ129" s="1213" t="s">
        <v>1784</v>
      </c>
      <c r="BA129" s="1213" t="s">
        <v>1784</v>
      </c>
      <c r="BB129" s="1213" t="s">
        <v>1784</v>
      </c>
      <c r="BC129" s="1213" t="s">
        <v>1786</v>
      </c>
      <c r="BD129" s="1413"/>
      <c r="BE129" s="1213" t="s">
        <v>2067</v>
      </c>
      <c r="BF129" s="1213">
        <v>3.0099999999999998E-2</v>
      </c>
    </row>
    <row r="130" spans="1:58" ht="151.80000000000001" x14ac:dyDescent="0.3">
      <c r="A130" s="69"/>
      <c r="B13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0" s="1476" t="s">
        <v>2069</v>
      </c>
      <c r="D130" s="1477" t="s">
        <v>2070</v>
      </c>
      <c r="E130" s="1478" t="s">
        <v>1235</v>
      </c>
      <c r="F130" s="1217" t="str">
        <f>VLOOKUP(TBL4_OptApp[[#This Row],[Option type
Defined List]],'Option Typs_Grps'!B$2:C$47, 2, FALSE)</f>
        <v>Customer Options</v>
      </c>
      <c r="G130" s="1407" t="s">
        <v>354</v>
      </c>
      <c r="H130" s="72" t="s">
        <v>765</v>
      </c>
      <c r="I130" s="72" t="s">
        <v>1783</v>
      </c>
      <c r="J130" s="1412"/>
      <c r="K130" s="1355" t="s">
        <v>2305</v>
      </c>
      <c r="L130" s="72" t="s">
        <v>1784</v>
      </c>
      <c r="M130" s="1214" t="s">
        <v>1784</v>
      </c>
      <c r="N130" s="1412" t="s">
        <v>1784</v>
      </c>
      <c r="O130" s="72" t="s">
        <v>1784</v>
      </c>
      <c r="P130" s="72" t="s">
        <v>1784</v>
      </c>
      <c r="Q130" s="72" t="s">
        <v>1784</v>
      </c>
      <c r="R130" s="1475"/>
      <c r="S130" s="1355"/>
      <c r="T130" s="1355"/>
      <c r="U130" s="74">
        <v>0.65610000000000002</v>
      </c>
      <c r="V130" s="74"/>
      <c r="W130" s="74" t="s">
        <v>934</v>
      </c>
      <c r="X130" s="74"/>
      <c r="Y130" s="74">
        <v>1.649155775666182E-2</v>
      </c>
      <c r="Z130" s="74">
        <v>1.649155775666182E-2</v>
      </c>
      <c r="AA130" s="74">
        <v>23.016794000000004</v>
      </c>
      <c r="AB130" s="1408">
        <v>26.387799999999999</v>
      </c>
      <c r="AC130" s="74">
        <v>4.8142000000000005</v>
      </c>
      <c r="AD130" s="74"/>
      <c r="AE130" s="74"/>
      <c r="AF130" s="1409">
        <v>1.5391066999999997E-3</v>
      </c>
      <c r="AG130" s="74">
        <v>12.162571913385266</v>
      </c>
      <c r="AH130" s="74">
        <v>0.67242130232490571</v>
      </c>
      <c r="AI130" s="74"/>
      <c r="AJ130" s="74"/>
      <c r="AK130" s="74"/>
      <c r="AL130" s="74"/>
      <c r="AM130" s="74"/>
      <c r="AN130" s="74"/>
      <c r="AO130" s="74"/>
      <c r="AP130" s="74"/>
      <c r="AQ130" s="74"/>
      <c r="AR130" s="74"/>
      <c r="AS130" s="74"/>
      <c r="AT130" s="74"/>
      <c r="AU130" s="74"/>
      <c r="AV130" s="74">
        <v>0</v>
      </c>
      <c r="AW130" s="1475" t="s">
        <v>2069</v>
      </c>
      <c r="AX130" s="75">
        <v>12.162571913385266</v>
      </c>
      <c r="AY130" s="1409" t="s">
        <v>1784</v>
      </c>
      <c r="AZ130" s="1213" t="s">
        <v>1784</v>
      </c>
      <c r="BA130" s="1213" t="s">
        <v>1784</v>
      </c>
      <c r="BB130" s="1213" t="s">
        <v>1784</v>
      </c>
      <c r="BC130" s="1213" t="s">
        <v>1786</v>
      </c>
      <c r="BD130" s="1413"/>
      <c r="BE130" s="1213" t="s">
        <v>2069</v>
      </c>
      <c r="BF130" s="1213">
        <v>0.65610000000000002</v>
      </c>
    </row>
    <row r="131" spans="1:58" ht="151.80000000000001" x14ac:dyDescent="0.3">
      <c r="A131" s="69"/>
      <c r="B13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131" s="1476" t="s">
        <v>2071</v>
      </c>
      <c r="D131" s="1477" t="s">
        <v>2072</v>
      </c>
      <c r="E131" s="1478" t="s">
        <v>1219</v>
      </c>
      <c r="F131" s="1217" t="str">
        <f>VLOOKUP(TBL4_OptApp[[#This Row],[Option type
Defined List]],'Option Typs_Grps'!B$2:C$47, 2, FALSE)</f>
        <v>Distribution Options</v>
      </c>
      <c r="G131" s="1407" t="s">
        <v>354</v>
      </c>
      <c r="H131" s="72" t="s">
        <v>765</v>
      </c>
      <c r="I131" s="72" t="s">
        <v>1783</v>
      </c>
      <c r="J131" s="1412"/>
      <c r="K131" s="1355" t="s">
        <v>2306</v>
      </c>
      <c r="L131" s="72" t="s">
        <v>1784</v>
      </c>
      <c r="M131" s="1214" t="s">
        <v>1784</v>
      </c>
      <c r="N131" s="1412" t="s">
        <v>1784</v>
      </c>
      <c r="O131" s="72" t="s">
        <v>1784</v>
      </c>
      <c r="P131" s="72" t="s">
        <v>1784</v>
      </c>
      <c r="Q131" s="72" t="s">
        <v>1784</v>
      </c>
      <c r="R131" s="1475"/>
      <c r="S131" s="1355"/>
      <c r="T131" s="1355"/>
      <c r="U131" s="74">
        <v>0.3</v>
      </c>
      <c r="V131" s="74"/>
      <c r="W131" s="74" t="s">
        <v>934</v>
      </c>
      <c r="X131" s="74"/>
      <c r="Y131" s="74">
        <v>4.2724242892906231E-3</v>
      </c>
      <c r="Z131" s="74">
        <v>4.2724242892906231E-3</v>
      </c>
      <c r="AA131" s="74">
        <v>13.500132000000001</v>
      </c>
      <c r="AB131" s="1408">
        <v>16.635999999999999</v>
      </c>
      <c r="AC131" s="74"/>
      <c r="AD131" s="74"/>
      <c r="AE131" s="74"/>
      <c r="AF131" s="1409"/>
      <c r="AG131" s="74">
        <v>4.7662012619582255</v>
      </c>
      <c r="AH131" s="74">
        <v>8.1934485734682178E-2</v>
      </c>
      <c r="AI131" s="74"/>
      <c r="AJ131" s="74"/>
      <c r="AK131" s="74"/>
      <c r="AL131" s="74"/>
      <c r="AM131" s="74"/>
      <c r="AN131" s="74"/>
      <c r="AO131" s="74"/>
      <c r="AP131" s="74"/>
      <c r="AQ131" s="74"/>
      <c r="AR131" s="74"/>
      <c r="AS131" s="74"/>
      <c r="AT131" s="74"/>
      <c r="AU131" s="74"/>
      <c r="AV131" s="74">
        <v>0</v>
      </c>
      <c r="AW131" s="1475" t="s">
        <v>2071</v>
      </c>
      <c r="AX131" s="75">
        <v>4.7662012619582255</v>
      </c>
      <c r="AY131" s="1409" t="s">
        <v>1784</v>
      </c>
      <c r="AZ131" s="1213" t="s">
        <v>1784</v>
      </c>
      <c r="BA131" s="1213" t="s">
        <v>1784</v>
      </c>
      <c r="BB131" s="1213" t="s">
        <v>1784</v>
      </c>
      <c r="BC131" s="1213" t="s">
        <v>1786</v>
      </c>
      <c r="BD131" s="1413"/>
      <c r="BE131" s="1213" t="s">
        <v>2071</v>
      </c>
      <c r="BF131" s="1213">
        <v>0.3</v>
      </c>
    </row>
    <row r="132" spans="1:58" ht="151.80000000000001" x14ac:dyDescent="0.3">
      <c r="A132" s="69"/>
      <c r="B13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132" s="1476" t="s">
        <v>2073</v>
      </c>
      <c r="D132" s="1477" t="s">
        <v>2074</v>
      </c>
      <c r="E132" s="1478" t="s">
        <v>1203</v>
      </c>
      <c r="F132" s="1217" t="str">
        <f>VLOOKUP(TBL4_OptApp[[#This Row],[Option type
Defined List]],'Option Typs_Grps'!B$2:C$47, 2, FALSE)</f>
        <v>Distribution Options</v>
      </c>
      <c r="G132" s="1407" t="s">
        <v>354</v>
      </c>
      <c r="H132" s="72" t="s">
        <v>765</v>
      </c>
      <c r="I132" s="72" t="s">
        <v>1783</v>
      </c>
      <c r="J132" s="1412"/>
      <c r="K132" s="1355" t="s">
        <v>2307</v>
      </c>
      <c r="L132" s="72" t="s">
        <v>1784</v>
      </c>
      <c r="M132" s="1214" t="s">
        <v>1784</v>
      </c>
      <c r="N132" s="1412" t="s">
        <v>1784</v>
      </c>
      <c r="O132" s="72" t="s">
        <v>1784</v>
      </c>
      <c r="P132" s="72" t="s">
        <v>1784</v>
      </c>
      <c r="Q132" s="72" t="s">
        <v>1784</v>
      </c>
      <c r="R132" s="1475"/>
      <c r="S132" s="1355"/>
      <c r="T132" s="1355"/>
      <c r="U132" s="74">
        <v>6.2573999999999996</v>
      </c>
      <c r="V132" s="74"/>
      <c r="W132" s="74" t="s">
        <v>934</v>
      </c>
      <c r="X132" s="74"/>
      <c r="Y132" s="74">
        <v>2.403835289083017</v>
      </c>
      <c r="Z132" s="74">
        <v>2.4038352890830188</v>
      </c>
      <c r="AA132" s="74">
        <v>13.500131999999999</v>
      </c>
      <c r="AB132" s="1408">
        <v>16.635999999999999</v>
      </c>
      <c r="AC132" s="74">
        <v>40509.347599999994</v>
      </c>
      <c r="AD132" s="74"/>
      <c r="AE132" s="74"/>
      <c r="AF132" s="1409">
        <v>15.954774423000002</v>
      </c>
      <c r="AG132" s="74">
        <v>126.67208631860581</v>
      </c>
      <c r="AH132" s="74">
        <v>51.338393594939205</v>
      </c>
      <c r="AI132" s="74"/>
      <c r="AJ132" s="74"/>
      <c r="AK132" s="74"/>
      <c r="AL132" s="74"/>
      <c r="AM132" s="74"/>
      <c r="AN132" s="74"/>
      <c r="AO132" s="74"/>
      <c r="AP132" s="74"/>
      <c r="AQ132" s="74"/>
      <c r="AR132" s="74">
        <v>16</v>
      </c>
      <c r="AS132" s="74"/>
      <c r="AT132" s="74"/>
      <c r="AU132" s="74"/>
      <c r="AV132" s="74">
        <v>0</v>
      </c>
      <c r="AW132" s="1475" t="s">
        <v>2073</v>
      </c>
      <c r="AX132" s="75">
        <v>126.67208631860581</v>
      </c>
      <c r="AY132" s="1409" t="s">
        <v>1784</v>
      </c>
      <c r="AZ132" s="1213" t="s">
        <v>1784</v>
      </c>
      <c r="BA132" s="1213" t="s">
        <v>1784</v>
      </c>
      <c r="BB132" s="1213" t="s">
        <v>1784</v>
      </c>
      <c r="BC132" s="1213" t="s">
        <v>1786</v>
      </c>
      <c r="BD132" s="1413"/>
      <c r="BE132" s="1213" t="s">
        <v>2073</v>
      </c>
      <c r="BF132" s="1213">
        <v>6.2573999999999996</v>
      </c>
    </row>
    <row r="133" spans="1:58" ht="151.80000000000001" x14ac:dyDescent="0.3">
      <c r="A133" s="69"/>
      <c r="B13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3" s="1476" t="s">
        <v>2075</v>
      </c>
      <c r="D133" s="1477" t="s">
        <v>2076</v>
      </c>
      <c r="E133" s="1478" t="s">
        <v>777</v>
      </c>
      <c r="F133" s="1217" t="str">
        <f>VLOOKUP(TBL4_OptApp[[#This Row],[Option type
Defined List]],'Option Typs_Grps'!B$2:C$47, 2, FALSE)</f>
        <v>Customer Options</v>
      </c>
      <c r="G133" s="1407" t="s">
        <v>354</v>
      </c>
      <c r="H133" s="72" t="s">
        <v>765</v>
      </c>
      <c r="I133" s="72" t="s">
        <v>1783</v>
      </c>
      <c r="J133" s="1412"/>
      <c r="K133" s="1355" t="s">
        <v>2308</v>
      </c>
      <c r="L133" s="72" t="s">
        <v>1784</v>
      </c>
      <c r="M133" s="1214" t="s">
        <v>1784</v>
      </c>
      <c r="N133" s="1412" t="s">
        <v>1784</v>
      </c>
      <c r="O133" s="72" t="s">
        <v>1784</v>
      </c>
      <c r="P133" s="72" t="s">
        <v>1784</v>
      </c>
      <c r="Q133" s="72" t="s">
        <v>1784</v>
      </c>
      <c r="R133" s="1475"/>
      <c r="S133" s="1355"/>
      <c r="T133" s="1355"/>
      <c r="U133" s="74">
        <v>0.34399999999999997</v>
      </c>
      <c r="V133" s="74"/>
      <c r="W133" s="74" t="s">
        <v>934</v>
      </c>
      <c r="X133" s="74"/>
      <c r="Y133" s="74">
        <v>8.9117726840372002E-2</v>
      </c>
      <c r="Z133" s="74">
        <v>8.9117726840372002E-2</v>
      </c>
      <c r="AA133" s="74">
        <v>23.016794000000004</v>
      </c>
      <c r="AB133" s="1408">
        <v>26.387799999999999</v>
      </c>
      <c r="AC133" s="74"/>
      <c r="AD133" s="74"/>
      <c r="AE133" s="74"/>
      <c r="AF133" s="1409"/>
      <c r="AG133" s="74">
        <v>39.696627754090038</v>
      </c>
      <c r="AH133" s="74">
        <v>0.90874307577659619</v>
      </c>
      <c r="AI133" s="74"/>
      <c r="AJ133" s="74"/>
      <c r="AK133" s="74"/>
      <c r="AL133" s="74"/>
      <c r="AM133" s="74"/>
      <c r="AN133" s="74"/>
      <c r="AO133" s="74"/>
      <c r="AP133" s="74"/>
      <c r="AQ133" s="74"/>
      <c r="AR133" s="74"/>
      <c r="AS133" s="74"/>
      <c r="AT133" s="74"/>
      <c r="AU133" s="74"/>
      <c r="AV133" s="74">
        <v>0</v>
      </c>
      <c r="AW133" s="1475" t="s">
        <v>2075</v>
      </c>
      <c r="AX133" s="75">
        <v>39.696627754090038</v>
      </c>
      <c r="AY133" s="1409" t="s">
        <v>1784</v>
      </c>
      <c r="AZ133" s="1213" t="s">
        <v>1784</v>
      </c>
      <c r="BA133" s="1213" t="s">
        <v>1784</v>
      </c>
      <c r="BB133" s="1213" t="s">
        <v>1784</v>
      </c>
      <c r="BC133" s="1213" t="s">
        <v>1786</v>
      </c>
      <c r="BD133" s="1413"/>
      <c r="BE133" s="1213" t="s">
        <v>2075</v>
      </c>
      <c r="BF133" s="1213">
        <v>0.34399999999999997</v>
      </c>
    </row>
    <row r="134" spans="1:58" ht="151.80000000000001" x14ac:dyDescent="0.3">
      <c r="A134" s="69"/>
      <c r="B13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4" s="1476" t="s">
        <v>2077</v>
      </c>
      <c r="D134" s="1477" t="s">
        <v>2078</v>
      </c>
      <c r="E134" s="1478" t="s">
        <v>1247</v>
      </c>
      <c r="F134" s="1217" t="str">
        <f>VLOOKUP(TBL4_OptApp[[#This Row],[Option type
Defined List]],'Option Typs_Grps'!B$2:C$47, 2, FALSE)</f>
        <v>Customer Options</v>
      </c>
      <c r="G134" s="1407" t="s">
        <v>354</v>
      </c>
      <c r="H134" s="72" t="s">
        <v>765</v>
      </c>
      <c r="I134" s="72" t="s">
        <v>1783</v>
      </c>
      <c r="J134" s="1412"/>
      <c r="K134" s="1355" t="s">
        <v>2309</v>
      </c>
      <c r="L134" s="72" t="s">
        <v>1784</v>
      </c>
      <c r="M134" s="1214" t="s">
        <v>1784</v>
      </c>
      <c r="N134" s="1412" t="s">
        <v>1784</v>
      </c>
      <c r="O134" s="72" t="s">
        <v>1784</v>
      </c>
      <c r="P134" s="72" t="s">
        <v>1784</v>
      </c>
      <c r="Q134" s="72" t="s">
        <v>1784</v>
      </c>
      <c r="R134" s="1475"/>
      <c r="S134" s="1355"/>
      <c r="T134" s="1355"/>
      <c r="U134" s="74">
        <v>9.9893999999999963</v>
      </c>
      <c r="V134" s="74"/>
      <c r="W134" s="74" t="s">
        <v>934</v>
      </c>
      <c r="X134" s="74"/>
      <c r="Y134" s="74">
        <v>3.6856016745160436</v>
      </c>
      <c r="Z134" s="74">
        <v>3.6856016745160436</v>
      </c>
      <c r="AA134" s="74">
        <v>23.016793999999994</v>
      </c>
      <c r="AB134" s="1408">
        <v>26.387799999999999</v>
      </c>
      <c r="AC134" s="74">
        <v>17626.522400000002</v>
      </c>
      <c r="AD134" s="74"/>
      <c r="AE134" s="74"/>
      <c r="AF134" s="1409">
        <v>5.0025281817999998</v>
      </c>
      <c r="AG134" s="74">
        <v>55.136186904608692</v>
      </c>
      <c r="AH134" s="74">
        <v>96.649490245319157</v>
      </c>
      <c r="AI134" s="74"/>
      <c r="AJ134" s="74"/>
      <c r="AK134" s="74"/>
      <c r="AL134" s="74"/>
      <c r="AM134" s="74"/>
      <c r="AN134" s="74"/>
      <c r="AO134" s="74"/>
      <c r="AP134" s="74"/>
      <c r="AQ134" s="74"/>
      <c r="AR134" s="74"/>
      <c r="AS134" s="74"/>
      <c r="AT134" s="74"/>
      <c r="AU134" s="74"/>
      <c r="AV134" s="74">
        <v>0</v>
      </c>
      <c r="AW134" s="1475" t="s">
        <v>2077</v>
      </c>
      <c r="AX134" s="75">
        <v>55.136186904608692</v>
      </c>
      <c r="AY134" s="1409" t="s">
        <v>1784</v>
      </c>
      <c r="AZ134" s="1213" t="s">
        <v>1784</v>
      </c>
      <c r="BA134" s="1213" t="s">
        <v>1784</v>
      </c>
      <c r="BB134" s="1213" t="s">
        <v>1784</v>
      </c>
      <c r="BC134" s="1213" t="s">
        <v>1786</v>
      </c>
      <c r="BD134" s="1413"/>
      <c r="BE134" s="1213" t="s">
        <v>2077</v>
      </c>
      <c r="BF134" s="1213">
        <v>9.9893999999999963</v>
      </c>
    </row>
    <row r="135" spans="1:58" ht="151.80000000000001" x14ac:dyDescent="0.3">
      <c r="A135" s="69"/>
      <c r="B13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5" s="1476" t="s">
        <v>2079</v>
      </c>
      <c r="D135" s="1477" t="s">
        <v>2080</v>
      </c>
      <c r="E135" s="1478" t="s">
        <v>1257</v>
      </c>
      <c r="F135" s="1217" t="str">
        <f>VLOOKUP(TBL4_OptApp[[#This Row],[Option type
Defined List]],'Option Typs_Grps'!B$2:C$47, 2, FALSE)</f>
        <v>Customer Options</v>
      </c>
      <c r="G135" s="1407" t="s">
        <v>354</v>
      </c>
      <c r="H135" s="72" t="s">
        <v>765</v>
      </c>
      <c r="I135" s="72" t="s">
        <v>1783</v>
      </c>
      <c r="J135" s="1412"/>
      <c r="K135" s="1355" t="s">
        <v>2310</v>
      </c>
      <c r="L135" s="72" t="s">
        <v>1784</v>
      </c>
      <c r="M135" s="1214" t="s">
        <v>1784</v>
      </c>
      <c r="N135" s="1412" t="s">
        <v>1784</v>
      </c>
      <c r="O135" s="72" t="s">
        <v>1784</v>
      </c>
      <c r="P135" s="72" t="s">
        <v>1784</v>
      </c>
      <c r="Q135" s="72" t="s">
        <v>1784</v>
      </c>
      <c r="R135" s="1475"/>
      <c r="S135" s="1355"/>
      <c r="T135" s="1355"/>
      <c r="U135" s="74">
        <v>3.6770999999999998</v>
      </c>
      <c r="V135" s="74"/>
      <c r="W135" s="74" t="s">
        <v>934</v>
      </c>
      <c r="X135" s="74"/>
      <c r="Y135" s="74">
        <v>0.48020447407111672</v>
      </c>
      <c r="Z135" s="74">
        <v>0.48020447407111672</v>
      </c>
      <c r="AA135" s="74">
        <v>23.016794000000004</v>
      </c>
      <c r="AB135" s="1408">
        <v>26.387799999999999</v>
      </c>
      <c r="AC135" s="74">
        <v>1547.0087999999998</v>
      </c>
      <c r="AD135" s="74"/>
      <c r="AE135" s="74"/>
      <c r="AF135" s="1409">
        <v>0.43340146810000002</v>
      </c>
      <c r="AG135" s="74">
        <v>24.221421911188337</v>
      </c>
      <c r="AH135" s="74">
        <v>8.308559507975712</v>
      </c>
      <c r="AI135" s="74"/>
      <c r="AJ135" s="74"/>
      <c r="AK135" s="74"/>
      <c r="AL135" s="74"/>
      <c r="AM135" s="74"/>
      <c r="AN135" s="74"/>
      <c r="AO135" s="74"/>
      <c r="AP135" s="74"/>
      <c r="AQ135" s="74"/>
      <c r="AR135" s="74"/>
      <c r="AS135" s="74"/>
      <c r="AT135" s="74"/>
      <c r="AU135" s="74"/>
      <c r="AV135" s="74">
        <v>0</v>
      </c>
      <c r="AW135" s="1475" t="s">
        <v>2079</v>
      </c>
      <c r="AX135" s="75">
        <v>24.221421911188337</v>
      </c>
      <c r="AY135" s="1409" t="s">
        <v>1784</v>
      </c>
      <c r="AZ135" s="1213" t="s">
        <v>1784</v>
      </c>
      <c r="BA135" s="1213" t="s">
        <v>1784</v>
      </c>
      <c r="BB135" s="1213" t="s">
        <v>1784</v>
      </c>
      <c r="BC135" s="1213" t="s">
        <v>1786</v>
      </c>
      <c r="BD135" s="1413"/>
      <c r="BE135" s="1213" t="s">
        <v>2079</v>
      </c>
      <c r="BF135" s="1213">
        <v>3.6770999999999998</v>
      </c>
    </row>
    <row r="136" spans="1:58" ht="151.80000000000001" x14ac:dyDescent="0.3">
      <c r="A136" s="69"/>
      <c r="B13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6" s="1476" t="s">
        <v>2081</v>
      </c>
      <c r="D136" s="1477" t="s">
        <v>2082</v>
      </c>
      <c r="E136" s="1478" t="s">
        <v>1257</v>
      </c>
      <c r="F136" s="1217" t="str">
        <f>VLOOKUP(TBL4_OptApp[[#This Row],[Option type
Defined List]],'Option Typs_Grps'!B$2:C$47, 2, FALSE)</f>
        <v>Customer Options</v>
      </c>
      <c r="G136" s="1407" t="s">
        <v>354</v>
      </c>
      <c r="H136" s="72" t="s">
        <v>765</v>
      </c>
      <c r="I136" s="72" t="s">
        <v>1783</v>
      </c>
      <c r="J136" s="1412"/>
      <c r="K136" s="1355" t="s">
        <v>2311</v>
      </c>
      <c r="L136" s="72" t="s">
        <v>1784</v>
      </c>
      <c r="M136" s="1214" t="s">
        <v>1784</v>
      </c>
      <c r="N136" s="1412" t="s">
        <v>1784</v>
      </c>
      <c r="O136" s="72" t="s">
        <v>1784</v>
      </c>
      <c r="P136" s="72" t="s">
        <v>1784</v>
      </c>
      <c r="Q136" s="72" t="s">
        <v>1784</v>
      </c>
      <c r="R136" s="1475"/>
      <c r="S136" s="1355"/>
      <c r="T136" s="1355"/>
      <c r="U136" s="74">
        <v>3.4032</v>
      </c>
      <c r="V136" s="74"/>
      <c r="W136" s="74" t="s">
        <v>934</v>
      </c>
      <c r="X136" s="74"/>
      <c r="Y136" s="74">
        <v>3.8367550524480887</v>
      </c>
      <c r="Z136" s="74">
        <v>3.8367550524480887</v>
      </c>
      <c r="AA136" s="74">
        <v>23.016794000000004</v>
      </c>
      <c r="AB136" s="1408">
        <v>26.387799999999999</v>
      </c>
      <c r="AC136" s="74">
        <v>14412.4467</v>
      </c>
      <c r="AD136" s="74"/>
      <c r="AE136" s="74"/>
      <c r="AF136" s="1409">
        <v>4.1657483080999995</v>
      </c>
      <c r="AG136" s="74">
        <v>265.74577809166539</v>
      </c>
      <c r="AH136" s="74">
        <v>73.611034931580804</v>
      </c>
      <c r="AI136" s="74"/>
      <c r="AJ136" s="74"/>
      <c r="AK136" s="74"/>
      <c r="AL136" s="74"/>
      <c r="AM136" s="74"/>
      <c r="AN136" s="74"/>
      <c r="AO136" s="74"/>
      <c r="AP136" s="74"/>
      <c r="AQ136" s="74"/>
      <c r="AR136" s="74"/>
      <c r="AS136" s="74"/>
      <c r="AT136" s="74"/>
      <c r="AU136" s="74"/>
      <c r="AV136" s="74">
        <v>0</v>
      </c>
      <c r="AW136" s="1475" t="s">
        <v>2081</v>
      </c>
      <c r="AX136" s="75">
        <v>265.74577809166539</v>
      </c>
      <c r="AY136" s="1409" t="s">
        <v>1784</v>
      </c>
      <c r="AZ136" s="1213" t="s">
        <v>1784</v>
      </c>
      <c r="BA136" s="1213" t="s">
        <v>1784</v>
      </c>
      <c r="BB136" s="1213" t="s">
        <v>1784</v>
      </c>
      <c r="BC136" s="1213" t="s">
        <v>1786</v>
      </c>
      <c r="BD136" s="1413"/>
      <c r="BE136" s="1213" t="s">
        <v>2081</v>
      </c>
      <c r="BF136" s="1213">
        <v>3.4032</v>
      </c>
    </row>
    <row r="137" spans="1:58" ht="151.80000000000001" x14ac:dyDescent="0.3">
      <c r="A137" s="69"/>
      <c r="B13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7" s="1476" t="s">
        <v>2083</v>
      </c>
      <c r="D137" s="1477" t="s">
        <v>2084</v>
      </c>
      <c r="E137" s="1478" t="s">
        <v>780</v>
      </c>
      <c r="F137" s="1217" t="str">
        <f>VLOOKUP(TBL4_OptApp[[#This Row],[Option type
Defined List]],'Option Typs_Grps'!B$2:C$47, 2, FALSE)</f>
        <v>Customer Options</v>
      </c>
      <c r="G137" s="1407" t="s">
        <v>354</v>
      </c>
      <c r="H137" s="72" t="s">
        <v>765</v>
      </c>
      <c r="I137" s="72" t="s">
        <v>1783</v>
      </c>
      <c r="J137" s="1412"/>
      <c r="K137" s="1355" t="s">
        <v>2312</v>
      </c>
      <c r="L137" s="72" t="s">
        <v>1784</v>
      </c>
      <c r="M137" s="1214" t="s">
        <v>1784</v>
      </c>
      <c r="N137" s="1412" t="s">
        <v>1784</v>
      </c>
      <c r="O137" s="72" t="s">
        <v>1784</v>
      </c>
      <c r="P137" s="72" t="s">
        <v>1784</v>
      </c>
      <c r="Q137" s="72" t="s">
        <v>1784</v>
      </c>
      <c r="R137" s="1475"/>
      <c r="S137" s="1355"/>
      <c r="T137" s="1355"/>
      <c r="U137" s="74">
        <v>0</v>
      </c>
      <c r="V137" s="74"/>
      <c r="W137" s="74" t="s">
        <v>934</v>
      </c>
      <c r="X137" s="74"/>
      <c r="Y137" s="74">
        <v>1.5757367989163678</v>
      </c>
      <c r="Z137" s="74">
        <v>2.6465450371878569</v>
      </c>
      <c r="AA137" s="74">
        <v>23.01679399999999</v>
      </c>
      <c r="AB137" s="1408">
        <v>26.387799999999999</v>
      </c>
      <c r="AC137" s="74"/>
      <c r="AD137" s="74"/>
      <c r="AE137" s="74"/>
      <c r="AF137" s="1409"/>
      <c r="AG137" s="74"/>
      <c r="AH137" s="74">
        <v>32.843081550645557</v>
      </c>
      <c r="AI137" s="74"/>
      <c r="AJ137" s="74"/>
      <c r="AK137" s="74"/>
      <c r="AL137" s="74"/>
      <c r="AM137" s="74"/>
      <c r="AN137" s="74"/>
      <c r="AO137" s="74"/>
      <c r="AP137" s="74"/>
      <c r="AQ137" s="74"/>
      <c r="AR137" s="74"/>
      <c r="AS137" s="74"/>
      <c r="AT137" s="74"/>
      <c r="AU137" s="74"/>
      <c r="AV137" s="74">
        <v>0</v>
      </c>
      <c r="AW137" s="1475" t="s">
        <v>2083</v>
      </c>
      <c r="AX137" s="1214">
        <v>0</v>
      </c>
      <c r="AY137" s="1409" t="s">
        <v>1784</v>
      </c>
      <c r="AZ137" s="1213" t="s">
        <v>1784</v>
      </c>
      <c r="BA137" s="1213" t="s">
        <v>1784</v>
      </c>
      <c r="BB137" s="1213" t="s">
        <v>1784</v>
      </c>
      <c r="BC137" s="1213" t="s">
        <v>1786</v>
      </c>
      <c r="BD137" s="1413"/>
      <c r="BE137" s="1213" t="s">
        <v>2083</v>
      </c>
      <c r="BF137" s="1213">
        <v>0</v>
      </c>
    </row>
    <row r="138" spans="1:58" ht="151.80000000000001" x14ac:dyDescent="0.3">
      <c r="A138" s="69"/>
      <c r="B13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8" s="1476" t="s">
        <v>2085</v>
      </c>
      <c r="D138" s="1477" t="s">
        <v>2086</v>
      </c>
      <c r="E138" s="1478" t="s">
        <v>777</v>
      </c>
      <c r="F138" s="1217" t="str">
        <f>VLOOKUP(TBL4_OptApp[[#This Row],[Option type
Defined List]],'Option Typs_Grps'!B$2:C$47, 2, FALSE)</f>
        <v>Customer Options</v>
      </c>
      <c r="G138" s="1407" t="s">
        <v>354</v>
      </c>
      <c r="H138" s="72" t="s">
        <v>765</v>
      </c>
      <c r="I138" s="72" t="s">
        <v>1783</v>
      </c>
      <c r="J138" s="1412"/>
      <c r="K138" s="1355" t="s">
        <v>2313</v>
      </c>
      <c r="L138" s="72" t="s">
        <v>1784</v>
      </c>
      <c r="M138" s="1214" t="s">
        <v>1784</v>
      </c>
      <c r="N138" s="1412" t="s">
        <v>1784</v>
      </c>
      <c r="O138" s="72" t="s">
        <v>1784</v>
      </c>
      <c r="P138" s="72" t="s">
        <v>1784</v>
      </c>
      <c r="Q138" s="72" t="s">
        <v>1784</v>
      </c>
      <c r="R138" s="1475"/>
      <c r="S138" s="1355"/>
      <c r="T138" s="1355"/>
      <c r="U138" s="74">
        <v>1.1000000000000001</v>
      </c>
      <c r="V138" s="74"/>
      <c r="W138" s="74" t="s">
        <v>934</v>
      </c>
      <c r="X138" s="74"/>
      <c r="Y138" s="74">
        <v>0.12194210992350317</v>
      </c>
      <c r="Z138" s="74">
        <v>0.12194210992350317</v>
      </c>
      <c r="AA138" s="74">
        <v>23.016793999999994</v>
      </c>
      <c r="AB138" s="1408">
        <v>26.387799999999999</v>
      </c>
      <c r="AC138" s="74">
        <v>0.84500000000000086</v>
      </c>
      <c r="AD138" s="74"/>
      <c r="AE138" s="74"/>
      <c r="AF138" s="1409">
        <v>3.2939790000000003E-4</v>
      </c>
      <c r="AG138" s="74">
        <v>38.919291633061022</v>
      </c>
      <c r="AH138" s="74">
        <v>2.8891217934240814</v>
      </c>
      <c r="AI138" s="74"/>
      <c r="AJ138" s="74"/>
      <c r="AK138" s="74"/>
      <c r="AL138" s="74"/>
      <c r="AM138" s="74"/>
      <c r="AN138" s="74"/>
      <c r="AO138" s="74"/>
      <c r="AP138" s="74"/>
      <c r="AQ138" s="74"/>
      <c r="AR138" s="74"/>
      <c r="AS138" s="74"/>
      <c r="AT138" s="74"/>
      <c r="AU138" s="74"/>
      <c r="AV138" s="74">
        <v>0</v>
      </c>
      <c r="AW138" s="1475" t="s">
        <v>2085</v>
      </c>
      <c r="AX138" s="75">
        <v>38.919291633061022</v>
      </c>
      <c r="AY138" s="1409" t="s">
        <v>1784</v>
      </c>
      <c r="AZ138" s="1213" t="s">
        <v>1784</v>
      </c>
      <c r="BA138" s="1213" t="s">
        <v>1784</v>
      </c>
      <c r="BB138" s="1213" t="s">
        <v>1784</v>
      </c>
      <c r="BC138" s="1213" t="s">
        <v>1786</v>
      </c>
      <c r="BD138" s="1413"/>
      <c r="BE138" s="1213" t="s">
        <v>2085</v>
      </c>
      <c r="BF138" s="1213">
        <v>1.1000000000000001</v>
      </c>
    </row>
    <row r="139" spans="1:58" ht="151.80000000000001" x14ac:dyDescent="0.3">
      <c r="A139" s="69"/>
      <c r="B13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9" s="1476" t="s">
        <v>2087</v>
      </c>
      <c r="D139" s="1477" t="s">
        <v>2088</v>
      </c>
      <c r="E139" s="1478" t="s">
        <v>1251</v>
      </c>
      <c r="F139" s="1217" t="str">
        <f>VLOOKUP(TBL4_OptApp[[#This Row],[Option type
Defined List]],'Option Typs_Grps'!B$2:C$47, 2, FALSE)</f>
        <v>Customer Options</v>
      </c>
      <c r="G139" s="1407" t="s">
        <v>354</v>
      </c>
      <c r="H139" s="72" t="s">
        <v>765</v>
      </c>
      <c r="I139" s="72" t="s">
        <v>1783</v>
      </c>
      <c r="J139" s="1412"/>
      <c r="K139" s="1355" t="s">
        <v>2314</v>
      </c>
      <c r="L139" s="72" t="s">
        <v>1784</v>
      </c>
      <c r="M139" s="1214" t="s">
        <v>1784</v>
      </c>
      <c r="N139" s="1412" t="s">
        <v>1784</v>
      </c>
      <c r="O139" s="72" t="s">
        <v>1784</v>
      </c>
      <c r="P139" s="72" t="s">
        <v>1784</v>
      </c>
      <c r="Q139" s="72" t="s">
        <v>1784</v>
      </c>
      <c r="R139" s="1475"/>
      <c r="S139" s="1355"/>
      <c r="T139" s="1355"/>
      <c r="U139" s="74">
        <v>0.12349999999999994</v>
      </c>
      <c r="V139" s="74"/>
      <c r="W139" s="74" t="s">
        <v>934</v>
      </c>
      <c r="X139" s="74"/>
      <c r="Y139" s="74">
        <v>0.252519729141851</v>
      </c>
      <c r="Z139" s="74">
        <v>0.252519729141851</v>
      </c>
      <c r="AA139" s="74">
        <v>23.016794000000001</v>
      </c>
      <c r="AB139" s="1408">
        <v>26.387799999999999</v>
      </c>
      <c r="AC139" s="74">
        <v>586.25390000000016</v>
      </c>
      <c r="AD139" s="74">
        <v>6.7350960000000013</v>
      </c>
      <c r="AE139" s="74">
        <v>6.7350960000000013</v>
      </c>
      <c r="AF139" s="1409">
        <v>0.29296810360000003</v>
      </c>
      <c r="AG139" s="74">
        <v>37.827851964323116</v>
      </c>
      <c r="AH139" s="74">
        <v>1.3820649420150941</v>
      </c>
      <c r="AI139" s="74"/>
      <c r="AJ139" s="74"/>
      <c r="AK139" s="74"/>
      <c r="AL139" s="74"/>
      <c r="AM139" s="74"/>
      <c r="AN139" s="74"/>
      <c r="AO139" s="74"/>
      <c r="AP139" s="74"/>
      <c r="AQ139" s="74"/>
      <c r="AR139" s="74"/>
      <c r="AS139" s="74"/>
      <c r="AT139" s="74"/>
      <c r="AU139" s="74"/>
      <c r="AV139" s="74">
        <v>0</v>
      </c>
      <c r="AW139" s="1475" t="s">
        <v>2087</v>
      </c>
      <c r="AX139" s="75">
        <v>37.827851964323116</v>
      </c>
      <c r="AY139" s="1409" t="s">
        <v>1784</v>
      </c>
      <c r="AZ139" s="1213" t="s">
        <v>1784</v>
      </c>
      <c r="BA139" s="1213" t="s">
        <v>1784</v>
      </c>
      <c r="BB139" s="1213" t="s">
        <v>1784</v>
      </c>
      <c r="BC139" s="1213" t="s">
        <v>1786</v>
      </c>
      <c r="BD139" s="1413"/>
      <c r="BE139" s="1213" t="s">
        <v>2087</v>
      </c>
      <c r="BF139" s="1213">
        <v>0.12349999999999994</v>
      </c>
    </row>
    <row r="140" spans="1:58" ht="43.2" x14ac:dyDescent="0.3">
      <c r="A140" s="69"/>
      <c r="B14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0" s="1476" t="s">
        <v>2432</v>
      </c>
      <c r="D140" s="1477" t="s">
        <v>2433</v>
      </c>
      <c r="E140" s="1478" t="s">
        <v>768</v>
      </c>
      <c r="F140" s="1217" t="str">
        <f>VLOOKUP(TBL4_OptApp[[#This Row],[Option type
Defined List]],'Option Typs_Grps'!B$2:C$47, 2, FALSE)</f>
        <v>Resource Options</v>
      </c>
      <c r="G140" s="1407" t="s">
        <v>354</v>
      </c>
      <c r="H140" s="72" t="s">
        <v>767</v>
      </c>
      <c r="I140" s="72" t="s">
        <v>1784</v>
      </c>
      <c r="J140" s="1412"/>
      <c r="K140" s="1355" t="s">
        <v>2315</v>
      </c>
      <c r="L140" s="72" t="s">
        <v>1783</v>
      </c>
      <c r="M140" s="1214" t="s">
        <v>1783</v>
      </c>
      <c r="N140" s="1412" t="s">
        <v>1784</v>
      </c>
      <c r="O140" s="72" t="s">
        <v>1783</v>
      </c>
      <c r="P140" s="72" t="s">
        <v>1783</v>
      </c>
      <c r="Q140" s="72" t="s">
        <v>1783</v>
      </c>
      <c r="R140" s="1475"/>
      <c r="S140" s="1355" t="s">
        <v>1509</v>
      </c>
      <c r="T140" s="1355" t="s">
        <v>354</v>
      </c>
      <c r="U140" s="74">
        <v>20</v>
      </c>
      <c r="V140" s="74">
        <v>5</v>
      </c>
      <c r="W140" s="74"/>
      <c r="X140" s="74">
        <v>0</v>
      </c>
      <c r="Y140" s="74">
        <v>1.4624995199999977</v>
      </c>
      <c r="Z140" s="74">
        <v>0</v>
      </c>
      <c r="AA140" s="74">
        <v>0</v>
      </c>
      <c r="AB140" s="1408"/>
      <c r="AC140" s="74">
        <v>0</v>
      </c>
      <c r="AD140" s="74">
        <v>39.694436491999966</v>
      </c>
      <c r="AE140" s="74">
        <v>0</v>
      </c>
      <c r="AF140" s="1409">
        <v>1.3262955822411215</v>
      </c>
      <c r="AG140" s="74">
        <v>20.034239999999983</v>
      </c>
      <c r="AH140" s="74">
        <v>33.710880110028818</v>
      </c>
      <c r="AI140" s="74">
        <v>0</v>
      </c>
      <c r="AJ140" s="74">
        <v>0</v>
      </c>
      <c r="AK140" s="74"/>
      <c r="AL140" s="74"/>
      <c r="AM140" s="74">
        <v>0</v>
      </c>
      <c r="AN140" s="74"/>
      <c r="AO140" s="74">
        <v>0</v>
      </c>
      <c r="AP140" s="74" t="s">
        <v>1791</v>
      </c>
      <c r="AQ140" s="74"/>
      <c r="AR140" s="74">
        <v>0</v>
      </c>
      <c r="AS140" s="74"/>
      <c r="AT140" s="74"/>
      <c r="AU140" s="74">
        <v>0</v>
      </c>
      <c r="AV140" s="74">
        <v>0</v>
      </c>
      <c r="AW140" s="1475" t="s">
        <v>2403</v>
      </c>
      <c r="AX140" s="75">
        <v>0</v>
      </c>
      <c r="AY140" s="1409" t="s">
        <v>1783</v>
      </c>
      <c r="AZ140" s="1213" t="s">
        <v>1784</v>
      </c>
      <c r="BA140" s="1213" t="s">
        <v>1783</v>
      </c>
      <c r="BB140" s="1213" t="s">
        <v>1783</v>
      </c>
      <c r="BC140" s="1213" t="s">
        <v>1788</v>
      </c>
      <c r="BD140" s="1413" t="s">
        <v>2404</v>
      </c>
      <c r="BE140" s="1213" t="s">
        <v>2432</v>
      </c>
      <c r="BF140" s="1213">
        <v>20</v>
      </c>
    </row>
    <row r="141" spans="1:58" ht="43.2" x14ac:dyDescent="0.3">
      <c r="A141" s="69"/>
      <c r="B14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1" s="1476" t="s">
        <v>2234</v>
      </c>
      <c r="D141" s="1477" t="s">
        <v>2412</v>
      </c>
      <c r="E141" s="1478" t="s">
        <v>770</v>
      </c>
      <c r="F141" s="1217" t="str">
        <f>VLOOKUP(TBL4_OptApp[[#This Row],[Option type
Defined List]],'Option Typs_Grps'!B$2:C$47, 2, FALSE)</f>
        <v>Resource Options</v>
      </c>
      <c r="G141" s="1407" t="s">
        <v>354</v>
      </c>
      <c r="H141" s="72" t="s">
        <v>767</v>
      </c>
      <c r="I141" s="72" t="s">
        <v>1783</v>
      </c>
      <c r="J141" s="1412"/>
      <c r="K141" s="1355" t="s">
        <v>2316</v>
      </c>
      <c r="L141" s="72" t="s">
        <v>1783</v>
      </c>
      <c r="M141" s="1214" t="s">
        <v>1783</v>
      </c>
      <c r="N141" s="1412" t="s">
        <v>1783</v>
      </c>
      <c r="O141" s="72" t="s">
        <v>1783</v>
      </c>
      <c r="P141" s="72" t="s">
        <v>1783</v>
      </c>
      <c r="Q141" s="72" t="s">
        <v>1783</v>
      </c>
      <c r="R141" s="1475"/>
      <c r="S141" s="1355"/>
      <c r="T141" s="1355"/>
      <c r="U141" s="74" t="s">
        <v>2097</v>
      </c>
      <c r="V141" s="74">
        <v>5</v>
      </c>
      <c r="W141" s="74"/>
      <c r="X141" s="74">
        <v>9.8408598000000005</v>
      </c>
      <c r="Y141" s="74">
        <v>1.3472412749999974</v>
      </c>
      <c r="Z141" s="74">
        <v>1.6814872660714284</v>
      </c>
      <c r="AA141" s="74">
        <v>5</v>
      </c>
      <c r="AB141" s="1408"/>
      <c r="AC141" s="74">
        <v>3665.201465201465</v>
      </c>
      <c r="AD141" s="74">
        <v>17157.809358562241</v>
      </c>
      <c r="AE141" s="74">
        <v>8578.9046792811132</v>
      </c>
      <c r="AF141" s="1409">
        <v>668.12070226677145</v>
      </c>
      <c r="AG141" s="74">
        <v>44.890834493143153</v>
      </c>
      <c r="AH141" s="74">
        <v>37.76807953876704</v>
      </c>
      <c r="AI141" s="74"/>
      <c r="AJ141" s="74"/>
      <c r="AK141" s="74"/>
      <c r="AL141" s="74"/>
      <c r="AM141" s="74"/>
      <c r="AN141" s="74"/>
      <c r="AO141" s="74"/>
      <c r="AP141" s="74"/>
      <c r="AQ141" s="74"/>
      <c r="AR141" s="74">
        <v>0</v>
      </c>
      <c r="AS141" s="74"/>
      <c r="AT141" s="74"/>
      <c r="AU141" s="74"/>
      <c r="AV141" s="74">
        <v>0</v>
      </c>
      <c r="AW141" s="1475" t="s">
        <v>2317</v>
      </c>
      <c r="AX141" s="75">
        <v>14.591884493143141</v>
      </c>
      <c r="AY141" s="1409" t="s">
        <v>1783</v>
      </c>
      <c r="AZ141" s="1213" t="s">
        <v>1783</v>
      </c>
      <c r="BA141" s="1213" t="s">
        <v>1783</v>
      </c>
      <c r="BB141" s="1213" t="s">
        <v>1783</v>
      </c>
      <c r="BC141" s="1213" t="s">
        <v>2098</v>
      </c>
      <c r="BD141" s="1413" t="s">
        <v>2107</v>
      </c>
      <c r="BE141" s="1213" t="s">
        <v>2234</v>
      </c>
      <c r="BF141" s="1213">
        <v>10</v>
      </c>
    </row>
    <row r="142" spans="1:58" ht="43.2" x14ac:dyDescent="0.3">
      <c r="A142" s="69"/>
      <c r="B14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2" s="1476" t="s">
        <v>2236</v>
      </c>
      <c r="D142" s="1477" t="s">
        <v>2413</v>
      </c>
      <c r="E142" s="1478" t="s">
        <v>770</v>
      </c>
      <c r="F142" s="1217" t="str">
        <f>VLOOKUP(TBL4_OptApp[[#This Row],[Option type
Defined List]],'Option Typs_Grps'!B$2:C$47, 2, FALSE)</f>
        <v>Resource Options</v>
      </c>
      <c r="G142" s="1407" t="s">
        <v>354</v>
      </c>
      <c r="H142" s="72" t="s">
        <v>767</v>
      </c>
      <c r="I142" s="72" t="s">
        <v>1783</v>
      </c>
      <c r="J142" s="1412"/>
      <c r="K142" s="1355" t="s">
        <v>2318</v>
      </c>
      <c r="L142" s="72" t="s">
        <v>1783</v>
      </c>
      <c r="M142" s="1214" t="s">
        <v>1783</v>
      </c>
      <c r="N142" s="1412" t="s">
        <v>1783</v>
      </c>
      <c r="O142" s="72" t="s">
        <v>1783</v>
      </c>
      <c r="P142" s="72" t="s">
        <v>1783</v>
      </c>
      <c r="Q142" s="72" t="s">
        <v>1783</v>
      </c>
      <c r="R142" s="1475"/>
      <c r="S142" s="1355"/>
      <c r="T142" s="1355"/>
      <c r="U142" s="74" t="s">
        <v>2097</v>
      </c>
      <c r="V142" s="74">
        <v>5</v>
      </c>
      <c r="W142" s="74"/>
      <c r="X142" s="74">
        <v>9.8408598000000005</v>
      </c>
      <c r="Y142" s="74">
        <v>1.3472412749999974</v>
      </c>
      <c r="Z142" s="74">
        <v>1.6814872660714284</v>
      </c>
      <c r="AA142" s="74">
        <v>5</v>
      </c>
      <c r="AB142" s="1408"/>
      <c r="AC142" s="74">
        <v>3665.201465201465</v>
      </c>
      <c r="AD142" s="74">
        <v>17157.809358562241</v>
      </c>
      <c r="AE142" s="74">
        <v>8578.9046792811132</v>
      </c>
      <c r="AF142" s="1409">
        <v>668.12070226677145</v>
      </c>
      <c r="AG142" s="74">
        <v>44.890834493143153</v>
      </c>
      <c r="AH142" s="74">
        <v>37.76807953876704</v>
      </c>
      <c r="AI142" s="74"/>
      <c r="AJ142" s="74"/>
      <c r="AK142" s="74"/>
      <c r="AL142" s="74"/>
      <c r="AM142" s="74"/>
      <c r="AN142" s="74"/>
      <c r="AO142" s="74"/>
      <c r="AP142" s="74"/>
      <c r="AQ142" s="74"/>
      <c r="AR142" s="74">
        <v>0</v>
      </c>
      <c r="AS142" s="74"/>
      <c r="AT142" s="74"/>
      <c r="AU142" s="74"/>
      <c r="AV142" s="74">
        <v>0</v>
      </c>
      <c r="AW142" s="1475" t="s">
        <v>2319</v>
      </c>
      <c r="AX142" s="75">
        <v>14.591884493143141</v>
      </c>
      <c r="AY142" s="1409" t="s">
        <v>1783</v>
      </c>
      <c r="AZ142" s="1213" t="s">
        <v>1783</v>
      </c>
      <c r="BA142" s="1213" t="s">
        <v>1783</v>
      </c>
      <c r="BB142" s="1213" t="s">
        <v>1783</v>
      </c>
      <c r="BC142" s="1213" t="s">
        <v>2098</v>
      </c>
      <c r="BD142" s="1413" t="s">
        <v>2107</v>
      </c>
      <c r="BE142" s="1213" t="s">
        <v>2236</v>
      </c>
      <c r="BF142" s="1213">
        <v>10</v>
      </c>
    </row>
    <row r="143" spans="1:58" ht="43.2" x14ac:dyDescent="0.3">
      <c r="A143" s="69"/>
      <c r="B14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3" s="1476" t="s">
        <v>2238</v>
      </c>
      <c r="D143" s="1477" t="s">
        <v>2414</v>
      </c>
      <c r="E143" s="1478" t="s">
        <v>770</v>
      </c>
      <c r="F143" s="1217" t="str">
        <f>VLOOKUP(TBL4_OptApp[[#This Row],[Option type
Defined List]],'Option Typs_Grps'!B$2:C$47, 2, FALSE)</f>
        <v>Resource Options</v>
      </c>
      <c r="G143" s="1407" t="s">
        <v>354</v>
      </c>
      <c r="H143" s="72" t="s">
        <v>767</v>
      </c>
      <c r="I143" s="72" t="s">
        <v>1783</v>
      </c>
      <c r="J143" s="1412"/>
      <c r="K143" s="1355" t="s">
        <v>2320</v>
      </c>
      <c r="L143" s="72" t="s">
        <v>1783</v>
      </c>
      <c r="M143" s="1214" t="s">
        <v>1783</v>
      </c>
      <c r="N143" s="1412" t="s">
        <v>1783</v>
      </c>
      <c r="O143" s="72" t="s">
        <v>1783</v>
      </c>
      <c r="P143" s="72" t="s">
        <v>1783</v>
      </c>
      <c r="Q143" s="72" t="s">
        <v>1783</v>
      </c>
      <c r="R143" s="1475"/>
      <c r="S143" s="1355"/>
      <c r="T143" s="1355"/>
      <c r="U143" s="74" t="s">
        <v>2097</v>
      </c>
      <c r="V143" s="74">
        <v>5</v>
      </c>
      <c r="W143" s="74"/>
      <c r="X143" s="74">
        <v>9.8408598000000005</v>
      </c>
      <c r="Y143" s="74">
        <v>1.3472412749999974</v>
      </c>
      <c r="Z143" s="74">
        <v>1.6814872660714284</v>
      </c>
      <c r="AA143" s="74">
        <v>5</v>
      </c>
      <c r="AB143" s="1408"/>
      <c r="AC143" s="74">
        <v>3665.201465201465</v>
      </c>
      <c r="AD143" s="74">
        <v>17157.809358562241</v>
      </c>
      <c r="AE143" s="74">
        <v>8578.9046792811132</v>
      </c>
      <c r="AF143" s="1409">
        <v>668.12070226677145</v>
      </c>
      <c r="AG143" s="74">
        <v>44.890834493143153</v>
      </c>
      <c r="AH143" s="74">
        <v>37.76807953876704</v>
      </c>
      <c r="AI143" s="74"/>
      <c r="AJ143" s="74"/>
      <c r="AK143" s="74"/>
      <c r="AL143" s="74"/>
      <c r="AM143" s="74"/>
      <c r="AN143" s="74"/>
      <c r="AO143" s="74"/>
      <c r="AP143" s="74"/>
      <c r="AQ143" s="74"/>
      <c r="AR143" s="74">
        <v>0</v>
      </c>
      <c r="AS143" s="74"/>
      <c r="AT143" s="74"/>
      <c r="AU143" s="74"/>
      <c r="AV143" s="74">
        <v>0</v>
      </c>
      <c r="AW143" s="1475" t="s">
        <v>2321</v>
      </c>
      <c r="AX143" s="75">
        <v>14.591884493143141</v>
      </c>
      <c r="AY143" s="1409" t="s">
        <v>1783</v>
      </c>
      <c r="AZ143" s="1213" t="s">
        <v>1783</v>
      </c>
      <c r="BA143" s="1213" t="s">
        <v>1783</v>
      </c>
      <c r="BB143" s="1213" t="s">
        <v>1783</v>
      </c>
      <c r="BC143" s="1213" t="s">
        <v>2098</v>
      </c>
      <c r="BD143" s="1413" t="s">
        <v>2107</v>
      </c>
      <c r="BE143" s="1213" t="s">
        <v>2238</v>
      </c>
      <c r="BF143" s="1213">
        <v>10</v>
      </c>
    </row>
    <row r="144" spans="1:58" ht="43.2" x14ac:dyDescent="0.3">
      <c r="A144" s="69"/>
      <c r="B14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4" s="1476" t="s">
        <v>2240</v>
      </c>
      <c r="D144" s="1477" t="s">
        <v>2415</v>
      </c>
      <c r="E144" s="1478" t="s">
        <v>770</v>
      </c>
      <c r="F144" s="1217" t="str">
        <f>VLOOKUP(TBL4_OptApp[[#This Row],[Option type
Defined List]],'Option Typs_Grps'!B$2:C$47, 2, FALSE)</f>
        <v>Resource Options</v>
      </c>
      <c r="G144" s="1407" t="s">
        <v>354</v>
      </c>
      <c r="H144" s="72" t="s">
        <v>767</v>
      </c>
      <c r="I144" s="72" t="s">
        <v>1783</v>
      </c>
      <c r="J144" s="1412"/>
      <c r="K144" s="1355"/>
      <c r="L144" s="72" t="s">
        <v>1783</v>
      </c>
      <c r="M144" s="1214" t="s">
        <v>1783</v>
      </c>
      <c r="N144" s="1412" t="s">
        <v>1783</v>
      </c>
      <c r="O144" s="72" t="s">
        <v>1783</v>
      </c>
      <c r="P144" s="72" t="s">
        <v>1783</v>
      </c>
      <c r="Q144" s="72" t="s">
        <v>1783</v>
      </c>
      <c r="R144" s="1475"/>
      <c r="S144" s="1355"/>
      <c r="T144" s="1355"/>
      <c r="U144" s="74" t="s">
        <v>2097</v>
      </c>
      <c r="V144" s="74">
        <v>5</v>
      </c>
      <c r="W144" s="74"/>
      <c r="X144" s="74">
        <v>28.565885644799998</v>
      </c>
      <c r="Y144" s="74">
        <v>1.4860730431919966</v>
      </c>
      <c r="Z144" s="74">
        <v>2.6209672390999996</v>
      </c>
      <c r="AA144" s="74">
        <v>5</v>
      </c>
      <c r="AB144" s="1408"/>
      <c r="AC144" s="74">
        <v>7376.3325637953976</v>
      </c>
      <c r="AD144" s="74">
        <v>17157.809358562241</v>
      </c>
      <c r="AE144" s="74">
        <v>8578.9046792811114</v>
      </c>
      <c r="AF144" s="1409">
        <v>669.48852912759196</v>
      </c>
      <c r="AG144" s="74">
        <v>66.024576324336877</v>
      </c>
      <c r="AH144" s="74">
        <v>55.548565275876946</v>
      </c>
      <c r="AI144" s="74"/>
      <c r="AJ144" s="74"/>
      <c r="AK144" s="74"/>
      <c r="AL144" s="74"/>
      <c r="AM144" s="74"/>
      <c r="AN144" s="74"/>
      <c r="AO144" s="74"/>
      <c r="AP144" s="74"/>
      <c r="AQ144" s="74"/>
      <c r="AR144" s="74">
        <v>0</v>
      </c>
      <c r="AS144" s="74"/>
      <c r="AT144" s="74"/>
      <c r="AU144" s="74"/>
      <c r="AV144" s="74">
        <v>0</v>
      </c>
      <c r="AW144" s="1475" t="s">
        <v>2322</v>
      </c>
      <c r="AX144" s="75">
        <v>35.725626324336886</v>
      </c>
      <c r="AY144" s="1409" t="s">
        <v>1783</v>
      </c>
      <c r="AZ144" s="1213" t="s">
        <v>1783</v>
      </c>
      <c r="BA144" s="1213" t="s">
        <v>1783</v>
      </c>
      <c r="BB144" s="1213" t="s">
        <v>1783</v>
      </c>
      <c r="BC144" s="1213" t="s">
        <v>2098</v>
      </c>
      <c r="BD144" s="1413"/>
      <c r="BE144" s="1213" t="s">
        <v>2240</v>
      </c>
      <c r="BF144" s="1213">
        <v>10</v>
      </c>
    </row>
    <row r="145" spans="1:58" ht="43.2" x14ac:dyDescent="0.3">
      <c r="A145" s="69"/>
      <c r="B14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5" s="1476" t="s">
        <v>2242</v>
      </c>
      <c r="D145" s="1477" t="s">
        <v>2416</v>
      </c>
      <c r="E145" s="1478" t="s">
        <v>770</v>
      </c>
      <c r="F145" s="1217" t="str">
        <f>VLOOKUP(TBL4_OptApp[[#This Row],[Option type
Defined List]],'Option Typs_Grps'!B$2:C$47, 2, FALSE)</f>
        <v>Resource Options</v>
      </c>
      <c r="G145" s="1407" t="s">
        <v>354</v>
      </c>
      <c r="H145" s="72" t="s">
        <v>767</v>
      </c>
      <c r="I145" s="72" t="s">
        <v>1783</v>
      </c>
      <c r="J145" s="1412"/>
      <c r="K145" s="1355" t="s">
        <v>2323</v>
      </c>
      <c r="L145" s="72" t="s">
        <v>1783</v>
      </c>
      <c r="M145" s="1214" t="s">
        <v>1783</v>
      </c>
      <c r="N145" s="1412" t="s">
        <v>1783</v>
      </c>
      <c r="O145" s="72" t="s">
        <v>1783</v>
      </c>
      <c r="P145" s="72" t="s">
        <v>1783</v>
      </c>
      <c r="Q145" s="72" t="s">
        <v>1783</v>
      </c>
      <c r="R145" s="1475"/>
      <c r="S145" s="1355"/>
      <c r="T145" s="1355"/>
      <c r="U145" s="74" t="s">
        <v>2097</v>
      </c>
      <c r="V145" s="74">
        <v>5</v>
      </c>
      <c r="W145" s="74"/>
      <c r="X145" s="74">
        <v>9.8408598000000005</v>
      </c>
      <c r="Y145" s="74">
        <v>1.3537798849999998</v>
      </c>
      <c r="Z145" s="74">
        <v>1.6847565710714276</v>
      </c>
      <c r="AA145" s="74">
        <v>5</v>
      </c>
      <c r="AB145" s="1408"/>
      <c r="AC145" s="74">
        <v>3665.201465201465</v>
      </c>
      <c r="AD145" s="74">
        <v>17158.079471901809</v>
      </c>
      <c r="AE145" s="74">
        <v>8579.0397359508825</v>
      </c>
      <c r="AF145" s="1409">
        <v>668.12844365855631</v>
      </c>
      <c r="AG145" s="74">
        <v>45.069974493143135</v>
      </c>
      <c r="AH145" s="74">
        <v>37.9187956892901</v>
      </c>
      <c r="AI145" s="74"/>
      <c r="AJ145" s="74"/>
      <c r="AK145" s="74"/>
      <c r="AL145" s="74"/>
      <c r="AM145" s="74"/>
      <c r="AN145" s="74"/>
      <c r="AO145" s="74"/>
      <c r="AP145" s="74"/>
      <c r="AQ145" s="74"/>
      <c r="AR145" s="74">
        <v>0</v>
      </c>
      <c r="AS145" s="74"/>
      <c r="AT145" s="74"/>
      <c r="AU145" s="74"/>
      <c r="AV145" s="74">
        <v>0</v>
      </c>
      <c r="AW145" s="1475" t="s">
        <v>2324</v>
      </c>
      <c r="AX145" s="75">
        <v>14.591884493143141</v>
      </c>
      <c r="AY145" s="1409" t="s">
        <v>1783</v>
      </c>
      <c r="AZ145" s="1213" t="s">
        <v>1783</v>
      </c>
      <c r="BA145" s="1213" t="s">
        <v>1783</v>
      </c>
      <c r="BB145" s="1213" t="s">
        <v>1783</v>
      </c>
      <c r="BC145" s="1213" t="s">
        <v>2098</v>
      </c>
      <c r="BD145" s="1413" t="s">
        <v>2108</v>
      </c>
      <c r="BE145" s="1213" t="s">
        <v>2242</v>
      </c>
      <c r="BF145" s="1213">
        <v>10</v>
      </c>
    </row>
    <row r="146" spans="1:58" ht="43.2" x14ac:dyDescent="0.3">
      <c r="A146" s="69"/>
      <c r="B14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6" s="1476" t="s">
        <v>2244</v>
      </c>
      <c r="D146" s="1477" t="s">
        <v>2417</v>
      </c>
      <c r="E146" s="1478" t="s">
        <v>770</v>
      </c>
      <c r="F146" s="1217" t="str">
        <f>VLOOKUP(TBL4_OptApp[[#This Row],[Option type
Defined List]],'Option Typs_Grps'!B$2:C$47, 2, FALSE)</f>
        <v>Resource Options</v>
      </c>
      <c r="G146" s="1407" t="s">
        <v>354</v>
      </c>
      <c r="H146" s="72" t="s">
        <v>767</v>
      </c>
      <c r="I146" s="72" t="s">
        <v>1783</v>
      </c>
      <c r="J146" s="1412"/>
      <c r="K146" s="1355" t="s">
        <v>2325</v>
      </c>
      <c r="L146" s="72" t="s">
        <v>1783</v>
      </c>
      <c r="M146" s="1214" t="s">
        <v>1783</v>
      </c>
      <c r="N146" s="1412" t="s">
        <v>1783</v>
      </c>
      <c r="O146" s="72" t="s">
        <v>1783</v>
      </c>
      <c r="P146" s="72" t="s">
        <v>1783</v>
      </c>
      <c r="Q146" s="72" t="s">
        <v>1783</v>
      </c>
      <c r="R146" s="1475"/>
      <c r="S146" s="1355"/>
      <c r="T146" s="1355"/>
      <c r="U146" s="74" t="s">
        <v>2097</v>
      </c>
      <c r="V146" s="74">
        <v>5</v>
      </c>
      <c r="W146" s="74"/>
      <c r="X146" s="74">
        <v>9.8408598000000005</v>
      </c>
      <c r="Y146" s="74">
        <v>1.3537798849999998</v>
      </c>
      <c r="Z146" s="74">
        <v>1.6847565710714276</v>
      </c>
      <c r="AA146" s="74">
        <v>5</v>
      </c>
      <c r="AB146" s="1408"/>
      <c r="AC146" s="74">
        <v>3665.201465201465</v>
      </c>
      <c r="AD146" s="74">
        <v>17158.079471901809</v>
      </c>
      <c r="AE146" s="74">
        <v>8579.0397359508825</v>
      </c>
      <c r="AF146" s="1409">
        <v>668.12844365855631</v>
      </c>
      <c r="AG146" s="74">
        <v>45.069974493143135</v>
      </c>
      <c r="AH146" s="74">
        <v>37.9187956892901</v>
      </c>
      <c r="AI146" s="74"/>
      <c r="AJ146" s="74"/>
      <c r="AK146" s="74"/>
      <c r="AL146" s="74"/>
      <c r="AM146" s="74"/>
      <c r="AN146" s="74"/>
      <c r="AO146" s="74"/>
      <c r="AP146" s="74"/>
      <c r="AQ146" s="74"/>
      <c r="AR146" s="74">
        <v>0</v>
      </c>
      <c r="AS146" s="74"/>
      <c r="AT146" s="74"/>
      <c r="AU146" s="74"/>
      <c r="AV146" s="74">
        <v>0</v>
      </c>
      <c r="AW146" s="1475" t="s">
        <v>2326</v>
      </c>
      <c r="AX146" s="75">
        <v>14.591884493143141</v>
      </c>
      <c r="AY146" s="1409" t="s">
        <v>1783</v>
      </c>
      <c r="AZ146" s="1213" t="s">
        <v>1783</v>
      </c>
      <c r="BA146" s="1213" t="s">
        <v>1783</v>
      </c>
      <c r="BB146" s="1213" t="s">
        <v>1783</v>
      </c>
      <c r="BC146" s="1213" t="s">
        <v>2098</v>
      </c>
      <c r="BD146" s="1413" t="s">
        <v>2108</v>
      </c>
      <c r="BE146" s="1213" t="s">
        <v>2244</v>
      </c>
      <c r="BF146" s="1213">
        <v>10</v>
      </c>
    </row>
    <row r="147" spans="1:58" ht="43.2" x14ac:dyDescent="0.3">
      <c r="A147" s="69"/>
      <c r="B14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7" s="1476" t="s">
        <v>2246</v>
      </c>
      <c r="D147" s="1477" t="s">
        <v>2418</v>
      </c>
      <c r="E147" s="1478" t="s">
        <v>770</v>
      </c>
      <c r="F147" s="1217" t="str">
        <f>VLOOKUP(TBL4_OptApp[[#This Row],[Option type
Defined List]],'Option Typs_Grps'!B$2:C$47, 2, FALSE)</f>
        <v>Resource Options</v>
      </c>
      <c r="G147" s="1407" t="s">
        <v>354</v>
      </c>
      <c r="H147" s="72" t="s">
        <v>767</v>
      </c>
      <c r="I147" s="72" t="s">
        <v>1783</v>
      </c>
      <c r="J147" s="1412"/>
      <c r="K147" s="1355"/>
      <c r="L147" s="72" t="s">
        <v>1783</v>
      </c>
      <c r="M147" s="1214" t="s">
        <v>1783</v>
      </c>
      <c r="N147" s="1412" t="s">
        <v>1783</v>
      </c>
      <c r="O147" s="72" t="s">
        <v>1783</v>
      </c>
      <c r="P147" s="72" t="s">
        <v>1783</v>
      </c>
      <c r="Q147" s="72" t="s">
        <v>1783</v>
      </c>
      <c r="R147" s="1475"/>
      <c r="S147" s="1355"/>
      <c r="T147" s="1355"/>
      <c r="U147" s="74" t="s">
        <v>2097</v>
      </c>
      <c r="V147" s="74">
        <v>5</v>
      </c>
      <c r="W147" s="74"/>
      <c r="X147" s="74">
        <v>23.936429052480001</v>
      </c>
      <c r="Y147" s="74">
        <v>1.4882346287503998</v>
      </c>
      <c r="Z147" s="74">
        <v>2.5877613404199993</v>
      </c>
      <c r="AA147" s="74">
        <v>5</v>
      </c>
      <c r="AB147" s="1408"/>
      <c r="AC147" s="74">
        <v>7109.6837404805938</v>
      </c>
      <c r="AD147" s="74">
        <v>17158.079471901809</v>
      </c>
      <c r="AE147" s="74">
        <v>8579.0397359508843</v>
      </c>
      <c r="AF147" s="1409">
        <v>669.44769091135288</v>
      </c>
      <c r="AG147" s="74">
        <v>61.58229811613927</v>
      </c>
      <c r="AH147" s="74">
        <v>51.811136052408941</v>
      </c>
      <c r="AI147" s="74"/>
      <c r="AJ147" s="74"/>
      <c r="AK147" s="74"/>
      <c r="AL147" s="74"/>
      <c r="AM147" s="74"/>
      <c r="AN147" s="74"/>
      <c r="AO147" s="74"/>
      <c r="AP147" s="74"/>
      <c r="AQ147" s="74"/>
      <c r="AR147" s="74">
        <v>0</v>
      </c>
      <c r="AS147" s="74"/>
      <c r="AT147" s="74"/>
      <c r="AU147" s="74"/>
      <c r="AV147" s="74">
        <v>0</v>
      </c>
      <c r="AW147" s="1475" t="s">
        <v>2327</v>
      </c>
      <c r="AX147" s="75">
        <v>31.104208116139308</v>
      </c>
      <c r="AY147" s="1409" t="s">
        <v>1783</v>
      </c>
      <c r="AZ147" s="1213" t="s">
        <v>1783</v>
      </c>
      <c r="BA147" s="1213" t="s">
        <v>1783</v>
      </c>
      <c r="BB147" s="1213" t="s">
        <v>1783</v>
      </c>
      <c r="BC147" s="1213" t="s">
        <v>2098</v>
      </c>
      <c r="BD147" s="1413"/>
      <c r="BE147" s="1213" t="s">
        <v>2246</v>
      </c>
      <c r="BF147" s="1213">
        <v>10</v>
      </c>
    </row>
    <row r="148" spans="1:58" ht="28.8" x14ac:dyDescent="0.3">
      <c r="A148" s="69"/>
      <c r="B14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8" s="1476" t="s">
        <v>2248</v>
      </c>
      <c r="D148" s="1477" t="s">
        <v>2419</v>
      </c>
      <c r="E148" s="1478" t="s">
        <v>770</v>
      </c>
      <c r="F148" s="1217" t="str">
        <f>VLOOKUP(TBL4_OptApp[[#This Row],[Option type
Defined List]],'Option Typs_Grps'!B$2:C$47, 2, FALSE)</f>
        <v>Resource Options</v>
      </c>
      <c r="G148" s="1407" t="s">
        <v>354</v>
      </c>
      <c r="H148" s="72" t="s">
        <v>767</v>
      </c>
      <c r="I148" s="72" t="s">
        <v>1783</v>
      </c>
      <c r="J148" s="1412"/>
      <c r="K148" s="1355" t="s">
        <v>2328</v>
      </c>
      <c r="L148" s="72" t="s">
        <v>1783</v>
      </c>
      <c r="M148" s="1214" t="s">
        <v>1783</v>
      </c>
      <c r="N148" s="1412" t="s">
        <v>1783</v>
      </c>
      <c r="O148" s="72" t="s">
        <v>1783</v>
      </c>
      <c r="P148" s="72" t="s">
        <v>1783</v>
      </c>
      <c r="Q148" s="72" t="s">
        <v>1783</v>
      </c>
      <c r="R148" s="1475"/>
      <c r="S148" s="1355"/>
      <c r="T148" s="1355"/>
      <c r="U148" s="74" t="s">
        <v>2097</v>
      </c>
      <c r="V148" s="74">
        <v>5</v>
      </c>
      <c r="W148" s="74"/>
      <c r="X148" s="74">
        <v>9.8408598000000005</v>
      </c>
      <c r="Y148" s="74">
        <v>1.3678188799999971</v>
      </c>
      <c r="Z148" s="74">
        <v>1.6917760685714294</v>
      </c>
      <c r="AA148" s="74">
        <v>5</v>
      </c>
      <c r="AB148" s="1408"/>
      <c r="AC148" s="74">
        <v>3665.201465201465</v>
      </c>
      <c r="AD148" s="74">
        <v>17158.660898126171</v>
      </c>
      <c r="AE148" s="74">
        <v>8579.3304490631017</v>
      </c>
      <c r="AF148" s="1409">
        <v>668.14509952735057</v>
      </c>
      <c r="AG148" s="74">
        <v>45.454604493143165</v>
      </c>
      <c r="AH148" s="74">
        <v>38.242397079128729</v>
      </c>
      <c r="AI148" s="74"/>
      <c r="AJ148" s="74"/>
      <c r="AK148" s="74"/>
      <c r="AL148" s="74"/>
      <c r="AM148" s="74"/>
      <c r="AN148" s="74"/>
      <c r="AO148" s="74"/>
      <c r="AP148" s="74"/>
      <c r="AQ148" s="74"/>
      <c r="AR148" s="74">
        <v>0</v>
      </c>
      <c r="AS148" s="74"/>
      <c r="AT148" s="74"/>
      <c r="AU148" s="74"/>
      <c r="AV148" s="74">
        <v>0</v>
      </c>
      <c r="AW148" s="1475" t="s">
        <v>2329</v>
      </c>
      <c r="AX148" s="75">
        <v>14.591884493143141</v>
      </c>
      <c r="AY148" s="1409" t="s">
        <v>1783</v>
      </c>
      <c r="AZ148" s="1213" t="s">
        <v>1783</v>
      </c>
      <c r="BA148" s="1213" t="s">
        <v>1783</v>
      </c>
      <c r="BB148" s="1213" t="s">
        <v>1783</v>
      </c>
      <c r="BC148" s="1213" t="s">
        <v>2098</v>
      </c>
      <c r="BD148" s="1413"/>
      <c r="BE148" s="1213"/>
      <c r="BF148" s="1213">
        <v>10</v>
      </c>
    </row>
    <row r="149" spans="1:58" ht="28.8" x14ac:dyDescent="0.3">
      <c r="A149" s="69"/>
      <c r="B14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49" s="1476" t="s">
        <v>2250</v>
      </c>
      <c r="D149" s="1477" t="s">
        <v>2420</v>
      </c>
      <c r="E149" s="1478" t="s">
        <v>770</v>
      </c>
      <c r="F149" s="1217" t="str">
        <f>VLOOKUP(TBL4_OptApp[[#This Row],[Option type
Defined List]],'Option Typs_Grps'!B$2:C$47, 2, FALSE)</f>
        <v>Resource Options</v>
      </c>
      <c r="G149" s="1407" t="s">
        <v>354</v>
      </c>
      <c r="H149" s="72" t="s">
        <v>767</v>
      </c>
      <c r="I149" s="72" t="s">
        <v>1783</v>
      </c>
      <c r="J149" s="1412"/>
      <c r="K149" s="1355" t="s">
        <v>2330</v>
      </c>
      <c r="L149" s="72" t="s">
        <v>1783</v>
      </c>
      <c r="M149" s="1214" t="s">
        <v>1783</v>
      </c>
      <c r="N149" s="1412" t="s">
        <v>1783</v>
      </c>
      <c r="O149" s="72" t="s">
        <v>1783</v>
      </c>
      <c r="P149" s="72" t="s">
        <v>1783</v>
      </c>
      <c r="Q149" s="72" t="s">
        <v>1783</v>
      </c>
      <c r="R149" s="1475"/>
      <c r="S149" s="1355"/>
      <c r="T149" s="1355"/>
      <c r="U149" s="74" t="s">
        <v>2097</v>
      </c>
      <c r="V149" s="74">
        <v>5</v>
      </c>
      <c r="W149" s="74"/>
      <c r="X149" s="74">
        <v>9.8408598000000005</v>
      </c>
      <c r="Y149" s="74">
        <v>1.3678188799999971</v>
      </c>
      <c r="Z149" s="74">
        <v>1.6917760685714294</v>
      </c>
      <c r="AA149" s="74">
        <v>5</v>
      </c>
      <c r="AB149" s="1408"/>
      <c r="AC149" s="74">
        <v>3665.201465201465</v>
      </c>
      <c r="AD149" s="74">
        <v>17158.660898126171</v>
      </c>
      <c r="AE149" s="74">
        <v>8579.3304490631017</v>
      </c>
      <c r="AF149" s="1409">
        <v>668.14509952735057</v>
      </c>
      <c r="AG149" s="74">
        <v>45.454604493143165</v>
      </c>
      <c r="AH149" s="74">
        <v>38.242397079128729</v>
      </c>
      <c r="AI149" s="74"/>
      <c r="AJ149" s="74"/>
      <c r="AK149" s="74"/>
      <c r="AL149" s="74"/>
      <c r="AM149" s="74"/>
      <c r="AN149" s="74"/>
      <c r="AO149" s="74"/>
      <c r="AP149" s="74"/>
      <c r="AQ149" s="74"/>
      <c r="AR149" s="74">
        <v>0</v>
      </c>
      <c r="AS149" s="74"/>
      <c r="AT149" s="74"/>
      <c r="AU149" s="74"/>
      <c r="AV149" s="74">
        <v>0</v>
      </c>
      <c r="AW149" s="1475" t="s">
        <v>2331</v>
      </c>
      <c r="AX149" s="75">
        <v>14.591884493143141</v>
      </c>
      <c r="AY149" s="1409" t="s">
        <v>1783</v>
      </c>
      <c r="AZ149" s="1213" t="s">
        <v>1783</v>
      </c>
      <c r="BA149" s="1213" t="s">
        <v>1783</v>
      </c>
      <c r="BB149" s="1213" t="s">
        <v>1783</v>
      </c>
      <c r="BC149" s="1213" t="s">
        <v>2098</v>
      </c>
      <c r="BD149" s="1413" t="s">
        <v>2110</v>
      </c>
      <c r="BE149" s="1213"/>
      <c r="BF149" s="1213">
        <v>10</v>
      </c>
    </row>
    <row r="150" spans="1:58" ht="28.8" x14ac:dyDescent="0.3">
      <c r="A150" s="69"/>
      <c r="B15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50" s="1476" t="s">
        <v>2252</v>
      </c>
      <c r="D150" s="1477" t="s">
        <v>2421</v>
      </c>
      <c r="E150" s="1478" t="s">
        <v>770</v>
      </c>
      <c r="F150" s="1217" t="str">
        <f>VLOOKUP(TBL4_OptApp[[#This Row],[Option type
Defined List]],'Option Typs_Grps'!B$2:C$47, 2, FALSE)</f>
        <v>Resource Options</v>
      </c>
      <c r="G150" s="1407" t="s">
        <v>354</v>
      </c>
      <c r="H150" s="72" t="s">
        <v>767</v>
      </c>
      <c r="I150" s="72" t="s">
        <v>1783</v>
      </c>
      <c r="J150" s="1412"/>
      <c r="K150" s="1355" t="s">
        <v>2332</v>
      </c>
      <c r="L150" s="72" t="s">
        <v>1783</v>
      </c>
      <c r="M150" s="1214" t="s">
        <v>1783</v>
      </c>
      <c r="N150" s="1412" t="s">
        <v>1783</v>
      </c>
      <c r="O150" s="72" t="s">
        <v>1783</v>
      </c>
      <c r="P150" s="72" t="s">
        <v>1783</v>
      </c>
      <c r="Q150" s="72" t="s">
        <v>1783</v>
      </c>
      <c r="R150" s="1475"/>
      <c r="S150" s="1355"/>
      <c r="T150" s="1355"/>
      <c r="U150" s="74" t="s">
        <v>2097</v>
      </c>
      <c r="V150" s="74">
        <v>5</v>
      </c>
      <c r="W150" s="74"/>
      <c r="X150" s="74">
        <v>9.8408598000000005</v>
      </c>
      <c r="Y150" s="74">
        <v>1.3678188799999971</v>
      </c>
      <c r="Z150" s="74">
        <v>1.6917760685714294</v>
      </c>
      <c r="AA150" s="74">
        <v>5</v>
      </c>
      <c r="AB150" s="1408"/>
      <c r="AC150" s="74">
        <v>3665.201465201465</v>
      </c>
      <c r="AD150" s="74">
        <v>17158.660898126171</v>
      </c>
      <c r="AE150" s="74">
        <v>8579.3304490631017</v>
      </c>
      <c r="AF150" s="1409">
        <v>668.14509952735057</v>
      </c>
      <c r="AG150" s="74">
        <v>45.454604493143165</v>
      </c>
      <c r="AH150" s="74">
        <v>38.242397079128729</v>
      </c>
      <c r="AI150" s="74"/>
      <c r="AJ150" s="74"/>
      <c r="AK150" s="74"/>
      <c r="AL150" s="74"/>
      <c r="AM150" s="74"/>
      <c r="AN150" s="74"/>
      <c r="AO150" s="74"/>
      <c r="AP150" s="74"/>
      <c r="AQ150" s="74"/>
      <c r="AR150" s="74">
        <v>0</v>
      </c>
      <c r="AS150" s="74"/>
      <c r="AT150" s="74"/>
      <c r="AU150" s="74"/>
      <c r="AV150" s="74">
        <v>0</v>
      </c>
      <c r="AW150" s="1475" t="s">
        <v>2333</v>
      </c>
      <c r="AX150" s="75">
        <v>14.591884493143141</v>
      </c>
      <c r="AY150" s="1409" t="s">
        <v>1783</v>
      </c>
      <c r="AZ150" s="1213" t="s">
        <v>1783</v>
      </c>
      <c r="BA150" s="1213" t="s">
        <v>1783</v>
      </c>
      <c r="BB150" s="1213" t="s">
        <v>1783</v>
      </c>
      <c r="BC150" s="1213" t="s">
        <v>2098</v>
      </c>
      <c r="BD150" s="1413" t="s">
        <v>2110</v>
      </c>
      <c r="BE150" s="1213"/>
      <c r="BF150" s="1213">
        <v>10</v>
      </c>
    </row>
    <row r="151" spans="1:58" ht="28.8" x14ac:dyDescent="0.3">
      <c r="A151" s="69"/>
      <c r="B15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51" s="1476" t="s">
        <v>2254</v>
      </c>
      <c r="D151" s="1477" t="s">
        <v>2422</v>
      </c>
      <c r="E151" s="1478" t="s">
        <v>770</v>
      </c>
      <c r="F151" s="1217" t="str">
        <f>VLOOKUP(TBL4_OptApp[[#This Row],[Option type
Defined List]],'Option Typs_Grps'!B$2:C$47, 2, FALSE)</f>
        <v>Resource Options</v>
      </c>
      <c r="G151" s="1407" t="s">
        <v>354</v>
      </c>
      <c r="H151" s="72" t="s">
        <v>767</v>
      </c>
      <c r="I151" s="72" t="s">
        <v>1783</v>
      </c>
      <c r="J151" s="1412"/>
      <c r="K151" s="1355" t="s">
        <v>2334</v>
      </c>
      <c r="L151" s="72" t="s">
        <v>1783</v>
      </c>
      <c r="M151" s="1214" t="s">
        <v>1783</v>
      </c>
      <c r="N151" s="1412" t="s">
        <v>1783</v>
      </c>
      <c r="O151" s="72" t="s">
        <v>1783</v>
      </c>
      <c r="P151" s="72" t="s">
        <v>1783</v>
      </c>
      <c r="Q151" s="72" t="s">
        <v>1783</v>
      </c>
      <c r="R151" s="1475"/>
      <c r="S151" s="1355"/>
      <c r="T151" s="1355"/>
      <c r="U151" s="74" t="s">
        <v>2097</v>
      </c>
      <c r="V151" s="74">
        <v>5</v>
      </c>
      <c r="W151" s="74"/>
      <c r="X151" s="74">
        <v>9.8408598000000005</v>
      </c>
      <c r="Y151" s="74">
        <v>1.3678188799999971</v>
      </c>
      <c r="Z151" s="74">
        <v>1.6917760685714294</v>
      </c>
      <c r="AA151" s="74">
        <v>5</v>
      </c>
      <c r="AB151" s="1408"/>
      <c r="AC151" s="74">
        <v>3665.201465201465</v>
      </c>
      <c r="AD151" s="74">
        <v>17158.660898126171</v>
      </c>
      <c r="AE151" s="74">
        <v>8579.3304490631017</v>
      </c>
      <c r="AF151" s="1409">
        <v>668.14509952735057</v>
      </c>
      <c r="AG151" s="74">
        <v>45.454604493143165</v>
      </c>
      <c r="AH151" s="74">
        <v>38.242397079128729</v>
      </c>
      <c r="AI151" s="74"/>
      <c r="AJ151" s="74"/>
      <c r="AK151" s="74"/>
      <c r="AL151" s="74"/>
      <c r="AM151" s="74"/>
      <c r="AN151" s="74"/>
      <c r="AO151" s="74"/>
      <c r="AP151" s="74"/>
      <c r="AQ151" s="74"/>
      <c r="AR151" s="74">
        <v>0</v>
      </c>
      <c r="AS151" s="74"/>
      <c r="AT151" s="74"/>
      <c r="AU151" s="74"/>
      <c r="AV151" s="74">
        <v>0</v>
      </c>
      <c r="AW151" s="1475" t="s">
        <v>2335</v>
      </c>
      <c r="AX151" s="75">
        <v>14.591884493143141</v>
      </c>
      <c r="AY151" s="1409" t="s">
        <v>1783</v>
      </c>
      <c r="AZ151" s="1213" t="s">
        <v>1783</v>
      </c>
      <c r="BA151" s="1213" t="s">
        <v>1783</v>
      </c>
      <c r="BB151" s="1213" t="s">
        <v>1783</v>
      </c>
      <c r="BC151" s="1213" t="s">
        <v>2098</v>
      </c>
      <c r="BD151" s="1413" t="s">
        <v>2110</v>
      </c>
      <c r="BE151" s="1213"/>
      <c r="BF151" s="1213">
        <v>10</v>
      </c>
    </row>
    <row r="152" spans="1:58" ht="28.8" x14ac:dyDescent="0.3">
      <c r="A152" s="69"/>
      <c r="B15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52" s="1476" t="s">
        <v>2256</v>
      </c>
      <c r="D152" s="1477" t="s">
        <v>2423</v>
      </c>
      <c r="E152" s="1478" t="s">
        <v>770</v>
      </c>
      <c r="F152" s="1217" t="str">
        <f>VLOOKUP(TBL4_OptApp[[#This Row],[Option type
Defined List]],'Option Typs_Grps'!B$2:C$47, 2, FALSE)</f>
        <v>Resource Options</v>
      </c>
      <c r="G152" s="1407" t="s">
        <v>354</v>
      </c>
      <c r="H152" s="72" t="s">
        <v>767</v>
      </c>
      <c r="I152" s="72" t="s">
        <v>1783</v>
      </c>
      <c r="J152" s="1412"/>
      <c r="K152" s="1355"/>
      <c r="L152" s="72" t="s">
        <v>1783</v>
      </c>
      <c r="M152" s="1214" t="s">
        <v>1783</v>
      </c>
      <c r="N152" s="1412" t="s">
        <v>1783</v>
      </c>
      <c r="O152" s="72" t="s">
        <v>1783</v>
      </c>
      <c r="P152" s="72" t="s">
        <v>1783</v>
      </c>
      <c r="Q152" s="72" t="s">
        <v>1783</v>
      </c>
      <c r="R152" s="1475"/>
      <c r="S152" s="1355"/>
      <c r="T152" s="1355"/>
      <c r="U152" s="74" t="s">
        <v>2097</v>
      </c>
      <c r="V152" s="74">
        <v>5</v>
      </c>
      <c r="W152" s="74"/>
      <c r="X152" s="74">
        <v>19.804292329359999</v>
      </c>
      <c r="Y152" s="74">
        <v>1.4900276208607961</v>
      </c>
      <c r="Z152" s="74">
        <v>2.4927308138400006</v>
      </c>
      <c r="AA152" s="74">
        <v>5</v>
      </c>
      <c r="AB152" s="1408"/>
      <c r="AC152" s="74">
        <v>5283.6072855891171</v>
      </c>
      <c r="AD152" s="74">
        <v>17158.660898126171</v>
      </c>
      <c r="AE152" s="74">
        <v>8579.3304490631017</v>
      </c>
      <c r="AF152" s="1409">
        <v>668.84927452513671</v>
      </c>
      <c r="AG152" s="74">
        <v>57.593916046869616</v>
      </c>
      <c r="AH152" s="74">
        <v>48.455584013246529</v>
      </c>
      <c r="AI152" s="74"/>
      <c r="AJ152" s="74"/>
      <c r="AK152" s="74"/>
      <c r="AL152" s="74"/>
      <c r="AM152" s="74"/>
      <c r="AN152" s="74"/>
      <c r="AO152" s="74"/>
      <c r="AP152" s="74"/>
      <c r="AQ152" s="74"/>
      <c r="AR152" s="74">
        <v>-3</v>
      </c>
      <c r="AS152" s="74"/>
      <c r="AT152" s="74"/>
      <c r="AU152" s="74"/>
      <c r="AV152" s="74">
        <v>0</v>
      </c>
      <c r="AW152" s="1475" t="s">
        <v>2336</v>
      </c>
      <c r="AX152" s="75">
        <v>26.731196046869631</v>
      </c>
      <c r="AY152" s="1409" t="s">
        <v>1783</v>
      </c>
      <c r="AZ152" s="1213" t="s">
        <v>1783</v>
      </c>
      <c r="BA152" s="1213" t="s">
        <v>1783</v>
      </c>
      <c r="BB152" s="1213" t="s">
        <v>1783</v>
      </c>
      <c r="BC152" s="1213" t="s">
        <v>2098</v>
      </c>
      <c r="BD152" s="1413"/>
      <c r="BE152" s="1213" t="s">
        <v>2256</v>
      </c>
      <c r="BF152" s="1213">
        <v>10</v>
      </c>
    </row>
    <row r="153" spans="1:58" ht="43.2" x14ac:dyDescent="0.3">
      <c r="A153" s="69"/>
      <c r="B15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3" s="1476" t="s">
        <v>2258</v>
      </c>
      <c r="D153" s="1477" t="s">
        <v>2259</v>
      </c>
      <c r="E153" s="1478" t="s">
        <v>773</v>
      </c>
      <c r="F153" s="1217" t="str">
        <f>VLOOKUP(TBL4_OptApp[[#This Row],[Option type
Defined List]],'Option Typs_Grps'!B$2:C$47, 2, FALSE)</f>
        <v>Distribution Options</v>
      </c>
      <c r="G153" s="1407" t="s">
        <v>354</v>
      </c>
      <c r="H153" s="72" t="s">
        <v>767</v>
      </c>
      <c r="I153" s="72" t="s">
        <v>1783</v>
      </c>
      <c r="J153" s="1412"/>
      <c r="K153" s="1355" t="s">
        <v>2337</v>
      </c>
      <c r="L153" s="72" t="s">
        <v>1783</v>
      </c>
      <c r="M153" s="1214" t="s">
        <v>1783</v>
      </c>
      <c r="N153" s="1412" t="s">
        <v>1783</v>
      </c>
      <c r="O153" s="72" t="s">
        <v>1783</v>
      </c>
      <c r="P153" s="72" t="s">
        <v>1783</v>
      </c>
      <c r="Q153" s="72" t="s">
        <v>1783</v>
      </c>
      <c r="R153" s="1475"/>
      <c r="S153" s="1355"/>
      <c r="T153" s="1355"/>
      <c r="U153" s="74" t="s">
        <v>2097</v>
      </c>
      <c r="V153" s="74">
        <v>5</v>
      </c>
      <c r="W153" s="74"/>
      <c r="X153" s="74">
        <v>9.8035107000000004</v>
      </c>
      <c r="Y153" s="74">
        <v>1.3586550317744475</v>
      </c>
      <c r="Z153" s="74">
        <v>1.6830076492205579</v>
      </c>
      <c r="AA153" s="74">
        <v>5</v>
      </c>
      <c r="AB153" s="1408"/>
      <c r="AC153" s="74">
        <v>3665.201465201465</v>
      </c>
      <c r="AD153" s="74">
        <v>17155.419197112595</v>
      </c>
      <c r="AE153" s="74">
        <v>8577.7095985562828</v>
      </c>
      <c r="AF153" s="1409">
        <v>668.050792388888</v>
      </c>
      <c r="AG153" s="74">
        <v>45.174559824196947</v>
      </c>
      <c r="AH153" s="74">
        <v>38.00678663769699</v>
      </c>
      <c r="AI153" s="74"/>
      <c r="AJ153" s="74"/>
      <c r="AK153" s="74"/>
      <c r="AL153" s="74"/>
      <c r="AM153" s="74"/>
      <c r="AN153" s="74"/>
      <c r="AO153" s="74"/>
      <c r="AP153" s="74"/>
      <c r="AQ153" s="74"/>
      <c r="AR153" s="74">
        <v>0</v>
      </c>
      <c r="AS153" s="74"/>
      <c r="AT153" s="74"/>
      <c r="AU153" s="74"/>
      <c r="AV153" s="74">
        <v>0</v>
      </c>
      <c r="AW153" s="1475" t="s">
        <v>2338</v>
      </c>
      <c r="AX153" s="75">
        <v>14.551674935399264</v>
      </c>
      <c r="AY153" s="1409" t="s">
        <v>1783</v>
      </c>
      <c r="AZ153" s="1213" t="s">
        <v>1783</v>
      </c>
      <c r="BA153" s="1213" t="s">
        <v>1783</v>
      </c>
      <c r="BB153" s="1213" t="s">
        <v>1783</v>
      </c>
      <c r="BC153" s="1213" t="s">
        <v>2098</v>
      </c>
      <c r="BD153" s="1413"/>
      <c r="BE153" s="1213" t="s">
        <v>2258</v>
      </c>
      <c r="BF153" s="1213">
        <v>10</v>
      </c>
    </row>
    <row r="154" spans="1:58" ht="43.2" x14ac:dyDescent="0.3">
      <c r="A154" s="69"/>
      <c r="B15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4" s="1476" t="s">
        <v>2260</v>
      </c>
      <c r="D154" s="1477" t="s">
        <v>2261</v>
      </c>
      <c r="E154" s="1478" t="s">
        <v>773</v>
      </c>
      <c r="F154" s="1217" t="str">
        <f>VLOOKUP(TBL4_OptApp[[#This Row],[Option type
Defined List]],'Option Typs_Grps'!B$2:C$47, 2, FALSE)</f>
        <v>Distribution Options</v>
      </c>
      <c r="G154" s="1407" t="s">
        <v>354</v>
      </c>
      <c r="H154" s="72" t="s">
        <v>767</v>
      </c>
      <c r="I154" s="72" t="s">
        <v>1783</v>
      </c>
      <c r="J154" s="1412"/>
      <c r="K154" s="1355" t="s">
        <v>2339</v>
      </c>
      <c r="L154" s="72" t="s">
        <v>1783</v>
      </c>
      <c r="M154" s="1214" t="s">
        <v>1783</v>
      </c>
      <c r="N154" s="1412" t="s">
        <v>1783</v>
      </c>
      <c r="O154" s="72" t="s">
        <v>1783</v>
      </c>
      <c r="P154" s="72" t="s">
        <v>1783</v>
      </c>
      <c r="Q154" s="72" t="s">
        <v>1783</v>
      </c>
      <c r="R154" s="1475"/>
      <c r="S154" s="1355"/>
      <c r="T154" s="1355"/>
      <c r="U154" s="74" t="s">
        <v>2097</v>
      </c>
      <c r="V154" s="74">
        <v>5</v>
      </c>
      <c r="W154" s="74"/>
      <c r="X154" s="74">
        <v>9.8035107000000004</v>
      </c>
      <c r="Y154" s="74">
        <v>1.3586550317744475</v>
      </c>
      <c r="Z154" s="74">
        <v>1.6830076492205579</v>
      </c>
      <c r="AA154" s="74">
        <v>5</v>
      </c>
      <c r="AB154" s="1408"/>
      <c r="AC154" s="74">
        <v>3665.201465201465</v>
      </c>
      <c r="AD154" s="74">
        <v>17155.419197112595</v>
      </c>
      <c r="AE154" s="74">
        <v>8577.7095985562828</v>
      </c>
      <c r="AF154" s="1409">
        <v>668.050792388888</v>
      </c>
      <c r="AG154" s="74">
        <v>45.174559824196947</v>
      </c>
      <c r="AH154" s="74">
        <v>38.00678663769699</v>
      </c>
      <c r="AI154" s="74"/>
      <c r="AJ154" s="74"/>
      <c r="AK154" s="74"/>
      <c r="AL154" s="74"/>
      <c r="AM154" s="74"/>
      <c r="AN154" s="74"/>
      <c r="AO154" s="74"/>
      <c r="AP154" s="74"/>
      <c r="AQ154" s="74"/>
      <c r="AR154" s="74">
        <v>0</v>
      </c>
      <c r="AS154" s="74"/>
      <c r="AT154" s="74"/>
      <c r="AU154" s="74"/>
      <c r="AV154" s="74">
        <v>0</v>
      </c>
      <c r="AW154" s="1475" t="s">
        <v>2340</v>
      </c>
      <c r="AX154" s="75">
        <v>14.551674935399264</v>
      </c>
      <c r="AY154" s="1409" t="s">
        <v>1783</v>
      </c>
      <c r="AZ154" s="1213" t="s">
        <v>1783</v>
      </c>
      <c r="BA154" s="1213" t="s">
        <v>1783</v>
      </c>
      <c r="BB154" s="1213" t="s">
        <v>1783</v>
      </c>
      <c r="BC154" s="1213" t="s">
        <v>2098</v>
      </c>
      <c r="BD154" s="1413"/>
      <c r="BE154" s="1213" t="s">
        <v>2260</v>
      </c>
      <c r="BF154" s="1213">
        <v>10</v>
      </c>
    </row>
    <row r="155" spans="1:58" ht="43.2" x14ac:dyDescent="0.3">
      <c r="A155" s="69"/>
      <c r="B15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5" s="1476" t="s">
        <v>2262</v>
      </c>
      <c r="D155" s="1477" t="s">
        <v>2263</v>
      </c>
      <c r="E155" s="1478" t="s">
        <v>773</v>
      </c>
      <c r="F155" s="1217" t="str">
        <f>VLOOKUP(TBL4_OptApp[[#This Row],[Option type
Defined List]],'Option Typs_Grps'!B$2:C$47, 2, FALSE)</f>
        <v>Distribution Options</v>
      </c>
      <c r="G155" s="1407" t="s">
        <v>354</v>
      </c>
      <c r="H155" s="72" t="s">
        <v>767</v>
      </c>
      <c r="I155" s="72" t="s">
        <v>1783</v>
      </c>
      <c r="J155" s="1412"/>
      <c r="K155" s="1355" t="s">
        <v>1792</v>
      </c>
      <c r="L155" s="72" t="s">
        <v>1783</v>
      </c>
      <c r="M155" s="1214" t="s">
        <v>1783</v>
      </c>
      <c r="N155" s="1412" t="s">
        <v>1783</v>
      </c>
      <c r="O155" s="72" t="s">
        <v>1783</v>
      </c>
      <c r="P155" s="72" t="s">
        <v>1783</v>
      </c>
      <c r="Q155" s="72" t="s">
        <v>1783</v>
      </c>
      <c r="R155" s="1475"/>
      <c r="S155" s="1355"/>
      <c r="T155" s="1355"/>
      <c r="U155" s="74" t="s">
        <v>2097</v>
      </c>
      <c r="V155" s="74">
        <v>5</v>
      </c>
      <c r="W155" s="74"/>
      <c r="X155" s="74">
        <v>28.731853619406841</v>
      </c>
      <c r="Y155" s="74">
        <v>1.4992202927332403</v>
      </c>
      <c r="Z155" s="74">
        <v>2.637909268321637</v>
      </c>
      <c r="AA155" s="74">
        <v>5</v>
      </c>
      <c r="AB155" s="1408"/>
      <c r="AC155" s="74">
        <v>133925.0283428056</v>
      </c>
      <c r="AD155" s="74">
        <v>17155.419197112609</v>
      </c>
      <c r="AE155" s="74">
        <v>8577.7095985563064</v>
      </c>
      <c r="AF155" s="1409">
        <v>711.32091368304566</v>
      </c>
      <c r="AG155" s="74">
        <v>66.619401176634028</v>
      </c>
      <c r="AH155" s="74">
        <v>56.049010246144206</v>
      </c>
      <c r="AI155" s="74"/>
      <c r="AJ155" s="74"/>
      <c r="AK155" s="74"/>
      <c r="AL155" s="74"/>
      <c r="AM155" s="74"/>
      <c r="AN155" s="74"/>
      <c r="AO155" s="74"/>
      <c r="AP155" s="74"/>
      <c r="AQ155" s="74"/>
      <c r="AR155" s="74">
        <v>3</v>
      </c>
      <c r="AS155" s="74"/>
      <c r="AT155" s="74"/>
      <c r="AU155" s="74"/>
      <c r="AV155" s="74">
        <v>0</v>
      </c>
      <c r="AW155" s="1475" t="s">
        <v>2341</v>
      </c>
      <c r="AX155" s="75">
        <v>35.996516287836414</v>
      </c>
      <c r="AY155" s="1409" t="s">
        <v>1783</v>
      </c>
      <c r="AZ155" s="1213" t="s">
        <v>1783</v>
      </c>
      <c r="BA155" s="1213" t="s">
        <v>1783</v>
      </c>
      <c r="BB155" s="1213" t="s">
        <v>1783</v>
      </c>
      <c r="BC155" s="1213" t="s">
        <v>2098</v>
      </c>
      <c r="BD155" s="1413"/>
      <c r="BE155" s="1213" t="s">
        <v>2262</v>
      </c>
      <c r="BF155" s="1213">
        <v>10</v>
      </c>
    </row>
    <row r="156" spans="1:58" ht="41.4" x14ac:dyDescent="0.3">
      <c r="A156" s="69"/>
      <c r="B15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6" s="1476" t="s">
        <v>2264</v>
      </c>
      <c r="D156" s="1477" t="s">
        <v>2265</v>
      </c>
      <c r="E156" s="1478" t="s">
        <v>773</v>
      </c>
      <c r="F156" s="1217" t="str">
        <f>VLOOKUP(TBL4_OptApp[[#This Row],[Option type
Defined List]],'Option Typs_Grps'!B$2:C$47, 2, FALSE)</f>
        <v>Distribution Options</v>
      </c>
      <c r="G156" s="1407" t="s">
        <v>354</v>
      </c>
      <c r="H156" s="72" t="s">
        <v>767</v>
      </c>
      <c r="I156" s="72" t="s">
        <v>1783</v>
      </c>
      <c r="J156" s="1412"/>
      <c r="K156" s="1355" t="s">
        <v>2342</v>
      </c>
      <c r="L156" s="72" t="s">
        <v>1783</v>
      </c>
      <c r="M156" s="1214" t="s">
        <v>1783</v>
      </c>
      <c r="N156" s="1412" t="s">
        <v>1783</v>
      </c>
      <c r="O156" s="72" t="s">
        <v>1783</v>
      </c>
      <c r="P156" s="72" t="s">
        <v>1783</v>
      </c>
      <c r="Q156" s="72" t="s">
        <v>1783</v>
      </c>
      <c r="R156" s="1475"/>
      <c r="S156" s="1355"/>
      <c r="T156" s="1355"/>
      <c r="U156" s="74" t="s">
        <v>2097</v>
      </c>
      <c r="V156" s="74">
        <v>5</v>
      </c>
      <c r="W156" s="74"/>
      <c r="X156" s="74">
        <v>9.8035107000000004</v>
      </c>
      <c r="Y156" s="74">
        <v>1.357548638352621</v>
      </c>
      <c r="Z156" s="74">
        <v>7.5272944525096426</v>
      </c>
      <c r="AA156" s="74">
        <v>5</v>
      </c>
      <c r="AB156" s="1408"/>
      <c r="AC156" s="74">
        <v>3665.201465201465</v>
      </c>
      <c r="AD156" s="74">
        <v>17155.391691719993</v>
      </c>
      <c r="AE156" s="74">
        <v>8577.695845859982</v>
      </c>
      <c r="AF156" s="1409">
        <v>668.05014778036582</v>
      </c>
      <c r="AG156" s="74">
        <v>45.144247675653624</v>
      </c>
      <c r="AH156" s="74">
        <v>37.981284067960843</v>
      </c>
      <c r="AI156" s="74"/>
      <c r="AJ156" s="74"/>
      <c r="AK156" s="74"/>
      <c r="AL156" s="74"/>
      <c r="AM156" s="74"/>
      <c r="AN156" s="74"/>
      <c r="AO156" s="74"/>
      <c r="AP156" s="74"/>
      <c r="AQ156" s="74"/>
      <c r="AR156" s="74">
        <v>0</v>
      </c>
      <c r="AS156" s="74"/>
      <c r="AT156" s="74"/>
      <c r="AU156" s="74"/>
      <c r="AV156" s="74">
        <v>0</v>
      </c>
      <c r="AW156" s="1475" t="s">
        <v>2343</v>
      </c>
      <c r="AX156" s="75">
        <v>14.551674935399266</v>
      </c>
      <c r="AY156" s="1409" t="s">
        <v>1783</v>
      </c>
      <c r="AZ156" s="1213" t="s">
        <v>1783</v>
      </c>
      <c r="BA156" s="1213" t="s">
        <v>1783</v>
      </c>
      <c r="BB156" s="1213" t="s">
        <v>1783</v>
      </c>
      <c r="BC156" s="1213" t="s">
        <v>2098</v>
      </c>
      <c r="BD156" s="1413"/>
      <c r="BE156" s="1213"/>
      <c r="BF156" s="1213">
        <v>10</v>
      </c>
    </row>
    <row r="157" spans="1:58" ht="41.4" x14ac:dyDescent="0.3">
      <c r="A157" s="69"/>
      <c r="B15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7" s="1476" t="s">
        <v>2266</v>
      </c>
      <c r="D157" s="1477" t="s">
        <v>2267</v>
      </c>
      <c r="E157" s="1478" t="s">
        <v>773</v>
      </c>
      <c r="F157" s="1217" t="str">
        <f>VLOOKUP(TBL4_OptApp[[#This Row],[Option type
Defined List]],'Option Typs_Grps'!B$2:C$47, 2, FALSE)</f>
        <v>Distribution Options</v>
      </c>
      <c r="G157" s="1407" t="s">
        <v>354</v>
      </c>
      <c r="H157" s="72" t="s">
        <v>767</v>
      </c>
      <c r="I157" s="72" t="s">
        <v>1783</v>
      </c>
      <c r="J157" s="1412"/>
      <c r="K157" s="1355" t="s">
        <v>2344</v>
      </c>
      <c r="L157" s="72" t="s">
        <v>1783</v>
      </c>
      <c r="M157" s="1214" t="s">
        <v>1783</v>
      </c>
      <c r="N157" s="1412" t="s">
        <v>1783</v>
      </c>
      <c r="O157" s="72" t="s">
        <v>1783</v>
      </c>
      <c r="P157" s="72" t="s">
        <v>1783</v>
      </c>
      <c r="Q157" s="72" t="s">
        <v>1783</v>
      </c>
      <c r="R157" s="1475"/>
      <c r="S157" s="1355"/>
      <c r="T157" s="1355"/>
      <c r="U157" s="74" t="s">
        <v>2097</v>
      </c>
      <c r="V157" s="74">
        <v>5</v>
      </c>
      <c r="W157" s="74"/>
      <c r="X157" s="74">
        <v>9.8035107000000004</v>
      </c>
      <c r="Y157" s="74">
        <v>1.357548638352621</v>
      </c>
      <c r="Z157" s="74">
        <v>7.5272944525096426</v>
      </c>
      <c r="AA157" s="74">
        <v>5</v>
      </c>
      <c r="AB157" s="1408"/>
      <c r="AC157" s="74">
        <v>3665.201465201465</v>
      </c>
      <c r="AD157" s="74">
        <v>17155.391691719993</v>
      </c>
      <c r="AE157" s="74">
        <v>8577.695845859982</v>
      </c>
      <c r="AF157" s="1409">
        <v>668.05014778036582</v>
      </c>
      <c r="AG157" s="74">
        <v>45.144247675653624</v>
      </c>
      <c r="AH157" s="74">
        <v>37.981284067960843</v>
      </c>
      <c r="AI157" s="74"/>
      <c r="AJ157" s="74"/>
      <c r="AK157" s="74"/>
      <c r="AL157" s="74"/>
      <c r="AM157" s="74"/>
      <c r="AN157" s="74"/>
      <c r="AO157" s="74"/>
      <c r="AP157" s="74"/>
      <c r="AQ157" s="74"/>
      <c r="AR157" s="74">
        <v>0</v>
      </c>
      <c r="AS157" s="74"/>
      <c r="AT157" s="74"/>
      <c r="AU157" s="74"/>
      <c r="AV157" s="74">
        <v>0</v>
      </c>
      <c r="AW157" s="1475" t="s">
        <v>2345</v>
      </c>
      <c r="AX157" s="75">
        <v>14.551674935399266</v>
      </c>
      <c r="AY157" s="1409" t="s">
        <v>1783</v>
      </c>
      <c r="AZ157" s="1213" t="s">
        <v>1783</v>
      </c>
      <c r="BA157" s="1213" t="s">
        <v>1783</v>
      </c>
      <c r="BB157" s="1213" t="s">
        <v>1783</v>
      </c>
      <c r="BC157" s="1213" t="s">
        <v>2098</v>
      </c>
      <c r="BD157" s="1413"/>
      <c r="BE157" s="1213"/>
      <c r="BF157" s="1213">
        <v>10</v>
      </c>
    </row>
    <row r="158" spans="1:58" ht="43.2" x14ac:dyDescent="0.3">
      <c r="A158" s="69"/>
      <c r="B15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58" s="1476" t="s">
        <v>2268</v>
      </c>
      <c r="D158" s="1477" t="s">
        <v>2269</v>
      </c>
      <c r="E158" s="1478" t="s">
        <v>773</v>
      </c>
      <c r="F158" s="1217" t="str">
        <f>VLOOKUP(TBL4_OptApp[[#This Row],[Option type
Defined List]],'Option Typs_Grps'!B$2:C$47, 2, FALSE)</f>
        <v>Distribution Options</v>
      </c>
      <c r="G158" s="1407" t="s">
        <v>354</v>
      </c>
      <c r="H158" s="72" t="s">
        <v>767</v>
      </c>
      <c r="I158" s="72" t="s">
        <v>1783</v>
      </c>
      <c r="J158" s="1412"/>
      <c r="K158" s="1355" t="s">
        <v>1792</v>
      </c>
      <c r="L158" s="72" t="s">
        <v>1783</v>
      </c>
      <c r="M158" s="1214" t="s">
        <v>1783</v>
      </c>
      <c r="N158" s="1412" t="s">
        <v>1783</v>
      </c>
      <c r="O158" s="72" t="s">
        <v>1783</v>
      </c>
      <c r="P158" s="72" t="s">
        <v>1783</v>
      </c>
      <c r="Q158" s="72" t="s">
        <v>1784</v>
      </c>
      <c r="R158" s="1475"/>
      <c r="S158" s="1355"/>
      <c r="T158" s="1355"/>
      <c r="U158" s="74" t="s">
        <v>2097</v>
      </c>
      <c r="V158" s="74">
        <v>5</v>
      </c>
      <c r="W158" s="74"/>
      <c r="X158" s="74">
        <v>12.578089200000001</v>
      </c>
      <c r="Y158" s="74">
        <v>1.4509361824954177</v>
      </c>
      <c r="Z158" s="74">
        <v>3.3021700000000003</v>
      </c>
      <c r="AA158" s="74">
        <v>0</v>
      </c>
      <c r="AB158" s="1408"/>
      <c r="AC158" s="74">
        <v>4311.6138763197587</v>
      </c>
      <c r="AD158" s="74">
        <v>17155.391691720008</v>
      </c>
      <c r="AE158" s="74">
        <v>0</v>
      </c>
      <c r="AF158" s="1409">
        <v>668.40858346233222</v>
      </c>
      <c r="AG158" s="74">
        <v>49.631113777763737</v>
      </c>
      <c r="AH158" s="74">
        <v>41.756226497471182</v>
      </c>
      <c r="AI158" s="74"/>
      <c r="AJ158" s="74"/>
      <c r="AK158" s="74"/>
      <c r="AL158" s="74"/>
      <c r="AM158" s="74"/>
      <c r="AN158" s="74"/>
      <c r="AO158" s="74"/>
      <c r="AP158" s="74"/>
      <c r="AQ158" s="74"/>
      <c r="AR158" s="74">
        <v>0</v>
      </c>
      <c r="AS158" s="74"/>
      <c r="AT158" s="74"/>
      <c r="AU158" s="74"/>
      <c r="AV158" s="74">
        <v>0</v>
      </c>
      <c r="AW158" s="1475" t="s">
        <v>2346</v>
      </c>
      <c r="AX158" s="75">
        <v>18.594937088391617</v>
      </c>
      <c r="AY158" s="1409" t="s">
        <v>1783</v>
      </c>
      <c r="AZ158" s="1213" t="s">
        <v>1783</v>
      </c>
      <c r="BA158" s="1213" t="s">
        <v>1783</v>
      </c>
      <c r="BB158" s="1213" t="s">
        <v>1783</v>
      </c>
      <c r="BC158" s="1213" t="s">
        <v>2098</v>
      </c>
      <c r="BD158" s="1413"/>
      <c r="BE158" s="1213" t="s">
        <v>2268</v>
      </c>
      <c r="BF158" s="1213">
        <v>10</v>
      </c>
    </row>
    <row r="159" spans="1:58" ht="55.2" x14ac:dyDescent="0.3">
      <c r="A159" s="69"/>
      <c r="B15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59" s="1476" t="s">
        <v>1600</v>
      </c>
      <c r="D159" s="1477" t="s">
        <v>1695</v>
      </c>
      <c r="E159" s="1478" t="s">
        <v>777</v>
      </c>
      <c r="F159" s="1217" t="str">
        <f>VLOOKUP(TBL4_OptApp[[#This Row],[Option type
Defined List]],'Option Typs_Grps'!B$2:C$47, 2, FALSE)</f>
        <v>Customer Options</v>
      </c>
      <c r="G159" s="1407" t="s">
        <v>354</v>
      </c>
      <c r="H159" s="72" t="s">
        <v>767</v>
      </c>
      <c r="I159" s="72" t="s">
        <v>1783</v>
      </c>
      <c r="J159" s="1412"/>
      <c r="K159" s="1355" t="s">
        <v>2347</v>
      </c>
      <c r="L159" s="72" t="s">
        <v>1783</v>
      </c>
      <c r="M159" s="1214" t="s">
        <v>1783</v>
      </c>
      <c r="N159" s="1412" t="s">
        <v>1783</v>
      </c>
      <c r="O159" s="72" t="s">
        <v>1783</v>
      </c>
      <c r="P159" s="72" t="s">
        <v>1783</v>
      </c>
      <c r="Q159" s="72" t="s">
        <v>1783</v>
      </c>
      <c r="R159" s="1475"/>
      <c r="S159" s="1355"/>
      <c r="T159" s="1355"/>
      <c r="U159" s="74">
        <v>2.8138000000000001</v>
      </c>
      <c r="V159" s="74"/>
      <c r="W159" s="74"/>
      <c r="X159" s="74"/>
      <c r="Y159" s="74">
        <v>0.83218986555253449</v>
      </c>
      <c r="Z159" s="74">
        <v>0.83218986555253449</v>
      </c>
      <c r="AA159" s="74">
        <v>1.7107000000000001</v>
      </c>
      <c r="AB159" s="1408"/>
      <c r="AC159" s="74"/>
      <c r="AD159" s="74"/>
      <c r="AE159" s="74"/>
      <c r="AF159" s="1409"/>
      <c r="AG159" s="74">
        <v>99.894842389715521</v>
      </c>
      <c r="AH159" s="74">
        <v>17.695226896199749</v>
      </c>
      <c r="AI159" s="74"/>
      <c r="AJ159" s="74"/>
      <c r="AK159" s="74"/>
      <c r="AL159" s="74"/>
      <c r="AM159" s="74"/>
      <c r="AN159" s="74"/>
      <c r="AO159" s="74"/>
      <c r="AP159" s="74"/>
      <c r="AQ159" s="74"/>
      <c r="AR159" s="74"/>
      <c r="AS159" s="74"/>
      <c r="AT159" s="74"/>
      <c r="AU159" s="74"/>
      <c r="AV159" s="74">
        <v>0</v>
      </c>
      <c r="AW159" s="1475" t="s">
        <v>1600</v>
      </c>
      <c r="AX159" s="75">
        <v>99.894842389715521</v>
      </c>
      <c r="AY159" s="1409" t="s">
        <v>1783</v>
      </c>
      <c r="AZ159" s="1213" t="s">
        <v>1783</v>
      </c>
      <c r="BA159" s="1213" t="s">
        <v>1783</v>
      </c>
      <c r="BB159" s="1213" t="s">
        <v>1783</v>
      </c>
      <c r="BC159" s="1213" t="s">
        <v>1786</v>
      </c>
      <c r="BD159" s="1413"/>
      <c r="BE159" s="1213"/>
      <c r="BF159" s="1213">
        <v>2.8138000000000001</v>
      </c>
    </row>
    <row r="160" spans="1:58" ht="57.6" x14ac:dyDescent="0.3">
      <c r="A160" s="69"/>
      <c r="B16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60" s="1476" t="s">
        <v>1599</v>
      </c>
      <c r="D160" s="1477" t="s">
        <v>1694</v>
      </c>
      <c r="E160" s="1478" t="s">
        <v>778</v>
      </c>
      <c r="F160" s="1217" t="str">
        <f>VLOOKUP(TBL4_OptApp[[#This Row],[Option type
Defined List]],'Option Typs_Grps'!B$2:C$47, 2, FALSE)</f>
        <v>Customer Options</v>
      </c>
      <c r="G160" s="1407" t="s">
        <v>354</v>
      </c>
      <c r="H160" s="72" t="s">
        <v>767</v>
      </c>
      <c r="I160" s="72" t="s">
        <v>1783</v>
      </c>
      <c r="J160" s="1412"/>
      <c r="K160" s="1355" t="s">
        <v>2348</v>
      </c>
      <c r="L160" s="72" t="s">
        <v>1783</v>
      </c>
      <c r="M160" s="1214" t="s">
        <v>1783</v>
      </c>
      <c r="N160" s="1412" t="s">
        <v>1783</v>
      </c>
      <c r="O160" s="72" t="s">
        <v>1783</v>
      </c>
      <c r="P160" s="72" t="s">
        <v>1783</v>
      </c>
      <c r="Q160" s="72" t="s">
        <v>1783</v>
      </c>
      <c r="R160" s="1475"/>
      <c r="S160" s="1355"/>
      <c r="T160" s="1355"/>
      <c r="U160" s="74">
        <v>1.1102000000000001</v>
      </c>
      <c r="V160" s="74"/>
      <c r="W160" s="74"/>
      <c r="X160" s="74"/>
      <c r="Y160" s="74">
        <v>4.8159123620662117E-2</v>
      </c>
      <c r="Z160" s="74">
        <v>4.8159123620662117E-2</v>
      </c>
      <c r="AA160" s="74">
        <v>0.55510000000000004</v>
      </c>
      <c r="AB160" s="1408"/>
      <c r="AC160" s="74">
        <v>350.81700000000012</v>
      </c>
      <c r="AD160" s="74"/>
      <c r="AE160" s="74"/>
      <c r="AF160" s="1409">
        <v>0.18575163630000002</v>
      </c>
      <c r="AG160" s="74">
        <v>13.060503048237793</v>
      </c>
      <c r="AH160" s="74">
        <v>1.3064382319119683</v>
      </c>
      <c r="AI160" s="74"/>
      <c r="AJ160" s="74"/>
      <c r="AK160" s="74"/>
      <c r="AL160" s="74"/>
      <c r="AM160" s="74"/>
      <c r="AN160" s="74"/>
      <c r="AO160" s="74"/>
      <c r="AP160" s="74"/>
      <c r="AQ160" s="74"/>
      <c r="AR160" s="74"/>
      <c r="AS160" s="74"/>
      <c r="AT160" s="74"/>
      <c r="AU160" s="74"/>
      <c r="AV160" s="74">
        <v>0</v>
      </c>
      <c r="AW160" s="1475" t="s">
        <v>1599</v>
      </c>
      <c r="AX160" s="75">
        <v>13.060503048237793</v>
      </c>
      <c r="AY160" s="1409" t="s">
        <v>1783</v>
      </c>
      <c r="AZ160" s="1213" t="s">
        <v>1783</v>
      </c>
      <c r="BA160" s="1213" t="s">
        <v>1783</v>
      </c>
      <c r="BB160" s="1213" t="s">
        <v>1783</v>
      </c>
      <c r="BC160" s="1213" t="s">
        <v>1786</v>
      </c>
      <c r="BD160" s="1413"/>
      <c r="BE160" s="1213"/>
      <c r="BF160" s="1213">
        <v>1.1102000000000001</v>
      </c>
    </row>
    <row r="161" spans="1:58" ht="55.2" x14ac:dyDescent="0.3">
      <c r="A161" s="69"/>
      <c r="B16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61" s="1476" t="s">
        <v>1597</v>
      </c>
      <c r="D161" s="1477" t="s">
        <v>1692</v>
      </c>
      <c r="E161" s="1478" t="s">
        <v>1203</v>
      </c>
      <c r="F161" s="1217" t="str">
        <f>VLOOKUP(TBL4_OptApp[[#This Row],[Option type
Defined List]],'Option Typs_Grps'!B$2:C$47, 2, FALSE)</f>
        <v>Distribution Options</v>
      </c>
      <c r="G161" s="1407" t="s">
        <v>354</v>
      </c>
      <c r="H161" s="72" t="s">
        <v>767</v>
      </c>
      <c r="I161" s="72" t="s">
        <v>1783</v>
      </c>
      <c r="J161" s="1412"/>
      <c r="K161" s="1355" t="s">
        <v>2349</v>
      </c>
      <c r="L161" s="72" t="s">
        <v>1783</v>
      </c>
      <c r="M161" s="1214" t="s">
        <v>1783</v>
      </c>
      <c r="N161" s="1412" t="s">
        <v>1783</v>
      </c>
      <c r="O161" s="72" t="s">
        <v>1783</v>
      </c>
      <c r="P161" s="72" t="s">
        <v>1783</v>
      </c>
      <c r="Q161" s="72" t="s">
        <v>1783</v>
      </c>
      <c r="R161" s="1475"/>
      <c r="S161" s="1355"/>
      <c r="T161" s="1355"/>
      <c r="U161" s="74">
        <v>7.86</v>
      </c>
      <c r="V161" s="74"/>
      <c r="W161" s="74"/>
      <c r="X161" s="74"/>
      <c r="Y161" s="74">
        <v>5.2731538650353151</v>
      </c>
      <c r="Z161" s="74">
        <v>5.2731538650353116</v>
      </c>
      <c r="AA161" s="74">
        <v>3.93</v>
      </c>
      <c r="AB161" s="1408"/>
      <c r="AC161" s="74"/>
      <c r="AD161" s="74"/>
      <c r="AE161" s="74"/>
      <c r="AF161" s="1409"/>
      <c r="AG161" s="74">
        <v>299.00766675369528</v>
      </c>
      <c r="AH161" s="74">
        <v>123.81351056507289</v>
      </c>
      <c r="AI161" s="74"/>
      <c r="AJ161" s="74"/>
      <c r="AK161" s="74"/>
      <c r="AL161" s="74"/>
      <c r="AM161" s="74"/>
      <c r="AN161" s="74"/>
      <c r="AO161" s="74"/>
      <c r="AP161" s="74"/>
      <c r="AQ161" s="74"/>
      <c r="AR161" s="74">
        <v>8</v>
      </c>
      <c r="AS161" s="74"/>
      <c r="AT161" s="74"/>
      <c r="AU161" s="74"/>
      <c r="AV161" s="74">
        <v>0</v>
      </c>
      <c r="AW161" s="1475" t="s">
        <v>1597</v>
      </c>
      <c r="AX161" s="75">
        <v>299.00766675369528</v>
      </c>
      <c r="AY161" s="1409" t="s">
        <v>1783</v>
      </c>
      <c r="AZ161" s="1213" t="s">
        <v>1783</v>
      </c>
      <c r="BA161" s="1213" t="s">
        <v>1783</v>
      </c>
      <c r="BB161" s="1213" t="s">
        <v>1783</v>
      </c>
      <c r="BC161" s="1213" t="s">
        <v>1786</v>
      </c>
      <c r="BD161" s="1413"/>
      <c r="BE161" s="1213"/>
      <c r="BF161" s="1213">
        <v>6.75</v>
      </c>
    </row>
    <row r="162" spans="1:58" ht="55.2" x14ac:dyDescent="0.3">
      <c r="A162" s="69"/>
      <c r="B16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62" s="1476" t="s">
        <v>1596</v>
      </c>
      <c r="D162" s="1477" t="s">
        <v>1691</v>
      </c>
      <c r="E162" s="1478" t="s">
        <v>780</v>
      </c>
      <c r="F162" s="1217" t="str">
        <f>VLOOKUP(TBL4_OptApp[[#This Row],[Option type
Defined List]],'Option Typs_Grps'!B$2:C$47, 2, FALSE)</f>
        <v>Customer Options</v>
      </c>
      <c r="G162" s="1407" t="s">
        <v>354</v>
      </c>
      <c r="H162" s="72" t="s">
        <v>767</v>
      </c>
      <c r="I162" s="72" t="s">
        <v>1783</v>
      </c>
      <c r="J162" s="1412"/>
      <c r="K162" s="1355" t="s">
        <v>2350</v>
      </c>
      <c r="L162" s="72" t="s">
        <v>1783</v>
      </c>
      <c r="M162" s="1214" t="s">
        <v>1783</v>
      </c>
      <c r="N162" s="1412" t="s">
        <v>1783</v>
      </c>
      <c r="O162" s="72" t="s">
        <v>1783</v>
      </c>
      <c r="P162" s="72" t="s">
        <v>1783</v>
      </c>
      <c r="Q162" s="72" t="s">
        <v>1783</v>
      </c>
      <c r="R162" s="1475"/>
      <c r="S162" s="1355"/>
      <c r="T162" s="1355"/>
      <c r="U162" s="74">
        <v>1.0810999999999999</v>
      </c>
      <c r="V162" s="74"/>
      <c r="W162" s="74"/>
      <c r="X162" s="74"/>
      <c r="Y162" s="74">
        <v>0.65100229187510017</v>
      </c>
      <c r="Z162" s="74">
        <v>0.65100229187510017</v>
      </c>
      <c r="AA162" s="74">
        <v>0.54825000000000002</v>
      </c>
      <c r="AB162" s="1408"/>
      <c r="AC162" s="74"/>
      <c r="AD162" s="74"/>
      <c r="AE162" s="74"/>
      <c r="AF162" s="1409"/>
      <c r="AG162" s="74">
        <v>199.47634510210935</v>
      </c>
      <c r="AH162" s="74">
        <v>16.117047700788117</v>
      </c>
      <c r="AI162" s="74"/>
      <c r="AJ162" s="74"/>
      <c r="AK162" s="74"/>
      <c r="AL162" s="74"/>
      <c r="AM162" s="74"/>
      <c r="AN162" s="74"/>
      <c r="AO162" s="74"/>
      <c r="AP162" s="74"/>
      <c r="AQ162" s="74"/>
      <c r="AR162" s="74"/>
      <c r="AS162" s="74"/>
      <c r="AT162" s="74"/>
      <c r="AU162" s="74"/>
      <c r="AV162" s="74">
        <v>0</v>
      </c>
      <c r="AW162" s="1475" t="s">
        <v>1596</v>
      </c>
      <c r="AX162" s="75">
        <v>199.47634510210935</v>
      </c>
      <c r="AY162" s="1409" t="s">
        <v>1783</v>
      </c>
      <c r="AZ162" s="1213" t="s">
        <v>1783</v>
      </c>
      <c r="BA162" s="1213" t="s">
        <v>1783</v>
      </c>
      <c r="BB162" s="1213" t="s">
        <v>1783</v>
      </c>
      <c r="BC162" s="1213" t="s">
        <v>1786</v>
      </c>
      <c r="BD162" s="1413"/>
      <c r="BE162" s="1213"/>
      <c r="BF162" s="1213">
        <v>1.0810999999999999</v>
      </c>
    </row>
    <row r="163" spans="1:58" ht="55.2" x14ac:dyDescent="0.3">
      <c r="A163" s="69"/>
      <c r="B16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63" s="1476" t="s">
        <v>1595</v>
      </c>
      <c r="D163" s="1477" t="s">
        <v>1690</v>
      </c>
      <c r="E163" s="1478" t="s">
        <v>1257</v>
      </c>
      <c r="F163" s="1217" t="str">
        <f>VLOOKUP(TBL4_OptApp[[#This Row],[Option type
Defined List]],'Option Typs_Grps'!B$2:C$47, 2, FALSE)</f>
        <v>Customer Options</v>
      </c>
      <c r="G163" s="1407" t="s">
        <v>354</v>
      </c>
      <c r="H163" s="72" t="s">
        <v>767</v>
      </c>
      <c r="I163" s="72" t="s">
        <v>1783</v>
      </c>
      <c r="J163" s="1412"/>
      <c r="K163" s="1355" t="s">
        <v>2351</v>
      </c>
      <c r="L163" s="72" t="s">
        <v>1783</v>
      </c>
      <c r="M163" s="1214" t="s">
        <v>1783</v>
      </c>
      <c r="N163" s="1412" t="s">
        <v>1783</v>
      </c>
      <c r="O163" s="72" t="s">
        <v>1783</v>
      </c>
      <c r="P163" s="72" t="s">
        <v>1783</v>
      </c>
      <c r="Q163" s="72" t="s">
        <v>1783</v>
      </c>
      <c r="R163" s="1475"/>
      <c r="S163" s="1355"/>
      <c r="T163" s="1355"/>
      <c r="U163" s="74">
        <v>0.36549999999999983</v>
      </c>
      <c r="V163" s="74"/>
      <c r="W163" s="74"/>
      <c r="X163" s="74"/>
      <c r="Y163" s="74">
        <v>0.25882715918091992</v>
      </c>
      <c r="Z163" s="74">
        <v>0.25882715918091997</v>
      </c>
      <c r="AA163" s="74">
        <v>3.7321000000000004</v>
      </c>
      <c r="AB163" s="1408"/>
      <c r="AC163" s="74">
        <v>772.70449999999983</v>
      </c>
      <c r="AD163" s="74"/>
      <c r="AE163" s="74"/>
      <c r="AF163" s="1409">
        <v>0.39581539889999989</v>
      </c>
      <c r="AG163" s="74">
        <v>203.87569648469449</v>
      </c>
      <c r="AH163" s="74">
        <v>7.7124648009567505</v>
      </c>
      <c r="AI163" s="74"/>
      <c r="AJ163" s="74"/>
      <c r="AK163" s="74"/>
      <c r="AL163" s="74"/>
      <c r="AM163" s="74"/>
      <c r="AN163" s="74"/>
      <c r="AO163" s="74"/>
      <c r="AP163" s="74"/>
      <c r="AQ163" s="74"/>
      <c r="AR163" s="74"/>
      <c r="AS163" s="74"/>
      <c r="AT163" s="74"/>
      <c r="AU163" s="74"/>
      <c r="AV163" s="74">
        <v>0</v>
      </c>
      <c r="AW163" s="1475" t="s">
        <v>1595</v>
      </c>
      <c r="AX163" s="75">
        <v>203.87569648469449</v>
      </c>
      <c r="AY163" s="1409" t="s">
        <v>1783</v>
      </c>
      <c r="AZ163" s="1213" t="s">
        <v>1783</v>
      </c>
      <c r="BA163" s="1213" t="s">
        <v>1783</v>
      </c>
      <c r="BB163" s="1213" t="s">
        <v>1783</v>
      </c>
      <c r="BC163" s="1213" t="s">
        <v>1786</v>
      </c>
      <c r="BD163" s="1413"/>
      <c r="BE163" s="1213"/>
      <c r="BF163" s="1213">
        <v>0.36549999999999983</v>
      </c>
    </row>
    <row r="164" spans="1:58" ht="55.2" x14ac:dyDescent="0.3">
      <c r="A164" s="69"/>
      <c r="B16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64" s="1476" t="s">
        <v>1594</v>
      </c>
      <c r="D164" s="1477" t="s">
        <v>1689</v>
      </c>
      <c r="E164" s="1478" t="s">
        <v>1257</v>
      </c>
      <c r="F164" s="1217" t="str">
        <f>VLOOKUP(TBL4_OptApp[[#This Row],[Option type
Defined List]],'Option Typs_Grps'!B$2:C$47, 2, FALSE)</f>
        <v>Customer Options</v>
      </c>
      <c r="G164" s="1407" t="s">
        <v>354</v>
      </c>
      <c r="H164" s="72" t="s">
        <v>767</v>
      </c>
      <c r="I164" s="72" t="s">
        <v>1783</v>
      </c>
      <c r="J164" s="1412"/>
      <c r="K164" s="1355" t="s">
        <v>2352</v>
      </c>
      <c r="L164" s="72" t="s">
        <v>1783</v>
      </c>
      <c r="M164" s="1214" t="s">
        <v>1783</v>
      </c>
      <c r="N164" s="1412" t="s">
        <v>1783</v>
      </c>
      <c r="O164" s="72" t="s">
        <v>1783</v>
      </c>
      <c r="P164" s="72" t="s">
        <v>1783</v>
      </c>
      <c r="Q164" s="72" t="s">
        <v>1783</v>
      </c>
      <c r="R164" s="1475"/>
      <c r="S164" s="1355"/>
      <c r="T164" s="1355"/>
      <c r="U164" s="74">
        <v>8.2870000000000061</v>
      </c>
      <c r="V164" s="74"/>
      <c r="W164" s="74"/>
      <c r="X164" s="74"/>
      <c r="Y164" s="74">
        <v>1.3710432806128594</v>
      </c>
      <c r="Z164" s="74">
        <v>1.3710432806128587</v>
      </c>
      <c r="AA164" s="74">
        <v>35.084649999999996</v>
      </c>
      <c r="AB164" s="1408"/>
      <c r="AC164" s="74">
        <v>7520.5773000000008</v>
      </c>
      <c r="AD164" s="74"/>
      <c r="AE164" s="74"/>
      <c r="AF164" s="1409">
        <v>3.767311763099999</v>
      </c>
      <c r="AG164" s="74">
        <v>63.186248005805552</v>
      </c>
      <c r="AH164" s="74">
        <v>43.772513560573216</v>
      </c>
      <c r="AI164" s="74"/>
      <c r="AJ164" s="74"/>
      <c r="AK164" s="74"/>
      <c r="AL164" s="74"/>
      <c r="AM164" s="74"/>
      <c r="AN164" s="74"/>
      <c r="AO164" s="74"/>
      <c r="AP164" s="74"/>
      <c r="AQ164" s="74"/>
      <c r="AR164" s="74"/>
      <c r="AS164" s="74"/>
      <c r="AT164" s="74"/>
      <c r="AU164" s="74"/>
      <c r="AV164" s="74">
        <v>0</v>
      </c>
      <c r="AW164" s="1475" t="s">
        <v>1594</v>
      </c>
      <c r="AX164" s="75">
        <v>63.186248005805552</v>
      </c>
      <c r="AY164" s="1409" t="s">
        <v>1783</v>
      </c>
      <c r="AZ164" s="1213" t="s">
        <v>1783</v>
      </c>
      <c r="BA164" s="1213" t="s">
        <v>1783</v>
      </c>
      <c r="BB164" s="1213" t="s">
        <v>1783</v>
      </c>
      <c r="BC164" s="1213" t="s">
        <v>1786</v>
      </c>
      <c r="BD164" s="1413"/>
      <c r="BE164" s="1213"/>
      <c r="BF164" s="1213">
        <v>8.2870000000000061</v>
      </c>
    </row>
    <row r="165" spans="1:58" ht="72" x14ac:dyDescent="0.3">
      <c r="A165" s="69"/>
      <c r="B165"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5" s="1476" t="s">
        <v>2424</v>
      </c>
      <c r="D165" s="1477" t="s">
        <v>2425</v>
      </c>
      <c r="E165" s="1478" t="s">
        <v>768</v>
      </c>
      <c r="F165" s="1217" t="str">
        <f>VLOOKUP(TBL4_OptApp[[#This Row],[Option type
Defined List]],'Option Typs_Grps'!B$2:C$47, 2, FALSE)</f>
        <v>Resource Options</v>
      </c>
      <c r="G165" s="1407" t="s">
        <v>354</v>
      </c>
      <c r="H165" s="72" t="s">
        <v>1782</v>
      </c>
      <c r="I165" s="72" t="s">
        <v>1784</v>
      </c>
      <c r="J165" s="1412"/>
      <c r="K165" s="1355" t="s">
        <v>2405</v>
      </c>
      <c r="L165" s="72" t="s">
        <v>1783</v>
      </c>
      <c r="M165" s="1214" t="s">
        <v>1783</v>
      </c>
      <c r="N165" s="1412" t="s">
        <v>1783</v>
      </c>
      <c r="O165" s="72" t="s">
        <v>1783</v>
      </c>
      <c r="P165" s="72" t="s">
        <v>1783</v>
      </c>
      <c r="Q165" s="72" t="s">
        <v>1783</v>
      </c>
      <c r="R165" s="1475" t="s">
        <v>1795</v>
      </c>
      <c r="S165" s="1355" t="s">
        <v>1509</v>
      </c>
      <c r="T165" s="1355" t="s">
        <v>354</v>
      </c>
      <c r="U165" s="74">
        <v>50</v>
      </c>
      <c r="V165" s="74">
        <v>5</v>
      </c>
      <c r="W165" s="74"/>
      <c r="X165" s="74">
        <v>0</v>
      </c>
      <c r="Y165" s="74">
        <v>3.2167760250000019</v>
      </c>
      <c r="Z165" s="74">
        <v>1.6083880124999994</v>
      </c>
      <c r="AA165" s="74">
        <v>25</v>
      </c>
      <c r="AB165" s="1408"/>
      <c r="AC165" s="74">
        <v>0</v>
      </c>
      <c r="AD165" s="74">
        <v>87.30755835000005</v>
      </c>
      <c r="AE165" s="74">
        <v>43.653779175000174</v>
      </c>
      <c r="AF165" s="1409">
        <v>2.9171752812060032</v>
      </c>
      <c r="AG165" s="74">
        <v>17.626170000000016</v>
      </c>
      <c r="AH165" s="74">
        <v>74.147272827542736</v>
      </c>
      <c r="AI165" s="74">
        <v>0</v>
      </c>
      <c r="AJ165" s="74">
        <v>0</v>
      </c>
      <c r="AK165" s="74"/>
      <c r="AL165" s="74"/>
      <c r="AM165" s="74">
        <v>0</v>
      </c>
      <c r="AN165" s="74"/>
      <c r="AO165" s="74">
        <v>0</v>
      </c>
      <c r="AP165" s="74" t="s">
        <v>1791</v>
      </c>
      <c r="AQ165" s="74"/>
      <c r="AR165" s="74">
        <v>0</v>
      </c>
      <c r="AS165" s="74"/>
      <c r="AT165" s="74"/>
      <c r="AU165" s="74">
        <v>0</v>
      </c>
      <c r="AV165" s="74">
        <v>0</v>
      </c>
      <c r="AW165" s="1475" t="s">
        <v>2406</v>
      </c>
      <c r="AX165" s="75">
        <v>0</v>
      </c>
      <c r="AY165" s="1409" t="s">
        <v>1783</v>
      </c>
      <c r="AZ165" s="1213" t="s">
        <v>1783</v>
      </c>
      <c r="BA165" s="1213" t="s">
        <v>1783</v>
      </c>
      <c r="BB165" s="1213" t="s">
        <v>1783</v>
      </c>
      <c r="BC165" s="1213" t="s">
        <v>1788</v>
      </c>
      <c r="BD165" s="1413" t="s">
        <v>2407</v>
      </c>
      <c r="BE165" s="1213" t="s">
        <v>2424</v>
      </c>
      <c r="BF165" s="1213">
        <v>50</v>
      </c>
    </row>
    <row r="166" spans="1:58" ht="43.2" x14ac:dyDescent="0.3">
      <c r="B166"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6" s="1474" t="s">
        <v>1879</v>
      </c>
      <c r="D166" s="1475" t="s">
        <v>1705</v>
      </c>
      <c r="E166" s="1479" t="s">
        <v>764</v>
      </c>
      <c r="F166" s="1217" t="str">
        <f>VLOOKUP(TBL4_OptApp[[#This Row],[Option type
Defined List]],'Option Typs_Grps'!B$2:C$47, 2, FALSE)</f>
        <v>Resource Options</v>
      </c>
      <c r="G166" s="73" t="s">
        <v>354</v>
      </c>
      <c r="H166" s="72" t="s">
        <v>1782</v>
      </c>
      <c r="I166" s="1214" t="s">
        <v>1783</v>
      </c>
      <c r="J166" s="1214"/>
      <c r="K166" s="1221"/>
      <c r="L166" s="1214" t="s">
        <v>1783</v>
      </c>
      <c r="M166" s="1214" t="s">
        <v>1783</v>
      </c>
      <c r="N166" s="1214" t="s">
        <v>1783</v>
      </c>
      <c r="O166" s="1214" t="s">
        <v>1783</v>
      </c>
      <c r="P166" s="1214" t="s">
        <v>1783</v>
      </c>
      <c r="Q166" s="1214" t="s">
        <v>1783</v>
      </c>
      <c r="R166" s="1355" t="s">
        <v>1794</v>
      </c>
      <c r="S166" s="1355"/>
      <c r="T166" s="1355"/>
      <c r="U166" s="1213">
        <v>3.4</v>
      </c>
      <c r="V166" s="1213"/>
      <c r="W166" s="1213"/>
      <c r="X166" s="1213"/>
      <c r="Y166" s="1213">
        <v>2.0038090354669282E-2</v>
      </c>
      <c r="Z166" s="1213">
        <v>1.5930280666232188</v>
      </c>
      <c r="AA166" s="1213">
        <v>1.7</v>
      </c>
      <c r="AB166" s="1213"/>
      <c r="AC166" s="1213">
        <v>100</v>
      </c>
      <c r="AD166" s="1213">
        <v>0.5215850091250005</v>
      </c>
      <c r="AE166" s="1213">
        <v>0.26079250456250019</v>
      </c>
      <c r="AF166" s="1213">
        <v>3.5714912232202113E-2</v>
      </c>
      <c r="AG166" s="1213">
        <v>3.9322329340907007</v>
      </c>
      <c r="AH166" s="1213">
        <v>1.3451561675397063</v>
      </c>
      <c r="AI166" s="1213"/>
      <c r="AJ166" s="1213"/>
      <c r="AK166" s="1213"/>
      <c r="AL166" s="1213"/>
      <c r="AM166" s="1213"/>
      <c r="AN166" s="1213"/>
      <c r="AO166" s="1213"/>
      <c r="AP166" s="1213"/>
      <c r="AQ166" s="1213"/>
      <c r="AR166" s="1213"/>
      <c r="AS166" s="1213"/>
      <c r="AT166" s="1213"/>
      <c r="AU166" s="1213"/>
      <c r="AV166" s="1213">
        <v>0</v>
      </c>
      <c r="AW166" s="1474" t="s">
        <v>1879</v>
      </c>
      <c r="AX166" s="1213">
        <v>3.9220776406315609</v>
      </c>
      <c r="AY166" s="1213" t="s">
        <v>1783</v>
      </c>
      <c r="AZ166" s="1213" t="s">
        <v>1783</v>
      </c>
      <c r="BA166" s="1213" t="s">
        <v>1783</v>
      </c>
      <c r="BB166" s="1213" t="s">
        <v>1783</v>
      </c>
      <c r="BC166" s="1213" t="s">
        <v>1786</v>
      </c>
      <c r="BD166" s="1413"/>
      <c r="BE166" s="1213" t="s">
        <v>1879</v>
      </c>
      <c r="BF166" s="1213">
        <v>3.4</v>
      </c>
    </row>
    <row r="167" spans="1:58" ht="43.2" x14ac:dyDescent="0.3">
      <c r="B167"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7" s="1474" t="s">
        <v>1878</v>
      </c>
      <c r="D167" s="1475" t="s">
        <v>1704</v>
      </c>
      <c r="E167" s="1479" t="s">
        <v>764</v>
      </c>
      <c r="F167" s="1217" t="str">
        <f>VLOOKUP(TBL4_OptApp[[#This Row],[Option type
Defined List]],'Option Typs_Grps'!B$2:C$47, 2, FALSE)</f>
        <v>Resource Options</v>
      </c>
      <c r="G167" s="73" t="s">
        <v>354</v>
      </c>
      <c r="H167" s="72" t="s">
        <v>1782</v>
      </c>
      <c r="I167" s="1214" t="s">
        <v>1783</v>
      </c>
      <c r="J167" s="1214"/>
      <c r="K167" s="1221"/>
      <c r="L167" s="1214" t="s">
        <v>1783</v>
      </c>
      <c r="M167" s="1214" t="s">
        <v>1783</v>
      </c>
      <c r="N167" s="1214" t="s">
        <v>1783</v>
      </c>
      <c r="O167" s="1214" t="s">
        <v>1783</v>
      </c>
      <c r="P167" s="1214" t="s">
        <v>1783</v>
      </c>
      <c r="Q167" s="1214" t="s">
        <v>1783</v>
      </c>
      <c r="R167" s="1355" t="s">
        <v>1793</v>
      </c>
      <c r="S167" s="1355"/>
      <c r="T167" s="1355"/>
      <c r="U167" s="1213">
        <v>3.4</v>
      </c>
      <c r="V167" s="1213"/>
      <c r="W167" s="1213"/>
      <c r="X167" s="1213"/>
      <c r="Y167" s="1213">
        <v>1.9929391901717657E-2</v>
      </c>
      <c r="Z167" s="1213">
        <v>1.5930280666232188</v>
      </c>
      <c r="AA167" s="1213">
        <v>1.7</v>
      </c>
      <c r="AB167" s="1213"/>
      <c r="AC167" s="1213">
        <v>100</v>
      </c>
      <c r="AD167" s="1213">
        <v>0.4276997074825003</v>
      </c>
      <c r="AE167" s="1213">
        <v>0.26079250456250019</v>
      </c>
      <c r="AF167" s="1213">
        <v>3.3333563714540999E-2</v>
      </c>
      <c r="AG167" s="1213">
        <v>12.020639816000317</v>
      </c>
      <c r="AH167" s="1213">
        <v>1.3428166386585652</v>
      </c>
      <c r="AI167" s="1213"/>
      <c r="AJ167" s="1213"/>
      <c r="AK167" s="1213"/>
      <c r="AL167" s="1213"/>
      <c r="AM167" s="1213"/>
      <c r="AN167" s="1213"/>
      <c r="AO167" s="1213"/>
      <c r="AP167" s="1213"/>
      <c r="AQ167" s="1213"/>
      <c r="AR167" s="1213">
        <v>-4</v>
      </c>
      <c r="AS167" s="1213"/>
      <c r="AT167" s="1213"/>
      <c r="AU167" s="1213"/>
      <c r="AV167" s="1213">
        <v>0</v>
      </c>
      <c r="AW167" s="1474" t="s">
        <v>1878</v>
      </c>
      <c r="AX167" s="1213">
        <v>12.010484522541178</v>
      </c>
      <c r="AY167" s="1213" t="s">
        <v>1783</v>
      </c>
      <c r="AZ167" s="1213" t="s">
        <v>1783</v>
      </c>
      <c r="BA167" s="1213" t="s">
        <v>1783</v>
      </c>
      <c r="BB167" s="1213" t="s">
        <v>1783</v>
      </c>
      <c r="BC167" s="1213" t="s">
        <v>1786</v>
      </c>
      <c r="BD167" s="1413"/>
      <c r="BE167" s="1213" t="s">
        <v>1878</v>
      </c>
      <c r="BF167" s="1213">
        <v>3.4</v>
      </c>
    </row>
    <row r="168" spans="1:58" ht="43.2" x14ac:dyDescent="0.3">
      <c r="B168"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8" s="1474" t="s">
        <v>1877</v>
      </c>
      <c r="D168" s="1475" t="s">
        <v>1703</v>
      </c>
      <c r="E168" s="1479" t="s">
        <v>764</v>
      </c>
      <c r="F168" s="1217" t="str">
        <f>VLOOKUP(TBL4_OptApp[[#This Row],[Option type
Defined List]],'Option Typs_Grps'!B$2:C$47, 2, FALSE)</f>
        <v>Resource Options</v>
      </c>
      <c r="G168" s="73" t="s">
        <v>354</v>
      </c>
      <c r="H168" s="72" t="s">
        <v>1782</v>
      </c>
      <c r="I168" s="1214" t="s">
        <v>1783</v>
      </c>
      <c r="J168" s="1214"/>
      <c r="K168" s="1221"/>
      <c r="L168" s="1214" t="s">
        <v>1783</v>
      </c>
      <c r="M168" s="1214" t="s">
        <v>1783</v>
      </c>
      <c r="N168" s="1214" t="s">
        <v>1783</v>
      </c>
      <c r="O168" s="1214" t="s">
        <v>1783</v>
      </c>
      <c r="P168" s="1214" t="s">
        <v>1783</v>
      </c>
      <c r="Q168" s="1214" t="s">
        <v>1783</v>
      </c>
      <c r="R168" s="1355" t="s">
        <v>1793</v>
      </c>
      <c r="S168" s="1355"/>
      <c r="T168" s="1355"/>
      <c r="U168" s="1213">
        <v>3.4</v>
      </c>
      <c r="V168" s="1213"/>
      <c r="W168" s="1213"/>
      <c r="X168" s="1213"/>
      <c r="Y168" s="1213">
        <v>1.9945145300696153E-2</v>
      </c>
      <c r="Z168" s="1213">
        <v>1.5930280666232188</v>
      </c>
      <c r="AA168" s="1213">
        <v>1.7</v>
      </c>
      <c r="AB168" s="1213"/>
      <c r="AC168" s="1213">
        <v>100</v>
      </c>
      <c r="AD168" s="1213">
        <v>0.50072160876000038</v>
      </c>
      <c r="AE168" s="1213">
        <v>0.26079250456250019</v>
      </c>
      <c r="AF168" s="1213">
        <v>3.5137413310098918E-2</v>
      </c>
      <c r="AG168" s="1213">
        <v>7.3657940974268801</v>
      </c>
      <c r="AH168" s="1213">
        <v>1.343534542873952</v>
      </c>
      <c r="AI168" s="1213"/>
      <c r="AJ168" s="1213"/>
      <c r="AK168" s="1213"/>
      <c r="AL168" s="1213"/>
      <c r="AM168" s="1213"/>
      <c r="AN168" s="1213"/>
      <c r="AO168" s="1213"/>
      <c r="AP168" s="1213"/>
      <c r="AQ168" s="1213"/>
      <c r="AR168" s="1213">
        <v>-4</v>
      </c>
      <c r="AS168" s="1213"/>
      <c r="AT168" s="1213"/>
      <c r="AU168" s="1213"/>
      <c r="AV168" s="1213">
        <v>0</v>
      </c>
      <c r="AW168" s="1474" t="s">
        <v>1877</v>
      </c>
      <c r="AX168" s="1213">
        <v>7.3556388039677394</v>
      </c>
      <c r="AY168" s="1213" t="s">
        <v>1783</v>
      </c>
      <c r="AZ168" s="1213" t="s">
        <v>1783</v>
      </c>
      <c r="BA168" s="1213" t="s">
        <v>1783</v>
      </c>
      <c r="BB168" s="1213" t="s">
        <v>1783</v>
      </c>
      <c r="BC168" s="1213" t="s">
        <v>1786</v>
      </c>
      <c r="BD168" s="1413"/>
      <c r="BE168" s="1213" t="s">
        <v>1877</v>
      </c>
      <c r="BF168" s="1213">
        <v>3.4</v>
      </c>
    </row>
    <row r="169" spans="1:58" ht="43.2" x14ac:dyDescent="0.3">
      <c r="B169"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69" s="1474" t="s">
        <v>1876</v>
      </c>
      <c r="D169" s="1475" t="s">
        <v>1702</v>
      </c>
      <c r="E169" s="1479" t="s">
        <v>764</v>
      </c>
      <c r="F169" s="1217" t="str">
        <f>VLOOKUP(TBL4_OptApp[[#This Row],[Option type
Defined List]],'Option Typs_Grps'!B$2:C$47, 2, FALSE)</f>
        <v>Resource Options</v>
      </c>
      <c r="G169" s="73" t="s">
        <v>354</v>
      </c>
      <c r="H169" s="72" t="s">
        <v>1782</v>
      </c>
      <c r="I169" s="1214" t="s">
        <v>1783</v>
      </c>
      <c r="J169" s="1214"/>
      <c r="K169" s="1221"/>
      <c r="L169" s="1214" t="s">
        <v>1783</v>
      </c>
      <c r="M169" s="1214" t="s">
        <v>1783</v>
      </c>
      <c r="N169" s="1214" t="s">
        <v>1783</v>
      </c>
      <c r="O169" s="1214" t="s">
        <v>1783</v>
      </c>
      <c r="P169" s="1214" t="s">
        <v>1783</v>
      </c>
      <c r="Q169" s="1214" t="s">
        <v>1783</v>
      </c>
      <c r="R169" s="1355" t="s">
        <v>1793</v>
      </c>
      <c r="S169" s="1355"/>
      <c r="T169" s="1355"/>
      <c r="U169" s="1213">
        <v>3.4</v>
      </c>
      <c r="V169" s="1213"/>
      <c r="W169" s="1213"/>
      <c r="X169" s="1213"/>
      <c r="Y169" s="1213">
        <v>1.9953022000185401E-2</v>
      </c>
      <c r="Z169" s="1213">
        <v>1.5930280666232188</v>
      </c>
      <c r="AA169" s="1213">
        <v>1.7</v>
      </c>
      <c r="AB169" s="1213"/>
      <c r="AC169" s="1213">
        <v>100</v>
      </c>
      <c r="AD169" s="1213">
        <v>0.5215850091250005</v>
      </c>
      <c r="AE169" s="1213">
        <v>0.26079250456250019</v>
      </c>
      <c r="AF169" s="1213">
        <v>3.5714912232202113E-2</v>
      </c>
      <c r="AG169" s="1213">
        <v>6.4110276800441763</v>
      </c>
      <c r="AH169" s="1213">
        <v>1.3438108421240638</v>
      </c>
      <c r="AI169" s="1213"/>
      <c r="AJ169" s="1213"/>
      <c r="AK169" s="1213"/>
      <c r="AL169" s="1213"/>
      <c r="AM169" s="1213"/>
      <c r="AN169" s="1213"/>
      <c r="AO169" s="1213"/>
      <c r="AP169" s="1213"/>
      <c r="AQ169" s="1213"/>
      <c r="AR169" s="1213">
        <v>-4</v>
      </c>
      <c r="AS169" s="1213"/>
      <c r="AT169" s="1213"/>
      <c r="AU169" s="1213"/>
      <c r="AV169" s="1213">
        <v>0</v>
      </c>
      <c r="AW169" s="1474" t="s">
        <v>1876</v>
      </c>
      <c r="AX169" s="1213">
        <v>6.4008723865850374</v>
      </c>
      <c r="AY169" s="1213" t="s">
        <v>1783</v>
      </c>
      <c r="AZ169" s="1213" t="s">
        <v>1783</v>
      </c>
      <c r="BA169" s="1213" t="s">
        <v>1783</v>
      </c>
      <c r="BB169" s="1213" t="s">
        <v>1783</v>
      </c>
      <c r="BC169" s="1213" t="s">
        <v>1786</v>
      </c>
      <c r="BD169" s="1413"/>
      <c r="BE169" s="1213" t="s">
        <v>1876</v>
      </c>
      <c r="BF169" s="1213">
        <v>3.4</v>
      </c>
    </row>
    <row r="170" spans="1:58" ht="28.8" x14ac:dyDescent="0.25">
      <c r="B170"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0" s="1474" t="s">
        <v>1591</v>
      </c>
      <c r="D170" s="1475" t="s">
        <v>1684</v>
      </c>
      <c r="E170" s="1473" t="s">
        <v>778</v>
      </c>
      <c r="F170" s="1217" t="str">
        <f>VLOOKUP(TBL4_OptApp[[#This Row],[Option type
Defined List]],'Option Typs_Grps'!B$2:C$47, 2, FALSE)</f>
        <v>Customer Options</v>
      </c>
      <c r="G170" s="73" t="s">
        <v>354</v>
      </c>
      <c r="H170" s="72" t="s">
        <v>1782</v>
      </c>
      <c r="I170" s="1214" t="s">
        <v>1783</v>
      </c>
      <c r="J170" s="1214"/>
      <c r="K170" s="1221" t="s">
        <v>2111</v>
      </c>
      <c r="L170" s="1214" t="s">
        <v>1783</v>
      </c>
      <c r="M170" s="1214" t="s">
        <v>1783</v>
      </c>
      <c r="N170" s="1214" t="s">
        <v>1783</v>
      </c>
      <c r="O170" s="1214" t="s">
        <v>1783</v>
      </c>
      <c r="P170" s="1214" t="s">
        <v>1783</v>
      </c>
      <c r="Q170" s="1214" t="s">
        <v>1783</v>
      </c>
      <c r="R170" s="1475" t="s">
        <v>2112</v>
      </c>
      <c r="S170" s="1355"/>
      <c r="T170" s="1355"/>
      <c r="U170" s="1213">
        <v>23.513400000000001</v>
      </c>
      <c r="V170" s="1213"/>
      <c r="W170" s="1213"/>
      <c r="X170" s="1213"/>
      <c r="Y170" s="1213"/>
      <c r="Z170" s="1213"/>
      <c r="AA170" s="1213">
        <v>11.7567</v>
      </c>
      <c r="AB170" s="1213"/>
      <c r="AC170" s="1213"/>
      <c r="AD170" s="1213"/>
      <c r="AE170" s="1213"/>
      <c r="AF170" s="1213"/>
      <c r="AG170" s="1213"/>
      <c r="AH170" s="1213"/>
      <c r="AI170" s="1214"/>
      <c r="AJ170" s="1213"/>
      <c r="AK170" s="1213"/>
      <c r="AL170" s="1213"/>
      <c r="AM170" s="1213"/>
      <c r="AN170" s="1213"/>
      <c r="AO170" s="1213"/>
      <c r="AP170" s="1213"/>
      <c r="AQ170" s="1213"/>
      <c r="AR170" s="1213"/>
      <c r="AS170" s="1213"/>
      <c r="AT170" s="1213"/>
      <c r="AU170" s="1213"/>
      <c r="AV170" s="1213">
        <v>0</v>
      </c>
      <c r="AW170" s="1474" t="s">
        <v>1785</v>
      </c>
      <c r="AX170" s="1214">
        <v>0</v>
      </c>
      <c r="AY170" s="1213" t="s">
        <v>1783</v>
      </c>
      <c r="AZ170" s="1213" t="s">
        <v>1783</v>
      </c>
      <c r="BA170" s="1213" t="s">
        <v>1783</v>
      </c>
      <c r="BB170" s="1213" t="s">
        <v>1783</v>
      </c>
      <c r="BC170" s="1213" t="s">
        <v>1786</v>
      </c>
      <c r="BD170" s="1413"/>
      <c r="BE170" s="1213" t="s">
        <v>1591</v>
      </c>
      <c r="BF170" s="1213">
        <v>23.513400000000001</v>
      </c>
    </row>
    <row r="171" spans="1:58" ht="86.4" x14ac:dyDescent="0.3">
      <c r="B171"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71" s="1213" t="s">
        <v>2272</v>
      </c>
      <c r="D171" s="74" t="s">
        <v>2273</v>
      </c>
      <c r="E171" s="1218" t="s">
        <v>762</v>
      </c>
      <c r="F171" s="1217" t="str">
        <f>VLOOKUP(TBL4_OptApp[[#This Row],[Option type
Defined List]],'Option Typs_Grps'!B$2:C$47, 2, FALSE)</f>
        <v>Resource Options</v>
      </c>
      <c r="G171" s="73" t="s">
        <v>354</v>
      </c>
      <c r="H171" s="72" t="s">
        <v>1782</v>
      </c>
      <c r="I171" s="1214" t="s">
        <v>1783</v>
      </c>
      <c r="J171" s="1214"/>
      <c r="K171" s="1221" t="s">
        <v>2353</v>
      </c>
      <c r="L171" s="1214" t="s">
        <v>1783</v>
      </c>
      <c r="M171" s="1214" t="s">
        <v>1783</v>
      </c>
      <c r="N171" s="1214" t="s">
        <v>1783</v>
      </c>
      <c r="O171" s="1214" t="s">
        <v>1783</v>
      </c>
      <c r="P171" s="1214" t="s">
        <v>1783</v>
      </c>
      <c r="Q171" s="1214" t="s">
        <v>1783</v>
      </c>
      <c r="R171" s="1475" t="s">
        <v>2354</v>
      </c>
      <c r="S171" s="1355"/>
      <c r="T171" s="1355"/>
      <c r="U171" s="1213">
        <v>0</v>
      </c>
      <c r="V171" s="1213">
        <v>0</v>
      </c>
      <c r="W171" s="1213"/>
      <c r="X171" s="1213"/>
      <c r="Y171" s="1213">
        <v>1.5697866875000015</v>
      </c>
      <c r="Z171" s="1213">
        <v>1.5697866875000015</v>
      </c>
      <c r="AA171" s="1213">
        <v>0</v>
      </c>
      <c r="AB171" s="1213"/>
      <c r="AC171" s="1213"/>
      <c r="AD171" s="1213"/>
      <c r="AE171" s="1213"/>
      <c r="AF171" s="1213"/>
      <c r="AG171" s="1213"/>
      <c r="AH171" s="1213">
        <v>34.313479299501473</v>
      </c>
      <c r="AI171" s="1213"/>
      <c r="AJ171" s="1213"/>
      <c r="AK171" s="1213"/>
      <c r="AL171" s="1213"/>
      <c r="AM171" s="1213"/>
      <c r="AN171" s="1213"/>
      <c r="AO171" s="1213"/>
      <c r="AP171" s="1213"/>
      <c r="AQ171" s="1213"/>
      <c r="AR171" s="1213"/>
      <c r="AS171" s="1213"/>
      <c r="AT171" s="1213"/>
      <c r="AU171" s="1213"/>
      <c r="AV171" s="1213">
        <v>0</v>
      </c>
      <c r="AW171" s="1474" t="s">
        <v>2355</v>
      </c>
      <c r="AX171" s="1214">
        <v>0</v>
      </c>
      <c r="AY171" s="1213" t="s">
        <v>1783</v>
      </c>
      <c r="AZ171" s="1213" t="s">
        <v>1783</v>
      </c>
      <c r="BA171" s="1213" t="s">
        <v>1783</v>
      </c>
      <c r="BB171" s="1213" t="s">
        <v>1783</v>
      </c>
      <c r="BC171" s="1213" t="s">
        <v>1786</v>
      </c>
      <c r="BD171" s="1413"/>
      <c r="BE171" s="1213" t="s">
        <v>2272</v>
      </c>
      <c r="BF171" s="1213">
        <v>0</v>
      </c>
    </row>
    <row r="172" spans="1:58" ht="82.8" x14ac:dyDescent="0.3">
      <c r="B172"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72" s="1213" t="s">
        <v>2274</v>
      </c>
      <c r="D172" s="74" t="s">
        <v>2275</v>
      </c>
      <c r="E172" s="1218" t="s">
        <v>762</v>
      </c>
      <c r="F172" s="1217" t="str">
        <f>VLOOKUP(TBL4_OptApp[[#This Row],[Option type
Defined List]],'Option Typs_Grps'!B$2:C$47, 2, FALSE)</f>
        <v>Resource Options</v>
      </c>
      <c r="G172" s="73" t="s">
        <v>354</v>
      </c>
      <c r="H172" s="72" t="s">
        <v>1782</v>
      </c>
      <c r="I172" s="1214" t="s">
        <v>1783</v>
      </c>
      <c r="J172" s="1214"/>
      <c r="K172" s="1221" t="s">
        <v>2356</v>
      </c>
      <c r="L172" s="1214" t="s">
        <v>1783</v>
      </c>
      <c r="M172" s="1214" t="s">
        <v>1783</v>
      </c>
      <c r="N172" s="1214" t="s">
        <v>1783</v>
      </c>
      <c r="O172" s="1214" t="s">
        <v>1783</v>
      </c>
      <c r="P172" s="1214" t="s">
        <v>1783</v>
      </c>
      <c r="Q172" s="1214" t="s">
        <v>1783</v>
      </c>
      <c r="R172" s="1355" t="s">
        <v>2354</v>
      </c>
      <c r="S172" s="1355"/>
      <c r="T172" s="1355"/>
      <c r="U172" s="1213">
        <v>0</v>
      </c>
      <c r="V172" s="1213">
        <v>0</v>
      </c>
      <c r="W172" s="1213"/>
      <c r="X172" s="1213"/>
      <c r="Y172" s="1213">
        <v>1.7359587343749983</v>
      </c>
      <c r="Z172" s="1213">
        <v>1.7359587343749983</v>
      </c>
      <c r="AA172" s="1213">
        <v>0</v>
      </c>
      <c r="AB172" s="1213"/>
      <c r="AC172" s="1213"/>
      <c r="AD172" s="1213"/>
      <c r="AE172" s="1213"/>
      <c r="AF172" s="1213"/>
      <c r="AG172" s="1213"/>
      <c r="AH172" s="1213">
        <v>40.900782329393316</v>
      </c>
      <c r="AI172" s="1213"/>
      <c r="AJ172" s="1213"/>
      <c r="AK172" s="1213"/>
      <c r="AL172" s="1213"/>
      <c r="AM172" s="1213"/>
      <c r="AN172" s="1213"/>
      <c r="AO172" s="1213"/>
      <c r="AP172" s="1213"/>
      <c r="AQ172" s="1213"/>
      <c r="AR172" s="1213"/>
      <c r="AS172" s="1213"/>
      <c r="AT172" s="1213"/>
      <c r="AU172" s="1213"/>
      <c r="AV172" s="1213">
        <v>0</v>
      </c>
      <c r="AW172" s="1474" t="s">
        <v>2357</v>
      </c>
      <c r="AX172" s="1214">
        <v>0</v>
      </c>
      <c r="AY172" s="1213" t="s">
        <v>1783</v>
      </c>
      <c r="AZ172" s="1213" t="s">
        <v>1783</v>
      </c>
      <c r="BA172" s="1213" t="s">
        <v>1783</v>
      </c>
      <c r="BB172" s="1213" t="s">
        <v>1783</v>
      </c>
      <c r="BC172" s="1213" t="s">
        <v>1786</v>
      </c>
      <c r="BD172" s="1413"/>
      <c r="BE172" s="1213" t="s">
        <v>2274</v>
      </c>
      <c r="BF172" s="1213">
        <v>0</v>
      </c>
    </row>
    <row r="173" spans="1:58" ht="82.8" x14ac:dyDescent="0.3">
      <c r="B173"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73" s="1213" t="s">
        <v>2276</v>
      </c>
      <c r="D173" s="74" t="s">
        <v>2277</v>
      </c>
      <c r="E173" s="1218" t="s">
        <v>762</v>
      </c>
      <c r="F173" s="1217" t="str">
        <f>VLOOKUP(TBL4_OptApp[[#This Row],[Option type
Defined List]],'Option Typs_Grps'!B$2:C$47, 2, FALSE)</f>
        <v>Resource Options</v>
      </c>
      <c r="G173" s="73" t="s">
        <v>354</v>
      </c>
      <c r="H173" s="72" t="s">
        <v>1782</v>
      </c>
      <c r="I173" s="1214" t="s">
        <v>1783</v>
      </c>
      <c r="J173" s="1214"/>
      <c r="K173" s="1221" t="s">
        <v>2358</v>
      </c>
      <c r="L173" s="1214" t="s">
        <v>1783</v>
      </c>
      <c r="M173" s="1214" t="s">
        <v>1783</v>
      </c>
      <c r="N173" s="1214" t="s">
        <v>1783</v>
      </c>
      <c r="O173" s="1214" t="s">
        <v>1783</v>
      </c>
      <c r="P173" s="1214" t="s">
        <v>1783</v>
      </c>
      <c r="Q173" s="1214" t="s">
        <v>1783</v>
      </c>
      <c r="R173" s="1355" t="s">
        <v>2354</v>
      </c>
      <c r="S173" s="1355"/>
      <c r="T173" s="1355"/>
      <c r="U173" s="1213">
        <v>0</v>
      </c>
      <c r="V173" s="1213">
        <v>0</v>
      </c>
      <c r="W173" s="1213"/>
      <c r="X173" s="1213"/>
      <c r="Y173" s="1213">
        <v>1.5680366875000016</v>
      </c>
      <c r="Z173" s="1213">
        <v>1.5680366875000016</v>
      </c>
      <c r="AA173" s="1213">
        <v>0</v>
      </c>
      <c r="AB173" s="1213"/>
      <c r="AC173" s="1213"/>
      <c r="AD173" s="1213"/>
      <c r="AE173" s="1213"/>
      <c r="AF173" s="1213"/>
      <c r="AG173" s="1213"/>
      <c r="AH173" s="1213">
        <v>34.203559912127318</v>
      </c>
      <c r="AI173" s="1213"/>
      <c r="AJ173" s="1213"/>
      <c r="AK173" s="1213"/>
      <c r="AL173" s="1213"/>
      <c r="AM173" s="1213"/>
      <c r="AN173" s="1213"/>
      <c r="AO173" s="1213"/>
      <c r="AP173" s="1213"/>
      <c r="AQ173" s="1213"/>
      <c r="AR173" s="1213"/>
      <c r="AS173" s="1213"/>
      <c r="AT173" s="1213"/>
      <c r="AU173" s="1213"/>
      <c r="AV173" s="1213">
        <v>0</v>
      </c>
      <c r="AW173" s="1474" t="s">
        <v>2359</v>
      </c>
      <c r="AX173" s="1214">
        <v>0</v>
      </c>
      <c r="AY173" s="1213" t="s">
        <v>1783</v>
      </c>
      <c r="AZ173" s="1213" t="s">
        <v>1783</v>
      </c>
      <c r="BA173" s="1213" t="s">
        <v>1783</v>
      </c>
      <c r="BB173" s="1213" t="s">
        <v>1783</v>
      </c>
      <c r="BC173" s="1213" t="s">
        <v>1786</v>
      </c>
      <c r="BD173" s="1413"/>
      <c r="BE173" s="1213" t="s">
        <v>2276</v>
      </c>
      <c r="BF173" s="1213">
        <v>0</v>
      </c>
    </row>
    <row r="174" spans="1:58" ht="82.8" x14ac:dyDescent="0.3">
      <c r="B174" s="1217"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51aERROR</v>
      </c>
      <c r="C174" s="1213" t="s">
        <v>2278</v>
      </c>
      <c r="D174" s="74" t="s">
        <v>2279</v>
      </c>
      <c r="E174" s="1140" t="s">
        <v>762</v>
      </c>
      <c r="F174" s="1217" t="str">
        <f>VLOOKUP(TBL4_OptApp[[#This Row],[Option type
Defined List]],'Option Typs_Grps'!B$2:C$47, 2, FALSE)</f>
        <v>Resource Options</v>
      </c>
      <c r="G174" s="73" t="s">
        <v>354</v>
      </c>
      <c r="H174" s="72" t="s">
        <v>1782</v>
      </c>
      <c r="I174" s="72" t="s">
        <v>1783</v>
      </c>
      <c r="J174" s="72"/>
      <c r="K174" s="1355" t="s">
        <v>2360</v>
      </c>
      <c r="L174" s="72" t="s">
        <v>1783</v>
      </c>
      <c r="M174" s="72" t="s">
        <v>1783</v>
      </c>
      <c r="N174" s="72" t="s">
        <v>1783</v>
      </c>
      <c r="O174" s="72" t="s">
        <v>1783</v>
      </c>
      <c r="P174" s="72" t="s">
        <v>1783</v>
      </c>
      <c r="Q174" s="72" t="s">
        <v>1783</v>
      </c>
      <c r="R174" s="1355" t="s">
        <v>2354</v>
      </c>
      <c r="S174" s="1355"/>
      <c r="T174" s="1355"/>
      <c r="U174" s="74">
        <v>0</v>
      </c>
      <c r="V174" s="74">
        <v>0</v>
      </c>
      <c r="W174" s="74"/>
      <c r="X174" s="74"/>
      <c r="Y174" s="74">
        <v>1.7359587343749983</v>
      </c>
      <c r="Z174" s="74">
        <v>1.7359587343749983</v>
      </c>
      <c r="AA174" s="74">
        <v>0</v>
      </c>
      <c r="AB174" s="1213"/>
      <c r="AC174" s="74"/>
      <c r="AD174" s="74"/>
      <c r="AE174" s="74"/>
      <c r="AF174" s="74"/>
      <c r="AG174" s="74"/>
      <c r="AH174" s="74">
        <v>40.900782329393316</v>
      </c>
      <c r="AI174" s="74"/>
      <c r="AJ174" s="74"/>
      <c r="AK174" s="74"/>
      <c r="AL174" s="74"/>
      <c r="AM174" s="74"/>
      <c r="AN174" s="74"/>
      <c r="AO174" s="74"/>
      <c r="AP174" s="74"/>
      <c r="AQ174" s="74"/>
      <c r="AR174" s="74"/>
      <c r="AS174" s="74"/>
      <c r="AT174" s="74"/>
      <c r="AU174" s="74"/>
      <c r="AV174" s="74">
        <v>0</v>
      </c>
      <c r="AW174" s="1475" t="s">
        <v>2361</v>
      </c>
      <c r="AX174" s="1214">
        <v>0</v>
      </c>
      <c r="AY174" s="1213" t="s">
        <v>1783</v>
      </c>
      <c r="AZ174" s="1213" t="s">
        <v>1783</v>
      </c>
      <c r="BA174" s="1213" t="s">
        <v>1783</v>
      </c>
      <c r="BB174" s="1213" t="s">
        <v>1783</v>
      </c>
      <c r="BC174" s="1213" t="s">
        <v>1786</v>
      </c>
      <c r="BD174" s="1413"/>
      <c r="BE174" s="1213" t="s">
        <v>2278</v>
      </c>
      <c r="BF174" s="1213">
        <v>0</v>
      </c>
    </row>
    <row r="175" spans="1:58" ht="43.2" x14ac:dyDescent="0.3">
      <c r="B175"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5" s="1406" t="s">
        <v>1601</v>
      </c>
      <c r="D175" s="75" t="s">
        <v>1696</v>
      </c>
      <c r="E175" s="1142" t="s">
        <v>778</v>
      </c>
      <c r="F175" s="74" t="str">
        <f>VLOOKUP(TBL4_OptApp[[#This Row],[Option type
Defined List]],'Option Typs_Grps'!B$2:C$47, 2, FALSE)</f>
        <v>Customer Options</v>
      </c>
      <c r="G175" s="1407" t="s">
        <v>354</v>
      </c>
      <c r="H175" s="72" t="s">
        <v>1782</v>
      </c>
      <c r="I175" s="72" t="s">
        <v>1783</v>
      </c>
      <c r="J175" s="1605"/>
      <c r="K175" s="1355" t="s">
        <v>2113</v>
      </c>
      <c r="L175" s="72" t="s">
        <v>1783</v>
      </c>
      <c r="M175" s="1214" t="s">
        <v>1783</v>
      </c>
      <c r="N175" s="1605" t="s">
        <v>1783</v>
      </c>
      <c r="O175" s="72" t="s">
        <v>1783</v>
      </c>
      <c r="P175" s="72" t="s">
        <v>1783</v>
      </c>
      <c r="Q175" s="1411" t="s">
        <v>1783</v>
      </c>
      <c r="R175" s="1475" t="s">
        <v>2112</v>
      </c>
      <c r="S175" s="74"/>
      <c r="T175" s="74"/>
      <c r="U175" s="74">
        <v>11.8316</v>
      </c>
      <c r="V175" s="74"/>
      <c r="W175" s="74"/>
      <c r="X175" s="74"/>
      <c r="Y175" s="74"/>
      <c r="Z175" s="74"/>
      <c r="AA175" s="74">
        <v>5.9157999999999999</v>
      </c>
      <c r="AB175" s="1408"/>
      <c r="AC175" s="74"/>
      <c r="AD175" s="74"/>
      <c r="AE175" s="74"/>
      <c r="AF175" s="1408"/>
      <c r="AG175" s="74"/>
      <c r="AH175" s="74"/>
      <c r="AI175" s="1408"/>
      <c r="AJ175" s="74"/>
      <c r="AK175" s="1408"/>
      <c r="AL175" s="74"/>
      <c r="AM175" s="1408"/>
      <c r="AN175" s="74"/>
      <c r="AO175" s="1408"/>
      <c r="AP175" s="74"/>
      <c r="AQ175" s="1408"/>
      <c r="AR175" s="74"/>
      <c r="AS175" s="1408"/>
      <c r="AT175" s="74"/>
      <c r="AU175" s="1408"/>
      <c r="AV175" s="74">
        <v>0</v>
      </c>
      <c r="AW175" s="1475" t="s">
        <v>1601</v>
      </c>
      <c r="AX175" s="1214">
        <v>0</v>
      </c>
      <c r="AY175" s="1213" t="s">
        <v>1783</v>
      </c>
      <c r="AZ175" s="1213" t="s">
        <v>1783</v>
      </c>
      <c r="BA175" s="1213" t="s">
        <v>1783</v>
      </c>
      <c r="BB175" s="1213" t="s">
        <v>1783</v>
      </c>
      <c r="BC175" s="1213" t="s">
        <v>1786</v>
      </c>
      <c r="BD175" s="1413"/>
      <c r="BE175" s="1213" t="s">
        <v>1601</v>
      </c>
      <c r="BF175" s="1213">
        <v>11.8316</v>
      </c>
    </row>
    <row r="176" spans="1:58" ht="43.2" x14ac:dyDescent="0.3">
      <c r="B176" s="160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6" s="1406" t="s">
        <v>1602</v>
      </c>
      <c r="D176" s="75" t="s">
        <v>1697</v>
      </c>
      <c r="E176" s="1142" t="s">
        <v>778</v>
      </c>
      <c r="F176" s="74" t="str">
        <f>VLOOKUP(TBL4_OptApp[[#This Row],[Option type
Defined List]],'Option Typs_Grps'!B$2:C$47, 2, FALSE)</f>
        <v>Customer Options</v>
      </c>
      <c r="G176" s="1407" t="s">
        <v>354</v>
      </c>
      <c r="H176" s="72" t="s">
        <v>1782</v>
      </c>
      <c r="I176" s="72" t="s">
        <v>1783</v>
      </c>
      <c r="J176" s="72"/>
      <c r="K176" s="1355"/>
      <c r="L176" s="72" t="s">
        <v>1783</v>
      </c>
      <c r="M176" s="1214" t="s">
        <v>1783</v>
      </c>
      <c r="N176" s="72" t="s">
        <v>1783</v>
      </c>
      <c r="O176" s="72" t="s">
        <v>1783</v>
      </c>
      <c r="P176" s="72" t="s">
        <v>1783</v>
      </c>
      <c r="Q176" s="1411" t="s">
        <v>1783</v>
      </c>
      <c r="R176" s="1475" t="s">
        <v>2112</v>
      </c>
      <c r="S176" s="74"/>
      <c r="T176" s="74"/>
      <c r="U176" s="74">
        <v>23.6632</v>
      </c>
      <c r="V176" s="74"/>
      <c r="W176" s="74"/>
      <c r="X176" s="74"/>
      <c r="Y176" s="74"/>
      <c r="Z176" s="74"/>
      <c r="AA176" s="74">
        <v>11.8316</v>
      </c>
      <c r="AB176" s="1408"/>
      <c r="AC176" s="74"/>
      <c r="AD176" s="74"/>
      <c r="AE176" s="74"/>
      <c r="AF176" s="74"/>
      <c r="AG176" s="74"/>
      <c r="AH176" s="74"/>
      <c r="AI176" s="74"/>
      <c r="AJ176" s="74"/>
      <c r="AK176" s="74"/>
      <c r="AL176" s="74"/>
      <c r="AM176" s="74"/>
      <c r="AN176" s="74"/>
      <c r="AO176" s="74"/>
      <c r="AP176" s="74"/>
      <c r="AQ176" s="74"/>
      <c r="AR176" s="74"/>
      <c r="AS176" s="74"/>
      <c r="AT176" s="74"/>
      <c r="AU176" s="74"/>
      <c r="AV176" s="74">
        <v>0</v>
      </c>
      <c r="AW176" s="1475" t="s">
        <v>1602</v>
      </c>
      <c r="AX176" s="1214">
        <v>0</v>
      </c>
      <c r="AY176" s="1213" t="s">
        <v>1783</v>
      </c>
      <c r="AZ176" s="1213" t="s">
        <v>1783</v>
      </c>
      <c r="BA176" s="1213" t="s">
        <v>1783</v>
      </c>
      <c r="BB176" s="1213" t="s">
        <v>1783</v>
      </c>
      <c r="BC176" s="1213" t="s">
        <v>1786</v>
      </c>
      <c r="BD176" s="1413"/>
      <c r="BE176" s="1606" t="s">
        <v>1602</v>
      </c>
      <c r="BF176" s="1606">
        <v>23.6632</v>
      </c>
    </row>
    <row r="177" spans="2:58" ht="43.2" x14ac:dyDescent="0.3">
      <c r="B177"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7" s="1406" t="s">
        <v>1603</v>
      </c>
      <c r="D177" s="75" t="s">
        <v>1698</v>
      </c>
      <c r="E177" s="1142" t="s">
        <v>778</v>
      </c>
      <c r="F177" s="74" t="str">
        <f>VLOOKUP(TBL4_OptApp[[#This Row],[Option type
Defined List]],'Option Typs_Grps'!B$2:C$47, 2, FALSE)</f>
        <v>Customer Options</v>
      </c>
      <c r="G177" s="1407" t="s">
        <v>354</v>
      </c>
      <c r="H177" s="72" t="s">
        <v>1782</v>
      </c>
      <c r="I177" s="72" t="s">
        <v>1783</v>
      </c>
      <c r="J177" s="1605"/>
      <c r="K177" s="1355"/>
      <c r="L177" s="72" t="s">
        <v>1783</v>
      </c>
      <c r="M177" s="1214" t="s">
        <v>1783</v>
      </c>
      <c r="N177" s="1605" t="s">
        <v>1783</v>
      </c>
      <c r="O177" s="72" t="s">
        <v>1783</v>
      </c>
      <c r="P177" s="72" t="s">
        <v>1783</v>
      </c>
      <c r="Q177" s="1411" t="s">
        <v>1783</v>
      </c>
      <c r="R177" s="1475" t="s">
        <v>2112</v>
      </c>
      <c r="S177" s="74"/>
      <c r="T177" s="74"/>
      <c r="U177" s="74">
        <v>23.563800000000001</v>
      </c>
      <c r="V177" s="74"/>
      <c r="W177" s="74"/>
      <c r="X177" s="74"/>
      <c r="Y177" s="74"/>
      <c r="Z177" s="74"/>
      <c r="AA177" s="74">
        <v>11.7819</v>
      </c>
      <c r="AB177" s="1408"/>
      <c r="AC177" s="74"/>
      <c r="AD177" s="74"/>
      <c r="AE177" s="74"/>
      <c r="AF177" s="1408"/>
      <c r="AG177" s="74"/>
      <c r="AH177" s="74"/>
      <c r="AI177" s="1408"/>
      <c r="AJ177" s="74"/>
      <c r="AK177" s="1408"/>
      <c r="AL177" s="74"/>
      <c r="AM177" s="1408"/>
      <c r="AN177" s="74"/>
      <c r="AO177" s="1408"/>
      <c r="AP177" s="74"/>
      <c r="AQ177" s="1408"/>
      <c r="AR177" s="74"/>
      <c r="AS177" s="1408"/>
      <c r="AT177" s="74"/>
      <c r="AU177" s="1408"/>
      <c r="AV177" s="74">
        <v>0</v>
      </c>
      <c r="AW177" s="1475" t="s">
        <v>1603</v>
      </c>
      <c r="AX177" s="1214">
        <v>0</v>
      </c>
      <c r="AY177" s="1213" t="s">
        <v>1783</v>
      </c>
      <c r="AZ177" s="1213" t="s">
        <v>1783</v>
      </c>
      <c r="BA177" s="1213" t="s">
        <v>1783</v>
      </c>
      <c r="BB177" s="1213" t="s">
        <v>1783</v>
      </c>
      <c r="BC177" s="1213" t="s">
        <v>1786</v>
      </c>
      <c r="BD177" s="1413"/>
      <c r="BE177" s="1213" t="s">
        <v>1603</v>
      </c>
      <c r="BF177" s="1213">
        <v>23.563800000000001</v>
      </c>
    </row>
    <row r="178" spans="2:58" ht="43.2" x14ac:dyDescent="0.3">
      <c r="B178"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8" s="1406" t="s">
        <v>1604</v>
      </c>
      <c r="D178" s="75" t="s">
        <v>1699</v>
      </c>
      <c r="E178" s="1142" t="s">
        <v>778</v>
      </c>
      <c r="F178" s="74" t="str">
        <f>VLOOKUP(TBL4_OptApp[[#This Row],[Option type
Defined List]],'Option Typs_Grps'!B$2:C$47, 2, FALSE)</f>
        <v>Customer Options</v>
      </c>
      <c r="G178" s="1407" t="s">
        <v>354</v>
      </c>
      <c r="H178" s="72" t="s">
        <v>1782</v>
      </c>
      <c r="I178" s="72" t="s">
        <v>1783</v>
      </c>
      <c r="J178" s="1605"/>
      <c r="K178" s="1355"/>
      <c r="L178" s="72" t="s">
        <v>1783</v>
      </c>
      <c r="M178" s="1214" t="s">
        <v>1783</v>
      </c>
      <c r="N178" s="1605" t="s">
        <v>1783</v>
      </c>
      <c r="O178" s="72" t="s">
        <v>1783</v>
      </c>
      <c r="P178" s="72" t="s">
        <v>1783</v>
      </c>
      <c r="Q178" s="1411" t="s">
        <v>1783</v>
      </c>
      <c r="R178" s="1475" t="s">
        <v>2112</v>
      </c>
      <c r="S178" s="74"/>
      <c r="T178" s="74"/>
      <c r="U178" s="74">
        <v>23.753599999999999</v>
      </c>
      <c r="V178" s="74"/>
      <c r="W178" s="74"/>
      <c r="X178" s="74"/>
      <c r="Y178" s="74"/>
      <c r="Z178" s="74"/>
      <c r="AA178" s="74">
        <v>11.876799999999999</v>
      </c>
      <c r="AB178" s="1408"/>
      <c r="AC178" s="74"/>
      <c r="AD178" s="74"/>
      <c r="AE178" s="74"/>
      <c r="AF178" s="1408"/>
      <c r="AG178" s="74"/>
      <c r="AH178" s="74"/>
      <c r="AI178" s="1408"/>
      <c r="AJ178" s="74"/>
      <c r="AK178" s="1408"/>
      <c r="AL178" s="74"/>
      <c r="AM178" s="1408"/>
      <c r="AN178" s="74"/>
      <c r="AO178" s="1408"/>
      <c r="AP178" s="74"/>
      <c r="AQ178" s="1408"/>
      <c r="AR178" s="74"/>
      <c r="AS178" s="1408"/>
      <c r="AT178" s="74"/>
      <c r="AU178" s="1408"/>
      <c r="AV178" s="74">
        <v>0</v>
      </c>
      <c r="AW178" s="1475" t="s">
        <v>1604</v>
      </c>
      <c r="AX178" s="1214">
        <v>0</v>
      </c>
      <c r="AY178" s="1213" t="s">
        <v>1783</v>
      </c>
      <c r="AZ178" s="1213" t="s">
        <v>1783</v>
      </c>
      <c r="BA178" s="1213" t="s">
        <v>1783</v>
      </c>
      <c r="BB178" s="1213" t="s">
        <v>1783</v>
      </c>
      <c r="BC178" s="1213" t="s">
        <v>1786</v>
      </c>
      <c r="BD178" s="1413"/>
      <c r="BE178" s="1213" t="s">
        <v>1604</v>
      </c>
      <c r="BF178" s="1213">
        <v>23.753599999999999</v>
      </c>
    </row>
    <row r="179" spans="2:58" ht="43.2" x14ac:dyDescent="0.3">
      <c r="B179"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79" s="1406" t="s">
        <v>1605</v>
      </c>
      <c r="D179" s="75" t="s">
        <v>1700</v>
      </c>
      <c r="E179" s="1142" t="s">
        <v>778</v>
      </c>
      <c r="F179" s="74" t="str">
        <f>VLOOKUP(TBL4_OptApp[[#This Row],[Option type
Defined List]],'Option Typs_Grps'!B$2:C$47, 2, FALSE)</f>
        <v>Customer Options</v>
      </c>
      <c r="G179" s="1407" t="s">
        <v>354</v>
      </c>
      <c r="H179" s="72" t="s">
        <v>1782</v>
      </c>
      <c r="I179" s="72" t="s">
        <v>1783</v>
      </c>
      <c r="J179" s="1605"/>
      <c r="K179" s="1355"/>
      <c r="L179" s="72" t="s">
        <v>1783</v>
      </c>
      <c r="M179" s="1214" t="s">
        <v>1783</v>
      </c>
      <c r="N179" s="1605" t="s">
        <v>1783</v>
      </c>
      <c r="O179" s="72" t="s">
        <v>1783</v>
      </c>
      <c r="P179" s="72" t="s">
        <v>1783</v>
      </c>
      <c r="Q179" s="1411" t="s">
        <v>1783</v>
      </c>
      <c r="R179" s="1475" t="s">
        <v>2112</v>
      </c>
      <c r="S179" s="74"/>
      <c r="T179" s="74"/>
      <c r="U179" s="74">
        <v>11.910399999999999</v>
      </c>
      <c r="V179" s="74"/>
      <c r="W179" s="74"/>
      <c r="X179" s="74"/>
      <c r="Y179" s="74"/>
      <c r="Z179" s="74"/>
      <c r="AA179" s="74">
        <v>5.9551999999999996</v>
      </c>
      <c r="AB179" s="1408"/>
      <c r="AC179" s="74"/>
      <c r="AD179" s="74"/>
      <c r="AE179" s="74"/>
      <c r="AF179" s="1408"/>
      <c r="AG179" s="74"/>
      <c r="AH179" s="74"/>
      <c r="AI179" s="1408"/>
      <c r="AJ179" s="74"/>
      <c r="AK179" s="1408"/>
      <c r="AL179" s="74"/>
      <c r="AM179" s="1408"/>
      <c r="AN179" s="74"/>
      <c r="AO179" s="1408"/>
      <c r="AP179" s="74"/>
      <c r="AQ179" s="1408"/>
      <c r="AR179" s="74"/>
      <c r="AS179" s="1408"/>
      <c r="AT179" s="74"/>
      <c r="AU179" s="1408"/>
      <c r="AV179" s="74">
        <v>0</v>
      </c>
      <c r="AW179" s="1475" t="s">
        <v>1605</v>
      </c>
      <c r="AX179" s="1214">
        <v>0</v>
      </c>
      <c r="AY179" s="1213" t="s">
        <v>1783</v>
      </c>
      <c r="AZ179" s="1213" t="s">
        <v>1783</v>
      </c>
      <c r="BA179" s="1213" t="s">
        <v>1783</v>
      </c>
      <c r="BB179" s="1213" t="s">
        <v>1783</v>
      </c>
      <c r="BC179" s="1213" t="s">
        <v>1786</v>
      </c>
      <c r="BD179" s="1413"/>
      <c r="BE179" s="1213" t="s">
        <v>1605</v>
      </c>
      <c r="BF179" s="1213">
        <v>11.910399999999999</v>
      </c>
    </row>
    <row r="180" spans="2:58" ht="43.2" x14ac:dyDescent="0.3">
      <c r="B180"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80" s="1406" t="s">
        <v>1606</v>
      </c>
      <c r="D180" s="75" t="s">
        <v>1701</v>
      </c>
      <c r="E180" s="1142" t="s">
        <v>778</v>
      </c>
      <c r="F180" s="74" t="str">
        <f>VLOOKUP(TBL4_OptApp[[#This Row],[Option type
Defined List]],'Option Typs_Grps'!B$2:C$47, 2, FALSE)</f>
        <v>Customer Options</v>
      </c>
      <c r="G180" s="1407" t="s">
        <v>354</v>
      </c>
      <c r="H180" s="72" t="s">
        <v>1782</v>
      </c>
      <c r="I180" s="72" t="s">
        <v>1783</v>
      </c>
      <c r="J180" s="1605"/>
      <c r="K180" s="1355"/>
      <c r="L180" s="72" t="s">
        <v>1783</v>
      </c>
      <c r="M180" s="1214" t="s">
        <v>1783</v>
      </c>
      <c r="N180" s="1605" t="s">
        <v>1783</v>
      </c>
      <c r="O180" s="72" t="s">
        <v>1783</v>
      </c>
      <c r="P180" s="72" t="s">
        <v>1783</v>
      </c>
      <c r="Q180" s="1411" t="s">
        <v>1783</v>
      </c>
      <c r="R180" s="1475" t="s">
        <v>2112</v>
      </c>
      <c r="S180" s="74"/>
      <c r="T180" s="74"/>
      <c r="U180" s="74">
        <v>17.865600000000001</v>
      </c>
      <c r="V180" s="74"/>
      <c r="W180" s="74"/>
      <c r="X180" s="74"/>
      <c r="Y180" s="74"/>
      <c r="Z180" s="74"/>
      <c r="AA180" s="74">
        <v>8.9328000000000003</v>
      </c>
      <c r="AB180" s="1408"/>
      <c r="AC180" s="74"/>
      <c r="AD180" s="74"/>
      <c r="AE180" s="74"/>
      <c r="AF180" s="1408"/>
      <c r="AG180" s="74"/>
      <c r="AH180" s="74"/>
      <c r="AI180" s="1408"/>
      <c r="AJ180" s="74"/>
      <c r="AK180" s="1408"/>
      <c r="AL180" s="74"/>
      <c r="AM180" s="1408"/>
      <c r="AN180" s="74"/>
      <c r="AO180" s="1408"/>
      <c r="AP180" s="74"/>
      <c r="AQ180" s="1408"/>
      <c r="AR180" s="74"/>
      <c r="AS180" s="1408"/>
      <c r="AT180" s="74"/>
      <c r="AU180" s="1408"/>
      <c r="AV180" s="74">
        <v>0</v>
      </c>
      <c r="AW180" s="1475" t="s">
        <v>1606</v>
      </c>
      <c r="AX180" s="1214">
        <v>0</v>
      </c>
      <c r="AY180" s="1213" t="s">
        <v>1783</v>
      </c>
      <c r="AZ180" s="1213" t="s">
        <v>1783</v>
      </c>
      <c r="BA180" s="1213" t="s">
        <v>1783</v>
      </c>
      <c r="BB180" s="1213" t="s">
        <v>1783</v>
      </c>
      <c r="BC180" s="1213" t="s">
        <v>1786</v>
      </c>
      <c r="BD180" s="1413"/>
      <c r="BE180" s="1213" t="s">
        <v>1606</v>
      </c>
      <c r="BF180" s="1213">
        <v>17.865600000000001</v>
      </c>
    </row>
    <row r="181" spans="2:58" ht="43.2" x14ac:dyDescent="0.3">
      <c r="B181"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81" s="1406" t="s">
        <v>2089</v>
      </c>
      <c r="D181" s="75" t="s">
        <v>2090</v>
      </c>
      <c r="E181" s="1142" t="s">
        <v>778</v>
      </c>
      <c r="F181" s="74" t="str">
        <f>VLOOKUP(TBL4_OptApp[[#This Row],[Option type
Defined List]],'Option Typs_Grps'!B$2:C$47, 2, FALSE)</f>
        <v>Customer Options</v>
      </c>
      <c r="G181" s="1407" t="s">
        <v>354</v>
      </c>
      <c r="H181" s="72" t="s">
        <v>1782</v>
      </c>
      <c r="I181" s="72" t="s">
        <v>1783</v>
      </c>
      <c r="J181" s="1605"/>
      <c r="K181" s="1355"/>
      <c r="L181" s="72" t="s">
        <v>1783</v>
      </c>
      <c r="M181" s="1214" t="s">
        <v>1783</v>
      </c>
      <c r="N181" s="1605" t="s">
        <v>1783</v>
      </c>
      <c r="O181" s="72" t="s">
        <v>1783</v>
      </c>
      <c r="P181" s="72" t="s">
        <v>1783</v>
      </c>
      <c r="Q181" s="1411" t="s">
        <v>1783</v>
      </c>
      <c r="R181" s="1475" t="s">
        <v>2112</v>
      </c>
      <c r="S181" s="74"/>
      <c r="T181" s="74"/>
      <c r="U181" s="74">
        <v>23.868099999999998</v>
      </c>
      <c r="V181" s="74"/>
      <c r="W181" s="74"/>
      <c r="X181" s="74"/>
      <c r="Y181" s="74"/>
      <c r="Z181" s="74"/>
      <c r="AA181" s="74">
        <v>11.934049999999999</v>
      </c>
      <c r="AB181" s="1408"/>
      <c r="AC181" s="74"/>
      <c r="AD181" s="74"/>
      <c r="AE181" s="74"/>
      <c r="AF181" s="1408"/>
      <c r="AG181" s="74"/>
      <c r="AH181" s="74"/>
      <c r="AI181" s="1408"/>
      <c r="AJ181" s="74"/>
      <c r="AK181" s="1408"/>
      <c r="AL181" s="74"/>
      <c r="AM181" s="1408"/>
      <c r="AN181" s="74"/>
      <c r="AO181" s="1408"/>
      <c r="AP181" s="74"/>
      <c r="AQ181" s="1408"/>
      <c r="AR181" s="74"/>
      <c r="AS181" s="1408"/>
      <c r="AT181" s="74"/>
      <c r="AU181" s="1408"/>
      <c r="AV181" s="74">
        <v>0</v>
      </c>
      <c r="AW181" s="1475" t="s">
        <v>2089</v>
      </c>
      <c r="AX181" s="1214">
        <v>0</v>
      </c>
      <c r="AY181" s="1213" t="s">
        <v>1783</v>
      </c>
      <c r="AZ181" s="1213" t="s">
        <v>1783</v>
      </c>
      <c r="BA181" s="1213" t="s">
        <v>1783</v>
      </c>
      <c r="BB181" s="1213" t="s">
        <v>1783</v>
      </c>
      <c r="BC181" s="1213" t="s">
        <v>1786</v>
      </c>
      <c r="BD181" s="1413"/>
      <c r="BE181" s="1213" t="s">
        <v>2089</v>
      </c>
      <c r="BF181" s="1213">
        <v>23.868099999999998</v>
      </c>
    </row>
    <row r="182" spans="2:58" ht="43.2" x14ac:dyDescent="0.3">
      <c r="B182"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82" s="1406" t="s">
        <v>2091</v>
      </c>
      <c r="D182" s="75" t="s">
        <v>2092</v>
      </c>
      <c r="E182" s="1142" t="s">
        <v>778</v>
      </c>
      <c r="F182" s="74" t="str">
        <f>VLOOKUP(TBL4_OptApp[[#This Row],[Option type
Defined List]],'Option Typs_Grps'!B$2:C$47, 2, FALSE)</f>
        <v>Customer Options</v>
      </c>
      <c r="G182" s="1407" t="s">
        <v>354</v>
      </c>
      <c r="H182" s="72" t="s">
        <v>1782</v>
      </c>
      <c r="I182" s="72" t="s">
        <v>1783</v>
      </c>
      <c r="J182" s="1605"/>
      <c r="K182" s="1355"/>
      <c r="L182" s="72" t="s">
        <v>1783</v>
      </c>
      <c r="M182" s="1214" t="s">
        <v>1783</v>
      </c>
      <c r="N182" s="1605" t="s">
        <v>1783</v>
      </c>
      <c r="O182" s="72" t="s">
        <v>1783</v>
      </c>
      <c r="P182" s="72" t="s">
        <v>1783</v>
      </c>
      <c r="Q182" s="1411" t="s">
        <v>1783</v>
      </c>
      <c r="R182" s="1475" t="s">
        <v>2112</v>
      </c>
      <c r="S182" s="74"/>
      <c r="T182" s="74"/>
      <c r="U182" s="74">
        <v>5.9810999999999996</v>
      </c>
      <c r="V182" s="74"/>
      <c r="W182" s="74"/>
      <c r="X182" s="74"/>
      <c r="Y182" s="74"/>
      <c r="Z182" s="74"/>
      <c r="AA182" s="74">
        <v>2.9905499999999998</v>
      </c>
      <c r="AB182" s="1408"/>
      <c r="AC182" s="74"/>
      <c r="AD182" s="74"/>
      <c r="AE182" s="74"/>
      <c r="AF182" s="1408"/>
      <c r="AG182" s="74"/>
      <c r="AH182" s="74"/>
      <c r="AI182" s="1408"/>
      <c r="AJ182" s="74"/>
      <c r="AK182" s="1408"/>
      <c r="AL182" s="74"/>
      <c r="AM182" s="1408"/>
      <c r="AN182" s="74"/>
      <c r="AO182" s="1408"/>
      <c r="AP182" s="74"/>
      <c r="AQ182" s="1408"/>
      <c r="AR182" s="74"/>
      <c r="AS182" s="1408"/>
      <c r="AT182" s="74"/>
      <c r="AU182" s="1408"/>
      <c r="AV182" s="74">
        <v>0</v>
      </c>
      <c r="AW182" s="1475" t="s">
        <v>2091</v>
      </c>
      <c r="AX182" s="1214">
        <v>0</v>
      </c>
      <c r="AY182" s="1213" t="s">
        <v>1783</v>
      </c>
      <c r="AZ182" s="1213" t="s">
        <v>1783</v>
      </c>
      <c r="BA182" s="1213" t="s">
        <v>1783</v>
      </c>
      <c r="BB182" s="1213" t="s">
        <v>1783</v>
      </c>
      <c r="BC182" s="1213" t="s">
        <v>1786</v>
      </c>
      <c r="BD182" s="1413"/>
      <c r="BE182" s="1213" t="s">
        <v>2091</v>
      </c>
      <c r="BF182" s="1213">
        <v>5.9810999999999996</v>
      </c>
    </row>
    <row r="183" spans="2:58" ht="55.2" x14ac:dyDescent="0.3">
      <c r="B183"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83" s="1406" t="s">
        <v>1598</v>
      </c>
      <c r="D183" s="75" t="s">
        <v>1693</v>
      </c>
      <c r="E183" s="1142" t="s">
        <v>1235</v>
      </c>
      <c r="F183" s="74" t="str">
        <f>VLOOKUP(TBL4_OptApp[[#This Row],[Option type
Defined List]],'Option Typs_Grps'!B$2:C$47, 2, FALSE)</f>
        <v>Customer Options</v>
      </c>
      <c r="G183" s="1407" t="s">
        <v>354</v>
      </c>
      <c r="H183" s="72" t="s">
        <v>1782</v>
      </c>
      <c r="I183" s="72" t="s">
        <v>1783</v>
      </c>
      <c r="J183" s="1605"/>
      <c r="K183" s="1355" t="s">
        <v>2362</v>
      </c>
      <c r="L183" s="72" t="s">
        <v>1783</v>
      </c>
      <c r="M183" s="1214" t="s">
        <v>1783</v>
      </c>
      <c r="N183" s="1605" t="s">
        <v>1783</v>
      </c>
      <c r="O183" s="72" t="s">
        <v>1783</v>
      </c>
      <c r="P183" s="72" t="s">
        <v>1783</v>
      </c>
      <c r="Q183" s="1411" t="s">
        <v>1783</v>
      </c>
      <c r="R183" s="1475" t="s">
        <v>2114</v>
      </c>
      <c r="S183" s="74"/>
      <c r="T183" s="74"/>
      <c r="U183" s="74">
        <v>1.8613</v>
      </c>
      <c r="V183" s="74"/>
      <c r="W183" s="74"/>
      <c r="X183" s="74"/>
      <c r="Y183" s="74">
        <v>0.25932117384338177</v>
      </c>
      <c r="Z183" s="74">
        <v>0.25932117384338177</v>
      </c>
      <c r="AA183" s="74">
        <v>0.97865000000000002</v>
      </c>
      <c r="AB183" s="1408"/>
      <c r="AC183" s="74">
        <v>342.91949999999952</v>
      </c>
      <c r="AD183" s="74"/>
      <c r="AE183" s="74"/>
      <c r="AF183" s="1408">
        <v>0.17560664449999996</v>
      </c>
      <c r="AG183" s="74">
        <v>45.131212883913008</v>
      </c>
      <c r="AH183" s="74">
        <v>5.7707864631299941</v>
      </c>
      <c r="AI183" s="1408"/>
      <c r="AJ183" s="74"/>
      <c r="AK183" s="1408"/>
      <c r="AL183" s="74"/>
      <c r="AM183" s="1408"/>
      <c r="AN183" s="74"/>
      <c r="AO183" s="1408"/>
      <c r="AP183" s="74"/>
      <c r="AQ183" s="1408"/>
      <c r="AR183" s="74"/>
      <c r="AS183" s="1408"/>
      <c r="AT183" s="74"/>
      <c r="AU183" s="1408"/>
      <c r="AV183" s="74">
        <v>0</v>
      </c>
      <c r="AW183" s="1475" t="s">
        <v>1598</v>
      </c>
      <c r="AX183" s="1213">
        <v>45.131212883913008</v>
      </c>
      <c r="AY183" s="1213" t="s">
        <v>1783</v>
      </c>
      <c r="AZ183" s="1213" t="s">
        <v>1783</v>
      </c>
      <c r="BA183" s="1213" t="s">
        <v>1783</v>
      </c>
      <c r="BB183" s="1213" t="s">
        <v>1783</v>
      </c>
      <c r="BC183" s="1213" t="s">
        <v>1786</v>
      </c>
      <c r="BD183" s="1413"/>
      <c r="BE183" s="1213"/>
      <c r="BF183" s="1213">
        <v>1.8613</v>
      </c>
    </row>
    <row r="184" spans="2:58" ht="28.8" x14ac:dyDescent="0.3">
      <c r="B184"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51dERROR</v>
      </c>
      <c r="C184" s="1406" t="s">
        <v>2093</v>
      </c>
      <c r="D184" s="75" t="s">
        <v>2094</v>
      </c>
      <c r="E184" s="1142" t="s">
        <v>778</v>
      </c>
      <c r="F184" s="74" t="str">
        <f>VLOOKUP(TBL4_OptApp[[#This Row],[Option type
Defined List]],'Option Typs_Grps'!B$2:C$47, 2, FALSE)</f>
        <v>Customer Options</v>
      </c>
      <c r="G184" s="1407" t="s">
        <v>354</v>
      </c>
      <c r="H184" s="72" t="s">
        <v>1782</v>
      </c>
      <c r="I184" s="72" t="s">
        <v>1783</v>
      </c>
      <c r="J184" s="1605"/>
      <c r="K184" s="1355"/>
      <c r="L184" s="72" t="s">
        <v>1783</v>
      </c>
      <c r="M184" s="1214" t="s">
        <v>1783</v>
      </c>
      <c r="N184" s="1605" t="s">
        <v>1783</v>
      </c>
      <c r="O184" s="72" t="s">
        <v>1783</v>
      </c>
      <c r="P184" s="72" t="s">
        <v>1783</v>
      </c>
      <c r="Q184" s="1411" t="s">
        <v>1783</v>
      </c>
      <c r="R184" s="1475" t="s">
        <v>2112</v>
      </c>
      <c r="S184" s="74"/>
      <c r="T184" s="74"/>
      <c r="U184" s="74">
        <v>23.8415</v>
      </c>
      <c r="V184" s="74"/>
      <c r="W184" s="74"/>
      <c r="X184" s="74"/>
      <c r="Y184" s="74"/>
      <c r="Z184" s="74"/>
      <c r="AA184" s="74">
        <v>11.92075</v>
      </c>
      <c r="AB184" s="1408"/>
      <c r="AC184" s="74"/>
      <c r="AD184" s="74"/>
      <c r="AE184" s="74"/>
      <c r="AF184" s="1408"/>
      <c r="AG184" s="74"/>
      <c r="AH184" s="74"/>
      <c r="AI184" s="1408"/>
      <c r="AJ184" s="74"/>
      <c r="AK184" s="1408"/>
      <c r="AL184" s="74"/>
      <c r="AM184" s="1408"/>
      <c r="AN184" s="74"/>
      <c r="AO184" s="1408"/>
      <c r="AP184" s="74"/>
      <c r="AQ184" s="1408"/>
      <c r="AR184" s="74"/>
      <c r="AS184" s="1408"/>
      <c r="AT184" s="74"/>
      <c r="AU184" s="1408"/>
      <c r="AV184" s="74">
        <v>0</v>
      </c>
      <c r="AW184" s="1475" t="s">
        <v>2093</v>
      </c>
      <c r="AX184" s="1214">
        <v>0</v>
      </c>
      <c r="AY184" s="1213" t="s">
        <v>1783</v>
      </c>
      <c r="AZ184" s="1213" t="s">
        <v>1783</v>
      </c>
      <c r="BA184" s="1213" t="s">
        <v>1783</v>
      </c>
      <c r="BB184" s="1213" t="s">
        <v>1783</v>
      </c>
      <c r="BC184" s="1213" t="s">
        <v>1786</v>
      </c>
      <c r="BD184" s="1413"/>
      <c r="BE184" s="1213"/>
      <c r="BF184" s="1213">
        <v>23.8415</v>
      </c>
    </row>
    <row r="185" spans="2:58" ht="43.2" x14ac:dyDescent="0.3">
      <c r="B185" s="16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85" s="1406" t="s">
        <v>2095</v>
      </c>
      <c r="D185" s="75" t="s">
        <v>2096</v>
      </c>
      <c r="E185" s="1142" t="s">
        <v>1230</v>
      </c>
      <c r="F185" s="74" t="str">
        <f>VLOOKUP(TBL4_OptApp[[#This Row],[Option type
Defined List]],'Option Typs_Grps'!B$2:C$47, 2, FALSE)</f>
        <v>Customer Options</v>
      </c>
      <c r="G185" s="1407" t="s">
        <v>354</v>
      </c>
      <c r="H185" s="72" t="s">
        <v>765</v>
      </c>
      <c r="I185" s="72" t="s">
        <v>1783</v>
      </c>
      <c r="J185" s="1605"/>
      <c r="K185" s="1355"/>
      <c r="L185" s="72" t="s">
        <v>1784</v>
      </c>
      <c r="M185" s="1214" t="s">
        <v>1784</v>
      </c>
      <c r="N185" s="1605" t="s">
        <v>1784</v>
      </c>
      <c r="O185" s="72" t="s">
        <v>1784</v>
      </c>
      <c r="P185" s="72" t="s">
        <v>1784</v>
      </c>
      <c r="Q185" s="1411" t="s">
        <v>1784</v>
      </c>
      <c r="R185" s="1475"/>
      <c r="S185" s="74"/>
      <c r="T185" s="74"/>
      <c r="U185" s="74">
        <v>8.7309999999999999</v>
      </c>
      <c r="V185" s="74"/>
      <c r="W185" s="74" t="s">
        <v>2028</v>
      </c>
      <c r="X185" s="74"/>
      <c r="Y185" s="74"/>
      <c r="Z185" s="74"/>
      <c r="AA185" s="74"/>
      <c r="AB185" s="1408">
        <v>8.76525</v>
      </c>
      <c r="AC185" s="74"/>
      <c r="AD185" s="74"/>
      <c r="AE185" s="74"/>
      <c r="AF185" s="1408"/>
      <c r="AG185" s="74"/>
      <c r="AH185" s="74"/>
      <c r="AI185" s="1408"/>
      <c r="AJ185" s="74"/>
      <c r="AK185" s="1408"/>
      <c r="AL185" s="74"/>
      <c r="AM185" s="1408"/>
      <c r="AN185" s="74"/>
      <c r="AO185" s="1408"/>
      <c r="AP185" s="74"/>
      <c r="AQ185" s="1408"/>
      <c r="AR185" s="74"/>
      <c r="AS185" s="1408"/>
      <c r="AT185" s="74"/>
      <c r="AU185" s="1408"/>
      <c r="AV185" s="74"/>
      <c r="AW185" s="1475" t="s">
        <v>1933</v>
      </c>
      <c r="AX185" s="1213">
        <v>0</v>
      </c>
      <c r="AY185" s="1213" t="s">
        <v>1784</v>
      </c>
      <c r="AZ185" s="1213" t="s">
        <v>1784</v>
      </c>
      <c r="BA185" s="1213" t="s">
        <v>1784</v>
      </c>
      <c r="BB185" s="1213" t="s">
        <v>1784</v>
      </c>
      <c r="BC185" s="1213" t="s">
        <v>1786</v>
      </c>
      <c r="BD185" s="1413" t="s">
        <v>2115</v>
      </c>
      <c r="BE185" s="1213"/>
      <c r="BF185" s="1213">
        <v>8.76525</v>
      </c>
    </row>
    <row r="186" spans="2:58" ht="14.4" x14ac:dyDescent="0.3">
      <c r="B186" s="1604"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186" s="1406"/>
      <c r="D186" s="75"/>
      <c r="E186" s="1142"/>
      <c r="F186" s="74" t="e">
        <f>VLOOKUP(TBL4_OptApp[[#This Row],[Option type
Defined List]],'Option Typs_Grps'!B$2:C$47, 2, FALSE)</f>
        <v>#N/A</v>
      </c>
      <c r="G186" s="1407"/>
      <c r="H186" s="72"/>
      <c r="I186" s="72"/>
      <c r="J186" s="72"/>
      <c r="K186" s="1355"/>
      <c r="L186" s="72"/>
      <c r="M186" s="1214"/>
      <c r="N186" s="72"/>
      <c r="O186" s="72"/>
      <c r="P186" s="72"/>
      <c r="Q186" s="1411"/>
      <c r="R186" s="1475"/>
      <c r="S186" s="74"/>
      <c r="T186" s="74"/>
      <c r="U186" s="74"/>
      <c r="V186" s="74"/>
      <c r="W186" s="74"/>
      <c r="X186" s="74"/>
      <c r="Y186" s="74"/>
      <c r="Z186" s="74"/>
      <c r="AA186" s="74"/>
      <c r="AB186" s="1408"/>
      <c r="AC186" s="74"/>
      <c r="AD186" s="74"/>
      <c r="AE186" s="74"/>
      <c r="AF186" s="74"/>
      <c r="AG186" s="74"/>
      <c r="AH186" s="74"/>
      <c r="AI186" s="74"/>
      <c r="AJ186" s="74"/>
      <c r="AK186" s="74"/>
      <c r="AL186" s="74"/>
      <c r="AM186" s="74"/>
      <c r="AN186" s="74"/>
      <c r="AO186" s="74"/>
      <c r="AP186" s="74"/>
      <c r="AQ186" s="74"/>
      <c r="AR186" s="74"/>
      <c r="AS186" s="74"/>
      <c r="AT186" s="74"/>
      <c r="AU186" s="74"/>
      <c r="AV186" s="74"/>
      <c r="AW186" s="1475"/>
      <c r="AX186" s="75"/>
      <c r="AY186" s="1213"/>
      <c r="AZ186" s="1213"/>
      <c r="BA186" s="1213"/>
      <c r="BB186" s="1213"/>
      <c r="BC186" s="1213"/>
      <c r="BD186" s="1413"/>
      <c r="BE186" s="1213"/>
      <c r="BF186" s="1213"/>
    </row>
    <row r="187" spans="2:58" x14ac:dyDescent="0.25">
      <c r="K187" s="87"/>
      <c r="R187" s="87"/>
      <c r="AW187" s="87"/>
    </row>
    <row r="188" spans="2:58" x14ac:dyDescent="0.25">
      <c r="K188" s="87"/>
      <c r="R188" s="87"/>
      <c r="AW188" s="87"/>
    </row>
    <row r="189" spans="2:58" x14ac:dyDescent="0.25">
      <c r="K189" s="87"/>
      <c r="R189" s="87"/>
      <c r="AW189" s="87"/>
    </row>
    <row r="190" spans="2:58" x14ac:dyDescent="0.25">
      <c r="K190" s="87"/>
      <c r="R190" s="87"/>
      <c r="AW190" s="87"/>
    </row>
    <row r="191" spans="2:58" x14ac:dyDescent="0.25">
      <c r="K191" s="87"/>
      <c r="R191" s="87"/>
      <c r="AW191" s="87"/>
    </row>
    <row r="192" spans="2:58" x14ac:dyDescent="0.25">
      <c r="K192" s="87"/>
      <c r="R192" s="87"/>
      <c r="AW192" s="87"/>
    </row>
    <row r="193" spans="11:49" x14ac:dyDescent="0.25">
      <c r="K193" s="87"/>
      <c r="R193" s="87"/>
      <c r="AW193" s="87"/>
    </row>
    <row r="194" spans="11:49" x14ac:dyDescent="0.25">
      <c r="K194" s="87"/>
      <c r="R194" s="87"/>
      <c r="AW194" s="87"/>
    </row>
    <row r="195" spans="11:49" x14ac:dyDescent="0.25">
      <c r="K195" s="87"/>
      <c r="R195" s="87"/>
    </row>
    <row r="196" spans="11:49" x14ac:dyDescent="0.25">
      <c r="K196" s="87"/>
      <c r="R196" s="87"/>
    </row>
    <row r="197" spans="11:49" x14ac:dyDescent="0.25">
      <c r="K197" s="87"/>
      <c r="R197" s="87"/>
    </row>
    <row r="198" spans="11:49" x14ac:dyDescent="0.25">
      <c r="K198" s="87"/>
      <c r="R198" s="87"/>
    </row>
    <row r="199" spans="11:49" x14ac:dyDescent="0.25">
      <c r="K199" s="87"/>
      <c r="R199" s="87"/>
    </row>
    <row r="200" spans="11:49" x14ac:dyDescent="0.25">
      <c r="K200" s="87"/>
      <c r="R200" s="87"/>
    </row>
    <row r="201" spans="11:49" x14ac:dyDescent="0.25">
      <c r="K201" s="87"/>
      <c r="R201" s="87"/>
    </row>
    <row r="202" spans="11:49" x14ac:dyDescent="0.25">
      <c r="K202" s="87"/>
      <c r="R202" s="87"/>
    </row>
    <row r="203" spans="11:49" x14ac:dyDescent="0.25">
      <c r="K203" s="87"/>
      <c r="R203" s="87"/>
    </row>
    <row r="204" spans="11:49" x14ac:dyDescent="0.25">
      <c r="K204" s="87"/>
      <c r="R204" s="87"/>
    </row>
    <row r="205" spans="11:49" x14ac:dyDescent="0.25">
      <c r="K205" s="87"/>
      <c r="R205" s="87"/>
    </row>
    <row r="206" spans="11:49" x14ac:dyDescent="0.25">
      <c r="K206" s="87"/>
      <c r="R206" s="87"/>
    </row>
    <row r="207" spans="11:49" x14ac:dyDescent="0.25">
      <c r="K207" s="87"/>
      <c r="R207" s="87"/>
    </row>
    <row r="208" spans="11:49" x14ac:dyDescent="0.25">
      <c r="K208" s="87"/>
    </row>
    <row r="209" spans="11:11" x14ac:dyDescent="0.25">
      <c r="K209" s="87"/>
    </row>
    <row r="210" spans="11:11" x14ac:dyDescent="0.25">
      <c r="K210" s="87"/>
    </row>
    <row r="211" spans="11:11" x14ac:dyDescent="0.25">
      <c r="K211" s="87"/>
    </row>
    <row r="212" spans="11:11" x14ac:dyDescent="0.25">
      <c r="K212" s="87"/>
    </row>
    <row r="213" spans="11:11" x14ac:dyDescent="0.25">
      <c r="K213" s="87"/>
    </row>
    <row r="214" spans="11:11" x14ac:dyDescent="0.25">
      <c r="K214" s="87"/>
    </row>
    <row r="215" spans="11:11" x14ac:dyDescent="0.25">
      <c r="K215" s="87"/>
    </row>
    <row r="216" spans="11:11" x14ac:dyDescent="0.25">
      <c r="K216" s="87"/>
    </row>
    <row r="217" spans="11:11" x14ac:dyDescent="0.25">
      <c r="K217" s="87"/>
    </row>
    <row r="218" spans="11:11" x14ac:dyDescent="0.25">
      <c r="K218" s="87"/>
    </row>
    <row r="219" spans="11:11" x14ac:dyDescent="0.25">
      <c r="K219" s="87"/>
    </row>
    <row r="220" spans="11:11" x14ac:dyDescent="0.25">
      <c r="K220" s="87"/>
    </row>
    <row r="221" spans="11:11" x14ac:dyDescent="0.25">
      <c r="K221" s="87"/>
    </row>
    <row r="222" spans="11:11" x14ac:dyDescent="0.25">
      <c r="K222" s="87"/>
    </row>
    <row r="223" spans="11:11" x14ac:dyDescent="0.25">
      <c r="K223" s="87"/>
    </row>
    <row r="224" spans="11:11" x14ac:dyDescent="0.25">
      <c r="K224" s="87"/>
    </row>
    <row r="225" spans="11:11" x14ac:dyDescent="0.25">
      <c r="K225" s="87"/>
    </row>
    <row r="226" spans="11:11" x14ac:dyDescent="0.25">
      <c r="K226" s="87"/>
    </row>
    <row r="227" spans="11:11" x14ac:dyDescent="0.25">
      <c r="K227" s="87"/>
    </row>
    <row r="228" spans="11:11" x14ac:dyDescent="0.25">
      <c r="K228" s="87"/>
    </row>
    <row r="229" spans="11:11" x14ac:dyDescent="0.25">
      <c r="K229" s="87"/>
    </row>
    <row r="230" spans="11:11" x14ac:dyDescent="0.25">
      <c r="K230" s="87"/>
    </row>
    <row r="231" spans="11:11" x14ac:dyDescent="0.25">
      <c r="K231" s="87"/>
    </row>
    <row r="232" spans="11:11" x14ac:dyDescent="0.25">
      <c r="K232" s="87"/>
    </row>
    <row r="233" spans="11:11" x14ac:dyDescent="0.25">
      <c r="K233" s="87"/>
    </row>
    <row r="234" spans="11:11" x14ac:dyDescent="0.25">
      <c r="K234" s="87"/>
    </row>
    <row r="235" spans="11:11" x14ac:dyDescent="0.25">
      <c r="K235" s="87"/>
    </row>
    <row r="236" spans="11:11" x14ac:dyDescent="0.25">
      <c r="K236" s="87"/>
    </row>
    <row r="237" spans="11:11" x14ac:dyDescent="0.25">
      <c r="K237" s="87"/>
    </row>
    <row r="238" spans="11:11" x14ac:dyDescent="0.25">
      <c r="K238" s="87"/>
    </row>
    <row r="239" spans="11:11" x14ac:dyDescent="0.25">
      <c r="K239" s="87"/>
    </row>
    <row r="240" spans="11:11" x14ac:dyDescent="0.25">
      <c r="K240" s="87"/>
    </row>
    <row r="241" spans="11:11" x14ac:dyDescent="0.25">
      <c r="K241" s="87"/>
    </row>
    <row r="242" spans="11:11" x14ac:dyDescent="0.25">
      <c r="K242" s="87"/>
    </row>
    <row r="243" spans="11:11" x14ac:dyDescent="0.25">
      <c r="K243" s="87"/>
    </row>
    <row r="244" spans="11:11" x14ac:dyDescent="0.25">
      <c r="K244" s="87"/>
    </row>
    <row r="245" spans="11:11" x14ac:dyDescent="0.25">
      <c r="K245" s="87"/>
    </row>
    <row r="246" spans="11:11" x14ac:dyDescent="0.25">
      <c r="K246" s="87"/>
    </row>
    <row r="247" spans="11:11" x14ac:dyDescent="0.25">
      <c r="K247" s="87"/>
    </row>
    <row r="248" spans="11:11" x14ac:dyDescent="0.25">
      <c r="K248" s="87"/>
    </row>
    <row r="249" spans="11:11" x14ac:dyDescent="0.25">
      <c r="K249" s="87"/>
    </row>
    <row r="250" spans="11:11" x14ac:dyDescent="0.25">
      <c r="K250" s="87"/>
    </row>
    <row r="251" spans="11:11" x14ac:dyDescent="0.25">
      <c r="K251" s="87"/>
    </row>
    <row r="252" spans="11:11" x14ac:dyDescent="0.25">
      <c r="K252" s="87"/>
    </row>
    <row r="253" spans="11:11" x14ac:dyDescent="0.25">
      <c r="K253" s="87"/>
    </row>
    <row r="254" spans="11:11" x14ac:dyDescent="0.25">
      <c r="K254" s="87"/>
    </row>
    <row r="255" spans="11:11" x14ac:dyDescent="0.25">
      <c r="K255" s="87"/>
    </row>
    <row r="256" spans="11:11" ht="14.4" thickBot="1" x14ac:dyDescent="0.3">
      <c r="K256" s="87"/>
    </row>
    <row r="257" spans="2:87" ht="14.4" thickBot="1" x14ac:dyDescent="0.3">
      <c r="K257" s="87"/>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c r="CB257" s="70"/>
      <c r="CC257" s="70"/>
      <c r="CD257" s="70"/>
      <c r="CE257" s="70"/>
      <c r="CF257" s="70"/>
      <c r="CG257" s="70"/>
      <c r="CH257" s="70"/>
      <c r="CI257" s="77"/>
    </row>
    <row r="258" spans="2:87" x14ac:dyDescent="0.25">
      <c r="K258" s="87"/>
    </row>
    <row r="259" spans="2:87" x14ac:dyDescent="0.25">
      <c r="K259" s="87"/>
    </row>
    <row r="260" spans="2:87" x14ac:dyDescent="0.25">
      <c r="K260" s="87"/>
    </row>
    <row r="261" spans="2:87" x14ac:dyDescent="0.25">
      <c r="K261" s="87"/>
    </row>
    <row r="262" spans="2:87" x14ac:dyDescent="0.25">
      <c r="K262" s="87"/>
    </row>
    <row r="263" spans="2:87" x14ac:dyDescent="0.25">
      <c r="K263" s="87"/>
    </row>
    <row r="264" spans="2:87" ht="14.4" thickBot="1" x14ac:dyDescent="0.3">
      <c r="K264" s="87"/>
    </row>
    <row r="265" spans="2:87" ht="14.4" thickBot="1" x14ac:dyDescent="0.3">
      <c r="C265" s="1" t="s">
        <v>513</v>
      </c>
      <c r="H265" s="76"/>
      <c r="I265" s="70"/>
      <c r="J265" s="70"/>
      <c r="K265" s="148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row>
    <row r="266" spans="2:87" x14ac:dyDescent="0.25">
      <c r="B266" s="78"/>
      <c r="C266" s="79" t="s">
        <v>781</v>
      </c>
      <c r="D266" s="79"/>
      <c r="E266" s="79" t="s">
        <v>532</v>
      </c>
      <c r="F266" s="79" t="s">
        <v>145</v>
      </c>
      <c r="G266" s="80">
        <v>2</v>
      </c>
      <c r="K266" s="87"/>
    </row>
    <row r="267" spans="2:87" x14ac:dyDescent="0.25">
      <c r="B267" s="81"/>
      <c r="C267" s="1" t="s">
        <v>692</v>
      </c>
      <c r="E267" s="1" t="s">
        <v>520</v>
      </c>
      <c r="F267" s="1" t="s">
        <v>145</v>
      </c>
      <c r="G267" s="82">
        <v>2</v>
      </c>
      <c r="K267" s="87"/>
    </row>
    <row r="268" spans="2:87" x14ac:dyDescent="0.25">
      <c r="B268" s="81"/>
      <c r="C268" s="1" t="s">
        <v>782</v>
      </c>
      <c r="E268" s="1" t="s">
        <v>523</v>
      </c>
      <c r="F268" s="1" t="s">
        <v>145</v>
      </c>
      <c r="G268" s="82">
        <v>2</v>
      </c>
      <c r="K268" s="87"/>
    </row>
    <row r="269" spans="2:87" ht="27.6" x14ac:dyDescent="0.25">
      <c r="B269" s="81"/>
      <c r="C269" s="1" t="s">
        <v>783</v>
      </c>
      <c r="E269" s="1" t="s">
        <v>544</v>
      </c>
      <c r="F269" s="1" t="s">
        <v>145</v>
      </c>
      <c r="G269" s="82">
        <v>2</v>
      </c>
      <c r="K269" s="87"/>
    </row>
    <row r="270" spans="2:87" x14ac:dyDescent="0.25">
      <c r="B270" s="81"/>
      <c r="C270" s="1" t="s">
        <v>784</v>
      </c>
      <c r="E270" s="1" t="s">
        <v>526</v>
      </c>
      <c r="F270" s="1" t="s">
        <v>145</v>
      </c>
      <c r="G270" s="82">
        <v>2</v>
      </c>
      <c r="K270" s="87"/>
    </row>
    <row r="271" spans="2:87" x14ac:dyDescent="0.25">
      <c r="B271" s="81"/>
      <c r="C271" s="1" t="s">
        <v>785</v>
      </c>
      <c r="E271" s="1" t="s">
        <v>529</v>
      </c>
      <c r="F271" s="1" t="s">
        <v>145</v>
      </c>
      <c r="G271" s="82">
        <v>2</v>
      </c>
      <c r="K271" s="87"/>
    </row>
    <row r="272" spans="2:87" x14ac:dyDescent="0.25">
      <c r="B272" s="81"/>
      <c r="C272" s="1" t="s">
        <v>534</v>
      </c>
      <c r="E272" s="1" t="s">
        <v>535</v>
      </c>
      <c r="F272" s="1" t="s">
        <v>145</v>
      </c>
      <c r="G272" s="82">
        <v>2</v>
      </c>
      <c r="K272" s="87"/>
    </row>
    <row r="273" spans="2:11" x14ac:dyDescent="0.25">
      <c r="B273" s="81"/>
      <c r="C273" s="1" t="s">
        <v>786</v>
      </c>
      <c r="E273" s="1" t="s">
        <v>547</v>
      </c>
      <c r="F273" s="1" t="s">
        <v>145</v>
      </c>
      <c r="G273" s="82">
        <v>2</v>
      </c>
      <c r="K273" s="87"/>
    </row>
    <row r="274" spans="2:11" ht="14.4" thickBot="1" x14ac:dyDescent="0.3">
      <c r="B274" s="83"/>
      <c r="C274" s="84" t="s">
        <v>787</v>
      </c>
      <c r="D274" s="84"/>
      <c r="E274" s="84" t="s">
        <v>550</v>
      </c>
      <c r="F274" s="84" t="s">
        <v>145</v>
      </c>
      <c r="G274" s="85">
        <v>2</v>
      </c>
      <c r="K274" s="87"/>
    </row>
    <row r="275" spans="2:11" x14ac:dyDescent="0.25">
      <c r="K275" s="87"/>
    </row>
    <row r="276" spans="2:11" x14ac:dyDescent="0.25">
      <c r="K276" s="87"/>
    </row>
    <row r="277" spans="2:11" x14ac:dyDescent="0.25">
      <c r="K277" s="87"/>
    </row>
    <row r="278" spans="2:11" x14ac:dyDescent="0.25">
      <c r="K278" s="87"/>
    </row>
  </sheetData>
  <mergeCells count="6">
    <mergeCell ref="AT4:AU4"/>
    <mergeCell ref="AJ4:AK4"/>
    <mergeCell ref="AL4:AM4"/>
    <mergeCell ref="AN4:AO4"/>
    <mergeCell ref="AP4:AQ4"/>
    <mergeCell ref="AR4:AS4"/>
  </mergeCells>
  <phoneticPr fontId="37" type="noConversion"/>
  <pageMargins left="0.7" right="0.7" top="0.75" bottom="0.75" header="0.3" footer="0.3"/>
  <pageSetup paperSize="9"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74" id="{ACBE9C1C-3ED6-45D2-BF93-074D4D95608D}">
            <xm:f>NOT(IFERROR(MATCH($E6,'Option Typs_Grps'!$B$3:$B$132,0)&gt;0,FALSE))</xm:f>
            <x14:dxf>
              <font>
                <b/>
                <i val="0"/>
                <color theme="0"/>
              </font>
              <fill>
                <patternFill>
                  <bgColor rgb="FFFF0000"/>
                </patternFill>
              </fill>
            </x14:dxf>
          </x14:cfRule>
          <xm:sqref>E6:F186</xm:sqref>
        </x14:conditionalFormatting>
        <x14:conditionalFormatting xmlns:xm="http://schemas.microsoft.com/office/excel/2006/main">
          <x14:cfRule type="expression" priority="11" id="{F20E2B3A-C9C5-4653-8FEA-4A35E5A80D67}">
            <xm:f>AND($S6&lt;&gt;"N/A"=TRUE,IFERROR(MATCH($S6,'Option Typs_Grps'!$J$3:$J$130,0)&gt;0,FALSE)=FALSE)</xm:f>
            <x14:dxf>
              <font>
                <b/>
                <i val="0"/>
                <color theme="0"/>
              </font>
              <fill>
                <patternFill>
                  <bgColor rgb="FFFF0000"/>
                </patternFill>
              </fill>
            </x14:dxf>
          </x14:cfRule>
          <xm:sqref>S6:T186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1000000}">
          <x14:formula1>
            <xm:f>'Option Typs_Grps'!$B$3:$B$47</xm:f>
          </x14:formula1>
          <xm:sqref>E6:E186</xm:sqref>
        </x14:dataValidation>
        <x14:dataValidation type="list" allowBlank="1" showInputMessage="1" showErrorMessage="1" xr:uid="{51424D03-CEEE-4CC8-91CB-F4B3E73C14F6}">
          <x14:formula1>
            <xm:f>'Option Typs_Grps'!$J$3:$J$132</xm:f>
          </x14:formula1>
          <xm:sqref>S6:T186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CN846"/>
  <sheetViews>
    <sheetView zoomScale="85" zoomScaleNormal="85" workbookViewId="0">
      <selection activeCell="E7" sqref="E7"/>
    </sheetView>
  </sheetViews>
  <sheetFormatPr defaultColWidth="8.81640625" defaultRowHeight="13.8" x14ac:dyDescent="0.25"/>
  <cols>
    <col min="1" max="1" width="2.1796875" style="8" customWidth="1"/>
    <col min="2" max="2" width="18.08984375" style="8" customWidth="1"/>
    <col min="3" max="3" width="90" style="8" customWidth="1"/>
    <col min="4" max="4" width="48.54296875" style="8" customWidth="1"/>
    <col min="5" max="5" width="50.453125" style="8" customWidth="1"/>
    <col min="6" max="6" width="24.1796875" style="8" customWidth="1"/>
    <col min="7" max="7" width="11" style="8" customWidth="1"/>
    <col min="8" max="8" width="23.08984375" style="8" customWidth="1"/>
    <col min="9" max="11" width="16.1796875" style="8" customWidth="1"/>
    <col min="12" max="14" width="8.81640625" style="8" customWidth="1"/>
    <col min="15" max="91" width="8.81640625" style="8"/>
    <col min="92" max="92" width="9.1796875" style="8" customWidth="1"/>
    <col min="93" max="16384" width="8.81640625" style="8"/>
  </cols>
  <sheetData>
    <row r="1" spans="2:92" ht="14.4" thickBot="1" x14ac:dyDescent="0.3">
      <c r="S1" s="1585"/>
      <c r="T1" s="1585"/>
      <c r="U1" s="1585"/>
      <c r="V1" s="1585"/>
      <c r="W1" s="1585"/>
      <c r="X1" s="1585"/>
    </row>
    <row r="2" spans="2:92" ht="48.6" customHeight="1" thickBot="1" x14ac:dyDescent="0.3">
      <c r="B2" s="461" t="s">
        <v>57</v>
      </c>
      <c r="C2" s="462" t="str">
        <f>'TITLE PAGE'!$D$18</f>
        <v>Portsmouth Water</v>
      </c>
      <c r="D2" s="461" t="s">
        <v>2</v>
      </c>
      <c r="E2" s="463" t="s">
        <v>2363</v>
      </c>
      <c r="G2" s="1209" t="s">
        <v>56</v>
      </c>
    </row>
    <row r="3" spans="2:92" ht="14.4" thickBot="1" x14ac:dyDescent="0.3"/>
    <row r="4" spans="2:92" ht="28.2" thickBot="1" x14ac:dyDescent="0.3">
      <c r="B4" s="216" t="s">
        <v>788</v>
      </c>
      <c r="C4" s="86" t="s">
        <v>760</v>
      </c>
      <c r="D4" s="87" t="s">
        <v>760</v>
      </c>
      <c r="E4" s="87" t="s">
        <v>760</v>
      </c>
      <c r="F4" s="87" t="s">
        <v>760</v>
      </c>
      <c r="G4" s="87"/>
      <c r="H4" s="87"/>
      <c r="I4" s="87"/>
      <c r="J4" s="87"/>
      <c r="K4" s="87"/>
      <c r="L4" s="1715" t="s">
        <v>789</v>
      </c>
      <c r="M4" s="1716"/>
      <c r="N4" s="1716"/>
      <c r="O4" s="1716"/>
      <c r="P4" s="1716"/>
      <c r="Q4" s="1716"/>
      <c r="R4" s="1716"/>
      <c r="S4" s="1716"/>
      <c r="T4" s="1716"/>
      <c r="U4" s="1716"/>
      <c r="V4" s="1716"/>
      <c r="W4" s="1716"/>
      <c r="X4" s="1716"/>
      <c r="Y4" s="1716"/>
      <c r="Z4" s="1716"/>
      <c r="AA4" s="1716"/>
      <c r="AB4" s="1716"/>
      <c r="AC4" s="1716"/>
      <c r="AD4" s="1716"/>
      <c r="AE4" s="1716"/>
      <c r="AF4" s="1716"/>
      <c r="AG4" s="1716"/>
      <c r="AH4" s="1716"/>
      <c r="AI4" s="1716"/>
      <c r="AJ4" s="1716"/>
      <c r="AK4" s="1716"/>
      <c r="AL4" s="1716"/>
      <c r="AM4" s="1716"/>
      <c r="AN4" s="1716"/>
      <c r="AO4" s="1716"/>
      <c r="AP4" s="1716"/>
      <c r="AQ4" s="1716"/>
      <c r="AR4" s="1716"/>
      <c r="AS4" s="1716"/>
      <c r="AT4" s="1716"/>
      <c r="AU4" s="1716"/>
      <c r="AV4" s="1716"/>
      <c r="AW4" s="1716"/>
      <c r="AX4" s="1716"/>
      <c r="AY4" s="1716"/>
      <c r="AZ4" s="1716"/>
      <c r="BA4" s="1716"/>
      <c r="BB4" s="1716"/>
      <c r="BC4" s="1716"/>
      <c r="BD4" s="1716"/>
      <c r="BE4" s="1716"/>
      <c r="BF4" s="1716"/>
      <c r="BG4" s="1716"/>
      <c r="BH4" s="1716"/>
      <c r="BI4" s="1716"/>
      <c r="BJ4" s="1716"/>
      <c r="BK4" s="1716"/>
      <c r="BL4" s="1716"/>
      <c r="BM4" s="1716"/>
      <c r="BN4" s="1716"/>
      <c r="BO4" s="1716"/>
      <c r="BP4" s="1716"/>
      <c r="BQ4" s="1716"/>
      <c r="BR4" s="1716"/>
      <c r="BS4" s="1716"/>
      <c r="BT4" s="1716"/>
      <c r="BU4" s="1716"/>
      <c r="BV4" s="1716"/>
      <c r="BW4" s="1716"/>
      <c r="BX4" s="1716"/>
      <c r="BY4" s="1716"/>
      <c r="BZ4" s="1716"/>
      <c r="CA4" s="1716"/>
      <c r="CB4" s="1716"/>
      <c r="CC4" s="1716"/>
      <c r="CD4" s="1716"/>
      <c r="CE4" s="1716"/>
      <c r="CF4" s="1716"/>
      <c r="CG4" s="1716"/>
      <c r="CH4" s="1716"/>
      <c r="CI4" s="1716"/>
      <c r="CJ4" s="1716"/>
      <c r="CK4" s="1716"/>
      <c r="CL4" s="1716"/>
      <c r="CM4" s="1716"/>
      <c r="CN4" s="1716"/>
    </row>
    <row r="5" spans="2:92" ht="42" thickBot="1" x14ac:dyDescent="0.3">
      <c r="B5" s="267" t="s">
        <v>63</v>
      </c>
      <c r="C5" s="268" t="s">
        <v>790</v>
      </c>
      <c r="D5" s="268" t="s">
        <v>713</v>
      </c>
      <c r="E5" s="268" t="s">
        <v>791</v>
      </c>
      <c r="F5" s="268" t="s">
        <v>716</v>
      </c>
      <c r="G5" s="98" t="s">
        <v>792</v>
      </c>
      <c r="H5" s="268" t="s">
        <v>793</v>
      </c>
      <c r="I5" s="98" t="s">
        <v>794</v>
      </c>
      <c r="J5" s="98" t="s">
        <v>116</v>
      </c>
      <c r="K5" s="269" t="s">
        <v>117</v>
      </c>
      <c r="L5" s="88" t="s">
        <v>118</v>
      </c>
      <c r="M5" s="88" t="s">
        <v>119</v>
      </c>
      <c r="N5" s="88" t="s">
        <v>120</v>
      </c>
      <c r="O5" s="88" t="s">
        <v>121</v>
      </c>
      <c r="P5" s="88" t="s">
        <v>122</v>
      </c>
      <c r="Q5" s="88" t="s">
        <v>123</v>
      </c>
      <c r="R5" s="88" t="s">
        <v>124</v>
      </c>
      <c r="S5" s="88" t="s">
        <v>125</v>
      </c>
      <c r="T5" s="88" t="s">
        <v>126</v>
      </c>
      <c r="U5" s="88" t="s">
        <v>127</v>
      </c>
      <c r="V5" s="88" t="s">
        <v>128</v>
      </c>
      <c r="W5" s="88" t="s">
        <v>129</v>
      </c>
      <c r="X5" s="88" t="s">
        <v>156</v>
      </c>
      <c r="Y5" s="88" t="s">
        <v>157</v>
      </c>
      <c r="Z5" s="88" t="s">
        <v>158</v>
      </c>
      <c r="AA5" s="88" t="s">
        <v>159</v>
      </c>
      <c r="AB5" s="88" t="s">
        <v>130</v>
      </c>
      <c r="AC5" s="88" t="s">
        <v>160</v>
      </c>
      <c r="AD5" s="88" t="s">
        <v>161</v>
      </c>
      <c r="AE5" s="88" t="s">
        <v>162</v>
      </c>
      <c r="AF5" s="88" t="s">
        <v>163</v>
      </c>
      <c r="AG5" s="88" t="s">
        <v>131</v>
      </c>
      <c r="AH5" s="88" t="s">
        <v>164</v>
      </c>
      <c r="AI5" s="88" t="s">
        <v>165</v>
      </c>
      <c r="AJ5" s="88" t="s">
        <v>166</v>
      </c>
      <c r="AK5" s="88" t="s">
        <v>167</v>
      </c>
      <c r="AL5" s="88" t="s">
        <v>132</v>
      </c>
      <c r="AM5" s="88" t="s">
        <v>168</v>
      </c>
      <c r="AN5" s="88" t="s">
        <v>169</v>
      </c>
      <c r="AO5" s="88" t="s">
        <v>170</v>
      </c>
      <c r="AP5" s="88" t="s">
        <v>171</v>
      </c>
      <c r="AQ5" s="88" t="s">
        <v>133</v>
      </c>
      <c r="AR5" s="88" t="s">
        <v>172</v>
      </c>
      <c r="AS5" s="88" t="s">
        <v>173</v>
      </c>
      <c r="AT5" s="88" t="s">
        <v>174</v>
      </c>
      <c r="AU5" s="88" t="s">
        <v>175</v>
      </c>
      <c r="AV5" s="88" t="s">
        <v>134</v>
      </c>
      <c r="AW5" s="88" t="s">
        <v>176</v>
      </c>
      <c r="AX5" s="88" t="s">
        <v>177</v>
      </c>
      <c r="AY5" s="88" t="s">
        <v>178</v>
      </c>
      <c r="AZ5" s="88" t="s">
        <v>179</v>
      </c>
      <c r="BA5" s="88" t="s">
        <v>135</v>
      </c>
      <c r="BB5" s="88" t="s">
        <v>180</v>
      </c>
      <c r="BC5" s="88" t="s">
        <v>181</v>
      </c>
      <c r="BD5" s="88" t="s">
        <v>182</v>
      </c>
      <c r="BE5" s="88" t="s">
        <v>183</v>
      </c>
      <c r="BF5" s="88" t="s">
        <v>136</v>
      </c>
      <c r="BG5" s="88" t="s">
        <v>184</v>
      </c>
      <c r="BH5" s="88" t="s">
        <v>185</v>
      </c>
      <c r="BI5" s="88" t="s">
        <v>186</v>
      </c>
      <c r="BJ5" s="88" t="s">
        <v>187</v>
      </c>
      <c r="BK5" s="88" t="s">
        <v>137</v>
      </c>
      <c r="BL5" s="88" t="s">
        <v>188</v>
      </c>
      <c r="BM5" s="88" t="s">
        <v>189</v>
      </c>
      <c r="BN5" s="88" t="s">
        <v>190</v>
      </c>
      <c r="BO5" s="88" t="s">
        <v>191</v>
      </c>
      <c r="BP5" s="89" t="s">
        <v>138</v>
      </c>
      <c r="BQ5" s="90" t="s">
        <v>192</v>
      </c>
      <c r="BR5" s="90" t="s">
        <v>193</v>
      </c>
      <c r="BS5" s="90" t="s">
        <v>194</v>
      </c>
      <c r="BT5" s="90" t="s">
        <v>195</v>
      </c>
      <c r="BU5" s="90" t="s">
        <v>139</v>
      </c>
      <c r="BV5" s="90" t="s">
        <v>196</v>
      </c>
      <c r="BW5" s="90" t="s">
        <v>197</v>
      </c>
      <c r="BX5" s="90" t="s">
        <v>198</v>
      </c>
      <c r="BY5" s="90" t="s">
        <v>199</v>
      </c>
      <c r="BZ5" s="90" t="s">
        <v>140</v>
      </c>
      <c r="CA5" s="90" t="s">
        <v>200</v>
      </c>
      <c r="CB5" s="90" t="s">
        <v>201</v>
      </c>
      <c r="CC5" s="90" t="s">
        <v>202</v>
      </c>
      <c r="CD5" s="90" t="s">
        <v>203</v>
      </c>
      <c r="CE5" s="90" t="s">
        <v>141</v>
      </c>
      <c r="CF5" s="90" t="s">
        <v>204</v>
      </c>
      <c r="CG5" s="90" t="s">
        <v>205</v>
      </c>
      <c r="CH5" s="90" t="s">
        <v>206</v>
      </c>
      <c r="CI5" s="90" t="s">
        <v>207</v>
      </c>
      <c r="CJ5" s="90" t="s">
        <v>142</v>
      </c>
      <c r="CK5" s="90" t="s">
        <v>208</v>
      </c>
      <c r="CL5" s="90" t="s">
        <v>209</v>
      </c>
      <c r="CM5" s="90" t="s">
        <v>210</v>
      </c>
      <c r="CN5" s="91" t="s">
        <v>211</v>
      </c>
    </row>
    <row r="6" spans="2:92" x14ac:dyDescent="0.25">
      <c r="B6" s="148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 s="1225" t="s">
        <v>2096</v>
      </c>
      <c r="D6" s="1225" t="s">
        <v>2095</v>
      </c>
      <c r="E6" s="1226" t="s">
        <v>1230</v>
      </c>
      <c r="F6" s="1482" t="str">
        <f>VLOOKUP(TBL5_OptBen[[#This Row],[Option Type (defined list)]],'Option Typs_Grps'!B$2:C$47, 2, FALSE)</f>
        <v>Customer Options</v>
      </c>
      <c r="G6" s="1225" t="s">
        <v>1783</v>
      </c>
      <c r="H6" s="1225" t="s">
        <v>1934</v>
      </c>
      <c r="I6" s="1225" t="s">
        <v>354</v>
      </c>
      <c r="J6" s="1227" t="s">
        <v>145</v>
      </c>
      <c r="K6" s="1228">
        <v>2</v>
      </c>
      <c r="L6" s="369"/>
      <c r="M6" s="366"/>
      <c r="N6" s="366">
        <v>8.7309999999999999</v>
      </c>
      <c r="O6" s="366">
        <v>8.71387</v>
      </c>
      <c r="P6" s="366">
        <v>8.6967599999999994</v>
      </c>
      <c r="Q6" s="366">
        <v>8.6796299999999995</v>
      </c>
      <c r="R6" s="367">
        <v>8.6624999999999996</v>
      </c>
      <c r="S6" s="367">
        <v>8.6453699999999998</v>
      </c>
      <c r="T6" s="367">
        <v>8.6282499999999995</v>
      </c>
      <c r="U6" s="367">
        <v>8.6111299999999993</v>
      </c>
      <c r="V6" s="367">
        <v>8.5939999999999994</v>
      </c>
      <c r="W6" s="367">
        <v>8.5768699999999995</v>
      </c>
      <c r="X6" s="367">
        <v>8.5597499999999993</v>
      </c>
      <c r="Y6" s="367">
        <v>8.5426300000000008</v>
      </c>
      <c r="Z6" s="367">
        <v>8.5254999999999992</v>
      </c>
      <c r="AA6" s="367">
        <v>8.5083699999999993</v>
      </c>
      <c r="AB6" s="367">
        <v>8.4912600000000005</v>
      </c>
      <c r="AC6" s="367">
        <v>8.4741300000000006</v>
      </c>
      <c r="AD6" s="367">
        <v>8.4570000000000007</v>
      </c>
      <c r="AE6" s="367">
        <v>8.4398700000000009</v>
      </c>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8"/>
      <c r="BQ6" s="357"/>
      <c r="BR6" s="357"/>
      <c r="BS6" s="357"/>
      <c r="BT6" s="357"/>
      <c r="BU6" s="357"/>
      <c r="BV6" s="357"/>
      <c r="BW6" s="357"/>
      <c r="BX6" s="357"/>
      <c r="BY6" s="357"/>
      <c r="BZ6" s="357"/>
      <c r="CA6" s="357"/>
      <c r="CB6" s="357"/>
      <c r="CC6" s="357"/>
      <c r="CD6" s="357"/>
      <c r="CE6" s="357"/>
      <c r="CF6" s="357"/>
      <c r="CG6" s="357"/>
      <c r="CH6" s="357"/>
      <c r="CI6" s="357"/>
      <c r="CJ6" s="357"/>
      <c r="CK6" s="357"/>
      <c r="CL6" s="357"/>
      <c r="CM6" s="357"/>
      <c r="CN6" s="358"/>
    </row>
    <row r="7" spans="2:92" ht="14.4" thickBot="1" x14ac:dyDescent="0.3">
      <c r="B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 s="1221" t="s">
        <v>2084</v>
      </c>
      <c r="D7" s="1221" t="s">
        <v>2083</v>
      </c>
      <c r="E7" s="1222" t="s">
        <v>780</v>
      </c>
      <c r="F7" s="1391" t="str">
        <f>VLOOKUP(TBL5_OptBen[[#This Row],[Option Type (defined list)]],'Option Typs_Grps'!B$2:C$47, 2, FALSE)</f>
        <v>Customer Options</v>
      </c>
      <c r="G7" s="1221" t="s">
        <v>1783</v>
      </c>
      <c r="H7" s="1221" t="s">
        <v>1934</v>
      </c>
      <c r="I7" s="1221" t="s">
        <v>354</v>
      </c>
      <c r="J7" s="1223" t="s">
        <v>145</v>
      </c>
      <c r="K7" s="1229">
        <v>2</v>
      </c>
      <c r="L7" s="1224"/>
      <c r="M7" s="366"/>
      <c r="N7" s="366"/>
      <c r="O7" s="366"/>
      <c r="P7" s="366"/>
      <c r="Q7" s="366"/>
      <c r="R7" s="367">
        <v>0</v>
      </c>
      <c r="S7" s="367">
        <v>0</v>
      </c>
      <c r="T7" s="367">
        <v>0</v>
      </c>
      <c r="U7" s="367">
        <v>0</v>
      </c>
      <c r="V7" s="367">
        <v>0</v>
      </c>
      <c r="W7" s="367">
        <v>0</v>
      </c>
      <c r="X7" s="367">
        <v>0</v>
      </c>
      <c r="Y7" s="367">
        <v>0</v>
      </c>
      <c r="Z7" s="367">
        <v>0</v>
      </c>
      <c r="AA7" s="367">
        <v>0</v>
      </c>
      <c r="AB7" s="367">
        <v>0</v>
      </c>
      <c r="AC7" s="367">
        <v>0</v>
      </c>
      <c r="AD7" s="367">
        <v>0</v>
      </c>
      <c r="AE7" s="367">
        <v>0</v>
      </c>
      <c r="AF7" s="367">
        <v>0</v>
      </c>
      <c r="AG7" s="367">
        <v>0</v>
      </c>
      <c r="AH7" s="367">
        <v>0</v>
      </c>
      <c r="AI7" s="367">
        <v>0</v>
      </c>
      <c r="AJ7" s="367">
        <v>0</v>
      </c>
      <c r="AK7" s="367">
        <v>0</v>
      </c>
      <c r="AL7" s="367">
        <v>0</v>
      </c>
      <c r="AM7" s="367">
        <v>0</v>
      </c>
      <c r="AN7" s="367">
        <v>0</v>
      </c>
      <c r="AO7" s="367">
        <v>0</v>
      </c>
      <c r="AP7" s="367">
        <v>0</v>
      </c>
      <c r="AQ7" s="367">
        <v>0</v>
      </c>
      <c r="AR7" s="367">
        <v>0</v>
      </c>
      <c r="AS7" s="367">
        <v>0</v>
      </c>
      <c r="AT7" s="367">
        <v>0</v>
      </c>
      <c r="AU7" s="367">
        <v>0</v>
      </c>
      <c r="AV7" s="367">
        <v>0</v>
      </c>
      <c r="AW7" s="367">
        <v>0</v>
      </c>
      <c r="AX7" s="367">
        <v>0</v>
      </c>
      <c r="AY7" s="367">
        <v>0</v>
      </c>
      <c r="AZ7" s="367">
        <v>0</v>
      </c>
      <c r="BA7" s="367">
        <v>0</v>
      </c>
      <c r="BB7" s="367">
        <v>0</v>
      </c>
      <c r="BC7" s="367">
        <v>0</v>
      </c>
      <c r="BD7" s="367">
        <v>0</v>
      </c>
      <c r="BE7" s="367">
        <v>0</v>
      </c>
      <c r="BF7" s="367">
        <v>0</v>
      </c>
      <c r="BG7" s="367">
        <v>0</v>
      </c>
      <c r="BH7" s="367">
        <v>0</v>
      </c>
      <c r="BI7" s="367">
        <v>0</v>
      </c>
      <c r="BJ7" s="367">
        <v>0</v>
      </c>
      <c r="BK7" s="367">
        <v>0</v>
      </c>
      <c r="BL7" s="367">
        <v>0</v>
      </c>
      <c r="BM7" s="367">
        <v>0</v>
      </c>
      <c r="BN7" s="367">
        <v>0</v>
      </c>
      <c r="BO7" s="367">
        <v>0</v>
      </c>
      <c r="BP7" s="368"/>
      <c r="BQ7" s="355"/>
      <c r="BR7" s="355"/>
      <c r="BS7" s="355"/>
      <c r="BT7" s="355"/>
      <c r="BU7" s="355"/>
      <c r="BV7" s="355"/>
      <c r="BW7" s="355"/>
      <c r="BX7" s="355"/>
      <c r="BY7" s="355"/>
      <c r="BZ7" s="355"/>
      <c r="CA7" s="355"/>
      <c r="CB7" s="355"/>
      <c r="CC7" s="355"/>
      <c r="CD7" s="355"/>
      <c r="CE7" s="355"/>
      <c r="CF7" s="355"/>
      <c r="CG7" s="355"/>
      <c r="CH7" s="355"/>
      <c r="CI7" s="355"/>
      <c r="CJ7" s="355"/>
      <c r="CK7" s="355"/>
      <c r="CL7" s="355"/>
      <c r="CM7" s="355"/>
      <c r="CN7" s="356"/>
    </row>
    <row r="8" spans="2:92" ht="14.4" thickBot="1" x14ac:dyDescent="0.3">
      <c r="B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 s="1417" t="s">
        <v>2082</v>
      </c>
      <c r="D8" s="1418" t="s">
        <v>2081</v>
      </c>
      <c r="E8" s="1419" t="s">
        <v>1257</v>
      </c>
      <c r="F8" s="1420" t="str">
        <f>VLOOKUP(TBL5_OptBen[[#This Row],[Option Type (defined list)]],'Option Typs_Grps'!B$2:C$47, 2, FALSE)</f>
        <v>Customer Options</v>
      </c>
      <c r="G8" s="1417" t="s">
        <v>1783</v>
      </c>
      <c r="H8" s="1418" t="s">
        <v>1934</v>
      </c>
      <c r="I8" s="1421" t="s">
        <v>354</v>
      </c>
      <c r="J8" s="1422" t="s">
        <v>145</v>
      </c>
      <c r="K8" s="1423">
        <v>2</v>
      </c>
      <c r="L8" s="1224"/>
      <c r="M8" s="366"/>
      <c r="N8" s="366"/>
      <c r="O8" s="366"/>
      <c r="P8" s="366"/>
      <c r="Q8" s="366"/>
      <c r="R8" s="1392">
        <v>0</v>
      </c>
      <c r="S8" s="367">
        <v>2.23E-2</v>
      </c>
      <c r="T8" s="367">
        <v>0.19070000000000001</v>
      </c>
      <c r="U8" s="367">
        <v>0.47710000000000002</v>
      </c>
      <c r="V8" s="367">
        <v>0.87770000000000004</v>
      </c>
      <c r="W8" s="367">
        <v>1.3453999999999999</v>
      </c>
      <c r="X8" s="367">
        <v>1.7948999999999999</v>
      </c>
      <c r="Y8" s="367">
        <v>2.2715000000000001</v>
      </c>
      <c r="Z8" s="367">
        <v>3.2606999999999999</v>
      </c>
      <c r="AA8" s="367">
        <v>3.4032</v>
      </c>
      <c r="AB8" s="367">
        <v>3.4032</v>
      </c>
      <c r="AC8" s="367">
        <v>3.4032</v>
      </c>
      <c r="AD8" s="367">
        <v>3.4032</v>
      </c>
      <c r="AE8" s="367">
        <v>3.4032</v>
      </c>
      <c r="AF8" s="367">
        <v>3.4032</v>
      </c>
      <c r="AG8" s="367">
        <v>3.4032</v>
      </c>
      <c r="AH8" s="367">
        <v>3.4032</v>
      </c>
      <c r="AI8" s="367">
        <v>3.4032</v>
      </c>
      <c r="AJ8" s="367">
        <v>3.4032</v>
      </c>
      <c r="AK8" s="367">
        <v>3.4032</v>
      </c>
      <c r="AL8" s="367">
        <v>3.4032</v>
      </c>
      <c r="AM8" s="367">
        <v>3.4032</v>
      </c>
      <c r="AN8" s="367">
        <v>3.4032</v>
      </c>
      <c r="AO8" s="367">
        <v>3.4032</v>
      </c>
      <c r="AP8" s="367">
        <v>3.4032</v>
      </c>
      <c r="AQ8" s="367">
        <v>3.4032</v>
      </c>
      <c r="AR8" s="367">
        <v>3.4032</v>
      </c>
      <c r="AS8" s="367">
        <v>3.4032</v>
      </c>
      <c r="AT8" s="367">
        <v>3.4032</v>
      </c>
      <c r="AU8" s="367">
        <v>3.4032</v>
      </c>
      <c r="AV8" s="367">
        <v>3.4032</v>
      </c>
      <c r="AW8" s="367">
        <v>3.4032</v>
      </c>
      <c r="AX8" s="367">
        <v>3.4032</v>
      </c>
      <c r="AY8" s="367">
        <v>3.4032</v>
      </c>
      <c r="AZ8" s="367">
        <v>3.4032</v>
      </c>
      <c r="BA8" s="367">
        <v>3.4032</v>
      </c>
      <c r="BB8" s="367">
        <v>3.4032</v>
      </c>
      <c r="BC8" s="367">
        <v>3.4032</v>
      </c>
      <c r="BD8" s="367">
        <v>3.4032</v>
      </c>
      <c r="BE8" s="367">
        <v>3.4032</v>
      </c>
      <c r="BF8" s="367">
        <v>3.4032</v>
      </c>
      <c r="BG8" s="367">
        <v>3.4032</v>
      </c>
      <c r="BH8" s="367">
        <v>3.4032</v>
      </c>
      <c r="BI8" s="367">
        <v>3.4032</v>
      </c>
      <c r="BJ8" s="367">
        <v>3.4032</v>
      </c>
      <c r="BK8" s="367">
        <v>3.4032</v>
      </c>
      <c r="BL8" s="367">
        <v>3.4032</v>
      </c>
      <c r="BM8" s="367">
        <v>3.4032</v>
      </c>
      <c r="BN8" s="367">
        <v>3.4032</v>
      </c>
      <c r="BO8" s="367">
        <v>3.4032</v>
      </c>
      <c r="BP8" s="368"/>
      <c r="BQ8" s="355"/>
      <c r="BR8" s="355"/>
      <c r="BS8" s="355"/>
      <c r="BT8" s="355"/>
      <c r="BU8" s="355"/>
      <c r="BV8" s="355"/>
      <c r="BW8" s="355"/>
      <c r="BX8" s="355"/>
      <c r="BY8" s="355"/>
      <c r="BZ8" s="355"/>
      <c r="CA8" s="355"/>
      <c r="CB8" s="355"/>
      <c r="CC8" s="355"/>
      <c r="CD8" s="355"/>
      <c r="CE8" s="355"/>
      <c r="CF8" s="355"/>
      <c r="CG8" s="355"/>
      <c r="CH8" s="355"/>
      <c r="CI8" s="355"/>
      <c r="CJ8" s="355"/>
      <c r="CK8" s="355"/>
      <c r="CL8" s="355"/>
      <c r="CM8" s="355"/>
      <c r="CN8" s="356"/>
    </row>
    <row r="9" spans="2:92" ht="14.4" thickBot="1" x14ac:dyDescent="0.3">
      <c r="B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9" s="1417" t="s">
        <v>2080</v>
      </c>
      <c r="D9" s="1418" t="s">
        <v>2079</v>
      </c>
      <c r="E9" s="1419" t="s">
        <v>1257</v>
      </c>
      <c r="F9" s="1420" t="str">
        <f>VLOOKUP(TBL5_OptBen[[#This Row],[Option Type (defined list)]],'Option Typs_Grps'!B$2:C$47, 2, FALSE)</f>
        <v>Customer Options</v>
      </c>
      <c r="G9" s="1417" t="s">
        <v>1783</v>
      </c>
      <c r="H9" s="1418" t="s">
        <v>1934</v>
      </c>
      <c r="I9" s="1421" t="s">
        <v>354</v>
      </c>
      <c r="J9" s="1422" t="s">
        <v>145</v>
      </c>
      <c r="K9" s="1423">
        <v>2</v>
      </c>
      <c r="L9" s="1224"/>
      <c r="M9" s="366"/>
      <c r="N9" s="366"/>
      <c r="O9" s="366"/>
      <c r="P9" s="366"/>
      <c r="Q9" s="366"/>
      <c r="R9" s="1392">
        <v>0.374</v>
      </c>
      <c r="S9" s="367">
        <v>1.4961</v>
      </c>
      <c r="T9" s="367">
        <v>2.5085999999999999</v>
      </c>
      <c r="U9" s="367">
        <v>2.9729000000000001</v>
      </c>
      <c r="V9" s="367">
        <v>3.4239999999999999</v>
      </c>
      <c r="W9" s="367">
        <v>3.4935999999999998</v>
      </c>
      <c r="X9" s="367">
        <v>3.5632000000000001</v>
      </c>
      <c r="Y9" s="367">
        <v>3.6326999999999998</v>
      </c>
      <c r="Z9" s="367">
        <v>3.6770999999999998</v>
      </c>
      <c r="AA9" s="367">
        <v>3.6770999999999998</v>
      </c>
      <c r="AB9" s="367">
        <v>3.6770999999999998</v>
      </c>
      <c r="AC9" s="367">
        <v>3.6770999999999998</v>
      </c>
      <c r="AD9" s="367">
        <v>3.6770999999999998</v>
      </c>
      <c r="AE9" s="367">
        <v>3.6770999999999998</v>
      </c>
      <c r="AF9" s="367">
        <v>3.6770999999999998</v>
      </c>
      <c r="AG9" s="367">
        <v>3.6770999999999998</v>
      </c>
      <c r="AH9" s="367">
        <v>3.6770999999999998</v>
      </c>
      <c r="AI9" s="367">
        <v>3.6770999999999998</v>
      </c>
      <c r="AJ9" s="367">
        <v>3.6770999999999998</v>
      </c>
      <c r="AK9" s="367">
        <v>3.6770999999999998</v>
      </c>
      <c r="AL9" s="367">
        <v>3.6770999999999998</v>
      </c>
      <c r="AM9" s="367">
        <v>3.6770999999999998</v>
      </c>
      <c r="AN9" s="367">
        <v>3.6770999999999998</v>
      </c>
      <c r="AO9" s="367">
        <v>3.6770999999999998</v>
      </c>
      <c r="AP9" s="367">
        <v>3.6770999999999998</v>
      </c>
      <c r="AQ9" s="367">
        <v>3.6770999999999998</v>
      </c>
      <c r="AR9" s="367">
        <v>3.6770999999999998</v>
      </c>
      <c r="AS9" s="367">
        <v>3.6770999999999998</v>
      </c>
      <c r="AT9" s="367">
        <v>3.6770999999999998</v>
      </c>
      <c r="AU9" s="367">
        <v>3.6770999999999998</v>
      </c>
      <c r="AV9" s="367">
        <v>3.6770999999999998</v>
      </c>
      <c r="AW9" s="367">
        <v>3.6770999999999998</v>
      </c>
      <c r="AX9" s="367">
        <v>3.6770999999999998</v>
      </c>
      <c r="AY9" s="367">
        <v>3.6770999999999998</v>
      </c>
      <c r="AZ9" s="367">
        <v>3.6770999999999998</v>
      </c>
      <c r="BA9" s="367">
        <v>3.6770999999999998</v>
      </c>
      <c r="BB9" s="367">
        <v>3.6770999999999998</v>
      </c>
      <c r="BC9" s="367">
        <v>3.6770999999999998</v>
      </c>
      <c r="BD9" s="367">
        <v>3.6770999999999998</v>
      </c>
      <c r="BE9" s="367">
        <v>3.6770999999999998</v>
      </c>
      <c r="BF9" s="367">
        <v>3.6770999999999998</v>
      </c>
      <c r="BG9" s="367">
        <v>3.6770999999999998</v>
      </c>
      <c r="BH9" s="367">
        <v>3.6770999999999998</v>
      </c>
      <c r="BI9" s="367">
        <v>3.6770999999999998</v>
      </c>
      <c r="BJ9" s="367">
        <v>3.6770999999999998</v>
      </c>
      <c r="BK9" s="367">
        <v>3.6770999999999998</v>
      </c>
      <c r="BL9" s="367">
        <v>3.6770999999999998</v>
      </c>
      <c r="BM9" s="367">
        <v>3.6770999999999998</v>
      </c>
      <c r="BN9" s="367">
        <v>3.6770999999999998</v>
      </c>
      <c r="BO9" s="367">
        <v>3.6770999999999998</v>
      </c>
      <c r="BP9" s="368"/>
      <c r="BQ9" s="355"/>
      <c r="BR9" s="355"/>
      <c r="BS9" s="355"/>
      <c r="BT9" s="355"/>
      <c r="BU9" s="355"/>
      <c r="BV9" s="355"/>
      <c r="BW9" s="355"/>
      <c r="BX9" s="355"/>
      <c r="BY9" s="355"/>
      <c r="BZ9" s="355"/>
      <c r="CA9" s="355"/>
      <c r="CB9" s="355"/>
      <c r="CC9" s="355"/>
      <c r="CD9" s="355"/>
      <c r="CE9" s="355"/>
      <c r="CF9" s="355"/>
      <c r="CG9" s="355"/>
      <c r="CH9" s="355"/>
      <c r="CI9" s="355"/>
      <c r="CJ9" s="355"/>
      <c r="CK9" s="355"/>
      <c r="CL9" s="355"/>
      <c r="CM9" s="355"/>
      <c r="CN9" s="356"/>
    </row>
    <row r="10" spans="2:92" ht="14.4" thickBot="1" x14ac:dyDescent="0.3">
      <c r="B1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 s="1417" t="s">
        <v>2078</v>
      </c>
      <c r="D10" s="1418" t="s">
        <v>2077</v>
      </c>
      <c r="E10" s="1419" t="s">
        <v>1247</v>
      </c>
      <c r="F10" s="1420" t="str">
        <f>VLOOKUP(TBL5_OptBen[[#This Row],[Option Type (defined list)]],'Option Typs_Grps'!B$2:C$47, 2, FALSE)</f>
        <v>Customer Options</v>
      </c>
      <c r="G10" s="1417" t="s">
        <v>1783</v>
      </c>
      <c r="H10" s="1418" t="s">
        <v>1934</v>
      </c>
      <c r="I10" s="1421" t="s">
        <v>354</v>
      </c>
      <c r="J10" s="1422" t="s">
        <v>145</v>
      </c>
      <c r="K10" s="1423">
        <v>2</v>
      </c>
      <c r="L10" s="1224"/>
      <c r="M10" s="366"/>
      <c r="N10" s="366"/>
      <c r="O10" s="366"/>
      <c r="P10" s="366"/>
      <c r="Q10" s="366"/>
      <c r="R10" s="1392">
        <v>0</v>
      </c>
      <c r="S10" s="367">
        <v>0.10409999999999997</v>
      </c>
      <c r="T10" s="367">
        <v>0.88879999999999981</v>
      </c>
      <c r="U10" s="367">
        <v>2.2230999999999987</v>
      </c>
      <c r="V10" s="367">
        <v>4.0894999999999975</v>
      </c>
      <c r="W10" s="367">
        <v>6.2682000000000002</v>
      </c>
      <c r="X10" s="367">
        <v>8.3622000000000014</v>
      </c>
      <c r="Y10" s="367">
        <v>9.9893999999999892</v>
      </c>
      <c r="Z10" s="367">
        <v>9.9893999999999892</v>
      </c>
      <c r="AA10" s="367">
        <v>9.9893999999999892</v>
      </c>
      <c r="AB10" s="367">
        <v>9.9893999999999892</v>
      </c>
      <c r="AC10" s="367">
        <v>9.9893999999999892</v>
      </c>
      <c r="AD10" s="367">
        <v>9.9893999999999892</v>
      </c>
      <c r="AE10" s="367">
        <v>9.9893999999999892</v>
      </c>
      <c r="AF10" s="367">
        <v>9.9893999999999892</v>
      </c>
      <c r="AG10" s="367">
        <v>9.9893999999999892</v>
      </c>
      <c r="AH10" s="367">
        <v>9.9893999999999892</v>
      </c>
      <c r="AI10" s="367">
        <v>9.9893999999999892</v>
      </c>
      <c r="AJ10" s="367">
        <v>9.9893999999999892</v>
      </c>
      <c r="AK10" s="367">
        <v>9.9893999999999892</v>
      </c>
      <c r="AL10" s="367">
        <v>9.9893999999999892</v>
      </c>
      <c r="AM10" s="367">
        <v>9.9893999999999892</v>
      </c>
      <c r="AN10" s="367">
        <v>9.9893999999999892</v>
      </c>
      <c r="AO10" s="367">
        <v>9.9893999999999892</v>
      </c>
      <c r="AP10" s="367">
        <v>9.9893999999999892</v>
      </c>
      <c r="AQ10" s="367">
        <v>9.9893999999999892</v>
      </c>
      <c r="AR10" s="367">
        <v>9.9893999999999892</v>
      </c>
      <c r="AS10" s="367">
        <v>9.9893999999999892</v>
      </c>
      <c r="AT10" s="367">
        <v>9.9893999999999892</v>
      </c>
      <c r="AU10" s="367">
        <v>9.9893999999999892</v>
      </c>
      <c r="AV10" s="367">
        <v>9.9893999999999892</v>
      </c>
      <c r="AW10" s="367">
        <v>9.9893999999999892</v>
      </c>
      <c r="AX10" s="367">
        <v>9.9893999999999892</v>
      </c>
      <c r="AY10" s="367">
        <v>9.9893999999999892</v>
      </c>
      <c r="AZ10" s="367">
        <v>9.9893999999999892</v>
      </c>
      <c r="BA10" s="367">
        <v>9.9893999999999892</v>
      </c>
      <c r="BB10" s="367">
        <v>9.9893999999999892</v>
      </c>
      <c r="BC10" s="367">
        <v>9.9893999999999892</v>
      </c>
      <c r="BD10" s="367">
        <v>9.9893999999999892</v>
      </c>
      <c r="BE10" s="367">
        <v>9.9893999999999892</v>
      </c>
      <c r="BF10" s="367">
        <v>9.9893999999999892</v>
      </c>
      <c r="BG10" s="367">
        <v>9.9893999999999892</v>
      </c>
      <c r="BH10" s="367">
        <v>9.9893999999999892</v>
      </c>
      <c r="BI10" s="367">
        <v>9.9893999999999892</v>
      </c>
      <c r="BJ10" s="367">
        <v>9.9893999999999892</v>
      </c>
      <c r="BK10" s="367">
        <v>9.9893999999999892</v>
      </c>
      <c r="BL10" s="367">
        <v>9.9893999999999892</v>
      </c>
      <c r="BM10" s="367">
        <v>9.9893999999999892</v>
      </c>
      <c r="BN10" s="367">
        <v>9.9893999999999892</v>
      </c>
      <c r="BO10" s="367">
        <v>9.9893999999999892</v>
      </c>
      <c r="BP10" s="368"/>
      <c r="BQ10" s="355"/>
      <c r="BR10" s="355"/>
      <c r="BS10" s="355"/>
      <c r="BT10" s="355"/>
      <c r="BU10" s="355"/>
      <c r="BV10" s="355"/>
      <c r="BW10" s="355"/>
      <c r="BX10" s="355"/>
      <c r="BY10" s="355"/>
      <c r="BZ10" s="355"/>
      <c r="CA10" s="355"/>
      <c r="CB10" s="355"/>
      <c r="CC10" s="355"/>
      <c r="CD10" s="355"/>
      <c r="CE10" s="355"/>
      <c r="CF10" s="355"/>
      <c r="CG10" s="355"/>
      <c r="CH10" s="355"/>
      <c r="CI10" s="355"/>
      <c r="CJ10" s="355"/>
      <c r="CK10" s="355"/>
      <c r="CL10" s="355"/>
      <c r="CM10" s="355"/>
      <c r="CN10" s="356"/>
    </row>
    <row r="11" spans="2:92" ht="14.4" thickBot="1" x14ac:dyDescent="0.3">
      <c r="B1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 s="1417" t="s">
        <v>2076</v>
      </c>
      <c r="D11" s="1418" t="s">
        <v>2075</v>
      </c>
      <c r="E11" s="1419" t="s">
        <v>777</v>
      </c>
      <c r="F11" s="1420" t="str">
        <f>VLOOKUP(TBL5_OptBen[[#This Row],[Option Type (defined list)]],'Option Typs_Grps'!B$2:C$47, 2, FALSE)</f>
        <v>Customer Options</v>
      </c>
      <c r="G11" s="1417" t="s">
        <v>1783</v>
      </c>
      <c r="H11" s="1418" t="s">
        <v>1934</v>
      </c>
      <c r="I11" s="1421" t="s">
        <v>354</v>
      </c>
      <c r="J11" s="1422" t="s">
        <v>145</v>
      </c>
      <c r="K11" s="1423">
        <v>2</v>
      </c>
      <c r="L11" s="1224"/>
      <c r="M11" s="366"/>
      <c r="N11" s="366"/>
      <c r="O11" s="366"/>
      <c r="P11" s="366"/>
      <c r="Q11" s="366"/>
      <c r="R11" s="1392">
        <v>1.5E-3</v>
      </c>
      <c r="S11" s="367">
        <v>3.0999999999999999E-3</v>
      </c>
      <c r="T11" s="367">
        <v>4.7000000000000002E-3</v>
      </c>
      <c r="U11" s="367">
        <v>6.3E-3</v>
      </c>
      <c r="V11" s="367">
        <v>8.0000000000000002E-3</v>
      </c>
      <c r="W11" s="367">
        <v>2.7100000000000003E-2</v>
      </c>
      <c r="X11" s="367">
        <v>4.6300000000000001E-2</v>
      </c>
      <c r="Y11" s="367">
        <v>6.5500000000000003E-2</v>
      </c>
      <c r="Z11" s="367">
        <v>8.4700000000000011E-2</v>
      </c>
      <c r="AA11" s="367">
        <v>0.10400000000000001</v>
      </c>
      <c r="AB11" s="367">
        <v>0.152</v>
      </c>
      <c r="AC11" s="367">
        <v>0.152</v>
      </c>
      <c r="AD11" s="367">
        <v>0.152</v>
      </c>
      <c r="AE11" s="367">
        <v>0.152</v>
      </c>
      <c r="AF11" s="367">
        <v>0.152</v>
      </c>
      <c r="AG11" s="367">
        <v>0.34399999999999997</v>
      </c>
      <c r="AH11" s="367">
        <v>0.34399999999999997</v>
      </c>
      <c r="AI11" s="367">
        <v>0.34399999999999997</v>
      </c>
      <c r="AJ11" s="367">
        <v>0.34399999999999997</v>
      </c>
      <c r="AK11" s="367">
        <v>0.34399999999999997</v>
      </c>
      <c r="AL11" s="367">
        <v>0.34399999999999997</v>
      </c>
      <c r="AM11" s="367">
        <v>0.34399999999999997</v>
      </c>
      <c r="AN11" s="367">
        <v>0.34399999999999997</v>
      </c>
      <c r="AO11" s="367">
        <v>0.34399999999999997</v>
      </c>
      <c r="AP11" s="367">
        <v>0.34399999999999997</v>
      </c>
      <c r="AQ11" s="367">
        <v>0.34399999999999997</v>
      </c>
      <c r="AR11" s="367">
        <v>0.34399999999999997</v>
      </c>
      <c r="AS11" s="367">
        <v>0.34399999999999997</v>
      </c>
      <c r="AT11" s="367">
        <v>0.34399999999999997</v>
      </c>
      <c r="AU11" s="367">
        <v>0.34399999999999997</v>
      </c>
      <c r="AV11" s="367">
        <v>0.34399999999999997</v>
      </c>
      <c r="AW11" s="367">
        <v>0.34399999999999997</v>
      </c>
      <c r="AX11" s="367">
        <v>0.34399999999999997</v>
      </c>
      <c r="AY11" s="367">
        <v>0.34399999999999997</v>
      </c>
      <c r="AZ11" s="367">
        <v>0.34399999999999997</v>
      </c>
      <c r="BA11" s="367">
        <v>0.34399999999999997</v>
      </c>
      <c r="BB11" s="367">
        <v>0.34399999999999997</v>
      </c>
      <c r="BC11" s="367">
        <v>0.34399999999999997</v>
      </c>
      <c r="BD11" s="367">
        <v>0.34399999999999997</v>
      </c>
      <c r="BE11" s="367">
        <v>0.34399999999999997</v>
      </c>
      <c r="BF11" s="367">
        <v>0.34399999999999997</v>
      </c>
      <c r="BG11" s="367">
        <v>0.34399999999999997</v>
      </c>
      <c r="BH11" s="367">
        <v>0.34399999999999997</v>
      </c>
      <c r="BI11" s="367">
        <v>0.34399999999999997</v>
      </c>
      <c r="BJ11" s="367">
        <v>0.34399999999999997</v>
      </c>
      <c r="BK11" s="367">
        <v>0.34399999999999997</v>
      </c>
      <c r="BL11" s="367">
        <v>0.34399999999999997</v>
      </c>
      <c r="BM11" s="367">
        <v>0.34399999999999997</v>
      </c>
      <c r="BN11" s="367">
        <v>0.34399999999999997</v>
      </c>
      <c r="BO11" s="367">
        <v>0.34399999999999997</v>
      </c>
      <c r="BP11" s="368"/>
      <c r="BQ11" s="355"/>
      <c r="BR11" s="355"/>
      <c r="BS11" s="355"/>
      <c r="BT11" s="355"/>
      <c r="BU11" s="355"/>
      <c r="BV11" s="355"/>
      <c r="BW11" s="355"/>
      <c r="BX11" s="355"/>
      <c r="BY11" s="355"/>
      <c r="BZ11" s="355"/>
      <c r="CA11" s="355"/>
      <c r="CB11" s="355"/>
      <c r="CC11" s="355"/>
      <c r="CD11" s="355"/>
      <c r="CE11" s="355"/>
      <c r="CF11" s="355"/>
      <c r="CG11" s="355"/>
      <c r="CH11" s="355"/>
      <c r="CI11" s="355"/>
      <c r="CJ11" s="355"/>
      <c r="CK11" s="355"/>
      <c r="CL11" s="355"/>
      <c r="CM11" s="355"/>
      <c r="CN11" s="356"/>
    </row>
    <row r="12" spans="2:92" ht="14.4" thickBot="1" x14ac:dyDescent="0.3">
      <c r="B1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 s="1417" t="s">
        <v>2088</v>
      </c>
      <c r="D12" s="1418" t="s">
        <v>2087</v>
      </c>
      <c r="E12" s="1419" t="s">
        <v>1251</v>
      </c>
      <c r="F12" s="1420" t="str">
        <f>VLOOKUP(TBL5_OptBen[[#This Row],[Option Type (defined list)]],'Option Typs_Grps'!B$2:C$47, 2, FALSE)</f>
        <v>Customer Options</v>
      </c>
      <c r="G12" s="1417" t="s">
        <v>1783</v>
      </c>
      <c r="H12" s="1418" t="s">
        <v>1934</v>
      </c>
      <c r="I12" s="1421" t="s">
        <v>354</v>
      </c>
      <c r="J12" s="1422" t="s">
        <v>145</v>
      </c>
      <c r="K12" s="1423">
        <v>2</v>
      </c>
      <c r="L12" s="1224"/>
      <c r="M12" s="366"/>
      <c r="N12" s="366"/>
      <c r="O12" s="366"/>
      <c r="P12" s="366"/>
      <c r="Q12" s="366"/>
      <c r="R12" s="1392">
        <v>3.1299999999999994E-2</v>
      </c>
      <c r="S12" s="367">
        <v>5.6300000000000017E-2</v>
      </c>
      <c r="T12" s="367">
        <v>7.6300000000000034E-2</v>
      </c>
      <c r="U12" s="367">
        <v>9.2300000000000049E-2</v>
      </c>
      <c r="V12" s="367">
        <v>0.10509999999999975</v>
      </c>
      <c r="W12" s="367">
        <v>0.11529999999999996</v>
      </c>
      <c r="X12" s="367">
        <v>0.12349999999999994</v>
      </c>
      <c r="Y12" s="367">
        <v>0.12349999999999994</v>
      </c>
      <c r="Z12" s="367">
        <v>0.12349999999999994</v>
      </c>
      <c r="AA12" s="367">
        <v>0.12349999999999994</v>
      </c>
      <c r="AB12" s="367">
        <v>0.12349999999999994</v>
      </c>
      <c r="AC12" s="367">
        <v>0.12349999999999994</v>
      </c>
      <c r="AD12" s="367">
        <v>0.12349999999999994</v>
      </c>
      <c r="AE12" s="367">
        <v>0.12349999999999994</v>
      </c>
      <c r="AF12" s="367">
        <v>0.12349999999999994</v>
      </c>
      <c r="AG12" s="367">
        <v>0.12349999999999994</v>
      </c>
      <c r="AH12" s="367">
        <v>0.12349999999999994</v>
      </c>
      <c r="AI12" s="367">
        <v>0.12349999999999994</v>
      </c>
      <c r="AJ12" s="367">
        <v>0.12349999999999994</v>
      </c>
      <c r="AK12" s="367">
        <v>0.12349999999999994</v>
      </c>
      <c r="AL12" s="367">
        <v>0.12349999999999994</v>
      </c>
      <c r="AM12" s="367">
        <v>0.12349999999999994</v>
      </c>
      <c r="AN12" s="367">
        <v>0.12349999999999994</v>
      </c>
      <c r="AO12" s="367">
        <v>0.12349999999999994</v>
      </c>
      <c r="AP12" s="367">
        <v>0.12349999999999994</v>
      </c>
      <c r="AQ12" s="367">
        <v>0.12349999999999994</v>
      </c>
      <c r="AR12" s="367">
        <v>0.12349999999999994</v>
      </c>
      <c r="AS12" s="367">
        <v>0.12349999999999994</v>
      </c>
      <c r="AT12" s="367">
        <v>0.12349999999999994</v>
      </c>
      <c r="AU12" s="367">
        <v>0.12349999999999994</v>
      </c>
      <c r="AV12" s="367">
        <v>0.12349999999999994</v>
      </c>
      <c r="AW12" s="367">
        <v>0.12349999999999994</v>
      </c>
      <c r="AX12" s="367">
        <v>0.12349999999999994</v>
      </c>
      <c r="AY12" s="367">
        <v>0.12349999999999994</v>
      </c>
      <c r="AZ12" s="367">
        <v>0.12349999999999994</v>
      </c>
      <c r="BA12" s="367">
        <v>0.12349999999999994</v>
      </c>
      <c r="BB12" s="367">
        <v>0.12349999999999994</v>
      </c>
      <c r="BC12" s="367">
        <v>0.12349999999999994</v>
      </c>
      <c r="BD12" s="367">
        <v>0.12349999999999994</v>
      </c>
      <c r="BE12" s="367">
        <v>0.12349999999999994</v>
      </c>
      <c r="BF12" s="367">
        <v>0.12349999999999994</v>
      </c>
      <c r="BG12" s="367">
        <v>0.12349999999999994</v>
      </c>
      <c r="BH12" s="367">
        <v>0.12349999999999994</v>
      </c>
      <c r="BI12" s="367">
        <v>0.12349999999999994</v>
      </c>
      <c r="BJ12" s="367">
        <v>0.12349999999999994</v>
      </c>
      <c r="BK12" s="367">
        <v>0.12349999999999994</v>
      </c>
      <c r="BL12" s="367">
        <v>0.12349999999999994</v>
      </c>
      <c r="BM12" s="367">
        <v>0.12349999999999994</v>
      </c>
      <c r="BN12" s="367">
        <v>0.12349999999999994</v>
      </c>
      <c r="BO12" s="367">
        <v>0.12349999999999994</v>
      </c>
      <c r="BP12" s="368"/>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5"/>
      <c r="CM12" s="355"/>
      <c r="CN12" s="356"/>
    </row>
    <row r="13" spans="2:92" ht="14.4" thickBot="1" x14ac:dyDescent="0.3">
      <c r="B1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 s="1417" t="s">
        <v>2050</v>
      </c>
      <c r="D13" s="1418" t="s">
        <v>2049</v>
      </c>
      <c r="E13" s="1419" t="s">
        <v>780</v>
      </c>
      <c r="F13" s="1420" t="str">
        <f>VLOOKUP(TBL5_OptBen[[#This Row],[Option Type (defined list)]],'Option Typs_Grps'!B$2:C$47, 2, FALSE)</f>
        <v>Customer Options</v>
      </c>
      <c r="G13" s="1417" t="s">
        <v>1783</v>
      </c>
      <c r="H13" s="1418" t="s">
        <v>1934</v>
      </c>
      <c r="I13" s="1421" t="s">
        <v>354</v>
      </c>
      <c r="J13" s="1422" t="s">
        <v>145</v>
      </c>
      <c r="K13" s="1423">
        <v>2</v>
      </c>
      <c r="L13" s="1224"/>
      <c r="M13" s="366"/>
      <c r="N13" s="366"/>
      <c r="O13" s="366"/>
      <c r="P13" s="366"/>
      <c r="Q13" s="366"/>
      <c r="R13" s="1392">
        <v>0.30422150050000002</v>
      </c>
      <c r="S13" s="367">
        <v>0.61532637570000004</v>
      </c>
      <c r="T13" s="367">
        <v>0.93440033140000001</v>
      </c>
      <c r="U13" s="367">
        <v>1.2609230305999999</v>
      </c>
      <c r="V13" s="367">
        <v>1.5953262624</v>
      </c>
      <c r="W13" s="367">
        <v>2.2573549612999999</v>
      </c>
      <c r="X13" s="367">
        <v>2.9331305865999999</v>
      </c>
      <c r="Y13" s="367">
        <v>3.6194018586999999</v>
      </c>
      <c r="Z13" s="367">
        <v>4.3095599019000002</v>
      </c>
      <c r="AA13" s="367">
        <v>5.0528481057999999</v>
      </c>
      <c r="AB13" s="367">
        <v>6.4408127707</v>
      </c>
      <c r="AC13" s="367">
        <v>7.8405823189999992</v>
      </c>
      <c r="AD13" s="367">
        <v>9.2484647244999998</v>
      </c>
      <c r="AE13" s="367">
        <v>10.664209700300001</v>
      </c>
      <c r="AF13" s="367">
        <v>12.084965332499999</v>
      </c>
      <c r="AG13" s="367">
        <v>13.163725339600001</v>
      </c>
      <c r="AH13" s="367">
        <v>14.2509985045</v>
      </c>
      <c r="AI13" s="367">
        <v>15.3508846524</v>
      </c>
      <c r="AJ13" s="367">
        <v>16.463996746799999</v>
      </c>
      <c r="AK13" s="367">
        <v>17.592278854899998</v>
      </c>
      <c r="AL13" s="367">
        <v>18.3795543604</v>
      </c>
      <c r="AM13" s="367">
        <v>19.171706194800002</v>
      </c>
      <c r="AN13" s="367">
        <v>19.972664001200002</v>
      </c>
      <c r="AO13" s="367">
        <v>20.787122004499999</v>
      </c>
      <c r="AP13" s="367">
        <v>21.614130134700002</v>
      </c>
      <c r="AQ13" s="367">
        <v>21.726372408299998</v>
      </c>
      <c r="AR13" s="367">
        <v>21.741228163000002</v>
      </c>
      <c r="AS13" s="367">
        <v>21.753140571899998</v>
      </c>
      <c r="AT13" s="367">
        <v>21.763385069800002</v>
      </c>
      <c r="AU13" s="367">
        <v>21.771589927099999</v>
      </c>
      <c r="AV13" s="367">
        <v>21.778515858599999</v>
      </c>
      <c r="AW13" s="367">
        <v>21.7828312368</v>
      </c>
      <c r="AX13" s="367">
        <v>21.787784844999997</v>
      </c>
      <c r="AY13" s="367">
        <v>21.793728991999998</v>
      </c>
      <c r="AZ13" s="367">
        <v>21.799885481</v>
      </c>
      <c r="BA13" s="367">
        <v>21.8060741675</v>
      </c>
      <c r="BB13" s="367">
        <v>21.812519780599999</v>
      </c>
      <c r="BC13" s="367">
        <v>21.819893960399998</v>
      </c>
      <c r="BD13" s="367">
        <v>21.827695781499997</v>
      </c>
      <c r="BE13" s="367">
        <v>21.834052061799998</v>
      </c>
      <c r="BF13" s="367">
        <v>21.840473787499999</v>
      </c>
      <c r="BG13" s="367">
        <v>21.847164868999997</v>
      </c>
      <c r="BH13" s="367">
        <v>21.855624795100002</v>
      </c>
      <c r="BI13" s="367">
        <v>21.864876126399999</v>
      </c>
      <c r="BJ13" s="367">
        <v>21.8748721682</v>
      </c>
      <c r="BK13" s="367">
        <v>21.885319378800002</v>
      </c>
      <c r="BL13" s="367">
        <v>21.8952921106</v>
      </c>
      <c r="BM13" s="367">
        <v>21.907061184499998</v>
      </c>
      <c r="BN13" s="367">
        <v>21.918525389199999</v>
      </c>
      <c r="BO13" s="367">
        <v>21.9311047829</v>
      </c>
      <c r="BP13" s="368"/>
      <c r="BQ13" s="355"/>
      <c r="BR13" s="355"/>
      <c r="BS13" s="355"/>
      <c r="BT13" s="355"/>
      <c r="BU13" s="355"/>
      <c r="BV13" s="355"/>
      <c r="BW13" s="355"/>
      <c r="BX13" s="355"/>
      <c r="BY13" s="355"/>
      <c r="BZ13" s="355"/>
      <c r="CA13" s="355"/>
      <c r="CB13" s="355"/>
      <c r="CC13" s="355"/>
      <c r="CD13" s="355"/>
      <c r="CE13" s="355"/>
      <c r="CF13" s="355"/>
      <c r="CG13" s="355"/>
      <c r="CH13" s="355"/>
      <c r="CI13" s="355"/>
      <c r="CJ13" s="355"/>
      <c r="CK13" s="355"/>
      <c r="CL13" s="355"/>
      <c r="CM13" s="355"/>
      <c r="CN13" s="356"/>
    </row>
    <row r="14" spans="2:92" ht="14.4" thickBot="1" x14ac:dyDescent="0.3">
      <c r="B1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 s="1417" t="s">
        <v>2074</v>
      </c>
      <c r="D14" s="1418" t="s">
        <v>2073</v>
      </c>
      <c r="E14" s="1419" t="s">
        <v>1203</v>
      </c>
      <c r="F14" s="1420" t="str">
        <f>VLOOKUP(TBL5_OptBen[[#This Row],[Option Type (defined list)]],'Option Typs_Grps'!B$2:C$47, 2, FALSE)</f>
        <v>Distribution Options</v>
      </c>
      <c r="G14" s="1417" t="s">
        <v>1783</v>
      </c>
      <c r="H14" s="1418" t="s">
        <v>1934</v>
      </c>
      <c r="I14" s="1421" t="s">
        <v>354</v>
      </c>
      <c r="J14" s="1422" t="s">
        <v>145</v>
      </c>
      <c r="K14" s="1423">
        <v>2</v>
      </c>
      <c r="L14" s="1224"/>
      <c r="M14" s="366"/>
      <c r="N14" s="366"/>
      <c r="O14" s="366"/>
      <c r="P14" s="366"/>
      <c r="Q14" s="366"/>
      <c r="R14" s="1392">
        <v>1.9954000000000001</v>
      </c>
      <c r="S14" s="367">
        <v>1.5687</v>
      </c>
      <c r="T14" s="367">
        <v>1.6619999999999999</v>
      </c>
      <c r="U14" s="367">
        <v>2.2517999999999998</v>
      </c>
      <c r="V14" s="367">
        <v>2.3698999999999999</v>
      </c>
      <c r="W14" s="367">
        <v>2.4413999999999998</v>
      </c>
      <c r="X14" s="367">
        <v>2.3458999999999999</v>
      </c>
      <c r="Y14" s="367">
        <v>2.2542</v>
      </c>
      <c r="Z14" s="367">
        <v>2.0659999999999998</v>
      </c>
      <c r="AA14" s="367">
        <v>2.214</v>
      </c>
      <c r="AB14" s="367">
        <v>2.5125999999999999</v>
      </c>
      <c r="AC14" s="367">
        <v>2.8613</v>
      </c>
      <c r="AD14" s="367">
        <v>3.21</v>
      </c>
      <c r="AE14" s="367">
        <v>3.5587</v>
      </c>
      <c r="AF14" s="367">
        <v>3.8673999999999999</v>
      </c>
      <c r="AG14" s="367">
        <v>3.9274</v>
      </c>
      <c r="AH14" s="367">
        <v>3.9973999999999998</v>
      </c>
      <c r="AI14" s="367">
        <v>4.0674000000000001</v>
      </c>
      <c r="AJ14" s="367">
        <v>4.1273999999999997</v>
      </c>
      <c r="AK14" s="367">
        <v>4.1974</v>
      </c>
      <c r="AL14" s="367">
        <v>4.2674000000000003</v>
      </c>
      <c r="AM14" s="367">
        <v>4.3373999999999997</v>
      </c>
      <c r="AN14" s="367">
        <v>4.3974000000000002</v>
      </c>
      <c r="AO14" s="367">
        <v>4.4573999999999998</v>
      </c>
      <c r="AP14" s="367">
        <v>4.5274000000000001</v>
      </c>
      <c r="AQ14" s="367">
        <v>4.5974000000000004</v>
      </c>
      <c r="AR14" s="367">
        <v>4.6574</v>
      </c>
      <c r="AS14" s="367">
        <v>4.7173999999999996</v>
      </c>
      <c r="AT14" s="367">
        <v>4.7873999999999999</v>
      </c>
      <c r="AU14" s="367">
        <v>4.8474000000000004</v>
      </c>
      <c r="AV14" s="367">
        <v>4.9074</v>
      </c>
      <c r="AW14" s="367">
        <v>4.9673999999999996</v>
      </c>
      <c r="AX14" s="367">
        <v>5.0473999999999997</v>
      </c>
      <c r="AY14" s="367">
        <v>5.1173999999999999</v>
      </c>
      <c r="AZ14" s="367">
        <v>5.1874000000000002</v>
      </c>
      <c r="BA14" s="367">
        <v>5.2674000000000003</v>
      </c>
      <c r="BB14" s="367">
        <v>5.3373999999999997</v>
      </c>
      <c r="BC14" s="367">
        <v>5.4074</v>
      </c>
      <c r="BD14" s="367">
        <v>5.4874000000000001</v>
      </c>
      <c r="BE14" s="367">
        <v>5.5574000000000003</v>
      </c>
      <c r="BF14" s="367">
        <v>5.6273999999999997</v>
      </c>
      <c r="BG14" s="367">
        <v>5.6974</v>
      </c>
      <c r="BH14" s="367">
        <v>5.7674000000000003</v>
      </c>
      <c r="BI14" s="367">
        <v>5.8373999999999997</v>
      </c>
      <c r="BJ14" s="367">
        <v>5.9074</v>
      </c>
      <c r="BK14" s="367">
        <v>5.9774000000000003</v>
      </c>
      <c r="BL14" s="367">
        <v>6.0473999999999997</v>
      </c>
      <c r="BM14" s="367">
        <v>6.1173999999999999</v>
      </c>
      <c r="BN14" s="367">
        <v>6.1874000000000002</v>
      </c>
      <c r="BO14" s="367">
        <v>6.2573999999999996</v>
      </c>
      <c r="BP14" s="368"/>
      <c r="BQ14" s="355"/>
      <c r="BR14" s="355"/>
      <c r="BS14" s="355"/>
      <c r="BT14" s="355"/>
      <c r="BU14" s="355"/>
      <c r="BV14" s="355"/>
      <c r="BW14" s="355"/>
      <c r="BX14" s="355"/>
      <c r="BY14" s="355"/>
      <c r="BZ14" s="355"/>
      <c r="CA14" s="355"/>
      <c r="CB14" s="355"/>
      <c r="CC14" s="355"/>
      <c r="CD14" s="355"/>
      <c r="CE14" s="355"/>
      <c r="CF14" s="355"/>
      <c r="CG14" s="355"/>
      <c r="CH14" s="355"/>
      <c r="CI14" s="355"/>
      <c r="CJ14" s="355"/>
      <c r="CK14" s="355"/>
      <c r="CL14" s="355"/>
      <c r="CM14" s="355"/>
      <c r="CN14" s="356"/>
    </row>
    <row r="15" spans="2:92" ht="14.4" thickBot="1" x14ac:dyDescent="0.3">
      <c r="B1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 s="1417" t="s">
        <v>2072</v>
      </c>
      <c r="D15" s="1418" t="s">
        <v>2071</v>
      </c>
      <c r="E15" s="1419" t="s">
        <v>1219</v>
      </c>
      <c r="F15" s="1420" t="str">
        <f>VLOOKUP(TBL5_OptBen[[#This Row],[Option Type (defined list)]],'Option Typs_Grps'!B$2:C$47, 2, FALSE)</f>
        <v>Distribution Options</v>
      </c>
      <c r="G15" s="1417" t="s">
        <v>1783</v>
      </c>
      <c r="H15" s="1418" t="s">
        <v>1934</v>
      </c>
      <c r="I15" s="1421" t="s">
        <v>354</v>
      </c>
      <c r="J15" s="1422" t="s">
        <v>145</v>
      </c>
      <c r="K15" s="1423">
        <v>2</v>
      </c>
      <c r="L15" s="1224"/>
      <c r="M15" s="366"/>
      <c r="N15" s="366"/>
      <c r="O15" s="366"/>
      <c r="P15" s="366"/>
      <c r="Q15" s="366"/>
      <c r="R15" s="1392">
        <v>0</v>
      </c>
      <c r="S15" s="367">
        <v>0</v>
      </c>
      <c r="T15" s="367">
        <v>0</v>
      </c>
      <c r="U15" s="367">
        <v>0</v>
      </c>
      <c r="V15" s="367">
        <v>0</v>
      </c>
      <c r="W15" s="367">
        <v>1.26E-2</v>
      </c>
      <c r="X15" s="367">
        <v>2.52E-2</v>
      </c>
      <c r="Y15" s="367">
        <v>3.78E-2</v>
      </c>
      <c r="Z15" s="367">
        <v>5.04E-2</v>
      </c>
      <c r="AA15" s="367">
        <v>6.3E-2</v>
      </c>
      <c r="AB15" s="367">
        <v>7.5600000000000001E-2</v>
      </c>
      <c r="AC15" s="367">
        <v>8.8200000000000001E-2</v>
      </c>
      <c r="AD15" s="367">
        <v>0.1008</v>
      </c>
      <c r="AE15" s="367">
        <v>0.1134</v>
      </c>
      <c r="AF15" s="367">
        <v>0.126</v>
      </c>
      <c r="AG15" s="367">
        <v>0.1386</v>
      </c>
      <c r="AH15" s="367">
        <v>0.1512</v>
      </c>
      <c r="AI15" s="367">
        <v>0.1638</v>
      </c>
      <c r="AJ15" s="367">
        <v>0.1764</v>
      </c>
      <c r="AK15" s="367">
        <v>0.189</v>
      </c>
      <c r="AL15" s="367">
        <v>0.2016</v>
      </c>
      <c r="AM15" s="367">
        <v>0.2142</v>
      </c>
      <c r="AN15" s="367">
        <v>0.2268</v>
      </c>
      <c r="AO15" s="367">
        <v>0.2394</v>
      </c>
      <c r="AP15" s="367">
        <v>0.252</v>
      </c>
      <c r="AQ15" s="367">
        <v>0.2646</v>
      </c>
      <c r="AR15" s="367">
        <v>0.2772</v>
      </c>
      <c r="AS15" s="367">
        <v>0.2898</v>
      </c>
      <c r="AT15" s="367">
        <v>0.3</v>
      </c>
      <c r="AU15" s="367">
        <v>0.3</v>
      </c>
      <c r="AV15" s="367">
        <v>0.3</v>
      </c>
      <c r="AW15" s="367">
        <v>0.3</v>
      </c>
      <c r="AX15" s="367">
        <v>0.3</v>
      </c>
      <c r="AY15" s="367">
        <v>0.3</v>
      </c>
      <c r="AZ15" s="367">
        <v>0.3</v>
      </c>
      <c r="BA15" s="367">
        <v>0.3</v>
      </c>
      <c r="BB15" s="367">
        <v>0.3</v>
      </c>
      <c r="BC15" s="367">
        <v>0.3</v>
      </c>
      <c r="BD15" s="367">
        <v>0.3</v>
      </c>
      <c r="BE15" s="367">
        <v>0.3</v>
      </c>
      <c r="BF15" s="367">
        <v>0.3</v>
      </c>
      <c r="BG15" s="367">
        <v>0.3</v>
      </c>
      <c r="BH15" s="367">
        <v>0.3</v>
      </c>
      <c r="BI15" s="367">
        <v>0.3</v>
      </c>
      <c r="BJ15" s="367">
        <v>0.3</v>
      </c>
      <c r="BK15" s="367">
        <v>0.3</v>
      </c>
      <c r="BL15" s="367">
        <v>0.3</v>
      </c>
      <c r="BM15" s="367">
        <v>0.3</v>
      </c>
      <c r="BN15" s="367">
        <v>0.3</v>
      </c>
      <c r="BO15" s="367">
        <v>0.3</v>
      </c>
      <c r="BP15" s="368"/>
      <c r="BQ15" s="355"/>
      <c r="BR15" s="355"/>
      <c r="BS15" s="355"/>
      <c r="BT15" s="355"/>
      <c r="BU15" s="355"/>
      <c r="BV15" s="355"/>
      <c r="BW15" s="355"/>
      <c r="BX15" s="355"/>
      <c r="BY15" s="355"/>
      <c r="BZ15" s="355"/>
      <c r="CA15" s="355"/>
      <c r="CB15" s="355"/>
      <c r="CC15" s="355"/>
      <c r="CD15" s="355"/>
      <c r="CE15" s="355"/>
      <c r="CF15" s="355"/>
      <c r="CG15" s="355"/>
      <c r="CH15" s="355"/>
      <c r="CI15" s="355"/>
      <c r="CJ15" s="355"/>
      <c r="CK15" s="355"/>
      <c r="CL15" s="355"/>
      <c r="CM15" s="355"/>
      <c r="CN15" s="356"/>
    </row>
    <row r="16" spans="2:92" ht="14.4" thickBot="1" x14ac:dyDescent="0.3">
      <c r="B1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 s="1417" t="s">
        <v>2070</v>
      </c>
      <c r="D16" s="1418" t="s">
        <v>2069</v>
      </c>
      <c r="E16" s="1419" t="s">
        <v>1235</v>
      </c>
      <c r="F16" s="1420" t="str">
        <f>VLOOKUP(TBL5_OptBen[[#This Row],[Option Type (defined list)]],'Option Typs_Grps'!B$2:C$47, 2, FALSE)</f>
        <v>Customer Options</v>
      </c>
      <c r="G16" s="1417" t="s">
        <v>1783</v>
      </c>
      <c r="H16" s="1418" t="s">
        <v>1934</v>
      </c>
      <c r="I16" s="1421" t="s">
        <v>354</v>
      </c>
      <c r="J16" s="1422" t="s">
        <v>145</v>
      </c>
      <c r="K16" s="1423">
        <v>2</v>
      </c>
      <c r="L16" s="1224"/>
      <c r="M16" s="366"/>
      <c r="N16" s="366"/>
      <c r="O16" s="366"/>
      <c r="P16" s="366"/>
      <c r="Q16" s="366"/>
      <c r="R16" s="1392">
        <v>8.4999999999999992E-2</v>
      </c>
      <c r="S16" s="367">
        <v>0.16999999999999998</v>
      </c>
      <c r="T16" s="367">
        <v>0.255</v>
      </c>
      <c r="U16" s="367">
        <v>0.33140000000000003</v>
      </c>
      <c r="V16" s="367">
        <v>0.39939999999999998</v>
      </c>
      <c r="W16" s="367">
        <v>0.45900000000000002</v>
      </c>
      <c r="X16" s="367">
        <v>0.51</v>
      </c>
      <c r="Y16" s="367">
        <v>0.5524</v>
      </c>
      <c r="Z16" s="367">
        <v>0.58640000000000003</v>
      </c>
      <c r="AA16" s="367">
        <v>0.58809999999999996</v>
      </c>
      <c r="AB16" s="367">
        <v>0.58979999999999999</v>
      </c>
      <c r="AC16" s="367">
        <v>0.59150000000000003</v>
      </c>
      <c r="AD16" s="367">
        <v>0.59320000000000006</v>
      </c>
      <c r="AE16" s="367">
        <v>0.59499999999999997</v>
      </c>
      <c r="AF16" s="367">
        <v>0.59660000000000002</v>
      </c>
      <c r="AG16" s="367">
        <v>0.59829999999999994</v>
      </c>
      <c r="AH16" s="367">
        <v>0.60000000000000009</v>
      </c>
      <c r="AI16" s="367">
        <v>0.60170000000000001</v>
      </c>
      <c r="AJ16" s="367">
        <v>0.60340000000000005</v>
      </c>
      <c r="AK16" s="367">
        <v>0.60509999999999997</v>
      </c>
      <c r="AL16" s="367">
        <v>0.60680000000000001</v>
      </c>
      <c r="AM16" s="367">
        <v>0.60849999999999993</v>
      </c>
      <c r="AN16" s="367">
        <v>0.61020000000000008</v>
      </c>
      <c r="AO16" s="367">
        <v>0.61199999999999999</v>
      </c>
      <c r="AP16" s="367">
        <v>0.61360000000000003</v>
      </c>
      <c r="AQ16" s="367">
        <v>0.61529999999999996</v>
      </c>
      <c r="AR16" s="367">
        <v>0.61699999999999999</v>
      </c>
      <c r="AS16" s="367">
        <v>0.61869999999999992</v>
      </c>
      <c r="AT16" s="367">
        <v>0.62040000000000006</v>
      </c>
      <c r="AU16" s="367">
        <v>0.62209999999999999</v>
      </c>
      <c r="AV16" s="367">
        <v>0.62380000000000002</v>
      </c>
      <c r="AW16" s="367">
        <v>0.62549999999999994</v>
      </c>
      <c r="AX16" s="367">
        <v>0.62719999999999998</v>
      </c>
      <c r="AY16" s="367">
        <v>0.629</v>
      </c>
      <c r="AZ16" s="367">
        <v>0.63060000000000005</v>
      </c>
      <c r="BA16" s="367">
        <v>0.63230000000000008</v>
      </c>
      <c r="BB16" s="367">
        <v>0.63400000000000001</v>
      </c>
      <c r="BC16" s="367">
        <v>0.63570000000000004</v>
      </c>
      <c r="BD16" s="367">
        <v>0.63739999999999997</v>
      </c>
      <c r="BE16" s="367">
        <v>0.6391</v>
      </c>
      <c r="BF16" s="367">
        <v>0.64080000000000004</v>
      </c>
      <c r="BG16" s="367">
        <v>0.64250000000000007</v>
      </c>
      <c r="BH16" s="367">
        <v>0.64419999999999999</v>
      </c>
      <c r="BI16" s="367">
        <v>0.64600000000000002</v>
      </c>
      <c r="BJ16" s="367">
        <v>0.64759999999999995</v>
      </c>
      <c r="BK16" s="367">
        <v>0.64929999999999999</v>
      </c>
      <c r="BL16" s="367">
        <v>0.65100000000000002</v>
      </c>
      <c r="BM16" s="367">
        <v>0.65270000000000006</v>
      </c>
      <c r="BN16" s="367">
        <v>0.65439999999999998</v>
      </c>
      <c r="BO16" s="367">
        <v>0.65610000000000002</v>
      </c>
      <c r="BP16" s="368"/>
      <c r="BQ16" s="355"/>
      <c r="BR16" s="355"/>
      <c r="BS16" s="355"/>
      <c r="BT16" s="355"/>
      <c r="BU16" s="355"/>
      <c r="BV16" s="355"/>
      <c r="BW16" s="355"/>
      <c r="BX16" s="355"/>
      <c r="BY16" s="355"/>
      <c r="BZ16" s="355"/>
      <c r="CA16" s="355"/>
      <c r="CB16" s="355"/>
      <c r="CC16" s="355"/>
      <c r="CD16" s="355"/>
      <c r="CE16" s="355"/>
      <c r="CF16" s="355"/>
      <c r="CG16" s="355"/>
      <c r="CH16" s="355"/>
      <c r="CI16" s="355"/>
      <c r="CJ16" s="355"/>
      <c r="CK16" s="355"/>
      <c r="CL16" s="355"/>
      <c r="CM16" s="355"/>
      <c r="CN16" s="356"/>
    </row>
    <row r="17" spans="2:92" ht="14.4" thickBot="1" x14ac:dyDescent="0.3">
      <c r="B1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 s="1417" t="s">
        <v>2068</v>
      </c>
      <c r="D17" s="1418" t="s">
        <v>2067</v>
      </c>
      <c r="E17" s="1419" t="s">
        <v>1262</v>
      </c>
      <c r="F17" s="1420" t="str">
        <f>VLOOKUP(TBL5_OptBen[[#This Row],[Option Type (defined list)]],'Option Typs_Grps'!B$2:C$47, 2, FALSE)</f>
        <v>Customer Options</v>
      </c>
      <c r="G17" s="1417" t="s">
        <v>1783</v>
      </c>
      <c r="H17" s="1418" t="s">
        <v>1934</v>
      </c>
      <c r="I17" s="1421" t="s">
        <v>354</v>
      </c>
      <c r="J17" s="1422" t="s">
        <v>145</v>
      </c>
      <c r="K17" s="1423">
        <v>2</v>
      </c>
      <c r="L17" s="1224"/>
      <c r="M17" s="366"/>
      <c r="N17" s="366"/>
      <c r="O17" s="366"/>
      <c r="P17" s="366"/>
      <c r="Q17" s="366"/>
      <c r="R17" s="1392">
        <v>2.7000000000000001E-3</v>
      </c>
      <c r="S17" s="367">
        <v>5.4000000000000003E-3</v>
      </c>
      <c r="T17" s="367">
        <v>8.2000000000000007E-3</v>
      </c>
      <c r="U17" s="367">
        <v>1.09E-2</v>
      </c>
      <c r="V17" s="367">
        <v>1.37E-2</v>
      </c>
      <c r="W17" s="367">
        <v>1.6400000000000001E-2</v>
      </c>
      <c r="X17" s="367">
        <v>1.9099999999999999E-2</v>
      </c>
      <c r="Y17" s="367">
        <v>2.1899999999999999E-2</v>
      </c>
      <c r="Z17" s="367">
        <v>2.46E-2</v>
      </c>
      <c r="AA17" s="367">
        <v>2.7400000000000001E-2</v>
      </c>
      <c r="AB17" s="367">
        <v>3.0099999999999998E-2</v>
      </c>
      <c r="AC17" s="367">
        <v>3.0099999999999998E-2</v>
      </c>
      <c r="AD17" s="367">
        <v>3.0099999999999998E-2</v>
      </c>
      <c r="AE17" s="367">
        <v>3.0099999999999998E-2</v>
      </c>
      <c r="AF17" s="367">
        <v>3.0099999999999998E-2</v>
      </c>
      <c r="AG17" s="367">
        <v>3.0099999999999998E-2</v>
      </c>
      <c r="AH17" s="367">
        <v>3.0099999999999998E-2</v>
      </c>
      <c r="AI17" s="367">
        <v>3.0099999999999998E-2</v>
      </c>
      <c r="AJ17" s="367">
        <v>3.0099999999999998E-2</v>
      </c>
      <c r="AK17" s="367">
        <v>3.0099999999999998E-2</v>
      </c>
      <c r="AL17" s="367">
        <v>3.0099999999999998E-2</v>
      </c>
      <c r="AM17" s="367">
        <v>3.0099999999999998E-2</v>
      </c>
      <c r="AN17" s="367">
        <v>3.0099999999999998E-2</v>
      </c>
      <c r="AO17" s="367">
        <v>3.0099999999999998E-2</v>
      </c>
      <c r="AP17" s="367">
        <v>3.0099999999999998E-2</v>
      </c>
      <c r="AQ17" s="367">
        <v>3.0099999999999998E-2</v>
      </c>
      <c r="AR17" s="367">
        <v>3.0099999999999998E-2</v>
      </c>
      <c r="AS17" s="367">
        <v>3.0099999999999998E-2</v>
      </c>
      <c r="AT17" s="367">
        <v>3.0099999999999998E-2</v>
      </c>
      <c r="AU17" s="367">
        <v>3.0099999999999998E-2</v>
      </c>
      <c r="AV17" s="367">
        <v>3.0099999999999998E-2</v>
      </c>
      <c r="AW17" s="367">
        <v>3.0099999999999998E-2</v>
      </c>
      <c r="AX17" s="367">
        <v>3.0099999999999998E-2</v>
      </c>
      <c r="AY17" s="367">
        <v>3.0099999999999998E-2</v>
      </c>
      <c r="AZ17" s="367">
        <v>3.0099999999999998E-2</v>
      </c>
      <c r="BA17" s="367">
        <v>3.0099999999999998E-2</v>
      </c>
      <c r="BB17" s="367">
        <v>3.0099999999999998E-2</v>
      </c>
      <c r="BC17" s="367">
        <v>3.0099999999999998E-2</v>
      </c>
      <c r="BD17" s="367">
        <v>3.0099999999999998E-2</v>
      </c>
      <c r="BE17" s="367">
        <v>3.0099999999999998E-2</v>
      </c>
      <c r="BF17" s="367">
        <v>3.0099999999999998E-2</v>
      </c>
      <c r="BG17" s="367">
        <v>3.0099999999999998E-2</v>
      </c>
      <c r="BH17" s="367">
        <v>3.0099999999999998E-2</v>
      </c>
      <c r="BI17" s="367">
        <v>3.0099999999999998E-2</v>
      </c>
      <c r="BJ17" s="367">
        <v>3.0099999999999998E-2</v>
      </c>
      <c r="BK17" s="367">
        <v>3.0099999999999998E-2</v>
      </c>
      <c r="BL17" s="367">
        <v>3.0099999999999998E-2</v>
      </c>
      <c r="BM17" s="367">
        <v>3.0099999999999998E-2</v>
      </c>
      <c r="BN17" s="367">
        <v>3.0099999999999998E-2</v>
      </c>
      <c r="BO17" s="367">
        <v>3.0099999999999998E-2</v>
      </c>
      <c r="BP17" s="368"/>
      <c r="BQ17" s="355"/>
      <c r="BR17" s="355"/>
      <c r="BS17" s="355"/>
      <c r="BT17" s="355"/>
      <c r="BU17" s="355"/>
      <c r="BV17" s="355"/>
      <c r="BW17" s="355"/>
      <c r="BX17" s="355"/>
      <c r="BY17" s="355"/>
      <c r="BZ17" s="355"/>
      <c r="CA17" s="355"/>
      <c r="CB17" s="355"/>
      <c r="CC17" s="355"/>
      <c r="CD17" s="355"/>
      <c r="CE17" s="355"/>
      <c r="CF17" s="355"/>
      <c r="CG17" s="355"/>
      <c r="CH17" s="355"/>
      <c r="CI17" s="355"/>
      <c r="CJ17" s="355"/>
      <c r="CK17" s="355"/>
      <c r="CL17" s="355"/>
      <c r="CM17" s="355"/>
      <c r="CN17" s="356"/>
    </row>
    <row r="18" spans="2:92" ht="14.4" thickBot="1" x14ac:dyDescent="0.3">
      <c r="B1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 s="1417" t="s">
        <v>2066</v>
      </c>
      <c r="D18" s="1418" t="s">
        <v>2065</v>
      </c>
      <c r="E18" s="1419" t="s">
        <v>777</v>
      </c>
      <c r="F18" s="1420" t="str">
        <f>VLOOKUP(TBL5_OptBen[[#This Row],[Option Type (defined list)]],'Option Typs_Grps'!B$2:C$47, 2, FALSE)</f>
        <v>Customer Options</v>
      </c>
      <c r="G18" s="1417" t="s">
        <v>1783</v>
      </c>
      <c r="H18" s="1418" t="s">
        <v>1934</v>
      </c>
      <c r="I18" s="1421" t="s">
        <v>354</v>
      </c>
      <c r="J18" s="1422" t="s">
        <v>145</v>
      </c>
      <c r="K18" s="1423">
        <v>2</v>
      </c>
      <c r="L18" s="1224"/>
      <c r="M18" s="366"/>
      <c r="N18" s="366"/>
      <c r="O18" s="366"/>
      <c r="P18" s="366"/>
      <c r="Q18" s="366"/>
      <c r="R18" s="1392">
        <v>0.28870000000000001</v>
      </c>
      <c r="S18" s="367">
        <v>0.57750000000000001</v>
      </c>
      <c r="T18" s="367">
        <v>0.86629999999999996</v>
      </c>
      <c r="U18" s="367">
        <v>1.1551</v>
      </c>
      <c r="V18" s="367">
        <v>1.4440000000000002</v>
      </c>
      <c r="W18" s="367">
        <v>1.7327000000000001</v>
      </c>
      <c r="X18" s="367">
        <v>2.0215000000000001</v>
      </c>
      <c r="Y18" s="367">
        <v>2.3102999999999998</v>
      </c>
      <c r="Z18" s="367">
        <v>2.5991</v>
      </c>
      <c r="AA18" s="367">
        <v>2.8880000000000003</v>
      </c>
      <c r="AB18" s="367">
        <v>2.9020000000000001</v>
      </c>
      <c r="AC18" s="367">
        <v>2.9159999999999999</v>
      </c>
      <c r="AD18" s="367">
        <v>2.9029999999999996</v>
      </c>
      <c r="AE18" s="367">
        <v>2.9450000000000003</v>
      </c>
      <c r="AF18" s="367">
        <v>2.9590000000000001</v>
      </c>
      <c r="AG18" s="367">
        <v>2.9740000000000002</v>
      </c>
      <c r="AH18" s="367">
        <v>2.988</v>
      </c>
      <c r="AI18" s="367">
        <v>3.0030000000000001</v>
      </c>
      <c r="AJ18" s="367">
        <v>3.0169999999999999</v>
      </c>
      <c r="AK18" s="367">
        <v>3.0310000000000001</v>
      </c>
      <c r="AL18" s="367">
        <v>3.0460000000000003</v>
      </c>
      <c r="AM18" s="367">
        <v>3.06</v>
      </c>
      <c r="AN18" s="367">
        <v>3.0750999999999999</v>
      </c>
      <c r="AO18" s="367">
        <v>3.0895999999999999</v>
      </c>
      <c r="AP18" s="367">
        <v>3.1040000000000001</v>
      </c>
      <c r="AQ18" s="367">
        <v>3.1185</v>
      </c>
      <c r="AR18" s="367">
        <v>3.133</v>
      </c>
      <c r="AS18" s="367">
        <v>3.1472999999999995</v>
      </c>
      <c r="AT18" s="367">
        <v>3.1617000000000002</v>
      </c>
      <c r="AU18" s="367">
        <v>3.1762000000000001</v>
      </c>
      <c r="AV18" s="367">
        <v>3.1905999999999999</v>
      </c>
      <c r="AW18" s="367">
        <v>3.2050999999999998</v>
      </c>
      <c r="AX18" s="367">
        <v>3.2195</v>
      </c>
      <c r="AY18" s="367">
        <v>3.234</v>
      </c>
      <c r="AZ18" s="367">
        <v>3.2484000000000002</v>
      </c>
      <c r="BA18" s="367">
        <v>3.2627999999999999</v>
      </c>
      <c r="BB18" s="367">
        <v>3.2773000000000003</v>
      </c>
      <c r="BC18" s="367">
        <v>3.2197</v>
      </c>
      <c r="BD18" s="367">
        <v>3.3060999999999998</v>
      </c>
      <c r="BE18" s="367">
        <v>3.3205999999999998</v>
      </c>
      <c r="BF18" s="367">
        <v>3.335</v>
      </c>
      <c r="BG18" s="367">
        <v>3.3494999999999999</v>
      </c>
      <c r="BH18" s="367">
        <v>3.3639999999999999</v>
      </c>
      <c r="BI18" s="367">
        <v>3.3783000000000003</v>
      </c>
      <c r="BJ18" s="367">
        <v>3.3927999999999998</v>
      </c>
      <c r="BK18" s="367">
        <v>3.4072</v>
      </c>
      <c r="BL18" s="367">
        <v>3.4217</v>
      </c>
      <c r="BM18" s="367">
        <v>3.4360999999999997</v>
      </c>
      <c r="BN18" s="367">
        <v>3.4504999999999999</v>
      </c>
      <c r="BO18" s="367">
        <v>3.4649999999999999</v>
      </c>
      <c r="BP18" s="368"/>
      <c r="BQ18" s="355"/>
      <c r="BR18" s="355"/>
      <c r="BS18" s="355"/>
      <c r="BT18" s="355"/>
      <c r="BU18" s="355"/>
      <c r="BV18" s="355"/>
      <c r="BW18" s="355"/>
      <c r="BX18" s="355"/>
      <c r="BY18" s="355"/>
      <c r="BZ18" s="355"/>
      <c r="CA18" s="355"/>
      <c r="CB18" s="355"/>
      <c r="CC18" s="355"/>
      <c r="CD18" s="355"/>
      <c r="CE18" s="355"/>
      <c r="CF18" s="355"/>
      <c r="CG18" s="355"/>
      <c r="CH18" s="355"/>
      <c r="CI18" s="355"/>
      <c r="CJ18" s="355"/>
      <c r="CK18" s="355"/>
      <c r="CL18" s="355"/>
      <c r="CM18" s="355"/>
      <c r="CN18" s="356"/>
    </row>
    <row r="19" spans="2:92" ht="14.4" thickBot="1" x14ac:dyDescent="0.3">
      <c r="B1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 s="1417" t="s">
        <v>2064</v>
      </c>
      <c r="D19" s="1418" t="s">
        <v>2063</v>
      </c>
      <c r="E19" s="1419" t="s">
        <v>777</v>
      </c>
      <c r="F19" s="1420" t="str">
        <f>VLOOKUP(TBL5_OptBen[[#This Row],[Option Type (defined list)]],'Option Typs_Grps'!B$2:C$47, 2, FALSE)</f>
        <v>Customer Options</v>
      </c>
      <c r="G19" s="1417" t="s">
        <v>1783</v>
      </c>
      <c r="H19" s="1418" t="s">
        <v>1934</v>
      </c>
      <c r="I19" s="1421" t="s">
        <v>354</v>
      </c>
      <c r="J19" s="1422" t="s">
        <v>145</v>
      </c>
      <c r="K19" s="1423">
        <v>2</v>
      </c>
      <c r="L19" s="1224"/>
      <c r="M19" s="366"/>
      <c r="N19" s="366"/>
      <c r="O19" s="366"/>
      <c r="P19" s="366"/>
      <c r="Q19" s="366"/>
      <c r="R19" s="1392">
        <v>6.0399999999999995E-2</v>
      </c>
      <c r="S19" s="367">
        <v>0.12079999999999999</v>
      </c>
      <c r="T19" s="367">
        <v>0.18130000000000002</v>
      </c>
      <c r="U19" s="367">
        <v>0.24180000000000001</v>
      </c>
      <c r="V19" s="367">
        <v>0.30230000000000001</v>
      </c>
      <c r="W19" s="367">
        <v>0.36270000000000002</v>
      </c>
      <c r="X19" s="367">
        <v>0.42330000000000001</v>
      </c>
      <c r="Y19" s="367">
        <v>0.48370000000000002</v>
      </c>
      <c r="Z19" s="367">
        <v>0.54420000000000002</v>
      </c>
      <c r="AA19" s="367">
        <v>0.60470000000000002</v>
      </c>
      <c r="AB19" s="367">
        <v>0.66520000000000001</v>
      </c>
      <c r="AC19" s="367">
        <v>0.72560000000000002</v>
      </c>
      <c r="AD19" s="367">
        <v>0.72560000000000002</v>
      </c>
      <c r="AE19" s="367">
        <v>0.72560000000000002</v>
      </c>
      <c r="AF19" s="367">
        <v>0.72560000000000002</v>
      </c>
      <c r="AG19" s="367">
        <v>0.72560000000000002</v>
      </c>
      <c r="AH19" s="367">
        <v>0.72560000000000002</v>
      </c>
      <c r="AI19" s="367">
        <v>0.72560000000000002</v>
      </c>
      <c r="AJ19" s="367">
        <v>0.72560000000000002</v>
      </c>
      <c r="AK19" s="367">
        <v>0.72560000000000002</v>
      </c>
      <c r="AL19" s="367">
        <v>0.72560000000000002</v>
      </c>
      <c r="AM19" s="367">
        <v>0.72560000000000002</v>
      </c>
      <c r="AN19" s="367">
        <v>0.72560000000000002</v>
      </c>
      <c r="AO19" s="367">
        <v>0.72560000000000002</v>
      </c>
      <c r="AP19" s="367">
        <v>0.72560000000000002</v>
      </c>
      <c r="AQ19" s="367">
        <v>0.72560000000000002</v>
      </c>
      <c r="AR19" s="367">
        <v>0.72560000000000002</v>
      </c>
      <c r="AS19" s="367">
        <v>0.72560000000000002</v>
      </c>
      <c r="AT19" s="367">
        <v>0.72560000000000002</v>
      </c>
      <c r="AU19" s="367">
        <v>0.72560000000000002</v>
      </c>
      <c r="AV19" s="367">
        <v>0.72560000000000002</v>
      </c>
      <c r="AW19" s="367">
        <v>0.72560000000000002</v>
      </c>
      <c r="AX19" s="367">
        <v>0.72560000000000002</v>
      </c>
      <c r="AY19" s="367">
        <v>0.72560000000000002</v>
      </c>
      <c r="AZ19" s="367">
        <v>0.72560000000000002</v>
      </c>
      <c r="BA19" s="367">
        <v>0.72560000000000002</v>
      </c>
      <c r="BB19" s="367">
        <v>0.72560000000000002</v>
      </c>
      <c r="BC19" s="367">
        <v>0.72560000000000002</v>
      </c>
      <c r="BD19" s="367">
        <v>0.72560000000000002</v>
      </c>
      <c r="BE19" s="367">
        <v>0.72560000000000002</v>
      </c>
      <c r="BF19" s="367">
        <v>0.72560000000000002</v>
      </c>
      <c r="BG19" s="367">
        <v>0.72560000000000002</v>
      </c>
      <c r="BH19" s="367">
        <v>0.72560000000000002</v>
      </c>
      <c r="BI19" s="367">
        <v>0.72560000000000002</v>
      </c>
      <c r="BJ19" s="367">
        <v>0.72560000000000002</v>
      </c>
      <c r="BK19" s="367">
        <v>0.72560000000000002</v>
      </c>
      <c r="BL19" s="367">
        <v>0.72560000000000002</v>
      </c>
      <c r="BM19" s="367">
        <v>0.72560000000000002</v>
      </c>
      <c r="BN19" s="367">
        <v>0.72560000000000002</v>
      </c>
      <c r="BO19" s="367">
        <v>0.72560000000000002</v>
      </c>
      <c r="BP19" s="368"/>
      <c r="BQ19" s="355"/>
      <c r="BR19" s="355"/>
      <c r="BS19" s="355"/>
      <c r="BT19" s="355"/>
      <c r="BU19" s="355"/>
      <c r="BV19" s="355"/>
      <c r="BW19" s="355"/>
      <c r="BX19" s="355"/>
      <c r="BY19" s="355"/>
      <c r="BZ19" s="355"/>
      <c r="CA19" s="355"/>
      <c r="CB19" s="355"/>
      <c r="CC19" s="355"/>
      <c r="CD19" s="355"/>
      <c r="CE19" s="355"/>
      <c r="CF19" s="355"/>
      <c r="CG19" s="355"/>
      <c r="CH19" s="355"/>
      <c r="CI19" s="355"/>
      <c r="CJ19" s="355"/>
      <c r="CK19" s="355"/>
      <c r="CL19" s="355"/>
      <c r="CM19" s="355"/>
      <c r="CN19" s="356"/>
    </row>
    <row r="20" spans="2:92" ht="14.4" thickBot="1" x14ac:dyDescent="0.3">
      <c r="B2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 s="1417" t="s">
        <v>2062</v>
      </c>
      <c r="D20" s="1418" t="s">
        <v>2061</v>
      </c>
      <c r="E20" s="1419" t="s">
        <v>1235</v>
      </c>
      <c r="F20" s="1420" t="str">
        <f>VLOOKUP(TBL5_OptBen[[#This Row],[Option Type (defined list)]],'Option Typs_Grps'!B$2:C$47, 2, FALSE)</f>
        <v>Customer Options</v>
      </c>
      <c r="G20" s="1417" t="s">
        <v>1783</v>
      </c>
      <c r="H20" s="1418" t="s">
        <v>1934</v>
      </c>
      <c r="I20" s="1421" t="s">
        <v>354</v>
      </c>
      <c r="J20" s="1422" t="s">
        <v>145</v>
      </c>
      <c r="K20" s="1423">
        <v>2</v>
      </c>
      <c r="L20" s="1224"/>
      <c r="M20" s="366"/>
      <c r="N20" s="366"/>
      <c r="O20" s="366"/>
      <c r="P20" s="366"/>
      <c r="Q20" s="366"/>
      <c r="R20" s="1392">
        <v>1.1300000000000001E-2</v>
      </c>
      <c r="S20" s="367">
        <v>2.2600000000000002E-2</v>
      </c>
      <c r="T20" s="367">
        <v>3.3999999999999996E-2</v>
      </c>
      <c r="U20" s="367">
        <v>4.53E-2</v>
      </c>
      <c r="V20" s="367">
        <v>5.6599999999999998E-2</v>
      </c>
      <c r="W20" s="367">
        <v>6.7999999999999991E-2</v>
      </c>
      <c r="X20" s="367">
        <v>7.9300000000000009E-2</v>
      </c>
      <c r="Y20" s="367">
        <v>9.06E-2</v>
      </c>
      <c r="Z20" s="367">
        <v>0.10200000000000001</v>
      </c>
      <c r="AA20" s="367">
        <v>0.1133</v>
      </c>
      <c r="AB20" s="367">
        <v>0.12459999999999999</v>
      </c>
      <c r="AC20" s="367">
        <v>0.13599999999999998</v>
      </c>
      <c r="AD20" s="367">
        <v>0.14729999999999999</v>
      </c>
      <c r="AE20" s="367">
        <v>0.15769999999999998</v>
      </c>
      <c r="AF20" s="367">
        <v>0.16999999999999998</v>
      </c>
      <c r="AG20" s="367">
        <v>0.18130000000000002</v>
      </c>
      <c r="AH20" s="367">
        <v>0.19269999999999998</v>
      </c>
      <c r="AI20" s="367">
        <v>0.2041</v>
      </c>
      <c r="AJ20" s="367">
        <v>0.2145</v>
      </c>
      <c r="AK20" s="367">
        <v>0.22670000000000001</v>
      </c>
      <c r="AL20" s="367">
        <v>0.23809999999999998</v>
      </c>
      <c r="AM20" s="367">
        <v>0.24940000000000001</v>
      </c>
      <c r="AN20" s="367">
        <v>0.26069999999999999</v>
      </c>
      <c r="AO20" s="367">
        <v>0.27210000000000001</v>
      </c>
      <c r="AP20" s="367">
        <v>0.28339999999999999</v>
      </c>
      <c r="AQ20" s="367">
        <v>0.28339999999999999</v>
      </c>
      <c r="AR20" s="367">
        <v>0.28339999999999999</v>
      </c>
      <c r="AS20" s="367">
        <v>0.28339999999999999</v>
      </c>
      <c r="AT20" s="367">
        <v>0.28339999999999999</v>
      </c>
      <c r="AU20" s="367">
        <v>0.28339999999999999</v>
      </c>
      <c r="AV20" s="367">
        <v>0.28339999999999999</v>
      </c>
      <c r="AW20" s="367">
        <v>0.28339999999999999</v>
      </c>
      <c r="AX20" s="367">
        <v>0.28339999999999999</v>
      </c>
      <c r="AY20" s="367">
        <v>0.28339999999999999</v>
      </c>
      <c r="AZ20" s="367">
        <v>0.28339999999999999</v>
      </c>
      <c r="BA20" s="367">
        <v>0.28339999999999999</v>
      </c>
      <c r="BB20" s="367">
        <v>0.28339999999999999</v>
      </c>
      <c r="BC20" s="367">
        <v>0.28339999999999999</v>
      </c>
      <c r="BD20" s="367">
        <v>0.28339999999999999</v>
      </c>
      <c r="BE20" s="367">
        <v>0.28339999999999999</v>
      </c>
      <c r="BF20" s="367">
        <v>0.28339999999999999</v>
      </c>
      <c r="BG20" s="367">
        <v>0.28339999999999999</v>
      </c>
      <c r="BH20" s="367">
        <v>0.28339999999999999</v>
      </c>
      <c r="BI20" s="367">
        <v>0.28339999999999999</v>
      </c>
      <c r="BJ20" s="367">
        <v>0.28339999999999999</v>
      </c>
      <c r="BK20" s="367">
        <v>0.28339999999999999</v>
      </c>
      <c r="BL20" s="367">
        <v>0.28339999999999999</v>
      </c>
      <c r="BM20" s="367">
        <v>0.28339999999999999</v>
      </c>
      <c r="BN20" s="367">
        <v>0.28339999999999999</v>
      </c>
      <c r="BO20" s="367">
        <v>0.28339999999999999</v>
      </c>
      <c r="BP20" s="368"/>
      <c r="BQ20" s="355"/>
      <c r="BR20" s="355"/>
      <c r="BS20" s="355"/>
      <c r="BT20" s="355"/>
      <c r="BU20" s="355"/>
      <c r="BV20" s="355"/>
      <c r="BW20" s="355"/>
      <c r="BX20" s="355"/>
      <c r="BY20" s="355"/>
      <c r="BZ20" s="355"/>
      <c r="CA20" s="355"/>
      <c r="CB20" s="355"/>
      <c r="CC20" s="355"/>
      <c r="CD20" s="355"/>
      <c r="CE20" s="355"/>
      <c r="CF20" s="355"/>
      <c r="CG20" s="355"/>
      <c r="CH20" s="355"/>
      <c r="CI20" s="355"/>
      <c r="CJ20" s="355"/>
      <c r="CK20" s="355"/>
      <c r="CL20" s="355"/>
      <c r="CM20" s="355"/>
      <c r="CN20" s="356"/>
    </row>
    <row r="21" spans="2:92" ht="14.4" thickBot="1" x14ac:dyDescent="0.3">
      <c r="B2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 s="1417" t="s">
        <v>2060</v>
      </c>
      <c r="D21" s="1418" t="s">
        <v>2059</v>
      </c>
      <c r="E21" s="1419" t="s">
        <v>777</v>
      </c>
      <c r="F21" s="1420" t="str">
        <f>VLOOKUP(TBL5_OptBen[[#This Row],[Option Type (defined list)]],'Option Typs_Grps'!B$2:C$47, 2, FALSE)</f>
        <v>Customer Options</v>
      </c>
      <c r="G21" s="1417" t="s">
        <v>1783</v>
      </c>
      <c r="H21" s="1418" t="s">
        <v>1934</v>
      </c>
      <c r="I21" s="1421" t="s">
        <v>354</v>
      </c>
      <c r="J21" s="1422" t="s">
        <v>145</v>
      </c>
      <c r="K21" s="1423">
        <v>2</v>
      </c>
      <c r="L21" s="1224"/>
      <c r="M21" s="366"/>
      <c r="N21" s="366"/>
      <c r="O21" s="366"/>
      <c r="P21" s="366"/>
      <c r="Q21" s="366"/>
      <c r="R21" s="1392">
        <v>2.5000000000000001E-3</v>
      </c>
      <c r="S21" s="367">
        <v>5.1999999999999998E-3</v>
      </c>
      <c r="T21" s="367">
        <v>7.8000000000000005E-3</v>
      </c>
      <c r="U21" s="367">
        <v>1.0499999999999999E-2</v>
      </c>
      <c r="V21" s="367">
        <v>1.3100000000000001E-2</v>
      </c>
      <c r="W21" s="367">
        <v>1.5700000000000002E-2</v>
      </c>
      <c r="X21" s="367">
        <v>1.84E-2</v>
      </c>
      <c r="Y21" s="367">
        <v>2.1100000000000001E-2</v>
      </c>
      <c r="Z21" s="367">
        <v>2.3599999999999999E-2</v>
      </c>
      <c r="AA21" s="367">
        <v>2.6299999999999997E-2</v>
      </c>
      <c r="AB21" s="367">
        <v>2.9000000000000001E-2</v>
      </c>
      <c r="AC21" s="367">
        <v>3.1600000000000003E-2</v>
      </c>
      <c r="AD21" s="367">
        <v>3.4200000000000001E-2</v>
      </c>
      <c r="AE21" s="367">
        <v>3.6799999999999999E-2</v>
      </c>
      <c r="AF21" s="367">
        <v>3.95E-2</v>
      </c>
      <c r="AG21" s="367">
        <v>4.2200000000000001E-2</v>
      </c>
      <c r="AH21" s="367">
        <v>4.4700000000000004E-2</v>
      </c>
      <c r="AI21" s="367">
        <v>4.7400000000000005E-2</v>
      </c>
      <c r="AJ21" s="367">
        <v>5.0099999999999999E-2</v>
      </c>
      <c r="AK21" s="367">
        <v>5.2699999999999997E-2</v>
      </c>
      <c r="AL21" s="367">
        <v>5.5299999999999995E-2</v>
      </c>
      <c r="AM21" s="367">
        <v>5.8000000000000003E-2</v>
      </c>
      <c r="AN21" s="367">
        <v>6.0600000000000001E-2</v>
      </c>
      <c r="AO21" s="367">
        <v>6.3299999999999995E-2</v>
      </c>
      <c r="AP21" s="367">
        <v>6.6000000000000003E-2</v>
      </c>
      <c r="AQ21" s="367">
        <v>5.2699999999999997E-2</v>
      </c>
      <c r="AR21" s="367">
        <v>5.5299999999999995E-2</v>
      </c>
      <c r="AS21" s="367">
        <v>5.8000000000000003E-2</v>
      </c>
      <c r="AT21" s="367">
        <v>6.0600000000000001E-2</v>
      </c>
      <c r="AU21" s="367">
        <v>6.3299999999999995E-2</v>
      </c>
      <c r="AV21" s="367">
        <v>6.6000000000000003E-2</v>
      </c>
      <c r="AW21" s="367">
        <v>6.8499999999999991E-2</v>
      </c>
      <c r="AX21" s="367">
        <v>7.1199999999999999E-2</v>
      </c>
      <c r="AY21" s="367">
        <v>7.3800000000000004E-2</v>
      </c>
      <c r="AZ21" s="367">
        <v>7.6499999999999999E-2</v>
      </c>
      <c r="BA21" s="367">
        <v>7.9100000000000004E-2</v>
      </c>
      <c r="BB21" s="367">
        <v>8.1699999999999995E-2</v>
      </c>
      <c r="BC21" s="367">
        <v>8.4400000000000003E-2</v>
      </c>
      <c r="BD21" s="367">
        <v>8.7099999999999997E-2</v>
      </c>
      <c r="BE21" s="367">
        <v>8.9599999999999999E-2</v>
      </c>
      <c r="BF21" s="367">
        <v>9.2299999999999993E-2</v>
      </c>
      <c r="BG21" s="367">
        <v>9.5000000000000001E-2</v>
      </c>
      <c r="BH21" s="367">
        <v>9.7600000000000006E-2</v>
      </c>
      <c r="BI21" s="367">
        <v>0.1002</v>
      </c>
      <c r="BJ21" s="367">
        <v>0.1028</v>
      </c>
      <c r="BK21" s="367">
        <v>0.1055</v>
      </c>
      <c r="BL21" s="367">
        <v>0.1082</v>
      </c>
      <c r="BM21" s="367">
        <v>0.11069999999999999</v>
      </c>
      <c r="BN21" s="367">
        <v>0.1134</v>
      </c>
      <c r="BO21" s="367">
        <v>0.11609999999999999</v>
      </c>
      <c r="BP21" s="368"/>
      <c r="BQ21" s="355"/>
      <c r="BR21" s="355"/>
      <c r="BS21" s="355"/>
      <c r="BT21" s="355"/>
      <c r="BU21" s="355"/>
      <c r="BV21" s="355"/>
      <c r="BW21" s="355"/>
      <c r="BX21" s="355"/>
      <c r="BY21" s="355"/>
      <c r="BZ21" s="355"/>
      <c r="CA21" s="355"/>
      <c r="CB21" s="355"/>
      <c r="CC21" s="355"/>
      <c r="CD21" s="355"/>
      <c r="CE21" s="355"/>
      <c r="CF21" s="355"/>
      <c r="CG21" s="355"/>
      <c r="CH21" s="355"/>
      <c r="CI21" s="355"/>
      <c r="CJ21" s="355"/>
      <c r="CK21" s="355"/>
      <c r="CL21" s="355"/>
      <c r="CM21" s="355"/>
      <c r="CN21" s="356"/>
    </row>
    <row r="22" spans="2:92" ht="14.4" thickBot="1" x14ac:dyDescent="0.3">
      <c r="B2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 s="1417" t="s">
        <v>2058</v>
      </c>
      <c r="D22" s="1418" t="s">
        <v>2057</v>
      </c>
      <c r="E22" s="1419" t="s">
        <v>777</v>
      </c>
      <c r="F22" s="1420" t="str">
        <f>VLOOKUP(TBL5_OptBen[[#This Row],[Option Type (defined list)]],'Option Typs_Grps'!B$2:C$47, 2, FALSE)</f>
        <v>Customer Options</v>
      </c>
      <c r="G22" s="1417" t="s">
        <v>1783</v>
      </c>
      <c r="H22" s="1418" t="s">
        <v>1934</v>
      </c>
      <c r="I22" s="1421" t="s">
        <v>354</v>
      </c>
      <c r="J22" s="1422" t="s">
        <v>145</v>
      </c>
      <c r="K22" s="1423">
        <v>2</v>
      </c>
      <c r="L22" s="1224"/>
      <c r="M22" s="366"/>
      <c r="N22" s="366"/>
      <c r="O22" s="366"/>
      <c r="P22" s="366"/>
      <c r="Q22" s="366"/>
      <c r="R22" s="1392">
        <v>0</v>
      </c>
      <c r="S22" s="367">
        <v>0</v>
      </c>
      <c r="T22" s="367">
        <v>0</v>
      </c>
      <c r="U22" s="367">
        <v>0</v>
      </c>
      <c r="V22" s="367">
        <v>0</v>
      </c>
      <c r="W22" s="367">
        <v>0</v>
      </c>
      <c r="X22" s="367">
        <v>0</v>
      </c>
      <c r="Y22" s="367">
        <v>0</v>
      </c>
      <c r="Z22" s="367">
        <v>0</v>
      </c>
      <c r="AA22" s="367">
        <v>0</v>
      </c>
      <c r="AB22" s="367">
        <v>2.0133000000000001</v>
      </c>
      <c r="AC22" s="367">
        <v>2.0312999999999999</v>
      </c>
      <c r="AD22" s="367">
        <v>2.0485000000000002</v>
      </c>
      <c r="AE22" s="367">
        <v>2.0644999999999998</v>
      </c>
      <c r="AF22" s="367">
        <v>2.0794000000000001</v>
      </c>
      <c r="AG22" s="367">
        <v>2.0943000000000001</v>
      </c>
      <c r="AH22" s="367">
        <v>2.1091000000000002</v>
      </c>
      <c r="AI22" s="367">
        <v>2.1238000000000001</v>
      </c>
      <c r="AJ22" s="367">
        <v>2.1385000000000001</v>
      </c>
      <c r="AK22" s="367">
        <v>2.153</v>
      </c>
      <c r="AL22" s="367">
        <v>2.1675</v>
      </c>
      <c r="AM22" s="367">
        <v>2.1819000000000002</v>
      </c>
      <c r="AN22" s="367">
        <v>2.1962000000000002</v>
      </c>
      <c r="AO22" s="367">
        <v>2.2103999999999999</v>
      </c>
      <c r="AP22" s="367">
        <v>2.2244999999999999</v>
      </c>
      <c r="AQ22" s="367">
        <v>2.2385999999999999</v>
      </c>
      <c r="AR22" s="367">
        <v>2.2454999999999998</v>
      </c>
      <c r="AS22" s="367">
        <v>2.2519</v>
      </c>
      <c r="AT22" s="367">
        <v>2.2581000000000002</v>
      </c>
      <c r="AU22" s="367">
        <v>2.2641</v>
      </c>
      <c r="AV22" s="367">
        <v>2.2703000000000002</v>
      </c>
      <c r="AW22" s="367">
        <v>2.2764000000000002</v>
      </c>
      <c r="AX22" s="367">
        <v>2.2825000000000002</v>
      </c>
      <c r="AY22" s="367">
        <v>2.2884000000000002</v>
      </c>
      <c r="AZ22" s="367">
        <v>2.2942</v>
      </c>
      <c r="BA22" s="367">
        <v>2.3001</v>
      </c>
      <c r="BB22" s="367">
        <v>2.3062999999999998</v>
      </c>
      <c r="BC22" s="367">
        <v>2.3125</v>
      </c>
      <c r="BD22" s="367">
        <v>2.319</v>
      </c>
      <c r="BE22" s="367">
        <v>2.3256000000000001</v>
      </c>
      <c r="BF22" s="367">
        <v>2.3325</v>
      </c>
      <c r="BG22" s="367">
        <v>2.3397000000000001</v>
      </c>
      <c r="BH22" s="367">
        <v>2.3468</v>
      </c>
      <c r="BI22" s="367">
        <v>2.3538000000000001</v>
      </c>
      <c r="BJ22" s="367">
        <v>2.3609</v>
      </c>
      <c r="BK22" s="367">
        <v>2.3677000000000001</v>
      </c>
      <c r="BL22" s="367">
        <v>2.3746</v>
      </c>
      <c r="BM22" s="367">
        <v>2.3814000000000002</v>
      </c>
      <c r="BN22" s="367">
        <v>2.3881999999999999</v>
      </c>
      <c r="BO22" s="367">
        <v>2.3948999999999998</v>
      </c>
      <c r="BP22" s="368"/>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6"/>
    </row>
    <row r="23" spans="2:92" ht="14.4" thickBot="1" x14ac:dyDescent="0.3">
      <c r="B2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 s="1417" t="s">
        <v>2056</v>
      </c>
      <c r="D23" s="1418" t="s">
        <v>2055</v>
      </c>
      <c r="E23" s="1419" t="s">
        <v>777</v>
      </c>
      <c r="F23" s="1420" t="str">
        <f>VLOOKUP(TBL5_OptBen[[#This Row],[Option Type (defined list)]],'Option Typs_Grps'!B$2:C$47, 2, FALSE)</f>
        <v>Customer Options</v>
      </c>
      <c r="G23" s="1417" t="s">
        <v>1783</v>
      </c>
      <c r="H23" s="1418" t="s">
        <v>1934</v>
      </c>
      <c r="I23" s="1421" t="s">
        <v>354</v>
      </c>
      <c r="J23" s="1422" t="s">
        <v>145</v>
      </c>
      <c r="K23" s="1423">
        <v>2</v>
      </c>
      <c r="L23" s="1224"/>
      <c r="M23" s="366"/>
      <c r="N23" s="366"/>
      <c r="O23" s="366"/>
      <c r="P23" s="366"/>
      <c r="Q23" s="366"/>
      <c r="R23" s="1392">
        <v>1.4999999999999999E-2</v>
      </c>
      <c r="S23" s="367">
        <v>0.03</v>
      </c>
      <c r="T23" s="367">
        <v>4.4999999999999998E-2</v>
      </c>
      <c r="U23" s="367">
        <v>0.06</v>
      </c>
      <c r="V23" s="367">
        <v>7.5000000000000011E-2</v>
      </c>
      <c r="W23" s="367">
        <v>7.5000000000000011E-2</v>
      </c>
      <c r="X23" s="367">
        <v>7.5000000000000011E-2</v>
      </c>
      <c r="Y23" s="367">
        <v>7.5000000000000011E-2</v>
      </c>
      <c r="Z23" s="367">
        <v>7.5000000000000011E-2</v>
      </c>
      <c r="AA23" s="367">
        <v>7.5000000000000011E-2</v>
      </c>
      <c r="AB23" s="367">
        <v>7.5000000000000011E-2</v>
      </c>
      <c r="AC23" s="367">
        <v>7.5000000000000011E-2</v>
      </c>
      <c r="AD23" s="367">
        <v>7.5000000000000011E-2</v>
      </c>
      <c r="AE23" s="367">
        <v>7.5000000000000011E-2</v>
      </c>
      <c r="AF23" s="367">
        <v>7.5000000000000011E-2</v>
      </c>
      <c r="AG23" s="367">
        <v>7.5000000000000011E-2</v>
      </c>
      <c r="AH23" s="367">
        <v>7.5000000000000011E-2</v>
      </c>
      <c r="AI23" s="367">
        <v>7.5000000000000011E-2</v>
      </c>
      <c r="AJ23" s="367">
        <v>7.5000000000000011E-2</v>
      </c>
      <c r="AK23" s="367">
        <v>7.5000000000000011E-2</v>
      </c>
      <c r="AL23" s="367">
        <v>7.5000000000000011E-2</v>
      </c>
      <c r="AM23" s="367">
        <v>7.5000000000000011E-2</v>
      </c>
      <c r="AN23" s="367">
        <v>7.5000000000000011E-2</v>
      </c>
      <c r="AO23" s="367">
        <v>7.5000000000000011E-2</v>
      </c>
      <c r="AP23" s="367">
        <v>7.5000000000000011E-2</v>
      </c>
      <c r="AQ23" s="367">
        <v>7.5000000000000011E-2</v>
      </c>
      <c r="AR23" s="367">
        <v>7.5000000000000011E-2</v>
      </c>
      <c r="AS23" s="367">
        <v>7.5000000000000011E-2</v>
      </c>
      <c r="AT23" s="367">
        <v>7.5000000000000011E-2</v>
      </c>
      <c r="AU23" s="367">
        <v>7.5000000000000011E-2</v>
      </c>
      <c r="AV23" s="367">
        <v>7.5000000000000011E-2</v>
      </c>
      <c r="AW23" s="367">
        <v>7.5000000000000011E-2</v>
      </c>
      <c r="AX23" s="367">
        <v>7.5000000000000011E-2</v>
      </c>
      <c r="AY23" s="367">
        <v>7.5000000000000011E-2</v>
      </c>
      <c r="AZ23" s="367">
        <v>7.5000000000000011E-2</v>
      </c>
      <c r="BA23" s="367">
        <v>7.5000000000000011E-2</v>
      </c>
      <c r="BB23" s="367">
        <v>7.5000000000000011E-2</v>
      </c>
      <c r="BC23" s="367">
        <v>7.5000000000000011E-2</v>
      </c>
      <c r="BD23" s="367">
        <v>7.5000000000000011E-2</v>
      </c>
      <c r="BE23" s="367">
        <v>7.5000000000000011E-2</v>
      </c>
      <c r="BF23" s="367">
        <v>7.5000000000000011E-2</v>
      </c>
      <c r="BG23" s="367">
        <v>7.5000000000000011E-2</v>
      </c>
      <c r="BH23" s="367">
        <v>7.5000000000000011E-2</v>
      </c>
      <c r="BI23" s="367">
        <v>7.5000000000000011E-2</v>
      </c>
      <c r="BJ23" s="367">
        <v>7.5000000000000011E-2</v>
      </c>
      <c r="BK23" s="367">
        <v>7.5000000000000011E-2</v>
      </c>
      <c r="BL23" s="367">
        <v>7.5000000000000011E-2</v>
      </c>
      <c r="BM23" s="367">
        <v>7.5000000000000011E-2</v>
      </c>
      <c r="BN23" s="367">
        <v>7.5000000000000011E-2</v>
      </c>
      <c r="BO23" s="367">
        <v>7.5000000000000011E-2</v>
      </c>
      <c r="BP23" s="368"/>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6"/>
    </row>
    <row r="24" spans="2:92" ht="14.4" thickBot="1" x14ac:dyDescent="0.3">
      <c r="B2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 s="1417" t="s">
        <v>2054</v>
      </c>
      <c r="D24" s="1418" t="s">
        <v>2053</v>
      </c>
      <c r="E24" s="1419" t="s">
        <v>1278</v>
      </c>
      <c r="F24" s="1420" t="str">
        <f>VLOOKUP(TBL5_OptBen[[#This Row],[Option Type (defined list)]],'Option Typs_Grps'!B$2:C$47, 2, FALSE)</f>
        <v>Customer Options</v>
      </c>
      <c r="G24" s="1417" t="s">
        <v>1783</v>
      </c>
      <c r="H24" s="1418" t="s">
        <v>1934</v>
      </c>
      <c r="I24" s="1421" t="s">
        <v>354</v>
      </c>
      <c r="J24" s="1422" t="s">
        <v>145</v>
      </c>
      <c r="K24" s="1423">
        <v>2</v>
      </c>
      <c r="L24" s="1224"/>
      <c r="M24" s="366"/>
      <c r="N24" s="366"/>
      <c r="O24" s="366"/>
      <c r="P24" s="366"/>
      <c r="Q24" s="366"/>
      <c r="R24" s="1392">
        <v>0</v>
      </c>
      <c r="S24" s="367">
        <v>8.7499999999999994E-2</v>
      </c>
      <c r="T24" s="367">
        <v>0.74750000000000005</v>
      </c>
      <c r="U24" s="367">
        <v>1.8695999999999999</v>
      </c>
      <c r="V24" s="367">
        <v>3.4392999999999998</v>
      </c>
      <c r="W24" s="367">
        <v>5.2717000000000001</v>
      </c>
      <c r="X24" s="367">
        <v>7.0327999999999999</v>
      </c>
      <c r="Y24" s="367">
        <v>8.5709999999999997</v>
      </c>
      <c r="Z24" s="367">
        <v>9.8887</v>
      </c>
      <c r="AA24" s="367">
        <v>10.0786</v>
      </c>
      <c r="AB24" s="367">
        <v>10.0786</v>
      </c>
      <c r="AC24" s="367">
        <v>10.0786</v>
      </c>
      <c r="AD24" s="367">
        <v>10.0786</v>
      </c>
      <c r="AE24" s="367">
        <v>10.0786</v>
      </c>
      <c r="AF24" s="367">
        <v>10.0786</v>
      </c>
      <c r="AG24" s="367">
        <v>10.0786</v>
      </c>
      <c r="AH24" s="367">
        <v>10.0786</v>
      </c>
      <c r="AI24" s="367">
        <v>10.0786</v>
      </c>
      <c r="AJ24" s="367">
        <v>10.0786</v>
      </c>
      <c r="AK24" s="367">
        <v>10.0786</v>
      </c>
      <c r="AL24" s="367">
        <v>10.0786</v>
      </c>
      <c r="AM24" s="367">
        <v>10.0786</v>
      </c>
      <c r="AN24" s="367">
        <v>10.0786</v>
      </c>
      <c r="AO24" s="367">
        <v>10.0786</v>
      </c>
      <c r="AP24" s="367">
        <v>10.0786</v>
      </c>
      <c r="AQ24" s="367">
        <v>10.0786</v>
      </c>
      <c r="AR24" s="367">
        <v>10.0786</v>
      </c>
      <c r="AS24" s="367">
        <v>10.0786</v>
      </c>
      <c r="AT24" s="367">
        <v>10.0786</v>
      </c>
      <c r="AU24" s="367">
        <v>10.0786</v>
      </c>
      <c r="AV24" s="367">
        <v>10.0786</v>
      </c>
      <c r="AW24" s="367">
        <v>10.0786</v>
      </c>
      <c r="AX24" s="367">
        <v>10.0786</v>
      </c>
      <c r="AY24" s="367">
        <v>10.0786</v>
      </c>
      <c r="AZ24" s="367">
        <v>10.0786</v>
      </c>
      <c r="BA24" s="367">
        <v>10.0786</v>
      </c>
      <c r="BB24" s="367">
        <v>10.0786</v>
      </c>
      <c r="BC24" s="367">
        <v>10.0786</v>
      </c>
      <c r="BD24" s="367">
        <v>10.0786</v>
      </c>
      <c r="BE24" s="367">
        <v>10.0786</v>
      </c>
      <c r="BF24" s="367">
        <v>10.0786</v>
      </c>
      <c r="BG24" s="367">
        <v>10.0786</v>
      </c>
      <c r="BH24" s="367">
        <v>10.0786</v>
      </c>
      <c r="BI24" s="367">
        <v>10.0786</v>
      </c>
      <c r="BJ24" s="367">
        <v>10.0786</v>
      </c>
      <c r="BK24" s="367">
        <v>10.0786</v>
      </c>
      <c r="BL24" s="367">
        <v>10.0786</v>
      </c>
      <c r="BM24" s="367">
        <v>10.0786</v>
      </c>
      <c r="BN24" s="367">
        <v>10.0786</v>
      </c>
      <c r="BO24" s="367">
        <v>10.0786</v>
      </c>
      <c r="BP24" s="368"/>
      <c r="BQ24" s="355"/>
      <c r="BR24" s="355"/>
      <c r="BS24" s="355"/>
      <c r="BT24" s="355"/>
      <c r="BU24" s="355"/>
      <c r="BV24" s="355"/>
      <c r="BW24" s="355"/>
      <c r="BX24" s="355"/>
      <c r="BY24" s="355"/>
      <c r="BZ24" s="355"/>
      <c r="CA24" s="355"/>
      <c r="CB24" s="355"/>
      <c r="CC24" s="355"/>
      <c r="CD24" s="355"/>
      <c r="CE24" s="355"/>
      <c r="CF24" s="355"/>
      <c r="CG24" s="355"/>
      <c r="CH24" s="355"/>
      <c r="CI24" s="355"/>
      <c r="CJ24" s="355"/>
      <c r="CK24" s="355"/>
      <c r="CL24" s="355"/>
      <c r="CM24" s="355"/>
      <c r="CN24" s="356"/>
    </row>
    <row r="25" spans="2:92" ht="14.4" thickBot="1" x14ac:dyDescent="0.3">
      <c r="B2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 s="1417" t="s">
        <v>2086</v>
      </c>
      <c r="D25" s="1418" t="s">
        <v>2085</v>
      </c>
      <c r="E25" s="1222" t="s">
        <v>777</v>
      </c>
      <c r="F25" s="1420" t="str">
        <f>VLOOKUP(TBL5_OptBen[[#This Row],[Option Type (defined list)]],'Option Typs_Grps'!B$2:C$47, 2, FALSE)</f>
        <v>Customer Options</v>
      </c>
      <c r="G25" s="1417" t="s">
        <v>1783</v>
      </c>
      <c r="H25" s="1418" t="s">
        <v>1934</v>
      </c>
      <c r="I25" s="1421" t="s">
        <v>354</v>
      </c>
      <c r="J25" s="1422" t="s">
        <v>145</v>
      </c>
      <c r="K25" s="1423">
        <v>2</v>
      </c>
      <c r="L25" s="1224"/>
      <c r="M25" s="366"/>
      <c r="N25" s="366"/>
      <c r="O25" s="366"/>
      <c r="P25" s="366"/>
      <c r="Q25" s="366"/>
      <c r="R25" s="1392">
        <v>4.4000000000000004E-2</v>
      </c>
      <c r="S25" s="367">
        <v>8.8000000000000009E-2</v>
      </c>
      <c r="T25" s="367">
        <v>0.13200000000000001</v>
      </c>
      <c r="U25" s="367">
        <v>0.17600000000000002</v>
      </c>
      <c r="V25" s="367">
        <v>0.22</v>
      </c>
      <c r="W25" s="367">
        <v>0.26400000000000001</v>
      </c>
      <c r="X25" s="367">
        <v>0.308</v>
      </c>
      <c r="Y25" s="367">
        <v>0.35200000000000004</v>
      </c>
      <c r="Z25" s="367">
        <v>0.39600000000000002</v>
      </c>
      <c r="AA25" s="367">
        <v>0.44</v>
      </c>
      <c r="AB25" s="367">
        <v>0.48399999999999999</v>
      </c>
      <c r="AC25" s="367">
        <v>0.52800000000000002</v>
      </c>
      <c r="AD25" s="367">
        <v>0.57200000000000006</v>
      </c>
      <c r="AE25" s="367">
        <v>0.61599999999999999</v>
      </c>
      <c r="AF25" s="367">
        <v>0.65999999999999992</v>
      </c>
      <c r="AG25" s="367">
        <v>0.70400000000000007</v>
      </c>
      <c r="AH25" s="367">
        <v>0.748</v>
      </c>
      <c r="AI25" s="367">
        <v>0.79200000000000004</v>
      </c>
      <c r="AJ25" s="367">
        <v>0.83599999999999997</v>
      </c>
      <c r="AK25" s="367">
        <v>0.88</v>
      </c>
      <c r="AL25" s="367">
        <v>0.92400000000000004</v>
      </c>
      <c r="AM25" s="367">
        <v>0.96799999999999997</v>
      </c>
      <c r="AN25" s="367">
        <v>1.012</v>
      </c>
      <c r="AO25" s="367">
        <v>1.056</v>
      </c>
      <c r="AP25" s="367">
        <v>1.1000000000000001</v>
      </c>
      <c r="AQ25" s="367">
        <v>1.1000000000000001</v>
      </c>
      <c r="AR25" s="367">
        <v>1.1000000000000001</v>
      </c>
      <c r="AS25" s="367">
        <v>1.1000000000000001</v>
      </c>
      <c r="AT25" s="367">
        <v>1.1000000000000001</v>
      </c>
      <c r="AU25" s="367">
        <v>1.1000000000000001</v>
      </c>
      <c r="AV25" s="367">
        <v>1.1000000000000001</v>
      </c>
      <c r="AW25" s="367">
        <v>1.1000000000000001</v>
      </c>
      <c r="AX25" s="367">
        <v>1.1000000000000001</v>
      </c>
      <c r="AY25" s="367">
        <v>1.1000000000000001</v>
      </c>
      <c r="AZ25" s="367">
        <v>1.1000000000000001</v>
      </c>
      <c r="BA25" s="367">
        <v>1.1000000000000001</v>
      </c>
      <c r="BB25" s="367">
        <v>1.1000000000000001</v>
      </c>
      <c r="BC25" s="367">
        <v>1.1000000000000001</v>
      </c>
      <c r="BD25" s="367">
        <v>1.1000000000000001</v>
      </c>
      <c r="BE25" s="367">
        <v>1.1000000000000001</v>
      </c>
      <c r="BF25" s="367">
        <v>1.1000000000000001</v>
      </c>
      <c r="BG25" s="367">
        <v>1.1000000000000001</v>
      </c>
      <c r="BH25" s="367">
        <v>1.1000000000000001</v>
      </c>
      <c r="BI25" s="367">
        <v>1.1000000000000001</v>
      </c>
      <c r="BJ25" s="367">
        <v>1.1000000000000001</v>
      </c>
      <c r="BK25" s="367">
        <v>1.1000000000000001</v>
      </c>
      <c r="BL25" s="367">
        <v>1.1000000000000001</v>
      </c>
      <c r="BM25" s="367">
        <v>1.1000000000000001</v>
      </c>
      <c r="BN25" s="367">
        <v>1.1000000000000001</v>
      </c>
      <c r="BO25" s="367">
        <v>1.1000000000000001</v>
      </c>
      <c r="BP25" s="368"/>
      <c r="BQ25" s="355"/>
      <c r="BR25" s="355"/>
      <c r="BS25" s="355"/>
      <c r="BT25" s="355"/>
      <c r="BU25" s="355"/>
      <c r="BV25" s="355"/>
      <c r="BW25" s="355"/>
      <c r="BX25" s="355"/>
      <c r="BY25" s="355"/>
      <c r="BZ25" s="355"/>
      <c r="CA25" s="355"/>
      <c r="CB25" s="355"/>
      <c r="CC25" s="355"/>
      <c r="CD25" s="355"/>
      <c r="CE25" s="355"/>
      <c r="CF25" s="355"/>
      <c r="CG25" s="355"/>
      <c r="CH25" s="355"/>
      <c r="CI25" s="355"/>
      <c r="CJ25" s="355"/>
      <c r="CK25" s="355"/>
      <c r="CL25" s="355"/>
      <c r="CM25" s="355"/>
      <c r="CN25" s="356"/>
    </row>
    <row r="26" spans="2:92" ht="14.4" thickBot="1" x14ac:dyDescent="0.3">
      <c r="B2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 s="1417" t="s">
        <v>2052</v>
      </c>
      <c r="D26" s="1418" t="s">
        <v>2051</v>
      </c>
      <c r="E26" s="1419" t="s">
        <v>777</v>
      </c>
      <c r="F26" s="1420" t="str">
        <f>VLOOKUP(TBL5_OptBen[[#This Row],[Option Type (defined list)]],'Option Typs_Grps'!B$2:C$47, 2, FALSE)</f>
        <v>Customer Options</v>
      </c>
      <c r="G26" s="1417" t="s">
        <v>1783</v>
      </c>
      <c r="H26" s="1418" t="s">
        <v>1934</v>
      </c>
      <c r="I26" s="1421" t="s">
        <v>354</v>
      </c>
      <c r="J26" s="1422" t="s">
        <v>145</v>
      </c>
      <c r="K26" s="1423">
        <v>2</v>
      </c>
      <c r="L26" s="1224"/>
      <c r="M26" s="366"/>
      <c r="N26" s="366"/>
      <c r="O26" s="366"/>
      <c r="P26" s="366"/>
      <c r="Q26" s="366"/>
      <c r="R26" s="1392">
        <v>1E-4</v>
      </c>
      <c r="S26" s="367">
        <v>2.9999999999999997E-4</v>
      </c>
      <c r="T26" s="367">
        <v>4.0000000000000002E-4</v>
      </c>
      <c r="U26" s="367">
        <v>5.9999999999999995E-4</v>
      </c>
      <c r="V26" s="367">
        <v>8.0000000000000004E-4</v>
      </c>
      <c r="W26" s="367">
        <v>1E-3</v>
      </c>
      <c r="X26" s="367">
        <v>1.2000000000000001E-3</v>
      </c>
      <c r="Y26" s="367">
        <v>1.2999999999999999E-3</v>
      </c>
      <c r="Z26" s="367">
        <v>1.5E-3</v>
      </c>
      <c r="AA26" s="367">
        <v>1.7000000000000001E-3</v>
      </c>
      <c r="AB26" s="367">
        <v>1.8E-3</v>
      </c>
      <c r="AC26" s="367">
        <v>2.0999999999999999E-3</v>
      </c>
      <c r="AD26" s="367">
        <v>2.3E-3</v>
      </c>
      <c r="AE26" s="367">
        <v>2.4000000000000002E-3</v>
      </c>
      <c r="AF26" s="367">
        <v>2.5999999999999999E-3</v>
      </c>
      <c r="AG26" s="367">
        <v>2.7000000000000001E-3</v>
      </c>
      <c r="AH26" s="367">
        <v>3.0000000000000001E-3</v>
      </c>
      <c r="AI26" s="367">
        <v>3.1999999999999997E-3</v>
      </c>
      <c r="AJ26" s="367">
        <v>3.3E-3</v>
      </c>
      <c r="AK26" s="367">
        <v>3.5000000000000001E-3</v>
      </c>
      <c r="AL26" s="367">
        <v>3.6999999999999997E-3</v>
      </c>
      <c r="AM26" s="367">
        <v>3.8E-3</v>
      </c>
      <c r="AN26" s="367">
        <v>4.1000000000000003E-3</v>
      </c>
      <c r="AO26" s="367">
        <v>4.1999999999999997E-3</v>
      </c>
      <c r="AP26" s="367">
        <v>4.4000000000000003E-3</v>
      </c>
      <c r="AQ26" s="367">
        <v>4.4000000000000003E-3</v>
      </c>
      <c r="AR26" s="367">
        <v>4.4000000000000003E-3</v>
      </c>
      <c r="AS26" s="367">
        <v>4.4000000000000003E-3</v>
      </c>
      <c r="AT26" s="367">
        <v>4.4000000000000003E-3</v>
      </c>
      <c r="AU26" s="367">
        <v>4.4000000000000003E-3</v>
      </c>
      <c r="AV26" s="367">
        <v>4.4000000000000003E-3</v>
      </c>
      <c r="AW26" s="367">
        <v>4.4000000000000003E-3</v>
      </c>
      <c r="AX26" s="367">
        <v>4.4000000000000003E-3</v>
      </c>
      <c r="AY26" s="367">
        <v>4.4000000000000003E-3</v>
      </c>
      <c r="AZ26" s="367">
        <v>4.4000000000000003E-3</v>
      </c>
      <c r="BA26" s="367">
        <v>4.4000000000000003E-3</v>
      </c>
      <c r="BB26" s="367">
        <v>4.4000000000000003E-3</v>
      </c>
      <c r="BC26" s="367">
        <v>4.4000000000000003E-3</v>
      </c>
      <c r="BD26" s="367">
        <v>4.4000000000000003E-3</v>
      </c>
      <c r="BE26" s="367">
        <v>4.4000000000000003E-3</v>
      </c>
      <c r="BF26" s="367">
        <v>4.4000000000000003E-3</v>
      </c>
      <c r="BG26" s="367">
        <v>4.4000000000000003E-3</v>
      </c>
      <c r="BH26" s="367">
        <v>4.4000000000000003E-3</v>
      </c>
      <c r="BI26" s="367">
        <v>4.4000000000000003E-3</v>
      </c>
      <c r="BJ26" s="367">
        <v>4.4000000000000003E-3</v>
      </c>
      <c r="BK26" s="367">
        <v>4.4000000000000003E-3</v>
      </c>
      <c r="BL26" s="367">
        <v>4.4000000000000003E-3</v>
      </c>
      <c r="BM26" s="367">
        <v>4.4000000000000003E-3</v>
      </c>
      <c r="BN26" s="367">
        <v>4.4000000000000003E-3</v>
      </c>
      <c r="BO26" s="367">
        <v>4.4000000000000003E-3</v>
      </c>
      <c r="BP26" s="368"/>
      <c r="BQ26" s="355"/>
      <c r="BR26" s="355"/>
      <c r="BS26" s="355"/>
      <c r="BT26" s="355"/>
      <c r="BU26" s="355"/>
      <c r="BV26" s="355"/>
      <c r="BW26" s="355"/>
      <c r="BX26" s="355"/>
      <c r="BY26" s="355"/>
      <c r="BZ26" s="355"/>
      <c r="CA26" s="355"/>
      <c r="CB26" s="355"/>
      <c r="CC26" s="355"/>
      <c r="CD26" s="355"/>
      <c r="CE26" s="355"/>
      <c r="CF26" s="355"/>
      <c r="CG26" s="355"/>
      <c r="CH26" s="355"/>
      <c r="CI26" s="355"/>
      <c r="CJ26" s="355"/>
      <c r="CK26" s="355"/>
      <c r="CL26" s="355"/>
      <c r="CM26" s="355"/>
      <c r="CN26" s="356"/>
    </row>
    <row r="27" spans="2:92" ht="14.4" thickBot="1" x14ac:dyDescent="0.3">
      <c r="B2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 s="1417" t="s">
        <v>1685</v>
      </c>
      <c r="D27" s="1418" t="s">
        <v>1874</v>
      </c>
      <c r="E27" s="1419" t="s">
        <v>773</v>
      </c>
      <c r="F27" s="1420" t="str">
        <f>VLOOKUP(TBL5_OptBen[[#This Row],[Option Type (defined list)]],'Option Typs_Grps'!B$2:C$47, 2, FALSE)</f>
        <v>Distribution Options</v>
      </c>
      <c r="G27" s="1417" t="s">
        <v>1783</v>
      </c>
      <c r="H27" s="1418" t="s">
        <v>1934</v>
      </c>
      <c r="I27" s="1421" t="s">
        <v>354</v>
      </c>
      <c r="J27" s="1422" t="s">
        <v>145</v>
      </c>
      <c r="K27" s="1423">
        <v>2</v>
      </c>
      <c r="L27" s="1224"/>
      <c r="M27" s="366"/>
      <c r="N27" s="366"/>
      <c r="O27" s="366"/>
      <c r="P27" s="366"/>
      <c r="Q27" s="366"/>
      <c r="R27" s="1392"/>
      <c r="S27" s="367"/>
      <c r="T27" s="367"/>
      <c r="U27" s="367"/>
      <c r="V27" s="367"/>
      <c r="W27" s="367"/>
      <c r="X27" s="367"/>
      <c r="Y27" s="367"/>
      <c r="Z27" s="367">
        <v>4.0999999999999996</v>
      </c>
      <c r="AA27" s="367">
        <v>4.0999999999999996</v>
      </c>
      <c r="AB27" s="367">
        <v>4.0999999999999996</v>
      </c>
      <c r="AC27" s="367">
        <v>4.0999999999999996</v>
      </c>
      <c r="AD27" s="367">
        <v>4.0999999999999996</v>
      </c>
      <c r="AE27" s="367">
        <v>4.0999999999999996</v>
      </c>
      <c r="AF27" s="367">
        <v>4.0999999999999996</v>
      </c>
      <c r="AG27" s="367">
        <v>4.0999999999999996</v>
      </c>
      <c r="AH27" s="367">
        <v>4.0999999999999996</v>
      </c>
      <c r="AI27" s="367">
        <v>4.0999999999999996</v>
      </c>
      <c r="AJ27" s="367">
        <v>4.0999999999999996</v>
      </c>
      <c r="AK27" s="367">
        <v>4.0999999999999996</v>
      </c>
      <c r="AL27" s="367">
        <v>4.0999999999999996</v>
      </c>
      <c r="AM27" s="367">
        <v>4.0999999999999996</v>
      </c>
      <c r="AN27" s="367">
        <v>4.0999999999999996</v>
      </c>
      <c r="AO27" s="367">
        <v>4.0999999999999996</v>
      </c>
      <c r="AP27" s="367">
        <v>4.0999999999999996</v>
      </c>
      <c r="AQ27" s="367">
        <v>4.0999999999999996</v>
      </c>
      <c r="AR27" s="367">
        <v>4.0999999999999996</v>
      </c>
      <c r="AS27" s="367">
        <v>4.0999999999999996</v>
      </c>
      <c r="AT27" s="367">
        <v>4.0999999999999996</v>
      </c>
      <c r="AU27" s="367">
        <v>4.0999999999999996</v>
      </c>
      <c r="AV27" s="367">
        <v>4.0999999999999996</v>
      </c>
      <c r="AW27" s="367">
        <v>4.0999999999999996</v>
      </c>
      <c r="AX27" s="367">
        <v>4.0999999999999996</v>
      </c>
      <c r="AY27" s="367">
        <v>4.0999999999999996</v>
      </c>
      <c r="AZ27" s="367">
        <v>4.0999999999999996</v>
      </c>
      <c r="BA27" s="367">
        <v>4.0999999999999996</v>
      </c>
      <c r="BB27" s="367">
        <v>4.0999999999999996</v>
      </c>
      <c r="BC27" s="367">
        <v>4.0999999999999996</v>
      </c>
      <c r="BD27" s="367">
        <v>4.0999999999999996</v>
      </c>
      <c r="BE27" s="367">
        <v>4.0999999999999996</v>
      </c>
      <c r="BF27" s="367">
        <v>4.0999999999999996</v>
      </c>
      <c r="BG27" s="367">
        <v>4.0999999999999996</v>
      </c>
      <c r="BH27" s="367">
        <v>4.0999999999999996</v>
      </c>
      <c r="BI27" s="367">
        <v>4.0999999999999996</v>
      </c>
      <c r="BJ27" s="367">
        <v>4.0999999999999996</v>
      </c>
      <c r="BK27" s="367">
        <v>4.0999999999999996</v>
      </c>
      <c r="BL27" s="367">
        <v>4.0999999999999996</v>
      </c>
      <c r="BM27" s="367">
        <v>4.0999999999999996</v>
      </c>
      <c r="BN27" s="367">
        <v>4.0999999999999996</v>
      </c>
      <c r="BO27" s="367">
        <v>4.0999999999999996</v>
      </c>
      <c r="BP27" s="368"/>
      <c r="BQ27" s="355"/>
      <c r="BR27" s="355"/>
      <c r="BS27" s="355"/>
      <c r="BT27" s="355"/>
      <c r="BU27" s="355"/>
      <c r="BV27" s="355"/>
      <c r="BW27" s="355"/>
      <c r="BX27" s="355"/>
      <c r="BY27" s="355"/>
      <c r="BZ27" s="355"/>
      <c r="CA27" s="355"/>
      <c r="CB27" s="355"/>
      <c r="CC27" s="355"/>
      <c r="CD27" s="355"/>
      <c r="CE27" s="355"/>
      <c r="CF27" s="355"/>
      <c r="CG27" s="355"/>
      <c r="CH27" s="355"/>
      <c r="CI27" s="355"/>
      <c r="CJ27" s="355"/>
      <c r="CK27" s="355"/>
      <c r="CL27" s="355"/>
      <c r="CM27" s="355"/>
      <c r="CN27" s="356"/>
    </row>
    <row r="28" spans="2:92" ht="14.4" thickBot="1" x14ac:dyDescent="0.3">
      <c r="B2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 s="1417" t="s">
        <v>2226</v>
      </c>
      <c r="D28" s="1418" t="s">
        <v>2225</v>
      </c>
      <c r="E28" s="1419" t="s">
        <v>773</v>
      </c>
      <c r="F28" s="1420" t="str">
        <f>VLOOKUP(TBL5_OptBen[[#This Row],[Option Type (defined list)]],'Option Typs_Grps'!B$2:C$47, 2, FALSE)</f>
        <v>Distribution Options</v>
      </c>
      <c r="G28" s="1417" t="s">
        <v>1783</v>
      </c>
      <c r="H28" s="1418" t="s">
        <v>1934</v>
      </c>
      <c r="I28" s="1421" t="s">
        <v>354</v>
      </c>
      <c r="J28" s="1422" t="s">
        <v>145</v>
      </c>
      <c r="K28" s="1423">
        <v>2</v>
      </c>
      <c r="L28" s="1224"/>
      <c r="M28" s="366"/>
      <c r="N28" s="366"/>
      <c r="O28" s="366"/>
      <c r="P28" s="366"/>
      <c r="Q28" s="366"/>
      <c r="R28" s="1392"/>
      <c r="S28" s="367"/>
      <c r="T28" s="367"/>
      <c r="U28" s="367"/>
      <c r="V28" s="367"/>
      <c r="W28" s="367"/>
      <c r="X28" s="367"/>
      <c r="Y28" s="367"/>
      <c r="Z28" s="367"/>
      <c r="AA28" s="367"/>
      <c r="AB28" s="367"/>
      <c r="AC28" s="367"/>
      <c r="AD28" s="367"/>
      <c r="AE28" s="367"/>
      <c r="AF28" s="367"/>
      <c r="AG28" s="367"/>
      <c r="AH28" s="367"/>
      <c r="AI28" s="367"/>
      <c r="AJ28" s="367"/>
      <c r="AK28" s="367"/>
      <c r="AL28" s="367"/>
      <c r="AM28" s="367">
        <v>0</v>
      </c>
      <c r="AN28" s="367">
        <v>0</v>
      </c>
      <c r="AO28" s="367">
        <v>0</v>
      </c>
      <c r="AP28" s="367">
        <v>0</v>
      </c>
      <c r="AQ28" s="367">
        <v>0</v>
      </c>
      <c r="AR28" s="367">
        <v>0</v>
      </c>
      <c r="AS28" s="367">
        <v>0</v>
      </c>
      <c r="AT28" s="367">
        <v>0</v>
      </c>
      <c r="AU28" s="367">
        <v>0</v>
      </c>
      <c r="AV28" s="367">
        <v>0</v>
      </c>
      <c r="AW28" s="367">
        <v>0</v>
      </c>
      <c r="AX28" s="367">
        <v>0</v>
      </c>
      <c r="AY28" s="367">
        <v>0</v>
      </c>
      <c r="AZ28" s="367">
        <v>0</v>
      </c>
      <c r="BA28" s="367">
        <v>0</v>
      </c>
      <c r="BB28" s="367">
        <v>0</v>
      </c>
      <c r="BC28" s="367">
        <v>0</v>
      </c>
      <c r="BD28" s="367">
        <v>0</v>
      </c>
      <c r="BE28" s="367">
        <v>0</v>
      </c>
      <c r="BF28" s="367">
        <v>0</v>
      </c>
      <c r="BG28" s="367">
        <v>0</v>
      </c>
      <c r="BH28" s="367">
        <v>0</v>
      </c>
      <c r="BI28" s="367">
        <v>0</v>
      </c>
      <c r="BJ28" s="367">
        <v>0</v>
      </c>
      <c r="BK28" s="367">
        <v>0</v>
      </c>
      <c r="BL28" s="367">
        <v>0</v>
      </c>
      <c r="BM28" s="367">
        <v>0</v>
      </c>
      <c r="BN28" s="367">
        <v>0</v>
      </c>
      <c r="BO28" s="367">
        <v>0</v>
      </c>
      <c r="BP28" s="368"/>
      <c r="BQ28" s="355"/>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6"/>
    </row>
    <row r="29" spans="2:92" ht="14.4" thickBot="1" x14ac:dyDescent="0.3">
      <c r="B2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 s="1417" t="s">
        <v>2224</v>
      </c>
      <c r="D29" s="1418" t="s">
        <v>2223</v>
      </c>
      <c r="E29" s="1419" t="s">
        <v>773</v>
      </c>
      <c r="F29" s="1420" t="str">
        <f>VLOOKUP(TBL5_OptBen[[#This Row],[Option Type (defined list)]],'Option Typs_Grps'!B$2:C$47, 2, FALSE)</f>
        <v>Distribution Options</v>
      </c>
      <c r="G29" s="1417" t="s">
        <v>1783</v>
      </c>
      <c r="H29" s="1418" t="s">
        <v>1934</v>
      </c>
      <c r="I29" s="1421" t="s">
        <v>354</v>
      </c>
      <c r="J29" s="1422" t="s">
        <v>145</v>
      </c>
      <c r="K29" s="1423">
        <v>2</v>
      </c>
      <c r="L29" s="1224"/>
      <c r="M29" s="366"/>
      <c r="N29" s="366"/>
      <c r="O29" s="366"/>
      <c r="P29" s="366"/>
      <c r="Q29" s="366"/>
      <c r="R29" s="1392"/>
      <c r="S29" s="367"/>
      <c r="T29" s="367"/>
      <c r="U29" s="367"/>
      <c r="V29" s="367"/>
      <c r="W29" s="367"/>
      <c r="X29" s="367"/>
      <c r="Y29" s="367"/>
      <c r="Z29" s="367"/>
      <c r="AA29" s="367"/>
      <c r="AB29" s="367"/>
      <c r="AC29" s="367"/>
      <c r="AD29" s="367"/>
      <c r="AE29" s="367"/>
      <c r="AF29" s="367"/>
      <c r="AG29" s="367"/>
      <c r="AH29" s="367"/>
      <c r="AI29" s="367"/>
      <c r="AJ29" s="367"/>
      <c r="AK29" s="367"/>
      <c r="AL29" s="367"/>
      <c r="AM29" s="367"/>
      <c r="AN29" s="367"/>
      <c r="AO29" s="367">
        <v>0</v>
      </c>
      <c r="AP29" s="367">
        <v>0</v>
      </c>
      <c r="AQ29" s="367">
        <v>0</v>
      </c>
      <c r="AR29" s="367">
        <v>0</v>
      </c>
      <c r="AS29" s="367">
        <v>0</v>
      </c>
      <c r="AT29" s="367">
        <v>0</v>
      </c>
      <c r="AU29" s="367">
        <v>0</v>
      </c>
      <c r="AV29" s="367">
        <v>0</v>
      </c>
      <c r="AW29" s="367">
        <v>0</v>
      </c>
      <c r="AX29" s="367">
        <v>0</v>
      </c>
      <c r="AY29" s="367">
        <v>0</v>
      </c>
      <c r="AZ29" s="367">
        <v>0</v>
      </c>
      <c r="BA29" s="367">
        <v>0</v>
      </c>
      <c r="BB29" s="367">
        <v>0</v>
      </c>
      <c r="BC29" s="367">
        <v>0</v>
      </c>
      <c r="BD29" s="367">
        <v>0</v>
      </c>
      <c r="BE29" s="367">
        <v>0</v>
      </c>
      <c r="BF29" s="367">
        <v>0</v>
      </c>
      <c r="BG29" s="367">
        <v>0</v>
      </c>
      <c r="BH29" s="367">
        <v>0</v>
      </c>
      <c r="BI29" s="367">
        <v>0</v>
      </c>
      <c r="BJ29" s="367">
        <v>0</v>
      </c>
      <c r="BK29" s="367">
        <v>0</v>
      </c>
      <c r="BL29" s="367">
        <v>0</v>
      </c>
      <c r="BM29" s="367">
        <v>0</v>
      </c>
      <c r="BN29" s="367">
        <v>0</v>
      </c>
      <c r="BO29" s="367">
        <v>0</v>
      </c>
      <c r="BP29" s="368"/>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6"/>
    </row>
    <row r="30" spans="2:92" ht="14.4" thickBot="1" x14ac:dyDescent="0.3">
      <c r="B3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0" s="1417" t="s">
        <v>2222</v>
      </c>
      <c r="D30" s="1418" t="s">
        <v>2221</v>
      </c>
      <c r="E30" s="1419" t="s">
        <v>770</v>
      </c>
      <c r="F30" s="1420" t="str">
        <f>VLOOKUP(TBL5_OptBen[[#This Row],[Option Type (defined list)]],'Option Typs_Grps'!B$2:C$47, 2, FALSE)</f>
        <v>Resource Options</v>
      </c>
      <c r="G30" s="1417" t="s">
        <v>1783</v>
      </c>
      <c r="H30" s="1418" t="s">
        <v>1934</v>
      </c>
      <c r="I30" s="1421" t="s">
        <v>354</v>
      </c>
      <c r="J30" s="1422" t="s">
        <v>145</v>
      </c>
      <c r="K30" s="1423">
        <v>2</v>
      </c>
      <c r="L30" s="1224"/>
      <c r="M30" s="366"/>
      <c r="N30" s="366"/>
      <c r="O30" s="366"/>
      <c r="P30" s="366"/>
      <c r="Q30" s="366"/>
      <c r="R30" s="1392"/>
      <c r="S30" s="367"/>
      <c r="T30" s="367"/>
      <c r="U30" s="367"/>
      <c r="V30" s="367"/>
      <c r="W30" s="367"/>
      <c r="X30" s="367"/>
      <c r="Y30" s="367"/>
      <c r="Z30" s="367"/>
      <c r="AA30" s="367"/>
      <c r="AB30" s="367"/>
      <c r="AC30" s="367"/>
      <c r="AD30" s="367"/>
      <c r="AE30" s="367"/>
      <c r="AF30" s="367"/>
      <c r="AG30" s="367"/>
      <c r="AH30" s="367"/>
      <c r="AI30" s="367"/>
      <c r="AJ30" s="367"/>
      <c r="AK30" s="367"/>
      <c r="AL30" s="367"/>
      <c r="AM30" s="367"/>
      <c r="AN30" s="367"/>
      <c r="AO30" s="367"/>
      <c r="AP30" s="367">
        <v>0</v>
      </c>
      <c r="AQ30" s="367">
        <v>0</v>
      </c>
      <c r="AR30" s="367">
        <v>0</v>
      </c>
      <c r="AS30" s="367">
        <v>0</v>
      </c>
      <c r="AT30" s="367">
        <v>0</v>
      </c>
      <c r="AU30" s="367">
        <v>0</v>
      </c>
      <c r="AV30" s="367">
        <v>0</v>
      </c>
      <c r="AW30" s="367">
        <v>0</v>
      </c>
      <c r="AX30" s="367">
        <v>0</v>
      </c>
      <c r="AY30" s="367">
        <v>0</v>
      </c>
      <c r="AZ30" s="367">
        <v>0</v>
      </c>
      <c r="BA30" s="367">
        <v>0</v>
      </c>
      <c r="BB30" s="367">
        <v>0</v>
      </c>
      <c r="BC30" s="367">
        <v>0</v>
      </c>
      <c r="BD30" s="367">
        <v>0</v>
      </c>
      <c r="BE30" s="367">
        <v>0</v>
      </c>
      <c r="BF30" s="367">
        <v>0</v>
      </c>
      <c r="BG30" s="367">
        <v>0</v>
      </c>
      <c r="BH30" s="367">
        <v>0</v>
      </c>
      <c r="BI30" s="367">
        <v>0</v>
      </c>
      <c r="BJ30" s="367">
        <v>0</v>
      </c>
      <c r="BK30" s="367">
        <v>0</v>
      </c>
      <c r="BL30" s="367">
        <v>0</v>
      </c>
      <c r="BM30" s="367">
        <v>0</v>
      </c>
      <c r="BN30" s="367">
        <v>0</v>
      </c>
      <c r="BO30" s="367">
        <v>0</v>
      </c>
      <c r="BP30" s="368"/>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6"/>
    </row>
    <row r="31" spans="2:92" ht="14.4" thickBot="1" x14ac:dyDescent="0.3">
      <c r="B3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 s="1417" t="s">
        <v>2220</v>
      </c>
      <c r="D31" s="1418" t="s">
        <v>2219</v>
      </c>
      <c r="E31" s="1419" t="s">
        <v>770</v>
      </c>
      <c r="F31" s="1420" t="str">
        <f>VLOOKUP(TBL5_OptBen[[#This Row],[Option Type (defined list)]],'Option Typs_Grps'!B$2:C$47, 2, FALSE)</f>
        <v>Resource Options</v>
      </c>
      <c r="G31" s="1417" t="s">
        <v>1783</v>
      </c>
      <c r="H31" s="1418" t="s">
        <v>1934</v>
      </c>
      <c r="I31" s="1421" t="s">
        <v>354</v>
      </c>
      <c r="J31" s="1422" t="s">
        <v>145</v>
      </c>
      <c r="K31" s="1423">
        <v>2</v>
      </c>
      <c r="L31" s="1224"/>
      <c r="M31" s="366"/>
      <c r="N31" s="366"/>
      <c r="O31" s="366"/>
      <c r="P31" s="366"/>
      <c r="Q31" s="366"/>
      <c r="R31" s="1392"/>
      <c r="S31" s="367"/>
      <c r="T31" s="367"/>
      <c r="U31" s="367"/>
      <c r="V31" s="367"/>
      <c r="W31" s="367"/>
      <c r="X31" s="367"/>
      <c r="Y31" s="367"/>
      <c r="Z31" s="367"/>
      <c r="AA31" s="367"/>
      <c r="AB31" s="367"/>
      <c r="AC31" s="367"/>
      <c r="AD31" s="367"/>
      <c r="AE31" s="367"/>
      <c r="AF31" s="367"/>
      <c r="AG31" s="367"/>
      <c r="AH31" s="367"/>
      <c r="AI31" s="367"/>
      <c r="AJ31" s="367"/>
      <c r="AK31" s="367"/>
      <c r="AL31" s="367"/>
      <c r="AM31" s="367"/>
      <c r="AN31" s="367"/>
      <c r="AO31" s="367"/>
      <c r="AP31" s="367"/>
      <c r="AQ31" s="367"/>
      <c r="AR31" s="367"/>
      <c r="AS31" s="367"/>
      <c r="AT31" s="367"/>
      <c r="AU31" s="367"/>
      <c r="AV31" s="367"/>
      <c r="AW31" s="367"/>
      <c r="AX31" s="367"/>
      <c r="AY31" s="367"/>
      <c r="AZ31" s="367"/>
      <c r="BA31" s="367"/>
      <c r="BB31" s="367"/>
      <c r="BC31" s="367"/>
      <c r="BD31" s="367"/>
      <c r="BE31" s="367">
        <v>0</v>
      </c>
      <c r="BF31" s="367">
        <v>0</v>
      </c>
      <c r="BG31" s="367">
        <v>0</v>
      </c>
      <c r="BH31" s="367">
        <v>0</v>
      </c>
      <c r="BI31" s="367">
        <v>0</v>
      </c>
      <c r="BJ31" s="367">
        <v>0</v>
      </c>
      <c r="BK31" s="367">
        <v>0</v>
      </c>
      <c r="BL31" s="367">
        <v>0</v>
      </c>
      <c r="BM31" s="367">
        <v>0</v>
      </c>
      <c r="BN31" s="367">
        <v>0</v>
      </c>
      <c r="BO31" s="367">
        <v>0</v>
      </c>
      <c r="BP31" s="368"/>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6"/>
    </row>
    <row r="32" spans="2:92" ht="14.4" thickBot="1" x14ac:dyDescent="0.3">
      <c r="B3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 s="1417" t="s">
        <v>1686</v>
      </c>
      <c r="D32" s="1418" t="s">
        <v>1875</v>
      </c>
      <c r="E32" s="1419" t="s">
        <v>764</v>
      </c>
      <c r="F32" s="1420" t="str">
        <f>VLOOKUP(TBL5_OptBen[[#This Row],[Option Type (defined list)]],'Option Typs_Grps'!B$2:C$47, 2, FALSE)</f>
        <v>Resource Options</v>
      </c>
      <c r="G32" s="1417" t="s">
        <v>1783</v>
      </c>
      <c r="H32" s="1418" t="s">
        <v>1934</v>
      </c>
      <c r="I32" s="1421" t="s">
        <v>354</v>
      </c>
      <c r="J32" s="1422" t="s">
        <v>145</v>
      </c>
      <c r="K32" s="1423">
        <v>2</v>
      </c>
      <c r="L32" s="1224"/>
      <c r="M32" s="366"/>
      <c r="N32" s="366">
        <v>3.4</v>
      </c>
      <c r="O32" s="366">
        <v>3.4</v>
      </c>
      <c r="P32" s="366">
        <v>3.4</v>
      </c>
      <c r="Q32" s="366">
        <v>3.4</v>
      </c>
      <c r="R32" s="1392">
        <v>3.4</v>
      </c>
      <c r="S32" s="367">
        <v>3.4</v>
      </c>
      <c r="T32" s="367">
        <v>3.4</v>
      </c>
      <c r="U32" s="367">
        <v>3.4</v>
      </c>
      <c r="V32" s="367">
        <v>3.4</v>
      </c>
      <c r="W32" s="367">
        <v>3.4</v>
      </c>
      <c r="X32" s="367">
        <v>3.4</v>
      </c>
      <c r="Y32" s="367">
        <v>3.4</v>
      </c>
      <c r="Z32" s="367">
        <v>3.4</v>
      </c>
      <c r="AA32" s="367">
        <v>3.4</v>
      </c>
      <c r="AB32" s="367">
        <v>3.4</v>
      </c>
      <c r="AC32" s="367">
        <v>3.4</v>
      </c>
      <c r="AD32" s="367">
        <v>3.4</v>
      </c>
      <c r="AE32" s="367">
        <v>3.4</v>
      </c>
      <c r="AF32" s="367">
        <v>3.4</v>
      </c>
      <c r="AG32" s="367">
        <v>3.4</v>
      </c>
      <c r="AH32" s="367">
        <v>0</v>
      </c>
      <c r="AI32" s="367">
        <v>0</v>
      </c>
      <c r="AJ32" s="367">
        <v>0</v>
      </c>
      <c r="AK32" s="367">
        <v>0</v>
      </c>
      <c r="AL32" s="367">
        <v>0</v>
      </c>
      <c r="AM32" s="367">
        <v>0</v>
      </c>
      <c r="AN32" s="367">
        <v>0</v>
      </c>
      <c r="AO32" s="367">
        <v>0</v>
      </c>
      <c r="AP32" s="367">
        <v>0</v>
      </c>
      <c r="AQ32" s="367">
        <v>0</v>
      </c>
      <c r="AR32" s="367">
        <v>0</v>
      </c>
      <c r="AS32" s="367">
        <v>0</v>
      </c>
      <c r="AT32" s="367">
        <v>0</v>
      </c>
      <c r="AU32" s="367">
        <v>0</v>
      </c>
      <c r="AV32" s="367">
        <v>0</v>
      </c>
      <c r="AW32" s="367">
        <v>0</v>
      </c>
      <c r="AX32" s="367">
        <v>0</v>
      </c>
      <c r="AY32" s="367">
        <v>0</v>
      </c>
      <c r="AZ32" s="367">
        <v>0</v>
      </c>
      <c r="BA32" s="367">
        <v>0</v>
      </c>
      <c r="BB32" s="367">
        <v>0</v>
      </c>
      <c r="BC32" s="367">
        <v>0</v>
      </c>
      <c r="BD32" s="367">
        <v>0</v>
      </c>
      <c r="BE32" s="367">
        <v>0</v>
      </c>
      <c r="BF32" s="367">
        <v>0</v>
      </c>
      <c r="BG32" s="367">
        <v>0</v>
      </c>
      <c r="BH32" s="367">
        <v>0</v>
      </c>
      <c r="BI32" s="367">
        <v>0</v>
      </c>
      <c r="BJ32" s="367">
        <v>0</v>
      </c>
      <c r="BK32" s="367">
        <v>0</v>
      </c>
      <c r="BL32" s="367">
        <v>0</v>
      </c>
      <c r="BM32" s="367">
        <v>0</v>
      </c>
      <c r="BN32" s="367">
        <v>0</v>
      </c>
      <c r="BO32" s="367">
        <v>0</v>
      </c>
      <c r="BP32" s="368"/>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6"/>
    </row>
    <row r="33" spans="2:92" ht="14.4" thickBot="1" x14ac:dyDescent="0.3">
      <c r="B3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 s="1417" t="s">
        <v>1687</v>
      </c>
      <c r="D33" s="1418" t="s">
        <v>1592</v>
      </c>
      <c r="E33" s="1419" t="s">
        <v>1288</v>
      </c>
      <c r="F33" s="1420" t="str">
        <f>VLOOKUP(TBL5_OptBen[[#This Row],[Option Type (defined list)]],'Option Typs_Grps'!B$2:C$47, 2, FALSE)</f>
        <v>Customer Options</v>
      </c>
      <c r="G33" s="1417" t="s">
        <v>1783</v>
      </c>
      <c r="H33" s="1418" t="s">
        <v>1934</v>
      </c>
      <c r="I33" s="1421" t="s">
        <v>354</v>
      </c>
      <c r="J33" s="1422" t="s">
        <v>145</v>
      </c>
      <c r="K33" s="1423">
        <v>2</v>
      </c>
      <c r="L33" s="1224"/>
      <c r="M33" s="366"/>
      <c r="N33" s="366">
        <v>5.3</v>
      </c>
      <c r="O33" s="366">
        <v>5.3</v>
      </c>
      <c r="P33" s="366">
        <v>5.3</v>
      </c>
      <c r="Q33" s="366">
        <v>5.3</v>
      </c>
      <c r="R33" s="1392">
        <v>5.3</v>
      </c>
      <c r="S33" s="367">
        <v>5.3</v>
      </c>
      <c r="T33" s="367">
        <v>5.3</v>
      </c>
      <c r="U33" s="367">
        <v>5.3</v>
      </c>
      <c r="V33" s="367">
        <v>5.3</v>
      </c>
      <c r="W33" s="367">
        <v>5.3</v>
      </c>
      <c r="X33" s="367">
        <v>5.3</v>
      </c>
      <c r="Y33" s="367">
        <v>5.3</v>
      </c>
      <c r="Z33" s="367">
        <v>5.3</v>
      </c>
      <c r="AA33" s="367">
        <v>5.3</v>
      </c>
      <c r="AB33" s="367">
        <v>5.3</v>
      </c>
      <c r="AC33" s="367">
        <v>5.3</v>
      </c>
      <c r="AD33" s="367">
        <v>5.3</v>
      </c>
      <c r="AE33" s="367">
        <v>5.3</v>
      </c>
      <c r="AF33" s="367">
        <v>5.3</v>
      </c>
      <c r="AG33" s="367">
        <v>5.3</v>
      </c>
      <c r="AH33" s="367">
        <v>5.3</v>
      </c>
      <c r="AI33" s="367">
        <v>5.3</v>
      </c>
      <c r="AJ33" s="367">
        <v>5.3</v>
      </c>
      <c r="AK33" s="367">
        <v>5.3</v>
      </c>
      <c r="AL33" s="367">
        <v>5.3</v>
      </c>
      <c r="AM33" s="367">
        <v>5.3</v>
      </c>
      <c r="AN33" s="367">
        <v>5.3</v>
      </c>
      <c r="AO33" s="367">
        <v>5.3</v>
      </c>
      <c r="AP33" s="367">
        <v>5.3</v>
      </c>
      <c r="AQ33" s="367">
        <v>5.3</v>
      </c>
      <c r="AR33" s="367">
        <v>5.3</v>
      </c>
      <c r="AS33" s="367">
        <v>5.3</v>
      </c>
      <c r="AT33" s="367">
        <v>5.3</v>
      </c>
      <c r="AU33" s="367">
        <v>5.3</v>
      </c>
      <c r="AV33" s="367">
        <v>5.3</v>
      </c>
      <c r="AW33" s="367">
        <v>5.3</v>
      </c>
      <c r="AX33" s="367">
        <v>5.3</v>
      </c>
      <c r="AY33" s="367">
        <v>5.3</v>
      </c>
      <c r="AZ33" s="367">
        <v>5.3</v>
      </c>
      <c r="BA33" s="367">
        <v>5.3</v>
      </c>
      <c r="BB33" s="367">
        <v>5.3</v>
      </c>
      <c r="BC33" s="367">
        <v>5.3</v>
      </c>
      <c r="BD33" s="367">
        <v>5.3</v>
      </c>
      <c r="BE33" s="367">
        <v>5.3</v>
      </c>
      <c r="BF33" s="367">
        <v>5.3</v>
      </c>
      <c r="BG33" s="367">
        <v>5.3</v>
      </c>
      <c r="BH33" s="367">
        <v>5.3</v>
      </c>
      <c r="BI33" s="367">
        <v>5.3</v>
      </c>
      <c r="BJ33" s="367">
        <v>5.3</v>
      </c>
      <c r="BK33" s="367">
        <v>5.3</v>
      </c>
      <c r="BL33" s="367">
        <v>5.3</v>
      </c>
      <c r="BM33" s="367">
        <v>5.3</v>
      </c>
      <c r="BN33" s="367">
        <v>5.3</v>
      </c>
      <c r="BO33" s="367">
        <v>5.3</v>
      </c>
      <c r="BP33" s="368"/>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6"/>
    </row>
    <row r="34" spans="2:92" ht="14.4" thickBot="1" x14ac:dyDescent="0.3">
      <c r="B3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 s="1417" t="s">
        <v>1688</v>
      </c>
      <c r="D34" s="1418" t="s">
        <v>1593</v>
      </c>
      <c r="E34" s="1419" t="s">
        <v>1288</v>
      </c>
      <c r="F34" s="1420" t="str">
        <f>VLOOKUP(TBL5_OptBen[[#This Row],[Option Type (defined list)]],'Option Typs_Grps'!B$2:C$47, 2, FALSE)</f>
        <v>Customer Options</v>
      </c>
      <c r="G34" s="1417" t="s">
        <v>1783</v>
      </c>
      <c r="H34" s="1418" t="s">
        <v>1934</v>
      </c>
      <c r="I34" s="1421" t="s">
        <v>354</v>
      </c>
      <c r="J34" s="1422" t="s">
        <v>145</v>
      </c>
      <c r="K34" s="1423">
        <v>2</v>
      </c>
      <c r="L34" s="1224"/>
      <c r="M34" s="366"/>
      <c r="N34" s="366">
        <v>13.5</v>
      </c>
      <c r="O34" s="366">
        <v>13.5</v>
      </c>
      <c r="P34" s="366">
        <v>13.5</v>
      </c>
      <c r="Q34" s="366">
        <v>13.5</v>
      </c>
      <c r="R34" s="1392">
        <v>13.5</v>
      </c>
      <c r="S34" s="367">
        <v>13.5</v>
      </c>
      <c r="T34" s="367">
        <v>13.5</v>
      </c>
      <c r="U34" s="367">
        <v>13.5</v>
      </c>
      <c r="V34" s="367">
        <v>13.5</v>
      </c>
      <c r="W34" s="367">
        <v>13.5</v>
      </c>
      <c r="X34" s="367">
        <v>13.5</v>
      </c>
      <c r="Y34" s="367">
        <v>13.5</v>
      </c>
      <c r="Z34" s="367">
        <v>13.5</v>
      </c>
      <c r="AA34" s="367">
        <v>13.5</v>
      </c>
      <c r="AB34" s="367">
        <v>13.5</v>
      </c>
      <c r="AC34" s="367">
        <v>13.5</v>
      </c>
      <c r="AD34" s="367">
        <v>13.5</v>
      </c>
      <c r="AE34" s="367">
        <v>13.5</v>
      </c>
      <c r="AF34" s="367">
        <v>13.5</v>
      </c>
      <c r="AG34" s="367">
        <v>13.5</v>
      </c>
      <c r="AH34" s="367">
        <v>13.5</v>
      </c>
      <c r="AI34" s="367">
        <v>13.5</v>
      </c>
      <c r="AJ34" s="367">
        <v>13.5</v>
      </c>
      <c r="AK34" s="367">
        <v>13.5</v>
      </c>
      <c r="AL34" s="367">
        <v>13.5</v>
      </c>
      <c r="AM34" s="367">
        <v>13.5</v>
      </c>
      <c r="AN34" s="367">
        <v>13.5</v>
      </c>
      <c r="AO34" s="367">
        <v>13.5</v>
      </c>
      <c r="AP34" s="367">
        <v>13.5</v>
      </c>
      <c r="AQ34" s="367">
        <v>13.5</v>
      </c>
      <c r="AR34" s="367">
        <v>13.5</v>
      </c>
      <c r="AS34" s="367">
        <v>13.5</v>
      </c>
      <c r="AT34" s="367">
        <v>13.5</v>
      </c>
      <c r="AU34" s="367">
        <v>13.5</v>
      </c>
      <c r="AV34" s="367">
        <v>13.5</v>
      </c>
      <c r="AW34" s="367">
        <v>13.5</v>
      </c>
      <c r="AX34" s="367">
        <v>13.5</v>
      </c>
      <c r="AY34" s="367">
        <v>13.5</v>
      </c>
      <c r="AZ34" s="367">
        <v>13.5</v>
      </c>
      <c r="BA34" s="367">
        <v>13.5</v>
      </c>
      <c r="BB34" s="367">
        <v>13.5</v>
      </c>
      <c r="BC34" s="367">
        <v>13.5</v>
      </c>
      <c r="BD34" s="367">
        <v>13.5</v>
      </c>
      <c r="BE34" s="367">
        <v>13.5</v>
      </c>
      <c r="BF34" s="367">
        <v>13.5</v>
      </c>
      <c r="BG34" s="367">
        <v>13.5</v>
      </c>
      <c r="BH34" s="367">
        <v>13.5</v>
      </c>
      <c r="BI34" s="367">
        <v>13.5</v>
      </c>
      <c r="BJ34" s="367">
        <v>13.5</v>
      </c>
      <c r="BK34" s="367">
        <v>13.5</v>
      </c>
      <c r="BL34" s="367">
        <v>13.5</v>
      </c>
      <c r="BM34" s="367">
        <v>13.5</v>
      </c>
      <c r="BN34" s="367">
        <v>13.5</v>
      </c>
      <c r="BO34" s="367">
        <v>13.5</v>
      </c>
      <c r="BP34" s="368"/>
      <c r="BQ34" s="355"/>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6"/>
    </row>
    <row r="35" spans="2:92" ht="14.4" thickBot="1" x14ac:dyDescent="0.3">
      <c r="B3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5" s="1417" t="s">
        <v>2218</v>
      </c>
      <c r="D35" s="1418" t="s">
        <v>2217</v>
      </c>
      <c r="E35" s="1419" t="s">
        <v>768</v>
      </c>
      <c r="F35" s="1420" t="str">
        <f>VLOOKUP(TBL5_OptBen[[#This Row],[Option Type (defined list)]],'Option Typs_Grps'!B$2:C$47, 2, FALSE)</f>
        <v>Resource Options</v>
      </c>
      <c r="G35" s="1417" t="s">
        <v>1783</v>
      </c>
      <c r="H35" s="1418" t="s">
        <v>1934</v>
      </c>
      <c r="I35" s="1421" t="s">
        <v>1509</v>
      </c>
      <c r="J35" s="1422" t="s">
        <v>145</v>
      </c>
      <c r="K35" s="1423">
        <v>2</v>
      </c>
      <c r="L35" s="1224"/>
      <c r="M35" s="366"/>
      <c r="N35" s="366"/>
      <c r="O35" s="366"/>
      <c r="P35" s="366"/>
      <c r="Q35" s="366"/>
      <c r="R35" s="1392"/>
      <c r="S35" s="367"/>
      <c r="T35" s="367"/>
      <c r="U35" s="367"/>
      <c r="V35" s="367"/>
      <c r="W35" s="367"/>
      <c r="X35" s="367"/>
      <c r="Y35" s="367"/>
      <c r="Z35" s="367"/>
      <c r="AA35" s="367"/>
      <c r="AB35" s="367"/>
      <c r="AC35" s="367"/>
      <c r="AD35" s="367"/>
      <c r="AE35" s="367"/>
      <c r="AF35" s="367"/>
      <c r="AG35" s="367"/>
      <c r="AH35" s="367"/>
      <c r="AI35" s="367"/>
      <c r="AJ35" s="367"/>
      <c r="AK35" s="367"/>
      <c r="AL35" s="367"/>
      <c r="AM35" s="367"/>
      <c r="AN35" s="367"/>
      <c r="AO35" s="367"/>
      <c r="AP35" s="367"/>
      <c r="AQ35" s="367"/>
      <c r="AR35" s="367"/>
      <c r="AS35" s="367"/>
      <c r="AT35" s="367"/>
      <c r="AU35" s="367"/>
      <c r="AV35" s="367">
        <v>0</v>
      </c>
      <c r="AW35" s="367">
        <v>0</v>
      </c>
      <c r="AX35" s="367">
        <v>0</v>
      </c>
      <c r="AY35" s="367">
        <v>0</v>
      </c>
      <c r="AZ35" s="367">
        <v>0</v>
      </c>
      <c r="BA35" s="367">
        <v>0</v>
      </c>
      <c r="BB35" s="367">
        <v>0</v>
      </c>
      <c r="BC35" s="367">
        <v>0</v>
      </c>
      <c r="BD35" s="367">
        <v>0</v>
      </c>
      <c r="BE35" s="367">
        <v>0</v>
      </c>
      <c r="BF35" s="367">
        <v>0</v>
      </c>
      <c r="BG35" s="367">
        <v>0</v>
      </c>
      <c r="BH35" s="367">
        <v>0</v>
      </c>
      <c r="BI35" s="367">
        <v>0</v>
      </c>
      <c r="BJ35" s="367">
        <v>0</v>
      </c>
      <c r="BK35" s="367">
        <v>0</v>
      </c>
      <c r="BL35" s="367">
        <v>0</v>
      </c>
      <c r="BM35" s="367">
        <v>0</v>
      </c>
      <c r="BN35" s="367">
        <v>0</v>
      </c>
      <c r="BO35" s="367">
        <v>0</v>
      </c>
      <c r="BP35" s="368"/>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6"/>
    </row>
    <row r="36" spans="2:92" ht="14.4" thickBot="1" x14ac:dyDescent="0.3">
      <c r="B3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 s="1417" t="s">
        <v>2218</v>
      </c>
      <c r="D36" s="1418" t="s">
        <v>2217</v>
      </c>
      <c r="E36" s="1419" t="s">
        <v>768</v>
      </c>
      <c r="F36" s="1420" t="str">
        <f>VLOOKUP(TBL5_OptBen[[#This Row],[Option Type (defined list)]],'Option Typs_Grps'!B$2:C$47, 2, FALSE)</f>
        <v>Resource Options</v>
      </c>
      <c r="G36" s="1417" t="s">
        <v>1783</v>
      </c>
      <c r="H36" s="1418" t="s">
        <v>1934</v>
      </c>
      <c r="I36" s="1421" t="s">
        <v>354</v>
      </c>
      <c r="J36" s="1422" t="s">
        <v>145</v>
      </c>
      <c r="K36" s="1423">
        <v>2</v>
      </c>
      <c r="L36" s="1224"/>
      <c r="M36" s="366"/>
      <c r="N36" s="366"/>
      <c r="O36" s="366"/>
      <c r="P36" s="366"/>
      <c r="Q36" s="366"/>
      <c r="R36" s="1392"/>
      <c r="S36" s="367"/>
      <c r="T36" s="367"/>
      <c r="U36" s="367"/>
      <c r="V36" s="367"/>
      <c r="W36" s="367"/>
      <c r="X36" s="367"/>
      <c r="Y36" s="367"/>
      <c r="Z36" s="367"/>
      <c r="AA36" s="367"/>
      <c r="AB36" s="367"/>
      <c r="AC36" s="367"/>
      <c r="AD36" s="367"/>
      <c r="AE36" s="367"/>
      <c r="AF36" s="367"/>
      <c r="AG36" s="367"/>
      <c r="AH36" s="367"/>
      <c r="AI36" s="367"/>
      <c r="AJ36" s="367"/>
      <c r="AK36" s="367"/>
      <c r="AL36" s="367"/>
      <c r="AM36" s="367"/>
      <c r="AN36" s="367"/>
      <c r="AO36" s="367"/>
      <c r="AP36" s="367"/>
      <c r="AQ36" s="367"/>
      <c r="AR36" s="367"/>
      <c r="AS36" s="367"/>
      <c r="AT36" s="367"/>
      <c r="AU36" s="367"/>
      <c r="AV36" s="367">
        <v>0</v>
      </c>
      <c r="AW36" s="367">
        <v>0</v>
      </c>
      <c r="AX36" s="367">
        <v>0</v>
      </c>
      <c r="AY36" s="367">
        <v>0</v>
      </c>
      <c r="AZ36" s="367">
        <v>0</v>
      </c>
      <c r="BA36" s="367">
        <v>0</v>
      </c>
      <c r="BB36" s="367">
        <v>0</v>
      </c>
      <c r="BC36" s="367">
        <v>0</v>
      </c>
      <c r="BD36" s="367">
        <v>0</v>
      </c>
      <c r="BE36" s="367">
        <v>0</v>
      </c>
      <c r="BF36" s="367">
        <v>0</v>
      </c>
      <c r="BG36" s="367">
        <v>0</v>
      </c>
      <c r="BH36" s="367">
        <v>0</v>
      </c>
      <c r="BI36" s="367">
        <v>0</v>
      </c>
      <c r="BJ36" s="367">
        <v>0</v>
      </c>
      <c r="BK36" s="367">
        <v>0</v>
      </c>
      <c r="BL36" s="367">
        <v>0</v>
      </c>
      <c r="BM36" s="367">
        <v>0</v>
      </c>
      <c r="BN36" s="367">
        <v>0</v>
      </c>
      <c r="BO36" s="367">
        <v>0</v>
      </c>
      <c r="BP36" s="368"/>
      <c r="BQ36" s="355"/>
      <c r="BR36" s="355"/>
      <c r="BS36" s="355"/>
      <c r="BT36" s="355"/>
      <c r="BU36" s="355"/>
      <c r="BV36" s="355"/>
      <c r="BW36" s="355"/>
      <c r="BX36" s="355"/>
      <c r="BY36" s="355"/>
      <c r="BZ36" s="355"/>
      <c r="CA36" s="355"/>
      <c r="CB36" s="355"/>
      <c r="CC36" s="355"/>
      <c r="CD36" s="355"/>
      <c r="CE36" s="355"/>
      <c r="CF36" s="355"/>
      <c r="CG36" s="355"/>
      <c r="CH36" s="355"/>
      <c r="CI36" s="355"/>
      <c r="CJ36" s="355"/>
      <c r="CK36" s="355"/>
      <c r="CL36" s="355"/>
      <c r="CM36" s="355"/>
      <c r="CN36" s="356"/>
    </row>
    <row r="37" spans="2:92" ht="14.4" thickBot="1" x14ac:dyDescent="0.3">
      <c r="B3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 s="1417" t="s">
        <v>2216</v>
      </c>
      <c r="D37" s="1418" t="s">
        <v>2215</v>
      </c>
      <c r="E37" s="1419" t="s">
        <v>774</v>
      </c>
      <c r="F37" s="1420" t="str">
        <f>VLOOKUP(TBL5_OptBen[[#This Row],[Option Type (defined list)]],'Option Typs_Grps'!B$2:C$47, 2, FALSE)</f>
        <v>Distribution Options</v>
      </c>
      <c r="G37" s="1417" t="s">
        <v>1783</v>
      </c>
      <c r="H37" s="1418" t="s">
        <v>1934</v>
      </c>
      <c r="I37" s="1421" t="s">
        <v>354</v>
      </c>
      <c r="J37" s="1422" t="s">
        <v>145</v>
      </c>
      <c r="K37" s="1423">
        <v>2</v>
      </c>
      <c r="L37" s="1224"/>
      <c r="M37" s="366"/>
      <c r="N37" s="366"/>
      <c r="O37" s="366"/>
      <c r="P37" s="366"/>
      <c r="Q37" s="366"/>
      <c r="R37" s="1392"/>
      <c r="S37" s="367"/>
      <c r="T37" s="367"/>
      <c r="U37" s="367"/>
      <c r="V37" s="367"/>
      <c r="W37" s="367"/>
      <c r="X37" s="367"/>
      <c r="Y37" s="367"/>
      <c r="Z37" s="367"/>
      <c r="AA37" s="367"/>
      <c r="AB37" s="367"/>
      <c r="AC37" s="367"/>
      <c r="AD37" s="367"/>
      <c r="AE37" s="367"/>
      <c r="AF37" s="367">
        <v>25.547017774099999</v>
      </c>
      <c r="AG37" s="367">
        <v>30.022906940799999</v>
      </c>
      <c r="AH37" s="367">
        <v>28.680831412700002</v>
      </c>
      <c r="AI37" s="367">
        <v>32.071453677100003</v>
      </c>
      <c r="AJ37" s="367">
        <v>33.4849444408</v>
      </c>
      <c r="AK37" s="367">
        <v>38.824433607400003</v>
      </c>
      <c r="AL37" s="367">
        <v>44.245412774099997</v>
      </c>
      <c r="AM37" s="367">
        <v>45</v>
      </c>
      <c r="AN37" s="367">
        <v>45</v>
      </c>
      <c r="AO37" s="367">
        <v>45</v>
      </c>
      <c r="AP37" s="367">
        <v>45</v>
      </c>
      <c r="AQ37" s="367">
        <v>45</v>
      </c>
      <c r="AR37" s="367">
        <v>45</v>
      </c>
      <c r="AS37" s="367">
        <v>45</v>
      </c>
      <c r="AT37" s="367">
        <v>45</v>
      </c>
      <c r="AU37" s="367">
        <v>45</v>
      </c>
      <c r="AV37" s="367">
        <v>45</v>
      </c>
      <c r="AW37" s="367">
        <v>45</v>
      </c>
      <c r="AX37" s="367">
        <v>45</v>
      </c>
      <c r="AY37" s="367">
        <v>45</v>
      </c>
      <c r="AZ37" s="367">
        <v>45</v>
      </c>
      <c r="BA37" s="367">
        <v>45</v>
      </c>
      <c r="BB37" s="367">
        <v>45</v>
      </c>
      <c r="BC37" s="367">
        <v>45</v>
      </c>
      <c r="BD37" s="367">
        <v>45</v>
      </c>
      <c r="BE37" s="367">
        <v>45</v>
      </c>
      <c r="BF37" s="367">
        <v>45</v>
      </c>
      <c r="BG37" s="367">
        <v>45</v>
      </c>
      <c r="BH37" s="367">
        <v>44.943102048299998</v>
      </c>
      <c r="BI37" s="367">
        <v>45</v>
      </c>
      <c r="BJ37" s="367">
        <v>45</v>
      </c>
      <c r="BK37" s="367">
        <v>45</v>
      </c>
      <c r="BL37" s="367">
        <v>45</v>
      </c>
      <c r="BM37" s="367">
        <v>45</v>
      </c>
      <c r="BN37" s="367">
        <v>45</v>
      </c>
      <c r="BO37" s="367">
        <v>45</v>
      </c>
      <c r="BP37" s="368"/>
      <c r="BQ37" s="355"/>
      <c r="BR37" s="355"/>
      <c r="BS37" s="355"/>
      <c r="BT37" s="355"/>
      <c r="BU37" s="355"/>
      <c r="BV37" s="355"/>
      <c r="BW37" s="355"/>
      <c r="BX37" s="355"/>
      <c r="BY37" s="355"/>
      <c r="BZ37" s="355"/>
      <c r="CA37" s="355"/>
      <c r="CB37" s="355"/>
      <c r="CC37" s="355"/>
      <c r="CD37" s="355"/>
      <c r="CE37" s="355"/>
      <c r="CF37" s="355"/>
      <c r="CG37" s="355"/>
      <c r="CH37" s="355"/>
      <c r="CI37" s="355"/>
      <c r="CJ37" s="355"/>
      <c r="CK37" s="355"/>
      <c r="CL37" s="355"/>
      <c r="CM37" s="355"/>
      <c r="CN37" s="356"/>
    </row>
    <row r="38" spans="2:92" ht="14.4" thickBot="1" x14ac:dyDescent="0.3">
      <c r="B3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 s="1417" t="s">
        <v>2216</v>
      </c>
      <c r="D38" s="1418" t="s">
        <v>2215</v>
      </c>
      <c r="E38" s="1419" t="s">
        <v>774</v>
      </c>
      <c r="F38" s="1420" t="str">
        <f>VLOOKUP(TBL5_OptBen[[#This Row],[Option Type (defined list)]],'Option Typs_Grps'!B$2:C$47, 2, FALSE)</f>
        <v>Distribution Options</v>
      </c>
      <c r="G38" s="1417" t="s">
        <v>1783</v>
      </c>
      <c r="H38" s="1418" t="s">
        <v>1934</v>
      </c>
      <c r="I38" s="1421" t="s">
        <v>1497</v>
      </c>
      <c r="J38" s="1422" t="s">
        <v>145</v>
      </c>
      <c r="K38" s="1423">
        <v>2</v>
      </c>
      <c r="L38" s="1224"/>
      <c r="M38" s="366"/>
      <c r="N38" s="366"/>
      <c r="O38" s="366"/>
      <c r="P38" s="366"/>
      <c r="Q38" s="366"/>
      <c r="R38" s="1392"/>
      <c r="S38" s="367"/>
      <c r="T38" s="367"/>
      <c r="U38" s="367"/>
      <c r="V38" s="367"/>
      <c r="W38" s="367"/>
      <c r="X38" s="367"/>
      <c r="Y38" s="367"/>
      <c r="Z38" s="367"/>
      <c r="AA38" s="367"/>
      <c r="AB38" s="367"/>
      <c r="AC38" s="367"/>
      <c r="AD38" s="367"/>
      <c r="AE38" s="367"/>
      <c r="AF38" s="367">
        <v>-25.547017774099999</v>
      </c>
      <c r="AG38" s="367">
        <v>-30.022906940799999</v>
      </c>
      <c r="AH38" s="367">
        <v>-28.680831412700002</v>
      </c>
      <c r="AI38" s="367">
        <v>-32.071453677100003</v>
      </c>
      <c r="AJ38" s="367">
        <v>-33.4849444408</v>
      </c>
      <c r="AK38" s="367">
        <v>-38.824433607400003</v>
      </c>
      <c r="AL38" s="367">
        <v>-44.245412774099997</v>
      </c>
      <c r="AM38" s="367">
        <v>-45</v>
      </c>
      <c r="AN38" s="367">
        <v>-45</v>
      </c>
      <c r="AO38" s="367">
        <v>-45</v>
      </c>
      <c r="AP38" s="367">
        <v>-45</v>
      </c>
      <c r="AQ38" s="367">
        <v>-45</v>
      </c>
      <c r="AR38" s="367">
        <v>-45</v>
      </c>
      <c r="AS38" s="367">
        <v>-45</v>
      </c>
      <c r="AT38" s="367">
        <v>-45</v>
      </c>
      <c r="AU38" s="367">
        <v>-45</v>
      </c>
      <c r="AV38" s="367">
        <v>-45</v>
      </c>
      <c r="AW38" s="367">
        <v>-45</v>
      </c>
      <c r="AX38" s="367">
        <v>-45</v>
      </c>
      <c r="AY38" s="367">
        <v>-45</v>
      </c>
      <c r="AZ38" s="367">
        <v>-45</v>
      </c>
      <c r="BA38" s="367">
        <v>-45</v>
      </c>
      <c r="BB38" s="367">
        <v>-45</v>
      </c>
      <c r="BC38" s="367">
        <v>-45</v>
      </c>
      <c r="BD38" s="367">
        <v>-45</v>
      </c>
      <c r="BE38" s="367">
        <v>-45</v>
      </c>
      <c r="BF38" s="367">
        <v>-45</v>
      </c>
      <c r="BG38" s="367">
        <v>-45</v>
      </c>
      <c r="BH38" s="367">
        <v>-44.943102048299998</v>
      </c>
      <c r="BI38" s="367">
        <v>-45</v>
      </c>
      <c r="BJ38" s="367">
        <v>-45</v>
      </c>
      <c r="BK38" s="367">
        <v>-45</v>
      </c>
      <c r="BL38" s="367">
        <v>-45</v>
      </c>
      <c r="BM38" s="367">
        <v>-45</v>
      </c>
      <c r="BN38" s="367">
        <v>-45</v>
      </c>
      <c r="BO38" s="367">
        <v>-45</v>
      </c>
      <c r="BP38" s="368"/>
      <c r="BQ38" s="355"/>
      <c r="BR38" s="355"/>
      <c r="BS38" s="355"/>
      <c r="BT38" s="355"/>
      <c r="BU38" s="355"/>
      <c r="BV38" s="355"/>
      <c r="BW38" s="355"/>
      <c r="BX38" s="355"/>
      <c r="BY38" s="355"/>
      <c r="BZ38" s="355"/>
      <c r="CA38" s="355"/>
      <c r="CB38" s="355"/>
      <c r="CC38" s="355"/>
      <c r="CD38" s="355"/>
      <c r="CE38" s="355"/>
      <c r="CF38" s="355"/>
      <c r="CG38" s="355"/>
      <c r="CH38" s="355"/>
      <c r="CI38" s="355"/>
      <c r="CJ38" s="355"/>
      <c r="CK38" s="355"/>
      <c r="CL38" s="355"/>
      <c r="CM38" s="355"/>
      <c r="CN38" s="356"/>
    </row>
    <row r="39" spans="2:92" ht="14.4" thickBot="1" x14ac:dyDescent="0.3">
      <c r="B3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9" s="1417" t="s">
        <v>2230</v>
      </c>
      <c r="D39" s="1418" t="s">
        <v>2229</v>
      </c>
      <c r="E39" s="1419" t="s">
        <v>762</v>
      </c>
      <c r="F39" s="1420" t="str">
        <f>VLOOKUP(TBL5_OptBen[[#This Row],[Option Type (defined list)]],'Option Typs_Grps'!B$2:C$47, 2, FALSE)</f>
        <v>Resource Options</v>
      </c>
      <c r="G39" s="1417" t="s">
        <v>1783</v>
      </c>
      <c r="H39" s="1418" t="s">
        <v>1934</v>
      </c>
      <c r="I39" s="1421" t="s">
        <v>354</v>
      </c>
      <c r="J39" s="1422" t="s">
        <v>145</v>
      </c>
      <c r="K39" s="1423">
        <v>2</v>
      </c>
      <c r="L39" s="1224"/>
      <c r="M39" s="366"/>
      <c r="N39" s="366"/>
      <c r="O39" s="366"/>
      <c r="P39" s="366"/>
      <c r="Q39" s="366"/>
      <c r="R39" s="1392"/>
      <c r="S39" s="367"/>
      <c r="T39" s="367"/>
      <c r="U39" s="367"/>
      <c r="V39" s="367"/>
      <c r="W39" s="367"/>
      <c r="X39" s="367"/>
      <c r="Y39" s="367"/>
      <c r="Z39" s="367"/>
      <c r="AA39" s="367"/>
      <c r="AB39" s="367"/>
      <c r="AC39" s="367"/>
      <c r="AD39" s="367"/>
      <c r="AE39" s="367"/>
      <c r="AF39" s="367"/>
      <c r="AG39" s="367"/>
      <c r="AH39" s="367"/>
      <c r="AI39" s="367"/>
      <c r="AJ39" s="367"/>
      <c r="AK39" s="367"/>
      <c r="AL39" s="367"/>
      <c r="AM39" s="367"/>
      <c r="AN39" s="367"/>
      <c r="AO39" s="367"/>
      <c r="AP39" s="367"/>
      <c r="AQ39" s="367"/>
      <c r="AR39" s="367"/>
      <c r="AS39" s="367"/>
      <c r="AT39" s="367"/>
      <c r="AU39" s="367"/>
      <c r="AV39" s="367"/>
      <c r="AW39" s="367"/>
      <c r="AX39" s="367"/>
      <c r="AY39" s="367"/>
      <c r="AZ39" s="367"/>
      <c r="BA39" s="367"/>
      <c r="BB39" s="367"/>
      <c r="BC39" s="367"/>
      <c r="BD39" s="367"/>
      <c r="BE39" s="367"/>
      <c r="BF39" s="367"/>
      <c r="BG39" s="367"/>
      <c r="BH39" s="367"/>
      <c r="BI39" s="367"/>
      <c r="BJ39" s="367"/>
      <c r="BK39" s="367"/>
      <c r="BL39" s="367"/>
      <c r="BM39" s="367"/>
      <c r="BN39" s="367"/>
      <c r="BO39" s="367">
        <v>0</v>
      </c>
      <c r="BP39" s="368"/>
      <c r="BQ39" s="355"/>
      <c r="BR39" s="355"/>
      <c r="BS39" s="355"/>
      <c r="BT39" s="355"/>
      <c r="BU39" s="355"/>
      <c r="BV39" s="355"/>
      <c r="BW39" s="355"/>
      <c r="BX39" s="355"/>
      <c r="BY39" s="355"/>
      <c r="BZ39" s="355"/>
      <c r="CA39" s="355"/>
      <c r="CB39" s="355"/>
      <c r="CC39" s="355"/>
      <c r="CD39" s="355"/>
      <c r="CE39" s="355"/>
      <c r="CF39" s="355"/>
      <c r="CG39" s="355"/>
      <c r="CH39" s="355"/>
      <c r="CI39" s="355"/>
      <c r="CJ39" s="355"/>
      <c r="CK39" s="355"/>
      <c r="CL39" s="355"/>
      <c r="CM39" s="355"/>
      <c r="CN39" s="356"/>
    </row>
    <row r="40" spans="2:92" ht="14.4" thickBot="1" x14ac:dyDescent="0.3">
      <c r="B4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0" s="1417" t="s">
        <v>2228</v>
      </c>
      <c r="D40" s="1418" t="s">
        <v>2227</v>
      </c>
      <c r="E40" s="1419" t="s">
        <v>762</v>
      </c>
      <c r="F40" s="1420" t="str">
        <f>VLOOKUP(TBL5_OptBen[[#This Row],[Option Type (defined list)]],'Option Typs_Grps'!B$2:C$47, 2, FALSE)</f>
        <v>Resource Options</v>
      </c>
      <c r="G40" s="1417" t="s">
        <v>1783</v>
      </c>
      <c r="H40" s="1418" t="s">
        <v>1934</v>
      </c>
      <c r="I40" s="1421" t="s">
        <v>354</v>
      </c>
      <c r="J40" s="1422" t="s">
        <v>145</v>
      </c>
      <c r="K40" s="1423">
        <v>2</v>
      </c>
      <c r="L40" s="1224"/>
      <c r="M40" s="366"/>
      <c r="N40" s="366"/>
      <c r="O40" s="366"/>
      <c r="P40" s="366"/>
      <c r="Q40" s="366"/>
      <c r="R40" s="1392"/>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v>0</v>
      </c>
      <c r="BP40" s="368"/>
      <c r="BQ40" s="355"/>
      <c r="BR40" s="355"/>
      <c r="BS40" s="355"/>
      <c r="BT40" s="355"/>
      <c r="BU40" s="355"/>
      <c r="BV40" s="355"/>
      <c r="BW40" s="355"/>
      <c r="BX40" s="355"/>
      <c r="BY40" s="355"/>
      <c r="BZ40" s="355"/>
      <c r="CA40" s="355"/>
      <c r="CB40" s="355"/>
      <c r="CC40" s="355"/>
      <c r="CD40" s="355"/>
      <c r="CE40" s="355"/>
      <c r="CF40" s="355"/>
      <c r="CG40" s="355"/>
      <c r="CH40" s="355"/>
      <c r="CI40" s="355"/>
      <c r="CJ40" s="355"/>
      <c r="CK40" s="355"/>
      <c r="CL40" s="355"/>
      <c r="CM40" s="355"/>
      <c r="CN40" s="356"/>
    </row>
    <row r="41" spans="2:92" ht="14.4" thickBot="1" x14ac:dyDescent="0.3">
      <c r="B4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 s="1417" t="s">
        <v>2118</v>
      </c>
      <c r="D41" s="1418" t="s">
        <v>2119</v>
      </c>
      <c r="E41" s="1419" t="s">
        <v>774</v>
      </c>
      <c r="F41" s="1420" t="str">
        <f>VLOOKUP(TBL5_OptBen[[#This Row],[Option Type (defined list)]],'Option Typs_Grps'!B$2:C$47, 2, FALSE)</f>
        <v>Distribution Options</v>
      </c>
      <c r="G41" s="1417" t="s">
        <v>1783</v>
      </c>
      <c r="H41" s="1418" t="s">
        <v>1934</v>
      </c>
      <c r="I41" s="1421" t="s">
        <v>1441</v>
      </c>
      <c r="J41" s="1422" t="s">
        <v>145</v>
      </c>
      <c r="K41" s="1423">
        <v>2</v>
      </c>
      <c r="L41" s="1224"/>
      <c r="M41" s="366"/>
      <c r="N41" s="366"/>
      <c r="O41" s="366"/>
      <c r="P41" s="366"/>
      <c r="Q41" s="366"/>
      <c r="R41" s="1392"/>
      <c r="S41" s="367"/>
      <c r="T41" s="367"/>
      <c r="U41" s="367"/>
      <c r="V41" s="367"/>
      <c r="W41" s="367"/>
      <c r="X41" s="367"/>
      <c r="Y41" s="367"/>
      <c r="Z41" s="367"/>
      <c r="AA41" s="367"/>
      <c r="AB41" s="367"/>
      <c r="AC41" s="367"/>
      <c r="AD41" s="367"/>
      <c r="AE41" s="367"/>
      <c r="AF41" s="367"/>
      <c r="AG41" s="367"/>
      <c r="AH41" s="367"/>
      <c r="AI41" s="367"/>
      <c r="AJ41" s="367"/>
      <c r="AK41" s="367"/>
      <c r="AL41" s="367"/>
      <c r="AM41" s="367"/>
      <c r="AN41" s="367"/>
      <c r="AO41" s="367"/>
      <c r="AP41" s="367"/>
      <c r="AQ41" s="367"/>
      <c r="AR41" s="367"/>
      <c r="AS41" s="367"/>
      <c r="AT41" s="367"/>
      <c r="AU41" s="367"/>
      <c r="AV41" s="367"/>
      <c r="AW41" s="367"/>
      <c r="AX41" s="367"/>
      <c r="AY41" s="367"/>
      <c r="AZ41" s="367"/>
      <c r="BA41" s="367"/>
      <c r="BB41" s="367"/>
      <c r="BC41" s="367"/>
      <c r="BD41" s="367"/>
      <c r="BE41" s="367"/>
      <c r="BF41" s="367"/>
      <c r="BG41" s="367"/>
      <c r="BH41" s="367"/>
      <c r="BI41" s="367"/>
      <c r="BJ41" s="367">
        <v>0</v>
      </c>
      <c r="BK41" s="367">
        <v>0</v>
      </c>
      <c r="BL41" s="367">
        <v>0</v>
      </c>
      <c r="BM41" s="367">
        <v>0</v>
      </c>
      <c r="BN41" s="367">
        <v>0</v>
      </c>
      <c r="BO41" s="367">
        <v>0</v>
      </c>
      <c r="BP41" s="368"/>
      <c r="BQ41" s="355"/>
      <c r="BR41" s="355"/>
      <c r="BS41" s="355"/>
      <c r="BT41" s="355"/>
      <c r="BU41" s="355"/>
      <c r="BV41" s="355"/>
      <c r="BW41" s="355"/>
      <c r="BX41" s="355"/>
      <c r="BY41" s="355"/>
      <c r="BZ41" s="355"/>
      <c r="CA41" s="355"/>
      <c r="CB41" s="355"/>
      <c r="CC41" s="355"/>
      <c r="CD41" s="355"/>
      <c r="CE41" s="355"/>
      <c r="CF41" s="355"/>
      <c r="CG41" s="355"/>
      <c r="CH41" s="355"/>
      <c r="CI41" s="355"/>
      <c r="CJ41" s="355"/>
      <c r="CK41" s="355"/>
      <c r="CL41" s="355"/>
      <c r="CM41" s="355"/>
      <c r="CN41" s="356"/>
    </row>
    <row r="42" spans="2:92" ht="14.4" thickBot="1" x14ac:dyDescent="0.3">
      <c r="B4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 s="1417" t="s">
        <v>2118</v>
      </c>
      <c r="D42" s="1418" t="s">
        <v>2119</v>
      </c>
      <c r="E42" s="1419" t="s">
        <v>774</v>
      </c>
      <c r="F42" s="1420" t="str">
        <f>VLOOKUP(TBL5_OptBen[[#This Row],[Option Type (defined list)]],'Option Typs_Grps'!B$2:C$47, 2, FALSE)</f>
        <v>Distribution Options</v>
      </c>
      <c r="G42" s="1417" t="s">
        <v>1783</v>
      </c>
      <c r="H42" s="1418" t="s">
        <v>1934</v>
      </c>
      <c r="I42" s="1421" t="s">
        <v>354</v>
      </c>
      <c r="J42" s="1422" t="s">
        <v>145</v>
      </c>
      <c r="K42" s="1423">
        <v>2</v>
      </c>
      <c r="L42" s="1224"/>
      <c r="M42" s="366"/>
      <c r="N42" s="366"/>
      <c r="O42" s="366"/>
      <c r="P42" s="366"/>
      <c r="Q42" s="366"/>
      <c r="R42" s="1392"/>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v>0</v>
      </c>
      <c r="BK42" s="367">
        <v>0</v>
      </c>
      <c r="BL42" s="367">
        <v>0</v>
      </c>
      <c r="BM42" s="367">
        <v>0</v>
      </c>
      <c r="BN42" s="367">
        <v>0</v>
      </c>
      <c r="BO42" s="367">
        <v>0</v>
      </c>
      <c r="BP42" s="368"/>
      <c r="BQ42" s="355"/>
      <c r="BR42" s="355"/>
      <c r="BS42" s="355"/>
      <c r="BT42" s="355"/>
      <c r="BU42" s="355"/>
      <c r="BV42" s="355"/>
      <c r="BW42" s="355"/>
      <c r="BX42" s="355"/>
      <c r="BY42" s="355"/>
      <c r="BZ42" s="355"/>
      <c r="CA42" s="355"/>
      <c r="CB42" s="355"/>
      <c r="CC42" s="355"/>
      <c r="CD42" s="355"/>
      <c r="CE42" s="355"/>
      <c r="CF42" s="355"/>
      <c r="CG42" s="355"/>
      <c r="CH42" s="355"/>
      <c r="CI42" s="355"/>
      <c r="CJ42" s="355"/>
      <c r="CK42" s="355"/>
      <c r="CL42" s="355"/>
      <c r="CM42" s="355"/>
      <c r="CN42" s="356"/>
    </row>
    <row r="43" spans="2:92" ht="14.4" thickBot="1" x14ac:dyDescent="0.3">
      <c r="B4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 s="1417" t="s">
        <v>2364</v>
      </c>
      <c r="D43" s="1418" t="s">
        <v>2120</v>
      </c>
      <c r="E43" s="1419" t="s">
        <v>774</v>
      </c>
      <c r="F43" s="1420" t="str">
        <f>VLOOKUP(TBL5_OptBen[[#This Row],[Option Type (defined list)]],'Option Typs_Grps'!B$2:C$47, 2, FALSE)</f>
        <v>Distribution Options</v>
      </c>
      <c r="G43" s="1417" t="s">
        <v>1783</v>
      </c>
      <c r="H43" s="1418" t="s">
        <v>1934</v>
      </c>
      <c r="I43" s="1421" t="s">
        <v>354</v>
      </c>
      <c r="J43" s="1422" t="s">
        <v>145</v>
      </c>
      <c r="K43" s="1423">
        <v>2</v>
      </c>
      <c r="L43" s="1224"/>
      <c r="M43" s="366"/>
      <c r="N43" s="366"/>
      <c r="O43" s="366"/>
      <c r="P43" s="366"/>
      <c r="Q43" s="366"/>
      <c r="R43" s="1392"/>
      <c r="S43" s="367"/>
      <c r="T43" s="367"/>
      <c r="U43" s="367"/>
      <c r="V43" s="367"/>
      <c r="W43" s="367"/>
      <c r="X43" s="367"/>
      <c r="Y43" s="367"/>
      <c r="Z43" s="367"/>
      <c r="AA43" s="367"/>
      <c r="AB43" s="367"/>
      <c r="AC43" s="367"/>
      <c r="AD43" s="367"/>
      <c r="AE43" s="367"/>
      <c r="AF43" s="367"/>
      <c r="AG43" s="367">
        <v>0</v>
      </c>
      <c r="AH43" s="367">
        <v>0</v>
      </c>
      <c r="AI43" s="367">
        <v>0</v>
      </c>
      <c r="AJ43" s="367">
        <v>0</v>
      </c>
      <c r="AK43" s="367">
        <v>0</v>
      </c>
      <c r="AL43" s="367">
        <v>0</v>
      </c>
      <c r="AM43" s="367">
        <v>0</v>
      </c>
      <c r="AN43" s="367">
        <v>0</v>
      </c>
      <c r="AO43" s="367">
        <v>0</v>
      </c>
      <c r="AP43" s="367">
        <v>0</v>
      </c>
      <c r="AQ43" s="367">
        <v>0</v>
      </c>
      <c r="AR43" s="367">
        <v>0</v>
      </c>
      <c r="AS43" s="367">
        <v>0</v>
      </c>
      <c r="AT43" s="367">
        <v>0</v>
      </c>
      <c r="AU43" s="367">
        <v>0</v>
      </c>
      <c r="AV43" s="367">
        <v>0</v>
      </c>
      <c r="AW43" s="367">
        <v>0</v>
      </c>
      <c r="AX43" s="367">
        <v>0</v>
      </c>
      <c r="AY43" s="367">
        <v>0</v>
      </c>
      <c r="AZ43" s="367">
        <v>0</v>
      </c>
      <c r="BA43" s="367">
        <v>0</v>
      </c>
      <c r="BB43" s="367">
        <v>0</v>
      </c>
      <c r="BC43" s="367">
        <v>0</v>
      </c>
      <c r="BD43" s="367">
        <v>0</v>
      </c>
      <c r="BE43" s="367">
        <v>0</v>
      </c>
      <c r="BF43" s="367">
        <v>0</v>
      </c>
      <c r="BG43" s="367">
        <v>0</v>
      </c>
      <c r="BH43" s="367">
        <v>0</v>
      </c>
      <c r="BI43" s="367">
        <v>0</v>
      </c>
      <c r="BJ43" s="367">
        <v>0</v>
      </c>
      <c r="BK43" s="367">
        <v>0</v>
      </c>
      <c r="BL43" s="367">
        <v>0</v>
      </c>
      <c r="BM43" s="367">
        <v>0</v>
      </c>
      <c r="BN43" s="367">
        <v>0</v>
      </c>
      <c r="BO43" s="367">
        <v>0</v>
      </c>
      <c r="BP43" s="368"/>
      <c r="BQ43" s="355"/>
      <c r="BR43" s="355"/>
      <c r="BS43" s="355"/>
      <c r="BT43" s="355"/>
      <c r="BU43" s="355"/>
      <c r="BV43" s="355"/>
      <c r="BW43" s="355"/>
      <c r="BX43" s="355"/>
      <c r="BY43" s="355"/>
      <c r="BZ43" s="355"/>
      <c r="CA43" s="355"/>
      <c r="CB43" s="355"/>
      <c r="CC43" s="355"/>
      <c r="CD43" s="355"/>
      <c r="CE43" s="355"/>
      <c r="CF43" s="355"/>
      <c r="CG43" s="355"/>
      <c r="CH43" s="355"/>
      <c r="CI43" s="355"/>
      <c r="CJ43" s="355"/>
      <c r="CK43" s="355"/>
      <c r="CL43" s="355"/>
      <c r="CM43" s="355"/>
      <c r="CN43" s="356"/>
    </row>
    <row r="44" spans="2:92" ht="14.4" thickBot="1" x14ac:dyDescent="0.3">
      <c r="B4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 s="1417" t="s">
        <v>2364</v>
      </c>
      <c r="D44" s="1418" t="s">
        <v>2120</v>
      </c>
      <c r="E44" s="1222" t="s">
        <v>774</v>
      </c>
      <c r="F44" s="1420" t="str">
        <f>VLOOKUP(TBL5_OptBen[[#This Row],[Option Type (defined list)]],'Option Typs_Grps'!B$2:C$47, 2, FALSE)</f>
        <v>Distribution Options</v>
      </c>
      <c r="G44" s="1417" t="s">
        <v>1783</v>
      </c>
      <c r="H44" s="1418" t="s">
        <v>1934</v>
      </c>
      <c r="I44" s="1421" t="s">
        <v>1497</v>
      </c>
      <c r="J44" s="1422" t="s">
        <v>145</v>
      </c>
      <c r="K44" s="1423">
        <v>2</v>
      </c>
      <c r="L44" s="1224"/>
      <c r="M44" s="366"/>
      <c r="N44" s="366"/>
      <c r="O44" s="366"/>
      <c r="P44" s="366"/>
      <c r="Q44" s="366"/>
      <c r="R44" s="1392"/>
      <c r="S44" s="367"/>
      <c r="T44" s="367"/>
      <c r="U44" s="367"/>
      <c r="V44" s="367"/>
      <c r="W44" s="367"/>
      <c r="X44" s="367"/>
      <c r="Y44" s="367"/>
      <c r="Z44" s="367"/>
      <c r="AA44" s="367"/>
      <c r="AB44" s="367"/>
      <c r="AC44" s="367"/>
      <c r="AD44" s="367"/>
      <c r="AE44" s="367"/>
      <c r="AF44" s="367"/>
      <c r="AG44" s="367">
        <v>0</v>
      </c>
      <c r="AH44" s="367">
        <v>0</v>
      </c>
      <c r="AI44" s="367">
        <v>0</v>
      </c>
      <c r="AJ44" s="367">
        <v>0</v>
      </c>
      <c r="AK44" s="367">
        <v>0</v>
      </c>
      <c r="AL44" s="367">
        <v>0</v>
      </c>
      <c r="AM44" s="367">
        <v>0</v>
      </c>
      <c r="AN44" s="367">
        <v>0</v>
      </c>
      <c r="AO44" s="367">
        <v>0</v>
      </c>
      <c r="AP44" s="367">
        <v>0</v>
      </c>
      <c r="AQ44" s="367">
        <v>0</v>
      </c>
      <c r="AR44" s="367">
        <v>0</v>
      </c>
      <c r="AS44" s="367">
        <v>0</v>
      </c>
      <c r="AT44" s="367">
        <v>0</v>
      </c>
      <c r="AU44" s="367">
        <v>0</v>
      </c>
      <c r="AV44" s="367">
        <v>0</v>
      </c>
      <c r="AW44" s="367">
        <v>0</v>
      </c>
      <c r="AX44" s="367">
        <v>0</v>
      </c>
      <c r="AY44" s="367">
        <v>0</v>
      </c>
      <c r="AZ44" s="367">
        <v>0</v>
      </c>
      <c r="BA44" s="367">
        <v>0</v>
      </c>
      <c r="BB44" s="367">
        <v>0</v>
      </c>
      <c r="BC44" s="367">
        <v>0</v>
      </c>
      <c r="BD44" s="367">
        <v>0</v>
      </c>
      <c r="BE44" s="367">
        <v>0</v>
      </c>
      <c r="BF44" s="367">
        <v>0</v>
      </c>
      <c r="BG44" s="367">
        <v>0</v>
      </c>
      <c r="BH44" s="367">
        <v>0</v>
      </c>
      <c r="BI44" s="367">
        <v>0</v>
      </c>
      <c r="BJ44" s="367">
        <v>0</v>
      </c>
      <c r="BK44" s="367">
        <v>0</v>
      </c>
      <c r="BL44" s="367">
        <v>0</v>
      </c>
      <c r="BM44" s="367">
        <v>0</v>
      </c>
      <c r="BN44" s="367">
        <v>0</v>
      </c>
      <c r="BO44" s="367">
        <v>0</v>
      </c>
      <c r="BP44" s="368"/>
      <c r="BQ44" s="355"/>
      <c r="BR44" s="355"/>
      <c r="BS44" s="355"/>
      <c r="BT44" s="355"/>
      <c r="BU44" s="355"/>
      <c r="BV44" s="355"/>
      <c r="BW44" s="355"/>
      <c r="BX44" s="355"/>
      <c r="BY44" s="355"/>
      <c r="BZ44" s="355"/>
      <c r="CA44" s="355"/>
      <c r="CB44" s="355"/>
      <c r="CC44" s="355"/>
      <c r="CD44" s="355"/>
      <c r="CE44" s="355"/>
      <c r="CF44" s="355"/>
      <c r="CG44" s="355"/>
      <c r="CH44" s="355"/>
      <c r="CI44" s="355"/>
      <c r="CJ44" s="355"/>
      <c r="CK44" s="355"/>
      <c r="CL44" s="355"/>
      <c r="CM44" s="355"/>
      <c r="CN44" s="356"/>
    </row>
    <row r="45" spans="2:92" ht="14.4" thickBot="1" x14ac:dyDescent="0.3">
      <c r="B4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 s="1417" t="s">
        <v>2365</v>
      </c>
      <c r="D45" s="1418" t="s">
        <v>2017</v>
      </c>
      <c r="E45" s="1419" t="s">
        <v>770</v>
      </c>
      <c r="F45" s="1420" t="str">
        <f>VLOOKUP(TBL5_OptBen[[#This Row],[Option Type (defined list)]],'Option Typs_Grps'!B$2:C$47, 2, FALSE)</f>
        <v>Resource Options</v>
      </c>
      <c r="G45" s="1417" t="s">
        <v>1783</v>
      </c>
      <c r="H45" s="1418" t="s">
        <v>1934</v>
      </c>
      <c r="I45" s="1421" t="s">
        <v>354</v>
      </c>
      <c r="J45" s="1422" t="s">
        <v>145</v>
      </c>
      <c r="K45" s="1423">
        <v>2</v>
      </c>
      <c r="L45" s="1224"/>
      <c r="M45" s="366"/>
      <c r="N45" s="366"/>
      <c r="O45" s="366"/>
      <c r="P45" s="366"/>
      <c r="Q45" s="366"/>
      <c r="R45" s="1392"/>
      <c r="S45" s="367"/>
      <c r="T45" s="367"/>
      <c r="U45" s="367"/>
      <c r="V45" s="367"/>
      <c r="W45" s="367"/>
      <c r="X45" s="367"/>
      <c r="Y45" s="367"/>
      <c r="Z45" s="367"/>
      <c r="AA45" s="367">
        <v>-20</v>
      </c>
      <c r="AB45" s="367">
        <v>-20</v>
      </c>
      <c r="AC45" s="367">
        <v>-20</v>
      </c>
      <c r="AD45" s="367">
        <v>-20</v>
      </c>
      <c r="AE45" s="367">
        <v>-20</v>
      </c>
      <c r="AF45" s="367">
        <v>-20</v>
      </c>
      <c r="AG45" s="367">
        <v>-20</v>
      </c>
      <c r="AH45" s="367">
        <v>-20</v>
      </c>
      <c r="AI45" s="367">
        <v>-20</v>
      </c>
      <c r="AJ45" s="367">
        <v>-20</v>
      </c>
      <c r="AK45" s="367">
        <v>-20</v>
      </c>
      <c r="AL45" s="367">
        <v>-20</v>
      </c>
      <c r="AM45" s="367">
        <v>-20</v>
      </c>
      <c r="AN45" s="367">
        <v>-20</v>
      </c>
      <c r="AO45" s="367">
        <v>-20</v>
      </c>
      <c r="AP45" s="367">
        <v>-20</v>
      </c>
      <c r="AQ45" s="367">
        <v>-20</v>
      </c>
      <c r="AR45" s="367">
        <v>-20</v>
      </c>
      <c r="AS45" s="367">
        <v>-20</v>
      </c>
      <c r="AT45" s="367">
        <v>-20</v>
      </c>
      <c r="AU45" s="367">
        <v>-20</v>
      </c>
      <c r="AV45" s="367">
        <v>-20</v>
      </c>
      <c r="AW45" s="367">
        <v>-20</v>
      </c>
      <c r="AX45" s="367">
        <v>-20</v>
      </c>
      <c r="AY45" s="367">
        <v>-20</v>
      </c>
      <c r="AZ45" s="367">
        <v>-20</v>
      </c>
      <c r="BA45" s="367">
        <v>-20</v>
      </c>
      <c r="BB45" s="367">
        <v>-20</v>
      </c>
      <c r="BC45" s="367">
        <v>-20</v>
      </c>
      <c r="BD45" s="367">
        <v>-20</v>
      </c>
      <c r="BE45" s="367">
        <v>-20</v>
      </c>
      <c r="BF45" s="367">
        <v>-20</v>
      </c>
      <c r="BG45" s="367">
        <v>-20</v>
      </c>
      <c r="BH45" s="367">
        <v>-20</v>
      </c>
      <c r="BI45" s="367">
        <v>-20</v>
      </c>
      <c r="BJ45" s="367">
        <v>-20</v>
      </c>
      <c r="BK45" s="367">
        <v>-20</v>
      </c>
      <c r="BL45" s="367">
        <v>-20</v>
      </c>
      <c r="BM45" s="367">
        <v>-20</v>
      </c>
      <c r="BN45" s="367">
        <v>-20</v>
      </c>
      <c r="BO45" s="367">
        <v>-20</v>
      </c>
      <c r="BP45" s="368"/>
      <c r="BQ45" s="355"/>
      <c r="BR45" s="355"/>
      <c r="BS45" s="355"/>
      <c r="BT45" s="355"/>
      <c r="BU45" s="355"/>
      <c r="BV45" s="355"/>
      <c r="BW45" s="355"/>
      <c r="BX45" s="355"/>
      <c r="BY45" s="355"/>
      <c r="BZ45" s="355"/>
      <c r="CA45" s="355"/>
      <c r="CB45" s="355"/>
      <c r="CC45" s="355"/>
      <c r="CD45" s="355"/>
      <c r="CE45" s="355"/>
      <c r="CF45" s="355"/>
      <c r="CG45" s="355"/>
      <c r="CH45" s="355"/>
      <c r="CI45" s="355"/>
      <c r="CJ45" s="355"/>
      <c r="CK45" s="355"/>
      <c r="CL45" s="355"/>
      <c r="CM45" s="355"/>
      <c r="CN45" s="356"/>
    </row>
    <row r="46" spans="2:92" ht="14.4" thickBot="1" x14ac:dyDescent="0.3">
      <c r="B4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 s="1417" t="s">
        <v>2365</v>
      </c>
      <c r="D46" s="1418" t="s">
        <v>2017</v>
      </c>
      <c r="E46" s="1419" t="s">
        <v>770</v>
      </c>
      <c r="F46" s="1420" t="str">
        <f>VLOOKUP(TBL5_OptBen[[#This Row],[Option Type (defined list)]],'Option Typs_Grps'!B$2:C$47, 2, FALSE)</f>
        <v>Resource Options</v>
      </c>
      <c r="G46" s="1417" t="s">
        <v>1783</v>
      </c>
      <c r="H46" s="1418" t="s">
        <v>1934</v>
      </c>
      <c r="I46" s="1421" t="s">
        <v>1497</v>
      </c>
      <c r="J46" s="1422" t="s">
        <v>145</v>
      </c>
      <c r="K46" s="1423">
        <v>2</v>
      </c>
      <c r="L46" s="1224"/>
      <c r="M46" s="366"/>
      <c r="N46" s="366"/>
      <c r="O46" s="366"/>
      <c r="P46" s="366"/>
      <c r="Q46" s="366"/>
      <c r="R46" s="1392"/>
      <c r="S46" s="367"/>
      <c r="T46" s="367"/>
      <c r="U46" s="367"/>
      <c r="V46" s="367"/>
      <c r="W46" s="367"/>
      <c r="X46" s="367"/>
      <c r="Y46" s="367"/>
      <c r="Z46" s="367"/>
      <c r="AA46" s="367">
        <v>20</v>
      </c>
      <c r="AB46" s="367">
        <v>20</v>
      </c>
      <c r="AC46" s="367">
        <v>20</v>
      </c>
      <c r="AD46" s="367">
        <v>20</v>
      </c>
      <c r="AE46" s="367">
        <v>20</v>
      </c>
      <c r="AF46" s="367">
        <v>20</v>
      </c>
      <c r="AG46" s="367">
        <v>20</v>
      </c>
      <c r="AH46" s="367">
        <v>20</v>
      </c>
      <c r="AI46" s="367">
        <v>20</v>
      </c>
      <c r="AJ46" s="367">
        <v>20</v>
      </c>
      <c r="AK46" s="367">
        <v>20</v>
      </c>
      <c r="AL46" s="367">
        <v>20</v>
      </c>
      <c r="AM46" s="367">
        <v>20</v>
      </c>
      <c r="AN46" s="367">
        <v>20</v>
      </c>
      <c r="AO46" s="367">
        <v>20</v>
      </c>
      <c r="AP46" s="367">
        <v>20</v>
      </c>
      <c r="AQ46" s="367">
        <v>20</v>
      </c>
      <c r="AR46" s="367">
        <v>20</v>
      </c>
      <c r="AS46" s="367">
        <v>20</v>
      </c>
      <c r="AT46" s="367">
        <v>20</v>
      </c>
      <c r="AU46" s="367">
        <v>20</v>
      </c>
      <c r="AV46" s="367">
        <v>20</v>
      </c>
      <c r="AW46" s="367">
        <v>20</v>
      </c>
      <c r="AX46" s="367">
        <v>20</v>
      </c>
      <c r="AY46" s="367">
        <v>20</v>
      </c>
      <c r="AZ46" s="367">
        <v>20</v>
      </c>
      <c r="BA46" s="367">
        <v>20</v>
      </c>
      <c r="BB46" s="367">
        <v>20</v>
      </c>
      <c r="BC46" s="367">
        <v>20</v>
      </c>
      <c r="BD46" s="367">
        <v>20</v>
      </c>
      <c r="BE46" s="367">
        <v>20</v>
      </c>
      <c r="BF46" s="367">
        <v>20</v>
      </c>
      <c r="BG46" s="367">
        <v>20</v>
      </c>
      <c r="BH46" s="367">
        <v>20</v>
      </c>
      <c r="BI46" s="367">
        <v>20</v>
      </c>
      <c r="BJ46" s="367">
        <v>20</v>
      </c>
      <c r="BK46" s="367">
        <v>20</v>
      </c>
      <c r="BL46" s="367">
        <v>20</v>
      </c>
      <c r="BM46" s="367">
        <v>20</v>
      </c>
      <c r="BN46" s="367">
        <v>20</v>
      </c>
      <c r="BO46" s="367">
        <v>20</v>
      </c>
      <c r="BP46" s="368"/>
      <c r="BQ46" s="355"/>
      <c r="BR46" s="355"/>
      <c r="BS46" s="355"/>
      <c r="BT46" s="355"/>
      <c r="BU46" s="355"/>
      <c r="BV46" s="355"/>
      <c r="BW46" s="355"/>
      <c r="BX46" s="355"/>
      <c r="BY46" s="355"/>
      <c r="BZ46" s="355"/>
      <c r="CA46" s="355"/>
      <c r="CB46" s="355"/>
      <c r="CC46" s="355"/>
      <c r="CD46" s="355"/>
      <c r="CE46" s="355"/>
      <c r="CF46" s="355"/>
      <c r="CG46" s="355"/>
      <c r="CH46" s="355"/>
      <c r="CI46" s="355"/>
      <c r="CJ46" s="355"/>
      <c r="CK46" s="355"/>
      <c r="CL46" s="355"/>
      <c r="CM46" s="355"/>
      <c r="CN46" s="356"/>
    </row>
    <row r="47" spans="2:92" ht="14.4" thickBot="1" x14ac:dyDescent="0.3">
      <c r="B4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 s="1417" t="s">
        <v>2366</v>
      </c>
      <c r="D47" s="1418" t="s">
        <v>2018</v>
      </c>
      <c r="E47" s="1419" t="s">
        <v>766</v>
      </c>
      <c r="F47" s="1420" t="str">
        <f>VLOOKUP(TBL5_OptBen[[#This Row],[Option Type (defined list)]],'Option Typs_Grps'!B$2:C$47, 2, FALSE)</f>
        <v>Resource Options</v>
      </c>
      <c r="G47" s="1417" t="s">
        <v>1783</v>
      </c>
      <c r="H47" s="1418" t="s">
        <v>1934</v>
      </c>
      <c r="I47" s="1421" t="s">
        <v>354</v>
      </c>
      <c r="J47" s="1422" t="s">
        <v>145</v>
      </c>
      <c r="K47" s="1423">
        <v>2</v>
      </c>
      <c r="L47" s="1224"/>
      <c r="M47" s="366"/>
      <c r="N47" s="366"/>
      <c r="O47" s="366"/>
      <c r="P47" s="366"/>
      <c r="Q47" s="366"/>
      <c r="R47" s="1392"/>
      <c r="S47" s="367"/>
      <c r="T47" s="367"/>
      <c r="U47" s="367"/>
      <c r="V47" s="367"/>
      <c r="W47" s="367"/>
      <c r="X47" s="367"/>
      <c r="Y47" s="367"/>
      <c r="Z47" s="367"/>
      <c r="AA47" s="367">
        <v>20</v>
      </c>
      <c r="AB47" s="367">
        <v>20</v>
      </c>
      <c r="AC47" s="367">
        <v>20</v>
      </c>
      <c r="AD47" s="367">
        <v>20</v>
      </c>
      <c r="AE47" s="367">
        <v>20</v>
      </c>
      <c r="AF47" s="367">
        <v>60</v>
      </c>
      <c r="AG47" s="367">
        <v>60</v>
      </c>
      <c r="AH47" s="367">
        <v>60</v>
      </c>
      <c r="AI47" s="367">
        <v>60</v>
      </c>
      <c r="AJ47" s="367">
        <v>60</v>
      </c>
      <c r="AK47" s="367">
        <v>60</v>
      </c>
      <c r="AL47" s="367">
        <v>60</v>
      </c>
      <c r="AM47" s="367">
        <v>60</v>
      </c>
      <c r="AN47" s="367">
        <v>60</v>
      </c>
      <c r="AO47" s="367">
        <v>60</v>
      </c>
      <c r="AP47" s="367">
        <v>60</v>
      </c>
      <c r="AQ47" s="367">
        <v>60</v>
      </c>
      <c r="AR47" s="367">
        <v>60</v>
      </c>
      <c r="AS47" s="367">
        <v>60</v>
      </c>
      <c r="AT47" s="367">
        <v>60</v>
      </c>
      <c r="AU47" s="367">
        <v>60</v>
      </c>
      <c r="AV47" s="367">
        <v>60</v>
      </c>
      <c r="AW47" s="367">
        <v>60</v>
      </c>
      <c r="AX47" s="367">
        <v>60</v>
      </c>
      <c r="AY47" s="367">
        <v>60</v>
      </c>
      <c r="AZ47" s="367">
        <v>60</v>
      </c>
      <c r="BA47" s="367">
        <v>60</v>
      </c>
      <c r="BB47" s="367">
        <v>60</v>
      </c>
      <c r="BC47" s="367">
        <v>60</v>
      </c>
      <c r="BD47" s="367">
        <v>60</v>
      </c>
      <c r="BE47" s="367">
        <v>60</v>
      </c>
      <c r="BF47" s="367">
        <v>60</v>
      </c>
      <c r="BG47" s="367">
        <v>60</v>
      </c>
      <c r="BH47" s="367">
        <v>60</v>
      </c>
      <c r="BI47" s="367">
        <v>60</v>
      </c>
      <c r="BJ47" s="367">
        <v>60</v>
      </c>
      <c r="BK47" s="367">
        <v>60</v>
      </c>
      <c r="BL47" s="367">
        <v>60</v>
      </c>
      <c r="BM47" s="367">
        <v>60</v>
      </c>
      <c r="BN47" s="367">
        <v>60</v>
      </c>
      <c r="BO47" s="367">
        <v>60</v>
      </c>
      <c r="BP47" s="368"/>
      <c r="BQ47" s="355"/>
      <c r="BR47" s="355"/>
      <c r="BS47" s="355"/>
      <c r="BT47" s="355"/>
      <c r="BU47" s="355"/>
      <c r="BV47" s="355"/>
      <c r="BW47" s="355"/>
      <c r="BX47" s="355"/>
      <c r="BY47" s="355"/>
      <c r="BZ47" s="355"/>
      <c r="CA47" s="355"/>
      <c r="CB47" s="355"/>
      <c r="CC47" s="355"/>
      <c r="CD47" s="355"/>
      <c r="CE47" s="355"/>
      <c r="CF47" s="355"/>
      <c r="CG47" s="355"/>
      <c r="CH47" s="355"/>
      <c r="CI47" s="355"/>
      <c r="CJ47" s="355"/>
      <c r="CK47" s="355"/>
      <c r="CL47" s="355"/>
      <c r="CM47" s="355"/>
      <c r="CN47" s="356"/>
    </row>
    <row r="48" spans="2:92" ht="14.4" thickBot="1" x14ac:dyDescent="0.3">
      <c r="B4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 s="1417" t="s">
        <v>2367</v>
      </c>
      <c r="D48" s="1418" t="s">
        <v>2368</v>
      </c>
      <c r="E48" s="1419" t="s">
        <v>768</v>
      </c>
      <c r="F48" s="1420" t="str">
        <f>VLOOKUP(TBL5_OptBen[[#This Row],[Option Type (defined list)]],'Option Typs_Grps'!B$2:C$47, 2, FALSE)</f>
        <v>Resource Options</v>
      </c>
      <c r="G48" s="1417" t="s">
        <v>1783</v>
      </c>
      <c r="H48" s="1418" t="s">
        <v>1934</v>
      </c>
      <c r="I48" s="1421" t="s">
        <v>354</v>
      </c>
      <c r="J48" s="1422" t="s">
        <v>145</v>
      </c>
      <c r="K48" s="1423">
        <v>2</v>
      </c>
      <c r="L48" s="1224"/>
      <c r="M48" s="366"/>
      <c r="N48" s="366"/>
      <c r="O48" s="366"/>
      <c r="P48" s="366"/>
      <c r="Q48" s="366"/>
      <c r="R48" s="1392"/>
      <c r="S48" s="367"/>
      <c r="T48" s="367"/>
      <c r="U48" s="367"/>
      <c r="V48" s="367"/>
      <c r="W48" s="367"/>
      <c r="X48" s="367"/>
      <c r="Y48" s="367"/>
      <c r="Z48" s="367"/>
      <c r="AA48" s="367"/>
      <c r="AB48" s="367"/>
      <c r="AC48" s="367"/>
      <c r="AD48" s="367"/>
      <c r="AE48" s="367"/>
      <c r="AF48" s="367">
        <v>-11.4987525253</v>
      </c>
      <c r="AG48" s="367">
        <v>-12.263646841</v>
      </c>
      <c r="AH48" s="367"/>
      <c r="AI48" s="367"/>
      <c r="AJ48" s="367"/>
      <c r="AK48" s="367"/>
      <c r="AL48" s="367"/>
      <c r="AM48" s="367"/>
      <c r="AN48" s="367"/>
      <c r="AO48" s="367"/>
      <c r="AP48" s="367"/>
      <c r="AQ48" s="367"/>
      <c r="AR48" s="367"/>
      <c r="AS48" s="367"/>
      <c r="AT48" s="367"/>
      <c r="AU48" s="367"/>
      <c r="AV48" s="367"/>
      <c r="AW48" s="367"/>
      <c r="AX48" s="367"/>
      <c r="AY48" s="367"/>
      <c r="AZ48" s="367"/>
      <c r="BA48" s="367"/>
      <c r="BB48" s="367"/>
      <c r="BC48" s="367"/>
      <c r="BD48" s="367"/>
      <c r="BE48" s="367"/>
      <c r="BF48" s="367"/>
      <c r="BG48" s="367"/>
      <c r="BH48" s="367"/>
      <c r="BI48" s="367"/>
      <c r="BJ48" s="367"/>
      <c r="BK48" s="367"/>
      <c r="BL48" s="367"/>
      <c r="BM48" s="367"/>
      <c r="BN48" s="367"/>
      <c r="BO48" s="367"/>
      <c r="BP48" s="368"/>
      <c r="BQ48" s="355"/>
      <c r="BR48" s="355"/>
      <c r="BS48" s="355"/>
      <c r="BT48" s="355"/>
      <c r="BU48" s="355"/>
      <c r="BV48" s="355"/>
      <c r="BW48" s="355"/>
      <c r="BX48" s="355"/>
      <c r="BY48" s="355"/>
      <c r="BZ48" s="355"/>
      <c r="CA48" s="355"/>
      <c r="CB48" s="355"/>
      <c r="CC48" s="355"/>
      <c r="CD48" s="355"/>
      <c r="CE48" s="355"/>
      <c r="CF48" s="355"/>
      <c r="CG48" s="355"/>
      <c r="CH48" s="355"/>
      <c r="CI48" s="355"/>
      <c r="CJ48" s="355"/>
      <c r="CK48" s="355"/>
      <c r="CL48" s="355"/>
      <c r="CM48" s="355"/>
      <c r="CN48" s="356"/>
    </row>
    <row r="49" spans="2:92" ht="14.4" thickBot="1" x14ac:dyDescent="0.3">
      <c r="B4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 s="1417" t="s">
        <v>2367</v>
      </c>
      <c r="D49" s="1418" t="s">
        <v>2368</v>
      </c>
      <c r="E49" s="1419" t="s">
        <v>768</v>
      </c>
      <c r="F49" s="1420" t="str">
        <f>VLOOKUP(TBL5_OptBen[[#This Row],[Option Type (defined list)]],'Option Typs_Grps'!B$2:C$47, 2, FALSE)</f>
        <v>Resource Options</v>
      </c>
      <c r="G49" s="1417" t="s">
        <v>1783</v>
      </c>
      <c r="H49" s="1418" t="s">
        <v>1934</v>
      </c>
      <c r="I49" s="1421" t="s">
        <v>354</v>
      </c>
      <c r="J49" s="1422" t="s">
        <v>145</v>
      </c>
      <c r="K49" s="1423">
        <v>2</v>
      </c>
      <c r="L49" s="1224"/>
      <c r="M49" s="366"/>
      <c r="N49" s="366"/>
      <c r="O49" s="366"/>
      <c r="P49" s="366"/>
      <c r="Q49" s="366"/>
      <c r="R49" s="1392"/>
      <c r="S49" s="367"/>
      <c r="T49" s="367"/>
      <c r="U49" s="367"/>
      <c r="V49" s="367"/>
      <c r="W49" s="367"/>
      <c r="X49" s="367"/>
      <c r="Y49" s="367"/>
      <c r="Z49" s="367"/>
      <c r="AA49" s="367"/>
      <c r="AB49" s="367"/>
      <c r="AC49" s="367"/>
      <c r="AD49" s="367"/>
      <c r="AE49" s="367"/>
      <c r="AF49" s="367">
        <v>-28.501247474700001</v>
      </c>
      <c r="AG49" s="367">
        <v>-27.736353159</v>
      </c>
      <c r="AH49" s="367">
        <v>-40</v>
      </c>
      <c r="AI49" s="367">
        <v>-40</v>
      </c>
      <c r="AJ49" s="367">
        <v>-40</v>
      </c>
      <c r="AK49" s="367">
        <v>-40</v>
      </c>
      <c r="AL49" s="367">
        <v>-40</v>
      </c>
      <c r="AM49" s="367">
        <v>-35.670148059200002</v>
      </c>
      <c r="AN49" s="367">
        <v>-30.257508892600001</v>
      </c>
      <c r="AO49" s="367">
        <v>-24.668229725900002</v>
      </c>
      <c r="AP49" s="367">
        <v>-19.713460559200001</v>
      </c>
      <c r="AQ49" s="367">
        <v>-19.394988059199999</v>
      </c>
      <c r="AR49" s="367">
        <v>-18.770745559200002</v>
      </c>
      <c r="AS49" s="367">
        <v>-17.7001930592</v>
      </c>
      <c r="AT49" s="367">
        <v>-17.651260559200001</v>
      </c>
      <c r="AU49" s="367">
        <v>-16.7338480592</v>
      </c>
      <c r="AV49" s="367">
        <v>-16.5795355592</v>
      </c>
      <c r="AW49" s="367">
        <v>-14.9783430592</v>
      </c>
      <c r="AX49" s="367">
        <v>-14.857190559199999</v>
      </c>
      <c r="AY49" s="367">
        <v>-13.944598059200001</v>
      </c>
      <c r="AZ49" s="367">
        <v>-13.5870055592</v>
      </c>
      <c r="BA49" s="367">
        <v>0</v>
      </c>
      <c r="BB49" s="367">
        <v>-12.7328205592</v>
      </c>
      <c r="BC49" s="367">
        <v>-11.3626880592</v>
      </c>
      <c r="BD49" s="367">
        <v>0</v>
      </c>
      <c r="BE49" s="367">
        <v>-10.5768330592</v>
      </c>
      <c r="BF49" s="367">
        <v>-9.9614505591999993</v>
      </c>
      <c r="BG49" s="367">
        <v>0</v>
      </c>
      <c r="BH49" s="367">
        <v>0</v>
      </c>
      <c r="BI49" s="367">
        <v>0</v>
      </c>
      <c r="BJ49" s="367">
        <v>0</v>
      </c>
      <c r="BK49" s="367">
        <v>-6.5921680591999996</v>
      </c>
      <c r="BL49" s="367">
        <v>0</v>
      </c>
      <c r="BM49" s="367">
        <v>-5.3464930592000002</v>
      </c>
      <c r="BN49" s="367">
        <v>0</v>
      </c>
      <c r="BO49" s="367">
        <v>0</v>
      </c>
      <c r="BP49" s="368"/>
      <c r="BQ49" s="355"/>
      <c r="BR49" s="355"/>
      <c r="BS49" s="355"/>
      <c r="BT49" s="355"/>
      <c r="BU49" s="355"/>
      <c r="BV49" s="355"/>
      <c r="BW49" s="355"/>
      <c r="BX49" s="355"/>
      <c r="BY49" s="355"/>
      <c r="BZ49" s="355"/>
      <c r="CA49" s="355"/>
      <c r="CB49" s="355"/>
      <c r="CC49" s="355"/>
      <c r="CD49" s="355"/>
      <c r="CE49" s="355"/>
      <c r="CF49" s="355"/>
      <c r="CG49" s="355"/>
      <c r="CH49" s="355"/>
      <c r="CI49" s="355"/>
      <c r="CJ49" s="355"/>
      <c r="CK49" s="355"/>
      <c r="CL49" s="355"/>
      <c r="CM49" s="355"/>
      <c r="CN49" s="356"/>
    </row>
    <row r="50" spans="2:92" ht="14.4" thickBot="1" x14ac:dyDescent="0.3">
      <c r="B5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0" s="1417" t="s">
        <v>2367</v>
      </c>
      <c r="D50" s="1418" t="s">
        <v>2368</v>
      </c>
      <c r="E50" s="1419" t="s">
        <v>768</v>
      </c>
      <c r="F50" s="1420" t="str">
        <f>VLOOKUP(TBL5_OptBen[[#This Row],[Option Type (defined list)]],'Option Typs_Grps'!B$2:C$47, 2, FALSE)</f>
        <v>Resource Options</v>
      </c>
      <c r="G50" s="1417" t="s">
        <v>1783</v>
      </c>
      <c r="H50" s="1418" t="s">
        <v>1934</v>
      </c>
      <c r="I50" s="1421" t="s">
        <v>1509</v>
      </c>
      <c r="J50" s="1422" t="s">
        <v>145</v>
      </c>
      <c r="K50" s="1423">
        <v>2</v>
      </c>
      <c r="L50" s="1224"/>
      <c r="M50" s="366"/>
      <c r="N50" s="366"/>
      <c r="O50" s="366"/>
      <c r="P50" s="366"/>
      <c r="Q50" s="366"/>
      <c r="R50" s="1392"/>
      <c r="S50" s="367"/>
      <c r="T50" s="367"/>
      <c r="U50" s="367"/>
      <c r="V50" s="367"/>
      <c r="W50" s="367"/>
      <c r="X50" s="367"/>
      <c r="Y50" s="367"/>
      <c r="Z50" s="367"/>
      <c r="AA50" s="367"/>
      <c r="AB50" s="367"/>
      <c r="AC50" s="367"/>
      <c r="AD50" s="367"/>
      <c r="AE50" s="367"/>
      <c r="AF50" s="367">
        <v>40</v>
      </c>
      <c r="AG50" s="367">
        <v>40</v>
      </c>
      <c r="AH50" s="367">
        <v>40</v>
      </c>
      <c r="AI50" s="367">
        <v>40</v>
      </c>
      <c r="AJ50" s="367">
        <v>40</v>
      </c>
      <c r="AK50" s="367">
        <v>40</v>
      </c>
      <c r="AL50" s="367">
        <v>40</v>
      </c>
      <c r="AM50" s="367">
        <v>35.670148059200002</v>
      </c>
      <c r="AN50" s="367">
        <v>30.257508892600001</v>
      </c>
      <c r="AO50" s="367">
        <v>24.668229725900002</v>
      </c>
      <c r="AP50" s="367">
        <v>19.713460559200001</v>
      </c>
      <c r="AQ50" s="367">
        <v>19.394988059199999</v>
      </c>
      <c r="AR50" s="367">
        <v>18.770745559200002</v>
      </c>
      <c r="AS50" s="367">
        <v>17.7001930592</v>
      </c>
      <c r="AT50" s="367">
        <v>17.651260559200001</v>
      </c>
      <c r="AU50" s="367">
        <v>16.7338480592</v>
      </c>
      <c r="AV50" s="367">
        <v>16.5795355592</v>
      </c>
      <c r="AW50" s="367">
        <v>14.9783430592</v>
      </c>
      <c r="AX50" s="367">
        <v>14.857190559199999</v>
      </c>
      <c r="AY50" s="367">
        <v>13.944598059200001</v>
      </c>
      <c r="AZ50" s="367">
        <v>13.5870055592</v>
      </c>
      <c r="BA50" s="367">
        <v>0</v>
      </c>
      <c r="BB50" s="367">
        <v>12.7328205592</v>
      </c>
      <c r="BC50" s="367">
        <v>11.3626880592</v>
      </c>
      <c r="BD50" s="367">
        <v>0</v>
      </c>
      <c r="BE50" s="367">
        <v>10.5768330592</v>
      </c>
      <c r="BF50" s="367">
        <v>9.9614505591999993</v>
      </c>
      <c r="BG50" s="367">
        <v>0</v>
      </c>
      <c r="BH50" s="367">
        <v>0</v>
      </c>
      <c r="BI50" s="367">
        <v>0</v>
      </c>
      <c r="BJ50" s="367">
        <v>0</v>
      </c>
      <c r="BK50" s="367">
        <v>6.5921680591999996</v>
      </c>
      <c r="BL50" s="367">
        <v>0</v>
      </c>
      <c r="BM50" s="367">
        <v>5.3464930592000002</v>
      </c>
      <c r="BN50" s="367">
        <v>0</v>
      </c>
      <c r="BO50" s="367">
        <v>0</v>
      </c>
      <c r="BP50" s="368"/>
      <c r="BQ50" s="355"/>
      <c r="BR50" s="355"/>
      <c r="BS50" s="355"/>
      <c r="BT50" s="355"/>
      <c r="BU50" s="355"/>
      <c r="BV50" s="355"/>
      <c r="BW50" s="355"/>
      <c r="BX50" s="355"/>
      <c r="BY50" s="355"/>
      <c r="BZ50" s="355"/>
      <c r="CA50" s="355"/>
      <c r="CB50" s="355"/>
      <c r="CC50" s="355"/>
      <c r="CD50" s="355"/>
      <c r="CE50" s="355"/>
      <c r="CF50" s="355"/>
      <c r="CG50" s="355"/>
      <c r="CH50" s="355"/>
      <c r="CI50" s="355"/>
      <c r="CJ50" s="355"/>
      <c r="CK50" s="355"/>
      <c r="CL50" s="355"/>
      <c r="CM50" s="355"/>
      <c r="CN50" s="356"/>
    </row>
    <row r="51" spans="2:92" ht="14.4" thickBot="1" x14ac:dyDescent="0.3">
      <c r="B5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1" s="1417" t="s">
        <v>2369</v>
      </c>
      <c r="D51" s="1418" t="s">
        <v>2370</v>
      </c>
      <c r="E51" s="1419" t="s">
        <v>768</v>
      </c>
      <c r="F51" s="1420" t="str">
        <f>VLOOKUP(TBL5_OptBen[[#This Row],[Option Type (defined list)]],'Option Typs_Grps'!B$2:C$47, 2, FALSE)</f>
        <v>Resource Options</v>
      </c>
      <c r="G51" s="1417" t="s">
        <v>1783</v>
      </c>
      <c r="H51" s="1418" t="s">
        <v>1934</v>
      </c>
      <c r="I51" s="1421" t="s">
        <v>1509</v>
      </c>
      <c r="J51" s="1422" t="s">
        <v>145</v>
      </c>
      <c r="K51" s="1423">
        <v>2</v>
      </c>
      <c r="L51" s="1224"/>
      <c r="M51" s="366"/>
      <c r="N51" s="366"/>
      <c r="O51" s="366"/>
      <c r="P51" s="366"/>
      <c r="Q51" s="366"/>
      <c r="R51" s="1392"/>
      <c r="S51" s="367"/>
      <c r="T51" s="367"/>
      <c r="U51" s="367"/>
      <c r="V51" s="367"/>
      <c r="W51" s="367"/>
      <c r="X51" s="367"/>
      <c r="Y51" s="367"/>
      <c r="Z51" s="367"/>
      <c r="AA51" s="367"/>
      <c r="AB51" s="367"/>
      <c r="AC51" s="367"/>
      <c r="AD51" s="367"/>
      <c r="AE51" s="367"/>
      <c r="AF51" s="367">
        <v>0</v>
      </c>
      <c r="AG51" s="367">
        <v>0</v>
      </c>
      <c r="AH51" s="367">
        <v>0</v>
      </c>
      <c r="AI51" s="367">
        <v>0</v>
      </c>
      <c r="AJ51" s="367">
        <v>0</v>
      </c>
      <c r="AK51" s="367">
        <v>0</v>
      </c>
      <c r="AL51" s="367">
        <v>0</v>
      </c>
      <c r="AM51" s="367">
        <v>0</v>
      </c>
      <c r="AN51" s="367">
        <v>0</v>
      </c>
      <c r="AO51" s="367">
        <v>0</v>
      </c>
      <c r="AP51" s="367">
        <v>0</v>
      </c>
      <c r="AQ51" s="367">
        <v>0</v>
      </c>
      <c r="AR51" s="367">
        <v>0</v>
      </c>
      <c r="AS51" s="367">
        <v>0</v>
      </c>
      <c r="AT51" s="367">
        <v>0</v>
      </c>
      <c r="AU51" s="367">
        <v>0</v>
      </c>
      <c r="AV51" s="367">
        <v>0</v>
      </c>
      <c r="AW51" s="367">
        <v>0</v>
      </c>
      <c r="AX51" s="367">
        <v>0</v>
      </c>
      <c r="AY51" s="367">
        <v>0</v>
      </c>
      <c r="AZ51" s="367">
        <v>0</v>
      </c>
      <c r="BA51" s="367">
        <v>12.7306930592</v>
      </c>
      <c r="BB51" s="367">
        <v>0</v>
      </c>
      <c r="BC51" s="367">
        <v>0</v>
      </c>
      <c r="BD51" s="367">
        <v>10.8194455592</v>
      </c>
      <c r="BE51" s="367">
        <v>0</v>
      </c>
      <c r="BF51" s="367">
        <v>0</v>
      </c>
      <c r="BG51" s="367">
        <v>9.6382280591999994</v>
      </c>
      <c r="BH51" s="367">
        <v>8.9221876074999997</v>
      </c>
      <c r="BI51" s="367">
        <v>8.3378830591999993</v>
      </c>
      <c r="BJ51" s="367">
        <v>7.3548305591999998</v>
      </c>
      <c r="BK51" s="367">
        <v>0</v>
      </c>
      <c r="BL51" s="367">
        <v>6.0075755592000002</v>
      </c>
      <c r="BM51" s="367">
        <v>0</v>
      </c>
      <c r="BN51" s="367">
        <v>4.9523505592000001</v>
      </c>
      <c r="BO51" s="367">
        <v>4.4700680591999999</v>
      </c>
      <c r="BP51" s="368"/>
      <c r="BQ51" s="355"/>
      <c r="BR51" s="355"/>
      <c r="BS51" s="355"/>
      <c r="BT51" s="355"/>
      <c r="BU51" s="355"/>
      <c r="BV51" s="355"/>
      <c r="BW51" s="355"/>
      <c r="BX51" s="355"/>
      <c r="BY51" s="355"/>
      <c r="BZ51" s="355"/>
      <c r="CA51" s="355"/>
      <c r="CB51" s="355"/>
      <c r="CC51" s="355"/>
      <c r="CD51" s="355"/>
      <c r="CE51" s="355"/>
      <c r="CF51" s="355"/>
      <c r="CG51" s="355"/>
      <c r="CH51" s="355"/>
      <c r="CI51" s="355"/>
      <c r="CJ51" s="355"/>
      <c r="CK51" s="355"/>
      <c r="CL51" s="355"/>
      <c r="CM51" s="355"/>
      <c r="CN51" s="356"/>
    </row>
    <row r="52" spans="2:92" ht="14.4" thickBot="1" x14ac:dyDescent="0.3">
      <c r="B5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2" s="1417" t="s">
        <v>2369</v>
      </c>
      <c r="D52" s="1418" t="s">
        <v>2370</v>
      </c>
      <c r="E52" s="1419" t="s">
        <v>768</v>
      </c>
      <c r="F52" s="1420" t="str">
        <f>VLOOKUP(TBL5_OptBen[[#This Row],[Option Type (defined list)]],'Option Typs_Grps'!B$2:C$47, 2, FALSE)</f>
        <v>Resource Options</v>
      </c>
      <c r="G52" s="1417" t="s">
        <v>1783</v>
      </c>
      <c r="H52" s="1418" t="s">
        <v>1934</v>
      </c>
      <c r="I52" s="1421" t="s">
        <v>354</v>
      </c>
      <c r="J52" s="1422" t="s">
        <v>145</v>
      </c>
      <c r="K52" s="1423">
        <v>2</v>
      </c>
      <c r="L52" s="1224"/>
      <c r="M52" s="366"/>
      <c r="N52" s="366"/>
      <c r="O52" s="366"/>
      <c r="P52" s="366"/>
      <c r="Q52" s="366"/>
      <c r="R52" s="1392"/>
      <c r="S52" s="367"/>
      <c r="T52" s="367"/>
      <c r="U52" s="367"/>
      <c r="V52" s="367"/>
      <c r="W52" s="367"/>
      <c r="X52" s="367"/>
      <c r="Y52" s="367"/>
      <c r="Z52" s="367"/>
      <c r="AA52" s="367"/>
      <c r="AB52" s="367"/>
      <c r="AC52" s="367"/>
      <c r="AD52" s="367"/>
      <c r="AE52" s="367"/>
      <c r="AF52" s="367">
        <v>0</v>
      </c>
      <c r="AG52" s="367">
        <v>0</v>
      </c>
      <c r="AH52" s="367">
        <v>0</v>
      </c>
      <c r="AI52" s="367">
        <v>0</v>
      </c>
      <c r="AJ52" s="367">
        <v>0</v>
      </c>
      <c r="AK52" s="367">
        <v>0</v>
      </c>
      <c r="AL52" s="367">
        <v>0</v>
      </c>
      <c r="AM52" s="367">
        <v>0</v>
      </c>
      <c r="AN52" s="367">
        <v>0</v>
      </c>
      <c r="AO52" s="367">
        <v>0</v>
      </c>
      <c r="AP52" s="367">
        <v>0</v>
      </c>
      <c r="AQ52" s="367">
        <v>0</v>
      </c>
      <c r="AR52" s="367">
        <v>0</v>
      </c>
      <c r="AS52" s="367">
        <v>0</v>
      </c>
      <c r="AT52" s="367">
        <v>0</v>
      </c>
      <c r="AU52" s="367">
        <v>0</v>
      </c>
      <c r="AV52" s="367">
        <v>0</v>
      </c>
      <c r="AW52" s="367">
        <v>0</v>
      </c>
      <c r="AX52" s="367">
        <v>0</v>
      </c>
      <c r="AY52" s="367">
        <v>0</v>
      </c>
      <c r="AZ52" s="367">
        <v>0</v>
      </c>
      <c r="BA52" s="367">
        <v>-12.7306930592</v>
      </c>
      <c r="BB52" s="367">
        <v>0</v>
      </c>
      <c r="BC52" s="367">
        <v>0</v>
      </c>
      <c r="BD52" s="367">
        <v>-10.8194455592</v>
      </c>
      <c r="BE52" s="367">
        <v>0</v>
      </c>
      <c r="BF52" s="367">
        <v>0</v>
      </c>
      <c r="BG52" s="367">
        <v>-9.6382280591999994</v>
      </c>
      <c r="BH52" s="367">
        <v>-8.9221876074999997</v>
      </c>
      <c r="BI52" s="367">
        <v>-8.3378830591999993</v>
      </c>
      <c r="BJ52" s="367">
        <v>-7.3548305591999998</v>
      </c>
      <c r="BK52" s="367">
        <v>0</v>
      </c>
      <c r="BL52" s="367">
        <v>-6.0075755592000002</v>
      </c>
      <c r="BM52" s="367">
        <v>0</v>
      </c>
      <c r="BN52" s="367">
        <v>-4.9523505592000001</v>
      </c>
      <c r="BO52" s="367">
        <v>-4.4700680591999999</v>
      </c>
      <c r="BP52" s="368"/>
      <c r="BQ52" s="355"/>
      <c r="BR52" s="355"/>
      <c r="BS52" s="355"/>
      <c r="BT52" s="355"/>
      <c r="BU52" s="355"/>
      <c r="BV52" s="355"/>
      <c r="BW52" s="355"/>
      <c r="BX52" s="355"/>
      <c r="BY52" s="355"/>
      <c r="BZ52" s="355"/>
      <c r="CA52" s="355"/>
      <c r="CB52" s="355"/>
      <c r="CC52" s="355"/>
      <c r="CD52" s="355"/>
      <c r="CE52" s="355"/>
      <c r="CF52" s="355"/>
      <c r="CG52" s="355"/>
      <c r="CH52" s="355"/>
      <c r="CI52" s="355"/>
      <c r="CJ52" s="355"/>
      <c r="CK52" s="355"/>
      <c r="CL52" s="355"/>
      <c r="CM52" s="355"/>
      <c r="CN52" s="356"/>
    </row>
    <row r="53" spans="2:92" ht="14.4" thickBot="1" x14ac:dyDescent="0.3">
      <c r="B5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3" s="1417" t="s">
        <v>2371</v>
      </c>
      <c r="D53" s="1418" t="s">
        <v>2013</v>
      </c>
      <c r="E53" s="1419" t="s">
        <v>774</v>
      </c>
      <c r="F53" s="1420" t="str">
        <f>VLOOKUP(TBL5_OptBen[[#This Row],[Option Type (defined list)]],'Option Typs_Grps'!B$2:C$47, 2, FALSE)</f>
        <v>Distribution Options</v>
      </c>
      <c r="G53" s="1417" t="s">
        <v>1783</v>
      </c>
      <c r="H53" s="1418" t="s">
        <v>1934</v>
      </c>
      <c r="I53" s="1421" t="s">
        <v>1497</v>
      </c>
      <c r="J53" s="1422" t="s">
        <v>145</v>
      </c>
      <c r="K53" s="1423">
        <v>2</v>
      </c>
      <c r="L53" s="1224"/>
      <c r="M53" s="366"/>
      <c r="N53" s="366"/>
      <c r="O53" s="366"/>
      <c r="P53" s="366"/>
      <c r="Q53" s="366"/>
      <c r="R53" s="1392"/>
      <c r="S53" s="367"/>
      <c r="T53" s="367"/>
      <c r="U53" s="367"/>
      <c r="V53" s="367">
        <v>15</v>
      </c>
      <c r="W53" s="367">
        <v>15</v>
      </c>
      <c r="X53" s="367">
        <v>15</v>
      </c>
      <c r="Y53" s="367">
        <v>14.2442723355</v>
      </c>
      <c r="Z53" s="367">
        <v>12.257596447399999</v>
      </c>
      <c r="AA53" s="367">
        <v>6.0552805591999999</v>
      </c>
      <c r="AB53" s="367">
        <v>9.9074005591999992</v>
      </c>
      <c r="AC53" s="367">
        <v>10.801130559200001</v>
      </c>
      <c r="AD53" s="367">
        <v>12.1149705592</v>
      </c>
      <c r="AE53" s="367">
        <v>13.733080559199999</v>
      </c>
      <c r="AF53" s="367">
        <v>0</v>
      </c>
      <c r="AG53" s="367">
        <v>0</v>
      </c>
      <c r="AH53" s="367">
        <v>0</v>
      </c>
      <c r="AI53" s="367">
        <v>0</v>
      </c>
      <c r="AJ53" s="367">
        <v>0</v>
      </c>
      <c r="AK53" s="367">
        <v>0</v>
      </c>
      <c r="AL53" s="367">
        <v>0</v>
      </c>
      <c r="AM53" s="367">
        <v>0</v>
      </c>
      <c r="AN53" s="367">
        <v>0</v>
      </c>
      <c r="AO53" s="367">
        <v>0</v>
      </c>
      <c r="AP53" s="367">
        <v>0</v>
      </c>
      <c r="AQ53" s="367">
        <v>0</v>
      </c>
      <c r="AR53" s="367">
        <v>0</v>
      </c>
      <c r="AS53" s="367">
        <v>0</v>
      </c>
      <c r="AT53" s="367">
        <v>0</v>
      </c>
      <c r="AU53" s="367">
        <v>0</v>
      </c>
      <c r="AV53" s="367">
        <v>0</v>
      </c>
      <c r="AW53" s="367">
        <v>0</v>
      </c>
      <c r="AX53" s="367">
        <v>0</v>
      </c>
      <c r="AY53" s="367">
        <v>0</v>
      </c>
      <c r="AZ53" s="367">
        <v>0</v>
      </c>
      <c r="BA53" s="367">
        <v>0</v>
      </c>
      <c r="BB53" s="367">
        <v>0</v>
      </c>
      <c r="BC53" s="367">
        <v>0</v>
      </c>
      <c r="BD53" s="367">
        <v>0</v>
      </c>
      <c r="BE53" s="367">
        <v>0</v>
      </c>
      <c r="BF53" s="367">
        <v>0</v>
      </c>
      <c r="BG53" s="367">
        <v>0</v>
      </c>
      <c r="BH53" s="367">
        <v>0</v>
      </c>
      <c r="BI53" s="367">
        <v>0</v>
      </c>
      <c r="BJ53" s="367">
        <v>0</v>
      </c>
      <c r="BK53" s="367">
        <v>0</v>
      </c>
      <c r="BL53" s="367">
        <v>0</v>
      </c>
      <c r="BM53" s="367">
        <v>0</v>
      </c>
      <c r="BN53" s="367">
        <v>0</v>
      </c>
      <c r="BO53" s="367">
        <v>0</v>
      </c>
      <c r="BP53" s="368"/>
      <c r="BQ53" s="355"/>
      <c r="BR53" s="355"/>
      <c r="BS53" s="355"/>
      <c r="BT53" s="355"/>
      <c r="BU53" s="355"/>
      <c r="BV53" s="355"/>
      <c r="BW53" s="355"/>
      <c r="BX53" s="355"/>
      <c r="BY53" s="355"/>
      <c r="BZ53" s="355"/>
      <c r="CA53" s="355"/>
      <c r="CB53" s="355"/>
      <c r="CC53" s="355"/>
      <c r="CD53" s="355"/>
      <c r="CE53" s="355"/>
      <c r="CF53" s="355"/>
      <c r="CG53" s="355"/>
      <c r="CH53" s="355"/>
      <c r="CI53" s="355"/>
      <c r="CJ53" s="355"/>
      <c r="CK53" s="355"/>
      <c r="CL53" s="355"/>
      <c r="CM53" s="355"/>
      <c r="CN53" s="356"/>
    </row>
    <row r="54" spans="2:92" ht="14.4" thickBot="1" x14ac:dyDescent="0.3">
      <c r="B5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4" s="1417" t="s">
        <v>2371</v>
      </c>
      <c r="D54" s="1418" t="s">
        <v>2013</v>
      </c>
      <c r="E54" s="1419" t="s">
        <v>774</v>
      </c>
      <c r="F54" s="1420" t="str">
        <f>VLOOKUP(TBL5_OptBen[[#This Row],[Option Type (defined list)]],'Option Typs_Grps'!B$2:C$47, 2, FALSE)</f>
        <v>Distribution Options</v>
      </c>
      <c r="G54" s="1417" t="s">
        <v>1783</v>
      </c>
      <c r="H54" s="1418" t="s">
        <v>1934</v>
      </c>
      <c r="I54" s="1421" t="s">
        <v>354</v>
      </c>
      <c r="J54" s="1422" t="s">
        <v>145</v>
      </c>
      <c r="K54" s="1423">
        <v>2</v>
      </c>
      <c r="L54" s="1224"/>
      <c r="M54" s="366"/>
      <c r="N54" s="366"/>
      <c r="O54" s="366"/>
      <c r="P54" s="366"/>
      <c r="Q54" s="366"/>
      <c r="R54" s="1392"/>
      <c r="S54" s="367"/>
      <c r="T54" s="367"/>
      <c r="U54" s="367"/>
      <c r="V54" s="367">
        <v>-15</v>
      </c>
      <c r="W54" s="367">
        <v>-15</v>
      </c>
      <c r="X54" s="367">
        <v>-15</v>
      </c>
      <c r="Y54" s="367">
        <v>-14.2442723355</v>
      </c>
      <c r="Z54" s="367">
        <v>-12.257596447399999</v>
      </c>
      <c r="AA54" s="367">
        <v>-6.0552805591999999</v>
      </c>
      <c r="AB54" s="367">
        <v>-9.9074005591999992</v>
      </c>
      <c r="AC54" s="367">
        <v>-10.801130559200001</v>
      </c>
      <c r="AD54" s="367">
        <v>-12.1149705592</v>
      </c>
      <c r="AE54" s="367">
        <v>-13.733080559199999</v>
      </c>
      <c r="AF54" s="367">
        <v>0</v>
      </c>
      <c r="AG54" s="367">
        <v>0</v>
      </c>
      <c r="AH54" s="367">
        <v>0</v>
      </c>
      <c r="AI54" s="367">
        <v>0</v>
      </c>
      <c r="AJ54" s="367">
        <v>0</v>
      </c>
      <c r="AK54" s="367">
        <v>0</v>
      </c>
      <c r="AL54" s="367">
        <v>0</v>
      </c>
      <c r="AM54" s="367">
        <v>0</v>
      </c>
      <c r="AN54" s="367">
        <v>0</v>
      </c>
      <c r="AO54" s="367">
        <v>0</v>
      </c>
      <c r="AP54" s="367">
        <v>0</v>
      </c>
      <c r="AQ54" s="367">
        <v>0</v>
      </c>
      <c r="AR54" s="367">
        <v>0</v>
      </c>
      <c r="AS54" s="367">
        <v>0</v>
      </c>
      <c r="AT54" s="367">
        <v>0</v>
      </c>
      <c r="AU54" s="367">
        <v>0</v>
      </c>
      <c r="AV54" s="367">
        <v>0</v>
      </c>
      <c r="AW54" s="367">
        <v>0</v>
      </c>
      <c r="AX54" s="367">
        <v>0</v>
      </c>
      <c r="AY54" s="367">
        <v>0</v>
      </c>
      <c r="AZ54" s="367">
        <v>0</v>
      </c>
      <c r="BA54" s="367">
        <v>0</v>
      </c>
      <c r="BB54" s="367">
        <v>0</v>
      </c>
      <c r="BC54" s="367">
        <v>0</v>
      </c>
      <c r="BD54" s="367">
        <v>0</v>
      </c>
      <c r="BE54" s="367">
        <v>0</v>
      </c>
      <c r="BF54" s="367">
        <v>0</v>
      </c>
      <c r="BG54" s="367">
        <v>0</v>
      </c>
      <c r="BH54" s="367">
        <v>0</v>
      </c>
      <c r="BI54" s="367">
        <v>0</v>
      </c>
      <c r="BJ54" s="367">
        <v>0</v>
      </c>
      <c r="BK54" s="367">
        <v>0</v>
      </c>
      <c r="BL54" s="367">
        <v>0</v>
      </c>
      <c r="BM54" s="367">
        <v>0</v>
      </c>
      <c r="BN54" s="367">
        <v>0</v>
      </c>
      <c r="BO54" s="367">
        <v>0</v>
      </c>
      <c r="BP54" s="368"/>
      <c r="BQ54" s="355"/>
      <c r="BR54" s="355"/>
      <c r="BS54" s="355"/>
      <c r="BT54" s="355"/>
      <c r="BU54" s="355"/>
      <c r="BV54" s="355"/>
      <c r="BW54" s="355"/>
      <c r="BX54" s="355"/>
      <c r="BY54" s="355"/>
      <c r="BZ54" s="355"/>
      <c r="CA54" s="355"/>
      <c r="CB54" s="355"/>
      <c r="CC54" s="355"/>
      <c r="CD54" s="355"/>
      <c r="CE54" s="355"/>
      <c r="CF54" s="355"/>
      <c r="CG54" s="355"/>
      <c r="CH54" s="355"/>
      <c r="CI54" s="355"/>
      <c r="CJ54" s="355"/>
      <c r="CK54" s="355"/>
      <c r="CL54" s="355"/>
      <c r="CM54" s="355"/>
      <c r="CN54" s="356"/>
    </row>
    <row r="55" spans="2:92" ht="14.4" thickBot="1" x14ac:dyDescent="0.3">
      <c r="B5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 s="1417" t="s">
        <v>2372</v>
      </c>
      <c r="D55" s="1418" t="s">
        <v>2014</v>
      </c>
      <c r="E55" s="1419" t="s">
        <v>774</v>
      </c>
      <c r="F55" s="1420" t="str">
        <f>VLOOKUP(TBL5_OptBen[[#This Row],[Option Type (defined list)]],'Option Typs_Grps'!B$2:C$47, 2, FALSE)</f>
        <v>Distribution Options</v>
      </c>
      <c r="G55" s="1417" t="s">
        <v>1783</v>
      </c>
      <c r="H55" s="1418" t="s">
        <v>1934</v>
      </c>
      <c r="I55" s="1421" t="s">
        <v>1509</v>
      </c>
      <c r="J55" s="1422" t="s">
        <v>145</v>
      </c>
      <c r="K55" s="1423">
        <v>2</v>
      </c>
      <c r="L55" s="1224"/>
      <c r="M55" s="366"/>
      <c r="N55" s="366">
        <v>0</v>
      </c>
      <c r="O55" s="366">
        <v>0</v>
      </c>
      <c r="P55" s="366">
        <v>0</v>
      </c>
      <c r="Q55" s="366">
        <v>0</v>
      </c>
      <c r="R55" s="1392">
        <v>0</v>
      </c>
      <c r="S55" s="367">
        <v>0</v>
      </c>
      <c r="T55" s="367">
        <v>0</v>
      </c>
      <c r="U55" s="367">
        <v>0</v>
      </c>
      <c r="V55" s="367">
        <v>0</v>
      </c>
      <c r="W55" s="367">
        <v>0</v>
      </c>
      <c r="X55" s="367">
        <v>0</v>
      </c>
      <c r="Y55" s="367">
        <v>0</v>
      </c>
      <c r="Z55" s="367">
        <v>0</v>
      </c>
      <c r="AA55" s="367">
        <v>0</v>
      </c>
      <c r="AB55" s="367">
        <v>0</v>
      </c>
      <c r="AC55" s="367">
        <v>0</v>
      </c>
      <c r="AD55" s="367">
        <v>0</v>
      </c>
      <c r="AE55" s="367">
        <v>0</v>
      </c>
      <c r="AF55" s="367">
        <v>0</v>
      </c>
      <c r="AG55" s="367">
        <v>0</v>
      </c>
      <c r="AH55" s="367">
        <v>0</v>
      </c>
      <c r="AI55" s="367">
        <v>0</v>
      </c>
      <c r="AJ55" s="367">
        <v>0</v>
      </c>
      <c r="AK55" s="367">
        <v>0</v>
      </c>
      <c r="AL55" s="367">
        <v>0</v>
      </c>
      <c r="AM55" s="367">
        <v>0</v>
      </c>
      <c r="AN55" s="367">
        <v>0</v>
      </c>
      <c r="AO55" s="367">
        <v>0</v>
      </c>
      <c r="AP55" s="367">
        <v>0</v>
      </c>
      <c r="AQ55" s="367">
        <v>0</v>
      </c>
      <c r="AR55" s="367">
        <v>0</v>
      </c>
      <c r="AS55" s="367">
        <v>0</v>
      </c>
      <c r="AT55" s="367">
        <v>0</v>
      </c>
      <c r="AU55" s="367">
        <v>0</v>
      </c>
      <c r="AV55" s="367">
        <v>0</v>
      </c>
      <c r="AW55" s="367">
        <v>0</v>
      </c>
      <c r="AX55" s="367">
        <v>0</v>
      </c>
      <c r="AY55" s="367">
        <v>0</v>
      </c>
      <c r="AZ55" s="367">
        <v>0</v>
      </c>
      <c r="BA55" s="367">
        <v>0</v>
      </c>
      <c r="BB55" s="367">
        <v>0</v>
      </c>
      <c r="BC55" s="367">
        <v>0</v>
      </c>
      <c r="BD55" s="367">
        <v>0</v>
      </c>
      <c r="BE55" s="367">
        <v>0</v>
      </c>
      <c r="BF55" s="367">
        <v>0</v>
      </c>
      <c r="BG55" s="367">
        <v>0</v>
      </c>
      <c r="BH55" s="367">
        <v>0</v>
      </c>
      <c r="BI55" s="367">
        <v>0</v>
      </c>
      <c r="BJ55" s="367">
        <v>0</v>
      </c>
      <c r="BK55" s="367">
        <v>0</v>
      </c>
      <c r="BL55" s="367">
        <v>0</v>
      </c>
      <c r="BM55" s="367">
        <v>0</v>
      </c>
      <c r="BN55" s="367">
        <v>0</v>
      </c>
      <c r="BO55" s="367">
        <v>0</v>
      </c>
      <c r="BP55" s="368"/>
      <c r="BQ55" s="355"/>
      <c r="BR55" s="355"/>
      <c r="BS55" s="355"/>
      <c r="BT55" s="355"/>
      <c r="BU55" s="355"/>
      <c r="BV55" s="355"/>
      <c r="BW55" s="355"/>
      <c r="BX55" s="355"/>
      <c r="BY55" s="355"/>
      <c r="BZ55" s="355"/>
      <c r="CA55" s="355"/>
      <c r="CB55" s="355"/>
      <c r="CC55" s="355"/>
      <c r="CD55" s="355"/>
      <c r="CE55" s="355"/>
      <c r="CF55" s="355"/>
      <c r="CG55" s="355"/>
      <c r="CH55" s="355"/>
      <c r="CI55" s="355"/>
      <c r="CJ55" s="355"/>
      <c r="CK55" s="355"/>
      <c r="CL55" s="355"/>
      <c r="CM55" s="355"/>
      <c r="CN55" s="356"/>
    </row>
    <row r="56" spans="2:92" ht="14.4" thickBot="1" x14ac:dyDescent="0.3">
      <c r="B5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6" s="1417" t="s">
        <v>2372</v>
      </c>
      <c r="D56" s="1418" t="s">
        <v>2014</v>
      </c>
      <c r="E56" s="1419" t="s">
        <v>774</v>
      </c>
      <c r="F56" s="1420" t="str">
        <f>VLOOKUP(TBL5_OptBen[[#This Row],[Option Type (defined list)]],'Option Typs_Grps'!B$2:C$47, 2, FALSE)</f>
        <v>Distribution Options</v>
      </c>
      <c r="G56" s="1417" t="s">
        <v>1783</v>
      </c>
      <c r="H56" s="1418" t="s">
        <v>1934</v>
      </c>
      <c r="I56" s="1421" t="s">
        <v>354</v>
      </c>
      <c r="J56" s="1422" t="s">
        <v>145</v>
      </c>
      <c r="K56" s="1423">
        <v>2</v>
      </c>
      <c r="L56" s="1224"/>
      <c r="M56" s="366"/>
      <c r="N56" s="366">
        <v>0</v>
      </c>
      <c r="O56" s="366">
        <v>0</v>
      </c>
      <c r="P56" s="366">
        <v>0</v>
      </c>
      <c r="Q56" s="366">
        <v>0</v>
      </c>
      <c r="R56" s="1392">
        <v>0</v>
      </c>
      <c r="S56" s="367">
        <v>0</v>
      </c>
      <c r="T56" s="367">
        <v>0</v>
      </c>
      <c r="U56" s="367">
        <v>0</v>
      </c>
      <c r="V56" s="367">
        <v>0</v>
      </c>
      <c r="W56" s="367">
        <v>0</v>
      </c>
      <c r="X56" s="367">
        <v>0</v>
      </c>
      <c r="Y56" s="367">
        <v>0</v>
      </c>
      <c r="Z56" s="367">
        <v>0</v>
      </c>
      <c r="AA56" s="367">
        <v>0</v>
      </c>
      <c r="AB56" s="367">
        <v>0</v>
      </c>
      <c r="AC56" s="367">
        <v>0</v>
      </c>
      <c r="AD56" s="367">
        <v>0</v>
      </c>
      <c r="AE56" s="367">
        <v>0</v>
      </c>
      <c r="AF56" s="367">
        <v>0</v>
      </c>
      <c r="AG56" s="367">
        <v>0</v>
      </c>
      <c r="AH56" s="367">
        <v>0</v>
      </c>
      <c r="AI56" s="367">
        <v>0</v>
      </c>
      <c r="AJ56" s="367">
        <v>0</v>
      </c>
      <c r="AK56" s="367">
        <v>0</v>
      </c>
      <c r="AL56" s="367">
        <v>0</v>
      </c>
      <c r="AM56" s="367">
        <v>0</v>
      </c>
      <c r="AN56" s="367">
        <v>0</v>
      </c>
      <c r="AO56" s="367">
        <v>0</v>
      </c>
      <c r="AP56" s="367">
        <v>0</v>
      </c>
      <c r="AQ56" s="367">
        <v>0</v>
      </c>
      <c r="AR56" s="367">
        <v>0</v>
      </c>
      <c r="AS56" s="367">
        <v>0</v>
      </c>
      <c r="AT56" s="367">
        <v>0</v>
      </c>
      <c r="AU56" s="367">
        <v>0</v>
      </c>
      <c r="AV56" s="367">
        <v>0</v>
      </c>
      <c r="AW56" s="367">
        <v>0</v>
      </c>
      <c r="AX56" s="367">
        <v>0</v>
      </c>
      <c r="AY56" s="367">
        <v>0</v>
      </c>
      <c r="AZ56" s="367">
        <v>0</v>
      </c>
      <c r="BA56" s="367">
        <v>0</v>
      </c>
      <c r="BB56" s="367">
        <v>0</v>
      </c>
      <c r="BC56" s="367">
        <v>0</v>
      </c>
      <c r="BD56" s="367">
        <v>0</v>
      </c>
      <c r="BE56" s="367">
        <v>0</v>
      </c>
      <c r="BF56" s="367">
        <v>0</v>
      </c>
      <c r="BG56" s="367">
        <v>0</v>
      </c>
      <c r="BH56" s="367">
        <v>0</v>
      </c>
      <c r="BI56" s="367">
        <v>0</v>
      </c>
      <c r="BJ56" s="367">
        <v>0</v>
      </c>
      <c r="BK56" s="367">
        <v>0</v>
      </c>
      <c r="BL56" s="367">
        <v>0</v>
      </c>
      <c r="BM56" s="367">
        <v>0</v>
      </c>
      <c r="BN56" s="367">
        <v>0</v>
      </c>
      <c r="BO56" s="367">
        <v>0</v>
      </c>
      <c r="BP56" s="368"/>
      <c r="BQ56" s="355"/>
      <c r="BR56" s="355"/>
      <c r="BS56" s="355"/>
      <c r="BT56" s="355"/>
      <c r="BU56" s="355"/>
      <c r="BV56" s="355"/>
      <c r="BW56" s="355"/>
      <c r="BX56" s="355"/>
      <c r="BY56" s="355"/>
      <c r="BZ56" s="355"/>
      <c r="CA56" s="355"/>
      <c r="CB56" s="355"/>
      <c r="CC56" s="355"/>
      <c r="CD56" s="355"/>
      <c r="CE56" s="355"/>
      <c r="CF56" s="355"/>
      <c r="CG56" s="355"/>
      <c r="CH56" s="355"/>
      <c r="CI56" s="355"/>
      <c r="CJ56" s="355"/>
      <c r="CK56" s="355"/>
      <c r="CL56" s="355"/>
      <c r="CM56" s="355"/>
      <c r="CN56" s="356"/>
    </row>
    <row r="57" spans="2:92" ht="14.4" thickBot="1" x14ac:dyDescent="0.3">
      <c r="B5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7" s="1417" t="s">
        <v>2373</v>
      </c>
      <c r="D57" s="1418" t="s">
        <v>2015</v>
      </c>
      <c r="E57" s="1419" t="s">
        <v>774</v>
      </c>
      <c r="F57" s="1420" t="str">
        <f>VLOOKUP(TBL5_OptBen[[#This Row],[Option Type (defined list)]],'Option Typs_Grps'!B$2:C$47, 2, FALSE)</f>
        <v>Distribution Options</v>
      </c>
      <c r="G57" s="1417" t="s">
        <v>1783</v>
      </c>
      <c r="H57" s="1418" t="s">
        <v>1934</v>
      </c>
      <c r="I57" s="1421" t="s">
        <v>1509</v>
      </c>
      <c r="J57" s="1422" t="s">
        <v>145</v>
      </c>
      <c r="K57" s="1423">
        <v>2</v>
      </c>
      <c r="L57" s="1224"/>
      <c r="M57" s="366"/>
      <c r="N57" s="366"/>
      <c r="O57" s="366"/>
      <c r="P57" s="366"/>
      <c r="Q57" s="366"/>
      <c r="R57" s="1392"/>
      <c r="S57" s="367">
        <v>15</v>
      </c>
      <c r="T57" s="367">
        <v>15</v>
      </c>
      <c r="U57" s="367">
        <v>15</v>
      </c>
      <c r="V57" s="367">
        <v>15</v>
      </c>
      <c r="W57" s="367">
        <v>15</v>
      </c>
      <c r="X57" s="367">
        <v>15</v>
      </c>
      <c r="Y57" s="367">
        <v>15</v>
      </c>
      <c r="Z57" s="367">
        <v>15</v>
      </c>
      <c r="AA57" s="367">
        <v>15</v>
      </c>
      <c r="AB57" s="367">
        <v>15</v>
      </c>
      <c r="AC57" s="367">
        <v>15</v>
      </c>
      <c r="AD57" s="367">
        <v>15</v>
      </c>
      <c r="AE57" s="367">
        <v>15</v>
      </c>
      <c r="AF57" s="367">
        <v>15</v>
      </c>
      <c r="AG57" s="367">
        <v>15</v>
      </c>
      <c r="AH57" s="367">
        <v>4.9352453052999996</v>
      </c>
      <c r="AI57" s="367">
        <v>4.0101084030000003</v>
      </c>
      <c r="AJ57" s="367">
        <v>0</v>
      </c>
      <c r="AK57" s="367">
        <v>0</v>
      </c>
      <c r="AL57" s="367">
        <v>0</v>
      </c>
      <c r="AM57" s="367">
        <v>0</v>
      </c>
      <c r="AN57" s="367">
        <v>0</v>
      </c>
      <c r="AO57" s="367">
        <v>0</v>
      </c>
      <c r="AP57" s="367">
        <v>0</v>
      </c>
      <c r="AQ57" s="367">
        <v>0</v>
      </c>
      <c r="AR57" s="367">
        <v>0</v>
      </c>
      <c r="AS57" s="367">
        <v>0</v>
      </c>
      <c r="AT57" s="367">
        <v>0</v>
      </c>
      <c r="AU57" s="367">
        <v>0</v>
      </c>
      <c r="AV57" s="367">
        <v>0</v>
      </c>
      <c r="AW57" s="367">
        <v>0</v>
      </c>
      <c r="AX57" s="367">
        <v>0</v>
      </c>
      <c r="AY57" s="367">
        <v>0</v>
      </c>
      <c r="AZ57" s="367">
        <v>0</v>
      </c>
      <c r="BA57" s="367">
        <v>0</v>
      </c>
      <c r="BB57" s="367">
        <v>0</v>
      </c>
      <c r="BC57" s="367">
        <v>0</v>
      </c>
      <c r="BD57" s="367">
        <v>0</v>
      </c>
      <c r="BE57" s="367">
        <v>0</v>
      </c>
      <c r="BF57" s="367">
        <v>0</v>
      </c>
      <c r="BG57" s="367">
        <v>0</v>
      </c>
      <c r="BH57" s="367">
        <v>0</v>
      </c>
      <c r="BI57" s="367">
        <v>0</v>
      </c>
      <c r="BJ57" s="367">
        <v>0</v>
      </c>
      <c r="BK57" s="367">
        <v>0</v>
      </c>
      <c r="BL57" s="367">
        <v>0</v>
      </c>
      <c r="BM57" s="367">
        <v>0</v>
      </c>
      <c r="BN57" s="367">
        <v>0</v>
      </c>
      <c r="BO57" s="367">
        <v>0</v>
      </c>
      <c r="BP57" s="368"/>
      <c r="BQ57" s="355"/>
      <c r="BR57" s="355"/>
      <c r="BS57" s="355"/>
      <c r="BT57" s="355"/>
      <c r="BU57" s="355"/>
      <c r="BV57" s="355"/>
      <c r="BW57" s="355"/>
      <c r="BX57" s="355"/>
      <c r="BY57" s="355"/>
      <c r="BZ57" s="355"/>
      <c r="CA57" s="355"/>
      <c r="CB57" s="355"/>
      <c r="CC57" s="355"/>
      <c r="CD57" s="355"/>
      <c r="CE57" s="355"/>
      <c r="CF57" s="355"/>
      <c r="CG57" s="355"/>
      <c r="CH57" s="355"/>
      <c r="CI57" s="355"/>
      <c r="CJ57" s="355"/>
      <c r="CK57" s="355"/>
      <c r="CL57" s="355"/>
      <c r="CM57" s="355"/>
      <c r="CN57" s="356"/>
    </row>
    <row r="58" spans="2:92" ht="14.4" thickBot="1" x14ac:dyDescent="0.3">
      <c r="B5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8" s="1417" t="s">
        <v>2373</v>
      </c>
      <c r="D58" s="1418" t="s">
        <v>2015</v>
      </c>
      <c r="E58" s="1419" t="s">
        <v>774</v>
      </c>
      <c r="F58" s="1420" t="str">
        <f>VLOOKUP(TBL5_OptBen[[#This Row],[Option Type (defined list)]],'Option Typs_Grps'!B$2:C$47, 2, FALSE)</f>
        <v>Distribution Options</v>
      </c>
      <c r="G58" s="1417" t="s">
        <v>1783</v>
      </c>
      <c r="H58" s="1418" t="s">
        <v>1934</v>
      </c>
      <c r="I58" s="1421" t="s">
        <v>354</v>
      </c>
      <c r="J58" s="1422" t="s">
        <v>145</v>
      </c>
      <c r="K58" s="1423">
        <v>2</v>
      </c>
      <c r="L58" s="1224"/>
      <c r="M58" s="366"/>
      <c r="N58" s="366"/>
      <c r="O58" s="366"/>
      <c r="P58" s="366"/>
      <c r="Q58" s="366"/>
      <c r="R58" s="1392"/>
      <c r="S58" s="367">
        <v>-15</v>
      </c>
      <c r="T58" s="367">
        <v>-15</v>
      </c>
      <c r="U58" s="367">
        <v>-15</v>
      </c>
      <c r="V58" s="367">
        <v>-15</v>
      </c>
      <c r="W58" s="367">
        <v>-15</v>
      </c>
      <c r="X58" s="367">
        <v>-15</v>
      </c>
      <c r="Y58" s="367">
        <v>-15</v>
      </c>
      <c r="Z58" s="367">
        <v>-15</v>
      </c>
      <c r="AA58" s="367">
        <v>-15</v>
      </c>
      <c r="AB58" s="367">
        <v>-15</v>
      </c>
      <c r="AC58" s="367">
        <v>-15</v>
      </c>
      <c r="AD58" s="367">
        <v>-15</v>
      </c>
      <c r="AE58" s="367">
        <v>-15</v>
      </c>
      <c r="AF58" s="367">
        <v>-15</v>
      </c>
      <c r="AG58" s="367">
        <v>-15</v>
      </c>
      <c r="AH58" s="367">
        <v>-4.9352453052999996</v>
      </c>
      <c r="AI58" s="367">
        <v>-4.0101084030000003</v>
      </c>
      <c r="AJ58" s="367">
        <v>0</v>
      </c>
      <c r="AK58" s="367">
        <v>0</v>
      </c>
      <c r="AL58" s="367">
        <v>0</v>
      </c>
      <c r="AM58" s="367">
        <v>0</v>
      </c>
      <c r="AN58" s="367">
        <v>0</v>
      </c>
      <c r="AO58" s="367">
        <v>0</v>
      </c>
      <c r="AP58" s="367">
        <v>0</v>
      </c>
      <c r="AQ58" s="367">
        <v>0</v>
      </c>
      <c r="AR58" s="367">
        <v>0</v>
      </c>
      <c r="AS58" s="367">
        <v>0</v>
      </c>
      <c r="AT58" s="367">
        <v>0</v>
      </c>
      <c r="AU58" s="367">
        <v>0</v>
      </c>
      <c r="AV58" s="367">
        <v>0</v>
      </c>
      <c r="AW58" s="367">
        <v>0</v>
      </c>
      <c r="AX58" s="367">
        <v>0</v>
      </c>
      <c r="AY58" s="367">
        <v>0</v>
      </c>
      <c r="AZ58" s="367">
        <v>0</v>
      </c>
      <c r="BA58" s="367">
        <v>0</v>
      </c>
      <c r="BB58" s="367">
        <v>0</v>
      </c>
      <c r="BC58" s="367">
        <v>0</v>
      </c>
      <c r="BD58" s="367">
        <v>0</v>
      </c>
      <c r="BE58" s="367">
        <v>0</v>
      </c>
      <c r="BF58" s="367">
        <v>0</v>
      </c>
      <c r="BG58" s="367">
        <v>0</v>
      </c>
      <c r="BH58" s="367">
        <v>0</v>
      </c>
      <c r="BI58" s="367">
        <v>0</v>
      </c>
      <c r="BJ58" s="367">
        <v>0</v>
      </c>
      <c r="BK58" s="367">
        <v>0</v>
      </c>
      <c r="BL58" s="367">
        <v>0</v>
      </c>
      <c r="BM58" s="367">
        <v>0</v>
      </c>
      <c r="BN58" s="367">
        <v>0</v>
      </c>
      <c r="BO58" s="367">
        <v>0</v>
      </c>
      <c r="BP58" s="368"/>
      <c r="BQ58" s="355"/>
      <c r="BR58" s="355"/>
      <c r="BS58" s="355"/>
      <c r="BT58" s="355"/>
      <c r="BU58" s="355"/>
      <c r="BV58" s="355"/>
      <c r="BW58" s="355"/>
      <c r="BX58" s="355"/>
      <c r="BY58" s="355"/>
      <c r="BZ58" s="355"/>
      <c r="CA58" s="355"/>
      <c r="CB58" s="355"/>
      <c r="CC58" s="355"/>
      <c r="CD58" s="355"/>
      <c r="CE58" s="355"/>
      <c r="CF58" s="355"/>
      <c r="CG58" s="355"/>
      <c r="CH58" s="355"/>
      <c r="CI58" s="355"/>
      <c r="CJ58" s="355"/>
      <c r="CK58" s="355"/>
      <c r="CL58" s="355"/>
      <c r="CM58" s="355"/>
      <c r="CN58" s="356"/>
    </row>
    <row r="59" spans="2:92" ht="14.4" thickBot="1" x14ac:dyDescent="0.3">
      <c r="B5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9" s="1417" t="s">
        <v>2374</v>
      </c>
      <c r="D59" s="1418" t="s">
        <v>2016</v>
      </c>
      <c r="E59" s="1419" t="s">
        <v>774</v>
      </c>
      <c r="F59" s="1420" t="str">
        <f>VLOOKUP(TBL5_OptBen[[#This Row],[Option Type (defined list)]],'Option Typs_Grps'!B$2:C$47, 2, FALSE)</f>
        <v>Distribution Options</v>
      </c>
      <c r="G59" s="1417" t="s">
        <v>1783</v>
      </c>
      <c r="H59" s="1418" t="s">
        <v>1934</v>
      </c>
      <c r="I59" s="1421" t="s">
        <v>1497</v>
      </c>
      <c r="J59" s="1422" t="s">
        <v>145</v>
      </c>
      <c r="K59" s="1423">
        <v>2</v>
      </c>
      <c r="L59" s="1224"/>
      <c r="M59" s="366"/>
      <c r="N59" s="366"/>
      <c r="O59" s="366"/>
      <c r="P59" s="366"/>
      <c r="Q59" s="366"/>
      <c r="R59" s="1392"/>
      <c r="S59" s="367"/>
      <c r="T59" s="367"/>
      <c r="U59" s="367"/>
      <c r="V59" s="367"/>
      <c r="W59" s="367"/>
      <c r="X59" s="367">
        <v>21</v>
      </c>
      <c r="Y59" s="367">
        <v>21</v>
      </c>
      <c r="Z59" s="367">
        <v>21</v>
      </c>
      <c r="AA59" s="367">
        <v>21</v>
      </c>
      <c r="AB59" s="367">
        <v>21</v>
      </c>
      <c r="AC59" s="367">
        <v>21</v>
      </c>
      <c r="AD59" s="367">
        <v>21</v>
      </c>
      <c r="AE59" s="367">
        <v>21</v>
      </c>
      <c r="AF59" s="367">
        <v>21</v>
      </c>
      <c r="AG59" s="367">
        <v>21</v>
      </c>
      <c r="AH59" s="367">
        <v>21</v>
      </c>
      <c r="AI59" s="367">
        <v>21</v>
      </c>
      <c r="AJ59" s="367">
        <v>21</v>
      </c>
      <c r="AK59" s="367">
        <v>21</v>
      </c>
      <c r="AL59" s="367">
        <v>21</v>
      </c>
      <c r="AM59" s="367">
        <v>21</v>
      </c>
      <c r="AN59" s="367">
        <v>21</v>
      </c>
      <c r="AO59" s="367">
        <v>21</v>
      </c>
      <c r="AP59" s="367">
        <v>21</v>
      </c>
      <c r="AQ59" s="367">
        <v>21</v>
      </c>
      <c r="AR59" s="367">
        <v>21</v>
      </c>
      <c r="AS59" s="367">
        <v>21</v>
      </c>
      <c r="AT59" s="367">
        <v>21</v>
      </c>
      <c r="AU59" s="367">
        <v>21</v>
      </c>
      <c r="AV59" s="367">
        <v>21</v>
      </c>
      <c r="AW59" s="367">
        <v>21</v>
      </c>
      <c r="AX59" s="367">
        <v>21</v>
      </c>
      <c r="AY59" s="367">
        <v>21</v>
      </c>
      <c r="AZ59" s="367">
        <v>21</v>
      </c>
      <c r="BA59" s="367">
        <v>21</v>
      </c>
      <c r="BB59" s="367">
        <v>21</v>
      </c>
      <c r="BC59" s="367">
        <v>21</v>
      </c>
      <c r="BD59" s="367">
        <v>21</v>
      </c>
      <c r="BE59" s="367">
        <v>21</v>
      </c>
      <c r="BF59" s="367">
        <v>21</v>
      </c>
      <c r="BG59" s="367">
        <v>21</v>
      </c>
      <c r="BH59" s="367">
        <v>21</v>
      </c>
      <c r="BI59" s="367">
        <v>21</v>
      </c>
      <c r="BJ59" s="367">
        <v>21</v>
      </c>
      <c r="BK59" s="367">
        <v>21</v>
      </c>
      <c r="BL59" s="367">
        <v>21</v>
      </c>
      <c r="BM59" s="367">
        <v>21</v>
      </c>
      <c r="BN59" s="367">
        <v>21</v>
      </c>
      <c r="BO59" s="367">
        <v>21</v>
      </c>
      <c r="BP59" s="368"/>
      <c r="BQ59" s="355"/>
      <c r="BR59" s="355"/>
      <c r="BS59" s="355"/>
      <c r="BT59" s="355"/>
      <c r="BU59" s="355"/>
      <c r="BV59" s="355"/>
      <c r="BW59" s="355"/>
      <c r="BX59" s="355"/>
      <c r="BY59" s="355"/>
      <c r="BZ59" s="355"/>
      <c r="CA59" s="355"/>
      <c r="CB59" s="355"/>
      <c r="CC59" s="355"/>
      <c r="CD59" s="355"/>
      <c r="CE59" s="355"/>
      <c r="CF59" s="355"/>
      <c r="CG59" s="355"/>
      <c r="CH59" s="355"/>
      <c r="CI59" s="355"/>
      <c r="CJ59" s="355"/>
      <c r="CK59" s="355"/>
      <c r="CL59" s="355"/>
      <c r="CM59" s="355"/>
      <c r="CN59" s="356"/>
    </row>
    <row r="60" spans="2:92" ht="14.4" thickBot="1" x14ac:dyDescent="0.3">
      <c r="B6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0" s="1417" t="s">
        <v>2374</v>
      </c>
      <c r="D60" s="1418" t="s">
        <v>2016</v>
      </c>
      <c r="E60" s="1419" t="s">
        <v>774</v>
      </c>
      <c r="F60" s="1420" t="str">
        <f>VLOOKUP(TBL5_OptBen[[#This Row],[Option Type (defined list)]],'Option Typs_Grps'!B$2:C$47, 2, FALSE)</f>
        <v>Distribution Options</v>
      </c>
      <c r="G60" s="1417" t="s">
        <v>1783</v>
      </c>
      <c r="H60" s="1418" t="s">
        <v>1934</v>
      </c>
      <c r="I60" s="1421" t="s">
        <v>354</v>
      </c>
      <c r="J60" s="1422" t="s">
        <v>145</v>
      </c>
      <c r="K60" s="1423">
        <v>2</v>
      </c>
      <c r="L60" s="1224"/>
      <c r="M60" s="366"/>
      <c r="N60" s="366"/>
      <c r="O60" s="366"/>
      <c r="P60" s="366"/>
      <c r="Q60" s="366"/>
      <c r="R60" s="1392"/>
      <c r="S60" s="367"/>
      <c r="T60" s="367"/>
      <c r="U60" s="367"/>
      <c r="V60" s="367"/>
      <c r="W60" s="367"/>
      <c r="X60" s="367">
        <v>-21</v>
      </c>
      <c r="Y60" s="367">
        <v>-21</v>
      </c>
      <c r="Z60" s="367">
        <v>-21</v>
      </c>
      <c r="AA60" s="367">
        <v>-21</v>
      </c>
      <c r="AB60" s="367">
        <v>-21</v>
      </c>
      <c r="AC60" s="367">
        <v>-21</v>
      </c>
      <c r="AD60" s="367">
        <v>-21</v>
      </c>
      <c r="AE60" s="367">
        <v>-21</v>
      </c>
      <c r="AF60" s="367">
        <v>-21</v>
      </c>
      <c r="AG60" s="367">
        <v>-21</v>
      </c>
      <c r="AH60" s="367">
        <v>-21</v>
      </c>
      <c r="AI60" s="367">
        <v>-21</v>
      </c>
      <c r="AJ60" s="367">
        <v>-21</v>
      </c>
      <c r="AK60" s="367">
        <v>-21</v>
      </c>
      <c r="AL60" s="367">
        <v>-21</v>
      </c>
      <c r="AM60" s="367">
        <v>-21</v>
      </c>
      <c r="AN60" s="367">
        <v>-21</v>
      </c>
      <c r="AO60" s="367">
        <v>-21</v>
      </c>
      <c r="AP60" s="367">
        <v>-21</v>
      </c>
      <c r="AQ60" s="367">
        <v>-21</v>
      </c>
      <c r="AR60" s="367">
        <v>-21</v>
      </c>
      <c r="AS60" s="367">
        <v>-21</v>
      </c>
      <c r="AT60" s="367">
        <v>-21</v>
      </c>
      <c r="AU60" s="367">
        <v>-21</v>
      </c>
      <c r="AV60" s="367">
        <v>-21</v>
      </c>
      <c r="AW60" s="367">
        <v>-21</v>
      </c>
      <c r="AX60" s="367">
        <v>-21</v>
      </c>
      <c r="AY60" s="367">
        <v>-21</v>
      </c>
      <c r="AZ60" s="367">
        <v>-21</v>
      </c>
      <c r="BA60" s="367">
        <v>-21</v>
      </c>
      <c r="BB60" s="367">
        <v>-21</v>
      </c>
      <c r="BC60" s="367">
        <v>-21</v>
      </c>
      <c r="BD60" s="367">
        <v>-21</v>
      </c>
      <c r="BE60" s="367">
        <v>-21</v>
      </c>
      <c r="BF60" s="367">
        <v>-21</v>
      </c>
      <c r="BG60" s="367">
        <v>-21</v>
      </c>
      <c r="BH60" s="367">
        <v>-21</v>
      </c>
      <c r="BI60" s="367">
        <v>-21</v>
      </c>
      <c r="BJ60" s="367">
        <v>-21</v>
      </c>
      <c r="BK60" s="367">
        <v>-21</v>
      </c>
      <c r="BL60" s="367">
        <v>-21</v>
      </c>
      <c r="BM60" s="367">
        <v>-21</v>
      </c>
      <c r="BN60" s="367">
        <v>-21</v>
      </c>
      <c r="BO60" s="367">
        <v>-21</v>
      </c>
      <c r="BP60" s="368"/>
      <c r="BQ60" s="355"/>
      <c r="BR60" s="355"/>
      <c r="BS60" s="355"/>
      <c r="BT60" s="355"/>
      <c r="BU60" s="355"/>
      <c r="BV60" s="355"/>
      <c r="BW60" s="355"/>
      <c r="BX60" s="355"/>
      <c r="BY60" s="355"/>
      <c r="BZ60" s="355"/>
      <c r="CA60" s="355"/>
      <c r="CB60" s="355"/>
      <c r="CC60" s="355"/>
      <c r="CD60" s="355"/>
      <c r="CE60" s="355"/>
      <c r="CF60" s="355"/>
      <c r="CG60" s="355"/>
      <c r="CH60" s="355"/>
      <c r="CI60" s="355"/>
      <c r="CJ60" s="355"/>
      <c r="CK60" s="355"/>
      <c r="CL60" s="355"/>
      <c r="CM60" s="355"/>
      <c r="CN60" s="356"/>
    </row>
    <row r="61" spans="2:92" ht="14.4" thickBot="1" x14ac:dyDescent="0.3">
      <c r="B6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 s="1417" t="s">
        <v>2096</v>
      </c>
      <c r="D61" s="1418" t="s">
        <v>2095</v>
      </c>
      <c r="E61" s="1222" t="s">
        <v>1230</v>
      </c>
      <c r="F61" s="1420" t="str">
        <f>VLOOKUP(TBL5_OptBen[[#This Row],[Option Type (defined list)]],'Option Typs_Grps'!B$2:C$47, 2, FALSE)</f>
        <v>Customer Options</v>
      </c>
      <c r="G61" s="1417" t="s">
        <v>1783</v>
      </c>
      <c r="H61" s="1418" t="s">
        <v>1937</v>
      </c>
      <c r="I61" s="1421" t="s">
        <v>354</v>
      </c>
      <c r="J61" s="1422" t="s">
        <v>145</v>
      </c>
      <c r="K61" s="1423">
        <v>2</v>
      </c>
      <c r="L61" s="1224"/>
      <c r="M61" s="366"/>
      <c r="N61" s="366">
        <v>8.7309999999999999</v>
      </c>
      <c r="O61" s="366">
        <v>8.71387</v>
      </c>
      <c r="P61" s="366">
        <v>8.6967599999999994</v>
      </c>
      <c r="Q61" s="366">
        <v>8.6796299999999995</v>
      </c>
      <c r="R61" s="1392">
        <v>8.6624999999999996</v>
      </c>
      <c r="S61" s="367">
        <v>8.6453699999999998</v>
      </c>
      <c r="T61" s="367">
        <v>8.6282499999999995</v>
      </c>
      <c r="U61" s="367">
        <v>8.6111299999999993</v>
      </c>
      <c r="V61" s="367">
        <v>8.5939999999999994</v>
      </c>
      <c r="W61" s="367">
        <v>8.5768699999999995</v>
      </c>
      <c r="X61" s="367">
        <v>8.5597499999999993</v>
      </c>
      <c r="Y61" s="367">
        <v>8.5426300000000008</v>
      </c>
      <c r="Z61" s="367">
        <v>8.5254999999999992</v>
      </c>
      <c r="AA61" s="367">
        <v>8.5083699999999993</v>
      </c>
      <c r="AB61" s="367">
        <v>8.4912600000000005</v>
      </c>
      <c r="AC61" s="367">
        <v>8.4741300000000006</v>
      </c>
      <c r="AD61" s="367">
        <v>8.4570000000000007</v>
      </c>
      <c r="AE61" s="367">
        <v>8.4398700000000009</v>
      </c>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c r="BO61" s="367"/>
      <c r="BP61" s="368"/>
      <c r="BQ61" s="355"/>
      <c r="BR61" s="355"/>
      <c r="BS61" s="355"/>
      <c r="BT61" s="355"/>
      <c r="BU61" s="355"/>
      <c r="BV61" s="355"/>
      <c r="BW61" s="355"/>
      <c r="BX61" s="355"/>
      <c r="BY61" s="355"/>
      <c r="BZ61" s="355"/>
      <c r="CA61" s="355"/>
      <c r="CB61" s="355"/>
      <c r="CC61" s="355"/>
      <c r="CD61" s="355"/>
      <c r="CE61" s="355"/>
      <c r="CF61" s="355"/>
      <c r="CG61" s="355"/>
      <c r="CH61" s="355"/>
      <c r="CI61" s="355"/>
      <c r="CJ61" s="355"/>
      <c r="CK61" s="355"/>
      <c r="CL61" s="355"/>
      <c r="CM61" s="355"/>
      <c r="CN61" s="356"/>
    </row>
    <row r="62" spans="2:92" ht="14.4" thickBot="1" x14ac:dyDescent="0.3">
      <c r="B6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 s="1417" t="s">
        <v>2084</v>
      </c>
      <c r="D62" s="1418" t="s">
        <v>2083</v>
      </c>
      <c r="E62" s="1419" t="s">
        <v>780</v>
      </c>
      <c r="F62" s="1420" t="str">
        <f>VLOOKUP(TBL5_OptBen[[#This Row],[Option Type (defined list)]],'Option Typs_Grps'!B$2:C$47, 2, FALSE)</f>
        <v>Customer Options</v>
      </c>
      <c r="G62" s="1417" t="s">
        <v>1783</v>
      </c>
      <c r="H62" s="1418" t="s">
        <v>1937</v>
      </c>
      <c r="I62" s="1421" t="s">
        <v>354</v>
      </c>
      <c r="J62" s="1422" t="s">
        <v>145</v>
      </c>
      <c r="K62" s="1423">
        <v>2</v>
      </c>
      <c r="L62" s="1224"/>
      <c r="M62" s="366"/>
      <c r="N62" s="366"/>
      <c r="O62" s="366"/>
      <c r="P62" s="366"/>
      <c r="Q62" s="366"/>
      <c r="R62" s="1392">
        <v>0</v>
      </c>
      <c r="S62" s="367">
        <v>0</v>
      </c>
      <c r="T62" s="367">
        <v>0</v>
      </c>
      <c r="U62" s="367">
        <v>0</v>
      </c>
      <c r="V62" s="367">
        <v>0</v>
      </c>
      <c r="W62" s="367">
        <v>0</v>
      </c>
      <c r="X62" s="367">
        <v>0</v>
      </c>
      <c r="Y62" s="367">
        <v>0</v>
      </c>
      <c r="Z62" s="367">
        <v>0</v>
      </c>
      <c r="AA62" s="367">
        <v>0</v>
      </c>
      <c r="AB62" s="367">
        <v>0</v>
      </c>
      <c r="AC62" s="367">
        <v>0</v>
      </c>
      <c r="AD62" s="367">
        <v>0</v>
      </c>
      <c r="AE62" s="367">
        <v>0</v>
      </c>
      <c r="AF62" s="367">
        <v>0</v>
      </c>
      <c r="AG62" s="367">
        <v>0</v>
      </c>
      <c r="AH62" s="367">
        <v>0</v>
      </c>
      <c r="AI62" s="367">
        <v>0</v>
      </c>
      <c r="AJ62" s="367">
        <v>0</v>
      </c>
      <c r="AK62" s="367">
        <v>0</v>
      </c>
      <c r="AL62" s="367">
        <v>0</v>
      </c>
      <c r="AM62" s="367">
        <v>0</v>
      </c>
      <c r="AN62" s="367">
        <v>0</v>
      </c>
      <c r="AO62" s="367">
        <v>0</v>
      </c>
      <c r="AP62" s="367">
        <v>0</v>
      </c>
      <c r="AQ62" s="367">
        <v>0</v>
      </c>
      <c r="AR62" s="367">
        <v>0</v>
      </c>
      <c r="AS62" s="367">
        <v>0</v>
      </c>
      <c r="AT62" s="367">
        <v>0</v>
      </c>
      <c r="AU62" s="367">
        <v>0</v>
      </c>
      <c r="AV62" s="367">
        <v>0</v>
      </c>
      <c r="AW62" s="367">
        <v>0</v>
      </c>
      <c r="AX62" s="367">
        <v>0</v>
      </c>
      <c r="AY62" s="367">
        <v>0</v>
      </c>
      <c r="AZ62" s="367">
        <v>0</v>
      </c>
      <c r="BA62" s="367">
        <v>0</v>
      </c>
      <c r="BB62" s="367">
        <v>0</v>
      </c>
      <c r="BC62" s="367">
        <v>0</v>
      </c>
      <c r="BD62" s="367">
        <v>0</v>
      </c>
      <c r="BE62" s="367">
        <v>0</v>
      </c>
      <c r="BF62" s="367">
        <v>0</v>
      </c>
      <c r="BG62" s="367">
        <v>0</v>
      </c>
      <c r="BH62" s="367">
        <v>0</v>
      </c>
      <c r="BI62" s="367">
        <v>0</v>
      </c>
      <c r="BJ62" s="367">
        <v>0</v>
      </c>
      <c r="BK62" s="367">
        <v>0</v>
      </c>
      <c r="BL62" s="367">
        <v>0</v>
      </c>
      <c r="BM62" s="367">
        <v>0</v>
      </c>
      <c r="BN62" s="367">
        <v>0</v>
      </c>
      <c r="BO62" s="367">
        <v>0</v>
      </c>
      <c r="BP62" s="368"/>
      <c r="BQ62" s="355"/>
      <c r="BR62" s="355"/>
      <c r="BS62" s="355"/>
      <c r="BT62" s="355"/>
      <c r="BU62" s="355"/>
      <c r="BV62" s="355"/>
      <c r="BW62" s="355"/>
      <c r="BX62" s="355"/>
      <c r="BY62" s="355"/>
      <c r="BZ62" s="355"/>
      <c r="CA62" s="355"/>
      <c r="CB62" s="355"/>
      <c r="CC62" s="355"/>
      <c r="CD62" s="355"/>
      <c r="CE62" s="355"/>
      <c r="CF62" s="355"/>
      <c r="CG62" s="355"/>
      <c r="CH62" s="355"/>
      <c r="CI62" s="355"/>
      <c r="CJ62" s="355"/>
      <c r="CK62" s="355"/>
      <c r="CL62" s="355"/>
      <c r="CM62" s="355"/>
      <c r="CN62" s="356"/>
    </row>
    <row r="63" spans="2:92" ht="14.4" thickBot="1" x14ac:dyDescent="0.3">
      <c r="B6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3" s="1417" t="s">
        <v>2082</v>
      </c>
      <c r="D63" s="1418" t="s">
        <v>2081</v>
      </c>
      <c r="E63" s="1419" t="s">
        <v>1257</v>
      </c>
      <c r="F63" s="1420" t="str">
        <f>VLOOKUP(TBL5_OptBen[[#This Row],[Option Type (defined list)]],'Option Typs_Grps'!B$2:C$47, 2, FALSE)</f>
        <v>Customer Options</v>
      </c>
      <c r="G63" s="1417" t="s">
        <v>1783</v>
      </c>
      <c r="H63" s="1418" t="s">
        <v>1937</v>
      </c>
      <c r="I63" s="1421" t="s">
        <v>354</v>
      </c>
      <c r="J63" s="1422" t="s">
        <v>145</v>
      </c>
      <c r="K63" s="1423">
        <v>2</v>
      </c>
      <c r="L63" s="1224"/>
      <c r="M63" s="366"/>
      <c r="N63" s="366"/>
      <c r="O63" s="366"/>
      <c r="P63" s="366"/>
      <c r="Q63" s="366"/>
      <c r="R63" s="1392">
        <v>0</v>
      </c>
      <c r="S63" s="367">
        <v>2.23E-2</v>
      </c>
      <c r="T63" s="367">
        <v>0.19070000000000001</v>
      </c>
      <c r="U63" s="367">
        <v>0.47710000000000002</v>
      </c>
      <c r="V63" s="367">
        <v>0.87770000000000004</v>
      </c>
      <c r="W63" s="367">
        <v>1.3453999999999999</v>
      </c>
      <c r="X63" s="367">
        <v>1.7948999999999999</v>
      </c>
      <c r="Y63" s="367">
        <v>2.2715000000000001</v>
      </c>
      <c r="Z63" s="367">
        <v>3.2606999999999999</v>
      </c>
      <c r="AA63" s="367">
        <v>3.4032</v>
      </c>
      <c r="AB63" s="367">
        <v>3.4032</v>
      </c>
      <c r="AC63" s="367">
        <v>3.4032</v>
      </c>
      <c r="AD63" s="367">
        <v>3.4032</v>
      </c>
      <c r="AE63" s="367">
        <v>3.4032</v>
      </c>
      <c r="AF63" s="367">
        <v>3.4032</v>
      </c>
      <c r="AG63" s="367">
        <v>3.4032</v>
      </c>
      <c r="AH63" s="367">
        <v>3.4032</v>
      </c>
      <c r="AI63" s="367">
        <v>3.4032</v>
      </c>
      <c r="AJ63" s="367">
        <v>3.4032</v>
      </c>
      <c r="AK63" s="367">
        <v>3.4032</v>
      </c>
      <c r="AL63" s="367">
        <v>3.4032</v>
      </c>
      <c r="AM63" s="367">
        <v>3.4032</v>
      </c>
      <c r="AN63" s="367">
        <v>3.4032</v>
      </c>
      <c r="AO63" s="367">
        <v>3.4032</v>
      </c>
      <c r="AP63" s="367">
        <v>3.4032</v>
      </c>
      <c r="AQ63" s="367">
        <v>3.4032</v>
      </c>
      <c r="AR63" s="367">
        <v>3.4032</v>
      </c>
      <c r="AS63" s="367">
        <v>3.4032</v>
      </c>
      <c r="AT63" s="367">
        <v>3.4032</v>
      </c>
      <c r="AU63" s="367">
        <v>3.4032</v>
      </c>
      <c r="AV63" s="367">
        <v>3.4032</v>
      </c>
      <c r="AW63" s="367">
        <v>3.4032</v>
      </c>
      <c r="AX63" s="367">
        <v>3.4032</v>
      </c>
      <c r="AY63" s="367">
        <v>3.4032</v>
      </c>
      <c r="AZ63" s="367">
        <v>3.4032</v>
      </c>
      <c r="BA63" s="367">
        <v>3.4032</v>
      </c>
      <c r="BB63" s="367">
        <v>3.4032</v>
      </c>
      <c r="BC63" s="367">
        <v>3.4032</v>
      </c>
      <c r="BD63" s="367">
        <v>3.4032</v>
      </c>
      <c r="BE63" s="367">
        <v>3.4032</v>
      </c>
      <c r="BF63" s="367">
        <v>3.4032</v>
      </c>
      <c r="BG63" s="367">
        <v>3.4032</v>
      </c>
      <c r="BH63" s="367">
        <v>3.4032</v>
      </c>
      <c r="BI63" s="367">
        <v>3.4032</v>
      </c>
      <c r="BJ63" s="367">
        <v>3.4032</v>
      </c>
      <c r="BK63" s="367">
        <v>3.4032</v>
      </c>
      <c r="BL63" s="367">
        <v>3.4032</v>
      </c>
      <c r="BM63" s="367">
        <v>3.4032</v>
      </c>
      <c r="BN63" s="367">
        <v>3.4032</v>
      </c>
      <c r="BO63" s="367">
        <v>3.4032</v>
      </c>
      <c r="BP63" s="368"/>
      <c r="BQ63" s="355"/>
      <c r="BR63" s="355"/>
      <c r="BS63" s="355"/>
      <c r="BT63" s="355"/>
      <c r="BU63" s="355"/>
      <c r="BV63" s="355"/>
      <c r="BW63" s="355"/>
      <c r="BX63" s="355"/>
      <c r="BY63" s="355"/>
      <c r="BZ63" s="355"/>
      <c r="CA63" s="355"/>
      <c r="CB63" s="355"/>
      <c r="CC63" s="355"/>
      <c r="CD63" s="355"/>
      <c r="CE63" s="355"/>
      <c r="CF63" s="355"/>
      <c r="CG63" s="355"/>
      <c r="CH63" s="355"/>
      <c r="CI63" s="355"/>
      <c r="CJ63" s="355"/>
      <c r="CK63" s="355"/>
      <c r="CL63" s="355"/>
      <c r="CM63" s="355"/>
      <c r="CN63" s="356"/>
    </row>
    <row r="64" spans="2:92" ht="14.4" thickBot="1" x14ac:dyDescent="0.3">
      <c r="B6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4" s="1417" t="s">
        <v>2080</v>
      </c>
      <c r="D64" s="1418" t="s">
        <v>2079</v>
      </c>
      <c r="E64" s="1419" t="s">
        <v>1257</v>
      </c>
      <c r="F64" s="1420" t="str">
        <f>VLOOKUP(TBL5_OptBen[[#This Row],[Option Type (defined list)]],'Option Typs_Grps'!B$2:C$47, 2, FALSE)</f>
        <v>Customer Options</v>
      </c>
      <c r="G64" s="1417" t="s">
        <v>1783</v>
      </c>
      <c r="H64" s="1418" t="s">
        <v>1937</v>
      </c>
      <c r="I64" s="1421" t="s">
        <v>354</v>
      </c>
      <c r="J64" s="1422" t="s">
        <v>145</v>
      </c>
      <c r="K64" s="1423">
        <v>2</v>
      </c>
      <c r="L64" s="1224"/>
      <c r="M64" s="366"/>
      <c r="N64" s="366"/>
      <c r="O64" s="366"/>
      <c r="P64" s="366"/>
      <c r="Q64" s="366"/>
      <c r="R64" s="1392">
        <v>0.374</v>
      </c>
      <c r="S64" s="367">
        <v>1.4961</v>
      </c>
      <c r="T64" s="367">
        <v>2.5085999999999999</v>
      </c>
      <c r="U64" s="367">
        <v>2.9729000000000001</v>
      </c>
      <c r="V64" s="367">
        <v>3.4239999999999999</v>
      </c>
      <c r="W64" s="367">
        <v>3.4935999999999998</v>
      </c>
      <c r="X64" s="367">
        <v>3.5632000000000001</v>
      </c>
      <c r="Y64" s="367">
        <v>3.6326999999999998</v>
      </c>
      <c r="Z64" s="367">
        <v>3.6770999999999998</v>
      </c>
      <c r="AA64" s="367">
        <v>3.6770999999999998</v>
      </c>
      <c r="AB64" s="367">
        <v>3.6770999999999998</v>
      </c>
      <c r="AC64" s="367">
        <v>3.6770999999999998</v>
      </c>
      <c r="AD64" s="367">
        <v>3.6770999999999998</v>
      </c>
      <c r="AE64" s="367">
        <v>3.6770999999999998</v>
      </c>
      <c r="AF64" s="367">
        <v>3.6770999999999998</v>
      </c>
      <c r="AG64" s="367">
        <v>3.6770999999999998</v>
      </c>
      <c r="AH64" s="367">
        <v>3.6770999999999998</v>
      </c>
      <c r="AI64" s="367">
        <v>3.6770999999999998</v>
      </c>
      <c r="AJ64" s="367">
        <v>3.6770999999999998</v>
      </c>
      <c r="AK64" s="367">
        <v>3.6770999999999998</v>
      </c>
      <c r="AL64" s="367">
        <v>3.6770999999999998</v>
      </c>
      <c r="AM64" s="367">
        <v>3.6770999999999998</v>
      </c>
      <c r="AN64" s="367">
        <v>3.6770999999999998</v>
      </c>
      <c r="AO64" s="367">
        <v>3.6770999999999998</v>
      </c>
      <c r="AP64" s="367">
        <v>3.6770999999999998</v>
      </c>
      <c r="AQ64" s="367">
        <v>3.6770999999999998</v>
      </c>
      <c r="AR64" s="367">
        <v>3.6770999999999998</v>
      </c>
      <c r="AS64" s="367">
        <v>3.6770999999999998</v>
      </c>
      <c r="AT64" s="367">
        <v>3.6770999999999998</v>
      </c>
      <c r="AU64" s="367">
        <v>3.6770999999999998</v>
      </c>
      <c r="AV64" s="367">
        <v>3.6770999999999998</v>
      </c>
      <c r="AW64" s="367">
        <v>3.6770999999999998</v>
      </c>
      <c r="AX64" s="367">
        <v>3.6770999999999998</v>
      </c>
      <c r="AY64" s="367">
        <v>3.6770999999999998</v>
      </c>
      <c r="AZ64" s="367">
        <v>3.6770999999999998</v>
      </c>
      <c r="BA64" s="367">
        <v>3.6770999999999998</v>
      </c>
      <c r="BB64" s="367">
        <v>3.6770999999999998</v>
      </c>
      <c r="BC64" s="367">
        <v>3.6770999999999998</v>
      </c>
      <c r="BD64" s="367">
        <v>3.6770999999999998</v>
      </c>
      <c r="BE64" s="367">
        <v>3.6770999999999998</v>
      </c>
      <c r="BF64" s="367">
        <v>3.6770999999999998</v>
      </c>
      <c r="BG64" s="367">
        <v>3.6770999999999998</v>
      </c>
      <c r="BH64" s="367">
        <v>3.6770999999999998</v>
      </c>
      <c r="BI64" s="367">
        <v>3.6770999999999998</v>
      </c>
      <c r="BJ64" s="367">
        <v>3.6770999999999998</v>
      </c>
      <c r="BK64" s="367">
        <v>3.6770999999999998</v>
      </c>
      <c r="BL64" s="367">
        <v>3.6770999999999998</v>
      </c>
      <c r="BM64" s="367">
        <v>3.6770999999999998</v>
      </c>
      <c r="BN64" s="367">
        <v>3.6770999999999998</v>
      </c>
      <c r="BO64" s="367">
        <v>3.6770999999999998</v>
      </c>
      <c r="BP64" s="368"/>
      <c r="BQ64" s="355"/>
      <c r="BR64" s="355"/>
      <c r="BS64" s="355"/>
      <c r="BT64" s="355"/>
      <c r="BU64" s="355"/>
      <c r="BV64" s="355"/>
      <c r="BW64" s="355"/>
      <c r="BX64" s="355"/>
      <c r="BY64" s="355"/>
      <c r="BZ64" s="355"/>
      <c r="CA64" s="355"/>
      <c r="CB64" s="355"/>
      <c r="CC64" s="355"/>
      <c r="CD64" s="355"/>
      <c r="CE64" s="355"/>
      <c r="CF64" s="355"/>
      <c r="CG64" s="355"/>
      <c r="CH64" s="355"/>
      <c r="CI64" s="355"/>
      <c r="CJ64" s="355"/>
      <c r="CK64" s="355"/>
      <c r="CL64" s="355"/>
      <c r="CM64" s="355"/>
      <c r="CN64" s="356"/>
    </row>
    <row r="65" spans="2:92" ht="14.4" thickBot="1" x14ac:dyDescent="0.3">
      <c r="B6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5" s="1417" t="s">
        <v>2078</v>
      </c>
      <c r="D65" s="1418" t="s">
        <v>2077</v>
      </c>
      <c r="E65" s="1419" t="s">
        <v>1247</v>
      </c>
      <c r="F65" s="1420" t="str">
        <f>VLOOKUP(TBL5_OptBen[[#This Row],[Option Type (defined list)]],'Option Typs_Grps'!B$2:C$47, 2, FALSE)</f>
        <v>Customer Options</v>
      </c>
      <c r="G65" s="1417" t="s">
        <v>1783</v>
      </c>
      <c r="H65" s="1418" t="s">
        <v>1937</v>
      </c>
      <c r="I65" s="1421" t="s">
        <v>354</v>
      </c>
      <c r="J65" s="1422" t="s">
        <v>145</v>
      </c>
      <c r="K65" s="1423">
        <v>2</v>
      </c>
      <c r="L65" s="1224"/>
      <c r="M65" s="366"/>
      <c r="N65" s="366"/>
      <c r="O65" s="366"/>
      <c r="P65" s="366"/>
      <c r="Q65" s="366"/>
      <c r="R65" s="1392">
        <v>0</v>
      </c>
      <c r="S65" s="367">
        <v>0.10409999999999997</v>
      </c>
      <c r="T65" s="367">
        <v>0.88879999999999981</v>
      </c>
      <c r="U65" s="367">
        <v>2.2230999999999987</v>
      </c>
      <c r="V65" s="367">
        <v>4.0894999999999975</v>
      </c>
      <c r="W65" s="367">
        <v>6.2682000000000002</v>
      </c>
      <c r="X65" s="367">
        <v>8.3622000000000014</v>
      </c>
      <c r="Y65" s="367">
        <v>9.9893999999999892</v>
      </c>
      <c r="Z65" s="367">
        <v>9.9893999999999892</v>
      </c>
      <c r="AA65" s="367">
        <v>9.9893999999999892</v>
      </c>
      <c r="AB65" s="367">
        <v>9.9893999999999892</v>
      </c>
      <c r="AC65" s="367">
        <v>9.9893999999999892</v>
      </c>
      <c r="AD65" s="367">
        <v>9.9893999999999892</v>
      </c>
      <c r="AE65" s="367">
        <v>9.9893999999999892</v>
      </c>
      <c r="AF65" s="367">
        <v>9.9893999999999892</v>
      </c>
      <c r="AG65" s="367">
        <v>9.9893999999999892</v>
      </c>
      <c r="AH65" s="367">
        <v>9.9893999999999892</v>
      </c>
      <c r="AI65" s="367">
        <v>9.9893999999999892</v>
      </c>
      <c r="AJ65" s="367">
        <v>9.9893999999999892</v>
      </c>
      <c r="AK65" s="367">
        <v>9.9893999999999892</v>
      </c>
      <c r="AL65" s="367">
        <v>9.9893999999999892</v>
      </c>
      <c r="AM65" s="367">
        <v>9.9893999999999892</v>
      </c>
      <c r="AN65" s="367">
        <v>9.9893999999999892</v>
      </c>
      <c r="AO65" s="367">
        <v>9.9893999999999892</v>
      </c>
      <c r="AP65" s="367">
        <v>9.9893999999999892</v>
      </c>
      <c r="AQ65" s="367">
        <v>9.9893999999999892</v>
      </c>
      <c r="AR65" s="367">
        <v>9.9893999999999892</v>
      </c>
      <c r="AS65" s="367">
        <v>9.9893999999999892</v>
      </c>
      <c r="AT65" s="367">
        <v>9.9893999999999892</v>
      </c>
      <c r="AU65" s="367">
        <v>9.9893999999999892</v>
      </c>
      <c r="AV65" s="367">
        <v>9.9893999999999892</v>
      </c>
      <c r="AW65" s="367">
        <v>9.9893999999999892</v>
      </c>
      <c r="AX65" s="367">
        <v>9.9893999999999892</v>
      </c>
      <c r="AY65" s="367">
        <v>9.9893999999999892</v>
      </c>
      <c r="AZ65" s="367">
        <v>9.9893999999999892</v>
      </c>
      <c r="BA65" s="367">
        <v>9.9893999999999892</v>
      </c>
      <c r="BB65" s="367">
        <v>9.9893999999999892</v>
      </c>
      <c r="BC65" s="367">
        <v>9.9893999999999892</v>
      </c>
      <c r="BD65" s="367">
        <v>9.9893999999999892</v>
      </c>
      <c r="BE65" s="367">
        <v>9.9893999999999892</v>
      </c>
      <c r="BF65" s="367">
        <v>9.9893999999999892</v>
      </c>
      <c r="BG65" s="367">
        <v>9.9893999999999892</v>
      </c>
      <c r="BH65" s="367">
        <v>9.9893999999999892</v>
      </c>
      <c r="BI65" s="367">
        <v>9.9893999999999892</v>
      </c>
      <c r="BJ65" s="367">
        <v>9.9893999999999892</v>
      </c>
      <c r="BK65" s="367">
        <v>9.9893999999999892</v>
      </c>
      <c r="BL65" s="367">
        <v>9.9893999999999892</v>
      </c>
      <c r="BM65" s="367">
        <v>9.9893999999999892</v>
      </c>
      <c r="BN65" s="367">
        <v>9.9893999999999892</v>
      </c>
      <c r="BO65" s="367">
        <v>9.9893999999999892</v>
      </c>
      <c r="BP65" s="368"/>
      <c r="BQ65" s="355"/>
      <c r="BR65" s="355"/>
      <c r="BS65" s="355"/>
      <c r="BT65" s="355"/>
      <c r="BU65" s="355"/>
      <c r="BV65" s="355"/>
      <c r="BW65" s="355"/>
      <c r="BX65" s="355"/>
      <c r="BY65" s="355"/>
      <c r="BZ65" s="355"/>
      <c r="CA65" s="355"/>
      <c r="CB65" s="355"/>
      <c r="CC65" s="355"/>
      <c r="CD65" s="355"/>
      <c r="CE65" s="355"/>
      <c r="CF65" s="355"/>
      <c r="CG65" s="355"/>
      <c r="CH65" s="355"/>
      <c r="CI65" s="355"/>
      <c r="CJ65" s="355"/>
      <c r="CK65" s="355"/>
      <c r="CL65" s="355"/>
      <c r="CM65" s="355"/>
      <c r="CN65" s="356"/>
    </row>
    <row r="66" spans="2:92" ht="14.4" thickBot="1" x14ac:dyDescent="0.3">
      <c r="B6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 s="1417" t="s">
        <v>2076</v>
      </c>
      <c r="D66" s="1418" t="s">
        <v>2075</v>
      </c>
      <c r="E66" s="1419" t="s">
        <v>777</v>
      </c>
      <c r="F66" s="1420" t="str">
        <f>VLOOKUP(TBL5_OptBen[[#This Row],[Option Type (defined list)]],'Option Typs_Grps'!B$2:C$47, 2, FALSE)</f>
        <v>Customer Options</v>
      </c>
      <c r="G66" s="1417" t="s">
        <v>1783</v>
      </c>
      <c r="H66" s="1418" t="s">
        <v>1937</v>
      </c>
      <c r="I66" s="1421" t="s">
        <v>354</v>
      </c>
      <c r="J66" s="1422" t="s">
        <v>145</v>
      </c>
      <c r="K66" s="1423">
        <v>2</v>
      </c>
      <c r="L66" s="1224"/>
      <c r="M66" s="366"/>
      <c r="N66" s="366"/>
      <c r="O66" s="366"/>
      <c r="P66" s="366"/>
      <c r="Q66" s="366"/>
      <c r="R66" s="1392">
        <v>1.5E-3</v>
      </c>
      <c r="S66" s="367">
        <v>3.0999999999999999E-3</v>
      </c>
      <c r="T66" s="367">
        <v>4.7000000000000002E-3</v>
      </c>
      <c r="U66" s="367">
        <v>6.3E-3</v>
      </c>
      <c r="V66" s="367">
        <v>8.0000000000000002E-3</v>
      </c>
      <c r="W66" s="367">
        <v>2.7100000000000003E-2</v>
      </c>
      <c r="X66" s="367">
        <v>4.6300000000000001E-2</v>
      </c>
      <c r="Y66" s="367">
        <v>6.5500000000000003E-2</v>
      </c>
      <c r="Z66" s="367">
        <v>8.4700000000000011E-2</v>
      </c>
      <c r="AA66" s="367">
        <v>0.10400000000000001</v>
      </c>
      <c r="AB66" s="367">
        <v>0.152</v>
      </c>
      <c r="AC66" s="367">
        <v>0.152</v>
      </c>
      <c r="AD66" s="367">
        <v>0.152</v>
      </c>
      <c r="AE66" s="367">
        <v>0.152</v>
      </c>
      <c r="AF66" s="367">
        <v>0.152</v>
      </c>
      <c r="AG66" s="367">
        <v>0.34399999999999997</v>
      </c>
      <c r="AH66" s="367">
        <v>0.34399999999999997</v>
      </c>
      <c r="AI66" s="367">
        <v>0.34399999999999997</v>
      </c>
      <c r="AJ66" s="367">
        <v>0.34399999999999997</v>
      </c>
      <c r="AK66" s="367">
        <v>0.34399999999999997</v>
      </c>
      <c r="AL66" s="367">
        <v>0.34399999999999997</v>
      </c>
      <c r="AM66" s="367">
        <v>0.34399999999999997</v>
      </c>
      <c r="AN66" s="367">
        <v>0.34399999999999997</v>
      </c>
      <c r="AO66" s="367">
        <v>0.34399999999999997</v>
      </c>
      <c r="AP66" s="367">
        <v>0.34399999999999997</v>
      </c>
      <c r="AQ66" s="367">
        <v>0.34399999999999997</v>
      </c>
      <c r="AR66" s="367">
        <v>0.34399999999999997</v>
      </c>
      <c r="AS66" s="367">
        <v>0.34399999999999997</v>
      </c>
      <c r="AT66" s="367">
        <v>0.34399999999999997</v>
      </c>
      <c r="AU66" s="367">
        <v>0.34399999999999997</v>
      </c>
      <c r="AV66" s="367">
        <v>0.34399999999999997</v>
      </c>
      <c r="AW66" s="367">
        <v>0.34399999999999997</v>
      </c>
      <c r="AX66" s="367">
        <v>0.34399999999999997</v>
      </c>
      <c r="AY66" s="367">
        <v>0.34399999999999997</v>
      </c>
      <c r="AZ66" s="367">
        <v>0.34399999999999997</v>
      </c>
      <c r="BA66" s="367">
        <v>0.34399999999999997</v>
      </c>
      <c r="BB66" s="367">
        <v>0.34399999999999997</v>
      </c>
      <c r="BC66" s="367">
        <v>0.34399999999999997</v>
      </c>
      <c r="BD66" s="367">
        <v>0.34399999999999997</v>
      </c>
      <c r="BE66" s="367">
        <v>0.34399999999999997</v>
      </c>
      <c r="BF66" s="367">
        <v>0.34399999999999997</v>
      </c>
      <c r="BG66" s="367">
        <v>0.34399999999999997</v>
      </c>
      <c r="BH66" s="367">
        <v>0.34399999999999997</v>
      </c>
      <c r="BI66" s="367">
        <v>0.34399999999999997</v>
      </c>
      <c r="BJ66" s="367">
        <v>0.34399999999999997</v>
      </c>
      <c r="BK66" s="367">
        <v>0.34399999999999997</v>
      </c>
      <c r="BL66" s="367">
        <v>0.34399999999999997</v>
      </c>
      <c r="BM66" s="367">
        <v>0.34399999999999997</v>
      </c>
      <c r="BN66" s="367">
        <v>0.34399999999999997</v>
      </c>
      <c r="BO66" s="367">
        <v>0.34399999999999997</v>
      </c>
      <c r="BP66" s="368"/>
      <c r="BQ66" s="355"/>
      <c r="BR66" s="355"/>
      <c r="BS66" s="355"/>
      <c r="BT66" s="355"/>
      <c r="BU66" s="355"/>
      <c r="BV66" s="355"/>
      <c r="BW66" s="355"/>
      <c r="BX66" s="355"/>
      <c r="BY66" s="355"/>
      <c r="BZ66" s="355"/>
      <c r="CA66" s="355"/>
      <c r="CB66" s="355"/>
      <c r="CC66" s="355"/>
      <c r="CD66" s="355"/>
      <c r="CE66" s="355"/>
      <c r="CF66" s="355"/>
      <c r="CG66" s="355"/>
      <c r="CH66" s="355"/>
      <c r="CI66" s="355"/>
      <c r="CJ66" s="355"/>
      <c r="CK66" s="355"/>
      <c r="CL66" s="355"/>
      <c r="CM66" s="355"/>
      <c r="CN66" s="356"/>
    </row>
    <row r="67" spans="2:92" ht="14.4" thickBot="1" x14ac:dyDescent="0.3">
      <c r="B6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 s="1417" t="s">
        <v>2088</v>
      </c>
      <c r="D67" s="1418" t="s">
        <v>2087</v>
      </c>
      <c r="E67" s="1419" t="s">
        <v>1251</v>
      </c>
      <c r="F67" s="1420" t="str">
        <f>VLOOKUP(TBL5_OptBen[[#This Row],[Option Type (defined list)]],'Option Typs_Grps'!B$2:C$47, 2, FALSE)</f>
        <v>Customer Options</v>
      </c>
      <c r="G67" s="1417" t="s">
        <v>1783</v>
      </c>
      <c r="H67" s="1418" t="s">
        <v>1937</v>
      </c>
      <c r="I67" s="1421" t="s">
        <v>354</v>
      </c>
      <c r="J67" s="1422" t="s">
        <v>145</v>
      </c>
      <c r="K67" s="1423">
        <v>2</v>
      </c>
      <c r="L67" s="1224"/>
      <c r="M67" s="366"/>
      <c r="N67" s="366"/>
      <c r="O67" s="366"/>
      <c r="P67" s="366"/>
      <c r="Q67" s="366"/>
      <c r="R67" s="1392">
        <v>3.1299999999999994E-2</v>
      </c>
      <c r="S67" s="367">
        <v>5.6300000000000017E-2</v>
      </c>
      <c r="T67" s="367">
        <v>7.6300000000000034E-2</v>
      </c>
      <c r="U67" s="367">
        <v>9.2300000000000049E-2</v>
      </c>
      <c r="V67" s="367">
        <v>0.10509999999999975</v>
      </c>
      <c r="W67" s="367">
        <v>0.11529999999999996</v>
      </c>
      <c r="X67" s="367">
        <v>0.12349999999999994</v>
      </c>
      <c r="Y67" s="367">
        <v>0.12349999999999994</v>
      </c>
      <c r="Z67" s="367">
        <v>0.12349999999999994</v>
      </c>
      <c r="AA67" s="367">
        <v>0.12349999999999994</v>
      </c>
      <c r="AB67" s="367">
        <v>0.12349999999999994</v>
      </c>
      <c r="AC67" s="367">
        <v>0.12349999999999994</v>
      </c>
      <c r="AD67" s="367">
        <v>0.12349999999999994</v>
      </c>
      <c r="AE67" s="367">
        <v>0.12349999999999994</v>
      </c>
      <c r="AF67" s="367">
        <v>0.12349999999999994</v>
      </c>
      <c r="AG67" s="367">
        <v>0.12349999999999994</v>
      </c>
      <c r="AH67" s="367">
        <v>0.12349999999999994</v>
      </c>
      <c r="AI67" s="367">
        <v>0.12349999999999994</v>
      </c>
      <c r="AJ67" s="367">
        <v>0.12349999999999994</v>
      </c>
      <c r="AK67" s="367">
        <v>0.12349999999999994</v>
      </c>
      <c r="AL67" s="367">
        <v>0.12349999999999994</v>
      </c>
      <c r="AM67" s="367">
        <v>0.12349999999999994</v>
      </c>
      <c r="AN67" s="367">
        <v>0.12349999999999994</v>
      </c>
      <c r="AO67" s="367">
        <v>0.12349999999999994</v>
      </c>
      <c r="AP67" s="367">
        <v>0.12349999999999994</v>
      </c>
      <c r="AQ67" s="367">
        <v>0.12349999999999994</v>
      </c>
      <c r="AR67" s="367">
        <v>0.12349999999999994</v>
      </c>
      <c r="AS67" s="367">
        <v>0.12349999999999994</v>
      </c>
      <c r="AT67" s="367">
        <v>0.12349999999999994</v>
      </c>
      <c r="AU67" s="367">
        <v>0.12349999999999994</v>
      </c>
      <c r="AV67" s="367">
        <v>0.12349999999999994</v>
      </c>
      <c r="AW67" s="367">
        <v>0.12349999999999994</v>
      </c>
      <c r="AX67" s="367">
        <v>0.12349999999999994</v>
      </c>
      <c r="AY67" s="367">
        <v>0.12349999999999994</v>
      </c>
      <c r="AZ67" s="367">
        <v>0.12349999999999994</v>
      </c>
      <c r="BA67" s="367">
        <v>0.12349999999999994</v>
      </c>
      <c r="BB67" s="367">
        <v>0.12349999999999994</v>
      </c>
      <c r="BC67" s="367">
        <v>0.12349999999999994</v>
      </c>
      <c r="BD67" s="367">
        <v>0.12349999999999994</v>
      </c>
      <c r="BE67" s="367">
        <v>0.12349999999999994</v>
      </c>
      <c r="BF67" s="367">
        <v>0.12349999999999994</v>
      </c>
      <c r="BG67" s="367">
        <v>0.12349999999999994</v>
      </c>
      <c r="BH67" s="367">
        <v>0.12349999999999994</v>
      </c>
      <c r="BI67" s="367">
        <v>0.12349999999999994</v>
      </c>
      <c r="BJ67" s="367">
        <v>0.12349999999999994</v>
      </c>
      <c r="BK67" s="367">
        <v>0.12349999999999994</v>
      </c>
      <c r="BL67" s="367">
        <v>0.12349999999999994</v>
      </c>
      <c r="BM67" s="367">
        <v>0.12349999999999994</v>
      </c>
      <c r="BN67" s="367">
        <v>0.12349999999999994</v>
      </c>
      <c r="BO67" s="367">
        <v>0.12349999999999994</v>
      </c>
      <c r="BP67" s="368"/>
      <c r="BQ67" s="355"/>
      <c r="BR67" s="355"/>
      <c r="BS67" s="355"/>
      <c r="BT67" s="355"/>
      <c r="BU67" s="355"/>
      <c r="BV67" s="355"/>
      <c r="BW67" s="355"/>
      <c r="BX67" s="355"/>
      <c r="BY67" s="355"/>
      <c r="BZ67" s="355"/>
      <c r="CA67" s="355"/>
      <c r="CB67" s="355"/>
      <c r="CC67" s="355"/>
      <c r="CD67" s="355"/>
      <c r="CE67" s="355"/>
      <c r="CF67" s="355"/>
      <c r="CG67" s="355"/>
      <c r="CH67" s="355"/>
      <c r="CI67" s="355"/>
      <c r="CJ67" s="355"/>
      <c r="CK67" s="355"/>
      <c r="CL67" s="355"/>
      <c r="CM67" s="355"/>
      <c r="CN67" s="356"/>
    </row>
    <row r="68" spans="2:92" ht="14.4" thickBot="1" x14ac:dyDescent="0.3">
      <c r="B6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8" s="1417" t="s">
        <v>2050</v>
      </c>
      <c r="D68" s="1418" t="s">
        <v>2049</v>
      </c>
      <c r="E68" s="1419" t="s">
        <v>780</v>
      </c>
      <c r="F68" s="1420" t="str">
        <f>VLOOKUP(TBL5_OptBen[[#This Row],[Option Type (defined list)]],'Option Typs_Grps'!B$2:C$47, 2, FALSE)</f>
        <v>Customer Options</v>
      </c>
      <c r="G68" s="1417" t="s">
        <v>1783</v>
      </c>
      <c r="H68" s="1418" t="s">
        <v>1937</v>
      </c>
      <c r="I68" s="1421" t="s">
        <v>354</v>
      </c>
      <c r="J68" s="1422" t="s">
        <v>145</v>
      </c>
      <c r="K68" s="1423">
        <v>2</v>
      </c>
      <c r="L68" s="1224"/>
      <c r="M68" s="366"/>
      <c r="N68" s="366"/>
      <c r="O68" s="366"/>
      <c r="P68" s="366"/>
      <c r="Q68" s="366"/>
      <c r="R68" s="1392">
        <v>0.30422150050000002</v>
      </c>
      <c r="S68" s="367">
        <v>0.61532637570000004</v>
      </c>
      <c r="T68" s="367">
        <v>0.93440033140000001</v>
      </c>
      <c r="U68" s="367">
        <v>1.2609230305999999</v>
      </c>
      <c r="V68" s="367">
        <v>1.5953262624</v>
      </c>
      <c r="W68" s="367">
        <v>2.2573549612999999</v>
      </c>
      <c r="X68" s="367">
        <v>2.9331305865999999</v>
      </c>
      <c r="Y68" s="367">
        <v>3.6194018586999999</v>
      </c>
      <c r="Z68" s="367">
        <v>4.3095599019000002</v>
      </c>
      <c r="AA68" s="367">
        <v>5.0528481057999999</v>
      </c>
      <c r="AB68" s="367">
        <v>6.4408127707</v>
      </c>
      <c r="AC68" s="367">
        <v>7.8405823189999992</v>
      </c>
      <c r="AD68" s="367">
        <v>9.2484647244999998</v>
      </c>
      <c r="AE68" s="367">
        <v>10.664209700300001</v>
      </c>
      <c r="AF68" s="367">
        <v>12.087357294799999</v>
      </c>
      <c r="AG68" s="367">
        <v>13.184756678399999</v>
      </c>
      <c r="AH68" s="367">
        <v>14.291090193700001</v>
      </c>
      <c r="AI68" s="367">
        <v>15.409664101600001</v>
      </c>
      <c r="AJ68" s="367">
        <v>16.541022518400002</v>
      </c>
      <c r="AK68" s="367">
        <v>17.686382668099998</v>
      </c>
      <c r="AL68" s="367">
        <v>18.487560890400001</v>
      </c>
      <c r="AM68" s="367">
        <v>19.291525008899999</v>
      </c>
      <c r="AN68" s="367">
        <v>20.1020530077</v>
      </c>
      <c r="AO68" s="367">
        <v>20.924349361700003</v>
      </c>
      <c r="AP68" s="367">
        <v>21.756637000999998</v>
      </c>
      <c r="AQ68" s="367">
        <v>21.867009695699998</v>
      </c>
      <c r="AR68" s="367">
        <v>21.9131139072</v>
      </c>
      <c r="AS68" s="367">
        <v>21.956361548399997</v>
      </c>
      <c r="AT68" s="367">
        <v>21.9978163599</v>
      </c>
      <c r="AU68" s="367">
        <v>22.037272080899999</v>
      </c>
      <c r="AV68" s="367">
        <v>22.075240504700002</v>
      </c>
      <c r="AW68" s="367">
        <v>22.110221130900001</v>
      </c>
      <c r="AX68" s="367">
        <v>22.145476950500001</v>
      </c>
      <c r="AY68" s="367">
        <v>22.182032583800002</v>
      </c>
      <c r="AZ68" s="367">
        <v>22.218691394</v>
      </c>
      <c r="BA68" s="367">
        <v>22.254745889700001</v>
      </c>
      <c r="BB68" s="367">
        <v>22.291026478799999</v>
      </c>
      <c r="BC68" s="367">
        <v>22.327806085700001</v>
      </c>
      <c r="BD68" s="367">
        <v>22.364501988600001</v>
      </c>
      <c r="BE68" s="367">
        <v>22.399686982699997</v>
      </c>
      <c r="BF68" s="367">
        <v>22.434030183499999</v>
      </c>
      <c r="BG68" s="367">
        <v>22.468267849100002</v>
      </c>
      <c r="BH68" s="367">
        <v>22.503915274400001</v>
      </c>
      <c r="BI68" s="367">
        <v>22.5404837542</v>
      </c>
      <c r="BJ68" s="367">
        <v>22.577027206899999</v>
      </c>
      <c r="BK68" s="367">
        <v>22.6141941572</v>
      </c>
      <c r="BL68" s="367">
        <v>22.6507288257</v>
      </c>
      <c r="BM68" s="367">
        <v>22.688433096299999</v>
      </c>
      <c r="BN68" s="367">
        <v>22.725962926299999</v>
      </c>
      <c r="BO68" s="367">
        <v>22.764397075000002</v>
      </c>
      <c r="BP68" s="368"/>
      <c r="BQ68" s="355"/>
      <c r="BR68" s="355"/>
      <c r="BS68" s="355"/>
      <c r="BT68" s="355"/>
      <c r="BU68" s="355"/>
      <c r="BV68" s="355"/>
      <c r="BW68" s="355"/>
      <c r="BX68" s="355"/>
      <c r="BY68" s="355"/>
      <c r="BZ68" s="355"/>
      <c r="CA68" s="355"/>
      <c r="CB68" s="355"/>
      <c r="CC68" s="355"/>
      <c r="CD68" s="355"/>
      <c r="CE68" s="355"/>
      <c r="CF68" s="355"/>
      <c r="CG68" s="355"/>
      <c r="CH68" s="355"/>
      <c r="CI68" s="355"/>
      <c r="CJ68" s="355"/>
      <c r="CK68" s="355"/>
      <c r="CL68" s="355"/>
      <c r="CM68" s="355"/>
      <c r="CN68" s="356"/>
    </row>
    <row r="69" spans="2:92" ht="14.4" thickBot="1" x14ac:dyDescent="0.3">
      <c r="B6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9" s="1417" t="s">
        <v>2074</v>
      </c>
      <c r="D69" s="1418" t="s">
        <v>2073</v>
      </c>
      <c r="E69" s="1419" t="s">
        <v>1203</v>
      </c>
      <c r="F69" s="1420" t="str">
        <f>VLOOKUP(TBL5_OptBen[[#This Row],[Option Type (defined list)]],'Option Typs_Grps'!B$2:C$47, 2, FALSE)</f>
        <v>Distribution Options</v>
      </c>
      <c r="G69" s="1417" t="s">
        <v>1783</v>
      </c>
      <c r="H69" s="1418" t="s">
        <v>1937</v>
      </c>
      <c r="I69" s="1421" t="s">
        <v>354</v>
      </c>
      <c r="J69" s="1422" t="s">
        <v>145</v>
      </c>
      <c r="K69" s="1423">
        <v>2</v>
      </c>
      <c r="L69" s="1224"/>
      <c r="M69" s="366"/>
      <c r="N69" s="366"/>
      <c r="O69" s="366"/>
      <c r="P69" s="366"/>
      <c r="Q69" s="366"/>
      <c r="R69" s="1392">
        <v>1.9954000000000001</v>
      </c>
      <c r="S69" s="367">
        <v>1.5687</v>
      </c>
      <c r="T69" s="367">
        <v>1.6619999999999999</v>
      </c>
      <c r="U69" s="367">
        <v>2.2517999999999998</v>
      </c>
      <c r="V69" s="367">
        <v>2.3698999999999999</v>
      </c>
      <c r="W69" s="367">
        <v>2.4413999999999998</v>
      </c>
      <c r="X69" s="367">
        <v>2.3458999999999999</v>
      </c>
      <c r="Y69" s="367">
        <v>2.2542</v>
      </c>
      <c r="Z69" s="367">
        <v>2.0659999999999998</v>
      </c>
      <c r="AA69" s="367">
        <v>2.214</v>
      </c>
      <c r="AB69" s="367">
        <v>2.5125999999999999</v>
      </c>
      <c r="AC69" s="367">
        <v>2.8613</v>
      </c>
      <c r="AD69" s="367">
        <v>3.21</v>
      </c>
      <c r="AE69" s="367">
        <v>3.5587</v>
      </c>
      <c r="AF69" s="367">
        <v>3.8673999999999999</v>
      </c>
      <c r="AG69" s="367">
        <v>3.9274</v>
      </c>
      <c r="AH69" s="367">
        <v>3.9973999999999998</v>
      </c>
      <c r="AI69" s="367">
        <v>4.0674000000000001</v>
      </c>
      <c r="AJ69" s="367">
        <v>4.1273999999999997</v>
      </c>
      <c r="AK69" s="367">
        <v>4.1974</v>
      </c>
      <c r="AL69" s="367">
        <v>4.2674000000000003</v>
      </c>
      <c r="AM69" s="367">
        <v>4.3373999999999997</v>
      </c>
      <c r="AN69" s="367">
        <v>4.3974000000000002</v>
      </c>
      <c r="AO69" s="367">
        <v>4.4573999999999998</v>
      </c>
      <c r="AP69" s="367">
        <v>4.5274000000000001</v>
      </c>
      <c r="AQ69" s="367">
        <v>4.5974000000000004</v>
      </c>
      <c r="AR69" s="367">
        <v>4.6574</v>
      </c>
      <c r="AS69" s="367">
        <v>4.7173999999999996</v>
      </c>
      <c r="AT69" s="367">
        <v>4.7873999999999999</v>
      </c>
      <c r="AU69" s="367">
        <v>4.8474000000000004</v>
      </c>
      <c r="AV69" s="367">
        <v>4.9074</v>
      </c>
      <c r="AW69" s="367">
        <v>4.9673999999999996</v>
      </c>
      <c r="AX69" s="367">
        <v>5.0473999999999997</v>
      </c>
      <c r="AY69" s="367">
        <v>5.1173999999999999</v>
      </c>
      <c r="AZ69" s="367">
        <v>5.1874000000000002</v>
      </c>
      <c r="BA69" s="367">
        <v>5.2674000000000003</v>
      </c>
      <c r="BB69" s="367">
        <v>5.3373999999999997</v>
      </c>
      <c r="BC69" s="367">
        <v>5.4074</v>
      </c>
      <c r="BD69" s="367">
        <v>5.4874000000000001</v>
      </c>
      <c r="BE69" s="367">
        <v>5.5574000000000003</v>
      </c>
      <c r="BF69" s="367">
        <v>5.6273999999999997</v>
      </c>
      <c r="BG69" s="367">
        <v>5.6974</v>
      </c>
      <c r="BH69" s="367">
        <v>5.7674000000000003</v>
      </c>
      <c r="BI69" s="367">
        <v>5.8373999999999997</v>
      </c>
      <c r="BJ69" s="367">
        <v>5.9074</v>
      </c>
      <c r="BK69" s="367">
        <v>5.9774000000000003</v>
      </c>
      <c r="BL69" s="367">
        <v>6.0473999999999997</v>
      </c>
      <c r="BM69" s="367">
        <v>6.1173999999999999</v>
      </c>
      <c r="BN69" s="367">
        <v>6.1874000000000002</v>
      </c>
      <c r="BO69" s="367">
        <v>6.2573999999999996</v>
      </c>
      <c r="BP69" s="368"/>
      <c r="BQ69" s="355"/>
      <c r="BR69" s="355"/>
      <c r="BS69" s="355"/>
      <c r="BT69" s="355"/>
      <c r="BU69" s="355"/>
      <c r="BV69" s="355"/>
      <c r="BW69" s="355"/>
      <c r="BX69" s="355"/>
      <c r="BY69" s="355"/>
      <c r="BZ69" s="355"/>
      <c r="CA69" s="355"/>
      <c r="CB69" s="355"/>
      <c r="CC69" s="355"/>
      <c r="CD69" s="355"/>
      <c r="CE69" s="355"/>
      <c r="CF69" s="355"/>
      <c r="CG69" s="355"/>
      <c r="CH69" s="355"/>
      <c r="CI69" s="355"/>
      <c r="CJ69" s="355"/>
      <c r="CK69" s="355"/>
      <c r="CL69" s="355"/>
      <c r="CM69" s="355"/>
      <c r="CN69" s="356"/>
    </row>
    <row r="70" spans="2:92" ht="14.4" thickBot="1" x14ac:dyDescent="0.3">
      <c r="B7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0" s="1417" t="s">
        <v>2072</v>
      </c>
      <c r="D70" s="1418" t="s">
        <v>2071</v>
      </c>
      <c r="E70" s="1419" t="s">
        <v>1219</v>
      </c>
      <c r="F70" s="1420" t="str">
        <f>VLOOKUP(TBL5_OptBen[[#This Row],[Option Type (defined list)]],'Option Typs_Grps'!B$2:C$47, 2, FALSE)</f>
        <v>Distribution Options</v>
      </c>
      <c r="G70" s="1417" t="s">
        <v>1783</v>
      </c>
      <c r="H70" s="1418" t="s">
        <v>1937</v>
      </c>
      <c r="I70" s="1421" t="s">
        <v>354</v>
      </c>
      <c r="J70" s="1422" t="s">
        <v>145</v>
      </c>
      <c r="K70" s="1423">
        <v>2</v>
      </c>
      <c r="L70" s="1224"/>
      <c r="M70" s="366"/>
      <c r="N70" s="366"/>
      <c r="O70" s="366"/>
      <c r="P70" s="366"/>
      <c r="Q70" s="366"/>
      <c r="R70" s="1392">
        <v>0</v>
      </c>
      <c r="S70" s="367">
        <v>0</v>
      </c>
      <c r="T70" s="367">
        <v>0</v>
      </c>
      <c r="U70" s="367">
        <v>0</v>
      </c>
      <c r="V70" s="367">
        <v>0</v>
      </c>
      <c r="W70" s="367">
        <v>1.26E-2</v>
      </c>
      <c r="X70" s="367">
        <v>2.52E-2</v>
      </c>
      <c r="Y70" s="367">
        <v>3.78E-2</v>
      </c>
      <c r="Z70" s="367">
        <v>5.04E-2</v>
      </c>
      <c r="AA70" s="367">
        <v>6.3E-2</v>
      </c>
      <c r="AB70" s="367">
        <v>7.5600000000000001E-2</v>
      </c>
      <c r="AC70" s="367">
        <v>8.8200000000000001E-2</v>
      </c>
      <c r="AD70" s="367">
        <v>0.1008</v>
      </c>
      <c r="AE70" s="367">
        <v>0.1134</v>
      </c>
      <c r="AF70" s="367">
        <v>0.126</v>
      </c>
      <c r="AG70" s="367">
        <v>0.1386</v>
      </c>
      <c r="AH70" s="367">
        <v>0.1512</v>
      </c>
      <c r="AI70" s="367">
        <v>0.1638</v>
      </c>
      <c r="AJ70" s="367">
        <v>0.1764</v>
      </c>
      <c r="AK70" s="367">
        <v>0.189</v>
      </c>
      <c r="AL70" s="367">
        <v>0.2016</v>
      </c>
      <c r="AM70" s="367">
        <v>0.2142</v>
      </c>
      <c r="AN70" s="367">
        <v>0.2268</v>
      </c>
      <c r="AO70" s="367">
        <v>0.2394</v>
      </c>
      <c r="AP70" s="367">
        <v>0.252</v>
      </c>
      <c r="AQ70" s="367">
        <v>0.2646</v>
      </c>
      <c r="AR70" s="367">
        <v>0.2772</v>
      </c>
      <c r="AS70" s="367">
        <v>0.2898</v>
      </c>
      <c r="AT70" s="367">
        <v>0.3</v>
      </c>
      <c r="AU70" s="367">
        <v>0.3</v>
      </c>
      <c r="AV70" s="367">
        <v>0.3</v>
      </c>
      <c r="AW70" s="367">
        <v>0.3</v>
      </c>
      <c r="AX70" s="367">
        <v>0.3</v>
      </c>
      <c r="AY70" s="367">
        <v>0.3</v>
      </c>
      <c r="AZ70" s="367">
        <v>0.3</v>
      </c>
      <c r="BA70" s="367">
        <v>0.3</v>
      </c>
      <c r="BB70" s="367">
        <v>0.3</v>
      </c>
      <c r="BC70" s="367">
        <v>0.3</v>
      </c>
      <c r="BD70" s="367">
        <v>0.3</v>
      </c>
      <c r="BE70" s="367">
        <v>0.3</v>
      </c>
      <c r="BF70" s="367">
        <v>0.3</v>
      </c>
      <c r="BG70" s="367">
        <v>0.3</v>
      </c>
      <c r="BH70" s="367">
        <v>0.3</v>
      </c>
      <c r="BI70" s="367">
        <v>0.3</v>
      </c>
      <c r="BJ70" s="367">
        <v>0.3</v>
      </c>
      <c r="BK70" s="367">
        <v>0.3</v>
      </c>
      <c r="BL70" s="367">
        <v>0.3</v>
      </c>
      <c r="BM70" s="367">
        <v>0.3</v>
      </c>
      <c r="BN70" s="367">
        <v>0.3</v>
      </c>
      <c r="BO70" s="367">
        <v>0.3</v>
      </c>
      <c r="BP70" s="368"/>
      <c r="BQ70" s="355"/>
      <c r="BR70" s="355"/>
      <c r="BS70" s="355"/>
      <c r="BT70" s="355"/>
      <c r="BU70" s="355"/>
      <c r="BV70" s="355"/>
      <c r="BW70" s="355"/>
      <c r="BX70" s="355"/>
      <c r="BY70" s="355"/>
      <c r="BZ70" s="355"/>
      <c r="CA70" s="355"/>
      <c r="CB70" s="355"/>
      <c r="CC70" s="355"/>
      <c r="CD70" s="355"/>
      <c r="CE70" s="355"/>
      <c r="CF70" s="355"/>
      <c r="CG70" s="355"/>
      <c r="CH70" s="355"/>
      <c r="CI70" s="355"/>
      <c r="CJ70" s="355"/>
      <c r="CK70" s="355"/>
      <c r="CL70" s="355"/>
      <c r="CM70" s="355"/>
      <c r="CN70" s="356"/>
    </row>
    <row r="71" spans="2:92" ht="14.4" thickBot="1" x14ac:dyDescent="0.3">
      <c r="B7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1" s="1417" t="s">
        <v>2070</v>
      </c>
      <c r="D71" s="1418" t="s">
        <v>2069</v>
      </c>
      <c r="E71" s="1419" t="s">
        <v>1235</v>
      </c>
      <c r="F71" s="1420" t="str">
        <f>VLOOKUP(TBL5_OptBen[[#This Row],[Option Type (defined list)]],'Option Typs_Grps'!B$2:C$47, 2, FALSE)</f>
        <v>Customer Options</v>
      </c>
      <c r="G71" s="1417" t="s">
        <v>1783</v>
      </c>
      <c r="H71" s="1418" t="s">
        <v>1937</v>
      </c>
      <c r="I71" s="1421" t="s">
        <v>354</v>
      </c>
      <c r="J71" s="1422" t="s">
        <v>145</v>
      </c>
      <c r="K71" s="1423">
        <v>2</v>
      </c>
      <c r="L71" s="1224"/>
      <c r="M71" s="366"/>
      <c r="N71" s="366"/>
      <c r="O71" s="366"/>
      <c r="P71" s="366"/>
      <c r="Q71" s="366"/>
      <c r="R71" s="1392">
        <v>8.4999999999999992E-2</v>
      </c>
      <c r="S71" s="367">
        <v>0.16999999999999998</v>
      </c>
      <c r="T71" s="367">
        <v>0.255</v>
      </c>
      <c r="U71" s="367">
        <v>0.33140000000000003</v>
      </c>
      <c r="V71" s="367">
        <v>0.39939999999999998</v>
      </c>
      <c r="W71" s="367">
        <v>0.45900000000000002</v>
      </c>
      <c r="X71" s="367">
        <v>0.51</v>
      </c>
      <c r="Y71" s="367">
        <v>0.5524</v>
      </c>
      <c r="Z71" s="367">
        <v>0.58640000000000003</v>
      </c>
      <c r="AA71" s="367">
        <v>0.58809999999999996</v>
      </c>
      <c r="AB71" s="367">
        <v>0.58979999999999999</v>
      </c>
      <c r="AC71" s="367">
        <v>0.59150000000000003</v>
      </c>
      <c r="AD71" s="367">
        <v>0.59320000000000006</v>
      </c>
      <c r="AE71" s="367">
        <v>0.59499999999999997</v>
      </c>
      <c r="AF71" s="367">
        <v>0.59660000000000002</v>
      </c>
      <c r="AG71" s="367">
        <v>0.59829999999999994</v>
      </c>
      <c r="AH71" s="367">
        <v>0.60000000000000009</v>
      </c>
      <c r="AI71" s="367">
        <v>0.60170000000000001</v>
      </c>
      <c r="AJ71" s="367">
        <v>0.60340000000000005</v>
      </c>
      <c r="AK71" s="367">
        <v>0.60509999999999997</v>
      </c>
      <c r="AL71" s="367">
        <v>0.60680000000000001</v>
      </c>
      <c r="AM71" s="367">
        <v>0.60849999999999993</v>
      </c>
      <c r="AN71" s="367">
        <v>0.61020000000000008</v>
      </c>
      <c r="AO71" s="367">
        <v>0.61199999999999999</v>
      </c>
      <c r="AP71" s="367">
        <v>0.61360000000000003</v>
      </c>
      <c r="AQ71" s="367">
        <v>0.61529999999999996</v>
      </c>
      <c r="AR71" s="367">
        <v>0.61699999999999999</v>
      </c>
      <c r="AS71" s="367">
        <v>0.61869999999999992</v>
      </c>
      <c r="AT71" s="367">
        <v>0.62040000000000006</v>
      </c>
      <c r="AU71" s="367">
        <v>0.62209999999999999</v>
      </c>
      <c r="AV71" s="367">
        <v>0.62380000000000002</v>
      </c>
      <c r="AW71" s="367">
        <v>0.62549999999999994</v>
      </c>
      <c r="AX71" s="367">
        <v>0.62719999999999998</v>
      </c>
      <c r="AY71" s="367">
        <v>0.629</v>
      </c>
      <c r="AZ71" s="367">
        <v>0.63060000000000005</v>
      </c>
      <c r="BA71" s="367">
        <v>0.63230000000000008</v>
      </c>
      <c r="BB71" s="367">
        <v>0.63400000000000001</v>
      </c>
      <c r="BC71" s="367">
        <v>0.63570000000000004</v>
      </c>
      <c r="BD71" s="367">
        <v>0.63739999999999997</v>
      </c>
      <c r="BE71" s="367">
        <v>0.6391</v>
      </c>
      <c r="BF71" s="367">
        <v>0.64080000000000004</v>
      </c>
      <c r="BG71" s="367">
        <v>0.64250000000000007</v>
      </c>
      <c r="BH71" s="367">
        <v>0.64419999999999999</v>
      </c>
      <c r="BI71" s="367">
        <v>0.64600000000000002</v>
      </c>
      <c r="BJ71" s="367">
        <v>0.64759999999999995</v>
      </c>
      <c r="BK71" s="367">
        <v>0.64929999999999999</v>
      </c>
      <c r="BL71" s="367">
        <v>0.65100000000000002</v>
      </c>
      <c r="BM71" s="367">
        <v>0.65270000000000006</v>
      </c>
      <c r="BN71" s="367">
        <v>0.65439999999999998</v>
      </c>
      <c r="BO71" s="367">
        <v>0.65610000000000002</v>
      </c>
      <c r="BP71" s="368"/>
      <c r="BQ71" s="355"/>
      <c r="BR71" s="355"/>
      <c r="BS71" s="355"/>
      <c r="BT71" s="355"/>
      <c r="BU71" s="355"/>
      <c r="BV71" s="355"/>
      <c r="BW71" s="355"/>
      <c r="BX71" s="355"/>
      <c r="BY71" s="355"/>
      <c r="BZ71" s="355"/>
      <c r="CA71" s="355"/>
      <c r="CB71" s="355"/>
      <c r="CC71" s="355"/>
      <c r="CD71" s="355"/>
      <c r="CE71" s="355"/>
      <c r="CF71" s="355"/>
      <c r="CG71" s="355"/>
      <c r="CH71" s="355"/>
      <c r="CI71" s="355"/>
      <c r="CJ71" s="355"/>
      <c r="CK71" s="355"/>
      <c r="CL71" s="355"/>
      <c r="CM71" s="355"/>
      <c r="CN71" s="356"/>
    </row>
    <row r="72" spans="2:92" ht="14.4" thickBot="1" x14ac:dyDescent="0.3">
      <c r="B7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2" s="1417" t="s">
        <v>2068</v>
      </c>
      <c r="D72" s="1418" t="s">
        <v>2067</v>
      </c>
      <c r="E72" s="1419" t="s">
        <v>1262</v>
      </c>
      <c r="F72" s="1420" t="str">
        <f>VLOOKUP(TBL5_OptBen[[#This Row],[Option Type (defined list)]],'Option Typs_Grps'!B$2:C$47, 2, FALSE)</f>
        <v>Customer Options</v>
      </c>
      <c r="G72" s="1417" t="s">
        <v>1783</v>
      </c>
      <c r="H72" s="1418" t="s">
        <v>1937</v>
      </c>
      <c r="I72" s="1421" t="s">
        <v>354</v>
      </c>
      <c r="J72" s="1422" t="s">
        <v>145</v>
      </c>
      <c r="K72" s="1423">
        <v>2</v>
      </c>
      <c r="L72" s="1224"/>
      <c r="M72" s="366"/>
      <c r="N72" s="366"/>
      <c r="O72" s="366"/>
      <c r="P72" s="366"/>
      <c r="Q72" s="366"/>
      <c r="R72" s="1392">
        <v>2.7000000000000001E-3</v>
      </c>
      <c r="S72" s="367">
        <v>5.4000000000000003E-3</v>
      </c>
      <c r="T72" s="367">
        <v>8.2000000000000007E-3</v>
      </c>
      <c r="U72" s="367">
        <v>1.09E-2</v>
      </c>
      <c r="V72" s="367">
        <v>1.37E-2</v>
      </c>
      <c r="W72" s="367">
        <v>1.6400000000000001E-2</v>
      </c>
      <c r="X72" s="367">
        <v>1.9099999999999999E-2</v>
      </c>
      <c r="Y72" s="367">
        <v>2.1899999999999999E-2</v>
      </c>
      <c r="Z72" s="367">
        <v>2.46E-2</v>
      </c>
      <c r="AA72" s="367">
        <v>2.7400000000000001E-2</v>
      </c>
      <c r="AB72" s="367">
        <v>3.0099999999999998E-2</v>
      </c>
      <c r="AC72" s="367">
        <v>3.0099999999999998E-2</v>
      </c>
      <c r="AD72" s="367">
        <v>3.0099999999999998E-2</v>
      </c>
      <c r="AE72" s="367">
        <v>3.0099999999999998E-2</v>
      </c>
      <c r="AF72" s="367">
        <v>3.0099999999999998E-2</v>
      </c>
      <c r="AG72" s="367">
        <v>3.0099999999999998E-2</v>
      </c>
      <c r="AH72" s="367">
        <v>3.0099999999999998E-2</v>
      </c>
      <c r="AI72" s="367">
        <v>3.0099999999999998E-2</v>
      </c>
      <c r="AJ72" s="367">
        <v>3.0099999999999998E-2</v>
      </c>
      <c r="AK72" s="367">
        <v>3.0099999999999998E-2</v>
      </c>
      <c r="AL72" s="367">
        <v>3.0099999999999998E-2</v>
      </c>
      <c r="AM72" s="367">
        <v>3.0099999999999998E-2</v>
      </c>
      <c r="AN72" s="367">
        <v>3.0099999999999998E-2</v>
      </c>
      <c r="AO72" s="367">
        <v>3.0099999999999998E-2</v>
      </c>
      <c r="AP72" s="367">
        <v>3.0099999999999998E-2</v>
      </c>
      <c r="AQ72" s="367">
        <v>3.0099999999999998E-2</v>
      </c>
      <c r="AR72" s="367">
        <v>3.0099999999999998E-2</v>
      </c>
      <c r="AS72" s="367">
        <v>3.0099999999999998E-2</v>
      </c>
      <c r="AT72" s="367">
        <v>3.0099999999999998E-2</v>
      </c>
      <c r="AU72" s="367">
        <v>3.0099999999999998E-2</v>
      </c>
      <c r="AV72" s="367">
        <v>3.0099999999999998E-2</v>
      </c>
      <c r="AW72" s="367">
        <v>3.0099999999999998E-2</v>
      </c>
      <c r="AX72" s="367">
        <v>3.0099999999999998E-2</v>
      </c>
      <c r="AY72" s="367">
        <v>3.0099999999999998E-2</v>
      </c>
      <c r="AZ72" s="367">
        <v>3.0099999999999998E-2</v>
      </c>
      <c r="BA72" s="367">
        <v>3.0099999999999998E-2</v>
      </c>
      <c r="BB72" s="367">
        <v>3.0099999999999998E-2</v>
      </c>
      <c r="BC72" s="367">
        <v>3.0099999999999998E-2</v>
      </c>
      <c r="BD72" s="367">
        <v>3.0099999999999998E-2</v>
      </c>
      <c r="BE72" s="367">
        <v>3.0099999999999998E-2</v>
      </c>
      <c r="BF72" s="367">
        <v>3.0099999999999998E-2</v>
      </c>
      <c r="BG72" s="367">
        <v>3.0099999999999998E-2</v>
      </c>
      <c r="BH72" s="367">
        <v>3.0099999999999998E-2</v>
      </c>
      <c r="BI72" s="367">
        <v>3.0099999999999998E-2</v>
      </c>
      <c r="BJ72" s="367">
        <v>3.0099999999999998E-2</v>
      </c>
      <c r="BK72" s="367">
        <v>3.0099999999999998E-2</v>
      </c>
      <c r="BL72" s="367">
        <v>3.0099999999999998E-2</v>
      </c>
      <c r="BM72" s="367">
        <v>3.0099999999999998E-2</v>
      </c>
      <c r="BN72" s="367">
        <v>3.0099999999999998E-2</v>
      </c>
      <c r="BO72" s="367">
        <v>3.0099999999999998E-2</v>
      </c>
      <c r="BP72" s="368"/>
      <c r="BQ72" s="355"/>
      <c r="BR72" s="355"/>
      <c r="BS72" s="355"/>
      <c r="BT72" s="355"/>
      <c r="BU72" s="355"/>
      <c r="BV72" s="355"/>
      <c r="BW72" s="355"/>
      <c r="BX72" s="355"/>
      <c r="BY72" s="355"/>
      <c r="BZ72" s="355"/>
      <c r="CA72" s="355"/>
      <c r="CB72" s="355"/>
      <c r="CC72" s="355"/>
      <c r="CD72" s="355"/>
      <c r="CE72" s="355"/>
      <c r="CF72" s="355"/>
      <c r="CG72" s="355"/>
      <c r="CH72" s="355"/>
      <c r="CI72" s="355"/>
      <c r="CJ72" s="355"/>
      <c r="CK72" s="355"/>
      <c r="CL72" s="355"/>
      <c r="CM72" s="355"/>
      <c r="CN72" s="356"/>
    </row>
    <row r="73" spans="2:92" ht="14.4" thickBot="1" x14ac:dyDescent="0.3">
      <c r="B7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3" s="1417" t="s">
        <v>2066</v>
      </c>
      <c r="D73" s="1418" t="s">
        <v>2065</v>
      </c>
      <c r="E73" s="1419" t="s">
        <v>777</v>
      </c>
      <c r="F73" s="1420" t="str">
        <f>VLOOKUP(TBL5_OptBen[[#This Row],[Option Type (defined list)]],'Option Typs_Grps'!B$2:C$47, 2, FALSE)</f>
        <v>Customer Options</v>
      </c>
      <c r="G73" s="1417" t="s">
        <v>1783</v>
      </c>
      <c r="H73" s="1418" t="s">
        <v>1937</v>
      </c>
      <c r="I73" s="1421" t="s">
        <v>354</v>
      </c>
      <c r="J73" s="1422" t="s">
        <v>145</v>
      </c>
      <c r="K73" s="1423">
        <v>2</v>
      </c>
      <c r="L73" s="1224"/>
      <c r="M73" s="366"/>
      <c r="N73" s="366"/>
      <c r="O73" s="366"/>
      <c r="P73" s="366"/>
      <c r="Q73" s="366"/>
      <c r="R73" s="1392">
        <v>0.28870000000000001</v>
      </c>
      <c r="S73" s="367">
        <v>0.57750000000000001</v>
      </c>
      <c r="T73" s="367">
        <v>0.86629999999999996</v>
      </c>
      <c r="U73" s="367">
        <v>1.1551</v>
      </c>
      <c r="V73" s="367">
        <v>1.4440000000000002</v>
      </c>
      <c r="W73" s="367">
        <v>1.7327000000000001</v>
      </c>
      <c r="X73" s="367">
        <v>2.0215000000000001</v>
      </c>
      <c r="Y73" s="367">
        <v>2.3102999999999998</v>
      </c>
      <c r="Z73" s="367">
        <v>2.5991</v>
      </c>
      <c r="AA73" s="367">
        <v>2.8880000000000003</v>
      </c>
      <c r="AB73" s="367">
        <v>2.9020000000000001</v>
      </c>
      <c r="AC73" s="367">
        <v>2.9159999999999999</v>
      </c>
      <c r="AD73" s="367">
        <v>2.9029999999999996</v>
      </c>
      <c r="AE73" s="367">
        <v>2.9450000000000003</v>
      </c>
      <c r="AF73" s="367">
        <v>2.9590000000000001</v>
      </c>
      <c r="AG73" s="367">
        <v>2.9740000000000002</v>
      </c>
      <c r="AH73" s="367">
        <v>2.988</v>
      </c>
      <c r="AI73" s="367">
        <v>3.0030000000000001</v>
      </c>
      <c r="AJ73" s="367">
        <v>3.0169999999999999</v>
      </c>
      <c r="AK73" s="367">
        <v>3.0310000000000001</v>
      </c>
      <c r="AL73" s="367">
        <v>3.0460000000000003</v>
      </c>
      <c r="AM73" s="367">
        <v>3.06</v>
      </c>
      <c r="AN73" s="367">
        <v>3.0750999999999999</v>
      </c>
      <c r="AO73" s="367">
        <v>3.0895999999999999</v>
      </c>
      <c r="AP73" s="367">
        <v>3.1040000000000001</v>
      </c>
      <c r="AQ73" s="367">
        <v>3.1185</v>
      </c>
      <c r="AR73" s="367">
        <v>3.133</v>
      </c>
      <c r="AS73" s="367">
        <v>3.1472999999999995</v>
      </c>
      <c r="AT73" s="367">
        <v>3.1617000000000002</v>
      </c>
      <c r="AU73" s="367">
        <v>3.1762000000000001</v>
      </c>
      <c r="AV73" s="367">
        <v>3.1905999999999999</v>
      </c>
      <c r="AW73" s="367">
        <v>3.2050999999999998</v>
      </c>
      <c r="AX73" s="367">
        <v>3.2195</v>
      </c>
      <c r="AY73" s="367">
        <v>3.234</v>
      </c>
      <c r="AZ73" s="367">
        <v>3.2484000000000002</v>
      </c>
      <c r="BA73" s="367">
        <v>3.2627999999999999</v>
      </c>
      <c r="BB73" s="367">
        <v>3.2773000000000003</v>
      </c>
      <c r="BC73" s="367">
        <v>3.2197</v>
      </c>
      <c r="BD73" s="367">
        <v>3.3060999999999998</v>
      </c>
      <c r="BE73" s="367">
        <v>3.3205999999999998</v>
      </c>
      <c r="BF73" s="367">
        <v>3.335</v>
      </c>
      <c r="BG73" s="367">
        <v>3.3494999999999999</v>
      </c>
      <c r="BH73" s="367">
        <v>3.3639999999999999</v>
      </c>
      <c r="BI73" s="367">
        <v>3.3783000000000003</v>
      </c>
      <c r="BJ73" s="367">
        <v>3.3927999999999998</v>
      </c>
      <c r="BK73" s="367">
        <v>3.4072</v>
      </c>
      <c r="BL73" s="367">
        <v>3.4217</v>
      </c>
      <c r="BM73" s="367">
        <v>3.4360999999999997</v>
      </c>
      <c r="BN73" s="367">
        <v>3.4504999999999999</v>
      </c>
      <c r="BO73" s="367">
        <v>3.4649999999999999</v>
      </c>
      <c r="BP73" s="368"/>
      <c r="BQ73" s="355"/>
      <c r="BR73" s="355"/>
      <c r="BS73" s="355"/>
      <c r="BT73" s="355"/>
      <c r="BU73" s="355"/>
      <c r="BV73" s="355"/>
      <c r="BW73" s="355"/>
      <c r="BX73" s="355"/>
      <c r="BY73" s="355"/>
      <c r="BZ73" s="355"/>
      <c r="CA73" s="355"/>
      <c r="CB73" s="355"/>
      <c r="CC73" s="355"/>
      <c r="CD73" s="355"/>
      <c r="CE73" s="355"/>
      <c r="CF73" s="355"/>
      <c r="CG73" s="355"/>
      <c r="CH73" s="355"/>
      <c r="CI73" s="355"/>
      <c r="CJ73" s="355"/>
      <c r="CK73" s="355"/>
      <c r="CL73" s="355"/>
      <c r="CM73" s="355"/>
      <c r="CN73" s="356"/>
    </row>
    <row r="74" spans="2:92" ht="14.4" thickBot="1" x14ac:dyDescent="0.3">
      <c r="B7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4" s="1417" t="s">
        <v>2064</v>
      </c>
      <c r="D74" s="1418" t="s">
        <v>2063</v>
      </c>
      <c r="E74" s="1419" t="s">
        <v>777</v>
      </c>
      <c r="F74" s="1420" t="str">
        <f>VLOOKUP(TBL5_OptBen[[#This Row],[Option Type (defined list)]],'Option Typs_Grps'!B$2:C$47, 2, FALSE)</f>
        <v>Customer Options</v>
      </c>
      <c r="G74" s="1417" t="s">
        <v>1783</v>
      </c>
      <c r="H74" s="1418" t="s">
        <v>1937</v>
      </c>
      <c r="I74" s="1421" t="s">
        <v>354</v>
      </c>
      <c r="J74" s="1422" t="s">
        <v>145</v>
      </c>
      <c r="K74" s="1423">
        <v>2</v>
      </c>
      <c r="L74" s="1224"/>
      <c r="M74" s="366"/>
      <c r="N74" s="366"/>
      <c r="O74" s="366"/>
      <c r="P74" s="366"/>
      <c r="Q74" s="366"/>
      <c r="R74" s="1392">
        <v>6.0399999999999995E-2</v>
      </c>
      <c r="S74" s="367">
        <v>0.12079999999999999</v>
      </c>
      <c r="T74" s="367">
        <v>0.18130000000000002</v>
      </c>
      <c r="U74" s="367">
        <v>0.24180000000000001</v>
      </c>
      <c r="V74" s="367">
        <v>0.30230000000000001</v>
      </c>
      <c r="W74" s="367">
        <v>0.36270000000000002</v>
      </c>
      <c r="X74" s="367">
        <v>0.42330000000000001</v>
      </c>
      <c r="Y74" s="367">
        <v>0.48370000000000002</v>
      </c>
      <c r="Z74" s="367">
        <v>0.54420000000000002</v>
      </c>
      <c r="AA74" s="367">
        <v>0.60470000000000002</v>
      </c>
      <c r="AB74" s="367">
        <v>0.66520000000000001</v>
      </c>
      <c r="AC74" s="367">
        <v>0.72560000000000002</v>
      </c>
      <c r="AD74" s="367">
        <v>0.72560000000000002</v>
      </c>
      <c r="AE74" s="367">
        <v>0.72560000000000002</v>
      </c>
      <c r="AF74" s="367">
        <v>0.72560000000000002</v>
      </c>
      <c r="AG74" s="367">
        <v>0.72560000000000002</v>
      </c>
      <c r="AH74" s="367">
        <v>0.72560000000000002</v>
      </c>
      <c r="AI74" s="367">
        <v>0.72560000000000002</v>
      </c>
      <c r="AJ74" s="367">
        <v>0.72560000000000002</v>
      </c>
      <c r="AK74" s="367">
        <v>0.72560000000000002</v>
      </c>
      <c r="AL74" s="367">
        <v>0.72560000000000002</v>
      </c>
      <c r="AM74" s="367">
        <v>0.72560000000000002</v>
      </c>
      <c r="AN74" s="367">
        <v>0.72560000000000002</v>
      </c>
      <c r="AO74" s="367">
        <v>0.72560000000000002</v>
      </c>
      <c r="AP74" s="367">
        <v>0.72560000000000002</v>
      </c>
      <c r="AQ74" s="367">
        <v>0.72560000000000002</v>
      </c>
      <c r="AR74" s="367">
        <v>0.72560000000000002</v>
      </c>
      <c r="AS74" s="367">
        <v>0.72560000000000002</v>
      </c>
      <c r="AT74" s="367">
        <v>0.72560000000000002</v>
      </c>
      <c r="AU74" s="367">
        <v>0.72560000000000002</v>
      </c>
      <c r="AV74" s="367">
        <v>0.72560000000000002</v>
      </c>
      <c r="AW74" s="367">
        <v>0.72560000000000002</v>
      </c>
      <c r="AX74" s="367">
        <v>0.72560000000000002</v>
      </c>
      <c r="AY74" s="367">
        <v>0.72560000000000002</v>
      </c>
      <c r="AZ74" s="367">
        <v>0.72560000000000002</v>
      </c>
      <c r="BA74" s="367">
        <v>0.72560000000000002</v>
      </c>
      <c r="BB74" s="367">
        <v>0.72560000000000002</v>
      </c>
      <c r="BC74" s="367">
        <v>0.72560000000000002</v>
      </c>
      <c r="BD74" s="367">
        <v>0.72560000000000002</v>
      </c>
      <c r="BE74" s="367">
        <v>0.72560000000000002</v>
      </c>
      <c r="BF74" s="367">
        <v>0.72560000000000002</v>
      </c>
      <c r="BG74" s="367">
        <v>0.72560000000000002</v>
      </c>
      <c r="BH74" s="367">
        <v>0.72560000000000002</v>
      </c>
      <c r="BI74" s="367">
        <v>0.72560000000000002</v>
      </c>
      <c r="BJ74" s="367">
        <v>0.72560000000000002</v>
      </c>
      <c r="BK74" s="367">
        <v>0.72560000000000002</v>
      </c>
      <c r="BL74" s="367">
        <v>0.72560000000000002</v>
      </c>
      <c r="BM74" s="367">
        <v>0.72560000000000002</v>
      </c>
      <c r="BN74" s="367">
        <v>0.72560000000000002</v>
      </c>
      <c r="BO74" s="367">
        <v>0.72560000000000002</v>
      </c>
      <c r="BP74" s="368"/>
      <c r="BQ74" s="355"/>
      <c r="BR74" s="355"/>
      <c r="BS74" s="355"/>
      <c r="BT74" s="355"/>
      <c r="BU74" s="355"/>
      <c r="BV74" s="355"/>
      <c r="BW74" s="355"/>
      <c r="BX74" s="355"/>
      <c r="BY74" s="355"/>
      <c r="BZ74" s="355"/>
      <c r="CA74" s="355"/>
      <c r="CB74" s="355"/>
      <c r="CC74" s="355"/>
      <c r="CD74" s="355"/>
      <c r="CE74" s="355"/>
      <c r="CF74" s="355"/>
      <c r="CG74" s="355"/>
      <c r="CH74" s="355"/>
      <c r="CI74" s="355"/>
      <c r="CJ74" s="355"/>
      <c r="CK74" s="355"/>
      <c r="CL74" s="355"/>
      <c r="CM74" s="355"/>
      <c r="CN74" s="356"/>
    </row>
    <row r="75" spans="2:92" ht="14.4" thickBot="1" x14ac:dyDescent="0.3">
      <c r="B7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5" s="1417" t="s">
        <v>2062</v>
      </c>
      <c r="D75" s="1418" t="s">
        <v>2061</v>
      </c>
      <c r="E75" s="1419" t="s">
        <v>1235</v>
      </c>
      <c r="F75" s="1420" t="str">
        <f>VLOOKUP(TBL5_OptBen[[#This Row],[Option Type (defined list)]],'Option Typs_Grps'!B$2:C$47, 2, FALSE)</f>
        <v>Customer Options</v>
      </c>
      <c r="G75" s="1417" t="s">
        <v>1783</v>
      </c>
      <c r="H75" s="1418" t="s">
        <v>1937</v>
      </c>
      <c r="I75" s="1421" t="s">
        <v>354</v>
      </c>
      <c r="J75" s="1422" t="s">
        <v>145</v>
      </c>
      <c r="K75" s="1423">
        <v>2</v>
      </c>
      <c r="L75" s="1224"/>
      <c r="M75" s="366"/>
      <c r="N75" s="366"/>
      <c r="O75" s="366"/>
      <c r="P75" s="366"/>
      <c r="Q75" s="366"/>
      <c r="R75" s="1392">
        <v>1.1300000000000001E-2</v>
      </c>
      <c r="S75" s="367">
        <v>2.2600000000000002E-2</v>
      </c>
      <c r="T75" s="367">
        <v>3.3999999999999996E-2</v>
      </c>
      <c r="U75" s="367">
        <v>4.53E-2</v>
      </c>
      <c r="V75" s="367">
        <v>5.6599999999999998E-2</v>
      </c>
      <c r="W75" s="367">
        <v>6.7999999999999991E-2</v>
      </c>
      <c r="X75" s="367">
        <v>7.9300000000000009E-2</v>
      </c>
      <c r="Y75" s="367">
        <v>9.06E-2</v>
      </c>
      <c r="Z75" s="367">
        <v>0.10200000000000001</v>
      </c>
      <c r="AA75" s="367">
        <v>0.1133</v>
      </c>
      <c r="AB75" s="367">
        <v>0.12459999999999999</v>
      </c>
      <c r="AC75" s="367">
        <v>0.13599999999999998</v>
      </c>
      <c r="AD75" s="367">
        <v>0.14729999999999999</v>
      </c>
      <c r="AE75" s="367">
        <v>0.15769999999999998</v>
      </c>
      <c r="AF75" s="367">
        <v>0.16999999999999998</v>
      </c>
      <c r="AG75" s="367">
        <v>0.18130000000000002</v>
      </c>
      <c r="AH75" s="367">
        <v>0.19269999999999998</v>
      </c>
      <c r="AI75" s="367">
        <v>0.2041</v>
      </c>
      <c r="AJ75" s="367">
        <v>0.2145</v>
      </c>
      <c r="AK75" s="367">
        <v>0.22670000000000001</v>
      </c>
      <c r="AL75" s="367">
        <v>0.23809999999999998</v>
      </c>
      <c r="AM75" s="367">
        <v>0.24940000000000001</v>
      </c>
      <c r="AN75" s="367">
        <v>0.26069999999999999</v>
      </c>
      <c r="AO75" s="367">
        <v>0.27210000000000001</v>
      </c>
      <c r="AP75" s="367">
        <v>0.28339999999999999</v>
      </c>
      <c r="AQ75" s="367">
        <v>0.28339999999999999</v>
      </c>
      <c r="AR75" s="367">
        <v>0.28339999999999999</v>
      </c>
      <c r="AS75" s="367">
        <v>0.28339999999999999</v>
      </c>
      <c r="AT75" s="367">
        <v>0.28339999999999999</v>
      </c>
      <c r="AU75" s="367">
        <v>0.28339999999999999</v>
      </c>
      <c r="AV75" s="367">
        <v>0.28339999999999999</v>
      </c>
      <c r="AW75" s="367">
        <v>0.28339999999999999</v>
      </c>
      <c r="AX75" s="367">
        <v>0.28339999999999999</v>
      </c>
      <c r="AY75" s="367">
        <v>0.28339999999999999</v>
      </c>
      <c r="AZ75" s="367">
        <v>0.28339999999999999</v>
      </c>
      <c r="BA75" s="367">
        <v>0.28339999999999999</v>
      </c>
      <c r="BB75" s="367">
        <v>0.28339999999999999</v>
      </c>
      <c r="BC75" s="367">
        <v>0.28339999999999999</v>
      </c>
      <c r="BD75" s="367">
        <v>0.28339999999999999</v>
      </c>
      <c r="BE75" s="367">
        <v>0.28339999999999999</v>
      </c>
      <c r="BF75" s="367">
        <v>0.28339999999999999</v>
      </c>
      <c r="BG75" s="367">
        <v>0.28339999999999999</v>
      </c>
      <c r="BH75" s="367">
        <v>0.28339999999999999</v>
      </c>
      <c r="BI75" s="367">
        <v>0.28339999999999999</v>
      </c>
      <c r="BJ75" s="367">
        <v>0.28339999999999999</v>
      </c>
      <c r="BK75" s="367">
        <v>0.28339999999999999</v>
      </c>
      <c r="BL75" s="367">
        <v>0.28339999999999999</v>
      </c>
      <c r="BM75" s="367">
        <v>0.28339999999999999</v>
      </c>
      <c r="BN75" s="367">
        <v>0.28339999999999999</v>
      </c>
      <c r="BO75" s="367">
        <v>0.28339999999999999</v>
      </c>
      <c r="BP75" s="368"/>
      <c r="BQ75" s="355"/>
      <c r="BR75" s="355"/>
      <c r="BS75" s="355"/>
      <c r="BT75" s="355"/>
      <c r="BU75" s="355"/>
      <c r="BV75" s="355"/>
      <c r="BW75" s="355"/>
      <c r="BX75" s="355"/>
      <c r="BY75" s="355"/>
      <c r="BZ75" s="355"/>
      <c r="CA75" s="355"/>
      <c r="CB75" s="355"/>
      <c r="CC75" s="355"/>
      <c r="CD75" s="355"/>
      <c r="CE75" s="355"/>
      <c r="CF75" s="355"/>
      <c r="CG75" s="355"/>
      <c r="CH75" s="355"/>
      <c r="CI75" s="355"/>
      <c r="CJ75" s="355"/>
      <c r="CK75" s="355"/>
      <c r="CL75" s="355"/>
      <c r="CM75" s="355"/>
      <c r="CN75" s="356"/>
    </row>
    <row r="76" spans="2:92" ht="14.4" thickBot="1" x14ac:dyDescent="0.3">
      <c r="B7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6" s="1417" t="s">
        <v>2060</v>
      </c>
      <c r="D76" s="1418" t="s">
        <v>2059</v>
      </c>
      <c r="E76" s="1419" t="s">
        <v>777</v>
      </c>
      <c r="F76" s="1420" t="str">
        <f>VLOOKUP(TBL5_OptBen[[#This Row],[Option Type (defined list)]],'Option Typs_Grps'!B$2:C$47, 2, FALSE)</f>
        <v>Customer Options</v>
      </c>
      <c r="G76" s="1417" t="s">
        <v>1783</v>
      </c>
      <c r="H76" s="1418" t="s">
        <v>1937</v>
      </c>
      <c r="I76" s="1421" t="s">
        <v>354</v>
      </c>
      <c r="J76" s="1422" t="s">
        <v>145</v>
      </c>
      <c r="K76" s="1423">
        <v>2</v>
      </c>
      <c r="L76" s="1224"/>
      <c r="M76" s="366"/>
      <c r="N76" s="366"/>
      <c r="O76" s="366"/>
      <c r="P76" s="366"/>
      <c r="Q76" s="366"/>
      <c r="R76" s="1392">
        <v>2.5000000000000001E-3</v>
      </c>
      <c r="S76" s="367">
        <v>5.1999999999999998E-3</v>
      </c>
      <c r="T76" s="367">
        <v>7.8000000000000005E-3</v>
      </c>
      <c r="U76" s="367">
        <v>1.0499999999999999E-2</v>
      </c>
      <c r="V76" s="367">
        <v>1.3100000000000001E-2</v>
      </c>
      <c r="W76" s="367">
        <v>1.5700000000000002E-2</v>
      </c>
      <c r="X76" s="367">
        <v>1.84E-2</v>
      </c>
      <c r="Y76" s="367">
        <v>2.1100000000000001E-2</v>
      </c>
      <c r="Z76" s="367">
        <v>2.3599999999999999E-2</v>
      </c>
      <c r="AA76" s="367">
        <v>2.6299999999999997E-2</v>
      </c>
      <c r="AB76" s="367">
        <v>2.9000000000000001E-2</v>
      </c>
      <c r="AC76" s="367">
        <v>3.1600000000000003E-2</v>
      </c>
      <c r="AD76" s="367">
        <v>3.4200000000000001E-2</v>
      </c>
      <c r="AE76" s="367">
        <v>3.6799999999999999E-2</v>
      </c>
      <c r="AF76" s="367">
        <v>3.95E-2</v>
      </c>
      <c r="AG76" s="367">
        <v>4.2200000000000001E-2</v>
      </c>
      <c r="AH76" s="367">
        <v>4.4700000000000004E-2</v>
      </c>
      <c r="AI76" s="367">
        <v>4.7400000000000005E-2</v>
      </c>
      <c r="AJ76" s="367">
        <v>5.0099999999999999E-2</v>
      </c>
      <c r="AK76" s="367">
        <v>5.2699999999999997E-2</v>
      </c>
      <c r="AL76" s="367">
        <v>5.5299999999999995E-2</v>
      </c>
      <c r="AM76" s="367">
        <v>5.8000000000000003E-2</v>
      </c>
      <c r="AN76" s="367">
        <v>6.0600000000000001E-2</v>
      </c>
      <c r="AO76" s="367">
        <v>6.3299999999999995E-2</v>
      </c>
      <c r="AP76" s="367">
        <v>6.6000000000000003E-2</v>
      </c>
      <c r="AQ76" s="367">
        <v>5.2699999999999997E-2</v>
      </c>
      <c r="AR76" s="367">
        <v>5.5299999999999995E-2</v>
      </c>
      <c r="AS76" s="367">
        <v>5.8000000000000003E-2</v>
      </c>
      <c r="AT76" s="367">
        <v>6.0600000000000001E-2</v>
      </c>
      <c r="AU76" s="367">
        <v>6.3299999999999995E-2</v>
      </c>
      <c r="AV76" s="367">
        <v>6.6000000000000003E-2</v>
      </c>
      <c r="AW76" s="367">
        <v>6.8499999999999991E-2</v>
      </c>
      <c r="AX76" s="367">
        <v>7.1199999999999999E-2</v>
      </c>
      <c r="AY76" s="367">
        <v>7.3800000000000004E-2</v>
      </c>
      <c r="AZ76" s="367">
        <v>7.6499999999999999E-2</v>
      </c>
      <c r="BA76" s="367">
        <v>7.9100000000000004E-2</v>
      </c>
      <c r="BB76" s="367">
        <v>8.1699999999999995E-2</v>
      </c>
      <c r="BC76" s="367">
        <v>8.4400000000000003E-2</v>
      </c>
      <c r="BD76" s="367">
        <v>8.7099999999999997E-2</v>
      </c>
      <c r="BE76" s="367">
        <v>8.9599999999999999E-2</v>
      </c>
      <c r="BF76" s="367">
        <v>9.2299999999999993E-2</v>
      </c>
      <c r="BG76" s="367">
        <v>9.5000000000000001E-2</v>
      </c>
      <c r="BH76" s="367">
        <v>9.7600000000000006E-2</v>
      </c>
      <c r="BI76" s="367">
        <v>0.1002</v>
      </c>
      <c r="BJ76" s="367">
        <v>0.1028</v>
      </c>
      <c r="BK76" s="367">
        <v>0.1055</v>
      </c>
      <c r="BL76" s="367">
        <v>0.1082</v>
      </c>
      <c r="BM76" s="367">
        <v>0.11069999999999999</v>
      </c>
      <c r="BN76" s="367">
        <v>0.1134</v>
      </c>
      <c r="BO76" s="367">
        <v>0.11609999999999999</v>
      </c>
      <c r="BP76" s="368"/>
      <c r="BQ76" s="355"/>
      <c r="BR76" s="355"/>
      <c r="BS76" s="355"/>
      <c r="BT76" s="355"/>
      <c r="BU76" s="355"/>
      <c r="BV76" s="355"/>
      <c r="BW76" s="355"/>
      <c r="BX76" s="355"/>
      <c r="BY76" s="355"/>
      <c r="BZ76" s="355"/>
      <c r="CA76" s="355"/>
      <c r="CB76" s="355"/>
      <c r="CC76" s="355"/>
      <c r="CD76" s="355"/>
      <c r="CE76" s="355"/>
      <c r="CF76" s="355"/>
      <c r="CG76" s="355"/>
      <c r="CH76" s="355"/>
      <c r="CI76" s="355"/>
      <c r="CJ76" s="355"/>
      <c r="CK76" s="355"/>
      <c r="CL76" s="355"/>
      <c r="CM76" s="355"/>
      <c r="CN76" s="356"/>
    </row>
    <row r="77" spans="2:92" ht="14.4" thickBot="1" x14ac:dyDescent="0.3">
      <c r="B7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7" s="1417" t="s">
        <v>2058</v>
      </c>
      <c r="D77" s="1418" t="s">
        <v>2057</v>
      </c>
      <c r="E77" s="1419" t="s">
        <v>777</v>
      </c>
      <c r="F77" s="1420" t="str">
        <f>VLOOKUP(TBL5_OptBen[[#This Row],[Option Type (defined list)]],'Option Typs_Grps'!B$2:C$47, 2, FALSE)</f>
        <v>Customer Options</v>
      </c>
      <c r="G77" s="1417" t="s">
        <v>1783</v>
      </c>
      <c r="H77" s="1418" t="s">
        <v>1937</v>
      </c>
      <c r="I77" s="1421" t="s">
        <v>354</v>
      </c>
      <c r="J77" s="1422" t="s">
        <v>145</v>
      </c>
      <c r="K77" s="1423">
        <v>2</v>
      </c>
      <c r="L77" s="1224"/>
      <c r="M77" s="366"/>
      <c r="N77" s="366"/>
      <c r="O77" s="366"/>
      <c r="P77" s="366"/>
      <c r="Q77" s="366"/>
      <c r="R77" s="1392">
        <v>0</v>
      </c>
      <c r="S77" s="367">
        <v>0</v>
      </c>
      <c r="T77" s="367">
        <v>0</v>
      </c>
      <c r="U77" s="367">
        <v>0</v>
      </c>
      <c r="V77" s="367">
        <v>0</v>
      </c>
      <c r="W77" s="367">
        <v>0</v>
      </c>
      <c r="X77" s="367">
        <v>0</v>
      </c>
      <c r="Y77" s="367">
        <v>0</v>
      </c>
      <c r="Z77" s="367">
        <v>0</v>
      </c>
      <c r="AA77" s="367">
        <v>0</v>
      </c>
      <c r="AB77" s="367">
        <v>2.0133000000000001</v>
      </c>
      <c r="AC77" s="367">
        <v>2.0312999999999999</v>
      </c>
      <c r="AD77" s="367">
        <v>2.0485000000000002</v>
      </c>
      <c r="AE77" s="367">
        <v>2.0644999999999998</v>
      </c>
      <c r="AF77" s="367">
        <v>2.0794000000000001</v>
      </c>
      <c r="AG77" s="367">
        <v>2.0943000000000001</v>
      </c>
      <c r="AH77" s="367">
        <v>2.1091000000000002</v>
      </c>
      <c r="AI77" s="367">
        <v>2.1238000000000001</v>
      </c>
      <c r="AJ77" s="367">
        <v>2.1385000000000001</v>
      </c>
      <c r="AK77" s="367">
        <v>2.153</v>
      </c>
      <c r="AL77" s="367">
        <v>2.1675</v>
      </c>
      <c r="AM77" s="367">
        <v>2.1819000000000002</v>
      </c>
      <c r="AN77" s="367">
        <v>2.1962000000000002</v>
      </c>
      <c r="AO77" s="367">
        <v>2.2103999999999999</v>
      </c>
      <c r="AP77" s="367">
        <v>2.2244999999999999</v>
      </c>
      <c r="AQ77" s="367">
        <v>2.2385999999999999</v>
      </c>
      <c r="AR77" s="367">
        <v>2.2454999999999998</v>
      </c>
      <c r="AS77" s="367">
        <v>2.2519</v>
      </c>
      <c r="AT77" s="367">
        <v>2.2581000000000002</v>
      </c>
      <c r="AU77" s="367">
        <v>2.2641</v>
      </c>
      <c r="AV77" s="367">
        <v>2.2703000000000002</v>
      </c>
      <c r="AW77" s="367">
        <v>2.2764000000000002</v>
      </c>
      <c r="AX77" s="367">
        <v>2.2825000000000002</v>
      </c>
      <c r="AY77" s="367">
        <v>2.2884000000000002</v>
      </c>
      <c r="AZ77" s="367">
        <v>2.2942</v>
      </c>
      <c r="BA77" s="367">
        <v>2.3001</v>
      </c>
      <c r="BB77" s="367">
        <v>2.3062999999999998</v>
      </c>
      <c r="BC77" s="367">
        <v>2.3125</v>
      </c>
      <c r="BD77" s="367">
        <v>2.319</v>
      </c>
      <c r="BE77" s="367">
        <v>2.3256000000000001</v>
      </c>
      <c r="BF77" s="367">
        <v>2.3325</v>
      </c>
      <c r="BG77" s="367">
        <v>2.3397000000000001</v>
      </c>
      <c r="BH77" s="367">
        <v>2.3468</v>
      </c>
      <c r="BI77" s="367">
        <v>2.3538000000000001</v>
      </c>
      <c r="BJ77" s="367">
        <v>2.3609</v>
      </c>
      <c r="BK77" s="367">
        <v>2.3677000000000001</v>
      </c>
      <c r="BL77" s="367">
        <v>2.3746</v>
      </c>
      <c r="BM77" s="367">
        <v>2.3814000000000002</v>
      </c>
      <c r="BN77" s="367">
        <v>2.3881999999999999</v>
      </c>
      <c r="BO77" s="367">
        <v>2.3948999999999998</v>
      </c>
      <c r="BP77" s="368"/>
      <c r="BQ77" s="355"/>
      <c r="BR77" s="355"/>
      <c r="BS77" s="355"/>
      <c r="BT77" s="355"/>
      <c r="BU77" s="355"/>
      <c r="BV77" s="355"/>
      <c r="BW77" s="355"/>
      <c r="BX77" s="355"/>
      <c r="BY77" s="355"/>
      <c r="BZ77" s="355"/>
      <c r="CA77" s="355"/>
      <c r="CB77" s="355"/>
      <c r="CC77" s="355"/>
      <c r="CD77" s="355"/>
      <c r="CE77" s="355"/>
      <c r="CF77" s="355"/>
      <c r="CG77" s="355"/>
      <c r="CH77" s="355"/>
      <c r="CI77" s="355"/>
      <c r="CJ77" s="355"/>
      <c r="CK77" s="355"/>
      <c r="CL77" s="355"/>
      <c r="CM77" s="355"/>
      <c r="CN77" s="356"/>
    </row>
    <row r="78" spans="2:92" ht="14.4" thickBot="1" x14ac:dyDescent="0.3">
      <c r="B7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8" s="1417" t="s">
        <v>2056</v>
      </c>
      <c r="D78" s="1418" t="s">
        <v>2055</v>
      </c>
      <c r="E78" s="1222" t="s">
        <v>777</v>
      </c>
      <c r="F78" s="1420" t="str">
        <f>VLOOKUP(TBL5_OptBen[[#This Row],[Option Type (defined list)]],'Option Typs_Grps'!B$2:C$47, 2, FALSE)</f>
        <v>Customer Options</v>
      </c>
      <c r="G78" s="1417" t="s">
        <v>1783</v>
      </c>
      <c r="H78" s="1418" t="s">
        <v>1937</v>
      </c>
      <c r="I78" s="1421" t="s">
        <v>354</v>
      </c>
      <c r="J78" s="1422" t="s">
        <v>145</v>
      </c>
      <c r="K78" s="1423">
        <v>2</v>
      </c>
      <c r="L78" s="1224"/>
      <c r="M78" s="366"/>
      <c r="N78" s="366"/>
      <c r="O78" s="366"/>
      <c r="P78" s="366"/>
      <c r="Q78" s="366"/>
      <c r="R78" s="1392">
        <v>1.4999999999999999E-2</v>
      </c>
      <c r="S78" s="367">
        <v>0.03</v>
      </c>
      <c r="T78" s="367">
        <v>4.4999999999999998E-2</v>
      </c>
      <c r="U78" s="367">
        <v>0.06</v>
      </c>
      <c r="V78" s="367">
        <v>7.5000000000000011E-2</v>
      </c>
      <c r="W78" s="367">
        <v>7.5000000000000011E-2</v>
      </c>
      <c r="X78" s="367">
        <v>7.5000000000000011E-2</v>
      </c>
      <c r="Y78" s="367">
        <v>7.5000000000000011E-2</v>
      </c>
      <c r="Z78" s="367">
        <v>7.5000000000000011E-2</v>
      </c>
      <c r="AA78" s="367">
        <v>7.5000000000000011E-2</v>
      </c>
      <c r="AB78" s="367">
        <v>7.5000000000000011E-2</v>
      </c>
      <c r="AC78" s="367">
        <v>7.5000000000000011E-2</v>
      </c>
      <c r="AD78" s="367">
        <v>7.5000000000000011E-2</v>
      </c>
      <c r="AE78" s="367">
        <v>7.5000000000000011E-2</v>
      </c>
      <c r="AF78" s="367">
        <v>7.5000000000000011E-2</v>
      </c>
      <c r="AG78" s="367">
        <v>7.5000000000000011E-2</v>
      </c>
      <c r="AH78" s="367">
        <v>7.5000000000000011E-2</v>
      </c>
      <c r="AI78" s="367">
        <v>7.5000000000000011E-2</v>
      </c>
      <c r="AJ78" s="367">
        <v>7.5000000000000011E-2</v>
      </c>
      <c r="AK78" s="367">
        <v>7.5000000000000011E-2</v>
      </c>
      <c r="AL78" s="367">
        <v>7.5000000000000011E-2</v>
      </c>
      <c r="AM78" s="367">
        <v>7.5000000000000011E-2</v>
      </c>
      <c r="AN78" s="367">
        <v>7.5000000000000011E-2</v>
      </c>
      <c r="AO78" s="367">
        <v>7.5000000000000011E-2</v>
      </c>
      <c r="AP78" s="367">
        <v>7.5000000000000011E-2</v>
      </c>
      <c r="AQ78" s="367">
        <v>7.5000000000000011E-2</v>
      </c>
      <c r="AR78" s="367">
        <v>7.5000000000000011E-2</v>
      </c>
      <c r="AS78" s="367">
        <v>7.5000000000000011E-2</v>
      </c>
      <c r="AT78" s="367">
        <v>7.5000000000000011E-2</v>
      </c>
      <c r="AU78" s="367">
        <v>7.5000000000000011E-2</v>
      </c>
      <c r="AV78" s="367">
        <v>7.5000000000000011E-2</v>
      </c>
      <c r="AW78" s="367">
        <v>7.5000000000000011E-2</v>
      </c>
      <c r="AX78" s="367">
        <v>7.5000000000000011E-2</v>
      </c>
      <c r="AY78" s="367">
        <v>7.5000000000000011E-2</v>
      </c>
      <c r="AZ78" s="367">
        <v>7.5000000000000011E-2</v>
      </c>
      <c r="BA78" s="367">
        <v>7.5000000000000011E-2</v>
      </c>
      <c r="BB78" s="367">
        <v>7.5000000000000011E-2</v>
      </c>
      <c r="BC78" s="367">
        <v>7.5000000000000011E-2</v>
      </c>
      <c r="BD78" s="367">
        <v>7.5000000000000011E-2</v>
      </c>
      <c r="BE78" s="367">
        <v>7.5000000000000011E-2</v>
      </c>
      <c r="BF78" s="367">
        <v>7.5000000000000011E-2</v>
      </c>
      <c r="BG78" s="367">
        <v>7.5000000000000011E-2</v>
      </c>
      <c r="BH78" s="367">
        <v>7.5000000000000011E-2</v>
      </c>
      <c r="BI78" s="367">
        <v>7.5000000000000011E-2</v>
      </c>
      <c r="BJ78" s="367">
        <v>7.5000000000000011E-2</v>
      </c>
      <c r="BK78" s="367">
        <v>7.5000000000000011E-2</v>
      </c>
      <c r="BL78" s="367">
        <v>7.5000000000000011E-2</v>
      </c>
      <c r="BM78" s="367">
        <v>7.5000000000000011E-2</v>
      </c>
      <c r="BN78" s="367">
        <v>7.5000000000000011E-2</v>
      </c>
      <c r="BO78" s="367">
        <v>7.5000000000000011E-2</v>
      </c>
      <c r="BP78" s="368"/>
      <c r="BQ78" s="355"/>
      <c r="BR78" s="355"/>
      <c r="BS78" s="355"/>
      <c r="BT78" s="355"/>
      <c r="BU78" s="355"/>
      <c r="BV78" s="355"/>
      <c r="BW78" s="355"/>
      <c r="BX78" s="355"/>
      <c r="BY78" s="355"/>
      <c r="BZ78" s="355"/>
      <c r="CA78" s="355"/>
      <c r="CB78" s="355"/>
      <c r="CC78" s="355"/>
      <c r="CD78" s="355"/>
      <c r="CE78" s="355"/>
      <c r="CF78" s="355"/>
      <c r="CG78" s="355"/>
      <c r="CH78" s="355"/>
      <c r="CI78" s="355"/>
      <c r="CJ78" s="355"/>
      <c r="CK78" s="355"/>
      <c r="CL78" s="355"/>
      <c r="CM78" s="355"/>
      <c r="CN78" s="356"/>
    </row>
    <row r="79" spans="2:92" ht="14.4" thickBot="1" x14ac:dyDescent="0.3">
      <c r="B7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9" s="1417" t="s">
        <v>2054</v>
      </c>
      <c r="D79" s="1418" t="s">
        <v>2053</v>
      </c>
      <c r="E79" s="1419" t="s">
        <v>1278</v>
      </c>
      <c r="F79" s="1420" t="str">
        <f>VLOOKUP(TBL5_OptBen[[#This Row],[Option Type (defined list)]],'Option Typs_Grps'!B$2:C$47, 2, FALSE)</f>
        <v>Customer Options</v>
      </c>
      <c r="G79" s="1417" t="s">
        <v>1783</v>
      </c>
      <c r="H79" s="1418" t="s">
        <v>1937</v>
      </c>
      <c r="I79" s="1421" t="s">
        <v>354</v>
      </c>
      <c r="J79" s="1422" t="s">
        <v>145</v>
      </c>
      <c r="K79" s="1423">
        <v>2</v>
      </c>
      <c r="L79" s="1224"/>
      <c r="M79" s="366"/>
      <c r="N79" s="366"/>
      <c r="O79" s="366"/>
      <c r="P79" s="366"/>
      <c r="Q79" s="366"/>
      <c r="R79" s="1392">
        <v>0</v>
      </c>
      <c r="S79" s="367">
        <v>8.7499999999999994E-2</v>
      </c>
      <c r="T79" s="367">
        <v>0.74750000000000005</v>
      </c>
      <c r="U79" s="367">
        <v>1.8695999999999999</v>
      </c>
      <c r="V79" s="367">
        <v>3.4392999999999998</v>
      </c>
      <c r="W79" s="367">
        <v>5.2717000000000001</v>
      </c>
      <c r="X79" s="367">
        <v>7.0327999999999999</v>
      </c>
      <c r="Y79" s="367">
        <v>8.5709999999999997</v>
      </c>
      <c r="Z79" s="367">
        <v>9.8887</v>
      </c>
      <c r="AA79" s="367">
        <v>10.0786</v>
      </c>
      <c r="AB79" s="367">
        <v>10.0786</v>
      </c>
      <c r="AC79" s="367">
        <v>10.0786</v>
      </c>
      <c r="AD79" s="367">
        <v>10.0786</v>
      </c>
      <c r="AE79" s="367">
        <v>10.0786</v>
      </c>
      <c r="AF79" s="367">
        <v>10.0786</v>
      </c>
      <c r="AG79" s="367">
        <v>10.0786</v>
      </c>
      <c r="AH79" s="367">
        <v>10.0786</v>
      </c>
      <c r="AI79" s="367">
        <v>10.0786</v>
      </c>
      <c r="AJ79" s="367">
        <v>10.0786</v>
      </c>
      <c r="AK79" s="367">
        <v>10.0786</v>
      </c>
      <c r="AL79" s="367">
        <v>10.0786</v>
      </c>
      <c r="AM79" s="367">
        <v>10.0786</v>
      </c>
      <c r="AN79" s="367">
        <v>10.0786</v>
      </c>
      <c r="AO79" s="367">
        <v>10.0786</v>
      </c>
      <c r="AP79" s="367">
        <v>10.0786</v>
      </c>
      <c r="AQ79" s="367">
        <v>10.0786</v>
      </c>
      <c r="AR79" s="367">
        <v>10.0786</v>
      </c>
      <c r="AS79" s="367">
        <v>10.0786</v>
      </c>
      <c r="AT79" s="367">
        <v>10.0786</v>
      </c>
      <c r="AU79" s="367">
        <v>10.0786</v>
      </c>
      <c r="AV79" s="367">
        <v>10.0786</v>
      </c>
      <c r="AW79" s="367">
        <v>10.0786</v>
      </c>
      <c r="AX79" s="367">
        <v>10.0786</v>
      </c>
      <c r="AY79" s="367">
        <v>10.0786</v>
      </c>
      <c r="AZ79" s="367">
        <v>10.0786</v>
      </c>
      <c r="BA79" s="367">
        <v>10.0786</v>
      </c>
      <c r="BB79" s="367">
        <v>10.0786</v>
      </c>
      <c r="BC79" s="367">
        <v>10.0786</v>
      </c>
      <c r="BD79" s="367">
        <v>10.0786</v>
      </c>
      <c r="BE79" s="367">
        <v>10.0786</v>
      </c>
      <c r="BF79" s="367">
        <v>10.0786</v>
      </c>
      <c r="BG79" s="367">
        <v>10.0786</v>
      </c>
      <c r="BH79" s="367">
        <v>10.0786</v>
      </c>
      <c r="BI79" s="367">
        <v>10.0786</v>
      </c>
      <c r="BJ79" s="367">
        <v>10.0786</v>
      </c>
      <c r="BK79" s="367">
        <v>10.0786</v>
      </c>
      <c r="BL79" s="367">
        <v>10.0786</v>
      </c>
      <c r="BM79" s="367">
        <v>10.0786</v>
      </c>
      <c r="BN79" s="367">
        <v>10.0786</v>
      </c>
      <c r="BO79" s="367">
        <v>10.0786</v>
      </c>
      <c r="BP79" s="368"/>
      <c r="BQ79" s="355"/>
      <c r="BR79" s="355"/>
      <c r="BS79" s="355"/>
      <c r="BT79" s="355"/>
      <c r="BU79" s="355"/>
      <c r="BV79" s="355"/>
      <c r="BW79" s="355"/>
      <c r="BX79" s="355"/>
      <c r="BY79" s="355"/>
      <c r="BZ79" s="355"/>
      <c r="CA79" s="355"/>
      <c r="CB79" s="355"/>
      <c r="CC79" s="355"/>
      <c r="CD79" s="355"/>
      <c r="CE79" s="355"/>
      <c r="CF79" s="355"/>
      <c r="CG79" s="355"/>
      <c r="CH79" s="355"/>
      <c r="CI79" s="355"/>
      <c r="CJ79" s="355"/>
      <c r="CK79" s="355"/>
      <c r="CL79" s="355"/>
      <c r="CM79" s="355"/>
      <c r="CN79" s="356"/>
    </row>
    <row r="80" spans="2:92" ht="14.4" thickBot="1" x14ac:dyDescent="0.3">
      <c r="B8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0" s="1417" t="s">
        <v>2086</v>
      </c>
      <c r="D80" s="1418" t="s">
        <v>2085</v>
      </c>
      <c r="E80" s="1419" t="s">
        <v>777</v>
      </c>
      <c r="F80" s="1420" t="str">
        <f>VLOOKUP(TBL5_OptBen[[#This Row],[Option Type (defined list)]],'Option Typs_Grps'!B$2:C$47, 2, FALSE)</f>
        <v>Customer Options</v>
      </c>
      <c r="G80" s="1417" t="s">
        <v>1783</v>
      </c>
      <c r="H80" s="1418" t="s">
        <v>1937</v>
      </c>
      <c r="I80" s="1421" t="s">
        <v>354</v>
      </c>
      <c r="J80" s="1422" t="s">
        <v>145</v>
      </c>
      <c r="K80" s="1423">
        <v>2</v>
      </c>
      <c r="L80" s="1224"/>
      <c r="M80" s="366"/>
      <c r="N80" s="366"/>
      <c r="O80" s="366"/>
      <c r="P80" s="366"/>
      <c r="Q80" s="366"/>
      <c r="R80" s="1392">
        <v>4.4000000000000004E-2</v>
      </c>
      <c r="S80" s="367">
        <v>8.8000000000000009E-2</v>
      </c>
      <c r="T80" s="367">
        <v>0.13200000000000001</v>
      </c>
      <c r="U80" s="367">
        <v>0.17600000000000002</v>
      </c>
      <c r="V80" s="367">
        <v>0.22</v>
      </c>
      <c r="W80" s="367">
        <v>0.26400000000000001</v>
      </c>
      <c r="X80" s="367">
        <v>0.308</v>
      </c>
      <c r="Y80" s="367">
        <v>0.35200000000000004</v>
      </c>
      <c r="Z80" s="367">
        <v>0.39600000000000002</v>
      </c>
      <c r="AA80" s="367">
        <v>0.44</v>
      </c>
      <c r="AB80" s="367">
        <v>0.48399999999999999</v>
      </c>
      <c r="AC80" s="367">
        <v>0.52800000000000002</v>
      </c>
      <c r="AD80" s="367">
        <v>0.57200000000000006</v>
      </c>
      <c r="AE80" s="367">
        <v>0.61599999999999999</v>
      </c>
      <c r="AF80" s="367">
        <v>0.65999999999999992</v>
      </c>
      <c r="AG80" s="367">
        <v>0.70400000000000007</v>
      </c>
      <c r="AH80" s="367">
        <v>0.748</v>
      </c>
      <c r="AI80" s="367">
        <v>0.79200000000000004</v>
      </c>
      <c r="AJ80" s="367">
        <v>0.83599999999999997</v>
      </c>
      <c r="AK80" s="367">
        <v>0.88</v>
      </c>
      <c r="AL80" s="367">
        <v>0.92400000000000004</v>
      </c>
      <c r="AM80" s="367">
        <v>0.96799999999999997</v>
      </c>
      <c r="AN80" s="367">
        <v>1.012</v>
      </c>
      <c r="AO80" s="367">
        <v>1.056</v>
      </c>
      <c r="AP80" s="367">
        <v>1.1000000000000001</v>
      </c>
      <c r="AQ80" s="367">
        <v>1.1000000000000001</v>
      </c>
      <c r="AR80" s="367">
        <v>1.1000000000000001</v>
      </c>
      <c r="AS80" s="367">
        <v>1.1000000000000001</v>
      </c>
      <c r="AT80" s="367">
        <v>1.1000000000000001</v>
      </c>
      <c r="AU80" s="367">
        <v>1.1000000000000001</v>
      </c>
      <c r="AV80" s="367">
        <v>1.1000000000000001</v>
      </c>
      <c r="AW80" s="367">
        <v>1.1000000000000001</v>
      </c>
      <c r="AX80" s="367">
        <v>1.1000000000000001</v>
      </c>
      <c r="AY80" s="367">
        <v>1.1000000000000001</v>
      </c>
      <c r="AZ80" s="367">
        <v>1.1000000000000001</v>
      </c>
      <c r="BA80" s="367">
        <v>1.1000000000000001</v>
      </c>
      <c r="BB80" s="367">
        <v>1.1000000000000001</v>
      </c>
      <c r="BC80" s="367">
        <v>1.1000000000000001</v>
      </c>
      <c r="BD80" s="367">
        <v>1.1000000000000001</v>
      </c>
      <c r="BE80" s="367">
        <v>1.1000000000000001</v>
      </c>
      <c r="BF80" s="367">
        <v>1.1000000000000001</v>
      </c>
      <c r="BG80" s="367">
        <v>1.1000000000000001</v>
      </c>
      <c r="BH80" s="367">
        <v>1.1000000000000001</v>
      </c>
      <c r="BI80" s="367">
        <v>1.1000000000000001</v>
      </c>
      <c r="BJ80" s="367">
        <v>1.1000000000000001</v>
      </c>
      <c r="BK80" s="367">
        <v>1.1000000000000001</v>
      </c>
      <c r="BL80" s="367">
        <v>1.1000000000000001</v>
      </c>
      <c r="BM80" s="367">
        <v>1.1000000000000001</v>
      </c>
      <c r="BN80" s="367">
        <v>1.1000000000000001</v>
      </c>
      <c r="BO80" s="367">
        <v>1.1000000000000001</v>
      </c>
      <c r="BP80" s="368"/>
      <c r="BQ80" s="355"/>
      <c r="BR80" s="355"/>
      <c r="BS80" s="355"/>
      <c r="BT80" s="355"/>
      <c r="BU80" s="355"/>
      <c r="BV80" s="355"/>
      <c r="BW80" s="355"/>
      <c r="BX80" s="355"/>
      <c r="BY80" s="355"/>
      <c r="BZ80" s="355"/>
      <c r="CA80" s="355"/>
      <c r="CB80" s="355"/>
      <c r="CC80" s="355"/>
      <c r="CD80" s="355"/>
      <c r="CE80" s="355"/>
      <c r="CF80" s="355"/>
      <c r="CG80" s="355"/>
      <c r="CH80" s="355"/>
      <c r="CI80" s="355"/>
      <c r="CJ80" s="355"/>
      <c r="CK80" s="355"/>
      <c r="CL80" s="355"/>
      <c r="CM80" s="355"/>
      <c r="CN80" s="356"/>
    </row>
    <row r="81" spans="2:92" ht="14.4" thickBot="1" x14ac:dyDescent="0.3">
      <c r="B8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1" s="1417" t="s">
        <v>2052</v>
      </c>
      <c r="D81" s="1418" t="s">
        <v>2051</v>
      </c>
      <c r="E81" s="1419" t="s">
        <v>777</v>
      </c>
      <c r="F81" s="1420" t="str">
        <f>VLOOKUP(TBL5_OptBen[[#This Row],[Option Type (defined list)]],'Option Typs_Grps'!B$2:C$47, 2, FALSE)</f>
        <v>Customer Options</v>
      </c>
      <c r="G81" s="1417" t="s">
        <v>1783</v>
      </c>
      <c r="H81" s="1418" t="s">
        <v>1937</v>
      </c>
      <c r="I81" s="1421" t="s">
        <v>354</v>
      </c>
      <c r="J81" s="1422" t="s">
        <v>145</v>
      </c>
      <c r="K81" s="1423">
        <v>2</v>
      </c>
      <c r="L81" s="1224"/>
      <c r="M81" s="366"/>
      <c r="N81" s="366"/>
      <c r="O81" s="366"/>
      <c r="P81" s="366"/>
      <c r="Q81" s="366"/>
      <c r="R81" s="1392">
        <v>1E-4</v>
      </c>
      <c r="S81" s="367">
        <v>2.9999999999999997E-4</v>
      </c>
      <c r="T81" s="367">
        <v>4.0000000000000002E-4</v>
      </c>
      <c r="U81" s="367">
        <v>5.9999999999999995E-4</v>
      </c>
      <c r="V81" s="367">
        <v>8.0000000000000004E-4</v>
      </c>
      <c r="W81" s="367">
        <v>1E-3</v>
      </c>
      <c r="X81" s="367">
        <v>1.2000000000000001E-3</v>
      </c>
      <c r="Y81" s="367">
        <v>1.2999999999999999E-3</v>
      </c>
      <c r="Z81" s="367">
        <v>1.5E-3</v>
      </c>
      <c r="AA81" s="367">
        <v>1.7000000000000001E-3</v>
      </c>
      <c r="AB81" s="367">
        <v>1.8E-3</v>
      </c>
      <c r="AC81" s="367">
        <v>2.0999999999999999E-3</v>
      </c>
      <c r="AD81" s="367">
        <v>2.3E-3</v>
      </c>
      <c r="AE81" s="367">
        <v>2.4000000000000002E-3</v>
      </c>
      <c r="AF81" s="367">
        <v>2.5999999999999999E-3</v>
      </c>
      <c r="AG81" s="367">
        <v>2.7000000000000001E-3</v>
      </c>
      <c r="AH81" s="367">
        <v>3.0000000000000001E-3</v>
      </c>
      <c r="AI81" s="367">
        <v>3.1999999999999997E-3</v>
      </c>
      <c r="AJ81" s="367">
        <v>3.3E-3</v>
      </c>
      <c r="AK81" s="367">
        <v>3.5000000000000001E-3</v>
      </c>
      <c r="AL81" s="367">
        <v>3.6999999999999997E-3</v>
      </c>
      <c r="AM81" s="367">
        <v>3.8E-3</v>
      </c>
      <c r="AN81" s="367">
        <v>4.1000000000000003E-3</v>
      </c>
      <c r="AO81" s="367">
        <v>4.1999999999999997E-3</v>
      </c>
      <c r="AP81" s="367">
        <v>4.4000000000000003E-3</v>
      </c>
      <c r="AQ81" s="367">
        <v>4.4000000000000003E-3</v>
      </c>
      <c r="AR81" s="367">
        <v>4.4000000000000003E-3</v>
      </c>
      <c r="AS81" s="367">
        <v>4.4000000000000003E-3</v>
      </c>
      <c r="AT81" s="367">
        <v>4.4000000000000003E-3</v>
      </c>
      <c r="AU81" s="367">
        <v>4.4000000000000003E-3</v>
      </c>
      <c r="AV81" s="367">
        <v>4.4000000000000003E-3</v>
      </c>
      <c r="AW81" s="367">
        <v>4.4000000000000003E-3</v>
      </c>
      <c r="AX81" s="367">
        <v>4.4000000000000003E-3</v>
      </c>
      <c r="AY81" s="367">
        <v>4.4000000000000003E-3</v>
      </c>
      <c r="AZ81" s="367">
        <v>4.4000000000000003E-3</v>
      </c>
      <c r="BA81" s="367">
        <v>4.4000000000000003E-3</v>
      </c>
      <c r="BB81" s="367">
        <v>4.4000000000000003E-3</v>
      </c>
      <c r="BC81" s="367">
        <v>4.4000000000000003E-3</v>
      </c>
      <c r="BD81" s="367">
        <v>4.4000000000000003E-3</v>
      </c>
      <c r="BE81" s="367">
        <v>4.4000000000000003E-3</v>
      </c>
      <c r="BF81" s="367">
        <v>4.4000000000000003E-3</v>
      </c>
      <c r="BG81" s="367">
        <v>4.4000000000000003E-3</v>
      </c>
      <c r="BH81" s="367">
        <v>4.4000000000000003E-3</v>
      </c>
      <c r="BI81" s="367">
        <v>4.4000000000000003E-3</v>
      </c>
      <c r="BJ81" s="367">
        <v>4.4000000000000003E-3</v>
      </c>
      <c r="BK81" s="367">
        <v>4.4000000000000003E-3</v>
      </c>
      <c r="BL81" s="367">
        <v>4.4000000000000003E-3</v>
      </c>
      <c r="BM81" s="367">
        <v>4.4000000000000003E-3</v>
      </c>
      <c r="BN81" s="367">
        <v>4.4000000000000003E-3</v>
      </c>
      <c r="BO81" s="367">
        <v>4.4000000000000003E-3</v>
      </c>
      <c r="BP81" s="368"/>
      <c r="BQ81" s="355"/>
      <c r="BR81" s="355"/>
      <c r="BS81" s="355"/>
      <c r="BT81" s="355"/>
      <c r="BU81" s="355"/>
      <c r="BV81" s="355"/>
      <c r="BW81" s="355"/>
      <c r="BX81" s="355"/>
      <c r="BY81" s="355"/>
      <c r="BZ81" s="355"/>
      <c r="CA81" s="355"/>
      <c r="CB81" s="355"/>
      <c r="CC81" s="355"/>
      <c r="CD81" s="355"/>
      <c r="CE81" s="355"/>
      <c r="CF81" s="355"/>
      <c r="CG81" s="355"/>
      <c r="CH81" s="355"/>
      <c r="CI81" s="355"/>
      <c r="CJ81" s="355"/>
      <c r="CK81" s="355"/>
      <c r="CL81" s="355"/>
      <c r="CM81" s="355"/>
      <c r="CN81" s="356"/>
    </row>
    <row r="82" spans="2:92" ht="14.4" thickBot="1" x14ac:dyDescent="0.3">
      <c r="B8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2" s="1417" t="s">
        <v>1685</v>
      </c>
      <c r="D82" s="1418" t="s">
        <v>1874</v>
      </c>
      <c r="E82" s="1419" t="s">
        <v>773</v>
      </c>
      <c r="F82" s="1420" t="str">
        <f>VLOOKUP(TBL5_OptBen[[#This Row],[Option Type (defined list)]],'Option Typs_Grps'!B$2:C$47, 2, FALSE)</f>
        <v>Distribution Options</v>
      </c>
      <c r="G82" s="1417" t="s">
        <v>1783</v>
      </c>
      <c r="H82" s="1418" t="s">
        <v>1937</v>
      </c>
      <c r="I82" s="1421" t="s">
        <v>354</v>
      </c>
      <c r="J82" s="1422" t="s">
        <v>145</v>
      </c>
      <c r="K82" s="1423">
        <v>2</v>
      </c>
      <c r="L82" s="1224"/>
      <c r="M82" s="366"/>
      <c r="N82" s="366"/>
      <c r="O82" s="366"/>
      <c r="P82" s="366"/>
      <c r="Q82" s="366"/>
      <c r="R82" s="1392"/>
      <c r="S82" s="367"/>
      <c r="T82" s="367"/>
      <c r="U82" s="367"/>
      <c r="V82" s="367"/>
      <c r="W82" s="367"/>
      <c r="X82" s="367"/>
      <c r="Y82" s="367"/>
      <c r="Z82" s="367">
        <v>4.0999999999999996</v>
      </c>
      <c r="AA82" s="367">
        <v>4.0999999999999996</v>
      </c>
      <c r="AB82" s="367">
        <v>4.0999999999999996</v>
      </c>
      <c r="AC82" s="367">
        <v>4.0999999999999996</v>
      </c>
      <c r="AD82" s="367">
        <v>4.0999999999999996</v>
      </c>
      <c r="AE82" s="367">
        <v>4.0999999999999996</v>
      </c>
      <c r="AF82" s="367">
        <v>4.0999999999999996</v>
      </c>
      <c r="AG82" s="367">
        <v>4.0999999999999996</v>
      </c>
      <c r="AH82" s="367">
        <v>4.0999999999999996</v>
      </c>
      <c r="AI82" s="367">
        <v>4.0999999999999996</v>
      </c>
      <c r="AJ82" s="367">
        <v>4.0999999999999996</v>
      </c>
      <c r="AK82" s="367">
        <v>4.0999999999999996</v>
      </c>
      <c r="AL82" s="367">
        <v>4.0999999999999996</v>
      </c>
      <c r="AM82" s="367">
        <v>4.0999999999999996</v>
      </c>
      <c r="AN82" s="367">
        <v>4.0999999999999996</v>
      </c>
      <c r="AO82" s="367">
        <v>4.0999999999999996</v>
      </c>
      <c r="AP82" s="367">
        <v>4.0999999999999996</v>
      </c>
      <c r="AQ82" s="367">
        <v>4.0999999999999996</v>
      </c>
      <c r="AR82" s="367">
        <v>4.0999999999999996</v>
      </c>
      <c r="AS82" s="367">
        <v>4.0999999999999996</v>
      </c>
      <c r="AT82" s="367">
        <v>4.0999999999999996</v>
      </c>
      <c r="AU82" s="367">
        <v>4.0999999999999996</v>
      </c>
      <c r="AV82" s="367">
        <v>4.0999999999999996</v>
      </c>
      <c r="AW82" s="367">
        <v>4.0999999999999996</v>
      </c>
      <c r="AX82" s="367">
        <v>4.0999999999999996</v>
      </c>
      <c r="AY82" s="367">
        <v>4.0999999999999996</v>
      </c>
      <c r="AZ82" s="367">
        <v>4.0999999999999996</v>
      </c>
      <c r="BA82" s="367">
        <v>4.0999999999999996</v>
      </c>
      <c r="BB82" s="367">
        <v>4.0999999999999996</v>
      </c>
      <c r="BC82" s="367">
        <v>4.0999999999999996</v>
      </c>
      <c r="BD82" s="367">
        <v>4.0999999999999996</v>
      </c>
      <c r="BE82" s="367">
        <v>4.0999999999999996</v>
      </c>
      <c r="BF82" s="367">
        <v>4.0999999999999996</v>
      </c>
      <c r="BG82" s="367">
        <v>4.0999999999999996</v>
      </c>
      <c r="BH82" s="367">
        <v>4.0999999999999996</v>
      </c>
      <c r="BI82" s="367">
        <v>4.0999999999999996</v>
      </c>
      <c r="BJ82" s="367">
        <v>4.0999999999999996</v>
      </c>
      <c r="BK82" s="367">
        <v>4.0999999999999996</v>
      </c>
      <c r="BL82" s="367">
        <v>4.0999999999999996</v>
      </c>
      <c r="BM82" s="367">
        <v>4.0999999999999996</v>
      </c>
      <c r="BN82" s="367">
        <v>4.0999999999999996</v>
      </c>
      <c r="BO82" s="367">
        <v>4.0999999999999996</v>
      </c>
      <c r="BP82" s="368"/>
      <c r="BQ82" s="355"/>
      <c r="BR82" s="355"/>
      <c r="BS82" s="355"/>
      <c r="BT82" s="355"/>
      <c r="BU82" s="355"/>
      <c r="BV82" s="355"/>
      <c r="BW82" s="355"/>
      <c r="BX82" s="355"/>
      <c r="BY82" s="355"/>
      <c r="BZ82" s="355"/>
      <c r="CA82" s="355"/>
      <c r="CB82" s="355"/>
      <c r="CC82" s="355"/>
      <c r="CD82" s="355"/>
      <c r="CE82" s="355"/>
      <c r="CF82" s="355"/>
      <c r="CG82" s="355"/>
      <c r="CH82" s="355"/>
      <c r="CI82" s="355"/>
      <c r="CJ82" s="355"/>
      <c r="CK82" s="355"/>
      <c r="CL82" s="355"/>
      <c r="CM82" s="355"/>
      <c r="CN82" s="356"/>
    </row>
    <row r="83" spans="2:92" ht="14.4" thickBot="1" x14ac:dyDescent="0.3">
      <c r="B8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 s="1417" t="s">
        <v>1686</v>
      </c>
      <c r="D83" s="1418" t="s">
        <v>1875</v>
      </c>
      <c r="E83" s="1419" t="s">
        <v>764</v>
      </c>
      <c r="F83" s="1420" t="str">
        <f>VLOOKUP(TBL5_OptBen[[#This Row],[Option Type (defined list)]],'Option Typs_Grps'!B$2:C$47, 2, FALSE)</f>
        <v>Resource Options</v>
      </c>
      <c r="G83" s="1417" t="s">
        <v>1783</v>
      </c>
      <c r="H83" s="1418" t="s">
        <v>1937</v>
      </c>
      <c r="I83" s="1421" t="s">
        <v>354</v>
      </c>
      <c r="J83" s="1422" t="s">
        <v>145</v>
      </c>
      <c r="K83" s="1423">
        <v>2</v>
      </c>
      <c r="L83" s="1224"/>
      <c r="M83" s="366"/>
      <c r="N83" s="366">
        <v>3.4</v>
      </c>
      <c r="O83" s="366">
        <v>3.4</v>
      </c>
      <c r="P83" s="366">
        <v>3.4</v>
      </c>
      <c r="Q83" s="366">
        <v>3.4</v>
      </c>
      <c r="R83" s="1392">
        <v>3.4</v>
      </c>
      <c r="S83" s="367">
        <v>3.4</v>
      </c>
      <c r="T83" s="367">
        <v>3.4</v>
      </c>
      <c r="U83" s="367">
        <v>3.4</v>
      </c>
      <c r="V83" s="367">
        <v>3.4</v>
      </c>
      <c r="W83" s="367">
        <v>3.4</v>
      </c>
      <c r="X83" s="367">
        <v>3.4</v>
      </c>
      <c r="Y83" s="367">
        <v>3.4</v>
      </c>
      <c r="Z83" s="367">
        <v>3.4</v>
      </c>
      <c r="AA83" s="367">
        <v>3.4</v>
      </c>
      <c r="AB83" s="367">
        <v>3.4</v>
      </c>
      <c r="AC83" s="367">
        <v>3.4</v>
      </c>
      <c r="AD83" s="367">
        <v>3.4</v>
      </c>
      <c r="AE83" s="367">
        <v>3.4</v>
      </c>
      <c r="AF83" s="367">
        <v>3.4</v>
      </c>
      <c r="AG83" s="367">
        <v>3.4</v>
      </c>
      <c r="AH83" s="367">
        <v>0</v>
      </c>
      <c r="AI83" s="367">
        <v>0</v>
      </c>
      <c r="AJ83" s="367">
        <v>0</v>
      </c>
      <c r="AK83" s="367">
        <v>0</v>
      </c>
      <c r="AL83" s="367">
        <v>0</v>
      </c>
      <c r="AM83" s="367">
        <v>0</v>
      </c>
      <c r="AN83" s="367">
        <v>0</v>
      </c>
      <c r="AO83" s="367">
        <v>0</v>
      </c>
      <c r="AP83" s="367">
        <v>0</v>
      </c>
      <c r="AQ83" s="367">
        <v>0</v>
      </c>
      <c r="AR83" s="367">
        <v>0</v>
      </c>
      <c r="AS83" s="367">
        <v>0</v>
      </c>
      <c r="AT83" s="367">
        <v>0</v>
      </c>
      <c r="AU83" s="367">
        <v>0</v>
      </c>
      <c r="AV83" s="367">
        <v>0</v>
      </c>
      <c r="AW83" s="367">
        <v>0</v>
      </c>
      <c r="AX83" s="367">
        <v>0</v>
      </c>
      <c r="AY83" s="367">
        <v>0</v>
      </c>
      <c r="AZ83" s="367">
        <v>0</v>
      </c>
      <c r="BA83" s="367">
        <v>0</v>
      </c>
      <c r="BB83" s="367">
        <v>0</v>
      </c>
      <c r="BC83" s="367">
        <v>0</v>
      </c>
      <c r="BD83" s="367">
        <v>0</v>
      </c>
      <c r="BE83" s="367">
        <v>0</v>
      </c>
      <c r="BF83" s="367">
        <v>0</v>
      </c>
      <c r="BG83" s="367">
        <v>0</v>
      </c>
      <c r="BH83" s="367">
        <v>0</v>
      </c>
      <c r="BI83" s="367">
        <v>0</v>
      </c>
      <c r="BJ83" s="367">
        <v>0</v>
      </c>
      <c r="BK83" s="367">
        <v>0</v>
      </c>
      <c r="BL83" s="367">
        <v>0</v>
      </c>
      <c r="BM83" s="367">
        <v>0</v>
      </c>
      <c r="BN83" s="367">
        <v>0</v>
      </c>
      <c r="BO83" s="367">
        <v>0</v>
      </c>
      <c r="BP83" s="368"/>
      <c r="BQ83" s="355"/>
      <c r="BR83" s="355"/>
      <c r="BS83" s="355"/>
      <c r="BT83" s="355"/>
      <c r="BU83" s="355"/>
      <c r="BV83" s="355"/>
      <c r="BW83" s="355"/>
      <c r="BX83" s="355"/>
      <c r="BY83" s="355"/>
      <c r="BZ83" s="355"/>
      <c r="CA83" s="355"/>
      <c r="CB83" s="355"/>
      <c r="CC83" s="355"/>
      <c r="CD83" s="355"/>
      <c r="CE83" s="355"/>
      <c r="CF83" s="355"/>
      <c r="CG83" s="355"/>
      <c r="CH83" s="355"/>
      <c r="CI83" s="355"/>
      <c r="CJ83" s="355"/>
      <c r="CK83" s="355"/>
      <c r="CL83" s="355"/>
      <c r="CM83" s="355"/>
      <c r="CN83" s="356"/>
    </row>
    <row r="84" spans="2:92" ht="14.4" thickBot="1" x14ac:dyDescent="0.3">
      <c r="B8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4" s="1417" t="s">
        <v>1687</v>
      </c>
      <c r="D84" s="1418" t="s">
        <v>1592</v>
      </c>
      <c r="E84" s="1419" t="s">
        <v>1288</v>
      </c>
      <c r="F84" s="1420" t="str">
        <f>VLOOKUP(TBL5_OptBen[[#This Row],[Option Type (defined list)]],'Option Typs_Grps'!B$2:C$47, 2, FALSE)</f>
        <v>Customer Options</v>
      </c>
      <c r="G84" s="1417" t="s">
        <v>1783</v>
      </c>
      <c r="H84" s="1418" t="s">
        <v>1937</v>
      </c>
      <c r="I84" s="1421" t="s">
        <v>354</v>
      </c>
      <c r="J84" s="1422" t="s">
        <v>145</v>
      </c>
      <c r="K84" s="1423">
        <v>2</v>
      </c>
      <c r="L84" s="1224"/>
      <c r="M84" s="366"/>
      <c r="N84" s="366">
        <v>5.3</v>
      </c>
      <c r="O84" s="366">
        <v>5.3</v>
      </c>
      <c r="P84" s="366">
        <v>5.3</v>
      </c>
      <c r="Q84" s="366">
        <v>5.3</v>
      </c>
      <c r="R84" s="1392">
        <v>5.3</v>
      </c>
      <c r="S84" s="367">
        <v>5.3</v>
      </c>
      <c r="T84" s="367">
        <v>5.3</v>
      </c>
      <c r="U84" s="367">
        <v>5.3</v>
      </c>
      <c r="V84" s="367">
        <v>5.3</v>
      </c>
      <c r="W84" s="367">
        <v>5.3</v>
      </c>
      <c r="X84" s="367">
        <v>5.3</v>
      </c>
      <c r="Y84" s="367">
        <v>5.3</v>
      </c>
      <c r="Z84" s="367">
        <v>5.3</v>
      </c>
      <c r="AA84" s="367">
        <v>5.3</v>
      </c>
      <c r="AB84" s="367">
        <v>5.3</v>
      </c>
      <c r="AC84" s="367">
        <v>5.3</v>
      </c>
      <c r="AD84" s="367">
        <v>5.3</v>
      </c>
      <c r="AE84" s="367">
        <v>5.3</v>
      </c>
      <c r="AF84" s="367">
        <v>5.3</v>
      </c>
      <c r="AG84" s="367">
        <v>5.3</v>
      </c>
      <c r="AH84" s="367">
        <v>5.3</v>
      </c>
      <c r="AI84" s="367">
        <v>5.3</v>
      </c>
      <c r="AJ84" s="367">
        <v>5.3</v>
      </c>
      <c r="AK84" s="367">
        <v>5.3</v>
      </c>
      <c r="AL84" s="367">
        <v>5.3</v>
      </c>
      <c r="AM84" s="367">
        <v>5.3</v>
      </c>
      <c r="AN84" s="367">
        <v>5.3</v>
      </c>
      <c r="AO84" s="367">
        <v>5.3</v>
      </c>
      <c r="AP84" s="367">
        <v>5.3</v>
      </c>
      <c r="AQ84" s="367">
        <v>5.3</v>
      </c>
      <c r="AR84" s="367">
        <v>5.3</v>
      </c>
      <c r="AS84" s="367">
        <v>5.3</v>
      </c>
      <c r="AT84" s="367">
        <v>5.3</v>
      </c>
      <c r="AU84" s="367">
        <v>5.3</v>
      </c>
      <c r="AV84" s="367">
        <v>5.3</v>
      </c>
      <c r="AW84" s="367">
        <v>5.3</v>
      </c>
      <c r="AX84" s="367">
        <v>5.3</v>
      </c>
      <c r="AY84" s="367">
        <v>5.3</v>
      </c>
      <c r="AZ84" s="367">
        <v>5.3</v>
      </c>
      <c r="BA84" s="367">
        <v>5.3</v>
      </c>
      <c r="BB84" s="367">
        <v>5.3</v>
      </c>
      <c r="BC84" s="367">
        <v>5.3</v>
      </c>
      <c r="BD84" s="367">
        <v>5.3</v>
      </c>
      <c r="BE84" s="367">
        <v>5.3</v>
      </c>
      <c r="BF84" s="367">
        <v>5.3</v>
      </c>
      <c r="BG84" s="367">
        <v>5.3</v>
      </c>
      <c r="BH84" s="367">
        <v>5.3</v>
      </c>
      <c r="BI84" s="367">
        <v>5.3</v>
      </c>
      <c r="BJ84" s="367">
        <v>5.3</v>
      </c>
      <c r="BK84" s="367">
        <v>5.3</v>
      </c>
      <c r="BL84" s="367">
        <v>5.3</v>
      </c>
      <c r="BM84" s="367">
        <v>5.3</v>
      </c>
      <c r="BN84" s="367">
        <v>5.3</v>
      </c>
      <c r="BO84" s="367">
        <v>5.3</v>
      </c>
      <c r="BP84" s="368"/>
      <c r="BQ84" s="355"/>
      <c r="BR84" s="355"/>
      <c r="BS84" s="355"/>
      <c r="BT84" s="355"/>
      <c r="BU84" s="355"/>
      <c r="BV84" s="355"/>
      <c r="BW84" s="355"/>
      <c r="BX84" s="355"/>
      <c r="BY84" s="355"/>
      <c r="BZ84" s="355"/>
      <c r="CA84" s="355"/>
      <c r="CB84" s="355"/>
      <c r="CC84" s="355"/>
      <c r="CD84" s="355"/>
      <c r="CE84" s="355"/>
      <c r="CF84" s="355"/>
      <c r="CG84" s="355"/>
      <c r="CH84" s="355"/>
      <c r="CI84" s="355"/>
      <c r="CJ84" s="355"/>
      <c r="CK84" s="355"/>
      <c r="CL84" s="355"/>
      <c r="CM84" s="355"/>
      <c r="CN84" s="356"/>
    </row>
    <row r="85" spans="2:92" ht="14.4" thickBot="1" x14ac:dyDescent="0.3">
      <c r="B8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5" s="1417" t="s">
        <v>1688</v>
      </c>
      <c r="D85" s="1418" t="s">
        <v>1593</v>
      </c>
      <c r="E85" s="1419" t="s">
        <v>1288</v>
      </c>
      <c r="F85" s="1420" t="str">
        <f>VLOOKUP(TBL5_OptBen[[#This Row],[Option Type (defined list)]],'Option Typs_Grps'!B$2:C$47, 2, FALSE)</f>
        <v>Customer Options</v>
      </c>
      <c r="G85" s="1417" t="s">
        <v>1783</v>
      </c>
      <c r="H85" s="1418" t="s">
        <v>1937</v>
      </c>
      <c r="I85" s="1421" t="s">
        <v>354</v>
      </c>
      <c r="J85" s="1422" t="s">
        <v>145</v>
      </c>
      <c r="K85" s="1423">
        <v>2</v>
      </c>
      <c r="L85" s="1224"/>
      <c r="M85" s="366"/>
      <c r="N85" s="366">
        <v>13.5</v>
      </c>
      <c r="O85" s="366">
        <v>13.5</v>
      </c>
      <c r="P85" s="366">
        <v>13.5</v>
      </c>
      <c r="Q85" s="366">
        <v>13.5</v>
      </c>
      <c r="R85" s="1392">
        <v>13.5</v>
      </c>
      <c r="S85" s="367">
        <v>13.5</v>
      </c>
      <c r="T85" s="367">
        <v>13.5</v>
      </c>
      <c r="U85" s="367">
        <v>13.5</v>
      </c>
      <c r="V85" s="367">
        <v>13.5</v>
      </c>
      <c r="W85" s="367">
        <v>13.5</v>
      </c>
      <c r="X85" s="367">
        <v>13.5</v>
      </c>
      <c r="Y85" s="367">
        <v>13.5</v>
      </c>
      <c r="Z85" s="367">
        <v>13.5</v>
      </c>
      <c r="AA85" s="367">
        <v>13.5</v>
      </c>
      <c r="AB85" s="367">
        <v>13.5</v>
      </c>
      <c r="AC85" s="367">
        <v>13.5</v>
      </c>
      <c r="AD85" s="367">
        <v>13.5</v>
      </c>
      <c r="AE85" s="367">
        <v>13.5</v>
      </c>
      <c r="AF85" s="367">
        <v>13.5</v>
      </c>
      <c r="AG85" s="367">
        <v>13.5</v>
      </c>
      <c r="AH85" s="367">
        <v>13.5</v>
      </c>
      <c r="AI85" s="367">
        <v>13.5</v>
      </c>
      <c r="AJ85" s="367">
        <v>13.5</v>
      </c>
      <c r="AK85" s="367">
        <v>13.5</v>
      </c>
      <c r="AL85" s="367">
        <v>13.5</v>
      </c>
      <c r="AM85" s="367">
        <v>13.5</v>
      </c>
      <c r="AN85" s="367">
        <v>13.5</v>
      </c>
      <c r="AO85" s="367">
        <v>13.5</v>
      </c>
      <c r="AP85" s="367">
        <v>13.5</v>
      </c>
      <c r="AQ85" s="367">
        <v>13.5</v>
      </c>
      <c r="AR85" s="367">
        <v>13.5</v>
      </c>
      <c r="AS85" s="367">
        <v>13.5</v>
      </c>
      <c r="AT85" s="367">
        <v>13.5</v>
      </c>
      <c r="AU85" s="367">
        <v>13.5</v>
      </c>
      <c r="AV85" s="367">
        <v>13.5</v>
      </c>
      <c r="AW85" s="367">
        <v>13.5</v>
      </c>
      <c r="AX85" s="367">
        <v>13.5</v>
      </c>
      <c r="AY85" s="367">
        <v>13.5</v>
      </c>
      <c r="AZ85" s="367">
        <v>13.5</v>
      </c>
      <c r="BA85" s="367">
        <v>13.5</v>
      </c>
      <c r="BB85" s="367">
        <v>13.5</v>
      </c>
      <c r="BC85" s="367">
        <v>13.5</v>
      </c>
      <c r="BD85" s="367">
        <v>13.5</v>
      </c>
      <c r="BE85" s="367">
        <v>13.5</v>
      </c>
      <c r="BF85" s="367">
        <v>13.5</v>
      </c>
      <c r="BG85" s="367">
        <v>13.5</v>
      </c>
      <c r="BH85" s="367">
        <v>13.5</v>
      </c>
      <c r="BI85" s="367">
        <v>13.5</v>
      </c>
      <c r="BJ85" s="367">
        <v>13.5</v>
      </c>
      <c r="BK85" s="367">
        <v>13.5</v>
      </c>
      <c r="BL85" s="367">
        <v>13.5</v>
      </c>
      <c r="BM85" s="367">
        <v>13.5</v>
      </c>
      <c r="BN85" s="367">
        <v>13.5</v>
      </c>
      <c r="BO85" s="367">
        <v>13.5</v>
      </c>
      <c r="BP85" s="368"/>
      <c r="BQ85" s="355"/>
      <c r="BR85" s="355"/>
      <c r="BS85" s="355"/>
      <c r="BT85" s="355"/>
      <c r="BU85" s="355"/>
      <c r="BV85" s="355"/>
      <c r="BW85" s="355"/>
      <c r="BX85" s="355"/>
      <c r="BY85" s="355"/>
      <c r="BZ85" s="355"/>
      <c r="CA85" s="355"/>
      <c r="CB85" s="355"/>
      <c r="CC85" s="355"/>
      <c r="CD85" s="355"/>
      <c r="CE85" s="355"/>
      <c r="CF85" s="355"/>
      <c r="CG85" s="355"/>
      <c r="CH85" s="355"/>
      <c r="CI85" s="355"/>
      <c r="CJ85" s="355"/>
      <c r="CK85" s="355"/>
      <c r="CL85" s="355"/>
      <c r="CM85" s="355"/>
      <c r="CN85" s="356"/>
    </row>
    <row r="86" spans="2:92" ht="14.4" thickBot="1" x14ac:dyDescent="0.3">
      <c r="B8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6" s="1417" t="s">
        <v>2218</v>
      </c>
      <c r="D86" s="1418" t="s">
        <v>2217</v>
      </c>
      <c r="E86" s="1419" t="s">
        <v>768</v>
      </c>
      <c r="F86" s="1420" t="str">
        <f>VLOOKUP(TBL5_OptBen[[#This Row],[Option Type (defined list)]],'Option Typs_Grps'!B$2:C$47, 2, FALSE)</f>
        <v>Resource Options</v>
      </c>
      <c r="G86" s="1417" t="s">
        <v>1783</v>
      </c>
      <c r="H86" s="1418" t="s">
        <v>1937</v>
      </c>
      <c r="I86" s="1421" t="s">
        <v>1509</v>
      </c>
      <c r="J86" s="1422" t="s">
        <v>145</v>
      </c>
      <c r="K86" s="1423">
        <v>2</v>
      </c>
      <c r="L86" s="1224"/>
      <c r="M86" s="366"/>
      <c r="N86" s="366"/>
      <c r="O86" s="366"/>
      <c r="P86" s="366"/>
      <c r="Q86" s="366"/>
      <c r="R86" s="1392"/>
      <c r="S86" s="367"/>
      <c r="T86" s="367"/>
      <c r="U86" s="367"/>
      <c r="V86" s="367"/>
      <c r="W86" s="367"/>
      <c r="X86" s="367"/>
      <c r="Y86" s="367"/>
      <c r="Z86" s="367"/>
      <c r="AA86" s="367"/>
      <c r="AB86" s="367"/>
      <c r="AC86" s="367"/>
      <c r="AD86" s="367"/>
      <c r="AE86" s="367"/>
      <c r="AF86" s="367"/>
      <c r="AG86" s="367"/>
      <c r="AH86" s="367"/>
      <c r="AI86" s="367"/>
      <c r="AJ86" s="367"/>
      <c r="AK86" s="367"/>
      <c r="AL86" s="367"/>
      <c r="AM86" s="367"/>
      <c r="AN86" s="367"/>
      <c r="AO86" s="367"/>
      <c r="AP86" s="367"/>
      <c r="AQ86" s="367"/>
      <c r="AR86" s="367"/>
      <c r="AS86" s="367"/>
      <c r="AT86" s="367"/>
      <c r="AU86" s="367"/>
      <c r="AV86" s="367">
        <v>0</v>
      </c>
      <c r="AW86" s="367">
        <v>0</v>
      </c>
      <c r="AX86" s="367">
        <v>0</v>
      </c>
      <c r="AY86" s="367">
        <v>0</v>
      </c>
      <c r="AZ86" s="367">
        <v>0</v>
      </c>
      <c r="BA86" s="367">
        <v>0</v>
      </c>
      <c r="BB86" s="367">
        <v>0</v>
      </c>
      <c r="BC86" s="367">
        <v>0</v>
      </c>
      <c r="BD86" s="367">
        <v>0</v>
      </c>
      <c r="BE86" s="367">
        <v>0</v>
      </c>
      <c r="BF86" s="367">
        <v>0</v>
      </c>
      <c r="BG86" s="367">
        <v>0</v>
      </c>
      <c r="BH86" s="367">
        <v>0</v>
      </c>
      <c r="BI86" s="367">
        <v>0</v>
      </c>
      <c r="BJ86" s="367">
        <v>0</v>
      </c>
      <c r="BK86" s="367">
        <v>0</v>
      </c>
      <c r="BL86" s="367">
        <v>0</v>
      </c>
      <c r="BM86" s="367">
        <v>0</v>
      </c>
      <c r="BN86" s="367">
        <v>0</v>
      </c>
      <c r="BO86" s="367">
        <v>0</v>
      </c>
      <c r="BP86" s="368"/>
      <c r="BQ86" s="355"/>
      <c r="BR86" s="355"/>
      <c r="BS86" s="355"/>
      <c r="BT86" s="355"/>
      <c r="BU86" s="355"/>
      <c r="BV86" s="355"/>
      <c r="BW86" s="355"/>
      <c r="BX86" s="355"/>
      <c r="BY86" s="355"/>
      <c r="BZ86" s="355"/>
      <c r="CA86" s="355"/>
      <c r="CB86" s="355"/>
      <c r="CC86" s="355"/>
      <c r="CD86" s="355"/>
      <c r="CE86" s="355"/>
      <c r="CF86" s="355"/>
      <c r="CG86" s="355"/>
      <c r="CH86" s="355"/>
      <c r="CI86" s="355"/>
      <c r="CJ86" s="355"/>
      <c r="CK86" s="355"/>
      <c r="CL86" s="355"/>
      <c r="CM86" s="355"/>
      <c r="CN86" s="356"/>
    </row>
    <row r="87" spans="2:92" ht="14.4" thickBot="1" x14ac:dyDescent="0.3">
      <c r="B8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7" s="1417" t="s">
        <v>2218</v>
      </c>
      <c r="D87" s="1418" t="s">
        <v>2217</v>
      </c>
      <c r="E87" s="1419" t="s">
        <v>768</v>
      </c>
      <c r="F87" s="1420" t="str">
        <f>VLOOKUP(TBL5_OptBen[[#This Row],[Option Type (defined list)]],'Option Typs_Grps'!B$2:C$47, 2, FALSE)</f>
        <v>Resource Options</v>
      </c>
      <c r="G87" s="1417" t="s">
        <v>1783</v>
      </c>
      <c r="H87" s="1418" t="s">
        <v>1937</v>
      </c>
      <c r="I87" s="1421" t="s">
        <v>354</v>
      </c>
      <c r="J87" s="1422" t="s">
        <v>145</v>
      </c>
      <c r="K87" s="1423">
        <v>2</v>
      </c>
      <c r="L87" s="1224"/>
      <c r="M87" s="366"/>
      <c r="N87" s="366"/>
      <c r="O87" s="366"/>
      <c r="P87" s="366"/>
      <c r="Q87" s="366"/>
      <c r="R87" s="1392"/>
      <c r="S87" s="367"/>
      <c r="T87" s="367"/>
      <c r="U87" s="367"/>
      <c r="V87" s="367"/>
      <c r="W87" s="367"/>
      <c r="X87" s="367"/>
      <c r="Y87" s="367"/>
      <c r="Z87" s="367"/>
      <c r="AA87" s="367"/>
      <c r="AB87" s="367"/>
      <c r="AC87" s="367"/>
      <c r="AD87" s="367"/>
      <c r="AE87" s="367"/>
      <c r="AF87" s="367"/>
      <c r="AG87" s="367"/>
      <c r="AH87" s="367"/>
      <c r="AI87" s="367"/>
      <c r="AJ87" s="367"/>
      <c r="AK87" s="367"/>
      <c r="AL87" s="367"/>
      <c r="AM87" s="367"/>
      <c r="AN87" s="367"/>
      <c r="AO87" s="367"/>
      <c r="AP87" s="367"/>
      <c r="AQ87" s="367"/>
      <c r="AR87" s="367"/>
      <c r="AS87" s="367"/>
      <c r="AT87" s="367"/>
      <c r="AU87" s="367"/>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8"/>
      <c r="BQ87" s="355"/>
      <c r="BR87" s="355"/>
      <c r="BS87" s="355"/>
      <c r="BT87" s="355"/>
      <c r="BU87" s="355"/>
      <c r="BV87" s="355"/>
      <c r="BW87" s="355"/>
      <c r="BX87" s="355"/>
      <c r="BY87" s="355"/>
      <c r="BZ87" s="355"/>
      <c r="CA87" s="355"/>
      <c r="CB87" s="355"/>
      <c r="CC87" s="355"/>
      <c r="CD87" s="355"/>
      <c r="CE87" s="355"/>
      <c r="CF87" s="355"/>
      <c r="CG87" s="355"/>
      <c r="CH87" s="355"/>
      <c r="CI87" s="355"/>
      <c r="CJ87" s="355"/>
      <c r="CK87" s="355"/>
      <c r="CL87" s="355"/>
      <c r="CM87" s="355"/>
      <c r="CN87" s="356"/>
    </row>
    <row r="88" spans="2:92" ht="14.4" thickBot="1" x14ac:dyDescent="0.3">
      <c r="B8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8" s="1417" t="s">
        <v>2216</v>
      </c>
      <c r="D88" s="1418" t="s">
        <v>2215</v>
      </c>
      <c r="E88" s="1419" t="s">
        <v>774</v>
      </c>
      <c r="F88" s="1420" t="str">
        <f>VLOOKUP(TBL5_OptBen[[#This Row],[Option Type (defined list)]],'Option Typs_Grps'!B$2:C$47, 2, FALSE)</f>
        <v>Distribution Options</v>
      </c>
      <c r="G88" s="1417" t="s">
        <v>1783</v>
      </c>
      <c r="H88" s="1418" t="s">
        <v>1937</v>
      </c>
      <c r="I88" s="1421" t="s">
        <v>1497</v>
      </c>
      <c r="J88" s="1422" t="s">
        <v>145</v>
      </c>
      <c r="K88" s="1423">
        <v>2</v>
      </c>
      <c r="L88" s="1224"/>
      <c r="M88" s="366"/>
      <c r="N88" s="366"/>
      <c r="O88" s="366"/>
      <c r="P88" s="366"/>
      <c r="Q88" s="366"/>
      <c r="R88" s="1392"/>
      <c r="S88" s="367"/>
      <c r="T88" s="367"/>
      <c r="U88" s="367"/>
      <c r="V88" s="367"/>
      <c r="W88" s="367"/>
      <c r="X88" s="367"/>
      <c r="Y88" s="367"/>
      <c r="Z88" s="367"/>
      <c r="AA88" s="367"/>
      <c r="AB88" s="367"/>
      <c r="AC88" s="367"/>
      <c r="AD88" s="367"/>
      <c r="AE88" s="367"/>
      <c r="AF88" s="367">
        <v>0</v>
      </c>
      <c r="AG88" s="367">
        <v>0</v>
      </c>
      <c r="AH88" s="367">
        <v>0</v>
      </c>
      <c r="AI88" s="367">
        <v>0</v>
      </c>
      <c r="AJ88" s="367">
        <v>0</v>
      </c>
      <c r="AK88" s="367">
        <v>0</v>
      </c>
      <c r="AL88" s="367">
        <v>0</v>
      </c>
      <c r="AM88" s="367">
        <v>0</v>
      </c>
      <c r="AN88" s="367">
        <v>0</v>
      </c>
      <c r="AO88" s="367">
        <v>0</v>
      </c>
      <c r="AP88" s="367">
        <v>0</v>
      </c>
      <c r="AQ88" s="367">
        <v>0</v>
      </c>
      <c r="AR88" s="367">
        <v>0</v>
      </c>
      <c r="AS88" s="367">
        <v>0</v>
      </c>
      <c r="AT88" s="367">
        <v>0</v>
      </c>
      <c r="AU88" s="367">
        <v>0</v>
      </c>
      <c r="AV88" s="367">
        <v>0</v>
      </c>
      <c r="AW88" s="367">
        <v>0</v>
      </c>
      <c r="AX88" s="367">
        <v>0</v>
      </c>
      <c r="AY88" s="367">
        <v>0</v>
      </c>
      <c r="AZ88" s="367">
        <v>0</v>
      </c>
      <c r="BA88" s="367">
        <v>0</v>
      </c>
      <c r="BB88" s="367">
        <v>0</v>
      </c>
      <c r="BC88" s="367">
        <v>0</v>
      </c>
      <c r="BD88" s="367">
        <v>0</v>
      </c>
      <c r="BE88" s="367">
        <v>0</v>
      </c>
      <c r="BF88" s="367">
        <v>0</v>
      </c>
      <c r="BG88" s="367">
        <v>0</v>
      </c>
      <c r="BH88" s="367">
        <v>0</v>
      </c>
      <c r="BI88" s="367">
        <v>0</v>
      </c>
      <c r="BJ88" s="367">
        <v>0</v>
      </c>
      <c r="BK88" s="367">
        <v>0</v>
      </c>
      <c r="BL88" s="367">
        <v>0</v>
      </c>
      <c r="BM88" s="367">
        <v>0</v>
      </c>
      <c r="BN88" s="367">
        <v>0</v>
      </c>
      <c r="BO88" s="367">
        <v>0</v>
      </c>
      <c r="BP88" s="368"/>
      <c r="BQ88" s="355"/>
      <c r="BR88" s="355"/>
      <c r="BS88" s="355"/>
      <c r="BT88" s="355"/>
      <c r="BU88" s="355"/>
      <c r="BV88" s="355"/>
      <c r="BW88" s="355"/>
      <c r="BX88" s="355"/>
      <c r="BY88" s="355"/>
      <c r="BZ88" s="355"/>
      <c r="CA88" s="355"/>
      <c r="CB88" s="355"/>
      <c r="CC88" s="355"/>
      <c r="CD88" s="355"/>
      <c r="CE88" s="355"/>
      <c r="CF88" s="355"/>
      <c r="CG88" s="355"/>
      <c r="CH88" s="355"/>
      <c r="CI88" s="355"/>
      <c r="CJ88" s="355"/>
      <c r="CK88" s="355"/>
      <c r="CL88" s="355"/>
      <c r="CM88" s="355"/>
      <c r="CN88" s="356"/>
    </row>
    <row r="89" spans="2:92" ht="14.4" thickBot="1" x14ac:dyDescent="0.3">
      <c r="B8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9" s="1417" t="s">
        <v>2216</v>
      </c>
      <c r="D89" s="1418" t="s">
        <v>2215</v>
      </c>
      <c r="E89" s="1419" t="s">
        <v>774</v>
      </c>
      <c r="F89" s="1420" t="str">
        <f>VLOOKUP(TBL5_OptBen[[#This Row],[Option Type (defined list)]],'Option Typs_Grps'!B$2:C$47, 2, FALSE)</f>
        <v>Distribution Options</v>
      </c>
      <c r="G89" s="1417" t="s">
        <v>1783</v>
      </c>
      <c r="H89" s="1418" t="s">
        <v>1937</v>
      </c>
      <c r="I89" s="1421" t="s">
        <v>354</v>
      </c>
      <c r="J89" s="1422" t="s">
        <v>145</v>
      </c>
      <c r="K89" s="1423">
        <v>2</v>
      </c>
      <c r="L89" s="1224"/>
      <c r="M89" s="366"/>
      <c r="N89" s="366"/>
      <c r="O89" s="366"/>
      <c r="P89" s="366"/>
      <c r="Q89" s="366"/>
      <c r="R89" s="1392"/>
      <c r="S89" s="367"/>
      <c r="T89" s="367"/>
      <c r="U89" s="367"/>
      <c r="V89" s="367"/>
      <c r="W89" s="367"/>
      <c r="X89" s="367"/>
      <c r="Y89" s="367"/>
      <c r="Z89" s="367"/>
      <c r="AA89" s="367"/>
      <c r="AB89" s="367"/>
      <c r="AC89" s="367"/>
      <c r="AD89" s="367"/>
      <c r="AE89" s="367"/>
      <c r="AF89" s="367">
        <v>0</v>
      </c>
      <c r="AG89" s="367">
        <v>0</v>
      </c>
      <c r="AH89" s="367">
        <v>0</v>
      </c>
      <c r="AI89" s="367">
        <v>0</v>
      </c>
      <c r="AJ89" s="367">
        <v>0</v>
      </c>
      <c r="AK89" s="367">
        <v>0</v>
      </c>
      <c r="AL89" s="367">
        <v>0</v>
      </c>
      <c r="AM89" s="367">
        <v>0</v>
      </c>
      <c r="AN89" s="367">
        <v>0</v>
      </c>
      <c r="AO89" s="367">
        <v>0</v>
      </c>
      <c r="AP89" s="367">
        <v>0</v>
      </c>
      <c r="AQ89" s="367">
        <v>0</v>
      </c>
      <c r="AR89" s="367">
        <v>0</v>
      </c>
      <c r="AS89" s="367">
        <v>0</v>
      </c>
      <c r="AT89" s="367">
        <v>0</v>
      </c>
      <c r="AU89" s="367">
        <v>0</v>
      </c>
      <c r="AV89" s="367">
        <v>0</v>
      </c>
      <c r="AW89" s="367">
        <v>0</v>
      </c>
      <c r="AX89" s="367">
        <v>0</v>
      </c>
      <c r="AY89" s="367">
        <v>0</v>
      </c>
      <c r="AZ89" s="367">
        <v>0</v>
      </c>
      <c r="BA89" s="367">
        <v>0</v>
      </c>
      <c r="BB89" s="367">
        <v>0</v>
      </c>
      <c r="BC89" s="367">
        <v>0</v>
      </c>
      <c r="BD89" s="367">
        <v>0</v>
      </c>
      <c r="BE89" s="367">
        <v>0</v>
      </c>
      <c r="BF89" s="367">
        <v>0</v>
      </c>
      <c r="BG89" s="367">
        <v>0</v>
      </c>
      <c r="BH89" s="367">
        <v>0</v>
      </c>
      <c r="BI89" s="367">
        <v>0</v>
      </c>
      <c r="BJ89" s="367">
        <v>0</v>
      </c>
      <c r="BK89" s="367">
        <v>0</v>
      </c>
      <c r="BL89" s="367">
        <v>0</v>
      </c>
      <c r="BM89" s="367">
        <v>0</v>
      </c>
      <c r="BN89" s="367">
        <v>0</v>
      </c>
      <c r="BO89" s="367">
        <v>0</v>
      </c>
      <c r="BP89" s="368"/>
      <c r="BQ89" s="355"/>
      <c r="BR89" s="355"/>
      <c r="BS89" s="355"/>
      <c r="BT89" s="355"/>
      <c r="BU89" s="355"/>
      <c r="BV89" s="355"/>
      <c r="BW89" s="355"/>
      <c r="BX89" s="355"/>
      <c r="BY89" s="355"/>
      <c r="BZ89" s="355"/>
      <c r="CA89" s="355"/>
      <c r="CB89" s="355"/>
      <c r="CC89" s="355"/>
      <c r="CD89" s="355"/>
      <c r="CE89" s="355"/>
      <c r="CF89" s="355"/>
      <c r="CG89" s="355"/>
      <c r="CH89" s="355"/>
      <c r="CI89" s="355"/>
      <c r="CJ89" s="355"/>
      <c r="CK89" s="355"/>
      <c r="CL89" s="355"/>
      <c r="CM89" s="355"/>
      <c r="CN89" s="356"/>
    </row>
    <row r="90" spans="2:92" ht="14.4" thickBot="1" x14ac:dyDescent="0.3">
      <c r="B9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0" s="1417" t="s">
        <v>2364</v>
      </c>
      <c r="D90" s="1418" t="s">
        <v>2120</v>
      </c>
      <c r="E90" s="1419" t="s">
        <v>774</v>
      </c>
      <c r="F90" s="1420" t="str">
        <f>VLOOKUP(TBL5_OptBen[[#This Row],[Option Type (defined list)]],'Option Typs_Grps'!B$2:C$47, 2, FALSE)</f>
        <v>Distribution Options</v>
      </c>
      <c r="G90" s="1417" t="s">
        <v>1783</v>
      </c>
      <c r="H90" s="1418" t="s">
        <v>1937</v>
      </c>
      <c r="I90" s="1421" t="s">
        <v>354</v>
      </c>
      <c r="J90" s="1422" t="s">
        <v>145</v>
      </c>
      <c r="K90" s="1423">
        <v>2</v>
      </c>
      <c r="L90" s="1224"/>
      <c r="M90" s="366"/>
      <c r="N90" s="366"/>
      <c r="O90" s="366"/>
      <c r="P90" s="366"/>
      <c r="Q90" s="366"/>
      <c r="R90" s="1392"/>
      <c r="S90" s="367"/>
      <c r="T90" s="367"/>
      <c r="U90" s="367"/>
      <c r="V90" s="367"/>
      <c r="W90" s="367"/>
      <c r="X90" s="367"/>
      <c r="Y90" s="367"/>
      <c r="Z90" s="367"/>
      <c r="AA90" s="367"/>
      <c r="AB90" s="367"/>
      <c r="AC90" s="367"/>
      <c r="AD90" s="367"/>
      <c r="AE90" s="367"/>
      <c r="AF90" s="367"/>
      <c r="AG90" s="367">
        <v>0</v>
      </c>
      <c r="AH90" s="367">
        <v>0</v>
      </c>
      <c r="AI90" s="367">
        <v>0</v>
      </c>
      <c r="AJ90" s="367">
        <v>0</v>
      </c>
      <c r="AK90" s="367">
        <v>0</v>
      </c>
      <c r="AL90" s="367">
        <v>0</v>
      </c>
      <c r="AM90" s="367">
        <v>0</v>
      </c>
      <c r="AN90" s="367">
        <v>0</v>
      </c>
      <c r="AO90" s="367">
        <v>0</v>
      </c>
      <c r="AP90" s="367">
        <v>0</v>
      </c>
      <c r="AQ90" s="367">
        <v>0</v>
      </c>
      <c r="AR90" s="367">
        <v>0</v>
      </c>
      <c r="AS90" s="367">
        <v>0</v>
      </c>
      <c r="AT90" s="367">
        <v>0</v>
      </c>
      <c r="AU90" s="367">
        <v>0</v>
      </c>
      <c r="AV90" s="367">
        <v>0</v>
      </c>
      <c r="AW90" s="367">
        <v>0</v>
      </c>
      <c r="AX90" s="367">
        <v>0</v>
      </c>
      <c r="AY90" s="367">
        <v>0</v>
      </c>
      <c r="AZ90" s="367">
        <v>0</v>
      </c>
      <c r="BA90" s="367">
        <v>0</v>
      </c>
      <c r="BB90" s="367">
        <v>0</v>
      </c>
      <c r="BC90" s="367">
        <v>0</v>
      </c>
      <c r="BD90" s="367">
        <v>0</v>
      </c>
      <c r="BE90" s="367">
        <v>0</v>
      </c>
      <c r="BF90" s="367">
        <v>0</v>
      </c>
      <c r="BG90" s="367">
        <v>0</v>
      </c>
      <c r="BH90" s="367">
        <v>0</v>
      </c>
      <c r="BI90" s="367">
        <v>0</v>
      </c>
      <c r="BJ90" s="367">
        <v>0</v>
      </c>
      <c r="BK90" s="367">
        <v>0</v>
      </c>
      <c r="BL90" s="367">
        <v>0</v>
      </c>
      <c r="BM90" s="367">
        <v>0</v>
      </c>
      <c r="BN90" s="367">
        <v>0</v>
      </c>
      <c r="BO90" s="367">
        <v>0</v>
      </c>
      <c r="BP90" s="368"/>
      <c r="BQ90" s="355"/>
      <c r="BR90" s="355"/>
      <c r="BS90" s="355"/>
      <c r="BT90" s="355"/>
      <c r="BU90" s="355"/>
      <c r="BV90" s="355"/>
      <c r="BW90" s="355"/>
      <c r="BX90" s="355"/>
      <c r="BY90" s="355"/>
      <c r="BZ90" s="355"/>
      <c r="CA90" s="355"/>
      <c r="CB90" s="355"/>
      <c r="CC90" s="355"/>
      <c r="CD90" s="355"/>
      <c r="CE90" s="355"/>
      <c r="CF90" s="355"/>
      <c r="CG90" s="355"/>
      <c r="CH90" s="355"/>
      <c r="CI90" s="355"/>
      <c r="CJ90" s="355"/>
      <c r="CK90" s="355"/>
      <c r="CL90" s="355"/>
      <c r="CM90" s="355"/>
      <c r="CN90" s="356"/>
    </row>
    <row r="91" spans="2:92" ht="14.4" thickBot="1" x14ac:dyDescent="0.3">
      <c r="B9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1" s="1417" t="s">
        <v>2364</v>
      </c>
      <c r="D91" s="1418" t="s">
        <v>2120</v>
      </c>
      <c r="E91" s="1419" t="s">
        <v>774</v>
      </c>
      <c r="F91" s="1420" t="str">
        <f>VLOOKUP(TBL5_OptBen[[#This Row],[Option Type (defined list)]],'Option Typs_Grps'!B$2:C$47, 2, FALSE)</f>
        <v>Distribution Options</v>
      </c>
      <c r="G91" s="1417" t="s">
        <v>1783</v>
      </c>
      <c r="H91" s="1418" t="s">
        <v>1937</v>
      </c>
      <c r="I91" s="1421" t="s">
        <v>1497</v>
      </c>
      <c r="J91" s="1422" t="s">
        <v>145</v>
      </c>
      <c r="K91" s="1423">
        <v>2</v>
      </c>
      <c r="L91" s="1224"/>
      <c r="M91" s="366"/>
      <c r="N91" s="366"/>
      <c r="O91" s="366"/>
      <c r="P91" s="366"/>
      <c r="Q91" s="366"/>
      <c r="R91" s="1392"/>
      <c r="S91" s="367"/>
      <c r="T91" s="367"/>
      <c r="U91" s="367"/>
      <c r="V91" s="367"/>
      <c r="W91" s="367"/>
      <c r="X91" s="367"/>
      <c r="Y91" s="367"/>
      <c r="Z91" s="367"/>
      <c r="AA91" s="367"/>
      <c r="AB91" s="367"/>
      <c r="AC91" s="367"/>
      <c r="AD91" s="367"/>
      <c r="AE91" s="367"/>
      <c r="AF91" s="367"/>
      <c r="AG91" s="367">
        <v>0</v>
      </c>
      <c r="AH91" s="367">
        <v>0</v>
      </c>
      <c r="AI91" s="367">
        <v>0</v>
      </c>
      <c r="AJ91" s="367">
        <v>0</v>
      </c>
      <c r="AK91" s="367">
        <v>0</v>
      </c>
      <c r="AL91" s="367">
        <v>0</v>
      </c>
      <c r="AM91" s="367">
        <v>0</v>
      </c>
      <c r="AN91" s="367">
        <v>0</v>
      </c>
      <c r="AO91" s="367">
        <v>0</v>
      </c>
      <c r="AP91" s="367">
        <v>0</v>
      </c>
      <c r="AQ91" s="367">
        <v>0</v>
      </c>
      <c r="AR91" s="367">
        <v>0</v>
      </c>
      <c r="AS91" s="367">
        <v>0</v>
      </c>
      <c r="AT91" s="367">
        <v>0</v>
      </c>
      <c r="AU91" s="367">
        <v>0</v>
      </c>
      <c r="AV91" s="367">
        <v>0</v>
      </c>
      <c r="AW91" s="367">
        <v>0</v>
      </c>
      <c r="AX91" s="367">
        <v>0</v>
      </c>
      <c r="AY91" s="367">
        <v>0</v>
      </c>
      <c r="AZ91" s="367">
        <v>0</v>
      </c>
      <c r="BA91" s="367">
        <v>0</v>
      </c>
      <c r="BB91" s="367">
        <v>0</v>
      </c>
      <c r="BC91" s="367">
        <v>0</v>
      </c>
      <c r="BD91" s="367">
        <v>0</v>
      </c>
      <c r="BE91" s="367">
        <v>0</v>
      </c>
      <c r="BF91" s="367">
        <v>0</v>
      </c>
      <c r="BG91" s="367">
        <v>0</v>
      </c>
      <c r="BH91" s="367">
        <v>0</v>
      </c>
      <c r="BI91" s="367">
        <v>0</v>
      </c>
      <c r="BJ91" s="367">
        <v>0</v>
      </c>
      <c r="BK91" s="367">
        <v>0</v>
      </c>
      <c r="BL91" s="367">
        <v>0</v>
      </c>
      <c r="BM91" s="367">
        <v>0</v>
      </c>
      <c r="BN91" s="367">
        <v>0</v>
      </c>
      <c r="BO91" s="367">
        <v>0</v>
      </c>
      <c r="BP91" s="368"/>
      <c r="BQ91" s="355"/>
      <c r="BR91" s="355"/>
      <c r="BS91" s="355"/>
      <c r="BT91" s="355"/>
      <c r="BU91" s="355"/>
      <c r="BV91" s="355"/>
      <c r="BW91" s="355"/>
      <c r="BX91" s="355"/>
      <c r="BY91" s="355"/>
      <c r="BZ91" s="355"/>
      <c r="CA91" s="355"/>
      <c r="CB91" s="355"/>
      <c r="CC91" s="355"/>
      <c r="CD91" s="355"/>
      <c r="CE91" s="355"/>
      <c r="CF91" s="355"/>
      <c r="CG91" s="355"/>
      <c r="CH91" s="355"/>
      <c r="CI91" s="355"/>
      <c r="CJ91" s="355"/>
      <c r="CK91" s="355"/>
      <c r="CL91" s="355"/>
      <c r="CM91" s="355"/>
      <c r="CN91" s="356"/>
    </row>
    <row r="92" spans="2:92" ht="14.4" thickBot="1" x14ac:dyDescent="0.3">
      <c r="B9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2" s="1417" t="s">
        <v>2365</v>
      </c>
      <c r="D92" s="1418" t="s">
        <v>2017</v>
      </c>
      <c r="E92" s="1419" t="s">
        <v>770</v>
      </c>
      <c r="F92" s="1420" t="str">
        <f>VLOOKUP(TBL5_OptBen[[#This Row],[Option Type (defined list)]],'Option Typs_Grps'!B$2:C$47, 2, FALSE)</f>
        <v>Resource Options</v>
      </c>
      <c r="G92" s="1417" t="s">
        <v>1783</v>
      </c>
      <c r="H92" s="1418" t="s">
        <v>1937</v>
      </c>
      <c r="I92" s="1421" t="s">
        <v>354</v>
      </c>
      <c r="J92" s="1422" t="s">
        <v>145</v>
      </c>
      <c r="K92" s="1423">
        <v>2</v>
      </c>
      <c r="L92" s="1224"/>
      <c r="M92" s="366"/>
      <c r="N92" s="366"/>
      <c r="O92" s="366"/>
      <c r="P92" s="366"/>
      <c r="Q92" s="366"/>
      <c r="R92" s="1392"/>
      <c r="S92" s="367"/>
      <c r="T92" s="367"/>
      <c r="U92" s="367"/>
      <c r="V92" s="367"/>
      <c r="W92" s="367"/>
      <c r="X92" s="367"/>
      <c r="Y92" s="367"/>
      <c r="Z92" s="367"/>
      <c r="AA92" s="367">
        <v>-20</v>
      </c>
      <c r="AB92" s="367">
        <v>-20</v>
      </c>
      <c r="AC92" s="367">
        <v>-20</v>
      </c>
      <c r="AD92" s="367">
        <v>-20</v>
      </c>
      <c r="AE92" s="367">
        <v>-20</v>
      </c>
      <c r="AF92" s="367">
        <v>-20</v>
      </c>
      <c r="AG92" s="367">
        <v>-20</v>
      </c>
      <c r="AH92" s="367">
        <v>-20</v>
      </c>
      <c r="AI92" s="367">
        <v>-20</v>
      </c>
      <c r="AJ92" s="367">
        <v>-20</v>
      </c>
      <c r="AK92" s="367">
        <v>-20</v>
      </c>
      <c r="AL92" s="367">
        <v>-20</v>
      </c>
      <c r="AM92" s="367">
        <v>-20</v>
      </c>
      <c r="AN92" s="367">
        <v>-20</v>
      </c>
      <c r="AO92" s="367">
        <v>-20</v>
      </c>
      <c r="AP92" s="367">
        <v>-20</v>
      </c>
      <c r="AQ92" s="367">
        <v>-20</v>
      </c>
      <c r="AR92" s="367">
        <v>-20</v>
      </c>
      <c r="AS92" s="367">
        <v>-20</v>
      </c>
      <c r="AT92" s="367">
        <v>-20</v>
      </c>
      <c r="AU92" s="367">
        <v>-20</v>
      </c>
      <c r="AV92" s="367">
        <v>-20</v>
      </c>
      <c r="AW92" s="367">
        <v>-20</v>
      </c>
      <c r="AX92" s="367">
        <v>-20</v>
      </c>
      <c r="AY92" s="367">
        <v>-20</v>
      </c>
      <c r="AZ92" s="367">
        <v>-20</v>
      </c>
      <c r="BA92" s="367">
        <v>-20</v>
      </c>
      <c r="BB92" s="367">
        <v>-20</v>
      </c>
      <c r="BC92" s="367">
        <v>-20</v>
      </c>
      <c r="BD92" s="367">
        <v>-20</v>
      </c>
      <c r="BE92" s="367">
        <v>-20</v>
      </c>
      <c r="BF92" s="367">
        <v>-20</v>
      </c>
      <c r="BG92" s="367">
        <v>-20</v>
      </c>
      <c r="BH92" s="367">
        <v>-20</v>
      </c>
      <c r="BI92" s="367">
        <v>-20</v>
      </c>
      <c r="BJ92" s="367">
        <v>-20</v>
      </c>
      <c r="BK92" s="367">
        <v>-20</v>
      </c>
      <c r="BL92" s="367">
        <v>-20</v>
      </c>
      <c r="BM92" s="367">
        <v>-20</v>
      </c>
      <c r="BN92" s="367">
        <v>-20</v>
      </c>
      <c r="BO92" s="367">
        <v>-20</v>
      </c>
      <c r="BP92" s="368"/>
      <c r="BQ92" s="355"/>
      <c r="BR92" s="355"/>
      <c r="BS92" s="355"/>
      <c r="BT92" s="355"/>
      <c r="BU92" s="355"/>
      <c r="BV92" s="355"/>
      <c r="BW92" s="355"/>
      <c r="BX92" s="355"/>
      <c r="BY92" s="355"/>
      <c r="BZ92" s="355"/>
      <c r="CA92" s="355"/>
      <c r="CB92" s="355"/>
      <c r="CC92" s="355"/>
      <c r="CD92" s="355"/>
      <c r="CE92" s="355"/>
      <c r="CF92" s="355"/>
      <c r="CG92" s="355"/>
      <c r="CH92" s="355"/>
      <c r="CI92" s="355"/>
      <c r="CJ92" s="355"/>
      <c r="CK92" s="355"/>
      <c r="CL92" s="355"/>
      <c r="CM92" s="355"/>
      <c r="CN92" s="356"/>
    </row>
    <row r="93" spans="2:92" ht="14.4" thickBot="1" x14ac:dyDescent="0.3">
      <c r="B9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3" s="1417" t="s">
        <v>2365</v>
      </c>
      <c r="D93" s="1418" t="s">
        <v>2017</v>
      </c>
      <c r="E93" s="1419" t="s">
        <v>770</v>
      </c>
      <c r="F93" s="1420" t="str">
        <f>VLOOKUP(TBL5_OptBen[[#This Row],[Option Type (defined list)]],'Option Typs_Grps'!B$2:C$47, 2, FALSE)</f>
        <v>Resource Options</v>
      </c>
      <c r="G93" s="1417" t="s">
        <v>1783</v>
      </c>
      <c r="H93" s="1418" t="s">
        <v>1937</v>
      </c>
      <c r="I93" s="1421" t="s">
        <v>1497</v>
      </c>
      <c r="J93" s="1422" t="s">
        <v>145</v>
      </c>
      <c r="K93" s="1423">
        <v>2</v>
      </c>
      <c r="L93" s="1224"/>
      <c r="M93" s="366"/>
      <c r="N93" s="366"/>
      <c r="O93" s="366"/>
      <c r="P93" s="366"/>
      <c r="Q93" s="366"/>
      <c r="R93" s="1392"/>
      <c r="S93" s="367"/>
      <c r="T93" s="367"/>
      <c r="U93" s="367"/>
      <c r="V93" s="367"/>
      <c r="W93" s="367"/>
      <c r="X93" s="367"/>
      <c r="Y93" s="367"/>
      <c r="Z93" s="367"/>
      <c r="AA93" s="367">
        <v>20</v>
      </c>
      <c r="AB93" s="367">
        <v>20</v>
      </c>
      <c r="AC93" s="367">
        <v>20</v>
      </c>
      <c r="AD93" s="367">
        <v>20</v>
      </c>
      <c r="AE93" s="367">
        <v>20</v>
      </c>
      <c r="AF93" s="367">
        <v>20</v>
      </c>
      <c r="AG93" s="367">
        <v>20</v>
      </c>
      <c r="AH93" s="367">
        <v>20</v>
      </c>
      <c r="AI93" s="367">
        <v>20</v>
      </c>
      <c r="AJ93" s="367">
        <v>20</v>
      </c>
      <c r="AK93" s="367">
        <v>20</v>
      </c>
      <c r="AL93" s="367">
        <v>20</v>
      </c>
      <c r="AM93" s="367">
        <v>20</v>
      </c>
      <c r="AN93" s="367">
        <v>20</v>
      </c>
      <c r="AO93" s="367">
        <v>20</v>
      </c>
      <c r="AP93" s="367">
        <v>20</v>
      </c>
      <c r="AQ93" s="367">
        <v>20</v>
      </c>
      <c r="AR93" s="367">
        <v>20</v>
      </c>
      <c r="AS93" s="367">
        <v>20</v>
      </c>
      <c r="AT93" s="367">
        <v>20</v>
      </c>
      <c r="AU93" s="367">
        <v>20</v>
      </c>
      <c r="AV93" s="367">
        <v>20</v>
      </c>
      <c r="AW93" s="367">
        <v>20</v>
      </c>
      <c r="AX93" s="367">
        <v>20</v>
      </c>
      <c r="AY93" s="367">
        <v>20</v>
      </c>
      <c r="AZ93" s="367">
        <v>20</v>
      </c>
      <c r="BA93" s="367">
        <v>20</v>
      </c>
      <c r="BB93" s="367">
        <v>20</v>
      </c>
      <c r="BC93" s="367">
        <v>20</v>
      </c>
      <c r="BD93" s="367">
        <v>20</v>
      </c>
      <c r="BE93" s="367">
        <v>20</v>
      </c>
      <c r="BF93" s="367">
        <v>20</v>
      </c>
      <c r="BG93" s="367">
        <v>20</v>
      </c>
      <c r="BH93" s="367">
        <v>20</v>
      </c>
      <c r="BI93" s="367">
        <v>20</v>
      </c>
      <c r="BJ93" s="367">
        <v>20</v>
      </c>
      <c r="BK93" s="367">
        <v>20</v>
      </c>
      <c r="BL93" s="367">
        <v>20</v>
      </c>
      <c r="BM93" s="367">
        <v>20</v>
      </c>
      <c r="BN93" s="367">
        <v>20</v>
      </c>
      <c r="BO93" s="367">
        <v>20</v>
      </c>
      <c r="BP93" s="368"/>
      <c r="BQ93" s="355"/>
      <c r="BR93" s="355"/>
      <c r="BS93" s="355"/>
      <c r="BT93" s="355"/>
      <c r="BU93" s="355"/>
      <c r="BV93" s="355"/>
      <c r="BW93" s="355"/>
      <c r="BX93" s="355"/>
      <c r="BY93" s="355"/>
      <c r="BZ93" s="355"/>
      <c r="CA93" s="355"/>
      <c r="CB93" s="355"/>
      <c r="CC93" s="355"/>
      <c r="CD93" s="355"/>
      <c r="CE93" s="355"/>
      <c r="CF93" s="355"/>
      <c r="CG93" s="355"/>
      <c r="CH93" s="355"/>
      <c r="CI93" s="355"/>
      <c r="CJ93" s="355"/>
      <c r="CK93" s="355"/>
      <c r="CL93" s="355"/>
      <c r="CM93" s="355"/>
      <c r="CN93" s="356"/>
    </row>
    <row r="94" spans="2:92" ht="14.4" thickBot="1" x14ac:dyDescent="0.3">
      <c r="B9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4" s="1417" t="s">
        <v>2366</v>
      </c>
      <c r="D94" s="1418" t="s">
        <v>2018</v>
      </c>
      <c r="E94" s="1419" t="s">
        <v>766</v>
      </c>
      <c r="F94" s="1420" t="str">
        <f>VLOOKUP(TBL5_OptBen[[#This Row],[Option Type (defined list)]],'Option Typs_Grps'!B$2:C$47, 2, FALSE)</f>
        <v>Resource Options</v>
      </c>
      <c r="G94" s="1417" t="s">
        <v>1783</v>
      </c>
      <c r="H94" s="1418" t="s">
        <v>1937</v>
      </c>
      <c r="I94" s="1421" t="s">
        <v>354</v>
      </c>
      <c r="J94" s="1422" t="s">
        <v>145</v>
      </c>
      <c r="K94" s="1423">
        <v>2</v>
      </c>
      <c r="L94" s="1224"/>
      <c r="M94" s="366"/>
      <c r="N94" s="366"/>
      <c r="O94" s="366"/>
      <c r="P94" s="366"/>
      <c r="Q94" s="366"/>
      <c r="R94" s="1392"/>
      <c r="S94" s="367"/>
      <c r="T94" s="367"/>
      <c r="U94" s="367"/>
      <c r="V94" s="367"/>
      <c r="W94" s="367"/>
      <c r="X94" s="367"/>
      <c r="Y94" s="367"/>
      <c r="Z94" s="367"/>
      <c r="AA94" s="367">
        <v>20</v>
      </c>
      <c r="AB94" s="367">
        <v>20</v>
      </c>
      <c r="AC94" s="367">
        <v>20</v>
      </c>
      <c r="AD94" s="367">
        <v>20</v>
      </c>
      <c r="AE94" s="367">
        <v>20</v>
      </c>
      <c r="AF94" s="367">
        <v>60</v>
      </c>
      <c r="AG94" s="367">
        <v>60</v>
      </c>
      <c r="AH94" s="367">
        <v>60</v>
      </c>
      <c r="AI94" s="367">
        <v>60</v>
      </c>
      <c r="AJ94" s="367">
        <v>60</v>
      </c>
      <c r="AK94" s="367">
        <v>60</v>
      </c>
      <c r="AL94" s="367">
        <v>60</v>
      </c>
      <c r="AM94" s="367">
        <v>60</v>
      </c>
      <c r="AN94" s="367">
        <v>60</v>
      </c>
      <c r="AO94" s="367">
        <v>60</v>
      </c>
      <c r="AP94" s="367">
        <v>60</v>
      </c>
      <c r="AQ94" s="367">
        <v>60</v>
      </c>
      <c r="AR94" s="367">
        <v>60</v>
      </c>
      <c r="AS94" s="367">
        <v>60</v>
      </c>
      <c r="AT94" s="367">
        <v>60</v>
      </c>
      <c r="AU94" s="367">
        <v>60</v>
      </c>
      <c r="AV94" s="367">
        <v>60</v>
      </c>
      <c r="AW94" s="367">
        <v>60</v>
      </c>
      <c r="AX94" s="367">
        <v>60</v>
      </c>
      <c r="AY94" s="367">
        <v>60</v>
      </c>
      <c r="AZ94" s="367">
        <v>60</v>
      </c>
      <c r="BA94" s="367">
        <v>60</v>
      </c>
      <c r="BB94" s="367">
        <v>60</v>
      </c>
      <c r="BC94" s="367">
        <v>60</v>
      </c>
      <c r="BD94" s="367">
        <v>60</v>
      </c>
      <c r="BE94" s="367">
        <v>60</v>
      </c>
      <c r="BF94" s="367">
        <v>60</v>
      </c>
      <c r="BG94" s="367">
        <v>60</v>
      </c>
      <c r="BH94" s="367">
        <v>60</v>
      </c>
      <c r="BI94" s="367">
        <v>60</v>
      </c>
      <c r="BJ94" s="367">
        <v>60</v>
      </c>
      <c r="BK94" s="367">
        <v>60</v>
      </c>
      <c r="BL94" s="367">
        <v>60</v>
      </c>
      <c r="BM94" s="367">
        <v>60</v>
      </c>
      <c r="BN94" s="367">
        <v>60</v>
      </c>
      <c r="BO94" s="367">
        <v>60</v>
      </c>
      <c r="BP94" s="368"/>
      <c r="BQ94" s="355"/>
      <c r="BR94" s="355"/>
      <c r="BS94" s="355"/>
      <c r="BT94" s="355"/>
      <c r="BU94" s="355"/>
      <c r="BV94" s="355"/>
      <c r="BW94" s="355"/>
      <c r="BX94" s="355"/>
      <c r="BY94" s="355"/>
      <c r="BZ94" s="355"/>
      <c r="CA94" s="355"/>
      <c r="CB94" s="355"/>
      <c r="CC94" s="355"/>
      <c r="CD94" s="355"/>
      <c r="CE94" s="355"/>
      <c r="CF94" s="355"/>
      <c r="CG94" s="355"/>
      <c r="CH94" s="355"/>
      <c r="CI94" s="355"/>
      <c r="CJ94" s="355"/>
      <c r="CK94" s="355"/>
      <c r="CL94" s="355"/>
      <c r="CM94" s="355"/>
      <c r="CN94" s="356"/>
    </row>
    <row r="95" spans="2:92" ht="14.4" thickBot="1" x14ac:dyDescent="0.3">
      <c r="B9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5" s="1417" t="s">
        <v>2367</v>
      </c>
      <c r="D95" s="1418" t="s">
        <v>2368</v>
      </c>
      <c r="E95" s="1419" t="s">
        <v>768</v>
      </c>
      <c r="F95" s="1420" t="str">
        <f>VLOOKUP(TBL5_OptBen[[#This Row],[Option Type (defined list)]],'Option Typs_Grps'!B$2:C$47, 2, FALSE)</f>
        <v>Resource Options</v>
      </c>
      <c r="G95" s="1417" t="s">
        <v>1783</v>
      </c>
      <c r="H95" s="1418" t="s">
        <v>1937</v>
      </c>
      <c r="I95" s="1421" t="s">
        <v>354</v>
      </c>
      <c r="J95" s="1422" t="s">
        <v>145</v>
      </c>
      <c r="K95" s="1423">
        <v>2</v>
      </c>
      <c r="L95" s="1224"/>
      <c r="M95" s="366"/>
      <c r="N95" s="366"/>
      <c r="O95" s="366"/>
      <c r="P95" s="366"/>
      <c r="Q95" s="366"/>
      <c r="R95" s="1392"/>
      <c r="S95" s="367"/>
      <c r="T95" s="367"/>
      <c r="U95" s="367"/>
      <c r="V95" s="367"/>
      <c r="W95" s="367"/>
      <c r="X95" s="367"/>
      <c r="Y95" s="367"/>
      <c r="Z95" s="367"/>
      <c r="AA95" s="367"/>
      <c r="AB95" s="367"/>
      <c r="AC95" s="367"/>
      <c r="AD95" s="367"/>
      <c r="AE95" s="367"/>
      <c r="AF95" s="367">
        <v>-40</v>
      </c>
      <c r="AG95" s="367">
        <v>-40</v>
      </c>
      <c r="AH95" s="367">
        <v>-34.654018955700003</v>
      </c>
      <c r="AI95" s="367">
        <v>-35.234806455700003</v>
      </c>
      <c r="AJ95" s="367">
        <v>-35.684637371699999</v>
      </c>
      <c r="AK95" s="367">
        <v>-35.924514871699998</v>
      </c>
      <c r="AL95" s="367">
        <v>-35.3658891623</v>
      </c>
      <c r="AM95" s="367">
        <v>-35.3153866623</v>
      </c>
      <c r="AN95" s="367">
        <v>-35.312084162300003</v>
      </c>
      <c r="AO95" s="367">
        <v>-35.331871662300003</v>
      </c>
      <c r="AP95" s="367">
        <v>-35.153459162300003</v>
      </c>
      <c r="AQ95" s="367">
        <v>-34.461806662299999</v>
      </c>
      <c r="AR95" s="367">
        <v>-34.0459341623</v>
      </c>
      <c r="AS95" s="367">
        <v>-33.701241662299999</v>
      </c>
      <c r="AT95" s="367">
        <v>-33.363849162299999</v>
      </c>
      <c r="AU95" s="367">
        <v>-33.0349666623</v>
      </c>
      <c r="AV95" s="367"/>
      <c r="AW95" s="367">
        <v>-32.159258246299999</v>
      </c>
      <c r="AX95" s="367">
        <v>-31.685248584</v>
      </c>
      <c r="AY95" s="367"/>
      <c r="AZ95" s="367"/>
      <c r="BA95" s="367"/>
      <c r="BB95" s="367"/>
      <c r="BC95" s="367"/>
      <c r="BD95" s="367"/>
      <c r="BE95" s="367">
        <v>-29.856258583999999</v>
      </c>
      <c r="BF95" s="367"/>
      <c r="BG95" s="367"/>
      <c r="BH95" s="367"/>
      <c r="BI95" s="367">
        <v>-28.956908584000001</v>
      </c>
      <c r="BJ95" s="367"/>
      <c r="BK95" s="367"/>
      <c r="BL95" s="367">
        <v>-28.193608584</v>
      </c>
      <c r="BM95" s="367"/>
      <c r="BN95" s="367"/>
      <c r="BO95" s="367">
        <v>-27.423708584</v>
      </c>
      <c r="BP95" s="368"/>
      <c r="BQ95" s="355"/>
      <c r="BR95" s="355"/>
      <c r="BS95" s="355"/>
      <c r="BT95" s="355"/>
      <c r="BU95" s="355"/>
      <c r="BV95" s="355"/>
      <c r="BW95" s="355"/>
      <c r="BX95" s="355"/>
      <c r="BY95" s="355"/>
      <c r="BZ95" s="355"/>
      <c r="CA95" s="355"/>
      <c r="CB95" s="355"/>
      <c r="CC95" s="355"/>
      <c r="CD95" s="355"/>
      <c r="CE95" s="355"/>
      <c r="CF95" s="355"/>
      <c r="CG95" s="355"/>
      <c r="CH95" s="355"/>
      <c r="CI95" s="355"/>
      <c r="CJ95" s="355"/>
      <c r="CK95" s="355"/>
      <c r="CL95" s="355"/>
      <c r="CM95" s="355"/>
      <c r="CN95" s="356"/>
    </row>
    <row r="96" spans="2:92" ht="14.4" thickBot="1" x14ac:dyDescent="0.3">
      <c r="B9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6" s="1417" t="s">
        <v>2367</v>
      </c>
      <c r="D96" s="1418" t="s">
        <v>2368</v>
      </c>
      <c r="E96" s="1419" t="s">
        <v>768</v>
      </c>
      <c r="F96" s="1420" t="str">
        <f>VLOOKUP(TBL5_OptBen[[#This Row],[Option Type (defined list)]],'Option Typs_Grps'!B$2:C$47, 2, FALSE)</f>
        <v>Resource Options</v>
      </c>
      <c r="G96" s="1417" t="s">
        <v>1783</v>
      </c>
      <c r="H96" s="1418" t="s">
        <v>1937</v>
      </c>
      <c r="I96" s="1421" t="s">
        <v>354</v>
      </c>
      <c r="J96" s="1422" t="s">
        <v>145</v>
      </c>
      <c r="K96" s="1423">
        <v>2</v>
      </c>
      <c r="L96" s="1224"/>
      <c r="M96" s="366"/>
      <c r="N96" s="366"/>
      <c r="O96" s="366"/>
      <c r="P96" s="366"/>
      <c r="Q96" s="366"/>
      <c r="R96" s="1392"/>
      <c r="S96" s="367"/>
      <c r="T96" s="367"/>
      <c r="U96" s="367"/>
      <c r="V96" s="367"/>
      <c r="W96" s="367"/>
      <c r="X96" s="367"/>
      <c r="Y96" s="367"/>
      <c r="Z96" s="367"/>
      <c r="AA96" s="367"/>
      <c r="AB96" s="367"/>
      <c r="AC96" s="367"/>
      <c r="AD96" s="367"/>
      <c r="AE96" s="367"/>
      <c r="AF96" s="367">
        <v>0</v>
      </c>
      <c r="AG96" s="367">
        <v>0</v>
      </c>
      <c r="AH96" s="367">
        <v>-5.3459810443000002</v>
      </c>
      <c r="AI96" s="367">
        <v>-4.7651935442999998</v>
      </c>
      <c r="AJ96" s="367">
        <v>-4.3153626282999999</v>
      </c>
      <c r="AK96" s="367">
        <v>-4.0754851283000004</v>
      </c>
      <c r="AL96" s="367">
        <v>-4.6341108376999998</v>
      </c>
      <c r="AM96" s="367">
        <v>-4.6846133377000001</v>
      </c>
      <c r="AN96" s="367">
        <v>-4.6879158377000003</v>
      </c>
      <c r="AO96" s="367">
        <v>-4.6681283376999998</v>
      </c>
      <c r="AP96" s="367">
        <v>-4.8465408377000001</v>
      </c>
      <c r="AQ96" s="367">
        <v>-5.5381933377000001</v>
      </c>
      <c r="AR96" s="367">
        <v>-5.9540658377</v>
      </c>
      <c r="AS96" s="367">
        <v>-6.2987583376999998</v>
      </c>
      <c r="AT96" s="367">
        <v>-6.6361508376999998</v>
      </c>
      <c r="AU96" s="367">
        <v>-6.9650333377000004</v>
      </c>
      <c r="AV96" s="367">
        <v>0</v>
      </c>
      <c r="AW96" s="367">
        <v>-7.8407417536999997</v>
      </c>
      <c r="AX96" s="367">
        <v>-8.314751416</v>
      </c>
      <c r="AY96" s="367">
        <v>0</v>
      </c>
      <c r="AZ96" s="367">
        <v>0</v>
      </c>
      <c r="BA96" s="367">
        <v>0</v>
      </c>
      <c r="BB96" s="367">
        <v>0</v>
      </c>
      <c r="BC96" s="367">
        <v>0</v>
      </c>
      <c r="BD96" s="367">
        <v>0</v>
      </c>
      <c r="BE96" s="367">
        <v>-10.143741415999999</v>
      </c>
      <c r="BF96" s="367">
        <v>0</v>
      </c>
      <c r="BG96" s="367">
        <v>0</v>
      </c>
      <c r="BH96" s="367">
        <v>0</v>
      </c>
      <c r="BI96" s="367">
        <v>-11.043091415999999</v>
      </c>
      <c r="BJ96" s="367">
        <v>0</v>
      </c>
      <c r="BK96" s="367">
        <v>0</v>
      </c>
      <c r="BL96" s="367">
        <v>-11.806391416</v>
      </c>
      <c r="BM96" s="367">
        <v>0</v>
      </c>
      <c r="BN96" s="367">
        <v>0</v>
      </c>
      <c r="BO96" s="367">
        <v>-12.576291416</v>
      </c>
      <c r="BP96" s="368"/>
      <c r="BQ96" s="355"/>
      <c r="BR96" s="355"/>
      <c r="BS96" s="355"/>
      <c r="BT96" s="355"/>
      <c r="BU96" s="355"/>
      <c r="BV96" s="355"/>
      <c r="BW96" s="355"/>
      <c r="BX96" s="355"/>
      <c r="BY96" s="355"/>
      <c r="BZ96" s="355"/>
      <c r="CA96" s="355"/>
      <c r="CB96" s="355"/>
      <c r="CC96" s="355"/>
      <c r="CD96" s="355"/>
      <c r="CE96" s="355"/>
      <c r="CF96" s="355"/>
      <c r="CG96" s="355"/>
      <c r="CH96" s="355"/>
      <c r="CI96" s="355"/>
      <c r="CJ96" s="355"/>
      <c r="CK96" s="355"/>
      <c r="CL96" s="355"/>
      <c r="CM96" s="355"/>
      <c r="CN96" s="356"/>
    </row>
    <row r="97" spans="2:92" ht="14.4" thickBot="1" x14ac:dyDescent="0.3">
      <c r="B9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7" s="1417" t="s">
        <v>2367</v>
      </c>
      <c r="D97" s="1418" t="s">
        <v>2368</v>
      </c>
      <c r="E97" s="1222" t="s">
        <v>768</v>
      </c>
      <c r="F97" s="1420" t="str">
        <f>VLOOKUP(TBL5_OptBen[[#This Row],[Option Type (defined list)]],'Option Typs_Grps'!B$2:C$47, 2, FALSE)</f>
        <v>Resource Options</v>
      </c>
      <c r="G97" s="1417" t="s">
        <v>1783</v>
      </c>
      <c r="H97" s="1418" t="s">
        <v>1937</v>
      </c>
      <c r="I97" s="1421" t="s">
        <v>1509</v>
      </c>
      <c r="J97" s="1422" t="s">
        <v>145</v>
      </c>
      <c r="K97" s="1423">
        <v>2</v>
      </c>
      <c r="L97" s="1224"/>
      <c r="M97" s="366"/>
      <c r="N97" s="366"/>
      <c r="O97" s="366"/>
      <c r="P97" s="366"/>
      <c r="Q97" s="366"/>
      <c r="R97" s="1392"/>
      <c r="S97" s="367"/>
      <c r="T97" s="367"/>
      <c r="U97" s="367"/>
      <c r="V97" s="367"/>
      <c r="W97" s="367"/>
      <c r="X97" s="367"/>
      <c r="Y97" s="367"/>
      <c r="Z97" s="367"/>
      <c r="AA97" s="367"/>
      <c r="AB97" s="367"/>
      <c r="AC97" s="367"/>
      <c r="AD97" s="367"/>
      <c r="AE97" s="367"/>
      <c r="AF97" s="367">
        <v>40</v>
      </c>
      <c r="AG97" s="367">
        <v>40</v>
      </c>
      <c r="AH97" s="367">
        <v>40</v>
      </c>
      <c r="AI97" s="367">
        <v>40</v>
      </c>
      <c r="AJ97" s="367">
        <v>40</v>
      </c>
      <c r="AK97" s="367">
        <v>40</v>
      </c>
      <c r="AL97" s="367">
        <v>40</v>
      </c>
      <c r="AM97" s="367">
        <v>40</v>
      </c>
      <c r="AN97" s="367">
        <v>40</v>
      </c>
      <c r="AO97" s="367">
        <v>40</v>
      </c>
      <c r="AP97" s="367">
        <v>40</v>
      </c>
      <c r="AQ97" s="367">
        <v>40</v>
      </c>
      <c r="AR97" s="367">
        <v>40</v>
      </c>
      <c r="AS97" s="367">
        <v>40</v>
      </c>
      <c r="AT97" s="367">
        <v>40</v>
      </c>
      <c r="AU97" s="367">
        <v>40</v>
      </c>
      <c r="AV97" s="367">
        <v>32.644204162299999</v>
      </c>
      <c r="AW97" s="367">
        <v>40</v>
      </c>
      <c r="AX97" s="367">
        <v>40</v>
      </c>
      <c r="AY97" s="367">
        <v>31.340528584000001</v>
      </c>
      <c r="AZ97" s="367">
        <v>30.995608583999999</v>
      </c>
      <c r="BA97" s="367">
        <v>30.783678584</v>
      </c>
      <c r="BB97" s="367">
        <v>30.552348584000001</v>
      </c>
      <c r="BC97" s="367">
        <v>30.324528583999999</v>
      </c>
      <c r="BD97" s="367">
        <v>30.086488584000001</v>
      </c>
      <c r="BE97" s="367">
        <v>40</v>
      </c>
      <c r="BF97" s="367">
        <v>29.622678583999999</v>
      </c>
      <c r="BG97" s="367">
        <v>29.394468583999998</v>
      </c>
      <c r="BH97" s="367">
        <v>29.175188584000001</v>
      </c>
      <c r="BI97" s="367">
        <v>40</v>
      </c>
      <c r="BJ97" s="367">
        <v>28.729308584000002</v>
      </c>
      <c r="BK97" s="367">
        <v>28.449608584</v>
      </c>
      <c r="BL97" s="367">
        <v>40</v>
      </c>
      <c r="BM97" s="367">
        <v>27.938908584</v>
      </c>
      <c r="BN97" s="367">
        <v>27.680908584000001</v>
      </c>
      <c r="BO97" s="367">
        <v>40</v>
      </c>
      <c r="BP97" s="368"/>
      <c r="BQ97" s="355"/>
      <c r="BR97" s="355"/>
      <c r="BS97" s="355"/>
      <c r="BT97" s="355"/>
      <c r="BU97" s="355"/>
      <c r="BV97" s="355"/>
      <c r="BW97" s="355"/>
      <c r="BX97" s="355"/>
      <c r="BY97" s="355"/>
      <c r="BZ97" s="355"/>
      <c r="CA97" s="355"/>
      <c r="CB97" s="355"/>
      <c r="CC97" s="355"/>
      <c r="CD97" s="355"/>
      <c r="CE97" s="355"/>
      <c r="CF97" s="355"/>
      <c r="CG97" s="355"/>
      <c r="CH97" s="355"/>
      <c r="CI97" s="355"/>
      <c r="CJ97" s="355"/>
      <c r="CK97" s="355"/>
      <c r="CL97" s="355"/>
      <c r="CM97" s="355"/>
      <c r="CN97" s="356"/>
    </row>
    <row r="98" spans="2:92" ht="14.4" thickBot="1" x14ac:dyDescent="0.3">
      <c r="B9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8" s="1417" t="s">
        <v>2369</v>
      </c>
      <c r="D98" s="1418" t="s">
        <v>2370</v>
      </c>
      <c r="E98" s="1419" t="s">
        <v>768</v>
      </c>
      <c r="F98" s="1420" t="str">
        <f>VLOOKUP(TBL5_OptBen[[#This Row],[Option Type (defined list)]],'Option Typs_Grps'!B$2:C$47, 2, FALSE)</f>
        <v>Resource Options</v>
      </c>
      <c r="G98" s="1417" t="s">
        <v>1783</v>
      </c>
      <c r="H98" s="1418" t="s">
        <v>1937</v>
      </c>
      <c r="I98" s="1421" t="s">
        <v>1509</v>
      </c>
      <c r="J98" s="1422" t="s">
        <v>145</v>
      </c>
      <c r="K98" s="1423">
        <v>2</v>
      </c>
      <c r="L98" s="1224"/>
      <c r="M98" s="366"/>
      <c r="N98" s="366"/>
      <c r="O98" s="366"/>
      <c r="P98" s="366"/>
      <c r="Q98" s="366"/>
      <c r="R98" s="1392"/>
      <c r="S98" s="367"/>
      <c r="T98" s="367"/>
      <c r="U98" s="367"/>
      <c r="V98" s="367"/>
      <c r="W98" s="367"/>
      <c r="X98" s="367"/>
      <c r="Y98" s="367"/>
      <c r="Z98" s="367"/>
      <c r="AA98" s="367"/>
      <c r="AB98" s="367"/>
      <c r="AC98" s="367"/>
      <c r="AD98" s="367"/>
      <c r="AE98" s="367"/>
      <c r="AF98" s="367">
        <v>0</v>
      </c>
      <c r="AG98" s="367">
        <v>0</v>
      </c>
      <c r="AH98" s="367">
        <v>0</v>
      </c>
      <c r="AI98" s="367">
        <v>0</v>
      </c>
      <c r="AJ98" s="367">
        <v>0</v>
      </c>
      <c r="AK98" s="367">
        <v>0</v>
      </c>
      <c r="AL98" s="367">
        <v>0</v>
      </c>
      <c r="AM98" s="367">
        <v>0</v>
      </c>
      <c r="AN98" s="367">
        <v>0</v>
      </c>
      <c r="AO98" s="367">
        <v>0</v>
      </c>
      <c r="AP98" s="367">
        <v>0</v>
      </c>
      <c r="AQ98" s="367">
        <v>0</v>
      </c>
      <c r="AR98" s="367">
        <v>0</v>
      </c>
      <c r="AS98" s="367">
        <v>0</v>
      </c>
      <c r="AT98" s="367">
        <v>0</v>
      </c>
      <c r="AU98" s="367">
        <v>0</v>
      </c>
      <c r="AV98" s="367">
        <v>7.3557958376999997</v>
      </c>
      <c r="AW98" s="367">
        <v>0</v>
      </c>
      <c r="AX98" s="367">
        <v>0</v>
      </c>
      <c r="AY98" s="367">
        <v>8.6594714160000006</v>
      </c>
      <c r="AZ98" s="367">
        <v>9.0043914160000007</v>
      </c>
      <c r="BA98" s="367">
        <v>9.2163214159999995</v>
      </c>
      <c r="BB98" s="367">
        <v>9.4476514159999994</v>
      </c>
      <c r="BC98" s="367">
        <v>9.6754714160000006</v>
      </c>
      <c r="BD98" s="367">
        <v>9.9135114160000004</v>
      </c>
      <c r="BE98" s="367">
        <v>0</v>
      </c>
      <c r="BF98" s="367">
        <v>10.377321415999999</v>
      </c>
      <c r="BG98" s="367">
        <v>10.605531416</v>
      </c>
      <c r="BH98" s="367">
        <v>10.824811415999999</v>
      </c>
      <c r="BI98" s="367">
        <v>0</v>
      </c>
      <c r="BJ98" s="367">
        <v>11.270691416</v>
      </c>
      <c r="BK98" s="367">
        <v>11.550391416</v>
      </c>
      <c r="BL98" s="367">
        <v>0</v>
      </c>
      <c r="BM98" s="367">
        <v>12.061091416</v>
      </c>
      <c r="BN98" s="367">
        <v>12.319091415999999</v>
      </c>
      <c r="BO98" s="367">
        <v>0</v>
      </c>
      <c r="BP98" s="368"/>
      <c r="BQ98" s="355"/>
      <c r="BR98" s="355"/>
      <c r="BS98" s="355"/>
      <c r="BT98" s="355"/>
      <c r="BU98" s="355"/>
      <c r="BV98" s="355"/>
      <c r="BW98" s="355"/>
      <c r="BX98" s="355"/>
      <c r="BY98" s="355"/>
      <c r="BZ98" s="355"/>
      <c r="CA98" s="355"/>
      <c r="CB98" s="355"/>
      <c r="CC98" s="355"/>
      <c r="CD98" s="355"/>
      <c r="CE98" s="355"/>
      <c r="CF98" s="355"/>
      <c r="CG98" s="355"/>
      <c r="CH98" s="355"/>
      <c r="CI98" s="355"/>
      <c r="CJ98" s="355"/>
      <c r="CK98" s="355"/>
      <c r="CL98" s="355"/>
      <c r="CM98" s="355"/>
      <c r="CN98" s="356"/>
    </row>
    <row r="99" spans="2:92" ht="14.4" thickBot="1" x14ac:dyDescent="0.3">
      <c r="B9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9" s="1417" t="s">
        <v>2369</v>
      </c>
      <c r="D99" s="1418" t="s">
        <v>2370</v>
      </c>
      <c r="E99" s="1419" t="s">
        <v>768</v>
      </c>
      <c r="F99" s="1420" t="str">
        <f>VLOOKUP(TBL5_OptBen[[#This Row],[Option Type (defined list)]],'Option Typs_Grps'!B$2:C$47, 2, FALSE)</f>
        <v>Resource Options</v>
      </c>
      <c r="G99" s="1417" t="s">
        <v>1783</v>
      </c>
      <c r="H99" s="1418" t="s">
        <v>1937</v>
      </c>
      <c r="I99" s="1421" t="s">
        <v>354</v>
      </c>
      <c r="J99" s="1422" t="s">
        <v>145</v>
      </c>
      <c r="K99" s="1423">
        <v>2</v>
      </c>
      <c r="L99" s="1224"/>
      <c r="M99" s="366"/>
      <c r="N99" s="366"/>
      <c r="O99" s="366"/>
      <c r="P99" s="366"/>
      <c r="Q99" s="366"/>
      <c r="R99" s="1392"/>
      <c r="S99" s="367"/>
      <c r="T99" s="367"/>
      <c r="U99" s="367"/>
      <c r="V99" s="367"/>
      <c r="W99" s="367"/>
      <c r="X99" s="367"/>
      <c r="Y99" s="367"/>
      <c r="Z99" s="367"/>
      <c r="AA99" s="367"/>
      <c r="AB99" s="367"/>
      <c r="AC99" s="367"/>
      <c r="AD99" s="367"/>
      <c r="AE99" s="367"/>
      <c r="AF99" s="367">
        <v>0</v>
      </c>
      <c r="AG99" s="367">
        <v>0</v>
      </c>
      <c r="AH99" s="367">
        <v>0</v>
      </c>
      <c r="AI99" s="367">
        <v>0</v>
      </c>
      <c r="AJ99" s="367">
        <v>0</v>
      </c>
      <c r="AK99" s="367">
        <v>0</v>
      </c>
      <c r="AL99" s="367">
        <v>0</v>
      </c>
      <c r="AM99" s="367">
        <v>0</v>
      </c>
      <c r="AN99" s="367">
        <v>0</v>
      </c>
      <c r="AO99" s="367">
        <v>0</v>
      </c>
      <c r="AP99" s="367">
        <v>0</v>
      </c>
      <c r="AQ99" s="367">
        <v>0</v>
      </c>
      <c r="AR99" s="367">
        <v>0</v>
      </c>
      <c r="AS99" s="367">
        <v>0</v>
      </c>
      <c r="AT99" s="367">
        <v>0</v>
      </c>
      <c r="AU99" s="367">
        <v>0</v>
      </c>
      <c r="AV99" s="367">
        <v>-7.3557958376999997</v>
      </c>
      <c r="AW99" s="367">
        <v>0</v>
      </c>
      <c r="AX99" s="367">
        <v>0</v>
      </c>
      <c r="AY99" s="367">
        <v>-8.6594714160000006</v>
      </c>
      <c r="AZ99" s="367">
        <v>-9.0043914160000007</v>
      </c>
      <c r="BA99" s="367">
        <v>-9.2163214159999995</v>
      </c>
      <c r="BB99" s="367">
        <v>-9.4476514159999994</v>
      </c>
      <c r="BC99" s="367">
        <v>-9.6754714160000006</v>
      </c>
      <c r="BD99" s="367">
        <v>-9.9135114160000004</v>
      </c>
      <c r="BE99" s="367">
        <v>0</v>
      </c>
      <c r="BF99" s="367">
        <v>-10.377321415999999</v>
      </c>
      <c r="BG99" s="367">
        <v>-10.605531416</v>
      </c>
      <c r="BH99" s="367">
        <v>-10.824811415999999</v>
      </c>
      <c r="BI99" s="367">
        <v>0</v>
      </c>
      <c r="BJ99" s="367">
        <v>-11.270691416</v>
      </c>
      <c r="BK99" s="367">
        <v>-11.550391416</v>
      </c>
      <c r="BL99" s="367">
        <v>0</v>
      </c>
      <c r="BM99" s="367">
        <v>-12.061091416</v>
      </c>
      <c r="BN99" s="367">
        <v>-12.319091415999999</v>
      </c>
      <c r="BO99" s="367">
        <v>0</v>
      </c>
      <c r="BP99" s="368"/>
      <c r="BQ99" s="355"/>
      <c r="BR99" s="355"/>
      <c r="BS99" s="355"/>
      <c r="BT99" s="355"/>
      <c r="BU99" s="355"/>
      <c r="BV99" s="355"/>
      <c r="BW99" s="355"/>
      <c r="BX99" s="355"/>
      <c r="BY99" s="355"/>
      <c r="BZ99" s="355"/>
      <c r="CA99" s="355"/>
      <c r="CB99" s="355"/>
      <c r="CC99" s="355"/>
      <c r="CD99" s="355"/>
      <c r="CE99" s="355"/>
      <c r="CF99" s="355"/>
      <c r="CG99" s="355"/>
      <c r="CH99" s="355"/>
      <c r="CI99" s="355"/>
      <c r="CJ99" s="355"/>
      <c r="CK99" s="355"/>
      <c r="CL99" s="355"/>
      <c r="CM99" s="355"/>
      <c r="CN99" s="356"/>
    </row>
    <row r="100" spans="2:92" ht="14.4" thickBot="1" x14ac:dyDescent="0.3">
      <c r="B10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0" s="1417" t="s">
        <v>2369</v>
      </c>
      <c r="D100" s="1418" t="s">
        <v>2370</v>
      </c>
      <c r="E100" s="1419" t="s">
        <v>768</v>
      </c>
      <c r="F100" s="1420" t="str">
        <f>VLOOKUP(TBL5_OptBen[[#This Row],[Option Type (defined list)]],'Option Typs_Grps'!B$2:C$47, 2, FALSE)</f>
        <v>Resource Options</v>
      </c>
      <c r="G100" s="1417" t="s">
        <v>1783</v>
      </c>
      <c r="H100" s="1418" t="s">
        <v>1937</v>
      </c>
      <c r="I100" s="1421" t="s">
        <v>354</v>
      </c>
      <c r="J100" s="1422" t="s">
        <v>145</v>
      </c>
      <c r="K100" s="1423">
        <v>2</v>
      </c>
      <c r="L100" s="1224"/>
      <c r="M100" s="366"/>
      <c r="N100" s="366"/>
      <c r="O100" s="366"/>
      <c r="P100" s="366"/>
      <c r="Q100" s="366"/>
      <c r="R100" s="1392"/>
      <c r="S100" s="367"/>
      <c r="T100" s="367"/>
      <c r="U100" s="367"/>
      <c r="V100" s="367"/>
      <c r="W100" s="367"/>
      <c r="X100" s="367"/>
      <c r="Y100" s="367"/>
      <c r="Z100" s="367"/>
      <c r="AA100" s="367"/>
      <c r="AB100" s="367"/>
      <c r="AC100" s="367"/>
      <c r="AD100" s="367"/>
      <c r="AE100" s="367"/>
      <c r="AF100" s="367"/>
      <c r="AG100" s="367"/>
      <c r="AH100" s="367"/>
      <c r="AI100" s="367"/>
      <c r="AJ100" s="367"/>
      <c r="AK100" s="367"/>
      <c r="AL100" s="367"/>
      <c r="AM100" s="367"/>
      <c r="AN100" s="367"/>
      <c r="AO100" s="367"/>
      <c r="AP100" s="367"/>
      <c r="AQ100" s="367"/>
      <c r="AR100" s="367"/>
      <c r="AS100" s="367"/>
      <c r="AT100" s="367"/>
      <c r="AU100" s="367"/>
      <c r="AV100" s="367">
        <v>-32.644204162299999</v>
      </c>
      <c r="AW100" s="367"/>
      <c r="AX100" s="367"/>
      <c r="AY100" s="367">
        <v>-31.340528584000001</v>
      </c>
      <c r="AZ100" s="367">
        <v>-30.995608583999999</v>
      </c>
      <c r="BA100" s="367">
        <v>-30.783678584</v>
      </c>
      <c r="BB100" s="367">
        <v>-30.552348584000001</v>
      </c>
      <c r="BC100" s="367">
        <v>-30.324528583999999</v>
      </c>
      <c r="BD100" s="367">
        <v>-30.086488584000001</v>
      </c>
      <c r="BE100" s="367"/>
      <c r="BF100" s="367">
        <v>-29.622678583999999</v>
      </c>
      <c r="BG100" s="367">
        <v>-29.394468583999998</v>
      </c>
      <c r="BH100" s="367">
        <v>-29.175188584000001</v>
      </c>
      <c r="BI100" s="367"/>
      <c r="BJ100" s="367">
        <v>-28.729308584000002</v>
      </c>
      <c r="BK100" s="367">
        <v>-28.449608584</v>
      </c>
      <c r="BL100" s="367"/>
      <c r="BM100" s="367">
        <v>-27.938908584</v>
      </c>
      <c r="BN100" s="367">
        <v>-27.680908584000001</v>
      </c>
      <c r="BO100" s="367"/>
      <c r="BP100" s="368"/>
      <c r="BQ100" s="355"/>
      <c r="BR100" s="355"/>
      <c r="BS100" s="355"/>
      <c r="BT100" s="355"/>
      <c r="BU100" s="355"/>
      <c r="BV100" s="355"/>
      <c r="BW100" s="355"/>
      <c r="BX100" s="355"/>
      <c r="BY100" s="355"/>
      <c r="BZ100" s="355"/>
      <c r="CA100" s="355"/>
      <c r="CB100" s="355"/>
      <c r="CC100" s="355"/>
      <c r="CD100" s="355"/>
      <c r="CE100" s="355"/>
      <c r="CF100" s="355"/>
      <c r="CG100" s="355"/>
      <c r="CH100" s="355"/>
      <c r="CI100" s="355"/>
      <c r="CJ100" s="355"/>
      <c r="CK100" s="355"/>
      <c r="CL100" s="355"/>
      <c r="CM100" s="355"/>
      <c r="CN100" s="356"/>
    </row>
    <row r="101" spans="2:92" ht="14.4" thickBot="1" x14ac:dyDescent="0.3">
      <c r="B10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1" s="1417" t="s">
        <v>2371</v>
      </c>
      <c r="D101" s="1418" t="s">
        <v>2013</v>
      </c>
      <c r="E101" s="1419" t="s">
        <v>774</v>
      </c>
      <c r="F101" s="1420" t="str">
        <f>VLOOKUP(TBL5_OptBen[[#This Row],[Option Type (defined list)]],'Option Typs_Grps'!B$2:C$47, 2, FALSE)</f>
        <v>Distribution Options</v>
      </c>
      <c r="G101" s="1417" t="s">
        <v>1783</v>
      </c>
      <c r="H101" s="1418" t="s">
        <v>1937</v>
      </c>
      <c r="I101" s="1421" t="s">
        <v>354</v>
      </c>
      <c r="J101" s="1422" t="s">
        <v>145</v>
      </c>
      <c r="K101" s="1423">
        <v>2</v>
      </c>
      <c r="L101" s="1224"/>
      <c r="M101" s="366"/>
      <c r="N101" s="366"/>
      <c r="O101" s="366"/>
      <c r="P101" s="366"/>
      <c r="Q101" s="366"/>
      <c r="R101" s="1392"/>
      <c r="S101" s="367"/>
      <c r="T101" s="367"/>
      <c r="U101" s="367"/>
      <c r="V101" s="367">
        <v>-15</v>
      </c>
      <c r="W101" s="367">
        <v>-15</v>
      </c>
      <c r="X101" s="367">
        <v>-15</v>
      </c>
      <c r="Y101" s="367">
        <v>-14.2442723355</v>
      </c>
      <c r="Z101" s="367">
        <v>-12.257596447399999</v>
      </c>
      <c r="AA101" s="367">
        <v>-6.0552805591999999</v>
      </c>
      <c r="AB101" s="367">
        <v>-9.9074005591999992</v>
      </c>
      <c r="AC101" s="367">
        <v>-10.801130559200001</v>
      </c>
      <c r="AD101" s="367">
        <v>-12.1149705592</v>
      </c>
      <c r="AE101" s="367">
        <v>-13.733080559199999</v>
      </c>
      <c r="AF101" s="367">
        <v>-9.9296655592</v>
      </c>
      <c r="AG101" s="367">
        <v>-11.273418059200001</v>
      </c>
      <c r="AH101" s="367">
        <v>-8.3403805591999998</v>
      </c>
      <c r="AI101" s="367">
        <v>-9.7842630592000006</v>
      </c>
      <c r="AJ101" s="367">
        <v>-10.1103055592</v>
      </c>
      <c r="AK101" s="367">
        <v>-10.510458059199999</v>
      </c>
      <c r="AL101" s="367">
        <v>-10.8091205592</v>
      </c>
      <c r="AM101" s="367">
        <v>-11.424323059200001</v>
      </c>
      <c r="AN101" s="367">
        <v>-11.711325559200001</v>
      </c>
      <c r="AO101" s="367">
        <v>-11.7916880592</v>
      </c>
      <c r="AP101" s="367">
        <v>-12.496560559200001</v>
      </c>
      <c r="AQ101" s="367">
        <v>-12.3079630592</v>
      </c>
      <c r="AR101" s="367">
        <v>-12.013595559200001</v>
      </c>
      <c r="AS101" s="367">
        <v>-11.2729180592</v>
      </c>
      <c r="AT101" s="367">
        <v>-11.5538605592</v>
      </c>
      <c r="AU101" s="367">
        <v>-10.9763230592</v>
      </c>
      <c r="AV101" s="367">
        <v>-11.1518855592</v>
      </c>
      <c r="AW101" s="367">
        <v>-9.8905680591999996</v>
      </c>
      <c r="AX101" s="367">
        <v>-10.1192905592</v>
      </c>
      <c r="AY101" s="367">
        <v>-9.5365730592000002</v>
      </c>
      <c r="AZ101" s="367">
        <v>-9.5388555591999999</v>
      </c>
      <c r="BA101" s="367">
        <v>-9.0324180591999994</v>
      </c>
      <c r="BB101" s="367">
        <v>-9.3844205592000005</v>
      </c>
      <c r="BC101" s="367">
        <v>-8.3641630591999991</v>
      </c>
      <c r="BD101" s="367">
        <v>-8.1807955591999999</v>
      </c>
      <c r="BE101" s="367">
        <v>-8.2880580592000008</v>
      </c>
      <c r="BF101" s="367">
        <v>-8.0325505592000006</v>
      </c>
      <c r="BG101" s="367">
        <v>-8.0692030591999995</v>
      </c>
      <c r="BH101" s="367">
        <v>-7.7799355592000001</v>
      </c>
      <c r="BI101" s="367">
        <v>-7.4986080592000004</v>
      </c>
      <c r="BJ101" s="367">
        <v>-6.8754305591999998</v>
      </c>
      <c r="BK101" s="367">
        <v>-6.4826430591999999</v>
      </c>
      <c r="BL101" s="367">
        <v>-6.2579255592000003</v>
      </c>
      <c r="BM101" s="367">
        <v>-5.9667180591999998</v>
      </c>
      <c r="BN101" s="367">
        <v>-5.9424505592000001</v>
      </c>
      <c r="BO101" s="367">
        <v>-5.8200430591999996</v>
      </c>
      <c r="BP101" s="368"/>
      <c r="BQ101" s="355"/>
      <c r="BR101" s="355"/>
      <c r="BS101" s="355"/>
      <c r="BT101" s="355"/>
      <c r="BU101" s="355"/>
      <c r="BV101" s="355"/>
      <c r="BW101" s="355"/>
      <c r="BX101" s="355"/>
      <c r="BY101" s="355"/>
      <c r="BZ101" s="355"/>
      <c r="CA101" s="355"/>
      <c r="CB101" s="355"/>
      <c r="CC101" s="355"/>
      <c r="CD101" s="355"/>
      <c r="CE101" s="355"/>
      <c r="CF101" s="355"/>
      <c r="CG101" s="355"/>
      <c r="CH101" s="355"/>
      <c r="CI101" s="355"/>
      <c r="CJ101" s="355"/>
      <c r="CK101" s="355"/>
      <c r="CL101" s="355"/>
      <c r="CM101" s="355"/>
      <c r="CN101" s="356"/>
    </row>
    <row r="102" spans="2:92" ht="14.4" thickBot="1" x14ac:dyDescent="0.3">
      <c r="B10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2" s="1417" t="s">
        <v>2371</v>
      </c>
      <c r="D102" s="1418" t="s">
        <v>2013</v>
      </c>
      <c r="E102" s="1419" t="s">
        <v>774</v>
      </c>
      <c r="F102" s="1420" t="str">
        <f>VLOOKUP(TBL5_OptBen[[#This Row],[Option Type (defined list)]],'Option Typs_Grps'!B$2:C$47, 2, FALSE)</f>
        <v>Distribution Options</v>
      </c>
      <c r="G102" s="1417" t="s">
        <v>1783</v>
      </c>
      <c r="H102" s="1418" t="s">
        <v>1937</v>
      </c>
      <c r="I102" s="1421" t="s">
        <v>1497</v>
      </c>
      <c r="J102" s="1422" t="s">
        <v>145</v>
      </c>
      <c r="K102" s="1423">
        <v>2</v>
      </c>
      <c r="L102" s="1224"/>
      <c r="M102" s="366"/>
      <c r="N102" s="366"/>
      <c r="O102" s="366"/>
      <c r="P102" s="366"/>
      <c r="Q102" s="366"/>
      <c r="R102" s="1392"/>
      <c r="S102" s="367"/>
      <c r="T102" s="367"/>
      <c r="U102" s="367"/>
      <c r="V102" s="367">
        <v>15</v>
      </c>
      <c r="W102" s="367">
        <v>15</v>
      </c>
      <c r="X102" s="367">
        <v>15</v>
      </c>
      <c r="Y102" s="367">
        <v>14.2442723355</v>
      </c>
      <c r="Z102" s="367">
        <v>12.257596447399999</v>
      </c>
      <c r="AA102" s="367">
        <v>6.0552805591999999</v>
      </c>
      <c r="AB102" s="367">
        <v>9.9074005591999992</v>
      </c>
      <c r="AC102" s="367">
        <v>10.801130559200001</v>
      </c>
      <c r="AD102" s="367">
        <v>12.1149705592</v>
      </c>
      <c r="AE102" s="367">
        <v>13.733080559199999</v>
      </c>
      <c r="AF102" s="367">
        <v>9.9296655592</v>
      </c>
      <c r="AG102" s="367">
        <v>11.273418059200001</v>
      </c>
      <c r="AH102" s="367">
        <v>8.3403805591999998</v>
      </c>
      <c r="AI102" s="367">
        <v>9.7842630592000006</v>
      </c>
      <c r="AJ102" s="367">
        <v>10.1103055592</v>
      </c>
      <c r="AK102" s="367">
        <v>10.510458059199999</v>
      </c>
      <c r="AL102" s="367">
        <v>10.8091205592</v>
      </c>
      <c r="AM102" s="367">
        <v>11.424323059200001</v>
      </c>
      <c r="AN102" s="367">
        <v>11.711325559200001</v>
      </c>
      <c r="AO102" s="367">
        <v>11.7916880592</v>
      </c>
      <c r="AP102" s="367">
        <v>12.496560559200001</v>
      </c>
      <c r="AQ102" s="367">
        <v>12.3079630592</v>
      </c>
      <c r="AR102" s="367">
        <v>12.013595559200001</v>
      </c>
      <c r="AS102" s="367">
        <v>11.2729180592</v>
      </c>
      <c r="AT102" s="367">
        <v>11.5538605592</v>
      </c>
      <c r="AU102" s="367">
        <v>10.9763230592</v>
      </c>
      <c r="AV102" s="367">
        <v>11.1518855592</v>
      </c>
      <c r="AW102" s="367">
        <v>9.8905680591999996</v>
      </c>
      <c r="AX102" s="367">
        <v>10.1192905592</v>
      </c>
      <c r="AY102" s="367">
        <v>9.5365730592000002</v>
      </c>
      <c r="AZ102" s="367">
        <v>9.5388555591999999</v>
      </c>
      <c r="BA102" s="367">
        <v>9.0324180591999994</v>
      </c>
      <c r="BB102" s="367">
        <v>9.3844205592000005</v>
      </c>
      <c r="BC102" s="367">
        <v>8.3641630591999991</v>
      </c>
      <c r="BD102" s="367">
        <v>8.1807955591999999</v>
      </c>
      <c r="BE102" s="367">
        <v>8.2880580592000008</v>
      </c>
      <c r="BF102" s="367">
        <v>8.0325505592000006</v>
      </c>
      <c r="BG102" s="367">
        <v>8.0692030591999995</v>
      </c>
      <c r="BH102" s="367">
        <v>7.7799355592000001</v>
      </c>
      <c r="BI102" s="367">
        <v>7.4986080592000004</v>
      </c>
      <c r="BJ102" s="367">
        <v>6.8754305591999998</v>
      </c>
      <c r="BK102" s="367">
        <v>6.4826430591999999</v>
      </c>
      <c r="BL102" s="367">
        <v>6.2579255592000003</v>
      </c>
      <c r="BM102" s="367">
        <v>5.9667180591999998</v>
      </c>
      <c r="BN102" s="367">
        <v>5.9424505592000001</v>
      </c>
      <c r="BO102" s="367">
        <v>5.8200430591999996</v>
      </c>
      <c r="BP102" s="368"/>
      <c r="BQ102" s="355"/>
      <c r="BR102" s="355"/>
      <c r="BS102" s="355"/>
      <c r="BT102" s="355"/>
      <c r="BU102" s="355"/>
      <c r="BV102" s="355"/>
      <c r="BW102" s="355"/>
      <c r="BX102" s="355"/>
      <c r="BY102" s="355"/>
      <c r="BZ102" s="355"/>
      <c r="CA102" s="355"/>
      <c r="CB102" s="355"/>
      <c r="CC102" s="355"/>
      <c r="CD102" s="355"/>
      <c r="CE102" s="355"/>
      <c r="CF102" s="355"/>
      <c r="CG102" s="355"/>
      <c r="CH102" s="355"/>
      <c r="CI102" s="355"/>
      <c r="CJ102" s="355"/>
      <c r="CK102" s="355"/>
      <c r="CL102" s="355"/>
      <c r="CM102" s="355"/>
      <c r="CN102" s="356"/>
    </row>
    <row r="103" spans="2:92" ht="14.4" thickBot="1" x14ac:dyDescent="0.3">
      <c r="B10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3" s="1417" t="s">
        <v>2372</v>
      </c>
      <c r="D103" s="1418" t="s">
        <v>2014</v>
      </c>
      <c r="E103" s="1419" t="s">
        <v>774</v>
      </c>
      <c r="F103" s="1420" t="str">
        <f>VLOOKUP(TBL5_OptBen[[#This Row],[Option Type (defined list)]],'Option Typs_Grps'!B$2:C$47, 2, FALSE)</f>
        <v>Distribution Options</v>
      </c>
      <c r="G103" s="1417" t="s">
        <v>1783</v>
      </c>
      <c r="H103" s="1418" t="s">
        <v>1937</v>
      </c>
      <c r="I103" s="1421" t="s">
        <v>1509</v>
      </c>
      <c r="J103" s="1422" t="s">
        <v>145</v>
      </c>
      <c r="K103" s="1423">
        <v>2</v>
      </c>
      <c r="L103" s="1224"/>
      <c r="M103" s="366"/>
      <c r="N103" s="366">
        <v>0</v>
      </c>
      <c r="O103" s="366">
        <v>0</v>
      </c>
      <c r="P103" s="366">
        <v>0</v>
      </c>
      <c r="Q103" s="366">
        <v>0</v>
      </c>
      <c r="R103" s="1392">
        <v>0</v>
      </c>
      <c r="S103" s="367">
        <v>0</v>
      </c>
      <c r="T103" s="367">
        <v>0</v>
      </c>
      <c r="U103" s="367">
        <v>0</v>
      </c>
      <c r="V103" s="367">
        <v>0</v>
      </c>
      <c r="W103" s="367">
        <v>0</v>
      </c>
      <c r="X103" s="367">
        <v>0</v>
      </c>
      <c r="Y103" s="367">
        <v>0</v>
      </c>
      <c r="Z103" s="367">
        <v>0</v>
      </c>
      <c r="AA103" s="367">
        <v>0</v>
      </c>
      <c r="AB103" s="367">
        <v>0</v>
      </c>
      <c r="AC103" s="367">
        <v>0</v>
      </c>
      <c r="AD103" s="367">
        <v>0</v>
      </c>
      <c r="AE103" s="367">
        <v>0</v>
      </c>
      <c r="AF103" s="367">
        <v>0</v>
      </c>
      <c r="AG103" s="367">
        <v>0</v>
      </c>
      <c r="AH103" s="367">
        <v>0</v>
      </c>
      <c r="AI103" s="367">
        <v>0</v>
      </c>
      <c r="AJ103" s="367">
        <v>0</v>
      </c>
      <c r="AK103" s="367">
        <v>0</v>
      </c>
      <c r="AL103" s="367">
        <v>0</v>
      </c>
      <c r="AM103" s="367">
        <v>0</v>
      </c>
      <c r="AN103" s="367">
        <v>0</v>
      </c>
      <c r="AO103" s="367">
        <v>0</v>
      </c>
      <c r="AP103" s="367">
        <v>0</v>
      </c>
      <c r="AQ103" s="367">
        <v>0</v>
      </c>
      <c r="AR103" s="367">
        <v>0</v>
      </c>
      <c r="AS103" s="367">
        <v>0</v>
      </c>
      <c r="AT103" s="367">
        <v>0</v>
      </c>
      <c r="AU103" s="367">
        <v>0</v>
      </c>
      <c r="AV103" s="367">
        <v>0</v>
      </c>
      <c r="AW103" s="367">
        <v>0</v>
      </c>
      <c r="AX103" s="367">
        <v>0</v>
      </c>
      <c r="AY103" s="367">
        <v>0</v>
      </c>
      <c r="AZ103" s="367">
        <v>0</v>
      </c>
      <c r="BA103" s="367">
        <v>0</v>
      </c>
      <c r="BB103" s="367">
        <v>0</v>
      </c>
      <c r="BC103" s="367">
        <v>0</v>
      </c>
      <c r="BD103" s="367">
        <v>0</v>
      </c>
      <c r="BE103" s="367">
        <v>0</v>
      </c>
      <c r="BF103" s="367">
        <v>0</v>
      </c>
      <c r="BG103" s="367">
        <v>0</v>
      </c>
      <c r="BH103" s="367">
        <v>0</v>
      </c>
      <c r="BI103" s="367">
        <v>0</v>
      </c>
      <c r="BJ103" s="367">
        <v>0</v>
      </c>
      <c r="BK103" s="367">
        <v>0</v>
      </c>
      <c r="BL103" s="367">
        <v>0</v>
      </c>
      <c r="BM103" s="367">
        <v>0</v>
      </c>
      <c r="BN103" s="367">
        <v>0</v>
      </c>
      <c r="BO103" s="367">
        <v>0</v>
      </c>
      <c r="BP103" s="368"/>
      <c r="BQ103" s="355"/>
      <c r="BR103" s="355"/>
      <c r="BS103" s="355"/>
      <c r="BT103" s="355"/>
      <c r="BU103" s="355"/>
      <c r="BV103" s="355"/>
      <c r="BW103" s="355"/>
      <c r="BX103" s="355"/>
      <c r="BY103" s="355"/>
      <c r="BZ103" s="355"/>
      <c r="CA103" s="355"/>
      <c r="CB103" s="355"/>
      <c r="CC103" s="355"/>
      <c r="CD103" s="355"/>
      <c r="CE103" s="355"/>
      <c r="CF103" s="355"/>
      <c r="CG103" s="355"/>
      <c r="CH103" s="355"/>
      <c r="CI103" s="355"/>
      <c r="CJ103" s="355"/>
      <c r="CK103" s="355"/>
      <c r="CL103" s="355"/>
      <c r="CM103" s="355"/>
      <c r="CN103" s="356"/>
    </row>
    <row r="104" spans="2:92" ht="14.4" thickBot="1" x14ac:dyDescent="0.3">
      <c r="B10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4" s="1417" t="s">
        <v>2372</v>
      </c>
      <c r="D104" s="1418" t="s">
        <v>2014</v>
      </c>
      <c r="E104" s="1419" t="s">
        <v>774</v>
      </c>
      <c r="F104" s="1420" t="str">
        <f>VLOOKUP(TBL5_OptBen[[#This Row],[Option Type (defined list)]],'Option Typs_Grps'!B$2:C$47, 2, FALSE)</f>
        <v>Distribution Options</v>
      </c>
      <c r="G104" s="1417" t="s">
        <v>1783</v>
      </c>
      <c r="H104" s="1418" t="s">
        <v>1937</v>
      </c>
      <c r="I104" s="1421" t="s">
        <v>354</v>
      </c>
      <c r="J104" s="1422" t="s">
        <v>145</v>
      </c>
      <c r="K104" s="1423">
        <v>2</v>
      </c>
      <c r="L104" s="1224"/>
      <c r="M104" s="366"/>
      <c r="N104" s="366">
        <v>0</v>
      </c>
      <c r="O104" s="366">
        <v>0</v>
      </c>
      <c r="P104" s="366">
        <v>0</v>
      </c>
      <c r="Q104" s="366">
        <v>0</v>
      </c>
      <c r="R104" s="1392">
        <v>0</v>
      </c>
      <c r="S104" s="367">
        <v>0</v>
      </c>
      <c r="T104" s="367">
        <v>0</v>
      </c>
      <c r="U104" s="367">
        <v>0</v>
      </c>
      <c r="V104" s="367">
        <v>0</v>
      </c>
      <c r="W104" s="367">
        <v>0</v>
      </c>
      <c r="X104" s="367">
        <v>0</v>
      </c>
      <c r="Y104" s="367">
        <v>0</v>
      </c>
      <c r="Z104" s="367">
        <v>0</v>
      </c>
      <c r="AA104" s="367">
        <v>0</v>
      </c>
      <c r="AB104" s="367">
        <v>0</v>
      </c>
      <c r="AC104" s="367">
        <v>0</v>
      </c>
      <c r="AD104" s="367">
        <v>0</v>
      </c>
      <c r="AE104" s="367">
        <v>0</v>
      </c>
      <c r="AF104" s="367">
        <v>0</v>
      </c>
      <c r="AG104" s="367">
        <v>0</v>
      </c>
      <c r="AH104" s="367">
        <v>0</v>
      </c>
      <c r="AI104" s="367">
        <v>0</v>
      </c>
      <c r="AJ104" s="367">
        <v>0</v>
      </c>
      <c r="AK104" s="367">
        <v>0</v>
      </c>
      <c r="AL104" s="367">
        <v>0</v>
      </c>
      <c r="AM104" s="367">
        <v>0</v>
      </c>
      <c r="AN104" s="367">
        <v>0</v>
      </c>
      <c r="AO104" s="367">
        <v>0</v>
      </c>
      <c r="AP104" s="367">
        <v>0</v>
      </c>
      <c r="AQ104" s="367">
        <v>0</v>
      </c>
      <c r="AR104" s="367">
        <v>0</v>
      </c>
      <c r="AS104" s="367">
        <v>0</v>
      </c>
      <c r="AT104" s="367">
        <v>0</v>
      </c>
      <c r="AU104" s="367">
        <v>0</v>
      </c>
      <c r="AV104" s="367">
        <v>0</v>
      </c>
      <c r="AW104" s="367">
        <v>0</v>
      </c>
      <c r="AX104" s="367">
        <v>0</v>
      </c>
      <c r="AY104" s="367">
        <v>0</v>
      </c>
      <c r="AZ104" s="367">
        <v>0</v>
      </c>
      <c r="BA104" s="367">
        <v>0</v>
      </c>
      <c r="BB104" s="367">
        <v>0</v>
      </c>
      <c r="BC104" s="367">
        <v>0</v>
      </c>
      <c r="BD104" s="367">
        <v>0</v>
      </c>
      <c r="BE104" s="367">
        <v>0</v>
      </c>
      <c r="BF104" s="367">
        <v>0</v>
      </c>
      <c r="BG104" s="367">
        <v>0</v>
      </c>
      <c r="BH104" s="367">
        <v>0</v>
      </c>
      <c r="BI104" s="367">
        <v>0</v>
      </c>
      <c r="BJ104" s="367">
        <v>0</v>
      </c>
      <c r="BK104" s="367">
        <v>0</v>
      </c>
      <c r="BL104" s="367">
        <v>0</v>
      </c>
      <c r="BM104" s="367">
        <v>0</v>
      </c>
      <c r="BN104" s="367">
        <v>0</v>
      </c>
      <c r="BO104" s="367">
        <v>0</v>
      </c>
      <c r="BP104" s="368"/>
      <c r="BQ104" s="355"/>
      <c r="BR104" s="355"/>
      <c r="BS104" s="355"/>
      <c r="BT104" s="355"/>
      <c r="BU104" s="355"/>
      <c r="BV104" s="355"/>
      <c r="BW104" s="355"/>
      <c r="BX104" s="355"/>
      <c r="BY104" s="355"/>
      <c r="BZ104" s="355"/>
      <c r="CA104" s="355"/>
      <c r="CB104" s="355"/>
      <c r="CC104" s="355"/>
      <c r="CD104" s="355"/>
      <c r="CE104" s="355"/>
      <c r="CF104" s="355"/>
      <c r="CG104" s="355"/>
      <c r="CH104" s="355"/>
      <c r="CI104" s="355"/>
      <c r="CJ104" s="355"/>
      <c r="CK104" s="355"/>
      <c r="CL104" s="355"/>
      <c r="CM104" s="355"/>
      <c r="CN104" s="356"/>
    </row>
    <row r="105" spans="2:92" ht="14.4" thickBot="1" x14ac:dyDescent="0.3">
      <c r="B10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5" s="1417" t="s">
        <v>2373</v>
      </c>
      <c r="D105" s="1418" t="s">
        <v>2015</v>
      </c>
      <c r="E105" s="1419" t="s">
        <v>774</v>
      </c>
      <c r="F105" s="1420" t="str">
        <f>VLOOKUP(TBL5_OptBen[[#This Row],[Option Type (defined list)]],'Option Typs_Grps'!B$2:C$47, 2, FALSE)</f>
        <v>Distribution Options</v>
      </c>
      <c r="G105" s="1417" t="s">
        <v>1783</v>
      </c>
      <c r="H105" s="1418" t="s">
        <v>1937</v>
      </c>
      <c r="I105" s="1421" t="s">
        <v>354</v>
      </c>
      <c r="J105" s="1422" t="s">
        <v>145</v>
      </c>
      <c r="K105" s="1423">
        <v>2</v>
      </c>
      <c r="L105" s="1224"/>
      <c r="M105" s="366"/>
      <c r="N105" s="366"/>
      <c r="O105" s="366"/>
      <c r="P105" s="366"/>
      <c r="Q105" s="366"/>
      <c r="R105" s="1392"/>
      <c r="S105" s="367">
        <v>-15</v>
      </c>
      <c r="T105" s="367">
        <v>-15</v>
      </c>
      <c r="U105" s="367">
        <v>-15</v>
      </c>
      <c r="V105" s="367">
        <v>-15</v>
      </c>
      <c r="W105" s="367">
        <v>-15</v>
      </c>
      <c r="X105" s="367">
        <v>-15</v>
      </c>
      <c r="Y105" s="367">
        <v>-15</v>
      </c>
      <c r="Z105" s="367">
        <v>-15</v>
      </c>
      <c r="AA105" s="367">
        <v>-15</v>
      </c>
      <c r="AB105" s="367">
        <v>-15</v>
      </c>
      <c r="AC105" s="367">
        <v>-15</v>
      </c>
      <c r="AD105" s="367">
        <v>-15</v>
      </c>
      <c r="AE105" s="367">
        <v>-15</v>
      </c>
      <c r="AF105" s="367">
        <v>-15</v>
      </c>
      <c r="AG105" s="367">
        <v>-15</v>
      </c>
      <c r="AH105" s="367">
        <v>-15</v>
      </c>
      <c r="AI105" s="367">
        <v>-15</v>
      </c>
      <c r="AJ105" s="367">
        <v>-15</v>
      </c>
      <c r="AK105" s="367">
        <v>-15</v>
      </c>
      <c r="AL105" s="367">
        <v>-15</v>
      </c>
      <c r="AM105" s="367">
        <v>-15</v>
      </c>
      <c r="AN105" s="367">
        <v>-15</v>
      </c>
      <c r="AO105" s="367">
        <v>-15</v>
      </c>
      <c r="AP105" s="367">
        <v>-15</v>
      </c>
      <c r="AQ105" s="367">
        <v>-15</v>
      </c>
      <c r="AR105" s="367">
        <v>-15</v>
      </c>
      <c r="AS105" s="367">
        <v>-15</v>
      </c>
      <c r="AT105" s="367">
        <v>-15</v>
      </c>
      <c r="AU105" s="367">
        <v>-15</v>
      </c>
      <c r="AV105" s="367">
        <v>-15</v>
      </c>
      <c r="AW105" s="367">
        <v>-15</v>
      </c>
      <c r="AX105" s="367">
        <v>-15</v>
      </c>
      <c r="AY105" s="367">
        <v>-15</v>
      </c>
      <c r="AZ105" s="367">
        <v>-15</v>
      </c>
      <c r="BA105" s="367">
        <v>-15</v>
      </c>
      <c r="BB105" s="367">
        <v>-15</v>
      </c>
      <c r="BC105" s="367">
        <v>-15</v>
      </c>
      <c r="BD105" s="367">
        <v>-15</v>
      </c>
      <c r="BE105" s="367">
        <v>-15</v>
      </c>
      <c r="BF105" s="367">
        <v>-15</v>
      </c>
      <c r="BG105" s="367">
        <v>-15</v>
      </c>
      <c r="BH105" s="367">
        <v>-15</v>
      </c>
      <c r="BI105" s="367">
        <v>-15</v>
      </c>
      <c r="BJ105" s="367">
        <v>-15</v>
      </c>
      <c r="BK105" s="367">
        <v>-15</v>
      </c>
      <c r="BL105" s="367">
        <v>-15</v>
      </c>
      <c r="BM105" s="367">
        <v>-15</v>
      </c>
      <c r="BN105" s="367">
        <v>-15</v>
      </c>
      <c r="BO105" s="367">
        <v>-15</v>
      </c>
      <c r="BP105" s="368"/>
      <c r="BQ105" s="355"/>
      <c r="BR105" s="355"/>
      <c r="BS105" s="355"/>
      <c r="BT105" s="355"/>
      <c r="BU105" s="355"/>
      <c r="BV105" s="355"/>
      <c r="BW105" s="355"/>
      <c r="BX105" s="355"/>
      <c r="BY105" s="355"/>
      <c r="BZ105" s="355"/>
      <c r="CA105" s="355"/>
      <c r="CB105" s="355"/>
      <c r="CC105" s="355"/>
      <c r="CD105" s="355"/>
      <c r="CE105" s="355"/>
      <c r="CF105" s="355"/>
      <c r="CG105" s="355"/>
      <c r="CH105" s="355"/>
      <c r="CI105" s="355"/>
      <c r="CJ105" s="355"/>
      <c r="CK105" s="355"/>
      <c r="CL105" s="355"/>
      <c r="CM105" s="355"/>
      <c r="CN105" s="356"/>
    </row>
    <row r="106" spans="2:92" ht="14.4" thickBot="1" x14ac:dyDescent="0.3">
      <c r="B10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6" s="1417" t="s">
        <v>2373</v>
      </c>
      <c r="D106" s="1418" t="s">
        <v>2015</v>
      </c>
      <c r="E106" s="1419" t="s">
        <v>774</v>
      </c>
      <c r="F106" s="1420" t="str">
        <f>VLOOKUP(TBL5_OptBen[[#This Row],[Option Type (defined list)]],'Option Typs_Grps'!B$2:C$47, 2, FALSE)</f>
        <v>Distribution Options</v>
      </c>
      <c r="G106" s="1417" t="s">
        <v>1783</v>
      </c>
      <c r="H106" s="1418" t="s">
        <v>1937</v>
      </c>
      <c r="I106" s="1421" t="s">
        <v>1509</v>
      </c>
      <c r="J106" s="1422" t="s">
        <v>145</v>
      </c>
      <c r="K106" s="1423">
        <v>2</v>
      </c>
      <c r="L106" s="1224"/>
      <c r="M106" s="366"/>
      <c r="N106" s="366"/>
      <c r="O106" s="366"/>
      <c r="P106" s="366"/>
      <c r="Q106" s="366"/>
      <c r="R106" s="1392"/>
      <c r="S106" s="367">
        <v>15</v>
      </c>
      <c r="T106" s="367">
        <v>15</v>
      </c>
      <c r="U106" s="367">
        <v>15</v>
      </c>
      <c r="V106" s="367">
        <v>15</v>
      </c>
      <c r="W106" s="367">
        <v>15</v>
      </c>
      <c r="X106" s="367">
        <v>15</v>
      </c>
      <c r="Y106" s="367">
        <v>15</v>
      </c>
      <c r="Z106" s="367">
        <v>15</v>
      </c>
      <c r="AA106" s="367">
        <v>15</v>
      </c>
      <c r="AB106" s="367">
        <v>15</v>
      </c>
      <c r="AC106" s="367">
        <v>15</v>
      </c>
      <c r="AD106" s="367">
        <v>15</v>
      </c>
      <c r="AE106" s="367">
        <v>15</v>
      </c>
      <c r="AF106" s="367">
        <v>15</v>
      </c>
      <c r="AG106" s="367">
        <v>15</v>
      </c>
      <c r="AH106" s="367">
        <v>15</v>
      </c>
      <c r="AI106" s="367">
        <v>15</v>
      </c>
      <c r="AJ106" s="367">
        <v>15</v>
      </c>
      <c r="AK106" s="367">
        <v>15</v>
      </c>
      <c r="AL106" s="367">
        <v>15</v>
      </c>
      <c r="AM106" s="367">
        <v>15</v>
      </c>
      <c r="AN106" s="367">
        <v>15</v>
      </c>
      <c r="AO106" s="367">
        <v>15</v>
      </c>
      <c r="AP106" s="367">
        <v>15</v>
      </c>
      <c r="AQ106" s="367">
        <v>15</v>
      </c>
      <c r="AR106" s="367">
        <v>15</v>
      </c>
      <c r="AS106" s="367">
        <v>15</v>
      </c>
      <c r="AT106" s="367">
        <v>15</v>
      </c>
      <c r="AU106" s="367">
        <v>15</v>
      </c>
      <c r="AV106" s="367">
        <v>15</v>
      </c>
      <c r="AW106" s="367">
        <v>15</v>
      </c>
      <c r="AX106" s="367">
        <v>15</v>
      </c>
      <c r="AY106" s="367">
        <v>15</v>
      </c>
      <c r="AZ106" s="367">
        <v>15</v>
      </c>
      <c r="BA106" s="367">
        <v>15</v>
      </c>
      <c r="BB106" s="367">
        <v>15</v>
      </c>
      <c r="BC106" s="367">
        <v>15</v>
      </c>
      <c r="BD106" s="367">
        <v>15</v>
      </c>
      <c r="BE106" s="367">
        <v>15</v>
      </c>
      <c r="BF106" s="367">
        <v>15</v>
      </c>
      <c r="BG106" s="367">
        <v>15</v>
      </c>
      <c r="BH106" s="367">
        <v>15</v>
      </c>
      <c r="BI106" s="367">
        <v>15</v>
      </c>
      <c r="BJ106" s="367">
        <v>15</v>
      </c>
      <c r="BK106" s="367">
        <v>15</v>
      </c>
      <c r="BL106" s="367">
        <v>15</v>
      </c>
      <c r="BM106" s="367">
        <v>15</v>
      </c>
      <c r="BN106" s="367">
        <v>15</v>
      </c>
      <c r="BO106" s="367">
        <v>15</v>
      </c>
      <c r="BP106" s="368"/>
      <c r="BQ106" s="355"/>
      <c r="BR106" s="355"/>
      <c r="BS106" s="355"/>
      <c r="BT106" s="355"/>
      <c r="BU106" s="355"/>
      <c r="BV106" s="355"/>
      <c r="BW106" s="355"/>
      <c r="BX106" s="355"/>
      <c r="BY106" s="355"/>
      <c r="BZ106" s="355"/>
      <c r="CA106" s="355"/>
      <c r="CB106" s="355"/>
      <c r="CC106" s="355"/>
      <c r="CD106" s="355"/>
      <c r="CE106" s="355"/>
      <c r="CF106" s="355"/>
      <c r="CG106" s="355"/>
      <c r="CH106" s="355"/>
      <c r="CI106" s="355"/>
      <c r="CJ106" s="355"/>
      <c r="CK106" s="355"/>
      <c r="CL106" s="355"/>
      <c r="CM106" s="355"/>
      <c r="CN106" s="356"/>
    </row>
    <row r="107" spans="2:92" ht="14.4" thickBot="1" x14ac:dyDescent="0.3">
      <c r="B10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7" s="1417" t="s">
        <v>2374</v>
      </c>
      <c r="D107" s="1418" t="s">
        <v>2016</v>
      </c>
      <c r="E107" s="1419" t="s">
        <v>774</v>
      </c>
      <c r="F107" s="1420" t="str">
        <f>VLOOKUP(TBL5_OptBen[[#This Row],[Option Type (defined list)]],'Option Typs_Grps'!B$2:C$47, 2, FALSE)</f>
        <v>Distribution Options</v>
      </c>
      <c r="G107" s="1417" t="s">
        <v>1783</v>
      </c>
      <c r="H107" s="1418" t="s">
        <v>1937</v>
      </c>
      <c r="I107" s="1421" t="s">
        <v>1497</v>
      </c>
      <c r="J107" s="1422" t="s">
        <v>145</v>
      </c>
      <c r="K107" s="1423">
        <v>2</v>
      </c>
      <c r="L107" s="1224"/>
      <c r="M107" s="366"/>
      <c r="N107" s="366"/>
      <c r="O107" s="366"/>
      <c r="P107" s="366"/>
      <c r="Q107" s="366"/>
      <c r="R107" s="1392"/>
      <c r="S107" s="367"/>
      <c r="T107" s="367"/>
      <c r="U107" s="367"/>
      <c r="V107" s="367"/>
      <c r="W107" s="367"/>
      <c r="X107" s="367">
        <v>21</v>
      </c>
      <c r="Y107" s="367">
        <v>21</v>
      </c>
      <c r="Z107" s="367">
        <v>21</v>
      </c>
      <c r="AA107" s="367">
        <v>21</v>
      </c>
      <c r="AB107" s="367">
        <v>21</v>
      </c>
      <c r="AC107" s="367">
        <v>21</v>
      </c>
      <c r="AD107" s="367">
        <v>21</v>
      </c>
      <c r="AE107" s="367">
        <v>21</v>
      </c>
      <c r="AF107" s="367">
        <v>21</v>
      </c>
      <c r="AG107" s="367">
        <v>21</v>
      </c>
      <c r="AH107" s="367">
        <v>21</v>
      </c>
      <c r="AI107" s="367">
        <v>21</v>
      </c>
      <c r="AJ107" s="367">
        <v>21</v>
      </c>
      <c r="AK107" s="367">
        <v>21</v>
      </c>
      <c r="AL107" s="367">
        <v>21</v>
      </c>
      <c r="AM107" s="367">
        <v>21</v>
      </c>
      <c r="AN107" s="367">
        <v>21</v>
      </c>
      <c r="AO107" s="367">
        <v>21</v>
      </c>
      <c r="AP107" s="367">
        <v>21</v>
      </c>
      <c r="AQ107" s="367">
        <v>21</v>
      </c>
      <c r="AR107" s="367">
        <v>21</v>
      </c>
      <c r="AS107" s="367">
        <v>21</v>
      </c>
      <c r="AT107" s="367">
        <v>21</v>
      </c>
      <c r="AU107" s="367">
        <v>21</v>
      </c>
      <c r="AV107" s="367">
        <v>21</v>
      </c>
      <c r="AW107" s="367">
        <v>21</v>
      </c>
      <c r="AX107" s="367">
        <v>21</v>
      </c>
      <c r="AY107" s="367">
        <v>21</v>
      </c>
      <c r="AZ107" s="367">
        <v>21</v>
      </c>
      <c r="BA107" s="367">
        <v>21</v>
      </c>
      <c r="BB107" s="367">
        <v>21</v>
      </c>
      <c r="BC107" s="367">
        <v>21</v>
      </c>
      <c r="BD107" s="367">
        <v>21</v>
      </c>
      <c r="BE107" s="367">
        <v>21</v>
      </c>
      <c r="BF107" s="367">
        <v>21</v>
      </c>
      <c r="BG107" s="367">
        <v>21</v>
      </c>
      <c r="BH107" s="367">
        <v>21</v>
      </c>
      <c r="BI107" s="367">
        <v>21</v>
      </c>
      <c r="BJ107" s="367">
        <v>21</v>
      </c>
      <c r="BK107" s="367">
        <v>21</v>
      </c>
      <c r="BL107" s="367">
        <v>21</v>
      </c>
      <c r="BM107" s="367">
        <v>21</v>
      </c>
      <c r="BN107" s="367">
        <v>21</v>
      </c>
      <c r="BO107" s="367">
        <v>21</v>
      </c>
      <c r="BP107" s="368"/>
      <c r="BQ107" s="355"/>
      <c r="BR107" s="355"/>
      <c r="BS107" s="355"/>
      <c r="BT107" s="355"/>
      <c r="BU107" s="355"/>
      <c r="BV107" s="355"/>
      <c r="BW107" s="355"/>
      <c r="BX107" s="355"/>
      <c r="BY107" s="355"/>
      <c r="BZ107" s="355"/>
      <c r="CA107" s="355"/>
      <c r="CB107" s="355"/>
      <c r="CC107" s="355"/>
      <c r="CD107" s="355"/>
      <c r="CE107" s="355"/>
      <c r="CF107" s="355"/>
      <c r="CG107" s="355"/>
      <c r="CH107" s="355"/>
      <c r="CI107" s="355"/>
      <c r="CJ107" s="355"/>
      <c r="CK107" s="355"/>
      <c r="CL107" s="355"/>
      <c r="CM107" s="355"/>
      <c r="CN107" s="356"/>
    </row>
    <row r="108" spans="2:92" ht="14.4" thickBot="1" x14ac:dyDescent="0.3">
      <c r="B10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8" s="1417" t="s">
        <v>2374</v>
      </c>
      <c r="D108" s="1418" t="s">
        <v>2016</v>
      </c>
      <c r="E108" s="1419" t="s">
        <v>774</v>
      </c>
      <c r="F108" s="1420" t="str">
        <f>VLOOKUP(TBL5_OptBen[[#This Row],[Option Type (defined list)]],'Option Typs_Grps'!B$2:C$47, 2, FALSE)</f>
        <v>Distribution Options</v>
      </c>
      <c r="G108" s="1417" t="s">
        <v>1783</v>
      </c>
      <c r="H108" s="1418" t="s">
        <v>1937</v>
      </c>
      <c r="I108" s="1421" t="s">
        <v>354</v>
      </c>
      <c r="J108" s="1422" t="s">
        <v>145</v>
      </c>
      <c r="K108" s="1423">
        <v>2</v>
      </c>
      <c r="L108" s="1224"/>
      <c r="M108" s="366"/>
      <c r="N108" s="366"/>
      <c r="O108" s="366"/>
      <c r="P108" s="366"/>
      <c r="Q108" s="366"/>
      <c r="R108" s="1392"/>
      <c r="S108" s="367"/>
      <c r="T108" s="367"/>
      <c r="U108" s="367"/>
      <c r="V108" s="367"/>
      <c r="W108" s="367"/>
      <c r="X108" s="367">
        <v>-21</v>
      </c>
      <c r="Y108" s="367">
        <v>-21</v>
      </c>
      <c r="Z108" s="367">
        <v>-21</v>
      </c>
      <c r="AA108" s="367">
        <v>-21</v>
      </c>
      <c r="AB108" s="367">
        <v>-21</v>
      </c>
      <c r="AC108" s="367">
        <v>-21</v>
      </c>
      <c r="AD108" s="367">
        <v>-21</v>
      </c>
      <c r="AE108" s="367">
        <v>-21</v>
      </c>
      <c r="AF108" s="367">
        <v>-21</v>
      </c>
      <c r="AG108" s="367">
        <v>-21</v>
      </c>
      <c r="AH108" s="367">
        <v>-21</v>
      </c>
      <c r="AI108" s="367">
        <v>-21</v>
      </c>
      <c r="AJ108" s="367">
        <v>-21</v>
      </c>
      <c r="AK108" s="367">
        <v>-21</v>
      </c>
      <c r="AL108" s="367">
        <v>-21</v>
      </c>
      <c r="AM108" s="367">
        <v>-21</v>
      </c>
      <c r="AN108" s="367">
        <v>-21</v>
      </c>
      <c r="AO108" s="367">
        <v>-21</v>
      </c>
      <c r="AP108" s="367">
        <v>-21</v>
      </c>
      <c r="AQ108" s="367">
        <v>-21</v>
      </c>
      <c r="AR108" s="367">
        <v>-21</v>
      </c>
      <c r="AS108" s="367">
        <v>-21</v>
      </c>
      <c r="AT108" s="367">
        <v>-21</v>
      </c>
      <c r="AU108" s="367">
        <v>-21</v>
      </c>
      <c r="AV108" s="367">
        <v>-21</v>
      </c>
      <c r="AW108" s="367">
        <v>-21</v>
      </c>
      <c r="AX108" s="367">
        <v>-21</v>
      </c>
      <c r="AY108" s="367">
        <v>-21</v>
      </c>
      <c r="AZ108" s="367">
        <v>-21</v>
      </c>
      <c r="BA108" s="367">
        <v>-21</v>
      </c>
      <c r="BB108" s="367">
        <v>-21</v>
      </c>
      <c r="BC108" s="367">
        <v>-21</v>
      </c>
      <c r="BD108" s="367">
        <v>-21</v>
      </c>
      <c r="BE108" s="367">
        <v>-21</v>
      </c>
      <c r="BF108" s="367">
        <v>-21</v>
      </c>
      <c r="BG108" s="367">
        <v>-21</v>
      </c>
      <c r="BH108" s="367">
        <v>-21</v>
      </c>
      <c r="BI108" s="367">
        <v>-21</v>
      </c>
      <c r="BJ108" s="367">
        <v>-21</v>
      </c>
      <c r="BK108" s="367">
        <v>-21</v>
      </c>
      <c r="BL108" s="367">
        <v>-21</v>
      </c>
      <c r="BM108" s="367">
        <v>-21</v>
      </c>
      <c r="BN108" s="367">
        <v>-21</v>
      </c>
      <c r="BO108" s="367">
        <v>-21</v>
      </c>
      <c r="BP108" s="368"/>
      <c r="BQ108" s="355"/>
      <c r="BR108" s="355"/>
      <c r="BS108" s="355"/>
      <c r="BT108" s="355"/>
      <c r="BU108" s="355"/>
      <c r="BV108" s="355"/>
      <c r="BW108" s="355"/>
      <c r="BX108" s="355"/>
      <c r="BY108" s="355"/>
      <c r="BZ108" s="355"/>
      <c r="CA108" s="355"/>
      <c r="CB108" s="355"/>
      <c r="CC108" s="355"/>
      <c r="CD108" s="355"/>
      <c r="CE108" s="355"/>
      <c r="CF108" s="355"/>
      <c r="CG108" s="355"/>
      <c r="CH108" s="355"/>
      <c r="CI108" s="355"/>
      <c r="CJ108" s="355"/>
      <c r="CK108" s="355"/>
      <c r="CL108" s="355"/>
      <c r="CM108" s="355"/>
      <c r="CN108" s="356"/>
    </row>
    <row r="109" spans="2:92" ht="14.4" thickBot="1" x14ac:dyDescent="0.3">
      <c r="B10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9" s="1417" t="s">
        <v>2096</v>
      </c>
      <c r="D109" s="1418" t="s">
        <v>2095</v>
      </c>
      <c r="E109" s="1419" t="s">
        <v>1230</v>
      </c>
      <c r="F109" s="1420" t="str">
        <f>VLOOKUP(TBL5_OptBen[[#This Row],[Option Type (defined list)]],'Option Typs_Grps'!B$2:C$47, 2, FALSE)</f>
        <v>Customer Options</v>
      </c>
      <c r="G109" s="1417" t="s">
        <v>1783</v>
      </c>
      <c r="H109" s="1418" t="s">
        <v>1939</v>
      </c>
      <c r="I109" s="1421" t="s">
        <v>354</v>
      </c>
      <c r="J109" s="1422" t="s">
        <v>145</v>
      </c>
      <c r="K109" s="1423">
        <v>2</v>
      </c>
      <c r="L109" s="1224"/>
      <c r="M109" s="366"/>
      <c r="N109" s="366">
        <v>8.7309999999999999</v>
      </c>
      <c r="O109" s="366">
        <v>8.71387</v>
      </c>
      <c r="P109" s="366">
        <v>8.6967599999999994</v>
      </c>
      <c r="Q109" s="366">
        <v>8.6796299999999995</v>
      </c>
      <c r="R109" s="1392">
        <v>8.6624999999999996</v>
      </c>
      <c r="S109" s="367">
        <v>8.6453699999999998</v>
      </c>
      <c r="T109" s="367">
        <v>8.6282499999999995</v>
      </c>
      <c r="U109" s="367">
        <v>8.6111299999999993</v>
      </c>
      <c r="V109" s="367">
        <v>8.5939999999999994</v>
      </c>
      <c r="W109" s="367">
        <v>8.5768699999999995</v>
      </c>
      <c r="X109" s="367">
        <v>8.5597499999999993</v>
      </c>
      <c r="Y109" s="367">
        <v>8.5426300000000008</v>
      </c>
      <c r="Z109" s="367">
        <v>8.5254999999999992</v>
      </c>
      <c r="AA109" s="367">
        <v>8.5083699999999993</v>
      </c>
      <c r="AB109" s="367">
        <v>8.4912600000000005</v>
      </c>
      <c r="AC109" s="367">
        <v>8.4741300000000006</v>
      </c>
      <c r="AD109" s="367">
        <v>8.4570000000000007</v>
      </c>
      <c r="AE109" s="367">
        <v>8.4398700000000009</v>
      </c>
      <c r="AF109" s="367"/>
      <c r="AG109" s="367"/>
      <c r="AH109" s="367"/>
      <c r="AI109" s="367"/>
      <c r="AJ109" s="367"/>
      <c r="AK109" s="367"/>
      <c r="AL109" s="367"/>
      <c r="AM109" s="367"/>
      <c r="AN109" s="367"/>
      <c r="AO109" s="367"/>
      <c r="AP109" s="367"/>
      <c r="AQ109" s="367"/>
      <c r="AR109" s="367"/>
      <c r="AS109" s="367"/>
      <c r="AT109" s="367"/>
      <c r="AU109" s="367"/>
      <c r="AV109" s="367"/>
      <c r="AW109" s="367"/>
      <c r="AX109" s="367"/>
      <c r="AY109" s="367"/>
      <c r="AZ109" s="367"/>
      <c r="BA109" s="367"/>
      <c r="BB109" s="367"/>
      <c r="BC109" s="367"/>
      <c r="BD109" s="367"/>
      <c r="BE109" s="367"/>
      <c r="BF109" s="367"/>
      <c r="BG109" s="367"/>
      <c r="BH109" s="367"/>
      <c r="BI109" s="367"/>
      <c r="BJ109" s="367"/>
      <c r="BK109" s="367"/>
      <c r="BL109" s="367"/>
      <c r="BM109" s="367"/>
      <c r="BN109" s="367"/>
      <c r="BO109" s="367"/>
      <c r="BP109" s="368"/>
      <c r="BQ109" s="355"/>
      <c r="BR109" s="355"/>
      <c r="BS109" s="355"/>
      <c r="BT109" s="355"/>
      <c r="BU109" s="355"/>
      <c r="BV109" s="355"/>
      <c r="BW109" s="355"/>
      <c r="BX109" s="355"/>
      <c r="BY109" s="355"/>
      <c r="BZ109" s="355"/>
      <c r="CA109" s="355"/>
      <c r="CB109" s="355"/>
      <c r="CC109" s="355"/>
      <c r="CD109" s="355"/>
      <c r="CE109" s="355"/>
      <c r="CF109" s="355"/>
      <c r="CG109" s="355"/>
      <c r="CH109" s="355"/>
      <c r="CI109" s="355"/>
      <c r="CJ109" s="355"/>
      <c r="CK109" s="355"/>
      <c r="CL109" s="355"/>
      <c r="CM109" s="355"/>
      <c r="CN109" s="356"/>
    </row>
    <row r="110" spans="2:92" ht="14.4" thickBot="1" x14ac:dyDescent="0.3">
      <c r="B11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0" s="1417" t="s">
        <v>2084</v>
      </c>
      <c r="D110" s="1418" t="s">
        <v>2083</v>
      </c>
      <c r="E110" s="1419" t="s">
        <v>780</v>
      </c>
      <c r="F110" s="1420" t="str">
        <f>VLOOKUP(TBL5_OptBen[[#This Row],[Option Type (defined list)]],'Option Typs_Grps'!B$2:C$47, 2, FALSE)</f>
        <v>Customer Options</v>
      </c>
      <c r="G110" s="1417" t="s">
        <v>1783</v>
      </c>
      <c r="H110" s="1418" t="s">
        <v>1939</v>
      </c>
      <c r="I110" s="1421" t="s">
        <v>354</v>
      </c>
      <c r="J110" s="1422" t="s">
        <v>145</v>
      </c>
      <c r="K110" s="1423">
        <v>2</v>
      </c>
      <c r="L110" s="1224"/>
      <c r="M110" s="366"/>
      <c r="N110" s="366"/>
      <c r="O110" s="366"/>
      <c r="P110" s="366"/>
      <c r="Q110" s="366"/>
      <c r="R110" s="1392">
        <v>0</v>
      </c>
      <c r="S110" s="367">
        <v>0</v>
      </c>
      <c r="T110" s="367">
        <v>0</v>
      </c>
      <c r="U110" s="367">
        <v>0</v>
      </c>
      <c r="V110" s="367">
        <v>0</v>
      </c>
      <c r="W110" s="367">
        <v>0</v>
      </c>
      <c r="X110" s="367">
        <v>0</v>
      </c>
      <c r="Y110" s="367">
        <v>0</v>
      </c>
      <c r="Z110" s="367">
        <v>0</v>
      </c>
      <c r="AA110" s="367">
        <v>0</v>
      </c>
      <c r="AB110" s="367">
        <v>0</v>
      </c>
      <c r="AC110" s="367">
        <v>0</v>
      </c>
      <c r="AD110" s="367">
        <v>0</v>
      </c>
      <c r="AE110" s="367">
        <v>0</v>
      </c>
      <c r="AF110" s="367">
        <v>0</v>
      </c>
      <c r="AG110" s="367">
        <v>0</v>
      </c>
      <c r="AH110" s="367">
        <v>0</v>
      </c>
      <c r="AI110" s="367">
        <v>0</v>
      </c>
      <c r="AJ110" s="367">
        <v>0</v>
      </c>
      <c r="AK110" s="367">
        <v>0</v>
      </c>
      <c r="AL110" s="367">
        <v>0</v>
      </c>
      <c r="AM110" s="367">
        <v>0</v>
      </c>
      <c r="AN110" s="367">
        <v>0</v>
      </c>
      <c r="AO110" s="367">
        <v>0</v>
      </c>
      <c r="AP110" s="367">
        <v>0</v>
      </c>
      <c r="AQ110" s="367">
        <v>0</v>
      </c>
      <c r="AR110" s="367">
        <v>0</v>
      </c>
      <c r="AS110" s="367">
        <v>0</v>
      </c>
      <c r="AT110" s="367">
        <v>0</v>
      </c>
      <c r="AU110" s="367">
        <v>0</v>
      </c>
      <c r="AV110" s="367">
        <v>0</v>
      </c>
      <c r="AW110" s="367">
        <v>0</v>
      </c>
      <c r="AX110" s="367">
        <v>0</v>
      </c>
      <c r="AY110" s="367">
        <v>0</v>
      </c>
      <c r="AZ110" s="367">
        <v>0</v>
      </c>
      <c r="BA110" s="367">
        <v>0</v>
      </c>
      <c r="BB110" s="367">
        <v>0</v>
      </c>
      <c r="BC110" s="367">
        <v>0</v>
      </c>
      <c r="BD110" s="367">
        <v>0</v>
      </c>
      <c r="BE110" s="367">
        <v>0</v>
      </c>
      <c r="BF110" s="367">
        <v>0</v>
      </c>
      <c r="BG110" s="367">
        <v>0</v>
      </c>
      <c r="BH110" s="367">
        <v>0</v>
      </c>
      <c r="BI110" s="367">
        <v>0</v>
      </c>
      <c r="BJ110" s="367">
        <v>0</v>
      </c>
      <c r="BK110" s="367">
        <v>0</v>
      </c>
      <c r="BL110" s="367">
        <v>0</v>
      </c>
      <c r="BM110" s="367">
        <v>0</v>
      </c>
      <c r="BN110" s="367">
        <v>0</v>
      </c>
      <c r="BO110" s="367">
        <v>0</v>
      </c>
      <c r="BP110" s="368"/>
      <c r="BQ110" s="355"/>
      <c r="BR110" s="355"/>
      <c r="BS110" s="355"/>
      <c r="BT110" s="355"/>
      <c r="BU110" s="355"/>
      <c r="BV110" s="355"/>
      <c r="BW110" s="355"/>
      <c r="BX110" s="355"/>
      <c r="BY110" s="355"/>
      <c r="BZ110" s="355"/>
      <c r="CA110" s="355"/>
      <c r="CB110" s="355"/>
      <c r="CC110" s="355"/>
      <c r="CD110" s="355"/>
      <c r="CE110" s="355"/>
      <c r="CF110" s="355"/>
      <c r="CG110" s="355"/>
      <c r="CH110" s="355"/>
      <c r="CI110" s="355"/>
      <c r="CJ110" s="355"/>
      <c r="CK110" s="355"/>
      <c r="CL110" s="355"/>
      <c r="CM110" s="355"/>
      <c r="CN110" s="356"/>
    </row>
    <row r="111" spans="2:92" ht="14.4" thickBot="1" x14ac:dyDescent="0.3">
      <c r="B11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1" s="1417" t="s">
        <v>2082</v>
      </c>
      <c r="D111" s="1418" t="s">
        <v>2081</v>
      </c>
      <c r="E111" s="1419" t="s">
        <v>1257</v>
      </c>
      <c r="F111" s="1420" t="str">
        <f>VLOOKUP(TBL5_OptBen[[#This Row],[Option Type (defined list)]],'Option Typs_Grps'!B$2:C$47, 2, FALSE)</f>
        <v>Customer Options</v>
      </c>
      <c r="G111" s="1417" t="s">
        <v>1783</v>
      </c>
      <c r="H111" s="1418" t="s">
        <v>1939</v>
      </c>
      <c r="I111" s="1421" t="s">
        <v>354</v>
      </c>
      <c r="J111" s="1422" t="s">
        <v>145</v>
      </c>
      <c r="K111" s="1423">
        <v>2</v>
      </c>
      <c r="L111" s="1224"/>
      <c r="M111" s="366"/>
      <c r="N111" s="366"/>
      <c r="O111" s="366"/>
      <c r="P111" s="366"/>
      <c r="Q111" s="366"/>
      <c r="R111" s="1392">
        <v>0</v>
      </c>
      <c r="S111" s="367">
        <v>2.23E-2</v>
      </c>
      <c r="T111" s="367">
        <v>0.19070000000000001</v>
      </c>
      <c r="U111" s="367">
        <v>0.47710000000000002</v>
      </c>
      <c r="V111" s="367">
        <v>0.87770000000000004</v>
      </c>
      <c r="W111" s="367">
        <v>1.3453999999999999</v>
      </c>
      <c r="X111" s="367">
        <v>1.7948999999999999</v>
      </c>
      <c r="Y111" s="367">
        <v>2.2715000000000001</v>
      </c>
      <c r="Z111" s="367">
        <v>3.2606999999999999</v>
      </c>
      <c r="AA111" s="367">
        <v>3.4032</v>
      </c>
      <c r="AB111" s="367">
        <v>3.4032</v>
      </c>
      <c r="AC111" s="367">
        <v>3.4032</v>
      </c>
      <c r="AD111" s="367">
        <v>3.4032</v>
      </c>
      <c r="AE111" s="367">
        <v>3.4032</v>
      </c>
      <c r="AF111" s="367">
        <v>3.4032</v>
      </c>
      <c r="AG111" s="367">
        <v>3.4032</v>
      </c>
      <c r="AH111" s="367">
        <v>3.4032</v>
      </c>
      <c r="AI111" s="367">
        <v>3.4032</v>
      </c>
      <c r="AJ111" s="367">
        <v>3.4032</v>
      </c>
      <c r="AK111" s="367">
        <v>3.4032</v>
      </c>
      <c r="AL111" s="367">
        <v>3.4032</v>
      </c>
      <c r="AM111" s="367">
        <v>3.4032</v>
      </c>
      <c r="AN111" s="367">
        <v>3.4032</v>
      </c>
      <c r="AO111" s="367">
        <v>3.4032</v>
      </c>
      <c r="AP111" s="367">
        <v>3.4032</v>
      </c>
      <c r="AQ111" s="367">
        <v>3.4032</v>
      </c>
      <c r="AR111" s="367">
        <v>3.4032</v>
      </c>
      <c r="AS111" s="367">
        <v>3.4032</v>
      </c>
      <c r="AT111" s="367">
        <v>3.4032</v>
      </c>
      <c r="AU111" s="367">
        <v>3.4032</v>
      </c>
      <c r="AV111" s="367">
        <v>3.4032</v>
      </c>
      <c r="AW111" s="367">
        <v>3.4032</v>
      </c>
      <c r="AX111" s="367">
        <v>3.4032</v>
      </c>
      <c r="AY111" s="367">
        <v>3.4032</v>
      </c>
      <c r="AZ111" s="367">
        <v>3.4032</v>
      </c>
      <c r="BA111" s="367">
        <v>3.4032</v>
      </c>
      <c r="BB111" s="367">
        <v>3.4032</v>
      </c>
      <c r="BC111" s="367">
        <v>3.4032</v>
      </c>
      <c r="BD111" s="367">
        <v>3.4032</v>
      </c>
      <c r="BE111" s="367">
        <v>3.4032</v>
      </c>
      <c r="BF111" s="367">
        <v>3.4032</v>
      </c>
      <c r="BG111" s="367">
        <v>3.4032</v>
      </c>
      <c r="BH111" s="367">
        <v>3.4032</v>
      </c>
      <c r="BI111" s="367">
        <v>3.4032</v>
      </c>
      <c r="BJ111" s="367">
        <v>3.4032</v>
      </c>
      <c r="BK111" s="367">
        <v>3.4032</v>
      </c>
      <c r="BL111" s="367">
        <v>3.4032</v>
      </c>
      <c r="BM111" s="367">
        <v>3.4032</v>
      </c>
      <c r="BN111" s="367">
        <v>3.4032</v>
      </c>
      <c r="BO111" s="367">
        <v>3.4032</v>
      </c>
      <c r="BP111" s="368"/>
      <c r="BQ111" s="355"/>
      <c r="BR111" s="355"/>
      <c r="BS111" s="355"/>
      <c r="BT111" s="355"/>
      <c r="BU111" s="355"/>
      <c r="BV111" s="355"/>
      <c r="BW111" s="355"/>
      <c r="BX111" s="355"/>
      <c r="BY111" s="355"/>
      <c r="BZ111" s="355"/>
      <c r="CA111" s="355"/>
      <c r="CB111" s="355"/>
      <c r="CC111" s="355"/>
      <c r="CD111" s="355"/>
      <c r="CE111" s="355"/>
      <c r="CF111" s="355"/>
      <c r="CG111" s="355"/>
      <c r="CH111" s="355"/>
      <c r="CI111" s="355"/>
      <c r="CJ111" s="355"/>
      <c r="CK111" s="355"/>
      <c r="CL111" s="355"/>
      <c r="CM111" s="355"/>
      <c r="CN111" s="356"/>
    </row>
    <row r="112" spans="2:92" ht="14.4" thickBot="1" x14ac:dyDescent="0.3">
      <c r="B11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2" s="1417" t="s">
        <v>2080</v>
      </c>
      <c r="D112" s="1418" t="s">
        <v>2079</v>
      </c>
      <c r="E112" s="1419" t="s">
        <v>1257</v>
      </c>
      <c r="F112" s="1420" t="str">
        <f>VLOOKUP(TBL5_OptBen[[#This Row],[Option Type (defined list)]],'Option Typs_Grps'!B$2:C$47, 2, FALSE)</f>
        <v>Customer Options</v>
      </c>
      <c r="G112" s="1417" t="s">
        <v>1783</v>
      </c>
      <c r="H112" s="1418" t="s">
        <v>1939</v>
      </c>
      <c r="I112" s="1421" t="s">
        <v>354</v>
      </c>
      <c r="J112" s="1422" t="s">
        <v>145</v>
      </c>
      <c r="K112" s="1423">
        <v>2</v>
      </c>
      <c r="L112" s="1224"/>
      <c r="M112" s="366"/>
      <c r="N112" s="366"/>
      <c r="O112" s="366"/>
      <c r="P112" s="366"/>
      <c r="Q112" s="366"/>
      <c r="R112" s="1392">
        <v>0.374</v>
      </c>
      <c r="S112" s="367">
        <v>1.4961</v>
      </c>
      <c r="T112" s="367">
        <v>2.5085999999999999</v>
      </c>
      <c r="U112" s="367">
        <v>2.9729000000000001</v>
      </c>
      <c r="V112" s="367">
        <v>3.4239999999999999</v>
      </c>
      <c r="W112" s="367">
        <v>3.4935999999999998</v>
      </c>
      <c r="X112" s="367">
        <v>3.5632000000000001</v>
      </c>
      <c r="Y112" s="367">
        <v>3.6326999999999998</v>
      </c>
      <c r="Z112" s="367">
        <v>3.6770999999999998</v>
      </c>
      <c r="AA112" s="367">
        <v>3.6770999999999998</v>
      </c>
      <c r="AB112" s="367">
        <v>3.6770999999999998</v>
      </c>
      <c r="AC112" s="367">
        <v>3.6770999999999998</v>
      </c>
      <c r="AD112" s="367">
        <v>3.6770999999999998</v>
      </c>
      <c r="AE112" s="367">
        <v>3.6770999999999998</v>
      </c>
      <c r="AF112" s="367">
        <v>3.6770999999999998</v>
      </c>
      <c r="AG112" s="367">
        <v>3.6770999999999998</v>
      </c>
      <c r="AH112" s="367">
        <v>3.6770999999999998</v>
      </c>
      <c r="AI112" s="367">
        <v>3.6770999999999998</v>
      </c>
      <c r="AJ112" s="367">
        <v>3.6770999999999998</v>
      </c>
      <c r="AK112" s="367">
        <v>3.6770999999999998</v>
      </c>
      <c r="AL112" s="367">
        <v>3.6770999999999998</v>
      </c>
      <c r="AM112" s="367">
        <v>3.6770999999999998</v>
      </c>
      <c r="AN112" s="367">
        <v>3.6770999999999998</v>
      </c>
      <c r="AO112" s="367">
        <v>3.6770999999999998</v>
      </c>
      <c r="AP112" s="367">
        <v>3.6770999999999998</v>
      </c>
      <c r="AQ112" s="367">
        <v>3.6770999999999998</v>
      </c>
      <c r="AR112" s="367">
        <v>3.6770999999999998</v>
      </c>
      <c r="AS112" s="367">
        <v>3.6770999999999998</v>
      </c>
      <c r="AT112" s="367">
        <v>3.6770999999999998</v>
      </c>
      <c r="AU112" s="367">
        <v>3.6770999999999998</v>
      </c>
      <c r="AV112" s="367">
        <v>3.6770999999999998</v>
      </c>
      <c r="AW112" s="367">
        <v>3.6770999999999998</v>
      </c>
      <c r="AX112" s="367">
        <v>3.6770999999999998</v>
      </c>
      <c r="AY112" s="367">
        <v>3.6770999999999998</v>
      </c>
      <c r="AZ112" s="367">
        <v>3.6770999999999998</v>
      </c>
      <c r="BA112" s="367">
        <v>3.6770999999999998</v>
      </c>
      <c r="BB112" s="367">
        <v>3.6770999999999998</v>
      </c>
      <c r="BC112" s="367">
        <v>3.6770999999999998</v>
      </c>
      <c r="BD112" s="367">
        <v>3.6770999999999998</v>
      </c>
      <c r="BE112" s="367">
        <v>3.6770999999999998</v>
      </c>
      <c r="BF112" s="367">
        <v>3.6770999999999998</v>
      </c>
      <c r="BG112" s="367">
        <v>3.6770999999999998</v>
      </c>
      <c r="BH112" s="367">
        <v>3.6770999999999998</v>
      </c>
      <c r="BI112" s="367">
        <v>3.6770999999999998</v>
      </c>
      <c r="BJ112" s="367">
        <v>3.6770999999999998</v>
      </c>
      <c r="BK112" s="367">
        <v>3.6770999999999998</v>
      </c>
      <c r="BL112" s="367">
        <v>3.6770999999999998</v>
      </c>
      <c r="BM112" s="367">
        <v>3.6770999999999998</v>
      </c>
      <c r="BN112" s="367">
        <v>3.6770999999999998</v>
      </c>
      <c r="BO112" s="367">
        <v>3.6770999999999998</v>
      </c>
      <c r="BP112" s="368"/>
      <c r="BQ112" s="355"/>
      <c r="BR112" s="355"/>
      <c r="BS112" s="355"/>
      <c r="BT112" s="355"/>
      <c r="BU112" s="355"/>
      <c r="BV112" s="355"/>
      <c r="BW112" s="355"/>
      <c r="BX112" s="355"/>
      <c r="BY112" s="355"/>
      <c r="BZ112" s="355"/>
      <c r="CA112" s="355"/>
      <c r="CB112" s="355"/>
      <c r="CC112" s="355"/>
      <c r="CD112" s="355"/>
      <c r="CE112" s="355"/>
      <c r="CF112" s="355"/>
      <c r="CG112" s="355"/>
      <c r="CH112" s="355"/>
      <c r="CI112" s="355"/>
      <c r="CJ112" s="355"/>
      <c r="CK112" s="355"/>
      <c r="CL112" s="355"/>
      <c r="CM112" s="355"/>
      <c r="CN112" s="356"/>
    </row>
    <row r="113" spans="2:92" ht="14.4" thickBot="1" x14ac:dyDescent="0.3">
      <c r="B11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3" s="1417" t="s">
        <v>2078</v>
      </c>
      <c r="D113" s="1418" t="s">
        <v>2077</v>
      </c>
      <c r="E113" s="1419" t="s">
        <v>1247</v>
      </c>
      <c r="F113" s="1420" t="str">
        <f>VLOOKUP(TBL5_OptBen[[#This Row],[Option Type (defined list)]],'Option Typs_Grps'!B$2:C$47, 2, FALSE)</f>
        <v>Customer Options</v>
      </c>
      <c r="G113" s="1417" t="s">
        <v>1783</v>
      </c>
      <c r="H113" s="1418" t="s">
        <v>1939</v>
      </c>
      <c r="I113" s="1421" t="s">
        <v>354</v>
      </c>
      <c r="J113" s="1422" t="s">
        <v>145</v>
      </c>
      <c r="K113" s="1423">
        <v>2</v>
      </c>
      <c r="L113" s="1224"/>
      <c r="M113" s="366"/>
      <c r="N113" s="366"/>
      <c r="O113" s="366"/>
      <c r="P113" s="366"/>
      <c r="Q113" s="366"/>
      <c r="R113" s="1392">
        <v>0</v>
      </c>
      <c r="S113" s="367">
        <v>0.10409999999999997</v>
      </c>
      <c r="T113" s="367">
        <v>0.88879999999999981</v>
      </c>
      <c r="U113" s="367">
        <v>2.2230999999999987</v>
      </c>
      <c r="V113" s="367">
        <v>4.0894999999999975</v>
      </c>
      <c r="W113" s="367">
        <v>6.2682000000000002</v>
      </c>
      <c r="X113" s="367">
        <v>8.3622000000000014</v>
      </c>
      <c r="Y113" s="367">
        <v>9.9893999999999892</v>
      </c>
      <c r="Z113" s="367">
        <v>9.9893999999999892</v>
      </c>
      <c r="AA113" s="367">
        <v>9.9893999999999892</v>
      </c>
      <c r="AB113" s="367">
        <v>9.9893999999999892</v>
      </c>
      <c r="AC113" s="367">
        <v>9.9893999999999892</v>
      </c>
      <c r="AD113" s="367">
        <v>9.9893999999999892</v>
      </c>
      <c r="AE113" s="367">
        <v>9.9893999999999892</v>
      </c>
      <c r="AF113" s="367">
        <v>9.9893999999999892</v>
      </c>
      <c r="AG113" s="367">
        <v>9.9893999999999892</v>
      </c>
      <c r="AH113" s="367">
        <v>9.9893999999999892</v>
      </c>
      <c r="AI113" s="367">
        <v>9.9893999999999892</v>
      </c>
      <c r="AJ113" s="367">
        <v>9.9893999999999892</v>
      </c>
      <c r="AK113" s="367">
        <v>9.9893999999999892</v>
      </c>
      <c r="AL113" s="367">
        <v>9.9893999999999892</v>
      </c>
      <c r="AM113" s="367">
        <v>9.9893999999999892</v>
      </c>
      <c r="AN113" s="367">
        <v>9.9893999999999892</v>
      </c>
      <c r="AO113" s="367">
        <v>9.9893999999999892</v>
      </c>
      <c r="AP113" s="367">
        <v>9.9893999999999892</v>
      </c>
      <c r="AQ113" s="367">
        <v>9.9893999999999892</v>
      </c>
      <c r="AR113" s="367">
        <v>9.9893999999999892</v>
      </c>
      <c r="AS113" s="367">
        <v>9.9893999999999892</v>
      </c>
      <c r="AT113" s="367">
        <v>9.9893999999999892</v>
      </c>
      <c r="AU113" s="367">
        <v>9.9893999999999892</v>
      </c>
      <c r="AV113" s="367">
        <v>9.9893999999999892</v>
      </c>
      <c r="AW113" s="367">
        <v>9.9893999999999892</v>
      </c>
      <c r="AX113" s="367">
        <v>9.9893999999999892</v>
      </c>
      <c r="AY113" s="367">
        <v>9.9893999999999892</v>
      </c>
      <c r="AZ113" s="367">
        <v>9.9893999999999892</v>
      </c>
      <c r="BA113" s="367">
        <v>9.9893999999999892</v>
      </c>
      <c r="BB113" s="367">
        <v>9.9893999999999892</v>
      </c>
      <c r="BC113" s="367">
        <v>9.9893999999999892</v>
      </c>
      <c r="BD113" s="367">
        <v>9.9893999999999892</v>
      </c>
      <c r="BE113" s="367">
        <v>9.9893999999999892</v>
      </c>
      <c r="BF113" s="367">
        <v>9.9893999999999892</v>
      </c>
      <c r="BG113" s="367">
        <v>9.9893999999999892</v>
      </c>
      <c r="BH113" s="367">
        <v>9.9893999999999892</v>
      </c>
      <c r="BI113" s="367">
        <v>9.9893999999999892</v>
      </c>
      <c r="BJ113" s="367">
        <v>9.9893999999999892</v>
      </c>
      <c r="BK113" s="367">
        <v>9.9893999999999892</v>
      </c>
      <c r="BL113" s="367">
        <v>9.9893999999999892</v>
      </c>
      <c r="BM113" s="367">
        <v>9.9893999999999892</v>
      </c>
      <c r="BN113" s="367">
        <v>9.9893999999999892</v>
      </c>
      <c r="BO113" s="367">
        <v>9.9893999999999892</v>
      </c>
      <c r="BP113" s="368"/>
      <c r="BQ113" s="355"/>
      <c r="BR113" s="355"/>
      <c r="BS113" s="355"/>
      <c r="BT113" s="355"/>
      <c r="BU113" s="355"/>
      <c r="BV113" s="355"/>
      <c r="BW113" s="355"/>
      <c r="BX113" s="355"/>
      <c r="BY113" s="355"/>
      <c r="BZ113" s="355"/>
      <c r="CA113" s="355"/>
      <c r="CB113" s="355"/>
      <c r="CC113" s="355"/>
      <c r="CD113" s="355"/>
      <c r="CE113" s="355"/>
      <c r="CF113" s="355"/>
      <c r="CG113" s="355"/>
      <c r="CH113" s="355"/>
      <c r="CI113" s="355"/>
      <c r="CJ113" s="355"/>
      <c r="CK113" s="355"/>
      <c r="CL113" s="355"/>
      <c r="CM113" s="355"/>
      <c r="CN113" s="356"/>
    </row>
    <row r="114" spans="2:92" ht="14.4" thickBot="1" x14ac:dyDescent="0.3">
      <c r="B11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4" s="1417" t="s">
        <v>2076</v>
      </c>
      <c r="D114" s="1418" t="s">
        <v>2075</v>
      </c>
      <c r="E114" s="1222" t="s">
        <v>777</v>
      </c>
      <c r="F114" s="1420" t="str">
        <f>VLOOKUP(TBL5_OptBen[[#This Row],[Option Type (defined list)]],'Option Typs_Grps'!B$2:C$47, 2, FALSE)</f>
        <v>Customer Options</v>
      </c>
      <c r="G114" s="1417" t="s">
        <v>1783</v>
      </c>
      <c r="H114" s="1418" t="s">
        <v>1939</v>
      </c>
      <c r="I114" s="1421" t="s">
        <v>354</v>
      </c>
      <c r="J114" s="1422" t="s">
        <v>145</v>
      </c>
      <c r="K114" s="1423">
        <v>2</v>
      </c>
      <c r="L114" s="1224"/>
      <c r="M114" s="366"/>
      <c r="N114" s="366"/>
      <c r="O114" s="366"/>
      <c r="P114" s="366"/>
      <c r="Q114" s="366"/>
      <c r="R114" s="1392">
        <v>1.5E-3</v>
      </c>
      <c r="S114" s="367">
        <v>3.0999999999999999E-3</v>
      </c>
      <c r="T114" s="367">
        <v>4.7000000000000002E-3</v>
      </c>
      <c r="U114" s="367">
        <v>6.3E-3</v>
      </c>
      <c r="V114" s="367">
        <v>8.0000000000000002E-3</v>
      </c>
      <c r="W114" s="367">
        <v>2.7100000000000003E-2</v>
      </c>
      <c r="X114" s="367">
        <v>4.6300000000000001E-2</v>
      </c>
      <c r="Y114" s="367">
        <v>6.5500000000000003E-2</v>
      </c>
      <c r="Z114" s="367">
        <v>8.4700000000000011E-2</v>
      </c>
      <c r="AA114" s="367">
        <v>0.10400000000000001</v>
      </c>
      <c r="AB114" s="367">
        <v>0.152</v>
      </c>
      <c r="AC114" s="367">
        <v>0.152</v>
      </c>
      <c r="AD114" s="367">
        <v>0.152</v>
      </c>
      <c r="AE114" s="367">
        <v>0.152</v>
      </c>
      <c r="AF114" s="367">
        <v>0.152</v>
      </c>
      <c r="AG114" s="367">
        <v>0.34399999999999997</v>
      </c>
      <c r="AH114" s="367">
        <v>0.34399999999999997</v>
      </c>
      <c r="AI114" s="367">
        <v>0.34399999999999997</v>
      </c>
      <c r="AJ114" s="367">
        <v>0.34399999999999997</v>
      </c>
      <c r="AK114" s="367">
        <v>0.34399999999999997</v>
      </c>
      <c r="AL114" s="367">
        <v>0.34399999999999997</v>
      </c>
      <c r="AM114" s="367">
        <v>0.34399999999999997</v>
      </c>
      <c r="AN114" s="367">
        <v>0.34399999999999997</v>
      </c>
      <c r="AO114" s="367">
        <v>0.34399999999999997</v>
      </c>
      <c r="AP114" s="367">
        <v>0.34399999999999997</v>
      </c>
      <c r="AQ114" s="367">
        <v>0.34399999999999997</v>
      </c>
      <c r="AR114" s="367">
        <v>0.34399999999999997</v>
      </c>
      <c r="AS114" s="367">
        <v>0.34399999999999997</v>
      </c>
      <c r="AT114" s="367">
        <v>0.34399999999999997</v>
      </c>
      <c r="AU114" s="367">
        <v>0.34399999999999997</v>
      </c>
      <c r="AV114" s="367">
        <v>0.34399999999999997</v>
      </c>
      <c r="AW114" s="367">
        <v>0.34399999999999997</v>
      </c>
      <c r="AX114" s="367">
        <v>0.34399999999999997</v>
      </c>
      <c r="AY114" s="367">
        <v>0.34399999999999997</v>
      </c>
      <c r="AZ114" s="367">
        <v>0.34399999999999997</v>
      </c>
      <c r="BA114" s="367">
        <v>0.34399999999999997</v>
      </c>
      <c r="BB114" s="367">
        <v>0.34399999999999997</v>
      </c>
      <c r="BC114" s="367">
        <v>0.34399999999999997</v>
      </c>
      <c r="BD114" s="367">
        <v>0.34399999999999997</v>
      </c>
      <c r="BE114" s="367">
        <v>0.34399999999999997</v>
      </c>
      <c r="BF114" s="367">
        <v>0.34399999999999997</v>
      </c>
      <c r="BG114" s="367">
        <v>0.34399999999999997</v>
      </c>
      <c r="BH114" s="367">
        <v>0.34399999999999997</v>
      </c>
      <c r="BI114" s="367">
        <v>0.34399999999999997</v>
      </c>
      <c r="BJ114" s="367">
        <v>0.34399999999999997</v>
      </c>
      <c r="BK114" s="367">
        <v>0.34399999999999997</v>
      </c>
      <c r="BL114" s="367">
        <v>0.34399999999999997</v>
      </c>
      <c r="BM114" s="367">
        <v>0.34399999999999997</v>
      </c>
      <c r="BN114" s="367">
        <v>0.34399999999999997</v>
      </c>
      <c r="BO114" s="367">
        <v>0.34399999999999997</v>
      </c>
      <c r="BP114" s="368"/>
      <c r="BQ114" s="355"/>
      <c r="BR114" s="355"/>
      <c r="BS114" s="355"/>
      <c r="BT114" s="355"/>
      <c r="BU114" s="355"/>
      <c r="BV114" s="355"/>
      <c r="BW114" s="355"/>
      <c r="BX114" s="355"/>
      <c r="BY114" s="355"/>
      <c r="BZ114" s="355"/>
      <c r="CA114" s="355"/>
      <c r="CB114" s="355"/>
      <c r="CC114" s="355"/>
      <c r="CD114" s="355"/>
      <c r="CE114" s="355"/>
      <c r="CF114" s="355"/>
      <c r="CG114" s="355"/>
      <c r="CH114" s="355"/>
      <c r="CI114" s="355"/>
      <c r="CJ114" s="355"/>
      <c r="CK114" s="355"/>
      <c r="CL114" s="355"/>
      <c r="CM114" s="355"/>
      <c r="CN114" s="356"/>
    </row>
    <row r="115" spans="2:92" ht="14.4" thickBot="1" x14ac:dyDescent="0.3">
      <c r="B11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5" s="1417" t="s">
        <v>2088</v>
      </c>
      <c r="D115" s="1418" t="s">
        <v>2087</v>
      </c>
      <c r="E115" s="1419" t="s">
        <v>1251</v>
      </c>
      <c r="F115" s="1420" t="str">
        <f>VLOOKUP(TBL5_OptBen[[#This Row],[Option Type (defined list)]],'Option Typs_Grps'!B$2:C$47, 2, FALSE)</f>
        <v>Customer Options</v>
      </c>
      <c r="G115" s="1417" t="s">
        <v>1783</v>
      </c>
      <c r="H115" s="1418" t="s">
        <v>1939</v>
      </c>
      <c r="I115" s="1421" t="s">
        <v>354</v>
      </c>
      <c r="J115" s="1422" t="s">
        <v>145</v>
      </c>
      <c r="K115" s="1423">
        <v>2</v>
      </c>
      <c r="L115" s="1224"/>
      <c r="M115" s="366"/>
      <c r="N115" s="366"/>
      <c r="O115" s="366"/>
      <c r="P115" s="366"/>
      <c r="Q115" s="366"/>
      <c r="R115" s="1392">
        <v>3.1299999999999994E-2</v>
      </c>
      <c r="S115" s="367">
        <v>5.6300000000000017E-2</v>
      </c>
      <c r="T115" s="367">
        <v>7.6300000000000034E-2</v>
      </c>
      <c r="U115" s="367">
        <v>9.2300000000000049E-2</v>
      </c>
      <c r="V115" s="367">
        <v>0.10509999999999975</v>
      </c>
      <c r="W115" s="367">
        <v>0.11529999999999996</v>
      </c>
      <c r="X115" s="367">
        <v>0.12349999999999994</v>
      </c>
      <c r="Y115" s="367">
        <v>0.12349999999999994</v>
      </c>
      <c r="Z115" s="367">
        <v>0.12349999999999994</v>
      </c>
      <c r="AA115" s="367">
        <v>0.12349999999999994</v>
      </c>
      <c r="AB115" s="367">
        <v>0.12349999999999994</v>
      </c>
      <c r="AC115" s="367">
        <v>0.12349999999999994</v>
      </c>
      <c r="AD115" s="367">
        <v>0.12349999999999994</v>
      </c>
      <c r="AE115" s="367">
        <v>0.12349999999999994</v>
      </c>
      <c r="AF115" s="367">
        <v>0.12349999999999994</v>
      </c>
      <c r="AG115" s="367">
        <v>0.12349999999999994</v>
      </c>
      <c r="AH115" s="367">
        <v>0.12349999999999994</v>
      </c>
      <c r="AI115" s="367">
        <v>0.12349999999999994</v>
      </c>
      <c r="AJ115" s="367">
        <v>0.12349999999999994</v>
      </c>
      <c r="AK115" s="367">
        <v>0.12349999999999994</v>
      </c>
      <c r="AL115" s="367">
        <v>0.12349999999999994</v>
      </c>
      <c r="AM115" s="367">
        <v>0.12349999999999994</v>
      </c>
      <c r="AN115" s="367">
        <v>0.12349999999999994</v>
      </c>
      <c r="AO115" s="367">
        <v>0.12349999999999994</v>
      </c>
      <c r="AP115" s="367">
        <v>0.12349999999999994</v>
      </c>
      <c r="AQ115" s="367">
        <v>0.12349999999999994</v>
      </c>
      <c r="AR115" s="367">
        <v>0.12349999999999994</v>
      </c>
      <c r="AS115" s="367">
        <v>0.12349999999999994</v>
      </c>
      <c r="AT115" s="367">
        <v>0.12349999999999994</v>
      </c>
      <c r="AU115" s="367">
        <v>0.12349999999999994</v>
      </c>
      <c r="AV115" s="367">
        <v>0.12349999999999994</v>
      </c>
      <c r="AW115" s="367">
        <v>0.12349999999999994</v>
      </c>
      <c r="AX115" s="367">
        <v>0.12349999999999994</v>
      </c>
      <c r="AY115" s="367">
        <v>0.12349999999999994</v>
      </c>
      <c r="AZ115" s="367">
        <v>0.12349999999999994</v>
      </c>
      <c r="BA115" s="367">
        <v>0.12349999999999994</v>
      </c>
      <c r="BB115" s="367">
        <v>0.12349999999999994</v>
      </c>
      <c r="BC115" s="367">
        <v>0.12349999999999994</v>
      </c>
      <c r="BD115" s="367">
        <v>0.12349999999999994</v>
      </c>
      <c r="BE115" s="367">
        <v>0.12349999999999994</v>
      </c>
      <c r="BF115" s="367">
        <v>0.12349999999999994</v>
      </c>
      <c r="BG115" s="367">
        <v>0.12349999999999994</v>
      </c>
      <c r="BH115" s="367">
        <v>0.12349999999999994</v>
      </c>
      <c r="BI115" s="367">
        <v>0.12349999999999994</v>
      </c>
      <c r="BJ115" s="367">
        <v>0.12349999999999994</v>
      </c>
      <c r="BK115" s="367">
        <v>0.12349999999999994</v>
      </c>
      <c r="BL115" s="367">
        <v>0.12349999999999994</v>
      </c>
      <c r="BM115" s="367">
        <v>0.12349999999999994</v>
      </c>
      <c r="BN115" s="367">
        <v>0.12349999999999994</v>
      </c>
      <c r="BO115" s="367">
        <v>0.12349999999999994</v>
      </c>
      <c r="BP115" s="368"/>
      <c r="BQ115" s="355"/>
      <c r="BR115" s="355"/>
      <c r="BS115" s="355"/>
      <c r="BT115" s="355"/>
      <c r="BU115" s="355"/>
      <c r="BV115" s="355"/>
      <c r="BW115" s="355"/>
      <c r="BX115" s="355"/>
      <c r="BY115" s="355"/>
      <c r="BZ115" s="355"/>
      <c r="CA115" s="355"/>
      <c r="CB115" s="355"/>
      <c r="CC115" s="355"/>
      <c r="CD115" s="355"/>
      <c r="CE115" s="355"/>
      <c r="CF115" s="355"/>
      <c r="CG115" s="355"/>
      <c r="CH115" s="355"/>
      <c r="CI115" s="355"/>
      <c r="CJ115" s="355"/>
      <c r="CK115" s="355"/>
      <c r="CL115" s="355"/>
      <c r="CM115" s="355"/>
      <c r="CN115" s="356"/>
    </row>
    <row r="116" spans="2:92" ht="14.4" thickBot="1" x14ac:dyDescent="0.3">
      <c r="B11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6" s="1417" t="s">
        <v>2050</v>
      </c>
      <c r="D116" s="1418" t="s">
        <v>2049</v>
      </c>
      <c r="E116" s="1419" t="s">
        <v>780</v>
      </c>
      <c r="F116" s="1420" t="str">
        <f>VLOOKUP(TBL5_OptBen[[#This Row],[Option Type (defined list)]],'Option Typs_Grps'!B$2:C$47, 2, FALSE)</f>
        <v>Customer Options</v>
      </c>
      <c r="G116" s="1417" t="s">
        <v>1783</v>
      </c>
      <c r="H116" s="1418" t="s">
        <v>1939</v>
      </c>
      <c r="I116" s="1421" t="s">
        <v>354</v>
      </c>
      <c r="J116" s="1422" t="s">
        <v>145</v>
      </c>
      <c r="K116" s="1423">
        <v>2</v>
      </c>
      <c r="L116" s="1224"/>
      <c r="M116" s="366"/>
      <c r="N116" s="366"/>
      <c r="O116" s="366"/>
      <c r="P116" s="366"/>
      <c r="Q116" s="366"/>
      <c r="R116" s="1392">
        <v>0.30422150050000002</v>
      </c>
      <c r="S116" s="367">
        <v>0.61532637570000004</v>
      </c>
      <c r="T116" s="367">
        <v>0.93440033140000001</v>
      </c>
      <c r="U116" s="367">
        <v>1.2609230305999999</v>
      </c>
      <c r="V116" s="367">
        <v>1.5953262624</v>
      </c>
      <c r="W116" s="367">
        <v>2.2573549612999999</v>
      </c>
      <c r="X116" s="367">
        <v>2.9331305865999999</v>
      </c>
      <c r="Y116" s="367">
        <v>3.6194018586999999</v>
      </c>
      <c r="Z116" s="367">
        <v>4.3095599019000002</v>
      </c>
      <c r="AA116" s="367">
        <v>5.4280961649999995</v>
      </c>
      <c r="AB116" s="367">
        <v>6.9391764373999996</v>
      </c>
      <c r="AC116" s="367">
        <v>8.4670414540000003</v>
      </c>
      <c r="AD116" s="367">
        <v>10.0076459661</v>
      </c>
      <c r="AE116" s="367">
        <v>11.556848911399999</v>
      </c>
      <c r="AF116" s="367">
        <v>13.4722625686</v>
      </c>
      <c r="AG116" s="367">
        <v>14.7442700795</v>
      </c>
      <c r="AH116" s="367">
        <v>16.037167226600001</v>
      </c>
      <c r="AI116" s="367">
        <v>17.357270675100001</v>
      </c>
      <c r="AJ116" s="367">
        <v>18.7047750491</v>
      </c>
      <c r="AK116" s="367">
        <v>20.080241089600001</v>
      </c>
      <c r="AL116" s="367">
        <v>21.073382500800001</v>
      </c>
      <c r="AM116" s="367">
        <v>22.081807320299998</v>
      </c>
      <c r="AN116" s="367">
        <v>23.1121722012</v>
      </c>
      <c r="AO116" s="367">
        <v>24.170621015400002</v>
      </c>
      <c r="AP116" s="367">
        <v>25.252992696700002</v>
      </c>
      <c r="AQ116" s="367">
        <v>25.444051176199999</v>
      </c>
      <c r="AR116" s="367">
        <v>25.502459834700002</v>
      </c>
      <c r="AS116" s="367">
        <v>25.553186027100001</v>
      </c>
      <c r="AT116" s="367">
        <v>25.598550776900002</v>
      </c>
      <c r="AU116" s="367">
        <v>25.639474789400001</v>
      </c>
      <c r="AV116" s="367">
        <v>25.6813109731</v>
      </c>
      <c r="AW116" s="367">
        <v>25.720055896000002</v>
      </c>
      <c r="AX116" s="367">
        <v>25.761801689400002</v>
      </c>
      <c r="AY116" s="367">
        <v>25.8061887034</v>
      </c>
      <c r="AZ116" s="367">
        <v>25.8474058615</v>
      </c>
      <c r="BA116" s="367">
        <v>25.890722774399997</v>
      </c>
      <c r="BB116" s="367">
        <v>25.934758760099999</v>
      </c>
      <c r="BC116" s="367">
        <v>25.978019691500002</v>
      </c>
      <c r="BD116" s="367">
        <v>26.022141107800003</v>
      </c>
      <c r="BE116" s="367">
        <v>26.062584287</v>
      </c>
      <c r="BF116" s="367">
        <v>26.101297489899999</v>
      </c>
      <c r="BG116" s="367">
        <v>26.1419879601</v>
      </c>
      <c r="BH116" s="367">
        <v>26.1867880165</v>
      </c>
      <c r="BI116" s="367">
        <v>26.231477283700002</v>
      </c>
      <c r="BJ116" s="367">
        <v>26.2795104661</v>
      </c>
      <c r="BK116" s="367">
        <v>26.327538269400002</v>
      </c>
      <c r="BL116" s="367">
        <v>26.375342934300001</v>
      </c>
      <c r="BM116" s="367">
        <v>26.4258346628</v>
      </c>
      <c r="BN116" s="367">
        <v>26.476637173700002</v>
      </c>
      <c r="BO116" s="367">
        <v>26.529568921999999</v>
      </c>
      <c r="BP116" s="368"/>
      <c r="BQ116" s="355"/>
      <c r="BR116" s="355"/>
      <c r="BS116" s="355"/>
      <c r="BT116" s="355"/>
      <c r="BU116" s="355"/>
      <c r="BV116" s="355"/>
      <c r="BW116" s="355"/>
      <c r="BX116" s="355"/>
      <c r="BY116" s="355"/>
      <c r="BZ116" s="355"/>
      <c r="CA116" s="355"/>
      <c r="CB116" s="355"/>
      <c r="CC116" s="355"/>
      <c r="CD116" s="355"/>
      <c r="CE116" s="355"/>
      <c r="CF116" s="355"/>
      <c r="CG116" s="355"/>
      <c r="CH116" s="355"/>
      <c r="CI116" s="355"/>
      <c r="CJ116" s="355"/>
      <c r="CK116" s="355"/>
      <c r="CL116" s="355"/>
      <c r="CM116" s="355"/>
      <c r="CN116" s="356"/>
    </row>
    <row r="117" spans="2:92" ht="14.4" thickBot="1" x14ac:dyDescent="0.3">
      <c r="B11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7" s="1417" t="s">
        <v>2074</v>
      </c>
      <c r="D117" s="1418" t="s">
        <v>2073</v>
      </c>
      <c r="E117" s="1419" t="s">
        <v>1203</v>
      </c>
      <c r="F117" s="1420" t="str">
        <f>VLOOKUP(TBL5_OptBen[[#This Row],[Option Type (defined list)]],'Option Typs_Grps'!B$2:C$47, 2, FALSE)</f>
        <v>Distribution Options</v>
      </c>
      <c r="G117" s="1417" t="s">
        <v>1783</v>
      </c>
      <c r="H117" s="1418" t="s">
        <v>1939</v>
      </c>
      <c r="I117" s="1421" t="s">
        <v>354</v>
      </c>
      <c r="J117" s="1422" t="s">
        <v>145</v>
      </c>
      <c r="K117" s="1423">
        <v>2</v>
      </c>
      <c r="L117" s="1224"/>
      <c r="M117" s="366"/>
      <c r="N117" s="366"/>
      <c r="O117" s="366"/>
      <c r="P117" s="366"/>
      <c r="Q117" s="366"/>
      <c r="R117" s="1392">
        <v>1.9954000000000001</v>
      </c>
      <c r="S117" s="367">
        <v>1.5687</v>
      </c>
      <c r="T117" s="367">
        <v>1.6619999999999999</v>
      </c>
      <c r="U117" s="367">
        <v>2.2517999999999998</v>
      </c>
      <c r="V117" s="367">
        <v>2.3698999999999999</v>
      </c>
      <c r="W117" s="367">
        <v>2.4413999999999998</v>
      </c>
      <c r="X117" s="367">
        <v>2.3458999999999999</v>
      </c>
      <c r="Y117" s="367">
        <v>2.2542</v>
      </c>
      <c r="Z117" s="367">
        <v>2.0659999999999998</v>
      </c>
      <c r="AA117" s="367">
        <v>2.214</v>
      </c>
      <c r="AB117" s="367">
        <v>2.5125999999999999</v>
      </c>
      <c r="AC117" s="367">
        <v>2.8613</v>
      </c>
      <c r="AD117" s="367">
        <v>3.21</v>
      </c>
      <c r="AE117" s="367">
        <v>3.5587</v>
      </c>
      <c r="AF117" s="367">
        <v>3.8673999999999999</v>
      </c>
      <c r="AG117" s="367">
        <v>3.9274</v>
      </c>
      <c r="AH117" s="367">
        <v>3.9973999999999998</v>
      </c>
      <c r="AI117" s="367">
        <v>4.0674000000000001</v>
      </c>
      <c r="AJ117" s="367">
        <v>4.1273999999999997</v>
      </c>
      <c r="AK117" s="367">
        <v>4.1974</v>
      </c>
      <c r="AL117" s="367">
        <v>4.2674000000000003</v>
      </c>
      <c r="AM117" s="367">
        <v>4.3373999999999997</v>
      </c>
      <c r="AN117" s="367">
        <v>4.3974000000000002</v>
      </c>
      <c r="AO117" s="367">
        <v>4.4573999999999998</v>
      </c>
      <c r="AP117" s="367">
        <v>4.5274000000000001</v>
      </c>
      <c r="AQ117" s="367">
        <v>4.5974000000000004</v>
      </c>
      <c r="AR117" s="367">
        <v>4.6574</v>
      </c>
      <c r="AS117" s="367">
        <v>4.7173999999999996</v>
      </c>
      <c r="AT117" s="367">
        <v>4.7873999999999999</v>
      </c>
      <c r="AU117" s="367">
        <v>4.8474000000000004</v>
      </c>
      <c r="AV117" s="367">
        <v>4.9074</v>
      </c>
      <c r="AW117" s="367">
        <v>4.9673999999999996</v>
      </c>
      <c r="AX117" s="367">
        <v>5.0473999999999997</v>
      </c>
      <c r="AY117" s="367">
        <v>5.1173999999999999</v>
      </c>
      <c r="AZ117" s="367">
        <v>5.1874000000000002</v>
      </c>
      <c r="BA117" s="367">
        <v>5.2674000000000003</v>
      </c>
      <c r="BB117" s="367">
        <v>5.3373999999999997</v>
      </c>
      <c r="BC117" s="367">
        <v>5.4074</v>
      </c>
      <c r="BD117" s="367">
        <v>5.4874000000000001</v>
      </c>
      <c r="BE117" s="367">
        <v>5.5574000000000003</v>
      </c>
      <c r="BF117" s="367">
        <v>5.6273999999999997</v>
      </c>
      <c r="BG117" s="367">
        <v>5.6974</v>
      </c>
      <c r="BH117" s="367">
        <v>5.7674000000000003</v>
      </c>
      <c r="BI117" s="367">
        <v>5.8373999999999997</v>
      </c>
      <c r="BJ117" s="367">
        <v>5.9074</v>
      </c>
      <c r="BK117" s="367">
        <v>5.9774000000000003</v>
      </c>
      <c r="BL117" s="367">
        <v>6.0473999999999997</v>
      </c>
      <c r="BM117" s="367">
        <v>6.1173999999999999</v>
      </c>
      <c r="BN117" s="367">
        <v>6.1874000000000002</v>
      </c>
      <c r="BO117" s="367">
        <v>6.2573999999999996</v>
      </c>
      <c r="BP117" s="368"/>
      <c r="BQ117" s="355"/>
      <c r="BR117" s="355"/>
      <c r="BS117" s="355"/>
      <c r="BT117" s="355"/>
      <c r="BU117" s="355"/>
      <c r="BV117" s="355"/>
      <c r="BW117" s="355"/>
      <c r="BX117" s="355"/>
      <c r="BY117" s="355"/>
      <c r="BZ117" s="355"/>
      <c r="CA117" s="355"/>
      <c r="CB117" s="355"/>
      <c r="CC117" s="355"/>
      <c r="CD117" s="355"/>
      <c r="CE117" s="355"/>
      <c r="CF117" s="355"/>
      <c r="CG117" s="355"/>
      <c r="CH117" s="355"/>
      <c r="CI117" s="355"/>
      <c r="CJ117" s="355"/>
      <c r="CK117" s="355"/>
      <c r="CL117" s="355"/>
      <c r="CM117" s="355"/>
      <c r="CN117" s="356"/>
    </row>
    <row r="118" spans="2:92" ht="14.4" thickBot="1" x14ac:dyDescent="0.3">
      <c r="B11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8" s="1417" t="s">
        <v>2072</v>
      </c>
      <c r="D118" s="1418" t="s">
        <v>2071</v>
      </c>
      <c r="E118" s="1419" t="s">
        <v>1219</v>
      </c>
      <c r="F118" s="1420" t="str">
        <f>VLOOKUP(TBL5_OptBen[[#This Row],[Option Type (defined list)]],'Option Typs_Grps'!B$2:C$47, 2, FALSE)</f>
        <v>Distribution Options</v>
      </c>
      <c r="G118" s="1417" t="s">
        <v>1783</v>
      </c>
      <c r="H118" s="1418" t="s">
        <v>1939</v>
      </c>
      <c r="I118" s="1421" t="s">
        <v>354</v>
      </c>
      <c r="J118" s="1422" t="s">
        <v>145</v>
      </c>
      <c r="K118" s="1423">
        <v>2</v>
      </c>
      <c r="L118" s="1224"/>
      <c r="M118" s="366"/>
      <c r="N118" s="366"/>
      <c r="O118" s="366"/>
      <c r="P118" s="366"/>
      <c r="Q118" s="366"/>
      <c r="R118" s="1392">
        <v>0</v>
      </c>
      <c r="S118" s="367">
        <v>0</v>
      </c>
      <c r="T118" s="367">
        <v>0</v>
      </c>
      <c r="U118" s="367">
        <v>0</v>
      </c>
      <c r="V118" s="367">
        <v>0</v>
      </c>
      <c r="W118" s="367">
        <v>1.26E-2</v>
      </c>
      <c r="X118" s="367">
        <v>2.52E-2</v>
      </c>
      <c r="Y118" s="367">
        <v>3.78E-2</v>
      </c>
      <c r="Z118" s="367">
        <v>5.04E-2</v>
      </c>
      <c r="AA118" s="367">
        <v>6.3E-2</v>
      </c>
      <c r="AB118" s="367">
        <v>7.5600000000000001E-2</v>
      </c>
      <c r="AC118" s="367">
        <v>8.8200000000000001E-2</v>
      </c>
      <c r="AD118" s="367">
        <v>0.1008</v>
      </c>
      <c r="AE118" s="367">
        <v>0.1134</v>
      </c>
      <c r="AF118" s="367">
        <v>0.126</v>
      </c>
      <c r="AG118" s="367">
        <v>0.1386</v>
      </c>
      <c r="AH118" s="367">
        <v>0.1512</v>
      </c>
      <c r="AI118" s="367">
        <v>0.1638</v>
      </c>
      <c r="AJ118" s="367">
        <v>0.1764</v>
      </c>
      <c r="AK118" s="367">
        <v>0.189</v>
      </c>
      <c r="AL118" s="367">
        <v>0.2016</v>
      </c>
      <c r="AM118" s="367">
        <v>0.2142</v>
      </c>
      <c r="AN118" s="367">
        <v>0.2268</v>
      </c>
      <c r="AO118" s="367">
        <v>0.2394</v>
      </c>
      <c r="AP118" s="367">
        <v>0.252</v>
      </c>
      <c r="AQ118" s="367">
        <v>0.2646</v>
      </c>
      <c r="AR118" s="367">
        <v>0.2772</v>
      </c>
      <c r="AS118" s="367">
        <v>0.2898</v>
      </c>
      <c r="AT118" s="367">
        <v>0.3</v>
      </c>
      <c r="AU118" s="367">
        <v>0.3</v>
      </c>
      <c r="AV118" s="367">
        <v>0.3</v>
      </c>
      <c r="AW118" s="367">
        <v>0.3</v>
      </c>
      <c r="AX118" s="367">
        <v>0.3</v>
      </c>
      <c r="AY118" s="367">
        <v>0.3</v>
      </c>
      <c r="AZ118" s="367">
        <v>0.3</v>
      </c>
      <c r="BA118" s="367">
        <v>0.3</v>
      </c>
      <c r="BB118" s="367">
        <v>0.3</v>
      </c>
      <c r="BC118" s="367">
        <v>0.3</v>
      </c>
      <c r="BD118" s="367">
        <v>0.3</v>
      </c>
      <c r="BE118" s="367">
        <v>0.3</v>
      </c>
      <c r="BF118" s="367">
        <v>0.3</v>
      </c>
      <c r="BG118" s="367">
        <v>0.3</v>
      </c>
      <c r="BH118" s="367">
        <v>0.3</v>
      </c>
      <c r="BI118" s="367">
        <v>0.3</v>
      </c>
      <c r="BJ118" s="367">
        <v>0.3</v>
      </c>
      <c r="BK118" s="367">
        <v>0.3</v>
      </c>
      <c r="BL118" s="367">
        <v>0.3</v>
      </c>
      <c r="BM118" s="367">
        <v>0.3</v>
      </c>
      <c r="BN118" s="367">
        <v>0.3</v>
      </c>
      <c r="BO118" s="367">
        <v>0.3</v>
      </c>
      <c r="BP118" s="368"/>
      <c r="BQ118" s="355"/>
      <c r="BR118" s="355"/>
      <c r="BS118" s="355"/>
      <c r="BT118" s="355"/>
      <c r="BU118" s="355"/>
      <c r="BV118" s="355"/>
      <c r="BW118" s="355"/>
      <c r="BX118" s="355"/>
      <c r="BY118" s="355"/>
      <c r="BZ118" s="355"/>
      <c r="CA118" s="355"/>
      <c r="CB118" s="355"/>
      <c r="CC118" s="355"/>
      <c r="CD118" s="355"/>
      <c r="CE118" s="355"/>
      <c r="CF118" s="355"/>
      <c r="CG118" s="355"/>
      <c r="CH118" s="355"/>
      <c r="CI118" s="355"/>
      <c r="CJ118" s="355"/>
      <c r="CK118" s="355"/>
      <c r="CL118" s="355"/>
      <c r="CM118" s="355"/>
      <c r="CN118" s="356"/>
    </row>
    <row r="119" spans="2:92" ht="14.4" thickBot="1" x14ac:dyDescent="0.3">
      <c r="B11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9" s="1417" t="s">
        <v>2070</v>
      </c>
      <c r="D119" s="1418" t="s">
        <v>2069</v>
      </c>
      <c r="E119" s="1419" t="s">
        <v>1235</v>
      </c>
      <c r="F119" s="1420" t="str">
        <f>VLOOKUP(TBL5_OptBen[[#This Row],[Option Type (defined list)]],'Option Typs_Grps'!B$2:C$47, 2, FALSE)</f>
        <v>Customer Options</v>
      </c>
      <c r="G119" s="1417" t="s">
        <v>1783</v>
      </c>
      <c r="H119" s="1418" t="s">
        <v>1939</v>
      </c>
      <c r="I119" s="1421" t="s">
        <v>354</v>
      </c>
      <c r="J119" s="1422" t="s">
        <v>145</v>
      </c>
      <c r="K119" s="1423">
        <v>2</v>
      </c>
      <c r="L119" s="1224"/>
      <c r="M119" s="366"/>
      <c r="N119" s="366"/>
      <c r="O119" s="366"/>
      <c r="P119" s="366"/>
      <c r="Q119" s="366"/>
      <c r="R119" s="1392">
        <v>8.4999999999999992E-2</v>
      </c>
      <c r="S119" s="367">
        <v>0.16999999999999998</v>
      </c>
      <c r="T119" s="367">
        <v>0.255</v>
      </c>
      <c r="U119" s="367">
        <v>0.33140000000000003</v>
      </c>
      <c r="V119" s="367">
        <v>0.39939999999999998</v>
      </c>
      <c r="W119" s="367">
        <v>0.45900000000000002</v>
      </c>
      <c r="X119" s="367">
        <v>0.51</v>
      </c>
      <c r="Y119" s="367">
        <v>0.5524</v>
      </c>
      <c r="Z119" s="367">
        <v>0.58640000000000003</v>
      </c>
      <c r="AA119" s="367">
        <v>0.58809999999999996</v>
      </c>
      <c r="AB119" s="367">
        <v>0.58979999999999999</v>
      </c>
      <c r="AC119" s="367">
        <v>0.59150000000000003</v>
      </c>
      <c r="AD119" s="367">
        <v>0.59320000000000006</v>
      </c>
      <c r="AE119" s="367">
        <v>0.59499999999999997</v>
      </c>
      <c r="AF119" s="367">
        <v>0.59660000000000002</v>
      </c>
      <c r="AG119" s="367">
        <v>0.59829999999999994</v>
      </c>
      <c r="AH119" s="367">
        <v>0.60000000000000009</v>
      </c>
      <c r="AI119" s="367">
        <v>0.60170000000000001</v>
      </c>
      <c r="AJ119" s="367">
        <v>0.60340000000000005</v>
      </c>
      <c r="AK119" s="367">
        <v>0.60509999999999997</v>
      </c>
      <c r="AL119" s="367">
        <v>0.60680000000000001</v>
      </c>
      <c r="AM119" s="367">
        <v>0.60849999999999993</v>
      </c>
      <c r="AN119" s="367">
        <v>0.61020000000000008</v>
      </c>
      <c r="AO119" s="367">
        <v>0.61199999999999999</v>
      </c>
      <c r="AP119" s="367">
        <v>0.61360000000000003</v>
      </c>
      <c r="AQ119" s="367">
        <v>0.61529999999999996</v>
      </c>
      <c r="AR119" s="367">
        <v>0.61699999999999999</v>
      </c>
      <c r="AS119" s="367">
        <v>0.61869999999999992</v>
      </c>
      <c r="AT119" s="367">
        <v>0.62040000000000006</v>
      </c>
      <c r="AU119" s="367">
        <v>0.62209999999999999</v>
      </c>
      <c r="AV119" s="367">
        <v>0.62380000000000002</v>
      </c>
      <c r="AW119" s="367">
        <v>0.62549999999999994</v>
      </c>
      <c r="AX119" s="367">
        <v>0.62719999999999998</v>
      </c>
      <c r="AY119" s="367">
        <v>0.629</v>
      </c>
      <c r="AZ119" s="367">
        <v>0.63060000000000005</v>
      </c>
      <c r="BA119" s="367">
        <v>0.63230000000000008</v>
      </c>
      <c r="BB119" s="367">
        <v>0.63400000000000001</v>
      </c>
      <c r="BC119" s="367">
        <v>0.63570000000000004</v>
      </c>
      <c r="BD119" s="367">
        <v>0.63739999999999997</v>
      </c>
      <c r="BE119" s="367">
        <v>0.6391</v>
      </c>
      <c r="BF119" s="367">
        <v>0.64080000000000004</v>
      </c>
      <c r="BG119" s="367">
        <v>0.64250000000000007</v>
      </c>
      <c r="BH119" s="367">
        <v>0.64419999999999999</v>
      </c>
      <c r="BI119" s="367">
        <v>0.64600000000000002</v>
      </c>
      <c r="BJ119" s="367">
        <v>0.64759999999999995</v>
      </c>
      <c r="BK119" s="367">
        <v>0.64929999999999999</v>
      </c>
      <c r="BL119" s="367">
        <v>0.65100000000000002</v>
      </c>
      <c r="BM119" s="367">
        <v>0.65270000000000006</v>
      </c>
      <c r="BN119" s="367">
        <v>0.65439999999999998</v>
      </c>
      <c r="BO119" s="367">
        <v>0.65610000000000002</v>
      </c>
      <c r="BP119" s="368"/>
      <c r="BQ119" s="355"/>
      <c r="BR119" s="355"/>
      <c r="BS119" s="355"/>
      <c r="BT119" s="355"/>
      <c r="BU119" s="355"/>
      <c r="BV119" s="355"/>
      <c r="BW119" s="355"/>
      <c r="BX119" s="355"/>
      <c r="BY119" s="355"/>
      <c r="BZ119" s="355"/>
      <c r="CA119" s="355"/>
      <c r="CB119" s="355"/>
      <c r="CC119" s="355"/>
      <c r="CD119" s="355"/>
      <c r="CE119" s="355"/>
      <c r="CF119" s="355"/>
      <c r="CG119" s="355"/>
      <c r="CH119" s="355"/>
      <c r="CI119" s="355"/>
      <c r="CJ119" s="355"/>
      <c r="CK119" s="355"/>
      <c r="CL119" s="355"/>
      <c r="CM119" s="355"/>
      <c r="CN119" s="356"/>
    </row>
    <row r="120" spans="2:92" ht="14.4" thickBot="1" x14ac:dyDescent="0.3">
      <c r="B12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0" s="1417" t="s">
        <v>2068</v>
      </c>
      <c r="D120" s="1418" t="s">
        <v>2067</v>
      </c>
      <c r="E120" s="1419" t="s">
        <v>1262</v>
      </c>
      <c r="F120" s="1420" t="str">
        <f>VLOOKUP(TBL5_OptBen[[#This Row],[Option Type (defined list)]],'Option Typs_Grps'!B$2:C$47, 2, FALSE)</f>
        <v>Customer Options</v>
      </c>
      <c r="G120" s="1417" t="s">
        <v>1783</v>
      </c>
      <c r="H120" s="1418" t="s">
        <v>1939</v>
      </c>
      <c r="I120" s="1421" t="s">
        <v>354</v>
      </c>
      <c r="J120" s="1422" t="s">
        <v>145</v>
      </c>
      <c r="K120" s="1423">
        <v>2</v>
      </c>
      <c r="L120" s="1224"/>
      <c r="M120" s="366"/>
      <c r="N120" s="366"/>
      <c r="O120" s="366"/>
      <c r="P120" s="366"/>
      <c r="Q120" s="366"/>
      <c r="R120" s="1392">
        <v>2.7000000000000001E-3</v>
      </c>
      <c r="S120" s="367">
        <v>5.4000000000000003E-3</v>
      </c>
      <c r="T120" s="367">
        <v>8.2000000000000007E-3</v>
      </c>
      <c r="U120" s="367">
        <v>1.09E-2</v>
      </c>
      <c r="V120" s="367">
        <v>1.37E-2</v>
      </c>
      <c r="W120" s="367">
        <v>1.6400000000000001E-2</v>
      </c>
      <c r="X120" s="367">
        <v>1.9099999999999999E-2</v>
      </c>
      <c r="Y120" s="367">
        <v>2.1899999999999999E-2</v>
      </c>
      <c r="Z120" s="367">
        <v>2.46E-2</v>
      </c>
      <c r="AA120" s="367">
        <v>2.7400000000000001E-2</v>
      </c>
      <c r="AB120" s="367">
        <v>3.0099999999999998E-2</v>
      </c>
      <c r="AC120" s="367">
        <v>3.0099999999999998E-2</v>
      </c>
      <c r="AD120" s="367">
        <v>3.0099999999999998E-2</v>
      </c>
      <c r="AE120" s="367">
        <v>3.0099999999999998E-2</v>
      </c>
      <c r="AF120" s="367">
        <v>3.0099999999999998E-2</v>
      </c>
      <c r="AG120" s="367">
        <v>3.0099999999999998E-2</v>
      </c>
      <c r="AH120" s="367">
        <v>3.0099999999999998E-2</v>
      </c>
      <c r="AI120" s="367">
        <v>3.0099999999999998E-2</v>
      </c>
      <c r="AJ120" s="367">
        <v>3.0099999999999998E-2</v>
      </c>
      <c r="AK120" s="367">
        <v>3.0099999999999998E-2</v>
      </c>
      <c r="AL120" s="367">
        <v>3.0099999999999998E-2</v>
      </c>
      <c r="AM120" s="367">
        <v>3.0099999999999998E-2</v>
      </c>
      <c r="AN120" s="367">
        <v>3.0099999999999998E-2</v>
      </c>
      <c r="AO120" s="367">
        <v>3.0099999999999998E-2</v>
      </c>
      <c r="AP120" s="367">
        <v>3.0099999999999998E-2</v>
      </c>
      <c r="AQ120" s="367">
        <v>3.0099999999999998E-2</v>
      </c>
      <c r="AR120" s="367">
        <v>3.0099999999999998E-2</v>
      </c>
      <c r="AS120" s="367">
        <v>3.0099999999999998E-2</v>
      </c>
      <c r="AT120" s="367">
        <v>3.0099999999999998E-2</v>
      </c>
      <c r="AU120" s="367">
        <v>3.0099999999999998E-2</v>
      </c>
      <c r="AV120" s="367">
        <v>3.0099999999999998E-2</v>
      </c>
      <c r="AW120" s="367">
        <v>3.0099999999999998E-2</v>
      </c>
      <c r="AX120" s="367">
        <v>3.0099999999999998E-2</v>
      </c>
      <c r="AY120" s="367">
        <v>3.0099999999999998E-2</v>
      </c>
      <c r="AZ120" s="367">
        <v>3.0099999999999998E-2</v>
      </c>
      <c r="BA120" s="367">
        <v>3.0099999999999998E-2</v>
      </c>
      <c r="BB120" s="367">
        <v>3.0099999999999998E-2</v>
      </c>
      <c r="BC120" s="367">
        <v>3.0099999999999998E-2</v>
      </c>
      <c r="BD120" s="367">
        <v>3.0099999999999998E-2</v>
      </c>
      <c r="BE120" s="367">
        <v>3.0099999999999998E-2</v>
      </c>
      <c r="BF120" s="367">
        <v>3.0099999999999998E-2</v>
      </c>
      <c r="BG120" s="367">
        <v>3.0099999999999998E-2</v>
      </c>
      <c r="BH120" s="367">
        <v>3.0099999999999998E-2</v>
      </c>
      <c r="BI120" s="367">
        <v>3.0099999999999998E-2</v>
      </c>
      <c r="BJ120" s="367">
        <v>3.0099999999999998E-2</v>
      </c>
      <c r="BK120" s="367">
        <v>3.0099999999999998E-2</v>
      </c>
      <c r="BL120" s="367">
        <v>3.0099999999999998E-2</v>
      </c>
      <c r="BM120" s="367">
        <v>3.0099999999999998E-2</v>
      </c>
      <c r="BN120" s="367">
        <v>3.0099999999999998E-2</v>
      </c>
      <c r="BO120" s="367">
        <v>3.0099999999999998E-2</v>
      </c>
      <c r="BP120" s="368"/>
      <c r="BQ120" s="355"/>
      <c r="BR120" s="355"/>
      <c r="BS120" s="355"/>
      <c r="BT120" s="355"/>
      <c r="BU120" s="355"/>
      <c r="BV120" s="355"/>
      <c r="BW120" s="355"/>
      <c r="BX120" s="355"/>
      <c r="BY120" s="355"/>
      <c r="BZ120" s="355"/>
      <c r="CA120" s="355"/>
      <c r="CB120" s="355"/>
      <c r="CC120" s="355"/>
      <c r="CD120" s="355"/>
      <c r="CE120" s="355"/>
      <c r="CF120" s="355"/>
      <c r="CG120" s="355"/>
      <c r="CH120" s="355"/>
      <c r="CI120" s="355"/>
      <c r="CJ120" s="355"/>
      <c r="CK120" s="355"/>
      <c r="CL120" s="355"/>
      <c r="CM120" s="355"/>
      <c r="CN120" s="356"/>
    </row>
    <row r="121" spans="2:92" ht="14.4" thickBot="1" x14ac:dyDescent="0.3">
      <c r="B12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1" s="1417" t="s">
        <v>2066</v>
      </c>
      <c r="D121" s="1418" t="s">
        <v>2065</v>
      </c>
      <c r="E121" s="1419" t="s">
        <v>777</v>
      </c>
      <c r="F121" s="1420" t="str">
        <f>VLOOKUP(TBL5_OptBen[[#This Row],[Option Type (defined list)]],'Option Typs_Grps'!B$2:C$47, 2, FALSE)</f>
        <v>Customer Options</v>
      </c>
      <c r="G121" s="1417" t="s">
        <v>1783</v>
      </c>
      <c r="H121" s="1418" t="s">
        <v>1939</v>
      </c>
      <c r="I121" s="1421" t="s">
        <v>354</v>
      </c>
      <c r="J121" s="1422" t="s">
        <v>145</v>
      </c>
      <c r="K121" s="1423">
        <v>2</v>
      </c>
      <c r="L121" s="1224"/>
      <c r="M121" s="366"/>
      <c r="N121" s="366"/>
      <c r="O121" s="366"/>
      <c r="P121" s="366"/>
      <c r="Q121" s="366"/>
      <c r="R121" s="1392">
        <v>0.28870000000000001</v>
      </c>
      <c r="S121" s="367">
        <v>0.57750000000000001</v>
      </c>
      <c r="T121" s="367">
        <v>0.86629999999999996</v>
      </c>
      <c r="U121" s="367">
        <v>1.1551</v>
      </c>
      <c r="V121" s="367">
        <v>1.4440000000000002</v>
      </c>
      <c r="W121" s="367">
        <v>1.7327000000000001</v>
      </c>
      <c r="X121" s="367">
        <v>2.0215000000000001</v>
      </c>
      <c r="Y121" s="367">
        <v>2.3102999999999998</v>
      </c>
      <c r="Z121" s="367">
        <v>2.5991</v>
      </c>
      <c r="AA121" s="367">
        <v>2.8880000000000003</v>
      </c>
      <c r="AB121" s="367">
        <v>2.9020000000000001</v>
      </c>
      <c r="AC121" s="367">
        <v>2.9159999999999999</v>
      </c>
      <c r="AD121" s="367">
        <v>2.9029999999999996</v>
      </c>
      <c r="AE121" s="367">
        <v>2.9450000000000003</v>
      </c>
      <c r="AF121" s="367">
        <v>2.9590000000000001</v>
      </c>
      <c r="AG121" s="367">
        <v>2.9740000000000002</v>
      </c>
      <c r="AH121" s="367">
        <v>2.988</v>
      </c>
      <c r="AI121" s="367">
        <v>3.0030000000000001</v>
      </c>
      <c r="AJ121" s="367">
        <v>3.0169999999999999</v>
      </c>
      <c r="AK121" s="367">
        <v>3.0310000000000001</v>
      </c>
      <c r="AL121" s="367">
        <v>3.0460000000000003</v>
      </c>
      <c r="AM121" s="367">
        <v>3.06</v>
      </c>
      <c r="AN121" s="367">
        <v>3.0750999999999999</v>
      </c>
      <c r="AO121" s="367">
        <v>3.0895999999999999</v>
      </c>
      <c r="AP121" s="367">
        <v>3.1040000000000001</v>
      </c>
      <c r="AQ121" s="367">
        <v>3.1185</v>
      </c>
      <c r="AR121" s="367">
        <v>3.133</v>
      </c>
      <c r="AS121" s="367">
        <v>3.1472999999999995</v>
      </c>
      <c r="AT121" s="367">
        <v>3.1617000000000002</v>
      </c>
      <c r="AU121" s="367">
        <v>3.1762000000000001</v>
      </c>
      <c r="AV121" s="367">
        <v>3.1905999999999999</v>
      </c>
      <c r="AW121" s="367">
        <v>3.2050999999999998</v>
      </c>
      <c r="AX121" s="367">
        <v>3.2195</v>
      </c>
      <c r="AY121" s="367">
        <v>3.234</v>
      </c>
      <c r="AZ121" s="367">
        <v>3.2484000000000002</v>
      </c>
      <c r="BA121" s="367">
        <v>3.2627999999999999</v>
      </c>
      <c r="BB121" s="367">
        <v>3.2773000000000003</v>
      </c>
      <c r="BC121" s="367">
        <v>3.2197</v>
      </c>
      <c r="BD121" s="367">
        <v>3.3060999999999998</v>
      </c>
      <c r="BE121" s="367">
        <v>3.3205999999999998</v>
      </c>
      <c r="BF121" s="367">
        <v>3.335</v>
      </c>
      <c r="BG121" s="367">
        <v>3.3494999999999999</v>
      </c>
      <c r="BH121" s="367">
        <v>3.3639999999999999</v>
      </c>
      <c r="BI121" s="367">
        <v>3.3783000000000003</v>
      </c>
      <c r="BJ121" s="367">
        <v>3.3927999999999998</v>
      </c>
      <c r="BK121" s="367">
        <v>3.4072</v>
      </c>
      <c r="BL121" s="367">
        <v>3.4217</v>
      </c>
      <c r="BM121" s="367">
        <v>3.4360999999999997</v>
      </c>
      <c r="BN121" s="367">
        <v>3.4504999999999999</v>
      </c>
      <c r="BO121" s="367">
        <v>3.4649999999999999</v>
      </c>
      <c r="BP121" s="368"/>
      <c r="BQ121" s="355"/>
      <c r="BR121" s="355"/>
      <c r="BS121" s="355"/>
      <c r="BT121" s="355"/>
      <c r="BU121" s="355"/>
      <c r="BV121" s="355"/>
      <c r="BW121" s="355"/>
      <c r="BX121" s="355"/>
      <c r="BY121" s="355"/>
      <c r="BZ121" s="355"/>
      <c r="CA121" s="355"/>
      <c r="CB121" s="355"/>
      <c r="CC121" s="355"/>
      <c r="CD121" s="355"/>
      <c r="CE121" s="355"/>
      <c r="CF121" s="355"/>
      <c r="CG121" s="355"/>
      <c r="CH121" s="355"/>
      <c r="CI121" s="355"/>
      <c r="CJ121" s="355"/>
      <c r="CK121" s="355"/>
      <c r="CL121" s="355"/>
      <c r="CM121" s="355"/>
      <c r="CN121" s="356"/>
    </row>
    <row r="122" spans="2:92" ht="14.4" thickBot="1" x14ac:dyDescent="0.3">
      <c r="B12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2" s="1417" t="s">
        <v>2064</v>
      </c>
      <c r="D122" s="1418" t="s">
        <v>2063</v>
      </c>
      <c r="E122" s="1419" t="s">
        <v>777</v>
      </c>
      <c r="F122" s="1420" t="str">
        <f>VLOOKUP(TBL5_OptBen[[#This Row],[Option Type (defined list)]],'Option Typs_Grps'!B$2:C$47, 2, FALSE)</f>
        <v>Customer Options</v>
      </c>
      <c r="G122" s="1417" t="s">
        <v>1783</v>
      </c>
      <c r="H122" s="1418" t="s">
        <v>1939</v>
      </c>
      <c r="I122" s="1421" t="s">
        <v>354</v>
      </c>
      <c r="J122" s="1422" t="s">
        <v>145</v>
      </c>
      <c r="K122" s="1423">
        <v>2</v>
      </c>
      <c r="L122" s="1224"/>
      <c r="M122" s="366"/>
      <c r="N122" s="366"/>
      <c r="O122" s="366"/>
      <c r="P122" s="366"/>
      <c r="Q122" s="366"/>
      <c r="R122" s="1392">
        <v>6.0399999999999995E-2</v>
      </c>
      <c r="S122" s="367">
        <v>0.12079999999999999</v>
      </c>
      <c r="T122" s="367">
        <v>0.18130000000000002</v>
      </c>
      <c r="U122" s="367">
        <v>0.24180000000000001</v>
      </c>
      <c r="V122" s="367">
        <v>0.30230000000000001</v>
      </c>
      <c r="W122" s="367">
        <v>0.36270000000000002</v>
      </c>
      <c r="X122" s="367">
        <v>0.42330000000000001</v>
      </c>
      <c r="Y122" s="367">
        <v>0.48370000000000002</v>
      </c>
      <c r="Z122" s="367">
        <v>0.54420000000000002</v>
      </c>
      <c r="AA122" s="367">
        <v>0.60470000000000002</v>
      </c>
      <c r="AB122" s="367">
        <v>0.66520000000000001</v>
      </c>
      <c r="AC122" s="367">
        <v>0.72560000000000002</v>
      </c>
      <c r="AD122" s="367">
        <v>0.72560000000000002</v>
      </c>
      <c r="AE122" s="367">
        <v>0.72560000000000002</v>
      </c>
      <c r="AF122" s="367">
        <v>0.72560000000000002</v>
      </c>
      <c r="AG122" s="367">
        <v>0.72560000000000002</v>
      </c>
      <c r="AH122" s="367">
        <v>0.72560000000000002</v>
      </c>
      <c r="AI122" s="367">
        <v>0.72560000000000002</v>
      </c>
      <c r="AJ122" s="367">
        <v>0.72560000000000002</v>
      </c>
      <c r="AK122" s="367">
        <v>0.72560000000000002</v>
      </c>
      <c r="AL122" s="367">
        <v>0.72560000000000002</v>
      </c>
      <c r="AM122" s="367">
        <v>0.72560000000000002</v>
      </c>
      <c r="AN122" s="367">
        <v>0.72560000000000002</v>
      </c>
      <c r="AO122" s="367">
        <v>0.72560000000000002</v>
      </c>
      <c r="AP122" s="367">
        <v>0.72560000000000002</v>
      </c>
      <c r="AQ122" s="367">
        <v>0.72560000000000002</v>
      </c>
      <c r="AR122" s="367">
        <v>0.72560000000000002</v>
      </c>
      <c r="AS122" s="367">
        <v>0.72560000000000002</v>
      </c>
      <c r="AT122" s="367">
        <v>0.72560000000000002</v>
      </c>
      <c r="AU122" s="367">
        <v>0.72560000000000002</v>
      </c>
      <c r="AV122" s="367">
        <v>0.72560000000000002</v>
      </c>
      <c r="AW122" s="367">
        <v>0.72560000000000002</v>
      </c>
      <c r="AX122" s="367">
        <v>0.72560000000000002</v>
      </c>
      <c r="AY122" s="367">
        <v>0.72560000000000002</v>
      </c>
      <c r="AZ122" s="367">
        <v>0.72560000000000002</v>
      </c>
      <c r="BA122" s="367">
        <v>0.72560000000000002</v>
      </c>
      <c r="BB122" s="367">
        <v>0.72560000000000002</v>
      </c>
      <c r="BC122" s="367">
        <v>0.72560000000000002</v>
      </c>
      <c r="BD122" s="367">
        <v>0.72560000000000002</v>
      </c>
      <c r="BE122" s="367">
        <v>0.72560000000000002</v>
      </c>
      <c r="BF122" s="367">
        <v>0.72560000000000002</v>
      </c>
      <c r="BG122" s="367">
        <v>0.72560000000000002</v>
      </c>
      <c r="BH122" s="367">
        <v>0.72560000000000002</v>
      </c>
      <c r="BI122" s="367">
        <v>0.72560000000000002</v>
      </c>
      <c r="BJ122" s="367">
        <v>0.72560000000000002</v>
      </c>
      <c r="BK122" s="367">
        <v>0.72560000000000002</v>
      </c>
      <c r="BL122" s="367">
        <v>0.72560000000000002</v>
      </c>
      <c r="BM122" s="367">
        <v>0.72560000000000002</v>
      </c>
      <c r="BN122" s="367">
        <v>0.72560000000000002</v>
      </c>
      <c r="BO122" s="367">
        <v>0.72560000000000002</v>
      </c>
      <c r="BP122" s="368"/>
      <c r="BQ122" s="355"/>
      <c r="BR122" s="355"/>
      <c r="BS122" s="355"/>
      <c r="BT122" s="355"/>
      <c r="BU122" s="355"/>
      <c r="BV122" s="355"/>
      <c r="BW122" s="355"/>
      <c r="BX122" s="355"/>
      <c r="BY122" s="355"/>
      <c r="BZ122" s="355"/>
      <c r="CA122" s="355"/>
      <c r="CB122" s="355"/>
      <c r="CC122" s="355"/>
      <c r="CD122" s="355"/>
      <c r="CE122" s="355"/>
      <c r="CF122" s="355"/>
      <c r="CG122" s="355"/>
      <c r="CH122" s="355"/>
      <c r="CI122" s="355"/>
      <c r="CJ122" s="355"/>
      <c r="CK122" s="355"/>
      <c r="CL122" s="355"/>
      <c r="CM122" s="355"/>
      <c r="CN122" s="356"/>
    </row>
    <row r="123" spans="2:92" ht="14.4" thickBot="1" x14ac:dyDescent="0.3">
      <c r="B12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3" s="1417" t="s">
        <v>2062</v>
      </c>
      <c r="D123" s="1418" t="s">
        <v>2061</v>
      </c>
      <c r="E123" s="1419" t="s">
        <v>1235</v>
      </c>
      <c r="F123" s="1420" t="str">
        <f>VLOOKUP(TBL5_OptBen[[#This Row],[Option Type (defined list)]],'Option Typs_Grps'!B$2:C$47, 2, FALSE)</f>
        <v>Customer Options</v>
      </c>
      <c r="G123" s="1417" t="s">
        <v>1783</v>
      </c>
      <c r="H123" s="1418" t="s">
        <v>1939</v>
      </c>
      <c r="I123" s="1421" t="s">
        <v>354</v>
      </c>
      <c r="J123" s="1422" t="s">
        <v>145</v>
      </c>
      <c r="K123" s="1423">
        <v>2</v>
      </c>
      <c r="L123" s="1224"/>
      <c r="M123" s="366"/>
      <c r="N123" s="366"/>
      <c r="O123" s="366"/>
      <c r="P123" s="366"/>
      <c r="Q123" s="366"/>
      <c r="R123" s="1392">
        <v>1.1300000000000001E-2</v>
      </c>
      <c r="S123" s="367">
        <v>2.2600000000000002E-2</v>
      </c>
      <c r="T123" s="367">
        <v>3.3999999999999996E-2</v>
      </c>
      <c r="U123" s="367">
        <v>4.53E-2</v>
      </c>
      <c r="V123" s="367">
        <v>5.6599999999999998E-2</v>
      </c>
      <c r="W123" s="367">
        <v>6.7999999999999991E-2</v>
      </c>
      <c r="X123" s="367">
        <v>7.9300000000000009E-2</v>
      </c>
      <c r="Y123" s="367">
        <v>9.06E-2</v>
      </c>
      <c r="Z123" s="367">
        <v>0.10200000000000001</v>
      </c>
      <c r="AA123" s="367">
        <v>0.1133</v>
      </c>
      <c r="AB123" s="367">
        <v>0.12459999999999999</v>
      </c>
      <c r="AC123" s="367">
        <v>0.13599999999999998</v>
      </c>
      <c r="AD123" s="367">
        <v>0.14729999999999999</v>
      </c>
      <c r="AE123" s="367">
        <v>0.15769999999999998</v>
      </c>
      <c r="AF123" s="367">
        <v>0.16999999999999998</v>
      </c>
      <c r="AG123" s="367">
        <v>0.18130000000000002</v>
      </c>
      <c r="AH123" s="367">
        <v>0.19269999999999998</v>
      </c>
      <c r="AI123" s="367">
        <v>0.2041</v>
      </c>
      <c r="AJ123" s="367">
        <v>0.2145</v>
      </c>
      <c r="AK123" s="367">
        <v>0.22670000000000001</v>
      </c>
      <c r="AL123" s="367">
        <v>0.23809999999999998</v>
      </c>
      <c r="AM123" s="367">
        <v>0.24940000000000001</v>
      </c>
      <c r="AN123" s="367">
        <v>0.26069999999999999</v>
      </c>
      <c r="AO123" s="367">
        <v>0.27210000000000001</v>
      </c>
      <c r="AP123" s="367">
        <v>0.28339999999999999</v>
      </c>
      <c r="AQ123" s="367">
        <v>0.28339999999999999</v>
      </c>
      <c r="AR123" s="367">
        <v>0.28339999999999999</v>
      </c>
      <c r="AS123" s="367">
        <v>0.28339999999999999</v>
      </c>
      <c r="AT123" s="367">
        <v>0.28339999999999999</v>
      </c>
      <c r="AU123" s="367">
        <v>0.28339999999999999</v>
      </c>
      <c r="AV123" s="367">
        <v>0.28339999999999999</v>
      </c>
      <c r="AW123" s="367">
        <v>0.28339999999999999</v>
      </c>
      <c r="AX123" s="367">
        <v>0.28339999999999999</v>
      </c>
      <c r="AY123" s="367">
        <v>0.28339999999999999</v>
      </c>
      <c r="AZ123" s="367">
        <v>0.28339999999999999</v>
      </c>
      <c r="BA123" s="367">
        <v>0.28339999999999999</v>
      </c>
      <c r="BB123" s="367">
        <v>0.28339999999999999</v>
      </c>
      <c r="BC123" s="367">
        <v>0.28339999999999999</v>
      </c>
      <c r="BD123" s="367">
        <v>0.28339999999999999</v>
      </c>
      <c r="BE123" s="367">
        <v>0.28339999999999999</v>
      </c>
      <c r="BF123" s="367">
        <v>0.28339999999999999</v>
      </c>
      <c r="BG123" s="367">
        <v>0.28339999999999999</v>
      </c>
      <c r="BH123" s="367">
        <v>0.28339999999999999</v>
      </c>
      <c r="BI123" s="367">
        <v>0.28339999999999999</v>
      </c>
      <c r="BJ123" s="367">
        <v>0.28339999999999999</v>
      </c>
      <c r="BK123" s="367">
        <v>0.28339999999999999</v>
      </c>
      <c r="BL123" s="367">
        <v>0.28339999999999999</v>
      </c>
      <c r="BM123" s="367">
        <v>0.28339999999999999</v>
      </c>
      <c r="BN123" s="367">
        <v>0.28339999999999999</v>
      </c>
      <c r="BO123" s="367">
        <v>0.28339999999999999</v>
      </c>
      <c r="BP123" s="368"/>
      <c r="BQ123" s="355"/>
      <c r="BR123" s="355"/>
      <c r="BS123" s="355"/>
      <c r="BT123" s="355"/>
      <c r="BU123" s="355"/>
      <c r="BV123" s="355"/>
      <c r="BW123" s="355"/>
      <c r="BX123" s="355"/>
      <c r="BY123" s="355"/>
      <c r="BZ123" s="355"/>
      <c r="CA123" s="355"/>
      <c r="CB123" s="355"/>
      <c r="CC123" s="355"/>
      <c r="CD123" s="355"/>
      <c r="CE123" s="355"/>
      <c r="CF123" s="355"/>
      <c r="CG123" s="355"/>
      <c r="CH123" s="355"/>
      <c r="CI123" s="355"/>
      <c r="CJ123" s="355"/>
      <c r="CK123" s="355"/>
      <c r="CL123" s="355"/>
      <c r="CM123" s="355"/>
      <c r="CN123" s="356"/>
    </row>
    <row r="124" spans="2:92" ht="14.4" thickBot="1" x14ac:dyDescent="0.3">
      <c r="B12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4" s="1417" t="s">
        <v>2060</v>
      </c>
      <c r="D124" s="1418" t="s">
        <v>2059</v>
      </c>
      <c r="E124" s="1419" t="s">
        <v>777</v>
      </c>
      <c r="F124" s="1420" t="str">
        <f>VLOOKUP(TBL5_OptBen[[#This Row],[Option Type (defined list)]],'Option Typs_Grps'!B$2:C$47, 2, FALSE)</f>
        <v>Customer Options</v>
      </c>
      <c r="G124" s="1417" t="s">
        <v>1783</v>
      </c>
      <c r="H124" s="1418" t="s">
        <v>1939</v>
      </c>
      <c r="I124" s="1421" t="s">
        <v>354</v>
      </c>
      <c r="J124" s="1422" t="s">
        <v>145</v>
      </c>
      <c r="K124" s="1423">
        <v>2</v>
      </c>
      <c r="L124" s="1224"/>
      <c r="M124" s="366"/>
      <c r="N124" s="366"/>
      <c r="O124" s="366"/>
      <c r="P124" s="366"/>
      <c r="Q124" s="366"/>
      <c r="R124" s="1392">
        <v>2.5000000000000001E-3</v>
      </c>
      <c r="S124" s="367">
        <v>5.1999999999999998E-3</v>
      </c>
      <c r="T124" s="367">
        <v>7.8000000000000005E-3</v>
      </c>
      <c r="U124" s="367">
        <v>1.0499999999999999E-2</v>
      </c>
      <c r="V124" s="367">
        <v>1.3100000000000001E-2</v>
      </c>
      <c r="W124" s="367">
        <v>1.5700000000000002E-2</v>
      </c>
      <c r="X124" s="367">
        <v>1.84E-2</v>
      </c>
      <c r="Y124" s="367">
        <v>2.1100000000000001E-2</v>
      </c>
      <c r="Z124" s="367">
        <v>2.3599999999999999E-2</v>
      </c>
      <c r="AA124" s="367">
        <v>2.6299999999999997E-2</v>
      </c>
      <c r="AB124" s="367">
        <v>2.9000000000000001E-2</v>
      </c>
      <c r="AC124" s="367">
        <v>3.1600000000000003E-2</v>
      </c>
      <c r="AD124" s="367">
        <v>3.4200000000000001E-2</v>
      </c>
      <c r="AE124" s="367">
        <v>3.6799999999999999E-2</v>
      </c>
      <c r="AF124" s="367">
        <v>3.95E-2</v>
      </c>
      <c r="AG124" s="367">
        <v>4.2200000000000001E-2</v>
      </c>
      <c r="AH124" s="367">
        <v>4.4700000000000004E-2</v>
      </c>
      <c r="AI124" s="367">
        <v>4.7400000000000005E-2</v>
      </c>
      <c r="AJ124" s="367">
        <v>5.0099999999999999E-2</v>
      </c>
      <c r="AK124" s="367">
        <v>5.2699999999999997E-2</v>
      </c>
      <c r="AL124" s="367">
        <v>5.5299999999999995E-2</v>
      </c>
      <c r="AM124" s="367">
        <v>5.8000000000000003E-2</v>
      </c>
      <c r="AN124" s="367">
        <v>6.0600000000000001E-2</v>
      </c>
      <c r="AO124" s="367">
        <v>6.3299999999999995E-2</v>
      </c>
      <c r="AP124" s="367">
        <v>6.6000000000000003E-2</v>
      </c>
      <c r="AQ124" s="367">
        <v>5.2699999999999997E-2</v>
      </c>
      <c r="AR124" s="367">
        <v>5.5299999999999995E-2</v>
      </c>
      <c r="AS124" s="367">
        <v>5.8000000000000003E-2</v>
      </c>
      <c r="AT124" s="367">
        <v>6.0600000000000001E-2</v>
      </c>
      <c r="AU124" s="367">
        <v>6.3299999999999995E-2</v>
      </c>
      <c r="AV124" s="367">
        <v>6.6000000000000003E-2</v>
      </c>
      <c r="AW124" s="367">
        <v>6.8499999999999991E-2</v>
      </c>
      <c r="AX124" s="367">
        <v>7.1199999999999999E-2</v>
      </c>
      <c r="AY124" s="367">
        <v>7.3800000000000004E-2</v>
      </c>
      <c r="AZ124" s="367">
        <v>7.6499999999999999E-2</v>
      </c>
      <c r="BA124" s="367">
        <v>7.9100000000000004E-2</v>
      </c>
      <c r="BB124" s="367">
        <v>8.1699999999999995E-2</v>
      </c>
      <c r="BC124" s="367">
        <v>8.4400000000000003E-2</v>
      </c>
      <c r="BD124" s="367">
        <v>8.7099999999999997E-2</v>
      </c>
      <c r="BE124" s="367">
        <v>8.9599999999999999E-2</v>
      </c>
      <c r="BF124" s="367">
        <v>9.2299999999999993E-2</v>
      </c>
      <c r="BG124" s="367">
        <v>9.5000000000000001E-2</v>
      </c>
      <c r="BH124" s="367">
        <v>9.7600000000000006E-2</v>
      </c>
      <c r="BI124" s="367">
        <v>0.1002</v>
      </c>
      <c r="BJ124" s="367">
        <v>0.1028</v>
      </c>
      <c r="BK124" s="367">
        <v>0.1055</v>
      </c>
      <c r="BL124" s="367">
        <v>0.1082</v>
      </c>
      <c r="BM124" s="367">
        <v>0.11069999999999999</v>
      </c>
      <c r="BN124" s="367">
        <v>0.1134</v>
      </c>
      <c r="BO124" s="367">
        <v>0.11609999999999999</v>
      </c>
      <c r="BP124" s="368"/>
      <c r="BQ124" s="355"/>
      <c r="BR124" s="355"/>
      <c r="BS124" s="355"/>
      <c r="BT124" s="355"/>
      <c r="BU124" s="355"/>
      <c r="BV124" s="355"/>
      <c r="BW124" s="355"/>
      <c r="BX124" s="355"/>
      <c r="BY124" s="355"/>
      <c r="BZ124" s="355"/>
      <c r="CA124" s="355"/>
      <c r="CB124" s="355"/>
      <c r="CC124" s="355"/>
      <c r="CD124" s="355"/>
      <c r="CE124" s="355"/>
      <c r="CF124" s="355"/>
      <c r="CG124" s="355"/>
      <c r="CH124" s="355"/>
      <c r="CI124" s="355"/>
      <c r="CJ124" s="355"/>
      <c r="CK124" s="355"/>
      <c r="CL124" s="355"/>
      <c r="CM124" s="355"/>
      <c r="CN124" s="356"/>
    </row>
    <row r="125" spans="2:92" ht="14.4" thickBot="1" x14ac:dyDescent="0.3">
      <c r="B12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5" s="1417" t="s">
        <v>2058</v>
      </c>
      <c r="D125" s="1418" t="s">
        <v>2057</v>
      </c>
      <c r="E125" s="1419" t="s">
        <v>777</v>
      </c>
      <c r="F125" s="1420" t="str">
        <f>VLOOKUP(TBL5_OptBen[[#This Row],[Option Type (defined list)]],'Option Typs_Grps'!B$2:C$47, 2, FALSE)</f>
        <v>Customer Options</v>
      </c>
      <c r="G125" s="1417" t="s">
        <v>1783</v>
      </c>
      <c r="H125" s="1418" t="s">
        <v>1939</v>
      </c>
      <c r="I125" s="1421" t="s">
        <v>354</v>
      </c>
      <c r="J125" s="1422" t="s">
        <v>145</v>
      </c>
      <c r="K125" s="1423">
        <v>2</v>
      </c>
      <c r="L125" s="1224"/>
      <c r="M125" s="366"/>
      <c r="N125" s="366"/>
      <c r="O125" s="366"/>
      <c r="P125" s="366"/>
      <c r="Q125" s="366"/>
      <c r="R125" s="1392">
        <v>0</v>
      </c>
      <c r="S125" s="367">
        <v>0</v>
      </c>
      <c r="T125" s="367">
        <v>0</v>
      </c>
      <c r="U125" s="367">
        <v>0</v>
      </c>
      <c r="V125" s="367">
        <v>0</v>
      </c>
      <c r="W125" s="367">
        <v>0</v>
      </c>
      <c r="X125" s="367">
        <v>0</v>
      </c>
      <c r="Y125" s="367">
        <v>0</v>
      </c>
      <c r="Z125" s="367">
        <v>0</v>
      </c>
      <c r="AA125" s="367">
        <v>0</v>
      </c>
      <c r="AB125" s="367">
        <v>2.0133000000000001</v>
      </c>
      <c r="AC125" s="367">
        <v>2.0312999999999999</v>
      </c>
      <c r="AD125" s="367">
        <v>2.0485000000000002</v>
      </c>
      <c r="AE125" s="367">
        <v>2.0644999999999998</v>
      </c>
      <c r="AF125" s="367">
        <v>2.0794000000000001</v>
      </c>
      <c r="AG125" s="367">
        <v>2.0943000000000001</v>
      </c>
      <c r="AH125" s="367">
        <v>2.1091000000000002</v>
      </c>
      <c r="AI125" s="367">
        <v>2.1238000000000001</v>
      </c>
      <c r="AJ125" s="367">
        <v>2.1385000000000001</v>
      </c>
      <c r="AK125" s="367">
        <v>2.153</v>
      </c>
      <c r="AL125" s="367">
        <v>2.1675</v>
      </c>
      <c r="AM125" s="367">
        <v>2.1819000000000002</v>
      </c>
      <c r="AN125" s="367">
        <v>2.1962000000000002</v>
      </c>
      <c r="AO125" s="367">
        <v>2.2103999999999999</v>
      </c>
      <c r="AP125" s="367">
        <v>2.2244999999999999</v>
      </c>
      <c r="AQ125" s="367">
        <v>2.2385999999999999</v>
      </c>
      <c r="AR125" s="367">
        <v>2.2454999999999998</v>
      </c>
      <c r="AS125" s="367">
        <v>2.2519</v>
      </c>
      <c r="AT125" s="367">
        <v>2.2581000000000002</v>
      </c>
      <c r="AU125" s="367">
        <v>2.2641</v>
      </c>
      <c r="AV125" s="367">
        <v>2.2703000000000002</v>
      </c>
      <c r="AW125" s="367">
        <v>2.2764000000000002</v>
      </c>
      <c r="AX125" s="367">
        <v>2.2825000000000002</v>
      </c>
      <c r="AY125" s="367">
        <v>2.2884000000000002</v>
      </c>
      <c r="AZ125" s="367">
        <v>2.2942</v>
      </c>
      <c r="BA125" s="367">
        <v>2.3001</v>
      </c>
      <c r="BB125" s="367">
        <v>2.3062999999999998</v>
      </c>
      <c r="BC125" s="367">
        <v>2.3125</v>
      </c>
      <c r="BD125" s="367">
        <v>2.319</v>
      </c>
      <c r="BE125" s="367">
        <v>2.3256000000000001</v>
      </c>
      <c r="BF125" s="367">
        <v>2.3325</v>
      </c>
      <c r="BG125" s="367">
        <v>2.3397000000000001</v>
      </c>
      <c r="BH125" s="367">
        <v>2.3468</v>
      </c>
      <c r="BI125" s="367">
        <v>2.3538000000000001</v>
      </c>
      <c r="BJ125" s="367">
        <v>2.3609</v>
      </c>
      <c r="BK125" s="367">
        <v>2.3677000000000001</v>
      </c>
      <c r="BL125" s="367">
        <v>2.3746</v>
      </c>
      <c r="BM125" s="367">
        <v>2.3814000000000002</v>
      </c>
      <c r="BN125" s="367">
        <v>2.3881999999999999</v>
      </c>
      <c r="BO125" s="367">
        <v>2.3948999999999998</v>
      </c>
      <c r="BP125" s="368"/>
      <c r="BQ125" s="355"/>
      <c r="BR125" s="355"/>
      <c r="BS125" s="355"/>
      <c r="BT125" s="355"/>
      <c r="BU125" s="355"/>
      <c r="BV125" s="355"/>
      <c r="BW125" s="355"/>
      <c r="BX125" s="355"/>
      <c r="BY125" s="355"/>
      <c r="BZ125" s="355"/>
      <c r="CA125" s="355"/>
      <c r="CB125" s="355"/>
      <c r="CC125" s="355"/>
      <c r="CD125" s="355"/>
      <c r="CE125" s="355"/>
      <c r="CF125" s="355"/>
      <c r="CG125" s="355"/>
      <c r="CH125" s="355"/>
      <c r="CI125" s="355"/>
      <c r="CJ125" s="355"/>
      <c r="CK125" s="355"/>
      <c r="CL125" s="355"/>
      <c r="CM125" s="355"/>
      <c r="CN125" s="356"/>
    </row>
    <row r="126" spans="2:92" ht="14.4" thickBot="1" x14ac:dyDescent="0.3">
      <c r="B12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6" s="1417" t="s">
        <v>2056</v>
      </c>
      <c r="D126" s="1418" t="s">
        <v>2055</v>
      </c>
      <c r="E126" s="1419" t="s">
        <v>777</v>
      </c>
      <c r="F126" s="1420" t="str">
        <f>VLOOKUP(TBL5_OptBen[[#This Row],[Option Type (defined list)]],'Option Typs_Grps'!B$2:C$47, 2, FALSE)</f>
        <v>Customer Options</v>
      </c>
      <c r="G126" s="1417" t="s">
        <v>1783</v>
      </c>
      <c r="H126" s="1418" t="s">
        <v>1939</v>
      </c>
      <c r="I126" s="1421" t="s">
        <v>354</v>
      </c>
      <c r="J126" s="1422" t="s">
        <v>145</v>
      </c>
      <c r="K126" s="1423">
        <v>2</v>
      </c>
      <c r="L126" s="1224"/>
      <c r="M126" s="366"/>
      <c r="N126" s="366"/>
      <c r="O126" s="366"/>
      <c r="P126" s="366"/>
      <c r="Q126" s="366"/>
      <c r="R126" s="1392">
        <v>1.4999999999999999E-2</v>
      </c>
      <c r="S126" s="367">
        <v>0.03</v>
      </c>
      <c r="T126" s="367">
        <v>4.4999999999999998E-2</v>
      </c>
      <c r="U126" s="367">
        <v>0.06</v>
      </c>
      <c r="V126" s="367">
        <v>7.5000000000000011E-2</v>
      </c>
      <c r="W126" s="367">
        <v>7.5000000000000011E-2</v>
      </c>
      <c r="X126" s="367">
        <v>7.5000000000000011E-2</v>
      </c>
      <c r="Y126" s="367">
        <v>7.5000000000000011E-2</v>
      </c>
      <c r="Z126" s="367">
        <v>7.5000000000000011E-2</v>
      </c>
      <c r="AA126" s="367">
        <v>7.5000000000000011E-2</v>
      </c>
      <c r="AB126" s="367">
        <v>7.5000000000000011E-2</v>
      </c>
      <c r="AC126" s="367">
        <v>7.5000000000000011E-2</v>
      </c>
      <c r="AD126" s="367">
        <v>7.5000000000000011E-2</v>
      </c>
      <c r="AE126" s="367">
        <v>7.5000000000000011E-2</v>
      </c>
      <c r="AF126" s="367">
        <v>7.5000000000000011E-2</v>
      </c>
      <c r="AG126" s="367">
        <v>7.5000000000000011E-2</v>
      </c>
      <c r="AH126" s="367">
        <v>7.5000000000000011E-2</v>
      </c>
      <c r="AI126" s="367">
        <v>7.5000000000000011E-2</v>
      </c>
      <c r="AJ126" s="367">
        <v>7.5000000000000011E-2</v>
      </c>
      <c r="AK126" s="367">
        <v>7.5000000000000011E-2</v>
      </c>
      <c r="AL126" s="367">
        <v>7.5000000000000011E-2</v>
      </c>
      <c r="AM126" s="367">
        <v>7.5000000000000011E-2</v>
      </c>
      <c r="AN126" s="367">
        <v>7.5000000000000011E-2</v>
      </c>
      <c r="AO126" s="367">
        <v>7.5000000000000011E-2</v>
      </c>
      <c r="AP126" s="367">
        <v>7.5000000000000011E-2</v>
      </c>
      <c r="AQ126" s="367">
        <v>7.5000000000000011E-2</v>
      </c>
      <c r="AR126" s="367">
        <v>7.5000000000000011E-2</v>
      </c>
      <c r="AS126" s="367">
        <v>7.5000000000000011E-2</v>
      </c>
      <c r="AT126" s="367">
        <v>7.5000000000000011E-2</v>
      </c>
      <c r="AU126" s="367">
        <v>7.5000000000000011E-2</v>
      </c>
      <c r="AV126" s="367">
        <v>7.5000000000000011E-2</v>
      </c>
      <c r="AW126" s="367">
        <v>7.5000000000000011E-2</v>
      </c>
      <c r="AX126" s="367">
        <v>7.5000000000000011E-2</v>
      </c>
      <c r="AY126" s="367">
        <v>7.5000000000000011E-2</v>
      </c>
      <c r="AZ126" s="367">
        <v>7.5000000000000011E-2</v>
      </c>
      <c r="BA126" s="367">
        <v>7.5000000000000011E-2</v>
      </c>
      <c r="BB126" s="367">
        <v>7.5000000000000011E-2</v>
      </c>
      <c r="BC126" s="367">
        <v>7.5000000000000011E-2</v>
      </c>
      <c r="BD126" s="367">
        <v>7.5000000000000011E-2</v>
      </c>
      <c r="BE126" s="367">
        <v>7.5000000000000011E-2</v>
      </c>
      <c r="BF126" s="367">
        <v>7.5000000000000011E-2</v>
      </c>
      <c r="BG126" s="367">
        <v>7.5000000000000011E-2</v>
      </c>
      <c r="BH126" s="367">
        <v>7.5000000000000011E-2</v>
      </c>
      <c r="BI126" s="367">
        <v>7.5000000000000011E-2</v>
      </c>
      <c r="BJ126" s="367">
        <v>7.5000000000000011E-2</v>
      </c>
      <c r="BK126" s="367">
        <v>7.5000000000000011E-2</v>
      </c>
      <c r="BL126" s="367">
        <v>7.5000000000000011E-2</v>
      </c>
      <c r="BM126" s="367">
        <v>7.5000000000000011E-2</v>
      </c>
      <c r="BN126" s="367">
        <v>7.5000000000000011E-2</v>
      </c>
      <c r="BO126" s="367">
        <v>7.5000000000000011E-2</v>
      </c>
      <c r="BP126" s="368"/>
      <c r="BQ126" s="355"/>
      <c r="BR126" s="355"/>
      <c r="BS126" s="355"/>
      <c r="BT126" s="355"/>
      <c r="BU126" s="355"/>
      <c r="BV126" s="355"/>
      <c r="BW126" s="355"/>
      <c r="BX126" s="355"/>
      <c r="BY126" s="355"/>
      <c r="BZ126" s="355"/>
      <c r="CA126" s="355"/>
      <c r="CB126" s="355"/>
      <c r="CC126" s="355"/>
      <c r="CD126" s="355"/>
      <c r="CE126" s="355"/>
      <c r="CF126" s="355"/>
      <c r="CG126" s="355"/>
      <c r="CH126" s="355"/>
      <c r="CI126" s="355"/>
      <c r="CJ126" s="355"/>
      <c r="CK126" s="355"/>
      <c r="CL126" s="355"/>
      <c r="CM126" s="355"/>
      <c r="CN126" s="356"/>
    </row>
    <row r="127" spans="2:92" ht="14.4" thickBot="1" x14ac:dyDescent="0.3">
      <c r="B12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7" s="1417" t="s">
        <v>2054</v>
      </c>
      <c r="D127" s="1418" t="s">
        <v>2053</v>
      </c>
      <c r="E127" s="1419" t="s">
        <v>1278</v>
      </c>
      <c r="F127" s="1420" t="str">
        <f>VLOOKUP(TBL5_OptBen[[#This Row],[Option Type (defined list)]],'Option Typs_Grps'!B$2:C$47, 2, FALSE)</f>
        <v>Customer Options</v>
      </c>
      <c r="G127" s="1417" t="s">
        <v>1783</v>
      </c>
      <c r="H127" s="1418" t="s">
        <v>1939</v>
      </c>
      <c r="I127" s="1421" t="s">
        <v>354</v>
      </c>
      <c r="J127" s="1422" t="s">
        <v>145</v>
      </c>
      <c r="K127" s="1423">
        <v>2</v>
      </c>
      <c r="L127" s="1224"/>
      <c r="M127" s="366"/>
      <c r="N127" s="366"/>
      <c r="O127" s="366"/>
      <c r="P127" s="366"/>
      <c r="Q127" s="366"/>
      <c r="R127" s="1392">
        <v>0</v>
      </c>
      <c r="S127" s="367">
        <v>8.7499999999999994E-2</v>
      </c>
      <c r="T127" s="367">
        <v>0.74750000000000005</v>
      </c>
      <c r="U127" s="367">
        <v>1.8695999999999999</v>
      </c>
      <c r="V127" s="367">
        <v>3.4392999999999998</v>
      </c>
      <c r="W127" s="367">
        <v>5.2717000000000001</v>
      </c>
      <c r="X127" s="367">
        <v>7.0327999999999999</v>
      </c>
      <c r="Y127" s="367">
        <v>8.5709999999999997</v>
      </c>
      <c r="Z127" s="367">
        <v>9.8887</v>
      </c>
      <c r="AA127" s="367">
        <v>10.0786</v>
      </c>
      <c r="AB127" s="367">
        <v>10.0786</v>
      </c>
      <c r="AC127" s="367">
        <v>10.0786</v>
      </c>
      <c r="AD127" s="367">
        <v>10.0786</v>
      </c>
      <c r="AE127" s="367">
        <v>10.0786</v>
      </c>
      <c r="AF127" s="367">
        <v>10.0786</v>
      </c>
      <c r="AG127" s="367">
        <v>10.0786</v>
      </c>
      <c r="AH127" s="367">
        <v>10.0786</v>
      </c>
      <c r="AI127" s="367">
        <v>10.0786</v>
      </c>
      <c r="AJ127" s="367">
        <v>10.0786</v>
      </c>
      <c r="AK127" s="367">
        <v>10.0786</v>
      </c>
      <c r="AL127" s="367">
        <v>10.0786</v>
      </c>
      <c r="AM127" s="367">
        <v>10.0786</v>
      </c>
      <c r="AN127" s="367">
        <v>10.0786</v>
      </c>
      <c r="AO127" s="367">
        <v>10.0786</v>
      </c>
      <c r="AP127" s="367">
        <v>10.0786</v>
      </c>
      <c r="AQ127" s="367">
        <v>10.0786</v>
      </c>
      <c r="AR127" s="367">
        <v>10.0786</v>
      </c>
      <c r="AS127" s="367">
        <v>10.0786</v>
      </c>
      <c r="AT127" s="367">
        <v>10.0786</v>
      </c>
      <c r="AU127" s="367">
        <v>10.0786</v>
      </c>
      <c r="AV127" s="367">
        <v>10.0786</v>
      </c>
      <c r="AW127" s="367">
        <v>10.0786</v>
      </c>
      <c r="AX127" s="367">
        <v>10.0786</v>
      </c>
      <c r="AY127" s="367">
        <v>10.0786</v>
      </c>
      <c r="AZ127" s="367">
        <v>10.0786</v>
      </c>
      <c r="BA127" s="367">
        <v>10.0786</v>
      </c>
      <c r="BB127" s="367">
        <v>10.0786</v>
      </c>
      <c r="BC127" s="367">
        <v>10.0786</v>
      </c>
      <c r="BD127" s="367">
        <v>10.0786</v>
      </c>
      <c r="BE127" s="367">
        <v>10.0786</v>
      </c>
      <c r="BF127" s="367">
        <v>10.0786</v>
      </c>
      <c r="BG127" s="367">
        <v>10.0786</v>
      </c>
      <c r="BH127" s="367">
        <v>10.0786</v>
      </c>
      <c r="BI127" s="367">
        <v>10.0786</v>
      </c>
      <c r="BJ127" s="367">
        <v>10.0786</v>
      </c>
      <c r="BK127" s="367">
        <v>10.0786</v>
      </c>
      <c r="BL127" s="367">
        <v>10.0786</v>
      </c>
      <c r="BM127" s="367">
        <v>10.0786</v>
      </c>
      <c r="BN127" s="367">
        <v>10.0786</v>
      </c>
      <c r="BO127" s="367">
        <v>10.0786</v>
      </c>
      <c r="BP127" s="368"/>
      <c r="BQ127" s="355"/>
      <c r="BR127" s="355"/>
      <c r="BS127" s="355"/>
      <c r="BT127" s="355"/>
      <c r="BU127" s="355"/>
      <c r="BV127" s="355"/>
      <c r="BW127" s="355"/>
      <c r="BX127" s="355"/>
      <c r="BY127" s="355"/>
      <c r="BZ127" s="355"/>
      <c r="CA127" s="355"/>
      <c r="CB127" s="355"/>
      <c r="CC127" s="355"/>
      <c r="CD127" s="355"/>
      <c r="CE127" s="355"/>
      <c r="CF127" s="355"/>
      <c r="CG127" s="355"/>
      <c r="CH127" s="355"/>
      <c r="CI127" s="355"/>
      <c r="CJ127" s="355"/>
      <c r="CK127" s="355"/>
      <c r="CL127" s="355"/>
      <c r="CM127" s="355"/>
      <c r="CN127" s="356"/>
    </row>
    <row r="128" spans="2:92" ht="14.4" thickBot="1" x14ac:dyDescent="0.3">
      <c r="B12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8" s="1417" t="s">
        <v>2086</v>
      </c>
      <c r="D128" s="1418" t="s">
        <v>2085</v>
      </c>
      <c r="E128" s="1419" t="s">
        <v>777</v>
      </c>
      <c r="F128" s="1420" t="str">
        <f>VLOOKUP(TBL5_OptBen[[#This Row],[Option Type (defined list)]],'Option Typs_Grps'!B$2:C$47, 2, FALSE)</f>
        <v>Customer Options</v>
      </c>
      <c r="G128" s="1417" t="s">
        <v>1783</v>
      </c>
      <c r="H128" s="1418" t="s">
        <v>1939</v>
      </c>
      <c r="I128" s="1421" t="s">
        <v>354</v>
      </c>
      <c r="J128" s="1422" t="s">
        <v>145</v>
      </c>
      <c r="K128" s="1423">
        <v>2</v>
      </c>
      <c r="L128" s="1224"/>
      <c r="M128" s="366"/>
      <c r="N128" s="366"/>
      <c r="O128" s="366"/>
      <c r="P128" s="366"/>
      <c r="Q128" s="366"/>
      <c r="R128" s="1392">
        <v>4.4000000000000004E-2</v>
      </c>
      <c r="S128" s="367">
        <v>8.8000000000000009E-2</v>
      </c>
      <c r="T128" s="367">
        <v>0.13200000000000001</v>
      </c>
      <c r="U128" s="367">
        <v>0.17600000000000002</v>
      </c>
      <c r="V128" s="367">
        <v>0.22</v>
      </c>
      <c r="W128" s="367">
        <v>0.26400000000000001</v>
      </c>
      <c r="X128" s="367">
        <v>0.308</v>
      </c>
      <c r="Y128" s="367">
        <v>0.35200000000000004</v>
      </c>
      <c r="Z128" s="367">
        <v>0.39600000000000002</v>
      </c>
      <c r="AA128" s="367">
        <v>0.44</v>
      </c>
      <c r="AB128" s="367">
        <v>0.48399999999999999</v>
      </c>
      <c r="AC128" s="367">
        <v>0.52800000000000002</v>
      </c>
      <c r="AD128" s="367">
        <v>0.57200000000000006</v>
      </c>
      <c r="AE128" s="367">
        <v>0.61599999999999999</v>
      </c>
      <c r="AF128" s="367">
        <v>0.65999999999999992</v>
      </c>
      <c r="AG128" s="367">
        <v>0.70400000000000007</v>
      </c>
      <c r="AH128" s="367">
        <v>0.748</v>
      </c>
      <c r="AI128" s="367">
        <v>0.79200000000000004</v>
      </c>
      <c r="AJ128" s="367">
        <v>0.83599999999999997</v>
      </c>
      <c r="AK128" s="367">
        <v>0.88</v>
      </c>
      <c r="AL128" s="367">
        <v>0.92400000000000004</v>
      </c>
      <c r="AM128" s="367">
        <v>0.96799999999999997</v>
      </c>
      <c r="AN128" s="367">
        <v>1.012</v>
      </c>
      <c r="AO128" s="367">
        <v>1.056</v>
      </c>
      <c r="AP128" s="367">
        <v>1.1000000000000001</v>
      </c>
      <c r="AQ128" s="367">
        <v>1.1000000000000001</v>
      </c>
      <c r="AR128" s="367">
        <v>1.1000000000000001</v>
      </c>
      <c r="AS128" s="367">
        <v>1.1000000000000001</v>
      </c>
      <c r="AT128" s="367">
        <v>1.1000000000000001</v>
      </c>
      <c r="AU128" s="367">
        <v>1.1000000000000001</v>
      </c>
      <c r="AV128" s="367">
        <v>1.1000000000000001</v>
      </c>
      <c r="AW128" s="367">
        <v>1.1000000000000001</v>
      </c>
      <c r="AX128" s="367">
        <v>1.1000000000000001</v>
      </c>
      <c r="AY128" s="367">
        <v>1.1000000000000001</v>
      </c>
      <c r="AZ128" s="367">
        <v>1.1000000000000001</v>
      </c>
      <c r="BA128" s="367">
        <v>1.1000000000000001</v>
      </c>
      <c r="BB128" s="367">
        <v>1.1000000000000001</v>
      </c>
      <c r="BC128" s="367">
        <v>1.1000000000000001</v>
      </c>
      <c r="BD128" s="367">
        <v>1.1000000000000001</v>
      </c>
      <c r="BE128" s="367">
        <v>1.1000000000000001</v>
      </c>
      <c r="BF128" s="367">
        <v>1.1000000000000001</v>
      </c>
      <c r="BG128" s="367">
        <v>1.1000000000000001</v>
      </c>
      <c r="BH128" s="367">
        <v>1.1000000000000001</v>
      </c>
      <c r="BI128" s="367">
        <v>1.1000000000000001</v>
      </c>
      <c r="BJ128" s="367">
        <v>1.1000000000000001</v>
      </c>
      <c r="BK128" s="367">
        <v>1.1000000000000001</v>
      </c>
      <c r="BL128" s="367">
        <v>1.1000000000000001</v>
      </c>
      <c r="BM128" s="367">
        <v>1.1000000000000001</v>
      </c>
      <c r="BN128" s="367">
        <v>1.1000000000000001</v>
      </c>
      <c r="BO128" s="367">
        <v>1.1000000000000001</v>
      </c>
      <c r="BP128" s="368"/>
      <c r="BQ128" s="355"/>
      <c r="BR128" s="355"/>
      <c r="BS128" s="355"/>
      <c r="BT128" s="355"/>
      <c r="BU128" s="355"/>
      <c r="BV128" s="355"/>
      <c r="BW128" s="355"/>
      <c r="BX128" s="355"/>
      <c r="BY128" s="355"/>
      <c r="BZ128" s="355"/>
      <c r="CA128" s="355"/>
      <c r="CB128" s="355"/>
      <c r="CC128" s="355"/>
      <c r="CD128" s="355"/>
      <c r="CE128" s="355"/>
      <c r="CF128" s="355"/>
      <c r="CG128" s="355"/>
      <c r="CH128" s="355"/>
      <c r="CI128" s="355"/>
      <c r="CJ128" s="355"/>
      <c r="CK128" s="355"/>
      <c r="CL128" s="355"/>
      <c r="CM128" s="355"/>
      <c r="CN128" s="356"/>
    </row>
    <row r="129" spans="2:92" ht="14.4" thickBot="1" x14ac:dyDescent="0.3">
      <c r="B12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9" s="1417" t="s">
        <v>2052</v>
      </c>
      <c r="D129" s="1418" t="s">
        <v>2051</v>
      </c>
      <c r="E129" s="1419" t="s">
        <v>777</v>
      </c>
      <c r="F129" s="1420" t="str">
        <f>VLOOKUP(TBL5_OptBen[[#This Row],[Option Type (defined list)]],'Option Typs_Grps'!B$2:C$47, 2, FALSE)</f>
        <v>Customer Options</v>
      </c>
      <c r="G129" s="1417" t="s">
        <v>1783</v>
      </c>
      <c r="H129" s="1418" t="s">
        <v>1939</v>
      </c>
      <c r="I129" s="1421" t="s">
        <v>354</v>
      </c>
      <c r="J129" s="1422" t="s">
        <v>145</v>
      </c>
      <c r="K129" s="1423">
        <v>2</v>
      </c>
      <c r="L129" s="1224"/>
      <c r="M129" s="366"/>
      <c r="N129" s="366"/>
      <c r="O129" s="366"/>
      <c r="P129" s="366"/>
      <c r="Q129" s="366"/>
      <c r="R129" s="1392">
        <v>1E-4</v>
      </c>
      <c r="S129" s="367">
        <v>2.9999999999999997E-4</v>
      </c>
      <c r="T129" s="367">
        <v>4.0000000000000002E-4</v>
      </c>
      <c r="U129" s="367">
        <v>5.9999999999999995E-4</v>
      </c>
      <c r="V129" s="367">
        <v>8.0000000000000004E-4</v>
      </c>
      <c r="W129" s="367">
        <v>1E-3</v>
      </c>
      <c r="X129" s="367">
        <v>1.2000000000000001E-3</v>
      </c>
      <c r="Y129" s="367">
        <v>1.2999999999999999E-3</v>
      </c>
      <c r="Z129" s="367">
        <v>1.5E-3</v>
      </c>
      <c r="AA129" s="367">
        <v>1.7000000000000001E-3</v>
      </c>
      <c r="AB129" s="367">
        <v>1.8E-3</v>
      </c>
      <c r="AC129" s="367">
        <v>2.0999999999999999E-3</v>
      </c>
      <c r="AD129" s="367">
        <v>2.3E-3</v>
      </c>
      <c r="AE129" s="367">
        <v>2.4000000000000002E-3</v>
      </c>
      <c r="AF129" s="367">
        <v>2.5999999999999999E-3</v>
      </c>
      <c r="AG129" s="367">
        <v>2.7000000000000001E-3</v>
      </c>
      <c r="AH129" s="367">
        <v>3.0000000000000001E-3</v>
      </c>
      <c r="AI129" s="367">
        <v>3.1999999999999997E-3</v>
      </c>
      <c r="AJ129" s="367">
        <v>3.3E-3</v>
      </c>
      <c r="AK129" s="367">
        <v>3.5000000000000001E-3</v>
      </c>
      <c r="AL129" s="367">
        <v>3.6999999999999997E-3</v>
      </c>
      <c r="AM129" s="367">
        <v>3.8E-3</v>
      </c>
      <c r="AN129" s="367">
        <v>4.1000000000000003E-3</v>
      </c>
      <c r="AO129" s="367">
        <v>4.1999999999999997E-3</v>
      </c>
      <c r="AP129" s="367">
        <v>4.4000000000000003E-3</v>
      </c>
      <c r="AQ129" s="367">
        <v>4.4000000000000003E-3</v>
      </c>
      <c r="AR129" s="367">
        <v>4.4000000000000003E-3</v>
      </c>
      <c r="AS129" s="367">
        <v>4.4000000000000003E-3</v>
      </c>
      <c r="AT129" s="367">
        <v>4.4000000000000003E-3</v>
      </c>
      <c r="AU129" s="367">
        <v>4.4000000000000003E-3</v>
      </c>
      <c r="AV129" s="367">
        <v>4.4000000000000003E-3</v>
      </c>
      <c r="AW129" s="367">
        <v>4.4000000000000003E-3</v>
      </c>
      <c r="AX129" s="367">
        <v>4.4000000000000003E-3</v>
      </c>
      <c r="AY129" s="367">
        <v>4.4000000000000003E-3</v>
      </c>
      <c r="AZ129" s="367">
        <v>4.4000000000000003E-3</v>
      </c>
      <c r="BA129" s="367">
        <v>4.4000000000000003E-3</v>
      </c>
      <c r="BB129" s="367">
        <v>4.4000000000000003E-3</v>
      </c>
      <c r="BC129" s="367">
        <v>4.4000000000000003E-3</v>
      </c>
      <c r="BD129" s="367">
        <v>4.4000000000000003E-3</v>
      </c>
      <c r="BE129" s="367">
        <v>4.4000000000000003E-3</v>
      </c>
      <c r="BF129" s="367">
        <v>4.4000000000000003E-3</v>
      </c>
      <c r="BG129" s="367">
        <v>4.4000000000000003E-3</v>
      </c>
      <c r="BH129" s="367">
        <v>4.4000000000000003E-3</v>
      </c>
      <c r="BI129" s="367">
        <v>4.4000000000000003E-3</v>
      </c>
      <c r="BJ129" s="367">
        <v>4.4000000000000003E-3</v>
      </c>
      <c r="BK129" s="367">
        <v>4.4000000000000003E-3</v>
      </c>
      <c r="BL129" s="367">
        <v>4.4000000000000003E-3</v>
      </c>
      <c r="BM129" s="367">
        <v>4.4000000000000003E-3</v>
      </c>
      <c r="BN129" s="367">
        <v>4.4000000000000003E-3</v>
      </c>
      <c r="BO129" s="367">
        <v>4.4000000000000003E-3</v>
      </c>
      <c r="BP129" s="368"/>
      <c r="BQ129" s="355"/>
      <c r="BR129" s="355"/>
      <c r="BS129" s="355"/>
      <c r="BT129" s="355"/>
      <c r="BU129" s="355"/>
      <c r="BV129" s="355"/>
      <c r="BW129" s="355"/>
      <c r="BX129" s="355"/>
      <c r="BY129" s="355"/>
      <c r="BZ129" s="355"/>
      <c r="CA129" s="355"/>
      <c r="CB129" s="355"/>
      <c r="CC129" s="355"/>
      <c r="CD129" s="355"/>
      <c r="CE129" s="355"/>
      <c r="CF129" s="355"/>
      <c r="CG129" s="355"/>
      <c r="CH129" s="355"/>
      <c r="CI129" s="355"/>
      <c r="CJ129" s="355"/>
      <c r="CK129" s="355"/>
      <c r="CL129" s="355"/>
      <c r="CM129" s="355"/>
      <c r="CN129" s="356"/>
    </row>
    <row r="130" spans="2:92" ht="14.4" thickBot="1" x14ac:dyDescent="0.3">
      <c r="B13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0" s="1417" t="s">
        <v>1685</v>
      </c>
      <c r="D130" s="1418" t="s">
        <v>1874</v>
      </c>
      <c r="E130" s="1419" t="s">
        <v>773</v>
      </c>
      <c r="F130" s="1420" t="str">
        <f>VLOOKUP(TBL5_OptBen[[#This Row],[Option Type (defined list)]],'Option Typs_Grps'!B$2:C$47, 2, FALSE)</f>
        <v>Distribution Options</v>
      </c>
      <c r="G130" s="1417" t="s">
        <v>1783</v>
      </c>
      <c r="H130" s="1418" t="s">
        <v>1939</v>
      </c>
      <c r="I130" s="1421" t="s">
        <v>354</v>
      </c>
      <c r="J130" s="1422" t="s">
        <v>145</v>
      </c>
      <c r="K130" s="1423">
        <v>2</v>
      </c>
      <c r="L130" s="1224"/>
      <c r="M130" s="366"/>
      <c r="N130" s="366"/>
      <c r="O130" s="366"/>
      <c r="P130" s="366"/>
      <c r="Q130" s="366"/>
      <c r="R130" s="1392"/>
      <c r="S130" s="367"/>
      <c r="T130" s="367"/>
      <c r="U130" s="367"/>
      <c r="V130" s="367"/>
      <c r="W130" s="367"/>
      <c r="X130" s="367"/>
      <c r="Y130" s="367"/>
      <c r="Z130" s="367">
        <v>4.0999999999999996</v>
      </c>
      <c r="AA130" s="367">
        <v>4.0999999999999996</v>
      </c>
      <c r="AB130" s="367">
        <v>4.0999999999999996</v>
      </c>
      <c r="AC130" s="367">
        <v>4.0999999999999996</v>
      </c>
      <c r="AD130" s="367">
        <v>4.0999999999999996</v>
      </c>
      <c r="AE130" s="367">
        <v>4.0999999999999996</v>
      </c>
      <c r="AF130" s="367">
        <v>4.0999999999999996</v>
      </c>
      <c r="AG130" s="367">
        <v>4.0999999999999996</v>
      </c>
      <c r="AH130" s="367">
        <v>4.0999999999999996</v>
      </c>
      <c r="AI130" s="367">
        <v>4.0999999999999996</v>
      </c>
      <c r="AJ130" s="367">
        <v>4.0999999999999996</v>
      </c>
      <c r="AK130" s="367">
        <v>4.0999999999999996</v>
      </c>
      <c r="AL130" s="367">
        <v>4.0999999999999996</v>
      </c>
      <c r="AM130" s="367">
        <v>4.0999999999999996</v>
      </c>
      <c r="AN130" s="367">
        <v>4.0999999999999996</v>
      </c>
      <c r="AO130" s="367">
        <v>4.0999999999999996</v>
      </c>
      <c r="AP130" s="367">
        <v>4.0999999999999996</v>
      </c>
      <c r="AQ130" s="367">
        <v>4.0999999999999996</v>
      </c>
      <c r="AR130" s="367">
        <v>4.0999999999999996</v>
      </c>
      <c r="AS130" s="367">
        <v>4.0999999999999996</v>
      </c>
      <c r="AT130" s="367">
        <v>4.0999999999999996</v>
      </c>
      <c r="AU130" s="367">
        <v>4.0999999999999996</v>
      </c>
      <c r="AV130" s="367">
        <v>4.0999999999999996</v>
      </c>
      <c r="AW130" s="367">
        <v>4.0999999999999996</v>
      </c>
      <c r="AX130" s="367">
        <v>4.0999999999999996</v>
      </c>
      <c r="AY130" s="367">
        <v>4.0999999999999996</v>
      </c>
      <c r="AZ130" s="367">
        <v>4.0999999999999996</v>
      </c>
      <c r="BA130" s="367">
        <v>4.0999999999999996</v>
      </c>
      <c r="BB130" s="367">
        <v>4.0999999999999996</v>
      </c>
      <c r="BC130" s="367">
        <v>4.0999999999999996</v>
      </c>
      <c r="BD130" s="367">
        <v>4.0999999999999996</v>
      </c>
      <c r="BE130" s="367">
        <v>4.0999999999999996</v>
      </c>
      <c r="BF130" s="367">
        <v>4.0999999999999996</v>
      </c>
      <c r="BG130" s="367">
        <v>4.0999999999999996</v>
      </c>
      <c r="BH130" s="367">
        <v>4.0999999999999996</v>
      </c>
      <c r="BI130" s="367">
        <v>4.0999999999999996</v>
      </c>
      <c r="BJ130" s="367">
        <v>4.0999999999999996</v>
      </c>
      <c r="BK130" s="367">
        <v>4.0999999999999996</v>
      </c>
      <c r="BL130" s="367">
        <v>4.0999999999999996</v>
      </c>
      <c r="BM130" s="367">
        <v>4.0999999999999996</v>
      </c>
      <c r="BN130" s="367">
        <v>4.0999999999999996</v>
      </c>
      <c r="BO130" s="367">
        <v>4.0999999999999996</v>
      </c>
      <c r="BP130" s="368"/>
      <c r="BQ130" s="355"/>
      <c r="BR130" s="355"/>
      <c r="BS130" s="355"/>
      <c r="BT130" s="355"/>
      <c r="BU130" s="355"/>
      <c r="BV130" s="355"/>
      <c r="BW130" s="355"/>
      <c r="BX130" s="355"/>
      <c r="BY130" s="355"/>
      <c r="BZ130" s="355"/>
      <c r="CA130" s="355"/>
      <c r="CB130" s="355"/>
      <c r="CC130" s="355"/>
      <c r="CD130" s="355"/>
      <c r="CE130" s="355"/>
      <c r="CF130" s="355"/>
      <c r="CG130" s="355"/>
      <c r="CH130" s="355"/>
      <c r="CI130" s="355"/>
      <c r="CJ130" s="355"/>
      <c r="CK130" s="355"/>
      <c r="CL130" s="355"/>
      <c r="CM130" s="355"/>
      <c r="CN130" s="356"/>
    </row>
    <row r="131" spans="2:92" ht="14.4" thickBot="1" x14ac:dyDescent="0.3">
      <c r="B13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1" s="1417" t="s">
        <v>2269</v>
      </c>
      <c r="D131" s="1418" t="s">
        <v>2268</v>
      </c>
      <c r="E131" s="1419" t="s">
        <v>773</v>
      </c>
      <c r="F131" s="1420" t="str">
        <f>VLOOKUP(TBL5_OptBen[[#This Row],[Option Type (defined list)]],'Option Typs_Grps'!B$2:C$47, 2, FALSE)</f>
        <v>Distribution Options</v>
      </c>
      <c r="G131" s="1417" t="s">
        <v>1783</v>
      </c>
      <c r="H131" s="1418" t="s">
        <v>1939</v>
      </c>
      <c r="I131" s="1421" t="s">
        <v>354</v>
      </c>
      <c r="J131" s="1422" t="s">
        <v>145</v>
      </c>
      <c r="K131" s="1423">
        <v>2</v>
      </c>
      <c r="L131" s="1224"/>
      <c r="M131" s="366"/>
      <c r="N131" s="366"/>
      <c r="O131" s="366"/>
      <c r="P131" s="366"/>
      <c r="Q131" s="366"/>
      <c r="R131" s="1392"/>
      <c r="S131" s="367"/>
      <c r="T131" s="367"/>
      <c r="U131" s="367"/>
      <c r="V131" s="367"/>
      <c r="W131" s="367"/>
      <c r="X131" s="367"/>
      <c r="Y131" s="367"/>
      <c r="Z131" s="367"/>
      <c r="AA131" s="367"/>
      <c r="AB131" s="367"/>
      <c r="AC131" s="367"/>
      <c r="AD131" s="367"/>
      <c r="AE131" s="367"/>
      <c r="AF131" s="367"/>
      <c r="AG131" s="367"/>
      <c r="AH131" s="367"/>
      <c r="AI131" s="367"/>
      <c r="AJ131" s="367"/>
      <c r="AK131" s="367"/>
      <c r="AL131" s="367"/>
      <c r="AM131" s="367"/>
      <c r="AN131" s="367"/>
      <c r="AO131" s="367"/>
      <c r="AP131" s="367"/>
      <c r="AQ131" s="367"/>
      <c r="AR131" s="367"/>
      <c r="AS131" s="367"/>
      <c r="AT131" s="367"/>
      <c r="AU131" s="367"/>
      <c r="AV131" s="367"/>
      <c r="AW131" s="367"/>
      <c r="AX131" s="367"/>
      <c r="AY131" s="367"/>
      <c r="AZ131" s="367"/>
      <c r="BA131" s="367"/>
      <c r="BB131" s="367"/>
      <c r="BC131" s="367"/>
      <c r="BD131" s="367"/>
      <c r="BE131" s="367"/>
      <c r="BF131" s="367"/>
      <c r="BG131" s="367"/>
      <c r="BH131" s="367"/>
      <c r="BI131" s="367"/>
      <c r="BJ131" s="367"/>
      <c r="BK131" s="367"/>
      <c r="BL131" s="367"/>
      <c r="BM131" s="367"/>
      <c r="BN131" s="367"/>
      <c r="BO131" s="367">
        <v>0</v>
      </c>
      <c r="BP131" s="368"/>
      <c r="BQ131" s="355"/>
      <c r="BR131" s="355"/>
      <c r="BS131" s="355"/>
      <c r="BT131" s="355"/>
      <c r="BU131" s="355"/>
      <c r="BV131" s="355"/>
      <c r="BW131" s="355"/>
      <c r="BX131" s="355"/>
      <c r="BY131" s="355"/>
      <c r="BZ131" s="355"/>
      <c r="CA131" s="355"/>
      <c r="CB131" s="355"/>
      <c r="CC131" s="355"/>
      <c r="CD131" s="355"/>
      <c r="CE131" s="355"/>
      <c r="CF131" s="355"/>
      <c r="CG131" s="355"/>
      <c r="CH131" s="355"/>
      <c r="CI131" s="355"/>
      <c r="CJ131" s="355"/>
      <c r="CK131" s="355"/>
      <c r="CL131" s="355"/>
      <c r="CM131" s="355"/>
      <c r="CN131" s="356"/>
    </row>
    <row r="132" spans="2:92" ht="14.4" thickBot="1" x14ac:dyDescent="0.3">
      <c r="B13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2" s="1417" t="s">
        <v>1686</v>
      </c>
      <c r="D132" s="1418" t="s">
        <v>1875</v>
      </c>
      <c r="E132" s="1222" t="s">
        <v>764</v>
      </c>
      <c r="F132" s="1420" t="str">
        <f>VLOOKUP(TBL5_OptBen[[#This Row],[Option Type (defined list)]],'Option Typs_Grps'!B$2:C$47, 2, FALSE)</f>
        <v>Resource Options</v>
      </c>
      <c r="G132" s="1417" t="s">
        <v>1783</v>
      </c>
      <c r="H132" s="1418" t="s">
        <v>1939</v>
      </c>
      <c r="I132" s="1421" t="s">
        <v>354</v>
      </c>
      <c r="J132" s="1422" t="s">
        <v>145</v>
      </c>
      <c r="K132" s="1423">
        <v>2</v>
      </c>
      <c r="L132" s="1224"/>
      <c r="M132" s="366"/>
      <c r="N132" s="366">
        <v>3.4</v>
      </c>
      <c r="O132" s="366">
        <v>3.4</v>
      </c>
      <c r="P132" s="366">
        <v>3.4</v>
      </c>
      <c r="Q132" s="366">
        <v>3.4</v>
      </c>
      <c r="R132" s="1392">
        <v>3.4</v>
      </c>
      <c r="S132" s="367">
        <v>3.4</v>
      </c>
      <c r="T132" s="367">
        <v>3.4</v>
      </c>
      <c r="U132" s="367">
        <v>3.4</v>
      </c>
      <c r="V132" s="367">
        <v>3.4</v>
      </c>
      <c r="W132" s="367">
        <v>3.4</v>
      </c>
      <c r="X132" s="367">
        <v>3.4</v>
      </c>
      <c r="Y132" s="367">
        <v>3.4</v>
      </c>
      <c r="Z132" s="367">
        <v>3.4</v>
      </c>
      <c r="AA132" s="367">
        <v>3.4</v>
      </c>
      <c r="AB132" s="367">
        <v>3.4</v>
      </c>
      <c r="AC132" s="367">
        <v>3.4</v>
      </c>
      <c r="AD132" s="367">
        <v>3.4</v>
      </c>
      <c r="AE132" s="367">
        <v>3.4</v>
      </c>
      <c r="AF132" s="367">
        <v>3.4</v>
      </c>
      <c r="AG132" s="367">
        <v>3.4</v>
      </c>
      <c r="AH132" s="367">
        <v>0</v>
      </c>
      <c r="AI132" s="367">
        <v>0</v>
      </c>
      <c r="AJ132" s="367">
        <v>0</v>
      </c>
      <c r="AK132" s="367">
        <v>0</v>
      </c>
      <c r="AL132" s="367">
        <v>0</v>
      </c>
      <c r="AM132" s="367">
        <v>0</v>
      </c>
      <c r="AN132" s="367">
        <v>0</v>
      </c>
      <c r="AO132" s="367">
        <v>0</v>
      </c>
      <c r="AP132" s="367">
        <v>0</v>
      </c>
      <c r="AQ132" s="367">
        <v>0</v>
      </c>
      <c r="AR132" s="367">
        <v>0</v>
      </c>
      <c r="AS132" s="367">
        <v>0</v>
      </c>
      <c r="AT132" s="367">
        <v>0</v>
      </c>
      <c r="AU132" s="367">
        <v>0</v>
      </c>
      <c r="AV132" s="367">
        <v>0</v>
      </c>
      <c r="AW132" s="367">
        <v>0</v>
      </c>
      <c r="AX132" s="367">
        <v>0</v>
      </c>
      <c r="AY132" s="367">
        <v>0</v>
      </c>
      <c r="AZ132" s="367">
        <v>0</v>
      </c>
      <c r="BA132" s="367">
        <v>0</v>
      </c>
      <c r="BB132" s="367">
        <v>0</v>
      </c>
      <c r="BC132" s="367">
        <v>0</v>
      </c>
      <c r="BD132" s="367">
        <v>0</v>
      </c>
      <c r="BE132" s="367">
        <v>0</v>
      </c>
      <c r="BF132" s="367">
        <v>0</v>
      </c>
      <c r="BG132" s="367">
        <v>0</v>
      </c>
      <c r="BH132" s="367">
        <v>0</v>
      </c>
      <c r="BI132" s="367">
        <v>0</v>
      </c>
      <c r="BJ132" s="367">
        <v>0</v>
      </c>
      <c r="BK132" s="367">
        <v>0</v>
      </c>
      <c r="BL132" s="367">
        <v>0</v>
      </c>
      <c r="BM132" s="367">
        <v>0</v>
      </c>
      <c r="BN132" s="367">
        <v>0</v>
      </c>
      <c r="BO132" s="367">
        <v>0</v>
      </c>
      <c r="BP132" s="368"/>
      <c r="BQ132" s="355"/>
      <c r="BR132" s="355"/>
      <c r="BS132" s="355"/>
      <c r="BT132" s="355"/>
      <c r="BU132" s="355"/>
      <c r="BV132" s="355"/>
      <c r="BW132" s="355"/>
      <c r="BX132" s="355"/>
      <c r="BY132" s="355"/>
      <c r="BZ132" s="355"/>
      <c r="CA132" s="355"/>
      <c r="CB132" s="355"/>
      <c r="CC132" s="355"/>
      <c r="CD132" s="355"/>
      <c r="CE132" s="355"/>
      <c r="CF132" s="355"/>
      <c r="CG132" s="355"/>
      <c r="CH132" s="355"/>
      <c r="CI132" s="355"/>
      <c r="CJ132" s="355"/>
      <c r="CK132" s="355"/>
      <c r="CL132" s="355"/>
      <c r="CM132" s="355"/>
      <c r="CN132" s="356"/>
    </row>
    <row r="133" spans="2:92" ht="14.4" thickBot="1" x14ac:dyDescent="0.3">
      <c r="B13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3" s="1417" t="s">
        <v>1687</v>
      </c>
      <c r="D133" s="1418" t="s">
        <v>1592</v>
      </c>
      <c r="E133" s="1419" t="s">
        <v>1288</v>
      </c>
      <c r="F133" s="1420" t="str">
        <f>VLOOKUP(TBL5_OptBen[[#This Row],[Option Type (defined list)]],'Option Typs_Grps'!B$2:C$47, 2, FALSE)</f>
        <v>Customer Options</v>
      </c>
      <c r="G133" s="1417" t="s">
        <v>1783</v>
      </c>
      <c r="H133" s="1418" t="s">
        <v>1939</v>
      </c>
      <c r="I133" s="1421" t="s">
        <v>354</v>
      </c>
      <c r="J133" s="1422" t="s">
        <v>145</v>
      </c>
      <c r="K133" s="1423">
        <v>2</v>
      </c>
      <c r="L133" s="1224"/>
      <c r="M133" s="366"/>
      <c r="N133" s="366">
        <v>5.3</v>
      </c>
      <c r="O133" s="366">
        <v>5.3</v>
      </c>
      <c r="P133" s="366">
        <v>5.3</v>
      </c>
      <c r="Q133" s="366">
        <v>5.3</v>
      </c>
      <c r="R133" s="1392">
        <v>5.3</v>
      </c>
      <c r="S133" s="367">
        <v>5.3</v>
      </c>
      <c r="T133" s="367">
        <v>5.3</v>
      </c>
      <c r="U133" s="367">
        <v>5.3</v>
      </c>
      <c r="V133" s="367">
        <v>5.3</v>
      </c>
      <c r="W133" s="367">
        <v>5.3</v>
      </c>
      <c r="X133" s="367">
        <v>5.3</v>
      </c>
      <c r="Y133" s="367">
        <v>5.3</v>
      </c>
      <c r="Z133" s="367">
        <v>5.3</v>
      </c>
      <c r="AA133" s="367">
        <v>5.3</v>
      </c>
      <c r="AB133" s="367">
        <v>5.3</v>
      </c>
      <c r="AC133" s="367">
        <v>5.3</v>
      </c>
      <c r="AD133" s="367">
        <v>5.3</v>
      </c>
      <c r="AE133" s="367">
        <v>5.3</v>
      </c>
      <c r="AF133" s="367">
        <v>5.3</v>
      </c>
      <c r="AG133" s="367">
        <v>5.3</v>
      </c>
      <c r="AH133" s="367">
        <v>5.3</v>
      </c>
      <c r="AI133" s="367">
        <v>5.3</v>
      </c>
      <c r="AJ133" s="367">
        <v>5.3</v>
      </c>
      <c r="AK133" s="367">
        <v>5.3</v>
      </c>
      <c r="AL133" s="367">
        <v>5.3</v>
      </c>
      <c r="AM133" s="367">
        <v>5.3</v>
      </c>
      <c r="AN133" s="367">
        <v>5.3</v>
      </c>
      <c r="AO133" s="367">
        <v>5.3</v>
      </c>
      <c r="AP133" s="367">
        <v>5.3</v>
      </c>
      <c r="AQ133" s="367">
        <v>5.3</v>
      </c>
      <c r="AR133" s="367">
        <v>5.3</v>
      </c>
      <c r="AS133" s="367">
        <v>5.3</v>
      </c>
      <c r="AT133" s="367">
        <v>5.3</v>
      </c>
      <c r="AU133" s="367">
        <v>5.3</v>
      </c>
      <c r="AV133" s="367">
        <v>5.3</v>
      </c>
      <c r="AW133" s="367">
        <v>5.3</v>
      </c>
      <c r="AX133" s="367">
        <v>5.3</v>
      </c>
      <c r="AY133" s="367">
        <v>5.3</v>
      </c>
      <c r="AZ133" s="367">
        <v>5.3</v>
      </c>
      <c r="BA133" s="367">
        <v>5.3</v>
      </c>
      <c r="BB133" s="367">
        <v>5.3</v>
      </c>
      <c r="BC133" s="367">
        <v>5.3</v>
      </c>
      <c r="BD133" s="367">
        <v>5.3</v>
      </c>
      <c r="BE133" s="367">
        <v>5.3</v>
      </c>
      <c r="BF133" s="367">
        <v>5.3</v>
      </c>
      <c r="BG133" s="367">
        <v>5.3</v>
      </c>
      <c r="BH133" s="367">
        <v>5.3</v>
      </c>
      <c r="BI133" s="367">
        <v>5.3</v>
      </c>
      <c r="BJ133" s="367">
        <v>5.3</v>
      </c>
      <c r="BK133" s="367">
        <v>5.3</v>
      </c>
      <c r="BL133" s="367">
        <v>5.3</v>
      </c>
      <c r="BM133" s="367">
        <v>5.3</v>
      </c>
      <c r="BN133" s="367">
        <v>5.3</v>
      </c>
      <c r="BO133" s="367">
        <v>5.3</v>
      </c>
      <c r="BP133" s="368"/>
      <c r="BQ133" s="355"/>
      <c r="BR133" s="355"/>
      <c r="BS133" s="355"/>
      <c r="BT133" s="355"/>
      <c r="BU133" s="355"/>
      <c r="BV133" s="355"/>
      <c r="BW133" s="355"/>
      <c r="BX133" s="355"/>
      <c r="BY133" s="355"/>
      <c r="BZ133" s="355"/>
      <c r="CA133" s="355"/>
      <c r="CB133" s="355"/>
      <c r="CC133" s="355"/>
      <c r="CD133" s="355"/>
      <c r="CE133" s="355"/>
      <c r="CF133" s="355"/>
      <c r="CG133" s="355"/>
      <c r="CH133" s="355"/>
      <c r="CI133" s="355"/>
      <c r="CJ133" s="355"/>
      <c r="CK133" s="355"/>
      <c r="CL133" s="355"/>
      <c r="CM133" s="355"/>
      <c r="CN133" s="356"/>
    </row>
    <row r="134" spans="2:92" ht="14.4" thickBot="1" x14ac:dyDescent="0.3">
      <c r="B13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4" s="1417" t="s">
        <v>1688</v>
      </c>
      <c r="D134" s="1418" t="s">
        <v>1593</v>
      </c>
      <c r="E134" s="1419" t="s">
        <v>1288</v>
      </c>
      <c r="F134" s="1420" t="str">
        <f>VLOOKUP(TBL5_OptBen[[#This Row],[Option Type (defined list)]],'Option Typs_Grps'!B$2:C$47, 2, FALSE)</f>
        <v>Customer Options</v>
      </c>
      <c r="G134" s="1417" t="s">
        <v>1783</v>
      </c>
      <c r="H134" s="1418" t="s">
        <v>1939</v>
      </c>
      <c r="I134" s="1421" t="s">
        <v>354</v>
      </c>
      <c r="J134" s="1422" t="s">
        <v>145</v>
      </c>
      <c r="K134" s="1423">
        <v>2</v>
      </c>
      <c r="L134" s="1224"/>
      <c r="M134" s="366"/>
      <c r="N134" s="366">
        <v>13.5</v>
      </c>
      <c r="O134" s="366">
        <v>13.5</v>
      </c>
      <c r="P134" s="366">
        <v>13.5</v>
      </c>
      <c r="Q134" s="366">
        <v>13.5</v>
      </c>
      <c r="R134" s="1392">
        <v>13.5</v>
      </c>
      <c r="S134" s="367">
        <v>13.5</v>
      </c>
      <c r="T134" s="367">
        <v>13.5</v>
      </c>
      <c r="U134" s="367">
        <v>13.5</v>
      </c>
      <c r="V134" s="367">
        <v>13.5</v>
      </c>
      <c r="W134" s="367">
        <v>13.5</v>
      </c>
      <c r="X134" s="367">
        <v>13.5</v>
      </c>
      <c r="Y134" s="367">
        <v>13.5</v>
      </c>
      <c r="Z134" s="367">
        <v>13.5</v>
      </c>
      <c r="AA134" s="367">
        <v>13.5</v>
      </c>
      <c r="AB134" s="367">
        <v>13.5</v>
      </c>
      <c r="AC134" s="367">
        <v>13.5</v>
      </c>
      <c r="AD134" s="367">
        <v>13.5</v>
      </c>
      <c r="AE134" s="367">
        <v>13.5</v>
      </c>
      <c r="AF134" s="367">
        <v>13.5</v>
      </c>
      <c r="AG134" s="367">
        <v>13.5</v>
      </c>
      <c r="AH134" s="367">
        <v>13.5</v>
      </c>
      <c r="AI134" s="367">
        <v>13.5</v>
      </c>
      <c r="AJ134" s="367">
        <v>13.5</v>
      </c>
      <c r="AK134" s="367">
        <v>13.5</v>
      </c>
      <c r="AL134" s="367">
        <v>13.5</v>
      </c>
      <c r="AM134" s="367">
        <v>13.5</v>
      </c>
      <c r="AN134" s="367">
        <v>13.5</v>
      </c>
      <c r="AO134" s="367">
        <v>13.5</v>
      </c>
      <c r="AP134" s="367">
        <v>13.5</v>
      </c>
      <c r="AQ134" s="367">
        <v>13.5</v>
      </c>
      <c r="AR134" s="367">
        <v>13.5</v>
      </c>
      <c r="AS134" s="367">
        <v>13.5</v>
      </c>
      <c r="AT134" s="367">
        <v>13.5</v>
      </c>
      <c r="AU134" s="367">
        <v>13.5</v>
      </c>
      <c r="AV134" s="367">
        <v>13.5</v>
      </c>
      <c r="AW134" s="367">
        <v>13.5</v>
      </c>
      <c r="AX134" s="367">
        <v>13.5</v>
      </c>
      <c r="AY134" s="367">
        <v>13.5</v>
      </c>
      <c r="AZ134" s="367">
        <v>13.5</v>
      </c>
      <c r="BA134" s="367">
        <v>13.5</v>
      </c>
      <c r="BB134" s="367">
        <v>13.5</v>
      </c>
      <c r="BC134" s="367">
        <v>13.5</v>
      </c>
      <c r="BD134" s="367">
        <v>13.5</v>
      </c>
      <c r="BE134" s="367">
        <v>13.5</v>
      </c>
      <c r="BF134" s="367">
        <v>13.5</v>
      </c>
      <c r="BG134" s="367">
        <v>13.5</v>
      </c>
      <c r="BH134" s="367">
        <v>13.5</v>
      </c>
      <c r="BI134" s="367">
        <v>13.5</v>
      </c>
      <c r="BJ134" s="367">
        <v>13.5</v>
      </c>
      <c r="BK134" s="367">
        <v>13.5</v>
      </c>
      <c r="BL134" s="367">
        <v>13.5</v>
      </c>
      <c r="BM134" s="367">
        <v>13.5</v>
      </c>
      <c r="BN134" s="367">
        <v>13.5</v>
      </c>
      <c r="BO134" s="367">
        <v>13.5</v>
      </c>
      <c r="BP134" s="368"/>
      <c r="BQ134" s="355"/>
      <c r="BR134" s="355"/>
      <c r="BS134" s="355"/>
      <c r="BT134" s="355"/>
      <c r="BU134" s="355"/>
      <c r="BV134" s="355"/>
      <c r="BW134" s="355"/>
      <c r="BX134" s="355"/>
      <c r="BY134" s="355"/>
      <c r="BZ134" s="355"/>
      <c r="CA134" s="355"/>
      <c r="CB134" s="355"/>
      <c r="CC134" s="355"/>
      <c r="CD134" s="355"/>
      <c r="CE134" s="355"/>
      <c r="CF134" s="355"/>
      <c r="CG134" s="355"/>
      <c r="CH134" s="355"/>
      <c r="CI134" s="355"/>
      <c r="CJ134" s="355"/>
      <c r="CK134" s="355"/>
      <c r="CL134" s="355"/>
      <c r="CM134" s="355"/>
      <c r="CN134" s="356"/>
    </row>
    <row r="135" spans="2:92" ht="14.4" thickBot="1" x14ac:dyDescent="0.3">
      <c r="B13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5" s="1417" t="s">
        <v>2364</v>
      </c>
      <c r="D135" s="1418" t="s">
        <v>2120</v>
      </c>
      <c r="E135" s="1419" t="s">
        <v>774</v>
      </c>
      <c r="F135" s="1420" t="str">
        <f>VLOOKUP(TBL5_OptBen[[#This Row],[Option Type (defined list)]],'Option Typs_Grps'!B$2:C$47, 2, FALSE)</f>
        <v>Distribution Options</v>
      </c>
      <c r="G135" s="1417" t="s">
        <v>1783</v>
      </c>
      <c r="H135" s="1418" t="s">
        <v>1939</v>
      </c>
      <c r="I135" s="1421" t="s">
        <v>1497</v>
      </c>
      <c r="J135" s="1422" t="s">
        <v>145</v>
      </c>
      <c r="K135" s="1423">
        <v>2</v>
      </c>
      <c r="L135" s="1224"/>
      <c r="M135" s="366"/>
      <c r="N135" s="366"/>
      <c r="O135" s="366"/>
      <c r="P135" s="366"/>
      <c r="Q135" s="366"/>
      <c r="R135" s="1392"/>
      <c r="S135" s="367"/>
      <c r="T135" s="367"/>
      <c r="U135" s="367"/>
      <c r="V135" s="367"/>
      <c r="W135" s="367"/>
      <c r="X135" s="367"/>
      <c r="Y135" s="367"/>
      <c r="Z135" s="367"/>
      <c r="AA135" s="367"/>
      <c r="AB135" s="367"/>
      <c r="AC135" s="367"/>
      <c r="AD135" s="367"/>
      <c r="AE135" s="367"/>
      <c r="AF135" s="367"/>
      <c r="AG135" s="367">
        <v>0</v>
      </c>
      <c r="AH135" s="367">
        <v>0</v>
      </c>
      <c r="AI135" s="367">
        <v>0</v>
      </c>
      <c r="AJ135" s="367">
        <v>0</v>
      </c>
      <c r="AK135" s="367">
        <v>0</v>
      </c>
      <c r="AL135" s="367">
        <v>0</v>
      </c>
      <c r="AM135" s="367">
        <v>0</v>
      </c>
      <c r="AN135" s="367">
        <v>0</v>
      </c>
      <c r="AO135" s="367">
        <v>0</v>
      </c>
      <c r="AP135" s="367">
        <v>0</v>
      </c>
      <c r="AQ135" s="367">
        <v>0</v>
      </c>
      <c r="AR135" s="367">
        <v>0</v>
      </c>
      <c r="AS135" s="367">
        <v>0</v>
      </c>
      <c r="AT135" s="367">
        <v>0</v>
      </c>
      <c r="AU135" s="367">
        <v>0</v>
      </c>
      <c r="AV135" s="367">
        <v>0</v>
      </c>
      <c r="AW135" s="367">
        <v>0</v>
      </c>
      <c r="AX135" s="367">
        <v>0</v>
      </c>
      <c r="AY135" s="367">
        <v>0</v>
      </c>
      <c r="AZ135" s="367">
        <v>0</v>
      </c>
      <c r="BA135" s="367">
        <v>0</v>
      </c>
      <c r="BB135" s="367">
        <v>0</v>
      </c>
      <c r="BC135" s="367">
        <v>0</v>
      </c>
      <c r="BD135" s="367">
        <v>0</v>
      </c>
      <c r="BE135" s="367">
        <v>0</v>
      </c>
      <c r="BF135" s="367">
        <v>0</v>
      </c>
      <c r="BG135" s="367">
        <v>0</v>
      </c>
      <c r="BH135" s="367">
        <v>0</v>
      </c>
      <c r="BI135" s="367">
        <v>0</v>
      </c>
      <c r="BJ135" s="367">
        <v>0</v>
      </c>
      <c r="BK135" s="367">
        <v>0</v>
      </c>
      <c r="BL135" s="367">
        <v>0</v>
      </c>
      <c r="BM135" s="367">
        <v>0</v>
      </c>
      <c r="BN135" s="367">
        <v>0</v>
      </c>
      <c r="BO135" s="367">
        <v>0</v>
      </c>
      <c r="BP135" s="368"/>
      <c r="BQ135" s="355"/>
      <c r="BR135" s="355"/>
      <c r="BS135" s="355"/>
      <c r="BT135" s="355"/>
      <c r="BU135" s="355"/>
      <c r="BV135" s="355"/>
      <c r="BW135" s="355"/>
      <c r="BX135" s="355"/>
      <c r="BY135" s="355"/>
      <c r="BZ135" s="355"/>
      <c r="CA135" s="355"/>
      <c r="CB135" s="355"/>
      <c r="CC135" s="355"/>
      <c r="CD135" s="355"/>
      <c r="CE135" s="355"/>
      <c r="CF135" s="355"/>
      <c r="CG135" s="355"/>
      <c r="CH135" s="355"/>
      <c r="CI135" s="355"/>
      <c r="CJ135" s="355"/>
      <c r="CK135" s="355"/>
      <c r="CL135" s="355"/>
      <c r="CM135" s="355"/>
      <c r="CN135" s="356"/>
    </row>
    <row r="136" spans="2:92" ht="14.4" thickBot="1" x14ac:dyDescent="0.3">
      <c r="B13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6" s="1417" t="s">
        <v>2364</v>
      </c>
      <c r="D136" s="1418" t="s">
        <v>2120</v>
      </c>
      <c r="E136" s="1419" t="s">
        <v>774</v>
      </c>
      <c r="F136" s="1420" t="str">
        <f>VLOOKUP(TBL5_OptBen[[#This Row],[Option Type (defined list)]],'Option Typs_Grps'!B$2:C$47, 2, FALSE)</f>
        <v>Distribution Options</v>
      </c>
      <c r="G136" s="1417" t="s">
        <v>1783</v>
      </c>
      <c r="H136" s="1418" t="s">
        <v>1939</v>
      </c>
      <c r="I136" s="1421" t="s">
        <v>354</v>
      </c>
      <c r="J136" s="1422" t="s">
        <v>145</v>
      </c>
      <c r="K136" s="1423">
        <v>2</v>
      </c>
      <c r="L136" s="1224"/>
      <c r="M136" s="366"/>
      <c r="N136" s="366"/>
      <c r="O136" s="366"/>
      <c r="P136" s="366"/>
      <c r="Q136" s="366"/>
      <c r="R136" s="1392"/>
      <c r="S136" s="367"/>
      <c r="T136" s="367"/>
      <c r="U136" s="367"/>
      <c r="V136" s="367"/>
      <c r="W136" s="367"/>
      <c r="X136" s="367"/>
      <c r="Y136" s="367"/>
      <c r="Z136" s="367"/>
      <c r="AA136" s="367"/>
      <c r="AB136" s="367"/>
      <c r="AC136" s="367"/>
      <c r="AD136" s="367"/>
      <c r="AE136" s="367"/>
      <c r="AF136" s="367"/>
      <c r="AG136" s="367">
        <v>0</v>
      </c>
      <c r="AH136" s="367">
        <v>0</v>
      </c>
      <c r="AI136" s="367">
        <v>0</v>
      </c>
      <c r="AJ136" s="367">
        <v>0</v>
      </c>
      <c r="AK136" s="367">
        <v>0</v>
      </c>
      <c r="AL136" s="367">
        <v>0</v>
      </c>
      <c r="AM136" s="367">
        <v>0</v>
      </c>
      <c r="AN136" s="367">
        <v>0</v>
      </c>
      <c r="AO136" s="367">
        <v>0</v>
      </c>
      <c r="AP136" s="367">
        <v>0</v>
      </c>
      <c r="AQ136" s="367">
        <v>0</v>
      </c>
      <c r="AR136" s="367">
        <v>0</v>
      </c>
      <c r="AS136" s="367">
        <v>0</v>
      </c>
      <c r="AT136" s="367">
        <v>0</v>
      </c>
      <c r="AU136" s="367">
        <v>0</v>
      </c>
      <c r="AV136" s="367">
        <v>0</v>
      </c>
      <c r="AW136" s="367">
        <v>0</v>
      </c>
      <c r="AX136" s="367">
        <v>0</v>
      </c>
      <c r="AY136" s="367">
        <v>0</v>
      </c>
      <c r="AZ136" s="367">
        <v>0</v>
      </c>
      <c r="BA136" s="367">
        <v>0</v>
      </c>
      <c r="BB136" s="367">
        <v>0</v>
      </c>
      <c r="BC136" s="367">
        <v>0</v>
      </c>
      <c r="BD136" s="367">
        <v>0</v>
      </c>
      <c r="BE136" s="367">
        <v>0</v>
      </c>
      <c r="BF136" s="367">
        <v>0</v>
      </c>
      <c r="BG136" s="367">
        <v>0</v>
      </c>
      <c r="BH136" s="367">
        <v>0</v>
      </c>
      <c r="BI136" s="367">
        <v>0</v>
      </c>
      <c r="BJ136" s="367">
        <v>0</v>
      </c>
      <c r="BK136" s="367">
        <v>0</v>
      </c>
      <c r="BL136" s="367">
        <v>0</v>
      </c>
      <c r="BM136" s="367">
        <v>0</v>
      </c>
      <c r="BN136" s="367">
        <v>0</v>
      </c>
      <c r="BO136" s="367">
        <v>0</v>
      </c>
      <c r="BP136" s="368"/>
      <c r="BQ136" s="355"/>
      <c r="BR136" s="355"/>
      <c r="BS136" s="355"/>
      <c r="BT136" s="355"/>
      <c r="BU136" s="355"/>
      <c r="BV136" s="355"/>
      <c r="BW136" s="355"/>
      <c r="BX136" s="355"/>
      <c r="BY136" s="355"/>
      <c r="BZ136" s="355"/>
      <c r="CA136" s="355"/>
      <c r="CB136" s="355"/>
      <c r="CC136" s="355"/>
      <c r="CD136" s="355"/>
      <c r="CE136" s="355"/>
      <c r="CF136" s="355"/>
      <c r="CG136" s="355"/>
      <c r="CH136" s="355"/>
      <c r="CI136" s="355"/>
      <c r="CJ136" s="355"/>
      <c r="CK136" s="355"/>
      <c r="CL136" s="355"/>
      <c r="CM136" s="355"/>
      <c r="CN136" s="356"/>
    </row>
    <row r="137" spans="2:92" ht="14.4" thickBot="1" x14ac:dyDescent="0.3">
      <c r="B13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7" s="1417" t="s">
        <v>2365</v>
      </c>
      <c r="D137" s="1418" t="s">
        <v>2017</v>
      </c>
      <c r="E137" s="1419" t="s">
        <v>770</v>
      </c>
      <c r="F137" s="1420" t="str">
        <f>VLOOKUP(TBL5_OptBen[[#This Row],[Option Type (defined list)]],'Option Typs_Grps'!B$2:C$47, 2, FALSE)</f>
        <v>Resource Options</v>
      </c>
      <c r="G137" s="1417" t="s">
        <v>1783</v>
      </c>
      <c r="H137" s="1418" t="s">
        <v>1939</v>
      </c>
      <c r="I137" s="1421" t="s">
        <v>1497</v>
      </c>
      <c r="J137" s="1422" t="s">
        <v>145</v>
      </c>
      <c r="K137" s="1423">
        <v>2</v>
      </c>
      <c r="L137" s="1224"/>
      <c r="M137" s="366"/>
      <c r="N137" s="366"/>
      <c r="O137" s="366"/>
      <c r="P137" s="366"/>
      <c r="Q137" s="366"/>
      <c r="R137" s="1392"/>
      <c r="S137" s="367"/>
      <c r="T137" s="367"/>
      <c r="U137" s="367"/>
      <c r="V137" s="367"/>
      <c r="W137" s="367"/>
      <c r="X137" s="367"/>
      <c r="Y137" s="367"/>
      <c r="Z137" s="367"/>
      <c r="AA137" s="367">
        <v>20</v>
      </c>
      <c r="AB137" s="367">
        <v>20</v>
      </c>
      <c r="AC137" s="367">
        <v>20</v>
      </c>
      <c r="AD137" s="367">
        <v>20</v>
      </c>
      <c r="AE137" s="367">
        <v>20</v>
      </c>
      <c r="AF137" s="367">
        <v>20</v>
      </c>
      <c r="AG137" s="367">
        <v>20</v>
      </c>
      <c r="AH137" s="367">
        <v>20</v>
      </c>
      <c r="AI137" s="367">
        <v>20</v>
      </c>
      <c r="AJ137" s="367">
        <v>20</v>
      </c>
      <c r="AK137" s="367">
        <v>20</v>
      </c>
      <c r="AL137" s="367">
        <v>20</v>
      </c>
      <c r="AM137" s="367">
        <v>20</v>
      </c>
      <c r="AN137" s="367">
        <v>20</v>
      </c>
      <c r="AO137" s="367">
        <v>20</v>
      </c>
      <c r="AP137" s="367">
        <v>20</v>
      </c>
      <c r="AQ137" s="367">
        <v>20</v>
      </c>
      <c r="AR137" s="367">
        <v>20</v>
      </c>
      <c r="AS137" s="367">
        <v>20</v>
      </c>
      <c r="AT137" s="367">
        <v>20</v>
      </c>
      <c r="AU137" s="367">
        <v>20</v>
      </c>
      <c r="AV137" s="367">
        <v>20</v>
      </c>
      <c r="AW137" s="367">
        <v>20</v>
      </c>
      <c r="AX137" s="367">
        <v>20</v>
      </c>
      <c r="AY137" s="367">
        <v>20</v>
      </c>
      <c r="AZ137" s="367">
        <v>20</v>
      </c>
      <c r="BA137" s="367">
        <v>20</v>
      </c>
      <c r="BB137" s="367">
        <v>20</v>
      </c>
      <c r="BC137" s="367">
        <v>20</v>
      </c>
      <c r="BD137" s="367">
        <v>20</v>
      </c>
      <c r="BE137" s="367">
        <v>20</v>
      </c>
      <c r="BF137" s="367">
        <v>20</v>
      </c>
      <c r="BG137" s="367">
        <v>20</v>
      </c>
      <c r="BH137" s="367">
        <v>20</v>
      </c>
      <c r="BI137" s="367">
        <v>20</v>
      </c>
      <c r="BJ137" s="367">
        <v>20</v>
      </c>
      <c r="BK137" s="367">
        <v>20</v>
      </c>
      <c r="BL137" s="367">
        <v>20</v>
      </c>
      <c r="BM137" s="367">
        <v>20</v>
      </c>
      <c r="BN137" s="367">
        <v>20</v>
      </c>
      <c r="BO137" s="367">
        <v>20</v>
      </c>
      <c r="BP137" s="368"/>
      <c r="BQ137" s="355"/>
      <c r="BR137" s="355"/>
      <c r="BS137" s="355"/>
      <c r="BT137" s="355"/>
      <c r="BU137" s="355"/>
      <c r="BV137" s="355"/>
      <c r="BW137" s="355"/>
      <c r="BX137" s="355"/>
      <c r="BY137" s="355"/>
      <c r="BZ137" s="355"/>
      <c r="CA137" s="355"/>
      <c r="CB137" s="355"/>
      <c r="CC137" s="355"/>
      <c r="CD137" s="355"/>
      <c r="CE137" s="355"/>
      <c r="CF137" s="355"/>
      <c r="CG137" s="355"/>
      <c r="CH137" s="355"/>
      <c r="CI137" s="355"/>
      <c r="CJ137" s="355"/>
      <c r="CK137" s="355"/>
      <c r="CL137" s="355"/>
      <c r="CM137" s="355"/>
      <c r="CN137" s="356"/>
    </row>
    <row r="138" spans="2:92" ht="14.4" thickBot="1" x14ac:dyDescent="0.3">
      <c r="B13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8" s="1417" t="s">
        <v>2365</v>
      </c>
      <c r="D138" s="1418" t="s">
        <v>2017</v>
      </c>
      <c r="E138" s="1419" t="s">
        <v>770</v>
      </c>
      <c r="F138" s="1420" t="str">
        <f>VLOOKUP(TBL5_OptBen[[#This Row],[Option Type (defined list)]],'Option Typs_Grps'!B$2:C$47, 2, FALSE)</f>
        <v>Resource Options</v>
      </c>
      <c r="G138" s="1417" t="s">
        <v>1783</v>
      </c>
      <c r="H138" s="1418" t="s">
        <v>1939</v>
      </c>
      <c r="I138" s="1421" t="s">
        <v>354</v>
      </c>
      <c r="J138" s="1422" t="s">
        <v>145</v>
      </c>
      <c r="K138" s="1423">
        <v>2</v>
      </c>
      <c r="L138" s="1224"/>
      <c r="M138" s="366"/>
      <c r="N138" s="366"/>
      <c r="O138" s="366"/>
      <c r="P138" s="366"/>
      <c r="Q138" s="366"/>
      <c r="R138" s="1392"/>
      <c r="S138" s="367"/>
      <c r="T138" s="367"/>
      <c r="U138" s="367"/>
      <c r="V138" s="367"/>
      <c r="W138" s="367"/>
      <c r="X138" s="367"/>
      <c r="Y138" s="367"/>
      <c r="Z138" s="367"/>
      <c r="AA138" s="367">
        <v>-20</v>
      </c>
      <c r="AB138" s="367">
        <v>-20</v>
      </c>
      <c r="AC138" s="367">
        <v>-20</v>
      </c>
      <c r="AD138" s="367">
        <v>-20</v>
      </c>
      <c r="AE138" s="367">
        <v>-20</v>
      </c>
      <c r="AF138" s="367">
        <v>-20</v>
      </c>
      <c r="AG138" s="367">
        <v>-20</v>
      </c>
      <c r="AH138" s="367">
        <v>-20</v>
      </c>
      <c r="AI138" s="367">
        <v>-20</v>
      </c>
      <c r="AJ138" s="367">
        <v>-20</v>
      </c>
      <c r="AK138" s="367">
        <v>-20</v>
      </c>
      <c r="AL138" s="367">
        <v>-20</v>
      </c>
      <c r="AM138" s="367">
        <v>-20</v>
      </c>
      <c r="AN138" s="367">
        <v>-20</v>
      </c>
      <c r="AO138" s="367">
        <v>-20</v>
      </c>
      <c r="AP138" s="367">
        <v>-20</v>
      </c>
      <c r="AQ138" s="367">
        <v>-20</v>
      </c>
      <c r="AR138" s="367">
        <v>-20</v>
      </c>
      <c r="AS138" s="367">
        <v>-20</v>
      </c>
      <c r="AT138" s="367">
        <v>-20</v>
      </c>
      <c r="AU138" s="367">
        <v>-20</v>
      </c>
      <c r="AV138" s="367">
        <v>-20</v>
      </c>
      <c r="AW138" s="367">
        <v>-20</v>
      </c>
      <c r="AX138" s="367">
        <v>-20</v>
      </c>
      <c r="AY138" s="367">
        <v>-20</v>
      </c>
      <c r="AZ138" s="367">
        <v>-20</v>
      </c>
      <c r="BA138" s="367">
        <v>-20</v>
      </c>
      <c r="BB138" s="367">
        <v>-20</v>
      </c>
      <c r="BC138" s="367">
        <v>-20</v>
      </c>
      <c r="BD138" s="367">
        <v>-20</v>
      </c>
      <c r="BE138" s="367">
        <v>-20</v>
      </c>
      <c r="BF138" s="367">
        <v>-20</v>
      </c>
      <c r="BG138" s="367">
        <v>-20</v>
      </c>
      <c r="BH138" s="367">
        <v>-20</v>
      </c>
      <c r="BI138" s="367">
        <v>-20</v>
      </c>
      <c r="BJ138" s="367">
        <v>-20</v>
      </c>
      <c r="BK138" s="367">
        <v>-20</v>
      </c>
      <c r="BL138" s="367">
        <v>-20</v>
      </c>
      <c r="BM138" s="367">
        <v>-20</v>
      </c>
      <c r="BN138" s="367">
        <v>-20</v>
      </c>
      <c r="BO138" s="367">
        <v>-20</v>
      </c>
      <c r="BP138" s="368"/>
      <c r="BQ138" s="355"/>
      <c r="BR138" s="355"/>
      <c r="BS138" s="355"/>
      <c r="BT138" s="355"/>
      <c r="BU138" s="355"/>
      <c r="BV138" s="355"/>
      <c r="BW138" s="355"/>
      <c r="BX138" s="355"/>
      <c r="BY138" s="355"/>
      <c r="BZ138" s="355"/>
      <c r="CA138" s="355"/>
      <c r="CB138" s="355"/>
      <c r="CC138" s="355"/>
      <c r="CD138" s="355"/>
      <c r="CE138" s="355"/>
      <c r="CF138" s="355"/>
      <c r="CG138" s="355"/>
      <c r="CH138" s="355"/>
      <c r="CI138" s="355"/>
      <c r="CJ138" s="355"/>
      <c r="CK138" s="355"/>
      <c r="CL138" s="355"/>
      <c r="CM138" s="355"/>
      <c r="CN138" s="356"/>
    </row>
    <row r="139" spans="2:92" ht="14.4" thickBot="1" x14ac:dyDescent="0.3">
      <c r="B13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9" s="1417" t="s">
        <v>2366</v>
      </c>
      <c r="D139" s="1418" t="s">
        <v>2018</v>
      </c>
      <c r="E139" s="1419" t="s">
        <v>766</v>
      </c>
      <c r="F139" s="1420" t="str">
        <f>VLOOKUP(TBL5_OptBen[[#This Row],[Option Type (defined list)]],'Option Typs_Grps'!B$2:C$47, 2, FALSE)</f>
        <v>Resource Options</v>
      </c>
      <c r="G139" s="1417" t="s">
        <v>1783</v>
      </c>
      <c r="H139" s="1418" t="s">
        <v>1939</v>
      </c>
      <c r="I139" s="1421" t="s">
        <v>354</v>
      </c>
      <c r="J139" s="1422" t="s">
        <v>145</v>
      </c>
      <c r="K139" s="1423">
        <v>2</v>
      </c>
      <c r="L139" s="1224"/>
      <c r="M139" s="366"/>
      <c r="N139" s="366"/>
      <c r="O139" s="366"/>
      <c r="P139" s="366"/>
      <c r="Q139" s="366"/>
      <c r="R139" s="1392"/>
      <c r="S139" s="367"/>
      <c r="T139" s="367"/>
      <c r="U139" s="367"/>
      <c r="V139" s="367"/>
      <c r="W139" s="367"/>
      <c r="X139" s="367"/>
      <c r="Y139" s="367"/>
      <c r="Z139" s="367"/>
      <c r="AA139" s="367">
        <v>20</v>
      </c>
      <c r="AB139" s="367">
        <v>20</v>
      </c>
      <c r="AC139" s="367">
        <v>20</v>
      </c>
      <c r="AD139" s="367">
        <v>20</v>
      </c>
      <c r="AE139" s="367">
        <v>20</v>
      </c>
      <c r="AF139" s="367">
        <v>20</v>
      </c>
      <c r="AG139" s="367">
        <v>20</v>
      </c>
      <c r="AH139" s="367">
        <v>20</v>
      </c>
      <c r="AI139" s="367">
        <v>20</v>
      </c>
      <c r="AJ139" s="367">
        <v>20</v>
      </c>
      <c r="AK139" s="367">
        <v>20</v>
      </c>
      <c r="AL139" s="367">
        <v>20</v>
      </c>
      <c r="AM139" s="367">
        <v>20</v>
      </c>
      <c r="AN139" s="367">
        <v>20</v>
      </c>
      <c r="AO139" s="367">
        <v>20</v>
      </c>
      <c r="AP139" s="367">
        <v>20</v>
      </c>
      <c r="AQ139" s="367">
        <v>20</v>
      </c>
      <c r="AR139" s="367">
        <v>20</v>
      </c>
      <c r="AS139" s="367">
        <v>20</v>
      </c>
      <c r="AT139" s="367">
        <v>20</v>
      </c>
      <c r="AU139" s="367">
        <v>20</v>
      </c>
      <c r="AV139" s="367">
        <v>20</v>
      </c>
      <c r="AW139" s="367">
        <v>20</v>
      </c>
      <c r="AX139" s="367">
        <v>20</v>
      </c>
      <c r="AY139" s="367">
        <v>20</v>
      </c>
      <c r="AZ139" s="367">
        <v>20</v>
      </c>
      <c r="BA139" s="367">
        <v>20</v>
      </c>
      <c r="BB139" s="367">
        <v>20</v>
      </c>
      <c r="BC139" s="367">
        <v>20</v>
      </c>
      <c r="BD139" s="367">
        <v>20</v>
      </c>
      <c r="BE139" s="367">
        <v>20</v>
      </c>
      <c r="BF139" s="367">
        <v>20</v>
      </c>
      <c r="BG139" s="367">
        <v>20</v>
      </c>
      <c r="BH139" s="367">
        <v>20</v>
      </c>
      <c r="BI139" s="367">
        <v>20</v>
      </c>
      <c r="BJ139" s="367">
        <v>20</v>
      </c>
      <c r="BK139" s="367">
        <v>20</v>
      </c>
      <c r="BL139" s="367">
        <v>20</v>
      </c>
      <c r="BM139" s="367">
        <v>20</v>
      </c>
      <c r="BN139" s="367">
        <v>20</v>
      </c>
      <c r="BO139" s="367">
        <v>30</v>
      </c>
      <c r="BP139" s="368"/>
      <c r="BQ139" s="355"/>
      <c r="BR139" s="355"/>
      <c r="BS139" s="355"/>
      <c r="BT139" s="355"/>
      <c r="BU139" s="355"/>
      <c r="BV139" s="355"/>
      <c r="BW139" s="355"/>
      <c r="BX139" s="355"/>
      <c r="BY139" s="355"/>
      <c r="BZ139" s="355"/>
      <c r="CA139" s="355"/>
      <c r="CB139" s="355"/>
      <c r="CC139" s="355"/>
      <c r="CD139" s="355"/>
      <c r="CE139" s="355"/>
      <c r="CF139" s="355"/>
      <c r="CG139" s="355"/>
      <c r="CH139" s="355"/>
      <c r="CI139" s="355"/>
      <c r="CJ139" s="355"/>
      <c r="CK139" s="355"/>
      <c r="CL139" s="355"/>
      <c r="CM139" s="355"/>
      <c r="CN139" s="356"/>
    </row>
    <row r="140" spans="2:92" ht="14.4" thickBot="1" x14ac:dyDescent="0.3">
      <c r="B14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0" s="1417" t="s">
        <v>2371</v>
      </c>
      <c r="D140" s="1418" t="s">
        <v>2013</v>
      </c>
      <c r="E140" s="1419" t="s">
        <v>774</v>
      </c>
      <c r="F140" s="1420" t="str">
        <f>VLOOKUP(TBL5_OptBen[[#This Row],[Option Type (defined list)]],'Option Typs_Grps'!B$2:C$47, 2, FALSE)</f>
        <v>Distribution Options</v>
      </c>
      <c r="G140" s="1417" t="s">
        <v>1783</v>
      </c>
      <c r="H140" s="1418" t="s">
        <v>1939</v>
      </c>
      <c r="I140" s="1421" t="s">
        <v>354</v>
      </c>
      <c r="J140" s="1422" t="s">
        <v>145</v>
      </c>
      <c r="K140" s="1423">
        <v>2</v>
      </c>
      <c r="L140" s="1224"/>
      <c r="M140" s="366"/>
      <c r="N140" s="366"/>
      <c r="O140" s="366"/>
      <c r="P140" s="366"/>
      <c r="Q140" s="366"/>
      <c r="R140" s="1392"/>
      <c r="S140" s="367"/>
      <c r="T140" s="367"/>
      <c r="U140" s="367"/>
      <c r="V140" s="367">
        <v>-15</v>
      </c>
      <c r="W140" s="367">
        <v>-15</v>
      </c>
      <c r="X140" s="367">
        <v>-15</v>
      </c>
      <c r="Y140" s="367">
        <v>-14.2442723355</v>
      </c>
      <c r="Z140" s="367">
        <v>-12.257596447399999</v>
      </c>
      <c r="AA140" s="367">
        <v>-12.3052805592</v>
      </c>
      <c r="AB140" s="367">
        <v>-15</v>
      </c>
      <c r="AC140" s="367">
        <v>-15</v>
      </c>
      <c r="AD140" s="367">
        <v>-15</v>
      </c>
      <c r="AE140" s="367">
        <v>-15</v>
      </c>
      <c r="AF140" s="367">
        <v>-15</v>
      </c>
      <c r="AG140" s="367">
        <v>-15</v>
      </c>
      <c r="AH140" s="367">
        <v>-15</v>
      </c>
      <c r="AI140" s="367">
        <v>-15</v>
      </c>
      <c r="AJ140" s="367">
        <v>-15</v>
      </c>
      <c r="AK140" s="367">
        <v>-15</v>
      </c>
      <c r="AL140" s="367">
        <v>-15</v>
      </c>
      <c r="AM140" s="367">
        <v>-15</v>
      </c>
      <c r="AN140" s="367">
        <v>-15</v>
      </c>
      <c r="AO140" s="367">
        <v>-15</v>
      </c>
      <c r="AP140" s="367">
        <v>-15</v>
      </c>
      <c r="AQ140" s="367">
        <v>-15</v>
      </c>
      <c r="AR140" s="367">
        <v>-15</v>
      </c>
      <c r="AS140" s="367">
        <v>-15</v>
      </c>
      <c r="AT140" s="367">
        <v>-15</v>
      </c>
      <c r="AU140" s="367">
        <v>-15</v>
      </c>
      <c r="AV140" s="367">
        <v>-15</v>
      </c>
      <c r="AW140" s="367">
        <v>-15</v>
      </c>
      <c r="AX140" s="367">
        <v>-15</v>
      </c>
      <c r="AY140" s="367">
        <v>-15</v>
      </c>
      <c r="AZ140" s="367">
        <v>-15</v>
      </c>
      <c r="BA140" s="367">
        <v>-15</v>
      </c>
      <c r="BB140" s="367">
        <v>-15</v>
      </c>
      <c r="BC140" s="367">
        <v>-15</v>
      </c>
      <c r="BD140" s="367">
        <v>-15</v>
      </c>
      <c r="BE140" s="367">
        <v>-15</v>
      </c>
      <c r="BF140" s="367">
        <v>-15</v>
      </c>
      <c r="BG140" s="367">
        <v>-15</v>
      </c>
      <c r="BH140" s="367">
        <v>-15</v>
      </c>
      <c r="BI140" s="367">
        <v>-15</v>
      </c>
      <c r="BJ140" s="367">
        <v>-15</v>
      </c>
      <c r="BK140" s="367">
        <v>-15</v>
      </c>
      <c r="BL140" s="367">
        <v>-15</v>
      </c>
      <c r="BM140" s="367">
        <v>-15</v>
      </c>
      <c r="BN140" s="367">
        <v>-15</v>
      </c>
      <c r="BO140" s="367">
        <v>-15</v>
      </c>
      <c r="BP140" s="368"/>
      <c r="BQ140" s="355"/>
      <c r="BR140" s="355"/>
      <c r="BS140" s="355"/>
      <c r="BT140" s="355"/>
      <c r="BU140" s="355"/>
      <c r="BV140" s="355"/>
      <c r="BW140" s="355"/>
      <c r="BX140" s="355"/>
      <c r="BY140" s="355"/>
      <c r="BZ140" s="355"/>
      <c r="CA140" s="355"/>
      <c r="CB140" s="355"/>
      <c r="CC140" s="355"/>
      <c r="CD140" s="355"/>
      <c r="CE140" s="355"/>
      <c r="CF140" s="355"/>
      <c r="CG140" s="355"/>
      <c r="CH140" s="355"/>
      <c r="CI140" s="355"/>
      <c r="CJ140" s="355"/>
      <c r="CK140" s="355"/>
      <c r="CL140" s="355"/>
      <c r="CM140" s="355"/>
      <c r="CN140" s="356"/>
    </row>
    <row r="141" spans="2:92" ht="14.4" thickBot="1" x14ac:dyDescent="0.3">
      <c r="B14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1" s="1417" t="s">
        <v>2371</v>
      </c>
      <c r="D141" s="1418" t="s">
        <v>2013</v>
      </c>
      <c r="E141" s="1419" t="s">
        <v>774</v>
      </c>
      <c r="F141" s="1420" t="str">
        <f>VLOOKUP(TBL5_OptBen[[#This Row],[Option Type (defined list)]],'Option Typs_Grps'!B$2:C$47, 2, FALSE)</f>
        <v>Distribution Options</v>
      </c>
      <c r="G141" s="1417" t="s">
        <v>1783</v>
      </c>
      <c r="H141" s="1418" t="s">
        <v>1939</v>
      </c>
      <c r="I141" s="1421" t="s">
        <v>1497</v>
      </c>
      <c r="J141" s="1422" t="s">
        <v>145</v>
      </c>
      <c r="K141" s="1423">
        <v>2</v>
      </c>
      <c r="L141" s="1224"/>
      <c r="M141" s="366"/>
      <c r="N141" s="366"/>
      <c r="O141" s="366"/>
      <c r="P141" s="366"/>
      <c r="Q141" s="366"/>
      <c r="R141" s="1392"/>
      <c r="S141" s="367"/>
      <c r="T141" s="367"/>
      <c r="U141" s="367"/>
      <c r="V141" s="367">
        <v>15</v>
      </c>
      <c r="W141" s="367">
        <v>15</v>
      </c>
      <c r="X141" s="367">
        <v>15</v>
      </c>
      <c r="Y141" s="367">
        <v>14.2442723355</v>
      </c>
      <c r="Z141" s="367">
        <v>12.257596447399999</v>
      </c>
      <c r="AA141" s="367">
        <v>12.3052805592</v>
      </c>
      <c r="AB141" s="367">
        <v>15</v>
      </c>
      <c r="AC141" s="367">
        <v>15</v>
      </c>
      <c r="AD141" s="367">
        <v>15</v>
      </c>
      <c r="AE141" s="367">
        <v>15</v>
      </c>
      <c r="AF141" s="367">
        <v>15</v>
      </c>
      <c r="AG141" s="367">
        <v>15</v>
      </c>
      <c r="AH141" s="367">
        <v>15</v>
      </c>
      <c r="AI141" s="367">
        <v>15</v>
      </c>
      <c r="AJ141" s="367">
        <v>15</v>
      </c>
      <c r="AK141" s="367">
        <v>15</v>
      </c>
      <c r="AL141" s="367">
        <v>15</v>
      </c>
      <c r="AM141" s="367">
        <v>15</v>
      </c>
      <c r="AN141" s="367">
        <v>15</v>
      </c>
      <c r="AO141" s="367">
        <v>15</v>
      </c>
      <c r="AP141" s="367">
        <v>15</v>
      </c>
      <c r="AQ141" s="367">
        <v>15</v>
      </c>
      <c r="AR141" s="367">
        <v>15</v>
      </c>
      <c r="AS141" s="367">
        <v>15</v>
      </c>
      <c r="AT141" s="367">
        <v>15</v>
      </c>
      <c r="AU141" s="367">
        <v>15</v>
      </c>
      <c r="AV141" s="367">
        <v>15</v>
      </c>
      <c r="AW141" s="367">
        <v>15</v>
      </c>
      <c r="AX141" s="367">
        <v>15</v>
      </c>
      <c r="AY141" s="367">
        <v>15</v>
      </c>
      <c r="AZ141" s="367">
        <v>15</v>
      </c>
      <c r="BA141" s="367">
        <v>15</v>
      </c>
      <c r="BB141" s="367">
        <v>15</v>
      </c>
      <c r="BC141" s="367">
        <v>15</v>
      </c>
      <c r="BD141" s="367">
        <v>15</v>
      </c>
      <c r="BE141" s="367">
        <v>15</v>
      </c>
      <c r="BF141" s="367">
        <v>15</v>
      </c>
      <c r="BG141" s="367">
        <v>15</v>
      </c>
      <c r="BH141" s="367">
        <v>15</v>
      </c>
      <c r="BI141" s="367">
        <v>15</v>
      </c>
      <c r="BJ141" s="367">
        <v>15</v>
      </c>
      <c r="BK141" s="367">
        <v>15</v>
      </c>
      <c r="BL141" s="367">
        <v>15</v>
      </c>
      <c r="BM141" s="367">
        <v>15</v>
      </c>
      <c r="BN141" s="367">
        <v>15</v>
      </c>
      <c r="BO141" s="367">
        <v>15</v>
      </c>
      <c r="BP141" s="368"/>
      <c r="BQ141" s="355"/>
      <c r="BR141" s="355"/>
      <c r="BS141" s="355"/>
      <c r="BT141" s="355"/>
      <c r="BU141" s="355"/>
      <c r="BV141" s="355"/>
      <c r="BW141" s="355"/>
      <c r="BX141" s="355"/>
      <c r="BY141" s="355"/>
      <c r="BZ141" s="355"/>
      <c r="CA141" s="355"/>
      <c r="CB141" s="355"/>
      <c r="CC141" s="355"/>
      <c r="CD141" s="355"/>
      <c r="CE141" s="355"/>
      <c r="CF141" s="355"/>
      <c r="CG141" s="355"/>
      <c r="CH141" s="355"/>
      <c r="CI141" s="355"/>
      <c r="CJ141" s="355"/>
      <c r="CK141" s="355"/>
      <c r="CL141" s="355"/>
      <c r="CM141" s="355"/>
      <c r="CN141" s="356"/>
    </row>
    <row r="142" spans="2:92" ht="14.4" thickBot="1" x14ac:dyDescent="0.3">
      <c r="B14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2" s="1417" t="s">
        <v>2372</v>
      </c>
      <c r="D142" s="1418" t="s">
        <v>2014</v>
      </c>
      <c r="E142" s="1419" t="s">
        <v>774</v>
      </c>
      <c r="F142" s="1420" t="str">
        <f>VLOOKUP(TBL5_OptBen[[#This Row],[Option Type (defined list)]],'Option Typs_Grps'!B$2:C$47, 2, FALSE)</f>
        <v>Distribution Options</v>
      </c>
      <c r="G142" s="1417" t="s">
        <v>1783</v>
      </c>
      <c r="H142" s="1418" t="s">
        <v>1939</v>
      </c>
      <c r="I142" s="1421" t="s">
        <v>354</v>
      </c>
      <c r="J142" s="1422" t="s">
        <v>145</v>
      </c>
      <c r="K142" s="1423">
        <v>2</v>
      </c>
      <c r="L142" s="1224"/>
      <c r="M142" s="366"/>
      <c r="N142" s="366">
        <v>0</v>
      </c>
      <c r="O142" s="366">
        <v>0</v>
      </c>
      <c r="P142" s="366">
        <v>0</v>
      </c>
      <c r="Q142" s="366">
        <v>0</v>
      </c>
      <c r="R142" s="1392">
        <v>0</v>
      </c>
      <c r="S142" s="367">
        <v>0</v>
      </c>
      <c r="T142" s="367">
        <v>0</v>
      </c>
      <c r="U142" s="367">
        <v>0</v>
      </c>
      <c r="V142" s="367">
        <v>0</v>
      </c>
      <c r="W142" s="367">
        <v>0</v>
      </c>
      <c r="X142" s="367">
        <v>0</v>
      </c>
      <c r="Y142" s="367">
        <v>0</v>
      </c>
      <c r="Z142" s="367">
        <v>0</v>
      </c>
      <c r="AA142" s="367">
        <v>0</v>
      </c>
      <c r="AB142" s="367">
        <v>0</v>
      </c>
      <c r="AC142" s="367">
        <v>0</v>
      </c>
      <c r="AD142" s="367">
        <v>0</v>
      </c>
      <c r="AE142" s="367">
        <v>0</v>
      </c>
      <c r="AF142" s="367">
        <v>0</v>
      </c>
      <c r="AG142" s="367">
        <v>0</v>
      </c>
      <c r="AH142" s="367">
        <v>0</v>
      </c>
      <c r="AI142" s="367">
        <v>0</v>
      </c>
      <c r="AJ142" s="367">
        <v>0</v>
      </c>
      <c r="AK142" s="367">
        <v>0</v>
      </c>
      <c r="AL142" s="367">
        <v>0</v>
      </c>
      <c r="AM142" s="367">
        <v>0</v>
      </c>
      <c r="AN142" s="367">
        <v>0</v>
      </c>
      <c r="AO142" s="367">
        <v>0</v>
      </c>
      <c r="AP142" s="367">
        <v>0</v>
      </c>
      <c r="AQ142" s="367">
        <v>0</v>
      </c>
      <c r="AR142" s="367">
        <v>0</v>
      </c>
      <c r="AS142" s="367">
        <v>0</v>
      </c>
      <c r="AT142" s="367">
        <v>0</v>
      </c>
      <c r="AU142" s="367">
        <v>0</v>
      </c>
      <c r="AV142" s="367">
        <v>0</v>
      </c>
      <c r="AW142" s="367">
        <v>0</v>
      </c>
      <c r="AX142" s="367">
        <v>0</v>
      </c>
      <c r="AY142" s="367">
        <v>0</v>
      </c>
      <c r="AZ142" s="367">
        <v>0</v>
      </c>
      <c r="BA142" s="367">
        <v>0</v>
      </c>
      <c r="BB142" s="367">
        <v>0</v>
      </c>
      <c r="BC142" s="367">
        <v>0</v>
      </c>
      <c r="BD142" s="367">
        <v>0</v>
      </c>
      <c r="BE142" s="367">
        <v>0</v>
      </c>
      <c r="BF142" s="367">
        <v>0</v>
      </c>
      <c r="BG142" s="367">
        <v>0</v>
      </c>
      <c r="BH142" s="367">
        <v>0</v>
      </c>
      <c r="BI142" s="367">
        <v>0</v>
      </c>
      <c r="BJ142" s="367">
        <v>0</v>
      </c>
      <c r="BK142" s="367">
        <v>0</v>
      </c>
      <c r="BL142" s="367">
        <v>0</v>
      </c>
      <c r="BM142" s="367">
        <v>0</v>
      </c>
      <c r="BN142" s="367">
        <v>0</v>
      </c>
      <c r="BO142" s="367">
        <v>0</v>
      </c>
      <c r="BP142" s="368"/>
      <c r="BQ142" s="355"/>
      <c r="BR142" s="355"/>
      <c r="BS142" s="355"/>
      <c r="BT142" s="355"/>
      <c r="BU142" s="355"/>
      <c r="BV142" s="355"/>
      <c r="BW142" s="355"/>
      <c r="BX142" s="355"/>
      <c r="BY142" s="355"/>
      <c r="BZ142" s="355"/>
      <c r="CA142" s="355"/>
      <c r="CB142" s="355"/>
      <c r="CC142" s="355"/>
      <c r="CD142" s="355"/>
      <c r="CE142" s="355"/>
      <c r="CF142" s="355"/>
      <c r="CG142" s="355"/>
      <c r="CH142" s="355"/>
      <c r="CI142" s="355"/>
      <c r="CJ142" s="355"/>
      <c r="CK142" s="355"/>
      <c r="CL142" s="355"/>
      <c r="CM142" s="355"/>
      <c r="CN142" s="356"/>
    </row>
    <row r="143" spans="2:92" ht="14.4" thickBot="1" x14ac:dyDescent="0.3">
      <c r="B14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3" s="1417" t="s">
        <v>2372</v>
      </c>
      <c r="D143" s="1418" t="s">
        <v>2014</v>
      </c>
      <c r="E143" s="1419" t="s">
        <v>774</v>
      </c>
      <c r="F143" s="1420" t="str">
        <f>VLOOKUP(TBL5_OptBen[[#This Row],[Option Type (defined list)]],'Option Typs_Grps'!B$2:C$47, 2, FALSE)</f>
        <v>Distribution Options</v>
      </c>
      <c r="G143" s="1417" t="s">
        <v>1783</v>
      </c>
      <c r="H143" s="1418" t="s">
        <v>1939</v>
      </c>
      <c r="I143" s="1421" t="s">
        <v>1509</v>
      </c>
      <c r="J143" s="1422" t="s">
        <v>145</v>
      </c>
      <c r="K143" s="1423">
        <v>2</v>
      </c>
      <c r="L143" s="1224"/>
      <c r="M143" s="366"/>
      <c r="N143" s="366">
        <v>0</v>
      </c>
      <c r="O143" s="366">
        <v>0</v>
      </c>
      <c r="P143" s="366">
        <v>0</v>
      </c>
      <c r="Q143" s="366">
        <v>0</v>
      </c>
      <c r="R143" s="1392">
        <v>0</v>
      </c>
      <c r="S143" s="367">
        <v>0</v>
      </c>
      <c r="T143" s="367">
        <v>0</v>
      </c>
      <c r="U143" s="367">
        <v>0</v>
      </c>
      <c r="V143" s="367">
        <v>0</v>
      </c>
      <c r="W143" s="367">
        <v>0</v>
      </c>
      <c r="X143" s="367">
        <v>0</v>
      </c>
      <c r="Y143" s="367">
        <v>0</v>
      </c>
      <c r="Z143" s="367">
        <v>0</v>
      </c>
      <c r="AA143" s="367">
        <v>0</v>
      </c>
      <c r="AB143" s="367">
        <v>0</v>
      </c>
      <c r="AC143" s="367">
        <v>0</v>
      </c>
      <c r="AD143" s="367">
        <v>0</v>
      </c>
      <c r="AE143" s="367">
        <v>0</v>
      </c>
      <c r="AF143" s="367">
        <v>0</v>
      </c>
      <c r="AG143" s="367">
        <v>0</v>
      </c>
      <c r="AH143" s="367">
        <v>0</v>
      </c>
      <c r="AI143" s="367">
        <v>0</v>
      </c>
      <c r="AJ143" s="367">
        <v>0</v>
      </c>
      <c r="AK143" s="367">
        <v>0</v>
      </c>
      <c r="AL143" s="367">
        <v>0</v>
      </c>
      <c r="AM143" s="367">
        <v>0</v>
      </c>
      <c r="AN143" s="367">
        <v>0</v>
      </c>
      <c r="AO143" s="367">
        <v>0</v>
      </c>
      <c r="AP143" s="367">
        <v>0</v>
      </c>
      <c r="AQ143" s="367">
        <v>0</v>
      </c>
      <c r="AR143" s="367">
        <v>0</v>
      </c>
      <c r="AS143" s="367">
        <v>0</v>
      </c>
      <c r="AT143" s="367">
        <v>0</v>
      </c>
      <c r="AU143" s="367">
        <v>0</v>
      </c>
      <c r="AV143" s="367">
        <v>0</v>
      </c>
      <c r="AW143" s="367">
        <v>0</v>
      </c>
      <c r="AX143" s="367">
        <v>0</v>
      </c>
      <c r="AY143" s="367">
        <v>0</v>
      </c>
      <c r="AZ143" s="367">
        <v>0</v>
      </c>
      <c r="BA143" s="367">
        <v>0</v>
      </c>
      <c r="BB143" s="367">
        <v>0</v>
      </c>
      <c r="BC143" s="367">
        <v>0</v>
      </c>
      <c r="BD143" s="367">
        <v>0</v>
      </c>
      <c r="BE143" s="367">
        <v>0</v>
      </c>
      <c r="BF143" s="367">
        <v>0</v>
      </c>
      <c r="BG143" s="367">
        <v>0</v>
      </c>
      <c r="BH143" s="367">
        <v>0</v>
      </c>
      <c r="BI143" s="367">
        <v>0</v>
      </c>
      <c r="BJ143" s="367">
        <v>0</v>
      </c>
      <c r="BK143" s="367">
        <v>0</v>
      </c>
      <c r="BL143" s="367">
        <v>0</v>
      </c>
      <c r="BM143" s="367">
        <v>0</v>
      </c>
      <c r="BN143" s="367">
        <v>0</v>
      </c>
      <c r="BO143" s="367">
        <v>0</v>
      </c>
      <c r="BP143" s="368"/>
      <c r="BQ143" s="355"/>
      <c r="BR143" s="355"/>
      <c r="BS143" s="355"/>
      <c r="BT143" s="355"/>
      <c r="BU143" s="355"/>
      <c r="BV143" s="355"/>
      <c r="BW143" s="355"/>
      <c r="BX143" s="355"/>
      <c r="BY143" s="355"/>
      <c r="BZ143" s="355"/>
      <c r="CA143" s="355"/>
      <c r="CB143" s="355"/>
      <c r="CC143" s="355"/>
      <c r="CD143" s="355"/>
      <c r="CE143" s="355"/>
      <c r="CF143" s="355"/>
      <c r="CG143" s="355"/>
      <c r="CH143" s="355"/>
      <c r="CI143" s="355"/>
      <c r="CJ143" s="355"/>
      <c r="CK143" s="355"/>
      <c r="CL143" s="355"/>
      <c r="CM143" s="355"/>
      <c r="CN143" s="356"/>
    </row>
    <row r="144" spans="2:92" ht="14.4" thickBot="1" x14ac:dyDescent="0.3">
      <c r="B14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4" s="1417" t="s">
        <v>2373</v>
      </c>
      <c r="D144" s="1418" t="s">
        <v>2015</v>
      </c>
      <c r="E144" s="1419" t="s">
        <v>774</v>
      </c>
      <c r="F144" s="1420" t="str">
        <f>VLOOKUP(TBL5_OptBen[[#This Row],[Option Type (defined list)]],'Option Typs_Grps'!B$2:C$47, 2, FALSE)</f>
        <v>Distribution Options</v>
      </c>
      <c r="G144" s="1417" t="s">
        <v>1783</v>
      </c>
      <c r="H144" s="1418" t="s">
        <v>1939</v>
      </c>
      <c r="I144" s="1421" t="s">
        <v>354</v>
      </c>
      <c r="J144" s="1422" t="s">
        <v>145</v>
      </c>
      <c r="K144" s="1423">
        <v>2</v>
      </c>
      <c r="L144" s="1224"/>
      <c r="M144" s="366"/>
      <c r="N144" s="366"/>
      <c r="O144" s="366"/>
      <c r="P144" s="366"/>
      <c r="Q144" s="366"/>
      <c r="R144" s="1392"/>
      <c r="S144" s="367">
        <v>-15</v>
      </c>
      <c r="T144" s="367">
        <v>-15</v>
      </c>
      <c r="U144" s="367">
        <v>-15</v>
      </c>
      <c r="V144" s="367">
        <v>-15</v>
      </c>
      <c r="W144" s="367">
        <v>-15</v>
      </c>
      <c r="X144" s="367">
        <v>-15</v>
      </c>
      <c r="Y144" s="367">
        <v>-15</v>
      </c>
      <c r="Z144" s="367">
        <v>-15</v>
      </c>
      <c r="AA144" s="367">
        <v>-15</v>
      </c>
      <c r="AB144" s="367">
        <v>-15</v>
      </c>
      <c r="AC144" s="367">
        <v>-15</v>
      </c>
      <c r="AD144" s="367">
        <v>-15</v>
      </c>
      <c r="AE144" s="367">
        <v>-15</v>
      </c>
      <c r="AF144" s="367">
        <v>-15</v>
      </c>
      <c r="AG144" s="367">
        <v>-15</v>
      </c>
      <c r="AH144" s="367">
        <v>-15</v>
      </c>
      <c r="AI144" s="367">
        <v>-15</v>
      </c>
      <c r="AJ144" s="367">
        <v>-15</v>
      </c>
      <c r="AK144" s="367">
        <v>-15</v>
      </c>
      <c r="AL144" s="367">
        <v>-15</v>
      </c>
      <c r="AM144" s="367">
        <v>-15</v>
      </c>
      <c r="AN144" s="367">
        <v>-15</v>
      </c>
      <c r="AO144" s="367">
        <v>-15</v>
      </c>
      <c r="AP144" s="367">
        <v>-15</v>
      </c>
      <c r="AQ144" s="367">
        <v>-15</v>
      </c>
      <c r="AR144" s="367">
        <v>-15</v>
      </c>
      <c r="AS144" s="367">
        <v>-15</v>
      </c>
      <c r="AT144" s="367">
        <v>-15</v>
      </c>
      <c r="AU144" s="367">
        <v>-15</v>
      </c>
      <c r="AV144" s="367">
        <v>-15</v>
      </c>
      <c r="AW144" s="367">
        <v>-15</v>
      </c>
      <c r="AX144" s="367">
        <v>-15</v>
      </c>
      <c r="AY144" s="367">
        <v>-15</v>
      </c>
      <c r="AZ144" s="367">
        <v>-15</v>
      </c>
      <c r="BA144" s="367">
        <v>-15</v>
      </c>
      <c r="BB144" s="367">
        <v>-15</v>
      </c>
      <c r="BC144" s="367">
        <v>-15</v>
      </c>
      <c r="BD144" s="367">
        <v>-15</v>
      </c>
      <c r="BE144" s="367">
        <v>-15</v>
      </c>
      <c r="BF144" s="367">
        <v>-15</v>
      </c>
      <c r="BG144" s="367">
        <v>-15</v>
      </c>
      <c r="BH144" s="367">
        <v>-15</v>
      </c>
      <c r="BI144" s="367">
        <v>-15</v>
      </c>
      <c r="BJ144" s="367">
        <v>-15</v>
      </c>
      <c r="BK144" s="367">
        <v>-15</v>
      </c>
      <c r="BL144" s="367">
        <v>-15</v>
      </c>
      <c r="BM144" s="367">
        <v>-15</v>
      </c>
      <c r="BN144" s="367">
        <v>-15</v>
      </c>
      <c r="BO144" s="367">
        <v>-15</v>
      </c>
      <c r="BP144" s="368"/>
      <c r="BQ144" s="355"/>
      <c r="BR144" s="355"/>
      <c r="BS144" s="355"/>
      <c r="BT144" s="355"/>
      <c r="BU144" s="355"/>
      <c r="BV144" s="355"/>
      <c r="BW144" s="355"/>
      <c r="BX144" s="355"/>
      <c r="BY144" s="355"/>
      <c r="BZ144" s="355"/>
      <c r="CA144" s="355"/>
      <c r="CB144" s="355"/>
      <c r="CC144" s="355"/>
      <c r="CD144" s="355"/>
      <c r="CE144" s="355"/>
      <c r="CF144" s="355"/>
      <c r="CG144" s="355"/>
      <c r="CH144" s="355"/>
      <c r="CI144" s="355"/>
      <c r="CJ144" s="355"/>
      <c r="CK144" s="355"/>
      <c r="CL144" s="355"/>
      <c r="CM144" s="355"/>
      <c r="CN144" s="356"/>
    </row>
    <row r="145" spans="2:92" ht="14.4" thickBot="1" x14ac:dyDescent="0.3">
      <c r="B14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5" s="1417" t="s">
        <v>2373</v>
      </c>
      <c r="D145" s="1418" t="s">
        <v>2015</v>
      </c>
      <c r="E145" s="1419" t="s">
        <v>774</v>
      </c>
      <c r="F145" s="1420" t="str">
        <f>VLOOKUP(TBL5_OptBen[[#This Row],[Option Type (defined list)]],'Option Typs_Grps'!B$2:C$47, 2, FALSE)</f>
        <v>Distribution Options</v>
      </c>
      <c r="G145" s="1417" t="s">
        <v>1783</v>
      </c>
      <c r="H145" s="1418" t="s">
        <v>1939</v>
      </c>
      <c r="I145" s="1421" t="s">
        <v>1509</v>
      </c>
      <c r="J145" s="1422" t="s">
        <v>145</v>
      </c>
      <c r="K145" s="1423">
        <v>2</v>
      </c>
      <c r="L145" s="1224"/>
      <c r="M145" s="366"/>
      <c r="N145" s="366"/>
      <c r="O145" s="366"/>
      <c r="P145" s="366"/>
      <c r="Q145" s="366"/>
      <c r="R145" s="1392"/>
      <c r="S145" s="367">
        <v>15</v>
      </c>
      <c r="T145" s="367">
        <v>15</v>
      </c>
      <c r="U145" s="367">
        <v>15</v>
      </c>
      <c r="V145" s="367">
        <v>15</v>
      </c>
      <c r="W145" s="367">
        <v>15</v>
      </c>
      <c r="X145" s="367">
        <v>15</v>
      </c>
      <c r="Y145" s="367">
        <v>15</v>
      </c>
      <c r="Z145" s="367">
        <v>15</v>
      </c>
      <c r="AA145" s="367">
        <v>15</v>
      </c>
      <c r="AB145" s="367">
        <v>15</v>
      </c>
      <c r="AC145" s="367">
        <v>15</v>
      </c>
      <c r="AD145" s="367">
        <v>15</v>
      </c>
      <c r="AE145" s="367">
        <v>15</v>
      </c>
      <c r="AF145" s="367">
        <v>15</v>
      </c>
      <c r="AG145" s="367">
        <v>15</v>
      </c>
      <c r="AH145" s="367">
        <v>15</v>
      </c>
      <c r="AI145" s="367">
        <v>15</v>
      </c>
      <c r="AJ145" s="367">
        <v>15</v>
      </c>
      <c r="AK145" s="367">
        <v>15</v>
      </c>
      <c r="AL145" s="367">
        <v>15</v>
      </c>
      <c r="AM145" s="367">
        <v>15</v>
      </c>
      <c r="AN145" s="367">
        <v>15</v>
      </c>
      <c r="AO145" s="367">
        <v>15</v>
      </c>
      <c r="AP145" s="367">
        <v>15</v>
      </c>
      <c r="AQ145" s="367">
        <v>15</v>
      </c>
      <c r="AR145" s="367">
        <v>15</v>
      </c>
      <c r="AS145" s="367">
        <v>15</v>
      </c>
      <c r="AT145" s="367">
        <v>15</v>
      </c>
      <c r="AU145" s="367">
        <v>15</v>
      </c>
      <c r="AV145" s="367">
        <v>15</v>
      </c>
      <c r="AW145" s="367">
        <v>15</v>
      </c>
      <c r="AX145" s="367">
        <v>15</v>
      </c>
      <c r="AY145" s="367">
        <v>15</v>
      </c>
      <c r="AZ145" s="367">
        <v>15</v>
      </c>
      <c r="BA145" s="367">
        <v>15</v>
      </c>
      <c r="BB145" s="367">
        <v>15</v>
      </c>
      <c r="BC145" s="367">
        <v>15</v>
      </c>
      <c r="BD145" s="367">
        <v>15</v>
      </c>
      <c r="BE145" s="367">
        <v>15</v>
      </c>
      <c r="BF145" s="367">
        <v>15</v>
      </c>
      <c r="BG145" s="367">
        <v>15</v>
      </c>
      <c r="BH145" s="367">
        <v>15</v>
      </c>
      <c r="BI145" s="367">
        <v>15</v>
      </c>
      <c r="BJ145" s="367">
        <v>15</v>
      </c>
      <c r="BK145" s="367">
        <v>15</v>
      </c>
      <c r="BL145" s="367">
        <v>15</v>
      </c>
      <c r="BM145" s="367">
        <v>15</v>
      </c>
      <c r="BN145" s="367">
        <v>15</v>
      </c>
      <c r="BO145" s="367">
        <v>15</v>
      </c>
      <c r="BP145" s="368"/>
      <c r="BQ145" s="355"/>
      <c r="BR145" s="355"/>
      <c r="BS145" s="355"/>
      <c r="BT145" s="355"/>
      <c r="BU145" s="355"/>
      <c r="BV145" s="355"/>
      <c r="BW145" s="355"/>
      <c r="BX145" s="355"/>
      <c r="BY145" s="355"/>
      <c r="BZ145" s="355"/>
      <c r="CA145" s="355"/>
      <c r="CB145" s="355"/>
      <c r="CC145" s="355"/>
      <c r="CD145" s="355"/>
      <c r="CE145" s="355"/>
      <c r="CF145" s="355"/>
      <c r="CG145" s="355"/>
      <c r="CH145" s="355"/>
      <c r="CI145" s="355"/>
      <c r="CJ145" s="355"/>
      <c r="CK145" s="355"/>
      <c r="CL145" s="355"/>
      <c r="CM145" s="355"/>
      <c r="CN145" s="356"/>
    </row>
    <row r="146" spans="2:92" ht="14.4" thickBot="1" x14ac:dyDescent="0.3">
      <c r="B14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6" s="1417" t="s">
        <v>2374</v>
      </c>
      <c r="D146" s="1418" t="s">
        <v>2016</v>
      </c>
      <c r="E146" s="1419" t="s">
        <v>774</v>
      </c>
      <c r="F146" s="1420" t="str">
        <f>VLOOKUP(TBL5_OptBen[[#This Row],[Option Type (defined list)]],'Option Typs_Grps'!B$2:C$47, 2, FALSE)</f>
        <v>Distribution Options</v>
      </c>
      <c r="G146" s="1417" t="s">
        <v>1783</v>
      </c>
      <c r="H146" s="1418" t="s">
        <v>1939</v>
      </c>
      <c r="I146" s="1421" t="s">
        <v>1497</v>
      </c>
      <c r="J146" s="1422" t="s">
        <v>145</v>
      </c>
      <c r="K146" s="1423">
        <v>2</v>
      </c>
      <c r="L146" s="1224"/>
      <c r="M146" s="366"/>
      <c r="N146" s="366"/>
      <c r="O146" s="366"/>
      <c r="P146" s="366"/>
      <c r="Q146" s="366"/>
      <c r="R146" s="1392"/>
      <c r="S146" s="367"/>
      <c r="T146" s="367"/>
      <c r="U146" s="367"/>
      <c r="V146" s="367"/>
      <c r="W146" s="367"/>
      <c r="X146" s="367">
        <v>21</v>
      </c>
      <c r="Y146" s="367">
        <v>21</v>
      </c>
      <c r="Z146" s="367">
        <v>21</v>
      </c>
      <c r="AA146" s="367">
        <v>21</v>
      </c>
      <c r="AB146" s="367">
        <v>21</v>
      </c>
      <c r="AC146" s="367">
        <v>21</v>
      </c>
      <c r="AD146" s="367">
        <v>21</v>
      </c>
      <c r="AE146" s="367">
        <v>21</v>
      </c>
      <c r="AF146" s="367">
        <v>21</v>
      </c>
      <c r="AG146" s="367">
        <v>21</v>
      </c>
      <c r="AH146" s="367">
        <v>21</v>
      </c>
      <c r="AI146" s="367">
        <v>21</v>
      </c>
      <c r="AJ146" s="367">
        <v>21</v>
      </c>
      <c r="AK146" s="367">
        <v>21</v>
      </c>
      <c r="AL146" s="367">
        <v>21</v>
      </c>
      <c r="AM146" s="367">
        <v>21</v>
      </c>
      <c r="AN146" s="367">
        <v>21</v>
      </c>
      <c r="AO146" s="367">
        <v>21</v>
      </c>
      <c r="AP146" s="367">
        <v>21</v>
      </c>
      <c r="AQ146" s="367">
        <v>21</v>
      </c>
      <c r="AR146" s="367">
        <v>21</v>
      </c>
      <c r="AS146" s="367">
        <v>21</v>
      </c>
      <c r="AT146" s="367">
        <v>21</v>
      </c>
      <c r="AU146" s="367">
        <v>21</v>
      </c>
      <c r="AV146" s="367">
        <v>21</v>
      </c>
      <c r="AW146" s="367">
        <v>21</v>
      </c>
      <c r="AX146" s="367">
        <v>21</v>
      </c>
      <c r="AY146" s="367">
        <v>21</v>
      </c>
      <c r="AZ146" s="367">
        <v>21</v>
      </c>
      <c r="BA146" s="367">
        <v>21</v>
      </c>
      <c r="BB146" s="367">
        <v>21</v>
      </c>
      <c r="BC146" s="367">
        <v>21</v>
      </c>
      <c r="BD146" s="367">
        <v>21</v>
      </c>
      <c r="BE146" s="367">
        <v>21</v>
      </c>
      <c r="BF146" s="367">
        <v>21</v>
      </c>
      <c r="BG146" s="367">
        <v>21</v>
      </c>
      <c r="BH146" s="367">
        <v>21</v>
      </c>
      <c r="BI146" s="367">
        <v>21</v>
      </c>
      <c r="BJ146" s="367">
        <v>21</v>
      </c>
      <c r="BK146" s="367">
        <v>21</v>
      </c>
      <c r="BL146" s="367">
        <v>21</v>
      </c>
      <c r="BM146" s="367">
        <v>21</v>
      </c>
      <c r="BN146" s="367">
        <v>21</v>
      </c>
      <c r="BO146" s="367">
        <v>21</v>
      </c>
      <c r="BP146" s="368"/>
      <c r="BQ146" s="355"/>
      <c r="BR146" s="355"/>
      <c r="BS146" s="355"/>
      <c r="BT146" s="355"/>
      <c r="BU146" s="355"/>
      <c r="BV146" s="355"/>
      <c r="BW146" s="355"/>
      <c r="BX146" s="355"/>
      <c r="BY146" s="355"/>
      <c r="BZ146" s="355"/>
      <c r="CA146" s="355"/>
      <c r="CB146" s="355"/>
      <c r="CC146" s="355"/>
      <c r="CD146" s="355"/>
      <c r="CE146" s="355"/>
      <c r="CF146" s="355"/>
      <c r="CG146" s="355"/>
      <c r="CH146" s="355"/>
      <c r="CI146" s="355"/>
      <c r="CJ146" s="355"/>
      <c r="CK146" s="355"/>
      <c r="CL146" s="355"/>
      <c r="CM146" s="355"/>
      <c r="CN146" s="356"/>
    </row>
    <row r="147" spans="2:92" ht="14.4" thickBot="1" x14ac:dyDescent="0.3">
      <c r="B14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47" s="1417" t="s">
        <v>2374</v>
      </c>
      <c r="D147" s="1418" t="s">
        <v>2016</v>
      </c>
      <c r="E147" s="1419" t="s">
        <v>774</v>
      </c>
      <c r="F147" s="1420" t="str">
        <f>VLOOKUP(TBL5_OptBen[[#This Row],[Option Type (defined list)]],'Option Typs_Grps'!B$2:C$47, 2, FALSE)</f>
        <v>Distribution Options</v>
      </c>
      <c r="G147" s="1417" t="s">
        <v>1783</v>
      </c>
      <c r="H147" s="1418" t="s">
        <v>1939</v>
      </c>
      <c r="I147" s="1421" t="s">
        <v>354</v>
      </c>
      <c r="J147" s="1422" t="s">
        <v>145</v>
      </c>
      <c r="K147" s="1423">
        <v>2</v>
      </c>
      <c r="L147" s="1224"/>
      <c r="M147" s="366"/>
      <c r="N147" s="366"/>
      <c r="O147" s="366"/>
      <c r="P147" s="366"/>
      <c r="Q147" s="366"/>
      <c r="R147" s="1392"/>
      <c r="S147" s="367"/>
      <c r="T147" s="367"/>
      <c r="U147" s="367"/>
      <c r="V147" s="367"/>
      <c r="W147" s="367"/>
      <c r="X147" s="367">
        <v>-21</v>
      </c>
      <c r="Y147" s="367">
        <v>-21</v>
      </c>
      <c r="Z147" s="367">
        <v>-21</v>
      </c>
      <c r="AA147" s="367">
        <v>-21</v>
      </c>
      <c r="AB147" s="367">
        <v>-21</v>
      </c>
      <c r="AC147" s="367">
        <v>-21</v>
      </c>
      <c r="AD147" s="367">
        <v>-21</v>
      </c>
      <c r="AE147" s="367">
        <v>-21</v>
      </c>
      <c r="AF147" s="367">
        <v>-21</v>
      </c>
      <c r="AG147" s="367">
        <v>-21</v>
      </c>
      <c r="AH147" s="367">
        <v>-21</v>
      </c>
      <c r="AI147" s="367">
        <v>-21</v>
      </c>
      <c r="AJ147" s="367">
        <v>-21</v>
      </c>
      <c r="AK147" s="367">
        <v>-21</v>
      </c>
      <c r="AL147" s="367">
        <v>-21</v>
      </c>
      <c r="AM147" s="367">
        <v>-21</v>
      </c>
      <c r="AN147" s="367">
        <v>-21</v>
      </c>
      <c r="AO147" s="367">
        <v>-21</v>
      </c>
      <c r="AP147" s="367">
        <v>-21</v>
      </c>
      <c r="AQ147" s="367">
        <v>-21</v>
      </c>
      <c r="AR147" s="367">
        <v>-21</v>
      </c>
      <c r="AS147" s="367">
        <v>-21</v>
      </c>
      <c r="AT147" s="367">
        <v>-21</v>
      </c>
      <c r="AU147" s="367">
        <v>-21</v>
      </c>
      <c r="AV147" s="367">
        <v>-21</v>
      </c>
      <c r="AW147" s="367">
        <v>-21</v>
      </c>
      <c r="AX147" s="367">
        <v>-21</v>
      </c>
      <c r="AY147" s="367">
        <v>-21</v>
      </c>
      <c r="AZ147" s="367">
        <v>-21</v>
      </c>
      <c r="BA147" s="367">
        <v>-21</v>
      </c>
      <c r="BB147" s="367">
        <v>-21</v>
      </c>
      <c r="BC147" s="367">
        <v>-21</v>
      </c>
      <c r="BD147" s="367">
        <v>-21</v>
      </c>
      <c r="BE147" s="367">
        <v>-21</v>
      </c>
      <c r="BF147" s="367">
        <v>-21</v>
      </c>
      <c r="BG147" s="367">
        <v>-21</v>
      </c>
      <c r="BH147" s="367">
        <v>-21</v>
      </c>
      <c r="BI147" s="367">
        <v>-21</v>
      </c>
      <c r="BJ147" s="367">
        <v>-21</v>
      </c>
      <c r="BK147" s="367">
        <v>-21</v>
      </c>
      <c r="BL147" s="367">
        <v>-21</v>
      </c>
      <c r="BM147" s="367">
        <v>-21</v>
      </c>
      <c r="BN147" s="367">
        <v>-21</v>
      </c>
      <c r="BO147" s="367">
        <v>-21</v>
      </c>
      <c r="BP147" s="368"/>
      <c r="BQ147" s="355"/>
      <c r="BR147" s="355"/>
      <c r="BS147" s="355"/>
      <c r="BT147" s="355"/>
      <c r="BU147" s="355"/>
      <c r="BV147" s="355"/>
      <c r="BW147" s="355"/>
      <c r="BX147" s="355"/>
      <c r="BY147" s="355"/>
      <c r="BZ147" s="355"/>
      <c r="CA147" s="355"/>
      <c r="CB147" s="355"/>
      <c r="CC147" s="355"/>
      <c r="CD147" s="355"/>
      <c r="CE147" s="355"/>
      <c r="CF147" s="355"/>
      <c r="CG147" s="355"/>
      <c r="CH147" s="355"/>
      <c r="CI147" s="355"/>
      <c r="CJ147" s="355"/>
      <c r="CK147" s="355"/>
      <c r="CL147" s="355"/>
      <c r="CM147" s="355"/>
      <c r="CN147" s="356"/>
    </row>
    <row r="148" spans="2:92" ht="14.4" thickBot="1" x14ac:dyDescent="0.3">
      <c r="B14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8" s="1417" t="s">
        <v>2096</v>
      </c>
      <c r="D148" s="1418" t="s">
        <v>2095</v>
      </c>
      <c r="E148" s="1419" t="s">
        <v>1230</v>
      </c>
      <c r="F148" s="1420" t="str">
        <f>VLOOKUP(TBL5_OptBen[[#This Row],[Option Type (defined list)]],'Option Typs_Grps'!B$2:C$47, 2, FALSE)</f>
        <v>Customer Options</v>
      </c>
      <c r="G148" s="1417" t="s">
        <v>1783</v>
      </c>
      <c r="H148" s="1418" t="s">
        <v>1943</v>
      </c>
      <c r="I148" s="1421" t="s">
        <v>354</v>
      </c>
      <c r="J148" s="1422" t="s">
        <v>145</v>
      </c>
      <c r="K148" s="1423">
        <v>2</v>
      </c>
      <c r="L148" s="1224"/>
      <c r="M148" s="366"/>
      <c r="N148" s="366">
        <v>8.7309999999999999</v>
      </c>
      <c r="O148" s="366">
        <v>8.71387</v>
      </c>
      <c r="P148" s="366">
        <v>8.6967599999999994</v>
      </c>
      <c r="Q148" s="366">
        <v>8.6796299999999995</v>
      </c>
      <c r="R148" s="1392">
        <v>8.6624999999999996</v>
      </c>
      <c r="S148" s="367">
        <v>8.6453699999999998</v>
      </c>
      <c r="T148" s="367">
        <v>8.6282499999999995</v>
      </c>
      <c r="U148" s="367">
        <v>8.6111299999999993</v>
      </c>
      <c r="V148" s="367">
        <v>8.5939999999999994</v>
      </c>
      <c r="W148" s="367">
        <v>8.5768699999999995</v>
      </c>
      <c r="X148" s="367">
        <v>8.5597499999999993</v>
      </c>
      <c r="Y148" s="367">
        <v>8.5426300000000008</v>
      </c>
      <c r="Z148" s="367">
        <v>8.5254999999999992</v>
      </c>
      <c r="AA148" s="367">
        <v>8.5083699999999993</v>
      </c>
      <c r="AB148" s="367">
        <v>8.4912600000000005</v>
      </c>
      <c r="AC148" s="367">
        <v>8.4741300000000006</v>
      </c>
      <c r="AD148" s="367">
        <v>8.4570000000000007</v>
      </c>
      <c r="AE148" s="367">
        <v>8.4398700000000009</v>
      </c>
      <c r="AF148" s="367"/>
      <c r="AG148" s="367"/>
      <c r="AH148" s="367"/>
      <c r="AI148" s="367"/>
      <c r="AJ148" s="367"/>
      <c r="AK148" s="367"/>
      <c r="AL148" s="367"/>
      <c r="AM148" s="367"/>
      <c r="AN148" s="367"/>
      <c r="AO148" s="367"/>
      <c r="AP148" s="367"/>
      <c r="AQ148" s="367"/>
      <c r="AR148" s="367"/>
      <c r="AS148" s="367"/>
      <c r="AT148" s="367"/>
      <c r="AU148" s="367"/>
      <c r="AV148" s="367"/>
      <c r="AW148" s="367"/>
      <c r="AX148" s="367"/>
      <c r="AY148" s="367"/>
      <c r="AZ148" s="367"/>
      <c r="BA148" s="367"/>
      <c r="BB148" s="367"/>
      <c r="BC148" s="367"/>
      <c r="BD148" s="367"/>
      <c r="BE148" s="367"/>
      <c r="BF148" s="367"/>
      <c r="BG148" s="367"/>
      <c r="BH148" s="367"/>
      <c r="BI148" s="367"/>
      <c r="BJ148" s="367"/>
      <c r="BK148" s="367"/>
      <c r="BL148" s="367"/>
      <c r="BM148" s="367"/>
      <c r="BN148" s="367"/>
      <c r="BO148" s="367"/>
      <c r="BP148" s="368"/>
      <c r="BQ148" s="355"/>
      <c r="BR148" s="355"/>
      <c r="BS148" s="355"/>
      <c r="BT148" s="355"/>
      <c r="BU148" s="355"/>
      <c r="BV148" s="355"/>
      <c r="BW148" s="355"/>
      <c r="BX148" s="355"/>
      <c r="BY148" s="355"/>
      <c r="BZ148" s="355"/>
      <c r="CA148" s="355"/>
      <c r="CB148" s="355"/>
      <c r="CC148" s="355"/>
      <c r="CD148" s="355"/>
      <c r="CE148" s="355"/>
      <c r="CF148" s="355"/>
      <c r="CG148" s="355"/>
      <c r="CH148" s="355"/>
      <c r="CI148" s="355"/>
      <c r="CJ148" s="355"/>
      <c r="CK148" s="355"/>
      <c r="CL148" s="355"/>
      <c r="CM148" s="355"/>
      <c r="CN148" s="356"/>
    </row>
    <row r="149" spans="2:92" ht="14.4" thickBot="1" x14ac:dyDescent="0.3">
      <c r="B14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9" s="1417" t="s">
        <v>2084</v>
      </c>
      <c r="D149" s="1418" t="s">
        <v>2083</v>
      </c>
      <c r="E149" s="1222" t="s">
        <v>780</v>
      </c>
      <c r="F149" s="1420" t="str">
        <f>VLOOKUP(TBL5_OptBen[[#This Row],[Option Type (defined list)]],'Option Typs_Grps'!B$2:C$47, 2, FALSE)</f>
        <v>Customer Options</v>
      </c>
      <c r="G149" s="1417" t="s">
        <v>1783</v>
      </c>
      <c r="H149" s="1418" t="s">
        <v>1943</v>
      </c>
      <c r="I149" s="1421" t="s">
        <v>354</v>
      </c>
      <c r="J149" s="1422" t="s">
        <v>145</v>
      </c>
      <c r="K149" s="1423">
        <v>2</v>
      </c>
      <c r="L149" s="1224"/>
      <c r="M149" s="366"/>
      <c r="N149" s="366"/>
      <c r="O149" s="366"/>
      <c r="P149" s="366"/>
      <c r="Q149" s="366"/>
      <c r="R149" s="1392">
        <v>0</v>
      </c>
      <c r="S149" s="367">
        <v>0</v>
      </c>
      <c r="T149" s="367">
        <v>0</v>
      </c>
      <c r="U149" s="367">
        <v>0</v>
      </c>
      <c r="V149" s="367">
        <v>0</v>
      </c>
      <c r="W149" s="367">
        <v>0</v>
      </c>
      <c r="X149" s="367">
        <v>0</v>
      </c>
      <c r="Y149" s="367">
        <v>0</v>
      </c>
      <c r="Z149" s="367">
        <v>0</v>
      </c>
      <c r="AA149" s="367">
        <v>0</v>
      </c>
      <c r="AB149" s="367">
        <v>0</v>
      </c>
      <c r="AC149" s="367">
        <v>0</v>
      </c>
      <c r="AD149" s="367">
        <v>0</v>
      </c>
      <c r="AE149" s="367">
        <v>0</v>
      </c>
      <c r="AF149" s="367">
        <v>0</v>
      </c>
      <c r="AG149" s="367">
        <v>0</v>
      </c>
      <c r="AH149" s="367">
        <v>0</v>
      </c>
      <c r="AI149" s="367">
        <v>0</v>
      </c>
      <c r="AJ149" s="367">
        <v>0</v>
      </c>
      <c r="AK149" s="367">
        <v>0</v>
      </c>
      <c r="AL149" s="367">
        <v>0</v>
      </c>
      <c r="AM149" s="367">
        <v>0</v>
      </c>
      <c r="AN149" s="367">
        <v>0</v>
      </c>
      <c r="AO149" s="367">
        <v>0</v>
      </c>
      <c r="AP149" s="367">
        <v>0</v>
      </c>
      <c r="AQ149" s="367">
        <v>0</v>
      </c>
      <c r="AR149" s="367">
        <v>0</v>
      </c>
      <c r="AS149" s="367">
        <v>0</v>
      </c>
      <c r="AT149" s="367">
        <v>0</v>
      </c>
      <c r="AU149" s="367">
        <v>0</v>
      </c>
      <c r="AV149" s="367">
        <v>0</v>
      </c>
      <c r="AW149" s="367">
        <v>0</v>
      </c>
      <c r="AX149" s="367">
        <v>0</v>
      </c>
      <c r="AY149" s="367">
        <v>0</v>
      </c>
      <c r="AZ149" s="367">
        <v>0</v>
      </c>
      <c r="BA149" s="367">
        <v>0</v>
      </c>
      <c r="BB149" s="367">
        <v>0</v>
      </c>
      <c r="BC149" s="367">
        <v>0</v>
      </c>
      <c r="BD149" s="367">
        <v>0</v>
      </c>
      <c r="BE149" s="367">
        <v>0</v>
      </c>
      <c r="BF149" s="367">
        <v>0</v>
      </c>
      <c r="BG149" s="367">
        <v>0</v>
      </c>
      <c r="BH149" s="367">
        <v>0</v>
      </c>
      <c r="BI149" s="367">
        <v>0</v>
      </c>
      <c r="BJ149" s="367">
        <v>0</v>
      </c>
      <c r="BK149" s="367">
        <v>0</v>
      </c>
      <c r="BL149" s="367">
        <v>0</v>
      </c>
      <c r="BM149" s="367">
        <v>0</v>
      </c>
      <c r="BN149" s="367">
        <v>0</v>
      </c>
      <c r="BO149" s="367">
        <v>0</v>
      </c>
      <c r="BP149" s="368"/>
      <c r="BQ149" s="355"/>
      <c r="BR149" s="355"/>
      <c r="BS149" s="355"/>
      <c r="BT149" s="355"/>
      <c r="BU149" s="355"/>
      <c r="BV149" s="355"/>
      <c r="BW149" s="355"/>
      <c r="BX149" s="355"/>
      <c r="BY149" s="355"/>
      <c r="BZ149" s="355"/>
      <c r="CA149" s="355"/>
      <c r="CB149" s="355"/>
      <c r="CC149" s="355"/>
      <c r="CD149" s="355"/>
      <c r="CE149" s="355"/>
      <c r="CF149" s="355"/>
      <c r="CG149" s="355"/>
      <c r="CH149" s="355"/>
      <c r="CI149" s="355"/>
      <c r="CJ149" s="355"/>
      <c r="CK149" s="355"/>
      <c r="CL149" s="355"/>
      <c r="CM149" s="355"/>
      <c r="CN149" s="356"/>
    </row>
    <row r="150" spans="2:92" ht="14.4" thickBot="1" x14ac:dyDescent="0.3">
      <c r="B15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0" s="1417" t="s">
        <v>2082</v>
      </c>
      <c r="D150" s="1418" t="s">
        <v>2081</v>
      </c>
      <c r="E150" s="1419" t="s">
        <v>1257</v>
      </c>
      <c r="F150" s="1420" t="str">
        <f>VLOOKUP(TBL5_OptBen[[#This Row],[Option Type (defined list)]],'Option Typs_Grps'!B$2:C$47, 2, FALSE)</f>
        <v>Customer Options</v>
      </c>
      <c r="G150" s="1417" t="s">
        <v>1783</v>
      </c>
      <c r="H150" s="1418" t="s">
        <v>1943</v>
      </c>
      <c r="I150" s="1421" t="s">
        <v>354</v>
      </c>
      <c r="J150" s="1422" t="s">
        <v>145</v>
      </c>
      <c r="K150" s="1423">
        <v>2</v>
      </c>
      <c r="L150" s="1224"/>
      <c r="M150" s="366"/>
      <c r="N150" s="366"/>
      <c r="O150" s="366"/>
      <c r="P150" s="366"/>
      <c r="Q150" s="366"/>
      <c r="R150" s="1392">
        <v>0</v>
      </c>
      <c r="S150" s="367">
        <v>2.23E-2</v>
      </c>
      <c r="T150" s="367">
        <v>0.19070000000000001</v>
      </c>
      <c r="U150" s="367">
        <v>0.47710000000000002</v>
      </c>
      <c r="V150" s="367">
        <v>0.87770000000000004</v>
      </c>
      <c r="W150" s="367">
        <v>1.3453999999999999</v>
      </c>
      <c r="X150" s="367">
        <v>1.7948999999999999</v>
      </c>
      <c r="Y150" s="367">
        <v>2.2715000000000001</v>
      </c>
      <c r="Z150" s="367">
        <v>3.2606999999999999</v>
      </c>
      <c r="AA150" s="367">
        <v>3.4032</v>
      </c>
      <c r="AB150" s="367">
        <v>3.4032</v>
      </c>
      <c r="AC150" s="367">
        <v>3.4032</v>
      </c>
      <c r="AD150" s="367">
        <v>3.4032</v>
      </c>
      <c r="AE150" s="367">
        <v>3.4032</v>
      </c>
      <c r="AF150" s="367">
        <v>3.4032</v>
      </c>
      <c r="AG150" s="367">
        <v>3.4032</v>
      </c>
      <c r="AH150" s="367">
        <v>3.4032</v>
      </c>
      <c r="AI150" s="367">
        <v>3.4032</v>
      </c>
      <c r="AJ150" s="367">
        <v>3.4032</v>
      </c>
      <c r="AK150" s="367">
        <v>3.4032</v>
      </c>
      <c r="AL150" s="367">
        <v>3.4032</v>
      </c>
      <c r="AM150" s="367">
        <v>3.4032</v>
      </c>
      <c r="AN150" s="367">
        <v>3.4032</v>
      </c>
      <c r="AO150" s="367">
        <v>3.4032</v>
      </c>
      <c r="AP150" s="367">
        <v>3.4032</v>
      </c>
      <c r="AQ150" s="367">
        <v>3.4032</v>
      </c>
      <c r="AR150" s="367">
        <v>3.4032</v>
      </c>
      <c r="AS150" s="367">
        <v>3.4032</v>
      </c>
      <c r="AT150" s="367">
        <v>3.4032</v>
      </c>
      <c r="AU150" s="367">
        <v>3.4032</v>
      </c>
      <c r="AV150" s="367">
        <v>3.4032</v>
      </c>
      <c r="AW150" s="367">
        <v>3.4032</v>
      </c>
      <c r="AX150" s="367">
        <v>3.4032</v>
      </c>
      <c r="AY150" s="367">
        <v>3.4032</v>
      </c>
      <c r="AZ150" s="367">
        <v>3.4032</v>
      </c>
      <c r="BA150" s="367">
        <v>3.4032</v>
      </c>
      <c r="BB150" s="367">
        <v>3.4032</v>
      </c>
      <c r="BC150" s="367">
        <v>3.4032</v>
      </c>
      <c r="BD150" s="367">
        <v>3.4032</v>
      </c>
      <c r="BE150" s="367">
        <v>3.4032</v>
      </c>
      <c r="BF150" s="367">
        <v>3.4032</v>
      </c>
      <c r="BG150" s="367">
        <v>3.4032</v>
      </c>
      <c r="BH150" s="367">
        <v>3.4032</v>
      </c>
      <c r="BI150" s="367">
        <v>3.4032</v>
      </c>
      <c r="BJ150" s="367">
        <v>3.4032</v>
      </c>
      <c r="BK150" s="367">
        <v>3.4032</v>
      </c>
      <c r="BL150" s="367">
        <v>3.4032</v>
      </c>
      <c r="BM150" s="367">
        <v>3.4032</v>
      </c>
      <c r="BN150" s="367">
        <v>3.4032</v>
      </c>
      <c r="BO150" s="367">
        <v>3.4032</v>
      </c>
      <c r="BP150" s="368"/>
      <c r="BQ150" s="355"/>
      <c r="BR150" s="355"/>
      <c r="BS150" s="355"/>
      <c r="BT150" s="355"/>
      <c r="BU150" s="355"/>
      <c r="BV150" s="355"/>
      <c r="BW150" s="355"/>
      <c r="BX150" s="355"/>
      <c r="BY150" s="355"/>
      <c r="BZ150" s="355"/>
      <c r="CA150" s="355"/>
      <c r="CB150" s="355"/>
      <c r="CC150" s="355"/>
      <c r="CD150" s="355"/>
      <c r="CE150" s="355"/>
      <c r="CF150" s="355"/>
      <c r="CG150" s="355"/>
      <c r="CH150" s="355"/>
      <c r="CI150" s="355"/>
      <c r="CJ150" s="355"/>
      <c r="CK150" s="355"/>
      <c r="CL150" s="355"/>
      <c r="CM150" s="355"/>
      <c r="CN150" s="356"/>
    </row>
    <row r="151" spans="2:92" ht="14.4" thickBot="1" x14ac:dyDescent="0.3">
      <c r="B15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1" s="1417" t="s">
        <v>2080</v>
      </c>
      <c r="D151" s="1418" t="s">
        <v>2079</v>
      </c>
      <c r="E151" s="1419" t="s">
        <v>1257</v>
      </c>
      <c r="F151" s="1420" t="str">
        <f>VLOOKUP(TBL5_OptBen[[#This Row],[Option Type (defined list)]],'Option Typs_Grps'!B$2:C$47, 2, FALSE)</f>
        <v>Customer Options</v>
      </c>
      <c r="G151" s="1417" t="s">
        <v>1783</v>
      </c>
      <c r="H151" s="1418" t="s">
        <v>1943</v>
      </c>
      <c r="I151" s="1421" t="s">
        <v>354</v>
      </c>
      <c r="J151" s="1422" t="s">
        <v>145</v>
      </c>
      <c r="K151" s="1423">
        <v>2</v>
      </c>
      <c r="L151" s="1224"/>
      <c r="M151" s="366"/>
      <c r="N151" s="366"/>
      <c r="O151" s="366"/>
      <c r="P151" s="366"/>
      <c r="Q151" s="366"/>
      <c r="R151" s="1392">
        <v>0.374</v>
      </c>
      <c r="S151" s="367">
        <v>1.4961</v>
      </c>
      <c r="T151" s="367">
        <v>2.5085999999999999</v>
      </c>
      <c r="U151" s="367">
        <v>2.9729000000000001</v>
      </c>
      <c r="V151" s="367">
        <v>3.4239999999999999</v>
      </c>
      <c r="W151" s="367">
        <v>3.4935999999999998</v>
      </c>
      <c r="X151" s="367">
        <v>3.5632000000000001</v>
      </c>
      <c r="Y151" s="367">
        <v>3.6326999999999998</v>
      </c>
      <c r="Z151" s="367">
        <v>3.6770999999999998</v>
      </c>
      <c r="AA151" s="367">
        <v>3.6770999999999998</v>
      </c>
      <c r="AB151" s="367">
        <v>3.6770999999999998</v>
      </c>
      <c r="AC151" s="367">
        <v>3.6770999999999998</v>
      </c>
      <c r="AD151" s="367">
        <v>3.6770999999999998</v>
      </c>
      <c r="AE151" s="367">
        <v>3.6770999999999998</v>
      </c>
      <c r="AF151" s="367">
        <v>3.6770999999999998</v>
      </c>
      <c r="AG151" s="367">
        <v>3.6770999999999998</v>
      </c>
      <c r="AH151" s="367">
        <v>3.6770999999999998</v>
      </c>
      <c r="AI151" s="367">
        <v>3.6770999999999998</v>
      </c>
      <c r="AJ151" s="367">
        <v>3.6770999999999998</v>
      </c>
      <c r="AK151" s="367">
        <v>3.6770999999999998</v>
      </c>
      <c r="AL151" s="367">
        <v>3.6770999999999998</v>
      </c>
      <c r="AM151" s="367">
        <v>3.6770999999999998</v>
      </c>
      <c r="AN151" s="367">
        <v>3.6770999999999998</v>
      </c>
      <c r="AO151" s="367">
        <v>3.6770999999999998</v>
      </c>
      <c r="AP151" s="367">
        <v>3.6770999999999998</v>
      </c>
      <c r="AQ151" s="367">
        <v>3.6770999999999998</v>
      </c>
      <c r="AR151" s="367">
        <v>3.6770999999999998</v>
      </c>
      <c r="AS151" s="367">
        <v>3.6770999999999998</v>
      </c>
      <c r="AT151" s="367">
        <v>3.6770999999999998</v>
      </c>
      <c r="AU151" s="367">
        <v>3.6770999999999998</v>
      </c>
      <c r="AV151" s="367">
        <v>3.6770999999999998</v>
      </c>
      <c r="AW151" s="367">
        <v>3.6770999999999998</v>
      </c>
      <c r="AX151" s="367">
        <v>3.6770999999999998</v>
      </c>
      <c r="AY151" s="367">
        <v>3.6770999999999998</v>
      </c>
      <c r="AZ151" s="367">
        <v>3.6770999999999998</v>
      </c>
      <c r="BA151" s="367">
        <v>3.6770999999999998</v>
      </c>
      <c r="BB151" s="367">
        <v>3.6770999999999998</v>
      </c>
      <c r="BC151" s="367">
        <v>3.6770999999999998</v>
      </c>
      <c r="BD151" s="367">
        <v>3.6770999999999998</v>
      </c>
      <c r="BE151" s="367">
        <v>3.6770999999999998</v>
      </c>
      <c r="BF151" s="367">
        <v>3.6770999999999998</v>
      </c>
      <c r="BG151" s="367">
        <v>3.6770999999999998</v>
      </c>
      <c r="BH151" s="367">
        <v>3.6770999999999998</v>
      </c>
      <c r="BI151" s="367">
        <v>3.6770999999999998</v>
      </c>
      <c r="BJ151" s="367">
        <v>3.6770999999999998</v>
      </c>
      <c r="BK151" s="367">
        <v>3.6770999999999998</v>
      </c>
      <c r="BL151" s="367">
        <v>3.6770999999999998</v>
      </c>
      <c r="BM151" s="367">
        <v>3.6770999999999998</v>
      </c>
      <c r="BN151" s="367">
        <v>3.6770999999999998</v>
      </c>
      <c r="BO151" s="367">
        <v>3.6770999999999998</v>
      </c>
      <c r="BP151" s="368"/>
      <c r="BQ151" s="355"/>
      <c r="BR151" s="355"/>
      <c r="BS151" s="355"/>
      <c r="BT151" s="355"/>
      <c r="BU151" s="355"/>
      <c r="BV151" s="355"/>
      <c r="BW151" s="355"/>
      <c r="BX151" s="355"/>
      <c r="BY151" s="355"/>
      <c r="BZ151" s="355"/>
      <c r="CA151" s="355"/>
      <c r="CB151" s="355"/>
      <c r="CC151" s="355"/>
      <c r="CD151" s="355"/>
      <c r="CE151" s="355"/>
      <c r="CF151" s="355"/>
      <c r="CG151" s="355"/>
      <c r="CH151" s="355"/>
      <c r="CI151" s="355"/>
      <c r="CJ151" s="355"/>
      <c r="CK151" s="355"/>
      <c r="CL151" s="355"/>
      <c r="CM151" s="355"/>
      <c r="CN151" s="356"/>
    </row>
    <row r="152" spans="2:92" ht="14.4" thickBot="1" x14ac:dyDescent="0.3">
      <c r="B15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2" s="1417" t="s">
        <v>2078</v>
      </c>
      <c r="D152" s="1418" t="s">
        <v>2077</v>
      </c>
      <c r="E152" s="1419" t="s">
        <v>1247</v>
      </c>
      <c r="F152" s="1420" t="str">
        <f>VLOOKUP(TBL5_OptBen[[#This Row],[Option Type (defined list)]],'Option Typs_Grps'!B$2:C$47, 2, FALSE)</f>
        <v>Customer Options</v>
      </c>
      <c r="G152" s="1417" t="s">
        <v>1783</v>
      </c>
      <c r="H152" s="1418" t="s">
        <v>1943</v>
      </c>
      <c r="I152" s="1421" t="s">
        <v>354</v>
      </c>
      <c r="J152" s="1422" t="s">
        <v>145</v>
      </c>
      <c r="K152" s="1423">
        <v>2</v>
      </c>
      <c r="L152" s="1224"/>
      <c r="M152" s="366"/>
      <c r="N152" s="366"/>
      <c r="O152" s="366"/>
      <c r="P152" s="366"/>
      <c r="Q152" s="366"/>
      <c r="R152" s="1392">
        <v>0</v>
      </c>
      <c r="S152" s="367">
        <v>0.10409999999999997</v>
      </c>
      <c r="T152" s="367">
        <v>0.88879999999999981</v>
      </c>
      <c r="U152" s="367">
        <v>2.2230999999999987</v>
      </c>
      <c r="V152" s="367">
        <v>4.0894999999999975</v>
      </c>
      <c r="W152" s="367">
        <v>6.2682000000000002</v>
      </c>
      <c r="X152" s="367">
        <v>8.3622000000000014</v>
      </c>
      <c r="Y152" s="367">
        <v>9.9893999999999892</v>
      </c>
      <c r="Z152" s="367">
        <v>9.9893999999999892</v>
      </c>
      <c r="AA152" s="367">
        <v>9.9893999999999892</v>
      </c>
      <c r="AB152" s="367">
        <v>9.9893999999999892</v>
      </c>
      <c r="AC152" s="367">
        <v>9.9893999999999892</v>
      </c>
      <c r="AD152" s="367">
        <v>9.9893999999999892</v>
      </c>
      <c r="AE152" s="367">
        <v>9.9893999999999892</v>
      </c>
      <c r="AF152" s="367">
        <v>9.9893999999999892</v>
      </c>
      <c r="AG152" s="367">
        <v>9.9893999999999892</v>
      </c>
      <c r="AH152" s="367">
        <v>9.9893999999999892</v>
      </c>
      <c r="AI152" s="367">
        <v>9.9893999999999892</v>
      </c>
      <c r="AJ152" s="367">
        <v>9.9893999999999892</v>
      </c>
      <c r="AK152" s="367">
        <v>9.9893999999999892</v>
      </c>
      <c r="AL152" s="367">
        <v>9.9893999999999892</v>
      </c>
      <c r="AM152" s="367">
        <v>9.9893999999999892</v>
      </c>
      <c r="AN152" s="367">
        <v>9.9893999999999892</v>
      </c>
      <c r="AO152" s="367">
        <v>9.9893999999999892</v>
      </c>
      <c r="AP152" s="367">
        <v>9.9893999999999892</v>
      </c>
      <c r="AQ152" s="367">
        <v>9.9893999999999892</v>
      </c>
      <c r="AR152" s="367">
        <v>9.9893999999999892</v>
      </c>
      <c r="AS152" s="367">
        <v>9.9893999999999892</v>
      </c>
      <c r="AT152" s="367">
        <v>9.9893999999999892</v>
      </c>
      <c r="AU152" s="367">
        <v>9.9893999999999892</v>
      </c>
      <c r="AV152" s="367">
        <v>9.9893999999999892</v>
      </c>
      <c r="AW152" s="367">
        <v>9.9893999999999892</v>
      </c>
      <c r="AX152" s="367">
        <v>9.9893999999999892</v>
      </c>
      <c r="AY152" s="367">
        <v>9.9893999999999892</v>
      </c>
      <c r="AZ152" s="367">
        <v>9.9893999999999892</v>
      </c>
      <c r="BA152" s="367">
        <v>9.9893999999999892</v>
      </c>
      <c r="BB152" s="367">
        <v>9.9893999999999892</v>
      </c>
      <c r="BC152" s="367">
        <v>9.9893999999999892</v>
      </c>
      <c r="BD152" s="367">
        <v>9.9893999999999892</v>
      </c>
      <c r="BE152" s="367">
        <v>9.9893999999999892</v>
      </c>
      <c r="BF152" s="367">
        <v>9.9893999999999892</v>
      </c>
      <c r="BG152" s="367">
        <v>9.9893999999999892</v>
      </c>
      <c r="BH152" s="367">
        <v>9.9893999999999892</v>
      </c>
      <c r="BI152" s="367">
        <v>9.9893999999999892</v>
      </c>
      <c r="BJ152" s="367">
        <v>9.9893999999999892</v>
      </c>
      <c r="BK152" s="367">
        <v>9.9893999999999892</v>
      </c>
      <c r="BL152" s="367">
        <v>9.9893999999999892</v>
      </c>
      <c r="BM152" s="367">
        <v>9.9893999999999892</v>
      </c>
      <c r="BN152" s="367">
        <v>9.9893999999999892</v>
      </c>
      <c r="BO152" s="367">
        <v>9.9893999999999892</v>
      </c>
      <c r="BP152" s="368"/>
      <c r="BQ152" s="355"/>
      <c r="BR152" s="355"/>
      <c r="BS152" s="355"/>
      <c r="BT152" s="355"/>
      <c r="BU152" s="355"/>
      <c r="BV152" s="355"/>
      <c r="BW152" s="355"/>
      <c r="BX152" s="355"/>
      <c r="BY152" s="355"/>
      <c r="BZ152" s="355"/>
      <c r="CA152" s="355"/>
      <c r="CB152" s="355"/>
      <c r="CC152" s="355"/>
      <c r="CD152" s="355"/>
      <c r="CE152" s="355"/>
      <c r="CF152" s="355"/>
      <c r="CG152" s="355"/>
      <c r="CH152" s="355"/>
      <c r="CI152" s="355"/>
      <c r="CJ152" s="355"/>
      <c r="CK152" s="355"/>
      <c r="CL152" s="355"/>
      <c r="CM152" s="355"/>
      <c r="CN152" s="356"/>
    </row>
    <row r="153" spans="2:92" ht="14.4" thickBot="1" x14ac:dyDescent="0.3">
      <c r="B15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3" s="1417" t="s">
        <v>2076</v>
      </c>
      <c r="D153" s="1418" t="s">
        <v>2075</v>
      </c>
      <c r="E153" s="1419" t="s">
        <v>777</v>
      </c>
      <c r="F153" s="1420" t="str">
        <f>VLOOKUP(TBL5_OptBen[[#This Row],[Option Type (defined list)]],'Option Typs_Grps'!B$2:C$47, 2, FALSE)</f>
        <v>Customer Options</v>
      </c>
      <c r="G153" s="1417" t="s">
        <v>1783</v>
      </c>
      <c r="H153" s="1418" t="s">
        <v>1943</v>
      </c>
      <c r="I153" s="1421" t="s">
        <v>354</v>
      </c>
      <c r="J153" s="1422" t="s">
        <v>145</v>
      </c>
      <c r="K153" s="1423">
        <v>2</v>
      </c>
      <c r="L153" s="1224"/>
      <c r="M153" s="366"/>
      <c r="N153" s="366"/>
      <c r="O153" s="366"/>
      <c r="P153" s="366"/>
      <c r="Q153" s="366"/>
      <c r="R153" s="1392">
        <v>1.5E-3</v>
      </c>
      <c r="S153" s="367">
        <v>3.0999999999999999E-3</v>
      </c>
      <c r="T153" s="367">
        <v>4.7000000000000002E-3</v>
      </c>
      <c r="U153" s="367">
        <v>6.3E-3</v>
      </c>
      <c r="V153" s="367">
        <v>8.0000000000000002E-3</v>
      </c>
      <c r="W153" s="367">
        <v>2.7100000000000003E-2</v>
      </c>
      <c r="X153" s="367">
        <v>4.6300000000000001E-2</v>
      </c>
      <c r="Y153" s="367">
        <v>6.5500000000000003E-2</v>
      </c>
      <c r="Z153" s="367">
        <v>8.4700000000000011E-2</v>
      </c>
      <c r="AA153" s="367">
        <v>0.10400000000000001</v>
      </c>
      <c r="AB153" s="367">
        <v>0.152</v>
      </c>
      <c r="AC153" s="367">
        <v>0.152</v>
      </c>
      <c r="AD153" s="367">
        <v>0.152</v>
      </c>
      <c r="AE153" s="367">
        <v>0.152</v>
      </c>
      <c r="AF153" s="367">
        <v>0.152</v>
      </c>
      <c r="AG153" s="367">
        <v>0.34399999999999997</v>
      </c>
      <c r="AH153" s="367">
        <v>0.34399999999999997</v>
      </c>
      <c r="AI153" s="367">
        <v>0.34399999999999997</v>
      </c>
      <c r="AJ153" s="367">
        <v>0.34399999999999997</v>
      </c>
      <c r="AK153" s="367">
        <v>0.34399999999999997</v>
      </c>
      <c r="AL153" s="367">
        <v>0.34399999999999997</v>
      </c>
      <c r="AM153" s="367">
        <v>0.34399999999999997</v>
      </c>
      <c r="AN153" s="367">
        <v>0.34399999999999997</v>
      </c>
      <c r="AO153" s="367">
        <v>0.34399999999999997</v>
      </c>
      <c r="AP153" s="367">
        <v>0.34399999999999997</v>
      </c>
      <c r="AQ153" s="367">
        <v>0.34399999999999997</v>
      </c>
      <c r="AR153" s="367">
        <v>0.34399999999999997</v>
      </c>
      <c r="AS153" s="367">
        <v>0.34399999999999997</v>
      </c>
      <c r="AT153" s="367">
        <v>0.34399999999999997</v>
      </c>
      <c r="AU153" s="367">
        <v>0.34399999999999997</v>
      </c>
      <c r="AV153" s="367">
        <v>0.34399999999999997</v>
      </c>
      <c r="AW153" s="367">
        <v>0.34399999999999997</v>
      </c>
      <c r="AX153" s="367">
        <v>0.34399999999999997</v>
      </c>
      <c r="AY153" s="367">
        <v>0.34399999999999997</v>
      </c>
      <c r="AZ153" s="367">
        <v>0.34399999999999997</v>
      </c>
      <c r="BA153" s="367">
        <v>0.34399999999999997</v>
      </c>
      <c r="BB153" s="367">
        <v>0.34399999999999997</v>
      </c>
      <c r="BC153" s="367">
        <v>0.34399999999999997</v>
      </c>
      <c r="BD153" s="367">
        <v>0.34399999999999997</v>
      </c>
      <c r="BE153" s="367">
        <v>0.34399999999999997</v>
      </c>
      <c r="BF153" s="367">
        <v>0.34399999999999997</v>
      </c>
      <c r="BG153" s="367">
        <v>0.34399999999999997</v>
      </c>
      <c r="BH153" s="367">
        <v>0.34399999999999997</v>
      </c>
      <c r="BI153" s="367">
        <v>0.34399999999999997</v>
      </c>
      <c r="BJ153" s="367">
        <v>0.34399999999999997</v>
      </c>
      <c r="BK153" s="367">
        <v>0.34399999999999997</v>
      </c>
      <c r="BL153" s="367">
        <v>0.34399999999999997</v>
      </c>
      <c r="BM153" s="367">
        <v>0.34399999999999997</v>
      </c>
      <c r="BN153" s="367">
        <v>0.34399999999999997</v>
      </c>
      <c r="BO153" s="367">
        <v>0.34399999999999997</v>
      </c>
      <c r="BP153" s="368"/>
      <c r="BQ153" s="355"/>
      <c r="BR153" s="355"/>
      <c r="BS153" s="355"/>
      <c r="BT153" s="355"/>
      <c r="BU153" s="355"/>
      <c r="BV153" s="355"/>
      <c r="BW153" s="355"/>
      <c r="BX153" s="355"/>
      <c r="BY153" s="355"/>
      <c r="BZ153" s="355"/>
      <c r="CA153" s="355"/>
      <c r="CB153" s="355"/>
      <c r="CC153" s="355"/>
      <c r="CD153" s="355"/>
      <c r="CE153" s="355"/>
      <c r="CF153" s="355"/>
      <c r="CG153" s="355"/>
      <c r="CH153" s="355"/>
      <c r="CI153" s="355"/>
      <c r="CJ153" s="355"/>
      <c r="CK153" s="355"/>
      <c r="CL153" s="355"/>
      <c r="CM153" s="355"/>
      <c r="CN153" s="356"/>
    </row>
    <row r="154" spans="2:92" ht="14.4" thickBot="1" x14ac:dyDescent="0.3">
      <c r="B15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4" s="1417" t="s">
        <v>2088</v>
      </c>
      <c r="D154" s="1418" t="s">
        <v>2087</v>
      </c>
      <c r="E154" s="1419" t="s">
        <v>1251</v>
      </c>
      <c r="F154" s="1420" t="str">
        <f>VLOOKUP(TBL5_OptBen[[#This Row],[Option Type (defined list)]],'Option Typs_Grps'!B$2:C$47, 2, FALSE)</f>
        <v>Customer Options</v>
      </c>
      <c r="G154" s="1417" t="s">
        <v>1783</v>
      </c>
      <c r="H154" s="1418" t="s">
        <v>1943</v>
      </c>
      <c r="I154" s="1421" t="s">
        <v>354</v>
      </c>
      <c r="J154" s="1422" t="s">
        <v>145</v>
      </c>
      <c r="K154" s="1423">
        <v>2</v>
      </c>
      <c r="L154" s="1224"/>
      <c r="M154" s="366"/>
      <c r="N154" s="366"/>
      <c r="O154" s="366"/>
      <c r="P154" s="366"/>
      <c r="Q154" s="366"/>
      <c r="R154" s="1392">
        <v>3.1299999999999994E-2</v>
      </c>
      <c r="S154" s="367">
        <v>5.6300000000000017E-2</v>
      </c>
      <c r="T154" s="367">
        <v>7.6300000000000034E-2</v>
      </c>
      <c r="U154" s="367">
        <v>9.2300000000000049E-2</v>
      </c>
      <c r="V154" s="367">
        <v>0.10509999999999975</v>
      </c>
      <c r="W154" s="367">
        <v>0.11529999999999996</v>
      </c>
      <c r="X154" s="367">
        <v>0.12349999999999994</v>
      </c>
      <c r="Y154" s="367">
        <v>0.12349999999999994</v>
      </c>
      <c r="Z154" s="367">
        <v>0.12349999999999994</v>
      </c>
      <c r="AA154" s="367">
        <v>0.12349999999999994</v>
      </c>
      <c r="AB154" s="367">
        <v>0.12349999999999994</v>
      </c>
      <c r="AC154" s="367">
        <v>0.12349999999999994</v>
      </c>
      <c r="AD154" s="367">
        <v>0.12349999999999994</v>
      </c>
      <c r="AE154" s="367">
        <v>0.12349999999999994</v>
      </c>
      <c r="AF154" s="367">
        <v>0.12349999999999994</v>
      </c>
      <c r="AG154" s="367">
        <v>0.12349999999999994</v>
      </c>
      <c r="AH154" s="367">
        <v>0.12349999999999994</v>
      </c>
      <c r="AI154" s="367">
        <v>0.12349999999999994</v>
      </c>
      <c r="AJ154" s="367">
        <v>0.12349999999999994</v>
      </c>
      <c r="AK154" s="367">
        <v>0.12349999999999994</v>
      </c>
      <c r="AL154" s="367">
        <v>0.12349999999999994</v>
      </c>
      <c r="AM154" s="367">
        <v>0.12349999999999994</v>
      </c>
      <c r="AN154" s="367">
        <v>0.12349999999999994</v>
      </c>
      <c r="AO154" s="367">
        <v>0.12349999999999994</v>
      </c>
      <c r="AP154" s="367">
        <v>0.12349999999999994</v>
      </c>
      <c r="AQ154" s="367">
        <v>0.12349999999999994</v>
      </c>
      <c r="AR154" s="367">
        <v>0.12349999999999994</v>
      </c>
      <c r="AS154" s="367">
        <v>0.12349999999999994</v>
      </c>
      <c r="AT154" s="367">
        <v>0.12349999999999994</v>
      </c>
      <c r="AU154" s="367">
        <v>0.12349999999999994</v>
      </c>
      <c r="AV154" s="367">
        <v>0.12349999999999994</v>
      </c>
      <c r="AW154" s="367">
        <v>0.12349999999999994</v>
      </c>
      <c r="AX154" s="367">
        <v>0.12349999999999994</v>
      </c>
      <c r="AY154" s="367">
        <v>0.12349999999999994</v>
      </c>
      <c r="AZ154" s="367">
        <v>0.12349999999999994</v>
      </c>
      <c r="BA154" s="367">
        <v>0.12349999999999994</v>
      </c>
      <c r="BB154" s="367">
        <v>0.12349999999999994</v>
      </c>
      <c r="BC154" s="367">
        <v>0.12349999999999994</v>
      </c>
      <c r="BD154" s="367">
        <v>0.12349999999999994</v>
      </c>
      <c r="BE154" s="367">
        <v>0.12349999999999994</v>
      </c>
      <c r="BF154" s="367">
        <v>0.12349999999999994</v>
      </c>
      <c r="BG154" s="367">
        <v>0.12349999999999994</v>
      </c>
      <c r="BH154" s="367">
        <v>0.12349999999999994</v>
      </c>
      <c r="BI154" s="367">
        <v>0.12349999999999994</v>
      </c>
      <c r="BJ154" s="367">
        <v>0.12349999999999994</v>
      </c>
      <c r="BK154" s="367">
        <v>0.12349999999999994</v>
      </c>
      <c r="BL154" s="367">
        <v>0.12349999999999994</v>
      </c>
      <c r="BM154" s="367">
        <v>0.12349999999999994</v>
      </c>
      <c r="BN154" s="367">
        <v>0.12349999999999994</v>
      </c>
      <c r="BO154" s="367">
        <v>0.12349999999999994</v>
      </c>
      <c r="BP154" s="368"/>
      <c r="BQ154" s="355"/>
      <c r="BR154" s="355"/>
      <c r="BS154" s="355"/>
      <c r="BT154" s="355"/>
      <c r="BU154" s="355"/>
      <c r="BV154" s="355"/>
      <c r="BW154" s="355"/>
      <c r="BX154" s="355"/>
      <c r="BY154" s="355"/>
      <c r="BZ154" s="355"/>
      <c r="CA154" s="355"/>
      <c r="CB154" s="355"/>
      <c r="CC154" s="355"/>
      <c r="CD154" s="355"/>
      <c r="CE154" s="355"/>
      <c r="CF154" s="355"/>
      <c r="CG154" s="355"/>
      <c r="CH154" s="355"/>
      <c r="CI154" s="355"/>
      <c r="CJ154" s="355"/>
      <c r="CK154" s="355"/>
      <c r="CL154" s="355"/>
      <c r="CM154" s="355"/>
      <c r="CN154" s="356"/>
    </row>
    <row r="155" spans="2:92" ht="14.4" thickBot="1" x14ac:dyDescent="0.3">
      <c r="B15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5" s="1417" t="s">
        <v>2050</v>
      </c>
      <c r="D155" s="1418" t="s">
        <v>2049</v>
      </c>
      <c r="E155" s="1419" t="s">
        <v>780</v>
      </c>
      <c r="F155" s="1420" t="str">
        <f>VLOOKUP(TBL5_OptBen[[#This Row],[Option Type (defined list)]],'Option Typs_Grps'!B$2:C$47, 2, FALSE)</f>
        <v>Customer Options</v>
      </c>
      <c r="G155" s="1417" t="s">
        <v>1783</v>
      </c>
      <c r="H155" s="1418" t="s">
        <v>1943</v>
      </c>
      <c r="I155" s="1421" t="s">
        <v>354</v>
      </c>
      <c r="J155" s="1422" t="s">
        <v>145</v>
      </c>
      <c r="K155" s="1423">
        <v>2</v>
      </c>
      <c r="L155" s="1224"/>
      <c r="M155" s="366"/>
      <c r="N155" s="366"/>
      <c r="O155" s="366"/>
      <c r="P155" s="366"/>
      <c r="Q155" s="366"/>
      <c r="R155" s="1392">
        <v>0.30422150050000002</v>
      </c>
      <c r="S155" s="367">
        <v>0.61532637570000004</v>
      </c>
      <c r="T155" s="367">
        <v>0.93440033140000001</v>
      </c>
      <c r="U155" s="367">
        <v>1.2609230305999999</v>
      </c>
      <c r="V155" s="367">
        <v>1.5953262624</v>
      </c>
      <c r="W155" s="367">
        <v>2.2573549612999999</v>
      </c>
      <c r="X155" s="367">
        <v>2.9331305865999999</v>
      </c>
      <c r="Y155" s="367">
        <v>3.6194018586999999</v>
      </c>
      <c r="Z155" s="367">
        <v>4.3095599019000002</v>
      </c>
      <c r="AA155" s="367">
        <v>5.0528481057999999</v>
      </c>
      <c r="AB155" s="367">
        <v>6.4408127707</v>
      </c>
      <c r="AC155" s="367">
        <v>7.8405823189999992</v>
      </c>
      <c r="AD155" s="367">
        <v>9.2484647244999998</v>
      </c>
      <c r="AE155" s="367">
        <v>10.664209700300001</v>
      </c>
      <c r="AF155" s="367">
        <v>12.087357294799999</v>
      </c>
      <c r="AG155" s="367">
        <v>13.184756678399999</v>
      </c>
      <c r="AH155" s="367">
        <v>14.291090193700001</v>
      </c>
      <c r="AI155" s="367">
        <v>15.409664101600001</v>
      </c>
      <c r="AJ155" s="367">
        <v>16.541022518400002</v>
      </c>
      <c r="AK155" s="367">
        <v>17.686382668099998</v>
      </c>
      <c r="AL155" s="367">
        <v>18.487560890400001</v>
      </c>
      <c r="AM155" s="367">
        <v>19.291525008899999</v>
      </c>
      <c r="AN155" s="367">
        <v>20.1020530077</v>
      </c>
      <c r="AO155" s="367">
        <v>20.924349361700003</v>
      </c>
      <c r="AP155" s="367">
        <v>21.756637000999998</v>
      </c>
      <c r="AQ155" s="367">
        <v>21.867009695699998</v>
      </c>
      <c r="AR155" s="367">
        <v>21.9131139072</v>
      </c>
      <c r="AS155" s="367">
        <v>21.956361548399997</v>
      </c>
      <c r="AT155" s="367">
        <v>21.9978163599</v>
      </c>
      <c r="AU155" s="367">
        <v>22.037272080899999</v>
      </c>
      <c r="AV155" s="367">
        <v>22.075240504700002</v>
      </c>
      <c r="AW155" s="367">
        <v>22.110221130900001</v>
      </c>
      <c r="AX155" s="367">
        <v>22.145476950500001</v>
      </c>
      <c r="AY155" s="367">
        <v>22.182032583800002</v>
      </c>
      <c r="AZ155" s="367">
        <v>22.218691394</v>
      </c>
      <c r="BA155" s="367">
        <v>22.254745889700001</v>
      </c>
      <c r="BB155" s="367">
        <v>22.291026478799999</v>
      </c>
      <c r="BC155" s="367">
        <v>22.327806085700001</v>
      </c>
      <c r="BD155" s="367">
        <v>22.364501988600001</v>
      </c>
      <c r="BE155" s="367">
        <v>22.399686982699997</v>
      </c>
      <c r="BF155" s="367">
        <v>22.434030183499999</v>
      </c>
      <c r="BG155" s="367">
        <v>22.468267849100002</v>
      </c>
      <c r="BH155" s="367">
        <v>22.503915274400001</v>
      </c>
      <c r="BI155" s="367">
        <v>22.5404837542</v>
      </c>
      <c r="BJ155" s="367">
        <v>22.577027206899999</v>
      </c>
      <c r="BK155" s="367">
        <v>22.6141941572</v>
      </c>
      <c r="BL155" s="367">
        <v>22.6507288257</v>
      </c>
      <c r="BM155" s="367">
        <v>22.688433096299999</v>
      </c>
      <c r="BN155" s="367">
        <v>22.725962926299999</v>
      </c>
      <c r="BO155" s="367">
        <v>22.764397075000002</v>
      </c>
      <c r="BP155" s="368"/>
      <c r="BQ155" s="355"/>
      <c r="BR155" s="355"/>
      <c r="BS155" s="355"/>
      <c r="BT155" s="355"/>
      <c r="BU155" s="355"/>
      <c r="BV155" s="355"/>
      <c r="BW155" s="355"/>
      <c r="BX155" s="355"/>
      <c r="BY155" s="355"/>
      <c r="BZ155" s="355"/>
      <c r="CA155" s="355"/>
      <c r="CB155" s="355"/>
      <c r="CC155" s="355"/>
      <c r="CD155" s="355"/>
      <c r="CE155" s="355"/>
      <c r="CF155" s="355"/>
      <c r="CG155" s="355"/>
      <c r="CH155" s="355"/>
      <c r="CI155" s="355"/>
      <c r="CJ155" s="355"/>
      <c r="CK155" s="355"/>
      <c r="CL155" s="355"/>
      <c r="CM155" s="355"/>
      <c r="CN155" s="356"/>
    </row>
    <row r="156" spans="2:92" ht="14.4" thickBot="1" x14ac:dyDescent="0.3">
      <c r="B15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6" s="1417" t="s">
        <v>2074</v>
      </c>
      <c r="D156" s="1418" t="s">
        <v>2073</v>
      </c>
      <c r="E156" s="1419" t="s">
        <v>1203</v>
      </c>
      <c r="F156" s="1420" t="str">
        <f>VLOOKUP(TBL5_OptBen[[#This Row],[Option Type (defined list)]],'Option Typs_Grps'!B$2:C$47, 2, FALSE)</f>
        <v>Distribution Options</v>
      </c>
      <c r="G156" s="1417" t="s">
        <v>1783</v>
      </c>
      <c r="H156" s="1418" t="s">
        <v>1943</v>
      </c>
      <c r="I156" s="1421" t="s">
        <v>354</v>
      </c>
      <c r="J156" s="1422" t="s">
        <v>145</v>
      </c>
      <c r="K156" s="1423">
        <v>2</v>
      </c>
      <c r="L156" s="1224"/>
      <c r="M156" s="366"/>
      <c r="N156" s="366"/>
      <c r="O156" s="366"/>
      <c r="P156" s="366"/>
      <c r="Q156" s="366"/>
      <c r="R156" s="1392">
        <v>1.9954000000000001</v>
      </c>
      <c r="S156" s="367">
        <v>1.5687</v>
      </c>
      <c r="T156" s="367">
        <v>1.6619999999999999</v>
      </c>
      <c r="U156" s="367">
        <v>2.2517999999999998</v>
      </c>
      <c r="V156" s="367">
        <v>2.3698999999999999</v>
      </c>
      <c r="W156" s="367">
        <v>2.4413999999999998</v>
      </c>
      <c r="X156" s="367">
        <v>2.3458999999999999</v>
      </c>
      <c r="Y156" s="367">
        <v>2.2542</v>
      </c>
      <c r="Z156" s="367">
        <v>2.0659999999999998</v>
      </c>
      <c r="AA156" s="367">
        <v>2.214</v>
      </c>
      <c r="AB156" s="367">
        <v>2.5125999999999999</v>
      </c>
      <c r="AC156" s="367">
        <v>2.8613</v>
      </c>
      <c r="AD156" s="367">
        <v>3.21</v>
      </c>
      <c r="AE156" s="367">
        <v>3.5587</v>
      </c>
      <c r="AF156" s="367">
        <v>3.8673999999999999</v>
      </c>
      <c r="AG156" s="367">
        <v>3.9274</v>
      </c>
      <c r="AH156" s="367">
        <v>3.9973999999999998</v>
      </c>
      <c r="AI156" s="367">
        <v>4.0674000000000001</v>
      </c>
      <c r="AJ156" s="367">
        <v>4.1273999999999997</v>
      </c>
      <c r="AK156" s="367">
        <v>4.1974</v>
      </c>
      <c r="AL156" s="367">
        <v>4.2674000000000003</v>
      </c>
      <c r="AM156" s="367">
        <v>4.3373999999999997</v>
      </c>
      <c r="AN156" s="367">
        <v>4.3974000000000002</v>
      </c>
      <c r="AO156" s="367">
        <v>4.4573999999999998</v>
      </c>
      <c r="AP156" s="367">
        <v>4.5274000000000001</v>
      </c>
      <c r="AQ156" s="367">
        <v>4.5974000000000004</v>
      </c>
      <c r="AR156" s="367">
        <v>4.6574</v>
      </c>
      <c r="AS156" s="367">
        <v>4.7173999999999996</v>
      </c>
      <c r="AT156" s="367">
        <v>4.7873999999999999</v>
      </c>
      <c r="AU156" s="367">
        <v>4.8474000000000004</v>
      </c>
      <c r="AV156" s="367">
        <v>4.9074</v>
      </c>
      <c r="AW156" s="367">
        <v>4.9673999999999996</v>
      </c>
      <c r="AX156" s="367">
        <v>5.0473999999999997</v>
      </c>
      <c r="AY156" s="367">
        <v>5.1173999999999999</v>
      </c>
      <c r="AZ156" s="367">
        <v>5.1874000000000002</v>
      </c>
      <c r="BA156" s="367">
        <v>5.2674000000000003</v>
      </c>
      <c r="BB156" s="367">
        <v>5.3373999999999997</v>
      </c>
      <c r="BC156" s="367">
        <v>5.4074</v>
      </c>
      <c r="BD156" s="367">
        <v>5.4874000000000001</v>
      </c>
      <c r="BE156" s="367">
        <v>5.5574000000000003</v>
      </c>
      <c r="BF156" s="367">
        <v>5.6273999999999997</v>
      </c>
      <c r="BG156" s="367">
        <v>5.6974</v>
      </c>
      <c r="BH156" s="367">
        <v>5.7674000000000003</v>
      </c>
      <c r="BI156" s="367">
        <v>5.8373999999999997</v>
      </c>
      <c r="BJ156" s="367">
        <v>5.9074</v>
      </c>
      <c r="BK156" s="367">
        <v>5.9774000000000003</v>
      </c>
      <c r="BL156" s="367">
        <v>6.0473999999999997</v>
      </c>
      <c r="BM156" s="367">
        <v>6.1173999999999999</v>
      </c>
      <c r="BN156" s="367">
        <v>6.1874000000000002</v>
      </c>
      <c r="BO156" s="367">
        <v>6.2573999999999996</v>
      </c>
      <c r="BP156" s="368"/>
      <c r="BQ156" s="355"/>
      <c r="BR156" s="355"/>
      <c r="BS156" s="355"/>
      <c r="BT156" s="355"/>
      <c r="BU156" s="355"/>
      <c r="BV156" s="355"/>
      <c r="BW156" s="355"/>
      <c r="BX156" s="355"/>
      <c r="BY156" s="355"/>
      <c r="BZ156" s="355"/>
      <c r="CA156" s="355"/>
      <c r="CB156" s="355"/>
      <c r="CC156" s="355"/>
      <c r="CD156" s="355"/>
      <c r="CE156" s="355"/>
      <c r="CF156" s="355"/>
      <c r="CG156" s="355"/>
      <c r="CH156" s="355"/>
      <c r="CI156" s="355"/>
      <c r="CJ156" s="355"/>
      <c r="CK156" s="355"/>
      <c r="CL156" s="355"/>
      <c r="CM156" s="355"/>
      <c r="CN156" s="356"/>
    </row>
    <row r="157" spans="2:92" ht="14.4" thickBot="1" x14ac:dyDescent="0.3">
      <c r="B15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57" s="1417" t="s">
        <v>2072</v>
      </c>
      <c r="D157" s="1418" t="s">
        <v>2071</v>
      </c>
      <c r="E157" s="1419" t="s">
        <v>1219</v>
      </c>
      <c r="F157" s="1420" t="str">
        <f>VLOOKUP(TBL5_OptBen[[#This Row],[Option Type (defined list)]],'Option Typs_Grps'!B$2:C$47, 2, FALSE)</f>
        <v>Distribution Options</v>
      </c>
      <c r="G157" s="1417" t="s">
        <v>1783</v>
      </c>
      <c r="H157" s="1418" t="s">
        <v>1943</v>
      </c>
      <c r="I157" s="1421" t="s">
        <v>354</v>
      </c>
      <c r="J157" s="1422" t="s">
        <v>145</v>
      </c>
      <c r="K157" s="1423">
        <v>2</v>
      </c>
      <c r="L157" s="1224"/>
      <c r="M157" s="366"/>
      <c r="N157" s="366"/>
      <c r="O157" s="366"/>
      <c r="P157" s="366"/>
      <c r="Q157" s="366"/>
      <c r="R157" s="1392">
        <v>0</v>
      </c>
      <c r="S157" s="367">
        <v>0</v>
      </c>
      <c r="T157" s="367">
        <v>0</v>
      </c>
      <c r="U157" s="367">
        <v>0</v>
      </c>
      <c r="V157" s="367">
        <v>0</v>
      </c>
      <c r="W157" s="367">
        <v>1.26E-2</v>
      </c>
      <c r="X157" s="367">
        <v>2.52E-2</v>
      </c>
      <c r="Y157" s="367">
        <v>3.78E-2</v>
      </c>
      <c r="Z157" s="367">
        <v>5.04E-2</v>
      </c>
      <c r="AA157" s="367">
        <v>6.3E-2</v>
      </c>
      <c r="AB157" s="367">
        <v>7.5600000000000001E-2</v>
      </c>
      <c r="AC157" s="367">
        <v>8.8200000000000001E-2</v>
      </c>
      <c r="AD157" s="367">
        <v>0.1008</v>
      </c>
      <c r="AE157" s="367">
        <v>0.1134</v>
      </c>
      <c r="AF157" s="367">
        <v>0.126</v>
      </c>
      <c r="AG157" s="367">
        <v>0.1386</v>
      </c>
      <c r="AH157" s="367">
        <v>0.1512</v>
      </c>
      <c r="AI157" s="367">
        <v>0.1638</v>
      </c>
      <c r="AJ157" s="367">
        <v>0.1764</v>
      </c>
      <c r="AK157" s="367">
        <v>0.189</v>
      </c>
      <c r="AL157" s="367">
        <v>0.2016</v>
      </c>
      <c r="AM157" s="367">
        <v>0.2142</v>
      </c>
      <c r="AN157" s="367">
        <v>0.2268</v>
      </c>
      <c r="AO157" s="367">
        <v>0.2394</v>
      </c>
      <c r="AP157" s="367">
        <v>0.252</v>
      </c>
      <c r="AQ157" s="367">
        <v>0.2646</v>
      </c>
      <c r="AR157" s="367">
        <v>0.2772</v>
      </c>
      <c r="AS157" s="367">
        <v>0.2898</v>
      </c>
      <c r="AT157" s="367">
        <v>0.3</v>
      </c>
      <c r="AU157" s="367">
        <v>0.3</v>
      </c>
      <c r="AV157" s="367">
        <v>0.3</v>
      </c>
      <c r="AW157" s="367">
        <v>0.3</v>
      </c>
      <c r="AX157" s="367">
        <v>0.3</v>
      </c>
      <c r="AY157" s="367">
        <v>0.3</v>
      </c>
      <c r="AZ157" s="367">
        <v>0.3</v>
      </c>
      <c r="BA157" s="367">
        <v>0.3</v>
      </c>
      <c r="BB157" s="367">
        <v>0.3</v>
      </c>
      <c r="BC157" s="367">
        <v>0.3</v>
      </c>
      <c r="BD157" s="367">
        <v>0.3</v>
      </c>
      <c r="BE157" s="367">
        <v>0.3</v>
      </c>
      <c r="BF157" s="367">
        <v>0.3</v>
      </c>
      <c r="BG157" s="367">
        <v>0.3</v>
      </c>
      <c r="BH157" s="367">
        <v>0.3</v>
      </c>
      <c r="BI157" s="367">
        <v>0.3</v>
      </c>
      <c r="BJ157" s="367">
        <v>0.3</v>
      </c>
      <c r="BK157" s="367">
        <v>0.3</v>
      </c>
      <c r="BL157" s="367">
        <v>0.3</v>
      </c>
      <c r="BM157" s="367">
        <v>0.3</v>
      </c>
      <c r="BN157" s="367">
        <v>0.3</v>
      </c>
      <c r="BO157" s="367">
        <v>0.3</v>
      </c>
      <c r="BP157" s="368"/>
      <c r="BQ157" s="355"/>
      <c r="BR157" s="355"/>
      <c r="BS157" s="355"/>
      <c r="BT157" s="355"/>
      <c r="BU157" s="355"/>
      <c r="BV157" s="355"/>
      <c r="BW157" s="355"/>
      <c r="BX157" s="355"/>
      <c r="BY157" s="355"/>
      <c r="BZ157" s="355"/>
      <c r="CA157" s="355"/>
      <c r="CB157" s="355"/>
      <c r="CC157" s="355"/>
      <c r="CD157" s="355"/>
      <c r="CE157" s="355"/>
      <c r="CF157" s="355"/>
      <c r="CG157" s="355"/>
      <c r="CH157" s="355"/>
      <c r="CI157" s="355"/>
      <c r="CJ157" s="355"/>
      <c r="CK157" s="355"/>
      <c r="CL157" s="355"/>
      <c r="CM157" s="355"/>
      <c r="CN157" s="356"/>
    </row>
    <row r="158" spans="2:92" ht="14.4" thickBot="1" x14ac:dyDescent="0.3">
      <c r="B15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8" s="1417" t="s">
        <v>2070</v>
      </c>
      <c r="D158" s="1418" t="s">
        <v>2069</v>
      </c>
      <c r="E158" s="1419" t="s">
        <v>1235</v>
      </c>
      <c r="F158" s="1420" t="str">
        <f>VLOOKUP(TBL5_OptBen[[#This Row],[Option Type (defined list)]],'Option Typs_Grps'!B$2:C$47, 2, FALSE)</f>
        <v>Customer Options</v>
      </c>
      <c r="G158" s="1417" t="s">
        <v>1783</v>
      </c>
      <c r="H158" s="1418" t="s">
        <v>1943</v>
      </c>
      <c r="I158" s="1421" t="s">
        <v>354</v>
      </c>
      <c r="J158" s="1422" t="s">
        <v>145</v>
      </c>
      <c r="K158" s="1423">
        <v>2</v>
      </c>
      <c r="L158" s="1224"/>
      <c r="M158" s="366"/>
      <c r="N158" s="366"/>
      <c r="O158" s="366"/>
      <c r="P158" s="366"/>
      <c r="Q158" s="366"/>
      <c r="R158" s="1392">
        <v>8.4999999999999992E-2</v>
      </c>
      <c r="S158" s="367">
        <v>0.16999999999999998</v>
      </c>
      <c r="T158" s="367">
        <v>0.255</v>
      </c>
      <c r="U158" s="367">
        <v>0.33140000000000003</v>
      </c>
      <c r="V158" s="367">
        <v>0.39939999999999998</v>
      </c>
      <c r="W158" s="367">
        <v>0.45900000000000002</v>
      </c>
      <c r="X158" s="367">
        <v>0.51</v>
      </c>
      <c r="Y158" s="367">
        <v>0.5524</v>
      </c>
      <c r="Z158" s="367">
        <v>0.58640000000000003</v>
      </c>
      <c r="AA158" s="367">
        <v>0.58809999999999996</v>
      </c>
      <c r="AB158" s="367">
        <v>0.58979999999999999</v>
      </c>
      <c r="AC158" s="367">
        <v>0.59150000000000003</v>
      </c>
      <c r="AD158" s="367">
        <v>0.59320000000000006</v>
      </c>
      <c r="AE158" s="367">
        <v>0.59499999999999997</v>
      </c>
      <c r="AF158" s="367">
        <v>0.59660000000000002</v>
      </c>
      <c r="AG158" s="367">
        <v>0.59829999999999994</v>
      </c>
      <c r="AH158" s="367">
        <v>0.60000000000000009</v>
      </c>
      <c r="AI158" s="367">
        <v>0.60170000000000001</v>
      </c>
      <c r="AJ158" s="367">
        <v>0.60340000000000005</v>
      </c>
      <c r="AK158" s="367">
        <v>0.60509999999999997</v>
      </c>
      <c r="AL158" s="367">
        <v>0.60680000000000001</v>
      </c>
      <c r="AM158" s="367">
        <v>0.60849999999999993</v>
      </c>
      <c r="AN158" s="367">
        <v>0.61020000000000008</v>
      </c>
      <c r="AO158" s="367">
        <v>0.61199999999999999</v>
      </c>
      <c r="AP158" s="367">
        <v>0.61360000000000003</v>
      </c>
      <c r="AQ158" s="367">
        <v>0.61529999999999996</v>
      </c>
      <c r="AR158" s="367">
        <v>0.61699999999999999</v>
      </c>
      <c r="AS158" s="367">
        <v>0.61869999999999992</v>
      </c>
      <c r="AT158" s="367">
        <v>0.62040000000000006</v>
      </c>
      <c r="AU158" s="367">
        <v>0.62209999999999999</v>
      </c>
      <c r="AV158" s="367">
        <v>0.62380000000000002</v>
      </c>
      <c r="AW158" s="367">
        <v>0.62549999999999994</v>
      </c>
      <c r="AX158" s="367">
        <v>0.62719999999999998</v>
      </c>
      <c r="AY158" s="367">
        <v>0.629</v>
      </c>
      <c r="AZ158" s="367">
        <v>0.63060000000000005</v>
      </c>
      <c r="BA158" s="367">
        <v>0.63230000000000008</v>
      </c>
      <c r="BB158" s="367">
        <v>0.63400000000000001</v>
      </c>
      <c r="BC158" s="367">
        <v>0.63570000000000004</v>
      </c>
      <c r="BD158" s="367">
        <v>0.63739999999999997</v>
      </c>
      <c r="BE158" s="367">
        <v>0.6391</v>
      </c>
      <c r="BF158" s="367">
        <v>0.64080000000000004</v>
      </c>
      <c r="BG158" s="367">
        <v>0.64250000000000007</v>
      </c>
      <c r="BH158" s="367">
        <v>0.64419999999999999</v>
      </c>
      <c r="BI158" s="367">
        <v>0.64600000000000002</v>
      </c>
      <c r="BJ158" s="367">
        <v>0.64759999999999995</v>
      </c>
      <c r="BK158" s="367">
        <v>0.64929999999999999</v>
      </c>
      <c r="BL158" s="367">
        <v>0.65100000000000002</v>
      </c>
      <c r="BM158" s="367">
        <v>0.65270000000000006</v>
      </c>
      <c r="BN158" s="367">
        <v>0.65439999999999998</v>
      </c>
      <c r="BO158" s="367">
        <v>0.65610000000000002</v>
      </c>
      <c r="BP158" s="368"/>
      <c r="BQ158" s="355"/>
      <c r="BR158" s="355"/>
      <c r="BS158" s="355"/>
      <c r="BT158" s="355"/>
      <c r="BU158" s="355"/>
      <c r="BV158" s="355"/>
      <c r="BW158" s="355"/>
      <c r="BX158" s="355"/>
      <c r="BY158" s="355"/>
      <c r="BZ158" s="355"/>
      <c r="CA158" s="355"/>
      <c r="CB158" s="355"/>
      <c r="CC158" s="355"/>
      <c r="CD158" s="355"/>
      <c r="CE158" s="355"/>
      <c r="CF158" s="355"/>
      <c r="CG158" s="355"/>
      <c r="CH158" s="355"/>
      <c r="CI158" s="355"/>
      <c r="CJ158" s="355"/>
      <c r="CK158" s="355"/>
      <c r="CL158" s="355"/>
      <c r="CM158" s="355"/>
      <c r="CN158" s="356"/>
    </row>
    <row r="159" spans="2:92" ht="14.4" thickBot="1" x14ac:dyDescent="0.3">
      <c r="B15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9" s="1417" t="s">
        <v>2068</v>
      </c>
      <c r="D159" s="1418" t="s">
        <v>2067</v>
      </c>
      <c r="E159" s="1419" t="s">
        <v>1262</v>
      </c>
      <c r="F159" s="1420" t="str">
        <f>VLOOKUP(TBL5_OptBen[[#This Row],[Option Type (defined list)]],'Option Typs_Grps'!B$2:C$47, 2, FALSE)</f>
        <v>Customer Options</v>
      </c>
      <c r="G159" s="1417" t="s">
        <v>1783</v>
      </c>
      <c r="H159" s="1418" t="s">
        <v>1943</v>
      </c>
      <c r="I159" s="1421" t="s">
        <v>354</v>
      </c>
      <c r="J159" s="1422" t="s">
        <v>145</v>
      </c>
      <c r="K159" s="1423">
        <v>2</v>
      </c>
      <c r="L159" s="1224"/>
      <c r="M159" s="366"/>
      <c r="N159" s="366"/>
      <c r="O159" s="366"/>
      <c r="P159" s="366"/>
      <c r="Q159" s="366"/>
      <c r="R159" s="1392">
        <v>2.7000000000000001E-3</v>
      </c>
      <c r="S159" s="367">
        <v>5.4000000000000003E-3</v>
      </c>
      <c r="T159" s="367">
        <v>8.2000000000000007E-3</v>
      </c>
      <c r="U159" s="367">
        <v>1.09E-2</v>
      </c>
      <c r="V159" s="367">
        <v>1.37E-2</v>
      </c>
      <c r="W159" s="367">
        <v>1.6400000000000001E-2</v>
      </c>
      <c r="X159" s="367">
        <v>1.9099999999999999E-2</v>
      </c>
      <c r="Y159" s="367">
        <v>2.1899999999999999E-2</v>
      </c>
      <c r="Z159" s="367">
        <v>2.46E-2</v>
      </c>
      <c r="AA159" s="367">
        <v>2.7400000000000001E-2</v>
      </c>
      <c r="AB159" s="367">
        <v>3.0099999999999998E-2</v>
      </c>
      <c r="AC159" s="367">
        <v>3.0099999999999998E-2</v>
      </c>
      <c r="AD159" s="367">
        <v>3.0099999999999998E-2</v>
      </c>
      <c r="AE159" s="367">
        <v>3.0099999999999998E-2</v>
      </c>
      <c r="AF159" s="367">
        <v>3.0099999999999998E-2</v>
      </c>
      <c r="AG159" s="367">
        <v>3.0099999999999998E-2</v>
      </c>
      <c r="AH159" s="367">
        <v>3.0099999999999998E-2</v>
      </c>
      <c r="AI159" s="367">
        <v>3.0099999999999998E-2</v>
      </c>
      <c r="AJ159" s="367">
        <v>3.0099999999999998E-2</v>
      </c>
      <c r="AK159" s="367">
        <v>3.0099999999999998E-2</v>
      </c>
      <c r="AL159" s="367">
        <v>3.0099999999999998E-2</v>
      </c>
      <c r="AM159" s="367">
        <v>3.0099999999999998E-2</v>
      </c>
      <c r="AN159" s="367">
        <v>3.0099999999999998E-2</v>
      </c>
      <c r="AO159" s="367">
        <v>3.0099999999999998E-2</v>
      </c>
      <c r="AP159" s="367">
        <v>3.0099999999999998E-2</v>
      </c>
      <c r="AQ159" s="367">
        <v>3.0099999999999998E-2</v>
      </c>
      <c r="AR159" s="367">
        <v>3.0099999999999998E-2</v>
      </c>
      <c r="AS159" s="367">
        <v>3.0099999999999998E-2</v>
      </c>
      <c r="AT159" s="367">
        <v>3.0099999999999998E-2</v>
      </c>
      <c r="AU159" s="367">
        <v>3.0099999999999998E-2</v>
      </c>
      <c r="AV159" s="367">
        <v>3.0099999999999998E-2</v>
      </c>
      <c r="AW159" s="367">
        <v>3.0099999999999998E-2</v>
      </c>
      <c r="AX159" s="367">
        <v>3.0099999999999998E-2</v>
      </c>
      <c r="AY159" s="367">
        <v>3.0099999999999998E-2</v>
      </c>
      <c r="AZ159" s="367">
        <v>3.0099999999999998E-2</v>
      </c>
      <c r="BA159" s="367">
        <v>3.0099999999999998E-2</v>
      </c>
      <c r="BB159" s="367">
        <v>3.0099999999999998E-2</v>
      </c>
      <c r="BC159" s="367">
        <v>3.0099999999999998E-2</v>
      </c>
      <c r="BD159" s="367">
        <v>3.0099999999999998E-2</v>
      </c>
      <c r="BE159" s="367">
        <v>3.0099999999999998E-2</v>
      </c>
      <c r="BF159" s="367">
        <v>3.0099999999999998E-2</v>
      </c>
      <c r="BG159" s="367">
        <v>3.0099999999999998E-2</v>
      </c>
      <c r="BH159" s="367">
        <v>3.0099999999999998E-2</v>
      </c>
      <c r="BI159" s="367">
        <v>3.0099999999999998E-2</v>
      </c>
      <c r="BJ159" s="367">
        <v>3.0099999999999998E-2</v>
      </c>
      <c r="BK159" s="367">
        <v>3.0099999999999998E-2</v>
      </c>
      <c r="BL159" s="367">
        <v>3.0099999999999998E-2</v>
      </c>
      <c r="BM159" s="367">
        <v>3.0099999999999998E-2</v>
      </c>
      <c r="BN159" s="367">
        <v>3.0099999999999998E-2</v>
      </c>
      <c r="BO159" s="367">
        <v>3.0099999999999998E-2</v>
      </c>
      <c r="BP159" s="368"/>
      <c r="BQ159" s="355"/>
      <c r="BR159" s="355"/>
      <c r="BS159" s="355"/>
      <c r="BT159" s="355"/>
      <c r="BU159" s="355"/>
      <c r="BV159" s="355"/>
      <c r="BW159" s="355"/>
      <c r="BX159" s="355"/>
      <c r="BY159" s="355"/>
      <c r="BZ159" s="355"/>
      <c r="CA159" s="355"/>
      <c r="CB159" s="355"/>
      <c r="CC159" s="355"/>
      <c r="CD159" s="355"/>
      <c r="CE159" s="355"/>
      <c r="CF159" s="355"/>
      <c r="CG159" s="355"/>
      <c r="CH159" s="355"/>
      <c r="CI159" s="355"/>
      <c r="CJ159" s="355"/>
      <c r="CK159" s="355"/>
      <c r="CL159" s="355"/>
      <c r="CM159" s="355"/>
      <c r="CN159" s="356"/>
    </row>
    <row r="160" spans="2:92" ht="14.4" thickBot="1" x14ac:dyDescent="0.3">
      <c r="B16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0" s="1417" t="s">
        <v>2066</v>
      </c>
      <c r="D160" s="1418" t="s">
        <v>2065</v>
      </c>
      <c r="E160" s="1419" t="s">
        <v>777</v>
      </c>
      <c r="F160" s="1420" t="str">
        <f>VLOOKUP(TBL5_OptBen[[#This Row],[Option Type (defined list)]],'Option Typs_Grps'!B$2:C$47, 2, FALSE)</f>
        <v>Customer Options</v>
      </c>
      <c r="G160" s="1417" t="s">
        <v>1783</v>
      </c>
      <c r="H160" s="1418" t="s">
        <v>1943</v>
      </c>
      <c r="I160" s="1421" t="s">
        <v>354</v>
      </c>
      <c r="J160" s="1422" t="s">
        <v>145</v>
      </c>
      <c r="K160" s="1423">
        <v>2</v>
      </c>
      <c r="L160" s="1224"/>
      <c r="M160" s="366"/>
      <c r="N160" s="366"/>
      <c r="O160" s="366"/>
      <c r="P160" s="366"/>
      <c r="Q160" s="366"/>
      <c r="R160" s="1392">
        <v>0.28870000000000001</v>
      </c>
      <c r="S160" s="367">
        <v>0.57750000000000001</v>
      </c>
      <c r="T160" s="367">
        <v>0.86629999999999996</v>
      </c>
      <c r="U160" s="367">
        <v>1.1551</v>
      </c>
      <c r="V160" s="367">
        <v>1.4440000000000002</v>
      </c>
      <c r="W160" s="367">
        <v>1.7327000000000001</v>
      </c>
      <c r="X160" s="367">
        <v>2.0215000000000001</v>
      </c>
      <c r="Y160" s="367">
        <v>2.3102999999999998</v>
      </c>
      <c r="Z160" s="367">
        <v>2.5991</v>
      </c>
      <c r="AA160" s="367">
        <v>2.8880000000000003</v>
      </c>
      <c r="AB160" s="367">
        <v>2.9020000000000001</v>
      </c>
      <c r="AC160" s="367">
        <v>2.9159999999999999</v>
      </c>
      <c r="AD160" s="367">
        <v>2.9029999999999996</v>
      </c>
      <c r="AE160" s="367">
        <v>2.9450000000000003</v>
      </c>
      <c r="AF160" s="367">
        <v>2.9590000000000001</v>
      </c>
      <c r="AG160" s="367">
        <v>2.9740000000000002</v>
      </c>
      <c r="AH160" s="367">
        <v>2.988</v>
      </c>
      <c r="AI160" s="367">
        <v>3.0030000000000001</v>
      </c>
      <c r="AJ160" s="367">
        <v>3.0169999999999999</v>
      </c>
      <c r="AK160" s="367">
        <v>3.0310000000000001</v>
      </c>
      <c r="AL160" s="367">
        <v>3.0460000000000003</v>
      </c>
      <c r="AM160" s="367">
        <v>3.06</v>
      </c>
      <c r="AN160" s="367">
        <v>3.0750999999999999</v>
      </c>
      <c r="AO160" s="367">
        <v>3.0895999999999999</v>
      </c>
      <c r="AP160" s="367">
        <v>3.1040000000000001</v>
      </c>
      <c r="AQ160" s="367">
        <v>3.1185</v>
      </c>
      <c r="AR160" s="367">
        <v>3.133</v>
      </c>
      <c r="AS160" s="367">
        <v>3.1472999999999995</v>
      </c>
      <c r="AT160" s="367">
        <v>3.1617000000000002</v>
      </c>
      <c r="AU160" s="367">
        <v>3.1762000000000001</v>
      </c>
      <c r="AV160" s="367">
        <v>3.1905999999999999</v>
      </c>
      <c r="AW160" s="367">
        <v>3.2050999999999998</v>
      </c>
      <c r="AX160" s="367">
        <v>3.2195</v>
      </c>
      <c r="AY160" s="367">
        <v>3.234</v>
      </c>
      <c r="AZ160" s="367">
        <v>3.2484000000000002</v>
      </c>
      <c r="BA160" s="367">
        <v>3.2627999999999999</v>
      </c>
      <c r="BB160" s="367">
        <v>3.2773000000000003</v>
      </c>
      <c r="BC160" s="367">
        <v>3.2197</v>
      </c>
      <c r="BD160" s="367">
        <v>3.3060999999999998</v>
      </c>
      <c r="BE160" s="367">
        <v>3.3205999999999998</v>
      </c>
      <c r="BF160" s="367">
        <v>3.335</v>
      </c>
      <c r="BG160" s="367">
        <v>3.3494999999999999</v>
      </c>
      <c r="BH160" s="367">
        <v>3.3639999999999999</v>
      </c>
      <c r="BI160" s="367">
        <v>3.3783000000000003</v>
      </c>
      <c r="BJ160" s="367">
        <v>3.3927999999999998</v>
      </c>
      <c r="BK160" s="367">
        <v>3.4072</v>
      </c>
      <c r="BL160" s="367">
        <v>3.4217</v>
      </c>
      <c r="BM160" s="367">
        <v>3.4360999999999997</v>
      </c>
      <c r="BN160" s="367">
        <v>3.4504999999999999</v>
      </c>
      <c r="BO160" s="367">
        <v>3.4649999999999999</v>
      </c>
      <c r="BP160" s="368"/>
      <c r="BQ160" s="355"/>
      <c r="BR160" s="355"/>
      <c r="BS160" s="355"/>
      <c r="BT160" s="355"/>
      <c r="BU160" s="355"/>
      <c r="BV160" s="355"/>
      <c r="BW160" s="355"/>
      <c r="BX160" s="355"/>
      <c r="BY160" s="355"/>
      <c r="BZ160" s="355"/>
      <c r="CA160" s="355"/>
      <c r="CB160" s="355"/>
      <c r="CC160" s="355"/>
      <c r="CD160" s="355"/>
      <c r="CE160" s="355"/>
      <c r="CF160" s="355"/>
      <c r="CG160" s="355"/>
      <c r="CH160" s="355"/>
      <c r="CI160" s="355"/>
      <c r="CJ160" s="355"/>
      <c r="CK160" s="355"/>
      <c r="CL160" s="355"/>
      <c r="CM160" s="355"/>
      <c r="CN160" s="356"/>
    </row>
    <row r="161" spans="2:92" ht="14.4" thickBot="1" x14ac:dyDescent="0.3">
      <c r="B16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1" s="1417" t="s">
        <v>2064</v>
      </c>
      <c r="D161" s="1418" t="s">
        <v>2063</v>
      </c>
      <c r="E161" s="1419" t="s">
        <v>777</v>
      </c>
      <c r="F161" s="1420" t="str">
        <f>VLOOKUP(TBL5_OptBen[[#This Row],[Option Type (defined list)]],'Option Typs_Grps'!B$2:C$47, 2, FALSE)</f>
        <v>Customer Options</v>
      </c>
      <c r="G161" s="1417" t="s">
        <v>1783</v>
      </c>
      <c r="H161" s="1418" t="s">
        <v>1943</v>
      </c>
      <c r="I161" s="1421" t="s">
        <v>354</v>
      </c>
      <c r="J161" s="1422" t="s">
        <v>145</v>
      </c>
      <c r="K161" s="1423">
        <v>2</v>
      </c>
      <c r="L161" s="1224"/>
      <c r="M161" s="366"/>
      <c r="N161" s="366"/>
      <c r="O161" s="366"/>
      <c r="P161" s="366"/>
      <c r="Q161" s="366"/>
      <c r="R161" s="1392">
        <v>6.0399999999999995E-2</v>
      </c>
      <c r="S161" s="367">
        <v>0.12079999999999999</v>
      </c>
      <c r="T161" s="367">
        <v>0.18130000000000002</v>
      </c>
      <c r="U161" s="367">
        <v>0.24180000000000001</v>
      </c>
      <c r="V161" s="367">
        <v>0.30230000000000001</v>
      </c>
      <c r="W161" s="367">
        <v>0.36270000000000002</v>
      </c>
      <c r="X161" s="367">
        <v>0.42330000000000001</v>
      </c>
      <c r="Y161" s="367">
        <v>0.48370000000000002</v>
      </c>
      <c r="Z161" s="367">
        <v>0.54420000000000002</v>
      </c>
      <c r="AA161" s="367">
        <v>0.60470000000000002</v>
      </c>
      <c r="AB161" s="367">
        <v>0.66520000000000001</v>
      </c>
      <c r="AC161" s="367">
        <v>0.72560000000000002</v>
      </c>
      <c r="AD161" s="367">
        <v>0.72560000000000002</v>
      </c>
      <c r="AE161" s="367">
        <v>0.72560000000000002</v>
      </c>
      <c r="AF161" s="367">
        <v>0.72560000000000002</v>
      </c>
      <c r="AG161" s="367">
        <v>0.72560000000000002</v>
      </c>
      <c r="AH161" s="367">
        <v>0.72560000000000002</v>
      </c>
      <c r="AI161" s="367">
        <v>0.72560000000000002</v>
      </c>
      <c r="AJ161" s="367">
        <v>0.72560000000000002</v>
      </c>
      <c r="AK161" s="367">
        <v>0.72560000000000002</v>
      </c>
      <c r="AL161" s="367">
        <v>0.72560000000000002</v>
      </c>
      <c r="AM161" s="367">
        <v>0.72560000000000002</v>
      </c>
      <c r="AN161" s="367">
        <v>0.72560000000000002</v>
      </c>
      <c r="AO161" s="367">
        <v>0.72560000000000002</v>
      </c>
      <c r="AP161" s="367">
        <v>0.72560000000000002</v>
      </c>
      <c r="AQ161" s="367">
        <v>0.72560000000000002</v>
      </c>
      <c r="AR161" s="367">
        <v>0.72560000000000002</v>
      </c>
      <c r="AS161" s="367">
        <v>0.72560000000000002</v>
      </c>
      <c r="AT161" s="367">
        <v>0.72560000000000002</v>
      </c>
      <c r="AU161" s="367">
        <v>0.72560000000000002</v>
      </c>
      <c r="AV161" s="367">
        <v>0.72560000000000002</v>
      </c>
      <c r="AW161" s="367">
        <v>0.72560000000000002</v>
      </c>
      <c r="AX161" s="367">
        <v>0.72560000000000002</v>
      </c>
      <c r="AY161" s="367">
        <v>0.72560000000000002</v>
      </c>
      <c r="AZ161" s="367">
        <v>0.72560000000000002</v>
      </c>
      <c r="BA161" s="367">
        <v>0.72560000000000002</v>
      </c>
      <c r="BB161" s="367">
        <v>0.72560000000000002</v>
      </c>
      <c r="BC161" s="367">
        <v>0.72560000000000002</v>
      </c>
      <c r="BD161" s="367">
        <v>0.72560000000000002</v>
      </c>
      <c r="BE161" s="367">
        <v>0.72560000000000002</v>
      </c>
      <c r="BF161" s="367">
        <v>0.72560000000000002</v>
      </c>
      <c r="BG161" s="367">
        <v>0.72560000000000002</v>
      </c>
      <c r="BH161" s="367">
        <v>0.72560000000000002</v>
      </c>
      <c r="BI161" s="367">
        <v>0.72560000000000002</v>
      </c>
      <c r="BJ161" s="367">
        <v>0.72560000000000002</v>
      </c>
      <c r="BK161" s="367">
        <v>0.72560000000000002</v>
      </c>
      <c r="BL161" s="367">
        <v>0.72560000000000002</v>
      </c>
      <c r="BM161" s="367">
        <v>0.72560000000000002</v>
      </c>
      <c r="BN161" s="367">
        <v>0.72560000000000002</v>
      </c>
      <c r="BO161" s="367">
        <v>0.72560000000000002</v>
      </c>
      <c r="BP161" s="368"/>
      <c r="BQ161" s="355"/>
      <c r="BR161" s="355"/>
      <c r="BS161" s="355"/>
      <c r="BT161" s="355"/>
      <c r="BU161" s="355"/>
      <c r="BV161" s="355"/>
      <c r="BW161" s="355"/>
      <c r="BX161" s="355"/>
      <c r="BY161" s="355"/>
      <c r="BZ161" s="355"/>
      <c r="CA161" s="355"/>
      <c r="CB161" s="355"/>
      <c r="CC161" s="355"/>
      <c r="CD161" s="355"/>
      <c r="CE161" s="355"/>
      <c r="CF161" s="355"/>
      <c r="CG161" s="355"/>
      <c r="CH161" s="355"/>
      <c r="CI161" s="355"/>
      <c r="CJ161" s="355"/>
      <c r="CK161" s="355"/>
      <c r="CL161" s="355"/>
      <c r="CM161" s="355"/>
      <c r="CN161" s="356"/>
    </row>
    <row r="162" spans="2:92" ht="14.4" thickBot="1" x14ac:dyDescent="0.3">
      <c r="B16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2" s="1417" t="s">
        <v>2062</v>
      </c>
      <c r="D162" s="1418" t="s">
        <v>2061</v>
      </c>
      <c r="E162" s="1419" t="s">
        <v>1235</v>
      </c>
      <c r="F162" s="1420" t="str">
        <f>VLOOKUP(TBL5_OptBen[[#This Row],[Option Type (defined list)]],'Option Typs_Grps'!B$2:C$47, 2, FALSE)</f>
        <v>Customer Options</v>
      </c>
      <c r="G162" s="1417" t="s">
        <v>1783</v>
      </c>
      <c r="H162" s="1418" t="s">
        <v>1943</v>
      </c>
      <c r="I162" s="1421" t="s">
        <v>354</v>
      </c>
      <c r="J162" s="1422" t="s">
        <v>145</v>
      </c>
      <c r="K162" s="1423">
        <v>2</v>
      </c>
      <c r="L162" s="1224"/>
      <c r="M162" s="366"/>
      <c r="N162" s="366"/>
      <c r="O162" s="366"/>
      <c r="P162" s="366"/>
      <c r="Q162" s="366"/>
      <c r="R162" s="1392">
        <v>1.1300000000000001E-2</v>
      </c>
      <c r="S162" s="367">
        <v>2.2600000000000002E-2</v>
      </c>
      <c r="T162" s="367">
        <v>3.3999999999999996E-2</v>
      </c>
      <c r="U162" s="367">
        <v>4.53E-2</v>
      </c>
      <c r="V162" s="367">
        <v>5.6599999999999998E-2</v>
      </c>
      <c r="W162" s="367">
        <v>6.7999999999999991E-2</v>
      </c>
      <c r="X162" s="367">
        <v>7.9300000000000009E-2</v>
      </c>
      <c r="Y162" s="367">
        <v>9.06E-2</v>
      </c>
      <c r="Z162" s="367">
        <v>0.10200000000000001</v>
      </c>
      <c r="AA162" s="367">
        <v>0.1133</v>
      </c>
      <c r="AB162" s="367">
        <v>0.12459999999999999</v>
      </c>
      <c r="AC162" s="367">
        <v>0.13599999999999998</v>
      </c>
      <c r="AD162" s="367">
        <v>0.14729999999999999</v>
      </c>
      <c r="AE162" s="367">
        <v>0.15769999999999998</v>
      </c>
      <c r="AF162" s="367">
        <v>0.16999999999999998</v>
      </c>
      <c r="AG162" s="367">
        <v>0.18130000000000002</v>
      </c>
      <c r="AH162" s="367">
        <v>0.19269999999999998</v>
      </c>
      <c r="AI162" s="367">
        <v>0.2041</v>
      </c>
      <c r="AJ162" s="367">
        <v>0.2145</v>
      </c>
      <c r="AK162" s="367">
        <v>0.22670000000000001</v>
      </c>
      <c r="AL162" s="367">
        <v>0.23809999999999998</v>
      </c>
      <c r="AM162" s="367">
        <v>0.24940000000000001</v>
      </c>
      <c r="AN162" s="367">
        <v>0.26069999999999999</v>
      </c>
      <c r="AO162" s="367">
        <v>0.27210000000000001</v>
      </c>
      <c r="AP162" s="367">
        <v>0.28339999999999999</v>
      </c>
      <c r="AQ162" s="367">
        <v>0.28339999999999999</v>
      </c>
      <c r="AR162" s="367">
        <v>0.28339999999999999</v>
      </c>
      <c r="AS162" s="367">
        <v>0.28339999999999999</v>
      </c>
      <c r="AT162" s="367">
        <v>0.28339999999999999</v>
      </c>
      <c r="AU162" s="367">
        <v>0.28339999999999999</v>
      </c>
      <c r="AV162" s="367">
        <v>0.28339999999999999</v>
      </c>
      <c r="AW162" s="367">
        <v>0.28339999999999999</v>
      </c>
      <c r="AX162" s="367">
        <v>0.28339999999999999</v>
      </c>
      <c r="AY162" s="367">
        <v>0.28339999999999999</v>
      </c>
      <c r="AZ162" s="367">
        <v>0.28339999999999999</v>
      </c>
      <c r="BA162" s="367">
        <v>0.28339999999999999</v>
      </c>
      <c r="BB162" s="367">
        <v>0.28339999999999999</v>
      </c>
      <c r="BC162" s="367">
        <v>0.28339999999999999</v>
      </c>
      <c r="BD162" s="367">
        <v>0.28339999999999999</v>
      </c>
      <c r="BE162" s="367">
        <v>0.28339999999999999</v>
      </c>
      <c r="BF162" s="367">
        <v>0.28339999999999999</v>
      </c>
      <c r="BG162" s="367">
        <v>0.28339999999999999</v>
      </c>
      <c r="BH162" s="367">
        <v>0.28339999999999999</v>
      </c>
      <c r="BI162" s="367">
        <v>0.28339999999999999</v>
      </c>
      <c r="BJ162" s="367">
        <v>0.28339999999999999</v>
      </c>
      <c r="BK162" s="367">
        <v>0.28339999999999999</v>
      </c>
      <c r="BL162" s="367">
        <v>0.28339999999999999</v>
      </c>
      <c r="BM162" s="367">
        <v>0.28339999999999999</v>
      </c>
      <c r="BN162" s="367">
        <v>0.28339999999999999</v>
      </c>
      <c r="BO162" s="367">
        <v>0.28339999999999999</v>
      </c>
      <c r="BP162" s="368"/>
      <c r="BQ162" s="355"/>
      <c r="BR162" s="355"/>
      <c r="BS162" s="355"/>
      <c r="BT162" s="355"/>
      <c r="BU162" s="355"/>
      <c r="BV162" s="355"/>
      <c r="BW162" s="355"/>
      <c r="BX162" s="355"/>
      <c r="BY162" s="355"/>
      <c r="BZ162" s="355"/>
      <c r="CA162" s="355"/>
      <c r="CB162" s="355"/>
      <c r="CC162" s="355"/>
      <c r="CD162" s="355"/>
      <c r="CE162" s="355"/>
      <c r="CF162" s="355"/>
      <c r="CG162" s="355"/>
      <c r="CH162" s="355"/>
      <c r="CI162" s="355"/>
      <c r="CJ162" s="355"/>
      <c r="CK162" s="355"/>
      <c r="CL162" s="355"/>
      <c r="CM162" s="355"/>
      <c r="CN162" s="356"/>
    </row>
    <row r="163" spans="2:92" ht="14.4" thickBot="1" x14ac:dyDescent="0.3">
      <c r="B16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3" s="1417" t="s">
        <v>2060</v>
      </c>
      <c r="D163" s="1418" t="s">
        <v>2059</v>
      </c>
      <c r="E163" s="1419" t="s">
        <v>777</v>
      </c>
      <c r="F163" s="1420" t="str">
        <f>VLOOKUP(TBL5_OptBen[[#This Row],[Option Type (defined list)]],'Option Typs_Grps'!B$2:C$47, 2, FALSE)</f>
        <v>Customer Options</v>
      </c>
      <c r="G163" s="1417" t="s">
        <v>1783</v>
      </c>
      <c r="H163" s="1418" t="s">
        <v>1943</v>
      </c>
      <c r="I163" s="1421" t="s">
        <v>354</v>
      </c>
      <c r="J163" s="1422" t="s">
        <v>145</v>
      </c>
      <c r="K163" s="1423">
        <v>2</v>
      </c>
      <c r="L163" s="1224"/>
      <c r="M163" s="366"/>
      <c r="N163" s="366"/>
      <c r="O163" s="366"/>
      <c r="P163" s="366"/>
      <c r="Q163" s="366"/>
      <c r="R163" s="1392">
        <v>2.5000000000000001E-3</v>
      </c>
      <c r="S163" s="367">
        <v>5.1999999999999998E-3</v>
      </c>
      <c r="T163" s="367">
        <v>7.8000000000000005E-3</v>
      </c>
      <c r="U163" s="367">
        <v>1.0499999999999999E-2</v>
      </c>
      <c r="V163" s="367">
        <v>1.3100000000000001E-2</v>
      </c>
      <c r="W163" s="367">
        <v>1.5700000000000002E-2</v>
      </c>
      <c r="X163" s="367">
        <v>1.84E-2</v>
      </c>
      <c r="Y163" s="367">
        <v>2.1100000000000001E-2</v>
      </c>
      <c r="Z163" s="367">
        <v>2.3599999999999999E-2</v>
      </c>
      <c r="AA163" s="367">
        <v>2.6299999999999997E-2</v>
      </c>
      <c r="AB163" s="367">
        <v>2.9000000000000001E-2</v>
      </c>
      <c r="AC163" s="367">
        <v>3.1600000000000003E-2</v>
      </c>
      <c r="AD163" s="367">
        <v>3.4200000000000001E-2</v>
      </c>
      <c r="AE163" s="367">
        <v>3.6799999999999999E-2</v>
      </c>
      <c r="AF163" s="367">
        <v>3.95E-2</v>
      </c>
      <c r="AG163" s="367">
        <v>4.2200000000000001E-2</v>
      </c>
      <c r="AH163" s="367">
        <v>4.4700000000000004E-2</v>
      </c>
      <c r="AI163" s="367">
        <v>4.7400000000000005E-2</v>
      </c>
      <c r="AJ163" s="367">
        <v>5.0099999999999999E-2</v>
      </c>
      <c r="AK163" s="367">
        <v>5.2699999999999997E-2</v>
      </c>
      <c r="AL163" s="367">
        <v>5.5299999999999995E-2</v>
      </c>
      <c r="AM163" s="367">
        <v>5.8000000000000003E-2</v>
      </c>
      <c r="AN163" s="367">
        <v>6.0600000000000001E-2</v>
      </c>
      <c r="AO163" s="367">
        <v>6.3299999999999995E-2</v>
      </c>
      <c r="AP163" s="367">
        <v>6.6000000000000003E-2</v>
      </c>
      <c r="AQ163" s="367">
        <v>5.2699999999999997E-2</v>
      </c>
      <c r="AR163" s="367">
        <v>5.5299999999999995E-2</v>
      </c>
      <c r="AS163" s="367">
        <v>5.8000000000000003E-2</v>
      </c>
      <c r="AT163" s="367">
        <v>6.0600000000000001E-2</v>
      </c>
      <c r="AU163" s="367">
        <v>6.3299999999999995E-2</v>
      </c>
      <c r="AV163" s="367">
        <v>6.6000000000000003E-2</v>
      </c>
      <c r="AW163" s="367">
        <v>6.8499999999999991E-2</v>
      </c>
      <c r="AX163" s="367">
        <v>7.1199999999999999E-2</v>
      </c>
      <c r="AY163" s="367">
        <v>7.3800000000000004E-2</v>
      </c>
      <c r="AZ163" s="367">
        <v>7.6499999999999999E-2</v>
      </c>
      <c r="BA163" s="367">
        <v>7.9100000000000004E-2</v>
      </c>
      <c r="BB163" s="367">
        <v>8.1699999999999995E-2</v>
      </c>
      <c r="BC163" s="367">
        <v>8.4400000000000003E-2</v>
      </c>
      <c r="BD163" s="367">
        <v>8.7099999999999997E-2</v>
      </c>
      <c r="BE163" s="367">
        <v>8.9599999999999999E-2</v>
      </c>
      <c r="BF163" s="367">
        <v>9.2299999999999993E-2</v>
      </c>
      <c r="BG163" s="367">
        <v>9.5000000000000001E-2</v>
      </c>
      <c r="BH163" s="367">
        <v>9.7600000000000006E-2</v>
      </c>
      <c r="BI163" s="367">
        <v>0.1002</v>
      </c>
      <c r="BJ163" s="367">
        <v>0.1028</v>
      </c>
      <c r="BK163" s="367">
        <v>0.1055</v>
      </c>
      <c r="BL163" s="367">
        <v>0.1082</v>
      </c>
      <c r="BM163" s="367">
        <v>0.11069999999999999</v>
      </c>
      <c r="BN163" s="367">
        <v>0.1134</v>
      </c>
      <c r="BO163" s="367">
        <v>0.11609999999999999</v>
      </c>
      <c r="BP163" s="368"/>
      <c r="BQ163" s="355"/>
      <c r="BR163" s="355"/>
      <c r="BS163" s="355"/>
      <c r="BT163" s="355"/>
      <c r="BU163" s="355"/>
      <c r="BV163" s="355"/>
      <c r="BW163" s="355"/>
      <c r="BX163" s="355"/>
      <c r="BY163" s="355"/>
      <c r="BZ163" s="355"/>
      <c r="CA163" s="355"/>
      <c r="CB163" s="355"/>
      <c r="CC163" s="355"/>
      <c r="CD163" s="355"/>
      <c r="CE163" s="355"/>
      <c r="CF163" s="355"/>
      <c r="CG163" s="355"/>
      <c r="CH163" s="355"/>
      <c r="CI163" s="355"/>
      <c r="CJ163" s="355"/>
      <c r="CK163" s="355"/>
      <c r="CL163" s="355"/>
      <c r="CM163" s="355"/>
      <c r="CN163" s="356"/>
    </row>
    <row r="164" spans="2:92" ht="14.4" thickBot="1" x14ac:dyDescent="0.3">
      <c r="B16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4" s="1417" t="s">
        <v>2058</v>
      </c>
      <c r="D164" s="1418" t="s">
        <v>2057</v>
      </c>
      <c r="E164" s="1419" t="s">
        <v>777</v>
      </c>
      <c r="F164" s="1420" t="str">
        <f>VLOOKUP(TBL5_OptBen[[#This Row],[Option Type (defined list)]],'Option Typs_Grps'!B$2:C$47, 2, FALSE)</f>
        <v>Customer Options</v>
      </c>
      <c r="G164" s="1417" t="s">
        <v>1783</v>
      </c>
      <c r="H164" s="1418" t="s">
        <v>1943</v>
      </c>
      <c r="I164" s="1421" t="s">
        <v>354</v>
      </c>
      <c r="J164" s="1422" t="s">
        <v>145</v>
      </c>
      <c r="K164" s="1423">
        <v>2</v>
      </c>
      <c r="L164" s="1224"/>
      <c r="M164" s="366"/>
      <c r="N164" s="366"/>
      <c r="O164" s="366"/>
      <c r="P164" s="366"/>
      <c r="Q164" s="366"/>
      <c r="R164" s="1392">
        <v>0</v>
      </c>
      <c r="S164" s="367">
        <v>0</v>
      </c>
      <c r="T164" s="367">
        <v>0</v>
      </c>
      <c r="U164" s="367">
        <v>0</v>
      </c>
      <c r="V164" s="367">
        <v>0</v>
      </c>
      <c r="W164" s="367">
        <v>0</v>
      </c>
      <c r="X164" s="367">
        <v>0</v>
      </c>
      <c r="Y164" s="367">
        <v>0</v>
      </c>
      <c r="Z164" s="367">
        <v>0</v>
      </c>
      <c r="AA164" s="367">
        <v>0</v>
      </c>
      <c r="AB164" s="367">
        <v>2.0133000000000001</v>
      </c>
      <c r="AC164" s="367">
        <v>2.0312999999999999</v>
      </c>
      <c r="AD164" s="367">
        <v>2.0485000000000002</v>
      </c>
      <c r="AE164" s="367">
        <v>2.0644999999999998</v>
      </c>
      <c r="AF164" s="367">
        <v>2.0794000000000001</v>
      </c>
      <c r="AG164" s="367">
        <v>2.0943000000000001</v>
      </c>
      <c r="AH164" s="367">
        <v>2.1091000000000002</v>
      </c>
      <c r="AI164" s="367">
        <v>2.1238000000000001</v>
      </c>
      <c r="AJ164" s="367">
        <v>2.1385000000000001</v>
      </c>
      <c r="AK164" s="367">
        <v>2.153</v>
      </c>
      <c r="AL164" s="367">
        <v>2.1675</v>
      </c>
      <c r="AM164" s="367">
        <v>2.1819000000000002</v>
      </c>
      <c r="AN164" s="367">
        <v>2.1962000000000002</v>
      </c>
      <c r="AO164" s="367">
        <v>2.2103999999999999</v>
      </c>
      <c r="AP164" s="367">
        <v>2.2244999999999999</v>
      </c>
      <c r="AQ164" s="367">
        <v>2.2385999999999999</v>
      </c>
      <c r="AR164" s="367">
        <v>2.2454999999999998</v>
      </c>
      <c r="AS164" s="367">
        <v>2.2519</v>
      </c>
      <c r="AT164" s="367">
        <v>2.2581000000000002</v>
      </c>
      <c r="AU164" s="367">
        <v>2.2641</v>
      </c>
      <c r="AV164" s="367">
        <v>2.2703000000000002</v>
      </c>
      <c r="AW164" s="367">
        <v>2.2764000000000002</v>
      </c>
      <c r="AX164" s="367">
        <v>2.2825000000000002</v>
      </c>
      <c r="AY164" s="367">
        <v>2.2884000000000002</v>
      </c>
      <c r="AZ164" s="367">
        <v>2.2942</v>
      </c>
      <c r="BA164" s="367">
        <v>2.3001</v>
      </c>
      <c r="BB164" s="367">
        <v>2.3062999999999998</v>
      </c>
      <c r="BC164" s="367">
        <v>2.3125</v>
      </c>
      <c r="BD164" s="367">
        <v>2.319</v>
      </c>
      <c r="BE164" s="367">
        <v>2.3256000000000001</v>
      </c>
      <c r="BF164" s="367">
        <v>2.3325</v>
      </c>
      <c r="BG164" s="367">
        <v>2.3397000000000001</v>
      </c>
      <c r="BH164" s="367">
        <v>2.3468</v>
      </c>
      <c r="BI164" s="367">
        <v>2.3538000000000001</v>
      </c>
      <c r="BJ164" s="367">
        <v>2.3609</v>
      </c>
      <c r="BK164" s="367">
        <v>2.3677000000000001</v>
      </c>
      <c r="BL164" s="367">
        <v>2.3746</v>
      </c>
      <c r="BM164" s="367">
        <v>2.3814000000000002</v>
      </c>
      <c r="BN164" s="367">
        <v>2.3881999999999999</v>
      </c>
      <c r="BO164" s="367">
        <v>2.3948999999999998</v>
      </c>
      <c r="BP164" s="368"/>
      <c r="BQ164" s="355"/>
      <c r="BR164" s="355"/>
      <c r="BS164" s="355"/>
      <c r="BT164" s="355"/>
      <c r="BU164" s="355"/>
      <c r="BV164" s="355"/>
      <c r="BW164" s="355"/>
      <c r="BX164" s="355"/>
      <c r="BY164" s="355"/>
      <c r="BZ164" s="355"/>
      <c r="CA164" s="355"/>
      <c r="CB164" s="355"/>
      <c r="CC164" s="355"/>
      <c r="CD164" s="355"/>
      <c r="CE164" s="355"/>
      <c r="CF164" s="355"/>
      <c r="CG164" s="355"/>
      <c r="CH164" s="355"/>
      <c r="CI164" s="355"/>
      <c r="CJ164" s="355"/>
      <c r="CK164" s="355"/>
      <c r="CL164" s="355"/>
      <c r="CM164" s="355"/>
      <c r="CN164" s="356"/>
    </row>
    <row r="165" spans="2:92" ht="14.4" thickBot="1" x14ac:dyDescent="0.3">
      <c r="B16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5" s="1417" t="s">
        <v>2056</v>
      </c>
      <c r="D165" s="1418" t="s">
        <v>2055</v>
      </c>
      <c r="E165" s="1419" t="s">
        <v>777</v>
      </c>
      <c r="F165" s="1420" t="str">
        <f>VLOOKUP(TBL5_OptBen[[#This Row],[Option Type (defined list)]],'Option Typs_Grps'!B$2:C$47, 2, FALSE)</f>
        <v>Customer Options</v>
      </c>
      <c r="G165" s="1417" t="s">
        <v>1783</v>
      </c>
      <c r="H165" s="1418" t="s">
        <v>1943</v>
      </c>
      <c r="I165" s="1421" t="s">
        <v>354</v>
      </c>
      <c r="J165" s="1422" t="s">
        <v>145</v>
      </c>
      <c r="K165" s="1423">
        <v>2</v>
      </c>
      <c r="L165" s="1224"/>
      <c r="M165" s="366"/>
      <c r="N165" s="366"/>
      <c r="O165" s="366"/>
      <c r="P165" s="366"/>
      <c r="Q165" s="366"/>
      <c r="R165" s="1392">
        <v>1.4999999999999999E-2</v>
      </c>
      <c r="S165" s="367">
        <v>0.03</v>
      </c>
      <c r="T165" s="367">
        <v>4.4999999999999998E-2</v>
      </c>
      <c r="U165" s="367">
        <v>0.06</v>
      </c>
      <c r="V165" s="367">
        <v>7.5000000000000011E-2</v>
      </c>
      <c r="W165" s="367">
        <v>7.5000000000000011E-2</v>
      </c>
      <c r="X165" s="367">
        <v>7.5000000000000011E-2</v>
      </c>
      <c r="Y165" s="367">
        <v>7.5000000000000011E-2</v>
      </c>
      <c r="Z165" s="367">
        <v>7.5000000000000011E-2</v>
      </c>
      <c r="AA165" s="367">
        <v>7.5000000000000011E-2</v>
      </c>
      <c r="AB165" s="367">
        <v>7.5000000000000011E-2</v>
      </c>
      <c r="AC165" s="367">
        <v>7.5000000000000011E-2</v>
      </c>
      <c r="AD165" s="367">
        <v>7.5000000000000011E-2</v>
      </c>
      <c r="AE165" s="367">
        <v>7.5000000000000011E-2</v>
      </c>
      <c r="AF165" s="367">
        <v>7.5000000000000011E-2</v>
      </c>
      <c r="AG165" s="367">
        <v>7.5000000000000011E-2</v>
      </c>
      <c r="AH165" s="367">
        <v>7.5000000000000011E-2</v>
      </c>
      <c r="AI165" s="367">
        <v>7.5000000000000011E-2</v>
      </c>
      <c r="AJ165" s="367">
        <v>7.5000000000000011E-2</v>
      </c>
      <c r="AK165" s="367">
        <v>7.5000000000000011E-2</v>
      </c>
      <c r="AL165" s="367">
        <v>7.5000000000000011E-2</v>
      </c>
      <c r="AM165" s="367">
        <v>7.5000000000000011E-2</v>
      </c>
      <c r="AN165" s="367">
        <v>7.5000000000000011E-2</v>
      </c>
      <c r="AO165" s="367">
        <v>7.5000000000000011E-2</v>
      </c>
      <c r="AP165" s="367">
        <v>7.5000000000000011E-2</v>
      </c>
      <c r="AQ165" s="367">
        <v>7.5000000000000011E-2</v>
      </c>
      <c r="AR165" s="367">
        <v>7.5000000000000011E-2</v>
      </c>
      <c r="AS165" s="367">
        <v>7.5000000000000011E-2</v>
      </c>
      <c r="AT165" s="367">
        <v>7.5000000000000011E-2</v>
      </c>
      <c r="AU165" s="367">
        <v>7.5000000000000011E-2</v>
      </c>
      <c r="AV165" s="367">
        <v>7.5000000000000011E-2</v>
      </c>
      <c r="AW165" s="367">
        <v>7.5000000000000011E-2</v>
      </c>
      <c r="AX165" s="367">
        <v>7.5000000000000011E-2</v>
      </c>
      <c r="AY165" s="367">
        <v>7.5000000000000011E-2</v>
      </c>
      <c r="AZ165" s="367">
        <v>7.5000000000000011E-2</v>
      </c>
      <c r="BA165" s="367">
        <v>7.5000000000000011E-2</v>
      </c>
      <c r="BB165" s="367">
        <v>7.5000000000000011E-2</v>
      </c>
      <c r="BC165" s="367">
        <v>7.5000000000000011E-2</v>
      </c>
      <c r="BD165" s="367">
        <v>7.5000000000000011E-2</v>
      </c>
      <c r="BE165" s="367">
        <v>7.5000000000000011E-2</v>
      </c>
      <c r="BF165" s="367">
        <v>7.5000000000000011E-2</v>
      </c>
      <c r="BG165" s="367">
        <v>7.5000000000000011E-2</v>
      </c>
      <c r="BH165" s="367">
        <v>7.5000000000000011E-2</v>
      </c>
      <c r="BI165" s="367">
        <v>7.5000000000000011E-2</v>
      </c>
      <c r="BJ165" s="367">
        <v>7.5000000000000011E-2</v>
      </c>
      <c r="BK165" s="367">
        <v>7.5000000000000011E-2</v>
      </c>
      <c r="BL165" s="367">
        <v>7.5000000000000011E-2</v>
      </c>
      <c r="BM165" s="367">
        <v>7.5000000000000011E-2</v>
      </c>
      <c r="BN165" s="367">
        <v>7.5000000000000011E-2</v>
      </c>
      <c r="BO165" s="367">
        <v>7.5000000000000011E-2</v>
      </c>
      <c r="BP165" s="368"/>
      <c r="BQ165" s="355"/>
      <c r="BR165" s="355"/>
      <c r="BS165" s="355"/>
      <c r="BT165" s="355"/>
      <c r="BU165" s="355"/>
      <c r="BV165" s="355"/>
      <c r="BW165" s="355"/>
      <c r="BX165" s="355"/>
      <c r="BY165" s="355"/>
      <c r="BZ165" s="355"/>
      <c r="CA165" s="355"/>
      <c r="CB165" s="355"/>
      <c r="CC165" s="355"/>
      <c r="CD165" s="355"/>
      <c r="CE165" s="355"/>
      <c r="CF165" s="355"/>
      <c r="CG165" s="355"/>
      <c r="CH165" s="355"/>
      <c r="CI165" s="355"/>
      <c r="CJ165" s="355"/>
      <c r="CK165" s="355"/>
      <c r="CL165" s="355"/>
      <c r="CM165" s="355"/>
      <c r="CN165" s="356"/>
    </row>
    <row r="166" spans="2:92" ht="14.4" thickBot="1" x14ac:dyDescent="0.3">
      <c r="B16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6" s="1417" t="s">
        <v>2054</v>
      </c>
      <c r="D166" s="1418" t="s">
        <v>2053</v>
      </c>
      <c r="E166" s="1419" t="s">
        <v>1278</v>
      </c>
      <c r="F166" s="1420" t="str">
        <f>VLOOKUP(TBL5_OptBen[[#This Row],[Option Type (defined list)]],'Option Typs_Grps'!B$2:C$47, 2, FALSE)</f>
        <v>Customer Options</v>
      </c>
      <c r="G166" s="1417" t="s">
        <v>1783</v>
      </c>
      <c r="H166" s="1418" t="s">
        <v>1943</v>
      </c>
      <c r="I166" s="1421" t="s">
        <v>354</v>
      </c>
      <c r="J166" s="1422" t="s">
        <v>145</v>
      </c>
      <c r="K166" s="1423">
        <v>2</v>
      </c>
      <c r="L166" s="1224"/>
      <c r="M166" s="366"/>
      <c r="N166" s="366"/>
      <c r="O166" s="366"/>
      <c r="P166" s="366"/>
      <c r="Q166" s="366"/>
      <c r="R166" s="1392">
        <v>0</v>
      </c>
      <c r="S166" s="367">
        <v>8.7499999999999994E-2</v>
      </c>
      <c r="T166" s="367">
        <v>0.74750000000000005</v>
      </c>
      <c r="U166" s="367">
        <v>1.8695999999999999</v>
      </c>
      <c r="V166" s="367">
        <v>3.4392999999999998</v>
      </c>
      <c r="W166" s="367">
        <v>5.2717000000000001</v>
      </c>
      <c r="X166" s="367">
        <v>7.0327999999999999</v>
      </c>
      <c r="Y166" s="367">
        <v>8.5709999999999997</v>
      </c>
      <c r="Z166" s="367">
        <v>9.8887</v>
      </c>
      <c r="AA166" s="367">
        <v>10.0786</v>
      </c>
      <c r="AB166" s="367">
        <v>10.0786</v>
      </c>
      <c r="AC166" s="367">
        <v>10.0786</v>
      </c>
      <c r="AD166" s="367">
        <v>10.0786</v>
      </c>
      <c r="AE166" s="367">
        <v>10.0786</v>
      </c>
      <c r="AF166" s="367">
        <v>10.0786</v>
      </c>
      <c r="AG166" s="367">
        <v>10.0786</v>
      </c>
      <c r="AH166" s="367">
        <v>10.0786</v>
      </c>
      <c r="AI166" s="367">
        <v>10.0786</v>
      </c>
      <c r="AJ166" s="367">
        <v>10.0786</v>
      </c>
      <c r="AK166" s="367">
        <v>10.0786</v>
      </c>
      <c r="AL166" s="367">
        <v>10.0786</v>
      </c>
      <c r="AM166" s="367">
        <v>10.0786</v>
      </c>
      <c r="AN166" s="367">
        <v>10.0786</v>
      </c>
      <c r="AO166" s="367">
        <v>10.0786</v>
      </c>
      <c r="AP166" s="367">
        <v>10.0786</v>
      </c>
      <c r="AQ166" s="367">
        <v>10.0786</v>
      </c>
      <c r="AR166" s="367">
        <v>10.0786</v>
      </c>
      <c r="AS166" s="367">
        <v>10.0786</v>
      </c>
      <c r="AT166" s="367">
        <v>10.0786</v>
      </c>
      <c r="AU166" s="367">
        <v>10.0786</v>
      </c>
      <c r="AV166" s="367">
        <v>10.0786</v>
      </c>
      <c r="AW166" s="367">
        <v>10.0786</v>
      </c>
      <c r="AX166" s="367">
        <v>10.0786</v>
      </c>
      <c r="AY166" s="367">
        <v>10.0786</v>
      </c>
      <c r="AZ166" s="367">
        <v>10.0786</v>
      </c>
      <c r="BA166" s="367">
        <v>10.0786</v>
      </c>
      <c r="BB166" s="367">
        <v>10.0786</v>
      </c>
      <c r="BC166" s="367">
        <v>10.0786</v>
      </c>
      <c r="BD166" s="367">
        <v>10.0786</v>
      </c>
      <c r="BE166" s="367">
        <v>10.0786</v>
      </c>
      <c r="BF166" s="367">
        <v>10.0786</v>
      </c>
      <c r="BG166" s="367">
        <v>10.0786</v>
      </c>
      <c r="BH166" s="367">
        <v>10.0786</v>
      </c>
      <c r="BI166" s="367">
        <v>10.0786</v>
      </c>
      <c r="BJ166" s="367">
        <v>10.0786</v>
      </c>
      <c r="BK166" s="367">
        <v>10.0786</v>
      </c>
      <c r="BL166" s="367">
        <v>10.0786</v>
      </c>
      <c r="BM166" s="367">
        <v>10.0786</v>
      </c>
      <c r="BN166" s="367">
        <v>10.0786</v>
      </c>
      <c r="BO166" s="367">
        <v>10.0786</v>
      </c>
      <c r="BP166" s="368"/>
      <c r="BQ166" s="355"/>
      <c r="BR166" s="355"/>
      <c r="BS166" s="355"/>
      <c r="BT166" s="355"/>
      <c r="BU166" s="355"/>
      <c r="BV166" s="355"/>
      <c r="BW166" s="355"/>
      <c r="BX166" s="355"/>
      <c r="BY166" s="355"/>
      <c r="BZ166" s="355"/>
      <c r="CA166" s="355"/>
      <c r="CB166" s="355"/>
      <c r="CC166" s="355"/>
      <c r="CD166" s="355"/>
      <c r="CE166" s="355"/>
      <c r="CF166" s="355"/>
      <c r="CG166" s="355"/>
      <c r="CH166" s="355"/>
      <c r="CI166" s="355"/>
      <c r="CJ166" s="355"/>
      <c r="CK166" s="355"/>
      <c r="CL166" s="355"/>
      <c r="CM166" s="355"/>
      <c r="CN166" s="356"/>
    </row>
    <row r="167" spans="2:92" ht="14.4" thickBot="1" x14ac:dyDescent="0.3">
      <c r="B16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7" s="1417" t="s">
        <v>2086</v>
      </c>
      <c r="D167" s="1418" t="s">
        <v>2085</v>
      </c>
      <c r="E167" s="1222" t="s">
        <v>777</v>
      </c>
      <c r="F167" s="1420" t="str">
        <f>VLOOKUP(TBL5_OptBen[[#This Row],[Option Type (defined list)]],'Option Typs_Grps'!B$2:C$47, 2, FALSE)</f>
        <v>Customer Options</v>
      </c>
      <c r="G167" s="1417" t="s">
        <v>1783</v>
      </c>
      <c r="H167" s="1418" t="s">
        <v>1943</v>
      </c>
      <c r="I167" s="1421" t="s">
        <v>354</v>
      </c>
      <c r="J167" s="1422" t="s">
        <v>145</v>
      </c>
      <c r="K167" s="1423">
        <v>2</v>
      </c>
      <c r="L167" s="1224"/>
      <c r="M167" s="366"/>
      <c r="N167" s="366"/>
      <c r="O167" s="366"/>
      <c r="P167" s="366"/>
      <c r="Q167" s="366"/>
      <c r="R167" s="1392">
        <v>4.4000000000000004E-2</v>
      </c>
      <c r="S167" s="367">
        <v>8.8000000000000009E-2</v>
      </c>
      <c r="T167" s="367">
        <v>0.13200000000000001</v>
      </c>
      <c r="U167" s="367">
        <v>0.17600000000000002</v>
      </c>
      <c r="V167" s="367">
        <v>0.22</v>
      </c>
      <c r="W167" s="367">
        <v>0.26400000000000001</v>
      </c>
      <c r="X167" s="367">
        <v>0.308</v>
      </c>
      <c r="Y167" s="367">
        <v>0.35200000000000004</v>
      </c>
      <c r="Z167" s="367">
        <v>0.39600000000000002</v>
      </c>
      <c r="AA167" s="367">
        <v>0.44</v>
      </c>
      <c r="AB167" s="367">
        <v>0.48399999999999999</v>
      </c>
      <c r="AC167" s="367">
        <v>0.52800000000000002</v>
      </c>
      <c r="AD167" s="367">
        <v>0.57200000000000006</v>
      </c>
      <c r="AE167" s="367">
        <v>0.61599999999999999</v>
      </c>
      <c r="AF167" s="367">
        <v>0.65999999999999992</v>
      </c>
      <c r="AG167" s="367">
        <v>0.70400000000000007</v>
      </c>
      <c r="AH167" s="367">
        <v>0.748</v>
      </c>
      <c r="AI167" s="367">
        <v>0.79200000000000004</v>
      </c>
      <c r="AJ167" s="367">
        <v>0.83599999999999997</v>
      </c>
      <c r="AK167" s="367">
        <v>0.88</v>
      </c>
      <c r="AL167" s="367">
        <v>0.92400000000000004</v>
      </c>
      <c r="AM167" s="367">
        <v>0.96799999999999997</v>
      </c>
      <c r="AN167" s="367">
        <v>1.012</v>
      </c>
      <c r="AO167" s="367">
        <v>1.056</v>
      </c>
      <c r="AP167" s="367">
        <v>1.1000000000000001</v>
      </c>
      <c r="AQ167" s="367">
        <v>1.1000000000000001</v>
      </c>
      <c r="AR167" s="367">
        <v>1.1000000000000001</v>
      </c>
      <c r="AS167" s="367">
        <v>1.1000000000000001</v>
      </c>
      <c r="AT167" s="367">
        <v>1.1000000000000001</v>
      </c>
      <c r="AU167" s="367">
        <v>1.1000000000000001</v>
      </c>
      <c r="AV167" s="367">
        <v>1.1000000000000001</v>
      </c>
      <c r="AW167" s="367">
        <v>1.1000000000000001</v>
      </c>
      <c r="AX167" s="367">
        <v>1.1000000000000001</v>
      </c>
      <c r="AY167" s="367">
        <v>1.1000000000000001</v>
      </c>
      <c r="AZ167" s="367">
        <v>1.1000000000000001</v>
      </c>
      <c r="BA167" s="367">
        <v>1.1000000000000001</v>
      </c>
      <c r="BB167" s="367">
        <v>1.1000000000000001</v>
      </c>
      <c r="BC167" s="367">
        <v>1.1000000000000001</v>
      </c>
      <c r="BD167" s="367">
        <v>1.1000000000000001</v>
      </c>
      <c r="BE167" s="367">
        <v>1.1000000000000001</v>
      </c>
      <c r="BF167" s="367">
        <v>1.1000000000000001</v>
      </c>
      <c r="BG167" s="367">
        <v>1.1000000000000001</v>
      </c>
      <c r="BH167" s="367">
        <v>1.1000000000000001</v>
      </c>
      <c r="BI167" s="367">
        <v>1.1000000000000001</v>
      </c>
      <c r="BJ167" s="367">
        <v>1.1000000000000001</v>
      </c>
      <c r="BK167" s="367">
        <v>1.1000000000000001</v>
      </c>
      <c r="BL167" s="367">
        <v>1.1000000000000001</v>
      </c>
      <c r="BM167" s="367">
        <v>1.1000000000000001</v>
      </c>
      <c r="BN167" s="367">
        <v>1.1000000000000001</v>
      </c>
      <c r="BO167" s="367">
        <v>1.1000000000000001</v>
      </c>
      <c r="BP167" s="368"/>
      <c r="BQ167" s="355"/>
      <c r="BR167" s="355"/>
      <c r="BS167" s="355"/>
      <c r="BT167" s="355"/>
      <c r="BU167" s="355"/>
      <c r="BV167" s="355"/>
      <c r="BW167" s="355"/>
      <c r="BX167" s="355"/>
      <c r="BY167" s="355"/>
      <c r="BZ167" s="355"/>
      <c r="CA167" s="355"/>
      <c r="CB167" s="355"/>
      <c r="CC167" s="355"/>
      <c r="CD167" s="355"/>
      <c r="CE167" s="355"/>
      <c r="CF167" s="355"/>
      <c r="CG167" s="355"/>
      <c r="CH167" s="355"/>
      <c r="CI167" s="355"/>
      <c r="CJ167" s="355"/>
      <c r="CK167" s="355"/>
      <c r="CL167" s="355"/>
      <c r="CM167" s="355"/>
      <c r="CN167" s="356"/>
    </row>
    <row r="168" spans="2:92" ht="14.4" thickBot="1" x14ac:dyDescent="0.3">
      <c r="B16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8" s="1417" t="s">
        <v>2052</v>
      </c>
      <c r="D168" s="1418" t="s">
        <v>2051</v>
      </c>
      <c r="E168" s="1419" t="s">
        <v>777</v>
      </c>
      <c r="F168" s="1420" t="str">
        <f>VLOOKUP(TBL5_OptBen[[#This Row],[Option Type (defined list)]],'Option Typs_Grps'!B$2:C$47, 2, FALSE)</f>
        <v>Customer Options</v>
      </c>
      <c r="G168" s="1417" t="s">
        <v>1783</v>
      </c>
      <c r="H168" s="1418" t="s">
        <v>1943</v>
      </c>
      <c r="I168" s="1421" t="s">
        <v>354</v>
      </c>
      <c r="J168" s="1422" t="s">
        <v>145</v>
      </c>
      <c r="K168" s="1423">
        <v>2</v>
      </c>
      <c r="L168" s="1224"/>
      <c r="M168" s="366"/>
      <c r="N168" s="366"/>
      <c r="O168" s="366"/>
      <c r="P168" s="366"/>
      <c r="Q168" s="366"/>
      <c r="R168" s="1392">
        <v>1E-4</v>
      </c>
      <c r="S168" s="367">
        <v>2.9999999999999997E-4</v>
      </c>
      <c r="T168" s="367">
        <v>4.0000000000000002E-4</v>
      </c>
      <c r="U168" s="367">
        <v>5.9999999999999995E-4</v>
      </c>
      <c r="V168" s="367">
        <v>8.0000000000000004E-4</v>
      </c>
      <c r="W168" s="367">
        <v>1E-3</v>
      </c>
      <c r="X168" s="367">
        <v>1.2000000000000001E-3</v>
      </c>
      <c r="Y168" s="367">
        <v>1.2999999999999999E-3</v>
      </c>
      <c r="Z168" s="367">
        <v>1.5E-3</v>
      </c>
      <c r="AA168" s="367">
        <v>1.7000000000000001E-3</v>
      </c>
      <c r="AB168" s="367">
        <v>1.8E-3</v>
      </c>
      <c r="AC168" s="367">
        <v>2.0999999999999999E-3</v>
      </c>
      <c r="AD168" s="367">
        <v>2.3E-3</v>
      </c>
      <c r="AE168" s="367">
        <v>2.4000000000000002E-3</v>
      </c>
      <c r="AF168" s="367">
        <v>2.5999999999999999E-3</v>
      </c>
      <c r="AG168" s="367">
        <v>2.7000000000000001E-3</v>
      </c>
      <c r="AH168" s="367">
        <v>3.0000000000000001E-3</v>
      </c>
      <c r="AI168" s="367">
        <v>3.1999999999999997E-3</v>
      </c>
      <c r="AJ168" s="367">
        <v>3.3E-3</v>
      </c>
      <c r="AK168" s="367">
        <v>3.5000000000000001E-3</v>
      </c>
      <c r="AL168" s="367">
        <v>3.6999999999999997E-3</v>
      </c>
      <c r="AM168" s="367">
        <v>3.8E-3</v>
      </c>
      <c r="AN168" s="367">
        <v>4.1000000000000003E-3</v>
      </c>
      <c r="AO168" s="367">
        <v>4.1999999999999997E-3</v>
      </c>
      <c r="AP168" s="367">
        <v>4.4000000000000003E-3</v>
      </c>
      <c r="AQ168" s="367">
        <v>4.4000000000000003E-3</v>
      </c>
      <c r="AR168" s="367">
        <v>4.4000000000000003E-3</v>
      </c>
      <c r="AS168" s="367">
        <v>4.4000000000000003E-3</v>
      </c>
      <c r="AT168" s="367">
        <v>4.4000000000000003E-3</v>
      </c>
      <c r="AU168" s="367">
        <v>4.4000000000000003E-3</v>
      </c>
      <c r="AV168" s="367">
        <v>4.4000000000000003E-3</v>
      </c>
      <c r="AW168" s="367">
        <v>4.4000000000000003E-3</v>
      </c>
      <c r="AX168" s="367">
        <v>4.4000000000000003E-3</v>
      </c>
      <c r="AY168" s="367">
        <v>4.4000000000000003E-3</v>
      </c>
      <c r="AZ168" s="367">
        <v>4.4000000000000003E-3</v>
      </c>
      <c r="BA168" s="367">
        <v>4.4000000000000003E-3</v>
      </c>
      <c r="BB168" s="367">
        <v>4.4000000000000003E-3</v>
      </c>
      <c r="BC168" s="367">
        <v>4.4000000000000003E-3</v>
      </c>
      <c r="BD168" s="367">
        <v>4.4000000000000003E-3</v>
      </c>
      <c r="BE168" s="367">
        <v>4.4000000000000003E-3</v>
      </c>
      <c r="BF168" s="367">
        <v>4.4000000000000003E-3</v>
      </c>
      <c r="BG168" s="367">
        <v>4.4000000000000003E-3</v>
      </c>
      <c r="BH168" s="367">
        <v>4.4000000000000003E-3</v>
      </c>
      <c r="BI168" s="367">
        <v>4.4000000000000003E-3</v>
      </c>
      <c r="BJ168" s="367">
        <v>4.4000000000000003E-3</v>
      </c>
      <c r="BK168" s="367">
        <v>4.4000000000000003E-3</v>
      </c>
      <c r="BL168" s="367">
        <v>4.4000000000000003E-3</v>
      </c>
      <c r="BM168" s="367">
        <v>4.4000000000000003E-3</v>
      </c>
      <c r="BN168" s="367">
        <v>4.4000000000000003E-3</v>
      </c>
      <c r="BO168" s="367">
        <v>4.4000000000000003E-3</v>
      </c>
      <c r="BP168" s="368"/>
      <c r="BQ168" s="355"/>
      <c r="BR168" s="355"/>
      <c r="BS168" s="355"/>
      <c r="BT168" s="355"/>
      <c r="BU168" s="355"/>
      <c r="BV168" s="355"/>
      <c r="BW168" s="355"/>
      <c r="BX168" s="355"/>
      <c r="BY168" s="355"/>
      <c r="BZ168" s="355"/>
      <c r="CA168" s="355"/>
      <c r="CB168" s="355"/>
      <c r="CC168" s="355"/>
      <c r="CD168" s="355"/>
      <c r="CE168" s="355"/>
      <c r="CF168" s="355"/>
      <c r="CG168" s="355"/>
      <c r="CH168" s="355"/>
      <c r="CI168" s="355"/>
      <c r="CJ168" s="355"/>
      <c r="CK168" s="355"/>
      <c r="CL168" s="355"/>
      <c r="CM168" s="355"/>
      <c r="CN168" s="356"/>
    </row>
    <row r="169" spans="2:92" ht="14.4" thickBot="1" x14ac:dyDescent="0.3">
      <c r="B16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69" s="1417" t="s">
        <v>1685</v>
      </c>
      <c r="D169" s="1418" t="s">
        <v>1874</v>
      </c>
      <c r="E169" s="1419" t="s">
        <v>773</v>
      </c>
      <c r="F169" s="1420" t="str">
        <f>VLOOKUP(TBL5_OptBen[[#This Row],[Option Type (defined list)]],'Option Typs_Grps'!B$2:C$47, 2, FALSE)</f>
        <v>Distribution Options</v>
      </c>
      <c r="G169" s="1417" t="s">
        <v>1783</v>
      </c>
      <c r="H169" s="1418" t="s">
        <v>1943</v>
      </c>
      <c r="I169" s="1421" t="s">
        <v>354</v>
      </c>
      <c r="J169" s="1422" t="s">
        <v>145</v>
      </c>
      <c r="K169" s="1423">
        <v>2</v>
      </c>
      <c r="L169" s="1224"/>
      <c r="M169" s="366"/>
      <c r="N169" s="366"/>
      <c r="O169" s="366"/>
      <c r="P169" s="366"/>
      <c r="Q169" s="366"/>
      <c r="R169" s="1392"/>
      <c r="S169" s="367"/>
      <c r="T169" s="367"/>
      <c r="U169" s="367"/>
      <c r="V169" s="367"/>
      <c r="W169" s="367"/>
      <c r="X169" s="367"/>
      <c r="Y169" s="367"/>
      <c r="Z169" s="367">
        <v>4.0999999999999996</v>
      </c>
      <c r="AA169" s="367">
        <v>4.0999999999999996</v>
      </c>
      <c r="AB169" s="367">
        <v>4.0999999999999996</v>
      </c>
      <c r="AC169" s="367">
        <v>4.0999999999999996</v>
      </c>
      <c r="AD169" s="367">
        <v>4.0999999999999996</v>
      </c>
      <c r="AE169" s="367">
        <v>4.0999999999999996</v>
      </c>
      <c r="AF169" s="367">
        <v>4.0999999999999996</v>
      </c>
      <c r="AG169" s="367">
        <v>4.0999999999999996</v>
      </c>
      <c r="AH169" s="367">
        <v>4.0999999999999996</v>
      </c>
      <c r="AI169" s="367">
        <v>4.0999999999999996</v>
      </c>
      <c r="AJ169" s="367">
        <v>4.0999999999999996</v>
      </c>
      <c r="AK169" s="367">
        <v>4.0999999999999996</v>
      </c>
      <c r="AL169" s="367">
        <v>4.0999999999999996</v>
      </c>
      <c r="AM169" s="367">
        <v>4.0999999999999996</v>
      </c>
      <c r="AN169" s="367">
        <v>4.0999999999999996</v>
      </c>
      <c r="AO169" s="367">
        <v>4.0999999999999996</v>
      </c>
      <c r="AP169" s="367">
        <v>4.0999999999999996</v>
      </c>
      <c r="AQ169" s="367">
        <v>4.0999999999999996</v>
      </c>
      <c r="AR169" s="367">
        <v>4.0999999999999996</v>
      </c>
      <c r="AS169" s="367">
        <v>4.0999999999999996</v>
      </c>
      <c r="AT169" s="367">
        <v>4.0999999999999996</v>
      </c>
      <c r="AU169" s="367">
        <v>4.0999999999999996</v>
      </c>
      <c r="AV169" s="367">
        <v>4.0999999999999996</v>
      </c>
      <c r="AW169" s="367">
        <v>4.0999999999999996</v>
      </c>
      <c r="AX169" s="367">
        <v>4.0999999999999996</v>
      </c>
      <c r="AY169" s="367">
        <v>4.0999999999999996</v>
      </c>
      <c r="AZ169" s="367">
        <v>4.0999999999999996</v>
      </c>
      <c r="BA169" s="367">
        <v>4.0999999999999996</v>
      </c>
      <c r="BB169" s="367">
        <v>4.0999999999999996</v>
      </c>
      <c r="BC169" s="367">
        <v>4.0999999999999996</v>
      </c>
      <c r="BD169" s="367">
        <v>4.0999999999999996</v>
      </c>
      <c r="BE169" s="367">
        <v>4.0999999999999996</v>
      </c>
      <c r="BF169" s="367">
        <v>4.0999999999999996</v>
      </c>
      <c r="BG169" s="367">
        <v>4.0999999999999996</v>
      </c>
      <c r="BH169" s="367">
        <v>4.0999999999999996</v>
      </c>
      <c r="BI169" s="367">
        <v>4.0999999999999996</v>
      </c>
      <c r="BJ169" s="367">
        <v>4.0999999999999996</v>
      </c>
      <c r="BK169" s="367">
        <v>4.0999999999999996</v>
      </c>
      <c r="BL169" s="367">
        <v>4.0999999999999996</v>
      </c>
      <c r="BM169" s="367">
        <v>4.0999999999999996</v>
      </c>
      <c r="BN169" s="367">
        <v>4.0999999999999996</v>
      </c>
      <c r="BO169" s="367">
        <v>4.0999999999999996</v>
      </c>
      <c r="BP169" s="368"/>
      <c r="BQ169" s="355"/>
      <c r="BR169" s="355"/>
      <c r="BS169" s="355"/>
      <c r="BT169" s="355"/>
      <c r="BU169" s="355"/>
      <c r="BV169" s="355"/>
      <c r="BW169" s="355"/>
      <c r="BX169" s="355"/>
      <c r="BY169" s="355"/>
      <c r="BZ169" s="355"/>
      <c r="CA169" s="355"/>
      <c r="CB169" s="355"/>
      <c r="CC169" s="355"/>
      <c r="CD169" s="355"/>
      <c r="CE169" s="355"/>
      <c r="CF169" s="355"/>
      <c r="CG169" s="355"/>
      <c r="CH169" s="355"/>
      <c r="CI169" s="355"/>
      <c r="CJ169" s="355"/>
      <c r="CK169" s="355"/>
      <c r="CL169" s="355"/>
      <c r="CM169" s="355"/>
      <c r="CN169" s="356"/>
    </row>
    <row r="170" spans="2:92" x14ac:dyDescent="0.25">
      <c r="B17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0" s="1221" t="s">
        <v>1686</v>
      </c>
      <c r="D170" s="1221" t="s">
        <v>1875</v>
      </c>
      <c r="E170" s="1222" t="s">
        <v>764</v>
      </c>
      <c r="F170" s="1391" t="str">
        <f>VLOOKUP(TBL5_OptBen[[#This Row],[Option Type (defined list)]],'Option Typs_Grps'!B$2:C$47, 2, FALSE)</f>
        <v>Resource Options</v>
      </c>
      <c r="G170" s="1221" t="s">
        <v>1783</v>
      </c>
      <c r="H170" s="1221" t="s">
        <v>1943</v>
      </c>
      <c r="I170" s="1221" t="s">
        <v>354</v>
      </c>
      <c r="J170" s="1223" t="s">
        <v>145</v>
      </c>
      <c r="K170" s="1229">
        <v>2</v>
      </c>
      <c r="L170" s="1224"/>
      <c r="M170" s="366"/>
      <c r="N170" s="366">
        <v>3.4</v>
      </c>
      <c r="O170" s="366">
        <v>3.4</v>
      </c>
      <c r="P170" s="366">
        <v>3.4</v>
      </c>
      <c r="Q170" s="366">
        <v>3.4</v>
      </c>
      <c r="R170" s="367">
        <v>3.4</v>
      </c>
      <c r="S170" s="367">
        <v>3.4</v>
      </c>
      <c r="T170" s="367">
        <v>3.4</v>
      </c>
      <c r="U170" s="367">
        <v>3.4</v>
      </c>
      <c r="V170" s="367">
        <v>3.4</v>
      </c>
      <c r="W170" s="367">
        <v>3.4</v>
      </c>
      <c r="X170" s="367">
        <v>3.4</v>
      </c>
      <c r="Y170" s="367">
        <v>3.4</v>
      </c>
      <c r="Z170" s="367">
        <v>3.4</v>
      </c>
      <c r="AA170" s="367">
        <v>3.4</v>
      </c>
      <c r="AB170" s="367">
        <v>3.4</v>
      </c>
      <c r="AC170" s="367">
        <v>3.4</v>
      </c>
      <c r="AD170" s="367">
        <v>3.4</v>
      </c>
      <c r="AE170" s="367">
        <v>3.4</v>
      </c>
      <c r="AF170" s="367">
        <v>3.4</v>
      </c>
      <c r="AG170" s="367">
        <v>3.4</v>
      </c>
      <c r="AH170" s="367">
        <v>0</v>
      </c>
      <c r="AI170" s="367">
        <v>0</v>
      </c>
      <c r="AJ170" s="367">
        <v>0</v>
      </c>
      <c r="AK170" s="367">
        <v>0</v>
      </c>
      <c r="AL170" s="367">
        <v>0</v>
      </c>
      <c r="AM170" s="367">
        <v>0</v>
      </c>
      <c r="AN170" s="367">
        <v>0</v>
      </c>
      <c r="AO170" s="367">
        <v>0</v>
      </c>
      <c r="AP170" s="367">
        <v>0</v>
      </c>
      <c r="AQ170" s="367">
        <v>0</v>
      </c>
      <c r="AR170" s="367">
        <v>0</v>
      </c>
      <c r="AS170" s="367">
        <v>0</v>
      </c>
      <c r="AT170" s="367">
        <v>0</v>
      </c>
      <c r="AU170" s="367">
        <v>0</v>
      </c>
      <c r="AV170" s="367">
        <v>0</v>
      </c>
      <c r="AW170" s="367">
        <v>0</v>
      </c>
      <c r="AX170" s="367">
        <v>0</v>
      </c>
      <c r="AY170" s="367">
        <v>0</v>
      </c>
      <c r="AZ170" s="367">
        <v>0</v>
      </c>
      <c r="BA170" s="367">
        <v>0</v>
      </c>
      <c r="BB170" s="367">
        <v>0</v>
      </c>
      <c r="BC170" s="367">
        <v>0</v>
      </c>
      <c r="BD170" s="367">
        <v>0</v>
      </c>
      <c r="BE170" s="367">
        <v>0</v>
      </c>
      <c r="BF170" s="367">
        <v>0</v>
      </c>
      <c r="BG170" s="367">
        <v>0</v>
      </c>
      <c r="BH170" s="367">
        <v>0</v>
      </c>
      <c r="BI170" s="367">
        <v>0</v>
      </c>
      <c r="BJ170" s="367">
        <v>0</v>
      </c>
      <c r="BK170" s="367">
        <v>0</v>
      </c>
      <c r="BL170" s="367">
        <v>0</v>
      </c>
      <c r="BM170" s="367">
        <v>0</v>
      </c>
      <c r="BN170" s="367">
        <v>0</v>
      </c>
      <c r="BO170" s="367">
        <v>0</v>
      </c>
      <c r="BP170" s="368"/>
      <c r="BQ170" s="355"/>
      <c r="BR170" s="355"/>
      <c r="BS170" s="355"/>
      <c r="BT170" s="355"/>
      <c r="BU170" s="355"/>
      <c r="BV170" s="355"/>
      <c r="BW170" s="355"/>
      <c r="BX170" s="355"/>
      <c r="BY170" s="355"/>
      <c r="BZ170" s="355"/>
      <c r="CA170" s="355"/>
      <c r="CB170" s="355"/>
      <c r="CC170" s="355"/>
      <c r="CD170" s="355"/>
      <c r="CE170" s="355"/>
      <c r="CF170" s="355"/>
      <c r="CG170" s="355"/>
      <c r="CH170" s="355"/>
      <c r="CI170" s="355"/>
      <c r="CJ170" s="355"/>
      <c r="CK170" s="355"/>
      <c r="CL170" s="355"/>
      <c r="CM170" s="355"/>
      <c r="CN170" s="356"/>
    </row>
    <row r="171" spans="2:92" x14ac:dyDescent="0.25">
      <c r="B17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1" s="1221" t="s">
        <v>1687</v>
      </c>
      <c r="D171" s="1221" t="s">
        <v>1592</v>
      </c>
      <c r="E171" s="1222" t="s">
        <v>1288</v>
      </c>
      <c r="F171" s="1391" t="str">
        <f>VLOOKUP(TBL5_OptBen[[#This Row],[Option Type (defined list)]],'Option Typs_Grps'!B$2:C$47, 2, FALSE)</f>
        <v>Customer Options</v>
      </c>
      <c r="G171" s="1221" t="s">
        <v>1783</v>
      </c>
      <c r="H171" s="1221" t="s">
        <v>1943</v>
      </c>
      <c r="I171" s="1221" t="s">
        <v>354</v>
      </c>
      <c r="J171" s="1223" t="s">
        <v>145</v>
      </c>
      <c r="K171" s="1229">
        <v>2</v>
      </c>
      <c r="L171" s="1224"/>
      <c r="M171" s="366"/>
      <c r="N171" s="366">
        <v>5.3</v>
      </c>
      <c r="O171" s="366">
        <v>5.3</v>
      </c>
      <c r="P171" s="366">
        <v>5.3</v>
      </c>
      <c r="Q171" s="366">
        <v>5.3</v>
      </c>
      <c r="R171" s="1392">
        <v>5.3</v>
      </c>
      <c r="S171" s="367">
        <v>5.3</v>
      </c>
      <c r="T171" s="367">
        <v>5.3</v>
      </c>
      <c r="U171" s="367">
        <v>5.3</v>
      </c>
      <c r="V171" s="367">
        <v>5.3</v>
      </c>
      <c r="W171" s="367">
        <v>5.3</v>
      </c>
      <c r="X171" s="367">
        <v>5.3</v>
      </c>
      <c r="Y171" s="367">
        <v>5.3</v>
      </c>
      <c r="Z171" s="367">
        <v>5.3</v>
      </c>
      <c r="AA171" s="367">
        <v>5.3</v>
      </c>
      <c r="AB171" s="367">
        <v>5.3</v>
      </c>
      <c r="AC171" s="367">
        <v>5.3</v>
      </c>
      <c r="AD171" s="367">
        <v>5.3</v>
      </c>
      <c r="AE171" s="367">
        <v>5.3</v>
      </c>
      <c r="AF171" s="367">
        <v>5.3</v>
      </c>
      <c r="AG171" s="367">
        <v>5.3</v>
      </c>
      <c r="AH171" s="367">
        <v>5.3</v>
      </c>
      <c r="AI171" s="367">
        <v>5.3</v>
      </c>
      <c r="AJ171" s="367">
        <v>5.3</v>
      </c>
      <c r="AK171" s="367">
        <v>5.3</v>
      </c>
      <c r="AL171" s="367">
        <v>5.3</v>
      </c>
      <c r="AM171" s="367">
        <v>5.3</v>
      </c>
      <c r="AN171" s="367">
        <v>5.3</v>
      </c>
      <c r="AO171" s="367">
        <v>5.3</v>
      </c>
      <c r="AP171" s="367">
        <v>5.3</v>
      </c>
      <c r="AQ171" s="367">
        <v>5.3</v>
      </c>
      <c r="AR171" s="367">
        <v>5.3</v>
      </c>
      <c r="AS171" s="367">
        <v>5.3</v>
      </c>
      <c r="AT171" s="367">
        <v>5.3</v>
      </c>
      <c r="AU171" s="367">
        <v>5.3</v>
      </c>
      <c r="AV171" s="367">
        <v>5.3</v>
      </c>
      <c r="AW171" s="367">
        <v>5.3</v>
      </c>
      <c r="AX171" s="367">
        <v>5.3</v>
      </c>
      <c r="AY171" s="367">
        <v>5.3</v>
      </c>
      <c r="AZ171" s="367">
        <v>5.3</v>
      </c>
      <c r="BA171" s="367">
        <v>5.3</v>
      </c>
      <c r="BB171" s="367">
        <v>5.3</v>
      </c>
      <c r="BC171" s="367">
        <v>5.3</v>
      </c>
      <c r="BD171" s="367">
        <v>5.3</v>
      </c>
      <c r="BE171" s="367">
        <v>5.3</v>
      </c>
      <c r="BF171" s="367">
        <v>5.3</v>
      </c>
      <c r="BG171" s="367">
        <v>5.3</v>
      </c>
      <c r="BH171" s="367">
        <v>5.3</v>
      </c>
      <c r="BI171" s="367">
        <v>5.3</v>
      </c>
      <c r="BJ171" s="367">
        <v>5.3</v>
      </c>
      <c r="BK171" s="367">
        <v>5.3</v>
      </c>
      <c r="BL171" s="367">
        <v>5.3</v>
      </c>
      <c r="BM171" s="367">
        <v>5.3</v>
      </c>
      <c r="BN171" s="367">
        <v>5.3</v>
      </c>
      <c r="BO171" s="367">
        <v>5.3</v>
      </c>
      <c r="BP171" s="368"/>
      <c r="BQ171" s="355"/>
      <c r="BR171" s="355"/>
      <c r="BS171" s="355"/>
      <c r="BT171" s="355"/>
      <c r="BU171" s="355"/>
      <c r="BV171" s="355"/>
      <c r="BW171" s="355"/>
      <c r="BX171" s="355"/>
      <c r="BY171" s="355"/>
      <c r="BZ171" s="355"/>
      <c r="CA171" s="355"/>
      <c r="CB171" s="355"/>
      <c r="CC171" s="355"/>
      <c r="CD171" s="355"/>
      <c r="CE171" s="355"/>
      <c r="CF171" s="355"/>
      <c r="CG171" s="355"/>
      <c r="CH171" s="355"/>
      <c r="CI171" s="355"/>
      <c r="CJ171" s="355"/>
      <c r="CK171" s="355"/>
      <c r="CL171" s="355"/>
      <c r="CM171" s="355"/>
      <c r="CN171" s="356"/>
    </row>
    <row r="172" spans="2:92" x14ac:dyDescent="0.25">
      <c r="B17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2" s="1221" t="s">
        <v>1688</v>
      </c>
      <c r="D172" s="1221" t="s">
        <v>1593</v>
      </c>
      <c r="E172" s="1222" t="s">
        <v>1288</v>
      </c>
      <c r="F172" s="1391" t="str">
        <f>VLOOKUP(TBL5_OptBen[[#This Row],[Option Type (defined list)]],'Option Typs_Grps'!B$2:C$47, 2, FALSE)</f>
        <v>Customer Options</v>
      </c>
      <c r="G172" s="1221" t="s">
        <v>1783</v>
      </c>
      <c r="H172" s="1221" t="s">
        <v>1943</v>
      </c>
      <c r="I172" s="1221" t="s">
        <v>354</v>
      </c>
      <c r="J172" s="1223" t="s">
        <v>145</v>
      </c>
      <c r="K172" s="1229">
        <v>2</v>
      </c>
      <c r="L172" s="1224"/>
      <c r="M172" s="366"/>
      <c r="N172" s="366">
        <v>13.5</v>
      </c>
      <c r="O172" s="366">
        <v>13.5</v>
      </c>
      <c r="P172" s="366">
        <v>13.5</v>
      </c>
      <c r="Q172" s="366">
        <v>13.5</v>
      </c>
      <c r="R172" s="1392">
        <v>13.5</v>
      </c>
      <c r="S172" s="367">
        <v>13.5</v>
      </c>
      <c r="T172" s="367">
        <v>13.5</v>
      </c>
      <c r="U172" s="367">
        <v>13.5</v>
      </c>
      <c r="V172" s="367">
        <v>13.5</v>
      </c>
      <c r="W172" s="367">
        <v>13.5</v>
      </c>
      <c r="X172" s="367">
        <v>13.5</v>
      </c>
      <c r="Y172" s="367">
        <v>13.5</v>
      </c>
      <c r="Z172" s="367">
        <v>13.5</v>
      </c>
      <c r="AA172" s="367">
        <v>13.5</v>
      </c>
      <c r="AB172" s="367">
        <v>13.5</v>
      </c>
      <c r="AC172" s="367">
        <v>13.5</v>
      </c>
      <c r="AD172" s="367">
        <v>13.5</v>
      </c>
      <c r="AE172" s="367">
        <v>13.5</v>
      </c>
      <c r="AF172" s="367">
        <v>13.5</v>
      </c>
      <c r="AG172" s="367">
        <v>13.5</v>
      </c>
      <c r="AH172" s="367">
        <v>13.5</v>
      </c>
      <c r="AI172" s="367">
        <v>13.5</v>
      </c>
      <c r="AJ172" s="367">
        <v>13.5</v>
      </c>
      <c r="AK172" s="367">
        <v>13.5</v>
      </c>
      <c r="AL172" s="367">
        <v>13.5</v>
      </c>
      <c r="AM172" s="367">
        <v>13.5</v>
      </c>
      <c r="AN172" s="367">
        <v>13.5</v>
      </c>
      <c r="AO172" s="367">
        <v>13.5</v>
      </c>
      <c r="AP172" s="367">
        <v>13.5</v>
      </c>
      <c r="AQ172" s="367">
        <v>13.5</v>
      </c>
      <c r="AR172" s="367">
        <v>13.5</v>
      </c>
      <c r="AS172" s="367">
        <v>13.5</v>
      </c>
      <c r="AT172" s="367">
        <v>13.5</v>
      </c>
      <c r="AU172" s="367">
        <v>13.5</v>
      </c>
      <c r="AV172" s="367">
        <v>13.5</v>
      </c>
      <c r="AW172" s="367">
        <v>13.5</v>
      </c>
      <c r="AX172" s="367">
        <v>13.5</v>
      </c>
      <c r="AY172" s="367">
        <v>13.5</v>
      </c>
      <c r="AZ172" s="367">
        <v>13.5</v>
      </c>
      <c r="BA172" s="367">
        <v>13.5</v>
      </c>
      <c r="BB172" s="367">
        <v>13.5</v>
      </c>
      <c r="BC172" s="367">
        <v>13.5</v>
      </c>
      <c r="BD172" s="367">
        <v>13.5</v>
      </c>
      <c r="BE172" s="367">
        <v>13.5</v>
      </c>
      <c r="BF172" s="367">
        <v>13.5</v>
      </c>
      <c r="BG172" s="367">
        <v>13.5</v>
      </c>
      <c r="BH172" s="367">
        <v>13.5</v>
      </c>
      <c r="BI172" s="367">
        <v>13.5</v>
      </c>
      <c r="BJ172" s="367">
        <v>13.5</v>
      </c>
      <c r="BK172" s="367">
        <v>13.5</v>
      </c>
      <c r="BL172" s="367">
        <v>13.5</v>
      </c>
      <c r="BM172" s="367">
        <v>13.5</v>
      </c>
      <c r="BN172" s="367">
        <v>13.5</v>
      </c>
      <c r="BO172" s="367">
        <v>13.5</v>
      </c>
      <c r="BP172" s="368"/>
      <c r="BQ172" s="355"/>
      <c r="BR172" s="355"/>
      <c r="BS172" s="355"/>
      <c r="BT172" s="355"/>
      <c r="BU172" s="355"/>
      <c r="BV172" s="355"/>
      <c r="BW172" s="355"/>
      <c r="BX172" s="355"/>
      <c r="BY172" s="355"/>
      <c r="BZ172" s="355"/>
      <c r="CA172" s="355"/>
      <c r="CB172" s="355"/>
      <c r="CC172" s="355"/>
      <c r="CD172" s="355"/>
      <c r="CE172" s="355"/>
      <c r="CF172" s="355"/>
      <c r="CG172" s="355"/>
      <c r="CH172" s="355"/>
      <c r="CI172" s="355"/>
      <c r="CJ172" s="355"/>
      <c r="CK172" s="355"/>
      <c r="CL172" s="355"/>
      <c r="CM172" s="355"/>
      <c r="CN172" s="356"/>
    </row>
    <row r="173" spans="2:92" x14ac:dyDescent="0.25">
      <c r="B173"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3" s="1221" t="s">
        <v>2218</v>
      </c>
      <c r="D173" s="1221" t="s">
        <v>2217</v>
      </c>
      <c r="E173" s="1222" t="s">
        <v>768</v>
      </c>
      <c r="F173" s="1391" t="str">
        <f>VLOOKUP(TBL5_OptBen[[#This Row],[Option Type (defined list)]],'Option Typs_Grps'!B$2:C$47, 2, FALSE)</f>
        <v>Resource Options</v>
      </c>
      <c r="G173" s="1221" t="s">
        <v>1783</v>
      </c>
      <c r="H173" s="1221" t="s">
        <v>1943</v>
      </c>
      <c r="I173" s="1221" t="s">
        <v>1509</v>
      </c>
      <c r="J173" s="1223" t="s">
        <v>145</v>
      </c>
      <c r="K173" s="1229">
        <v>2</v>
      </c>
      <c r="L173" s="1224"/>
      <c r="M173" s="366"/>
      <c r="N173" s="366"/>
      <c r="O173" s="366"/>
      <c r="P173" s="366"/>
      <c r="Q173" s="366"/>
      <c r="R173" s="1392"/>
      <c r="S173" s="367"/>
      <c r="T173" s="367"/>
      <c r="U173" s="367"/>
      <c r="V173" s="367"/>
      <c r="W173" s="367"/>
      <c r="X173" s="367"/>
      <c r="Y173" s="367"/>
      <c r="Z173" s="367"/>
      <c r="AA173" s="367"/>
      <c r="AB173" s="367"/>
      <c r="AC173" s="367"/>
      <c r="AD173" s="367"/>
      <c r="AE173" s="367"/>
      <c r="AF173" s="367"/>
      <c r="AG173" s="367"/>
      <c r="AH173" s="367"/>
      <c r="AI173" s="367"/>
      <c r="AJ173" s="367"/>
      <c r="AK173" s="367"/>
      <c r="AL173" s="367"/>
      <c r="AM173" s="367"/>
      <c r="AN173" s="367"/>
      <c r="AO173" s="367"/>
      <c r="AP173" s="367"/>
      <c r="AQ173" s="367"/>
      <c r="AR173" s="367"/>
      <c r="AS173" s="367"/>
      <c r="AT173" s="367"/>
      <c r="AU173" s="367"/>
      <c r="AV173" s="367">
        <v>0</v>
      </c>
      <c r="AW173" s="367">
        <v>0</v>
      </c>
      <c r="AX173" s="367">
        <v>0</v>
      </c>
      <c r="AY173" s="367">
        <v>0</v>
      </c>
      <c r="AZ173" s="367">
        <v>0</v>
      </c>
      <c r="BA173" s="367">
        <v>0</v>
      </c>
      <c r="BB173" s="367">
        <v>0</v>
      </c>
      <c r="BC173" s="367">
        <v>0</v>
      </c>
      <c r="BD173" s="367">
        <v>0</v>
      </c>
      <c r="BE173" s="367">
        <v>0</v>
      </c>
      <c r="BF173" s="367">
        <v>0</v>
      </c>
      <c r="BG173" s="367">
        <v>0</v>
      </c>
      <c r="BH173" s="367">
        <v>0</v>
      </c>
      <c r="BI173" s="367">
        <v>0</v>
      </c>
      <c r="BJ173" s="367">
        <v>0</v>
      </c>
      <c r="BK173" s="367">
        <v>0</v>
      </c>
      <c r="BL173" s="367">
        <v>0</v>
      </c>
      <c r="BM173" s="367">
        <v>0</v>
      </c>
      <c r="BN173" s="367">
        <v>0</v>
      </c>
      <c r="BO173" s="367">
        <v>0</v>
      </c>
      <c r="BP173" s="368"/>
      <c r="BQ173" s="355"/>
      <c r="BR173" s="355"/>
      <c r="BS173" s="355"/>
      <c r="BT173" s="355"/>
      <c r="BU173" s="355"/>
      <c r="BV173" s="355"/>
      <c r="BW173" s="355"/>
      <c r="BX173" s="355"/>
      <c r="BY173" s="355"/>
      <c r="BZ173" s="355"/>
      <c r="CA173" s="355"/>
      <c r="CB173" s="355"/>
      <c r="CC173" s="355"/>
      <c r="CD173" s="355"/>
      <c r="CE173" s="355"/>
      <c r="CF173" s="355"/>
      <c r="CG173" s="355"/>
      <c r="CH173" s="355"/>
      <c r="CI173" s="355"/>
      <c r="CJ173" s="355"/>
      <c r="CK173" s="355"/>
      <c r="CL173" s="355"/>
      <c r="CM173" s="355"/>
      <c r="CN173" s="356"/>
    </row>
    <row r="174" spans="2:92" x14ac:dyDescent="0.25">
      <c r="B174"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4" s="1221" t="s">
        <v>2218</v>
      </c>
      <c r="D174" s="1221" t="s">
        <v>2217</v>
      </c>
      <c r="E174" s="1222" t="s">
        <v>768</v>
      </c>
      <c r="F174" s="1391" t="str">
        <f>VLOOKUP(TBL5_OptBen[[#This Row],[Option Type (defined list)]],'Option Typs_Grps'!B$2:C$47, 2, FALSE)</f>
        <v>Resource Options</v>
      </c>
      <c r="G174" s="1221" t="s">
        <v>1783</v>
      </c>
      <c r="H174" s="1221" t="s">
        <v>1943</v>
      </c>
      <c r="I174" s="1221" t="s">
        <v>354</v>
      </c>
      <c r="J174" s="1223" t="s">
        <v>145</v>
      </c>
      <c r="K174" s="1229">
        <v>2</v>
      </c>
      <c r="L174" s="1224"/>
      <c r="M174" s="366"/>
      <c r="N174" s="366"/>
      <c r="O174" s="366"/>
      <c r="P174" s="366"/>
      <c r="Q174" s="366"/>
      <c r="R174" s="367"/>
      <c r="S174" s="367"/>
      <c r="T174" s="367"/>
      <c r="U174" s="367"/>
      <c r="V174" s="367"/>
      <c r="W174" s="367"/>
      <c r="X174" s="367"/>
      <c r="Y174" s="367"/>
      <c r="Z174" s="367"/>
      <c r="AA174" s="367"/>
      <c r="AB174" s="367"/>
      <c r="AC174" s="367"/>
      <c r="AD174" s="367"/>
      <c r="AE174" s="367"/>
      <c r="AF174" s="367"/>
      <c r="AG174" s="367"/>
      <c r="AH174" s="367"/>
      <c r="AI174" s="367"/>
      <c r="AJ174" s="367"/>
      <c r="AK174" s="367"/>
      <c r="AL174" s="367"/>
      <c r="AM174" s="367"/>
      <c r="AN174" s="367"/>
      <c r="AO174" s="367"/>
      <c r="AP174" s="367"/>
      <c r="AQ174" s="367"/>
      <c r="AR174" s="367"/>
      <c r="AS174" s="367"/>
      <c r="AT174" s="367"/>
      <c r="AU174" s="367"/>
      <c r="AV174" s="367">
        <v>0</v>
      </c>
      <c r="AW174" s="367">
        <v>0</v>
      </c>
      <c r="AX174" s="367">
        <v>0</v>
      </c>
      <c r="AY174" s="367">
        <v>0</v>
      </c>
      <c r="AZ174" s="367">
        <v>0</v>
      </c>
      <c r="BA174" s="367">
        <v>0</v>
      </c>
      <c r="BB174" s="367">
        <v>0</v>
      </c>
      <c r="BC174" s="367">
        <v>0</v>
      </c>
      <c r="BD174" s="367">
        <v>0</v>
      </c>
      <c r="BE174" s="367">
        <v>0</v>
      </c>
      <c r="BF174" s="367">
        <v>0</v>
      </c>
      <c r="BG174" s="367">
        <v>0</v>
      </c>
      <c r="BH174" s="367">
        <v>0</v>
      </c>
      <c r="BI174" s="367">
        <v>0</v>
      </c>
      <c r="BJ174" s="367">
        <v>0</v>
      </c>
      <c r="BK174" s="367">
        <v>0</v>
      </c>
      <c r="BL174" s="367">
        <v>0</v>
      </c>
      <c r="BM174" s="367">
        <v>0</v>
      </c>
      <c r="BN174" s="367">
        <v>0</v>
      </c>
      <c r="BO174" s="367">
        <v>0</v>
      </c>
      <c r="BP174" s="368"/>
      <c r="BQ174" s="355"/>
      <c r="BR174" s="355"/>
      <c r="BS174" s="355"/>
      <c r="BT174" s="355"/>
      <c r="BU174" s="355"/>
      <c r="BV174" s="355"/>
      <c r="BW174" s="355"/>
      <c r="BX174" s="355"/>
      <c r="BY174" s="355"/>
      <c r="BZ174" s="355"/>
      <c r="CA174" s="355"/>
      <c r="CB174" s="355"/>
      <c r="CC174" s="355"/>
      <c r="CD174" s="355"/>
      <c r="CE174" s="355"/>
      <c r="CF174" s="355"/>
      <c r="CG174" s="355"/>
      <c r="CH174" s="355"/>
      <c r="CI174" s="355"/>
      <c r="CJ174" s="355"/>
      <c r="CK174" s="355"/>
      <c r="CL174" s="355"/>
      <c r="CM174" s="355"/>
      <c r="CN174" s="356"/>
    </row>
    <row r="175" spans="2:92" x14ac:dyDescent="0.25">
      <c r="B175"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5" s="1221" t="s">
        <v>2216</v>
      </c>
      <c r="D175" s="1221" t="s">
        <v>2215</v>
      </c>
      <c r="E175" s="1222" t="s">
        <v>774</v>
      </c>
      <c r="F175" s="1391" t="str">
        <f>VLOOKUP(TBL5_OptBen[[#This Row],[Option Type (defined list)]],'Option Typs_Grps'!B$2:C$47, 2, FALSE)</f>
        <v>Distribution Options</v>
      </c>
      <c r="G175" s="1221" t="s">
        <v>1783</v>
      </c>
      <c r="H175" s="1221" t="s">
        <v>1943</v>
      </c>
      <c r="I175" s="1221" t="s">
        <v>354</v>
      </c>
      <c r="J175" s="1223" t="s">
        <v>145</v>
      </c>
      <c r="K175" s="1229">
        <v>2</v>
      </c>
      <c r="L175" s="1224"/>
      <c r="M175" s="366"/>
      <c r="N175" s="366"/>
      <c r="O175" s="366"/>
      <c r="P175" s="366"/>
      <c r="Q175" s="366"/>
      <c r="R175" s="367"/>
      <c r="S175" s="367"/>
      <c r="T175" s="367"/>
      <c r="U175" s="367"/>
      <c r="V175" s="367"/>
      <c r="W175" s="367"/>
      <c r="X175" s="367"/>
      <c r="Y175" s="367"/>
      <c r="Z175" s="367"/>
      <c r="AA175" s="367"/>
      <c r="AB175" s="367"/>
      <c r="AC175" s="367"/>
      <c r="AD175" s="367"/>
      <c r="AE175" s="367"/>
      <c r="AF175" s="367">
        <v>9.0564594407999994</v>
      </c>
      <c r="AG175" s="367">
        <v>10.848799440800001</v>
      </c>
      <c r="AH175" s="367">
        <v>11.1756923667</v>
      </c>
      <c r="AI175" s="367">
        <v>11.765166366700001</v>
      </c>
      <c r="AJ175" s="367">
        <v>12.4302713667</v>
      </c>
      <c r="AK175" s="367">
        <v>13.3685083667</v>
      </c>
      <c r="AL175" s="367">
        <v>13.8721333667</v>
      </c>
      <c r="AM175" s="367">
        <v>14.3788903667</v>
      </c>
      <c r="AN175" s="367">
        <v>14.950176366699999</v>
      </c>
      <c r="AO175" s="367">
        <v>15.499403366699999</v>
      </c>
      <c r="AP175" s="367">
        <v>15.7666503667</v>
      </c>
      <c r="AQ175" s="367">
        <v>15.055160366699999</v>
      </c>
      <c r="AR175" s="367">
        <v>14.7147583667</v>
      </c>
      <c r="AS175" s="367">
        <v>14.782469198199999</v>
      </c>
      <c r="AT175" s="367">
        <v>14.154787366700001</v>
      </c>
      <c r="AU175" s="367">
        <v>13.880864366699999</v>
      </c>
      <c r="AV175" s="367">
        <v>13.5903803667</v>
      </c>
      <c r="AW175" s="367">
        <v>13.333415366700001</v>
      </c>
      <c r="AX175" s="367">
        <v>13.0979703667</v>
      </c>
      <c r="AY175" s="367">
        <v>12.8627763667</v>
      </c>
      <c r="AZ175" s="367">
        <v>12.6367493667</v>
      </c>
      <c r="BA175" s="367">
        <v>12.396990366700001</v>
      </c>
      <c r="BB175" s="367">
        <v>12.1757733667</v>
      </c>
      <c r="BC175" s="367">
        <v>12.6599491982</v>
      </c>
      <c r="BD175" s="367">
        <v>13.1516691982</v>
      </c>
      <c r="BE175" s="367">
        <v>13.3449491982</v>
      </c>
      <c r="BF175" s="367">
        <v>13.9043491982</v>
      </c>
      <c r="BG175" s="367">
        <v>14.1662191982</v>
      </c>
      <c r="BH175" s="367">
        <v>14.745079198199999</v>
      </c>
      <c r="BI175" s="367">
        <v>15.314999198200001</v>
      </c>
      <c r="BJ175" s="367">
        <v>16.236089198199998</v>
      </c>
      <c r="BK175" s="367">
        <v>16.978889198200001</v>
      </c>
      <c r="BL175" s="367">
        <v>17.529919198200002</v>
      </c>
      <c r="BM175" s="367">
        <v>18.1461391982</v>
      </c>
      <c r="BN175" s="367">
        <v>18.4987191982</v>
      </c>
      <c r="BO175" s="367">
        <v>18.948639198199999</v>
      </c>
      <c r="BP175" s="368"/>
      <c r="BQ175" s="355"/>
      <c r="BR175" s="355"/>
      <c r="BS175" s="355"/>
      <c r="BT175" s="355"/>
      <c r="BU175" s="355"/>
      <c r="BV175" s="355"/>
      <c r="BW175" s="355"/>
      <c r="BX175" s="355"/>
      <c r="BY175" s="355"/>
      <c r="BZ175" s="355"/>
      <c r="CA175" s="355"/>
      <c r="CB175" s="355"/>
      <c r="CC175" s="355"/>
      <c r="CD175" s="355"/>
      <c r="CE175" s="355"/>
      <c r="CF175" s="355"/>
      <c r="CG175" s="355"/>
      <c r="CH175" s="355"/>
      <c r="CI175" s="355"/>
      <c r="CJ175" s="355"/>
      <c r="CK175" s="355"/>
      <c r="CL175" s="355"/>
      <c r="CM175" s="355"/>
      <c r="CN175" s="356"/>
    </row>
    <row r="176" spans="2:92" x14ac:dyDescent="0.25">
      <c r="B176"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6" s="1221" t="s">
        <v>2216</v>
      </c>
      <c r="D176" s="1221" t="s">
        <v>2215</v>
      </c>
      <c r="E176" s="1222" t="s">
        <v>774</v>
      </c>
      <c r="F176" s="1391" t="str">
        <f>VLOOKUP(TBL5_OptBen[[#This Row],[Option Type (defined list)]],'Option Typs_Grps'!B$2:C$47, 2, FALSE)</f>
        <v>Distribution Options</v>
      </c>
      <c r="G176" s="1221" t="s">
        <v>1783</v>
      </c>
      <c r="H176" s="1221" t="s">
        <v>1943</v>
      </c>
      <c r="I176" s="1221" t="s">
        <v>1497</v>
      </c>
      <c r="J176" s="1223" t="s">
        <v>145</v>
      </c>
      <c r="K176" s="1229">
        <v>2</v>
      </c>
      <c r="L176" s="1224"/>
      <c r="M176" s="366"/>
      <c r="N176" s="366"/>
      <c r="O176" s="366"/>
      <c r="P176" s="366"/>
      <c r="Q176" s="366"/>
      <c r="R176" s="367"/>
      <c r="S176" s="367"/>
      <c r="T176" s="367"/>
      <c r="U176" s="367"/>
      <c r="V176" s="367"/>
      <c r="W176" s="367"/>
      <c r="X176" s="367"/>
      <c r="Y176" s="367"/>
      <c r="Z176" s="367"/>
      <c r="AA176" s="367"/>
      <c r="AB176" s="367"/>
      <c r="AC176" s="367"/>
      <c r="AD176" s="367"/>
      <c r="AE176" s="367"/>
      <c r="AF176" s="367">
        <v>-9.0564594407999994</v>
      </c>
      <c r="AG176" s="367">
        <v>-10.848799440800001</v>
      </c>
      <c r="AH176" s="367">
        <v>-11.1756923667</v>
      </c>
      <c r="AI176" s="367">
        <v>-11.765166366700001</v>
      </c>
      <c r="AJ176" s="367">
        <v>-12.4302713667</v>
      </c>
      <c r="AK176" s="367">
        <v>-13.3685083667</v>
      </c>
      <c r="AL176" s="367">
        <v>-13.8721333667</v>
      </c>
      <c r="AM176" s="367">
        <v>-14.3788903667</v>
      </c>
      <c r="AN176" s="367">
        <v>-14.950176366699999</v>
      </c>
      <c r="AO176" s="367">
        <v>-15.499403366699999</v>
      </c>
      <c r="AP176" s="367">
        <v>-15.7666503667</v>
      </c>
      <c r="AQ176" s="367">
        <v>-15.055160366699999</v>
      </c>
      <c r="AR176" s="367">
        <v>-14.7147583667</v>
      </c>
      <c r="AS176" s="367">
        <v>-14.782469198199999</v>
      </c>
      <c r="AT176" s="367">
        <v>-14.154787366700001</v>
      </c>
      <c r="AU176" s="367">
        <v>-13.880864366699999</v>
      </c>
      <c r="AV176" s="367">
        <v>-13.5903803667</v>
      </c>
      <c r="AW176" s="367">
        <v>-13.333415366700001</v>
      </c>
      <c r="AX176" s="367">
        <v>-13.0979703667</v>
      </c>
      <c r="AY176" s="367">
        <v>-12.8627763667</v>
      </c>
      <c r="AZ176" s="367">
        <v>-12.6367493667</v>
      </c>
      <c r="BA176" s="367">
        <v>-12.396990366700001</v>
      </c>
      <c r="BB176" s="367">
        <v>-12.1757733667</v>
      </c>
      <c r="BC176" s="367">
        <v>-12.6599491982</v>
      </c>
      <c r="BD176" s="367">
        <v>-13.1516691982</v>
      </c>
      <c r="BE176" s="367">
        <v>-13.3449491982</v>
      </c>
      <c r="BF176" s="367">
        <v>-13.9043491982</v>
      </c>
      <c r="BG176" s="367">
        <v>-14.1662191982</v>
      </c>
      <c r="BH176" s="367">
        <v>-14.745079198199999</v>
      </c>
      <c r="BI176" s="367">
        <v>-15.314999198200001</v>
      </c>
      <c r="BJ176" s="367">
        <v>-16.236089198199998</v>
      </c>
      <c r="BK176" s="367">
        <v>-16.978889198200001</v>
      </c>
      <c r="BL176" s="367">
        <v>-17.529919198200002</v>
      </c>
      <c r="BM176" s="367">
        <v>-18.1461391982</v>
      </c>
      <c r="BN176" s="367">
        <v>-18.4987191982</v>
      </c>
      <c r="BO176" s="367">
        <v>-18.948639198199999</v>
      </c>
      <c r="BP176" s="368"/>
      <c r="BQ176" s="355"/>
      <c r="BR176" s="355"/>
      <c r="BS176" s="355"/>
      <c r="BT176" s="355"/>
      <c r="BU176" s="355"/>
      <c r="BV176" s="355"/>
      <c r="BW176" s="355"/>
      <c r="BX176" s="355"/>
      <c r="BY176" s="355"/>
      <c r="BZ176" s="355"/>
      <c r="CA176" s="355"/>
      <c r="CB176" s="355"/>
      <c r="CC176" s="355"/>
      <c r="CD176" s="355"/>
      <c r="CE176" s="355"/>
      <c r="CF176" s="355"/>
      <c r="CG176" s="355"/>
      <c r="CH176" s="355"/>
      <c r="CI176" s="355"/>
      <c r="CJ176" s="355"/>
      <c r="CK176" s="355"/>
      <c r="CL176" s="355"/>
      <c r="CM176" s="355"/>
      <c r="CN176" s="356"/>
    </row>
    <row r="177" spans="2:92" x14ac:dyDescent="0.25">
      <c r="B177"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7" s="1221" t="s">
        <v>2364</v>
      </c>
      <c r="D177" s="1221" t="s">
        <v>2120</v>
      </c>
      <c r="E177" s="1222" t="s">
        <v>774</v>
      </c>
      <c r="F177" s="1391" t="str">
        <f>VLOOKUP(TBL5_OptBen[[#This Row],[Option Type (defined list)]],'Option Typs_Grps'!B$2:C$47, 2, FALSE)</f>
        <v>Distribution Options</v>
      </c>
      <c r="G177" s="1221" t="s">
        <v>1783</v>
      </c>
      <c r="H177" s="1221" t="s">
        <v>1943</v>
      </c>
      <c r="I177" s="1221" t="s">
        <v>354</v>
      </c>
      <c r="J177" s="1223" t="s">
        <v>145</v>
      </c>
      <c r="K177" s="1229">
        <v>2</v>
      </c>
      <c r="L177" s="1224"/>
      <c r="M177" s="366"/>
      <c r="N177" s="366"/>
      <c r="O177" s="366"/>
      <c r="P177" s="366"/>
      <c r="Q177" s="366"/>
      <c r="R177" s="1392"/>
      <c r="S177" s="367"/>
      <c r="T177" s="367"/>
      <c r="U177" s="367"/>
      <c r="V177" s="367"/>
      <c r="W177" s="367"/>
      <c r="X177" s="367"/>
      <c r="Y177" s="367"/>
      <c r="Z177" s="367"/>
      <c r="AA177" s="367"/>
      <c r="AB177" s="367"/>
      <c r="AC177" s="367"/>
      <c r="AD177" s="367"/>
      <c r="AE177" s="367"/>
      <c r="AF177" s="367"/>
      <c r="AG177" s="367">
        <v>0</v>
      </c>
      <c r="AH177" s="367">
        <v>0</v>
      </c>
      <c r="AI177" s="367">
        <v>0</v>
      </c>
      <c r="AJ177" s="367">
        <v>0</v>
      </c>
      <c r="AK177" s="367">
        <v>0</v>
      </c>
      <c r="AL177" s="367">
        <v>0</v>
      </c>
      <c r="AM177" s="367">
        <v>0</v>
      </c>
      <c r="AN177" s="367">
        <v>0</v>
      </c>
      <c r="AO177" s="367">
        <v>0</v>
      </c>
      <c r="AP177" s="367">
        <v>0</v>
      </c>
      <c r="AQ177" s="367">
        <v>0</v>
      </c>
      <c r="AR177" s="367">
        <v>0</v>
      </c>
      <c r="AS177" s="367">
        <v>0</v>
      </c>
      <c r="AT177" s="367">
        <v>0</v>
      </c>
      <c r="AU177" s="367">
        <v>0</v>
      </c>
      <c r="AV177" s="367">
        <v>0</v>
      </c>
      <c r="AW177" s="367">
        <v>0</v>
      </c>
      <c r="AX177" s="367">
        <v>0</v>
      </c>
      <c r="AY177" s="367">
        <v>0</v>
      </c>
      <c r="AZ177" s="367">
        <v>0</v>
      </c>
      <c r="BA177" s="367">
        <v>0</v>
      </c>
      <c r="BB177" s="367">
        <v>0</v>
      </c>
      <c r="BC177" s="367">
        <v>0</v>
      </c>
      <c r="BD177" s="367">
        <v>0</v>
      </c>
      <c r="BE177" s="367">
        <v>0</v>
      </c>
      <c r="BF177" s="367">
        <v>0</v>
      </c>
      <c r="BG177" s="367">
        <v>0</v>
      </c>
      <c r="BH177" s="367">
        <v>0</v>
      </c>
      <c r="BI177" s="367">
        <v>0</v>
      </c>
      <c r="BJ177" s="367">
        <v>0</v>
      </c>
      <c r="BK177" s="367">
        <v>0</v>
      </c>
      <c r="BL177" s="367">
        <v>0</v>
      </c>
      <c r="BM177" s="367">
        <v>0</v>
      </c>
      <c r="BN177" s="367">
        <v>0</v>
      </c>
      <c r="BO177" s="367">
        <v>0</v>
      </c>
      <c r="BP177" s="368"/>
      <c r="BQ177" s="355"/>
      <c r="BR177" s="355"/>
      <c r="BS177" s="355"/>
      <c r="BT177" s="355"/>
      <c r="BU177" s="355"/>
      <c r="BV177" s="355"/>
      <c r="BW177" s="355"/>
      <c r="BX177" s="355"/>
      <c r="BY177" s="355"/>
      <c r="BZ177" s="355"/>
      <c r="CA177" s="355"/>
      <c r="CB177" s="355"/>
      <c r="CC177" s="355"/>
      <c r="CD177" s="355"/>
      <c r="CE177" s="355"/>
      <c r="CF177" s="355"/>
      <c r="CG177" s="355"/>
      <c r="CH177" s="355"/>
      <c r="CI177" s="355"/>
      <c r="CJ177" s="355"/>
      <c r="CK177" s="355"/>
      <c r="CL177" s="355"/>
      <c r="CM177" s="355"/>
      <c r="CN177" s="356"/>
    </row>
    <row r="178" spans="2:92" x14ac:dyDescent="0.25">
      <c r="B178"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78" s="1221" t="s">
        <v>2364</v>
      </c>
      <c r="D178" s="1221" t="s">
        <v>2120</v>
      </c>
      <c r="E178" s="1222" t="s">
        <v>774</v>
      </c>
      <c r="F178" s="1391" t="str">
        <f>VLOOKUP(TBL5_OptBen[[#This Row],[Option Type (defined list)]],'Option Typs_Grps'!B$2:C$47, 2, FALSE)</f>
        <v>Distribution Options</v>
      </c>
      <c r="G178" s="1221" t="s">
        <v>1783</v>
      </c>
      <c r="H178" s="1221" t="s">
        <v>1943</v>
      </c>
      <c r="I178" s="1221" t="s">
        <v>1497</v>
      </c>
      <c r="J178" s="1223" t="s">
        <v>145</v>
      </c>
      <c r="K178" s="1229">
        <v>2</v>
      </c>
      <c r="L178" s="1224"/>
      <c r="M178" s="366"/>
      <c r="N178" s="366"/>
      <c r="O178" s="366"/>
      <c r="P178" s="366"/>
      <c r="Q178" s="366"/>
      <c r="R178" s="1392"/>
      <c r="S178" s="367"/>
      <c r="T178" s="367"/>
      <c r="U178" s="367"/>
      <c r="V178" s="367"/>
      <c r="W178" s="367"/>
      <c r="X178" s="367"/>
      <c r="Y178" s="367"/>
      <c r="Z178" s="367"/>
      <c r="AA178" s="367"/>
      <c r="AB178" s="367"/>
      <c r="AC178" s="367"/>
      <c r="AD178" s="367"/>
      <c r="AE178" s="367"/>
      <c r="AF178" s="367"/>
      <c r="AG178" s="367">
        <v>0</v>
      </c>
      <c r="AH178" s="367">
        <v>0</v>
      </c>
      <c r="AI178" s="367">
        <v>0</v>
      </c>
      <c r="AJ178" s="367">
        <v>0</v>
      </c>
      <c r="AK178" s="367">
        <v>0</v>
      </c>
      <c r="AL178" s="367">
        <v>0</v>
      </c>
      <c r="AM178" s="367">
        <v>0</v>
      </c>
      <c r="AN178" s="367">
        <v>0</v>
      </c>
      <c r="AO178" s="367">
        <v>0</v>
      </c>
      <c r="AP178" s="367">
        <v>0</v>
      </c>
      <c r="AQ178" s="367">
        <v>0</v>
      </c>
      <c r="AR178" s="367">
        <v>0</v>
      </c>
      <c r="AS178" s="367">
        <v>0</v>
      </c>
      <c r="AT178" s="367">
        <v>0</v>
      </c>
      <c r="AU178" s="367">
        <v>0</v>
      </c>
      <c r="AV178" s="367">
        <v>0</v>
      </c>
      <c r="AW178" s="367">
        <v>0</v>
      </c>
      <c r="AX178" s="367">
        <v>0</v>
      </c>
      <c r="AY178" s="367">
        <v>0</v>
      </c>
      <c r="AZ178" s="367">
        <v>0</v>
      </c>
      <c r="BA178" s="367">
        <v>0</v>
      </c>
      <c r="BB178" s="367">
        <v>0</v>
      </c>
      <c r="BC178" s="367">
        <v>0</v>
      </c>
      <c r="BD178" s="367">
        <v>0</v>
      </c>
      <c r="BE178" s="367">
        <v>0</v>
      </c>
      <c r="BF178" s="367">
        <v>0</v>
      </c>
      <c r="BG178" s="367">
        <v>0</v>
      </c>
      <c r="BH178" s="367">
        <v>0</v>
      </c>
      <c r="BI178" s="367">
        <v>0</v>
      </c>
      <c r="BJ178" s="367">
        <v>0</v>
      </c>
      <c r="BK178" s="367">
        <v>0</v>
      </c>
      <c r="BL178" s="367">
        <v>0</v>
      </c>
      <c r="BM178" s="367">
        <v>0</v>
      </c>
      <c r="BN178" s="367">
        <v>0</v>
      </c>
      <c r="BO178" s="367">
        <v>0</v>
      </c>
      <c r="BP178" s="368"/>
      <c r="BQ178" s="355"/>
      <c r="BR178" s="355"/>
      <c r="BS178" s="355"/>
      <c r="BT178" s="355"/>
      <c r="BU178" s="355"/>
      <c r="BV178" s="355"/>
      <c r="BW178" s="355"/>
      <c r="BX178" s="355"/>
      <c r="BY178" s="355"/>
      <c r="BZ178" s="355"/>
      <c r="CA178" s="355"/>
      <c r="CB178" s="355"/>
      <c r="CC178" s="355"/>
      <c r="CD178" s="355"/>
      <c r="CE178" s="355"/>
      <c r="CF178" s="355"/>
      <c r="CG178" s="355"/>
      <c r="CH178" s="355"/>
      <c r="CI178" s="355"/>
      <c r="CJ178" s="355"/>
      <c r="CK178" s="355"/>
      <c r="CL178" s="355"/>
      <c r="CM178" s="355"/>
      <c r="CN178" s="356"/>
    </row>
    <row r="179" spans="2:92" x14ac:dyDescent="0.25">
      <c r="B179"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79" s="1221" t="s">
        <v>2365</v>
      </c>
      <c r="D179" s="1221" t="s">
        <v>2017</v>
      </c>
      <c r="E179" s="1222" t="s">
        <v>770</v>
      </c>
      <c r="F179" s="1391" t="str">
        <f>VLOOKUP(TBL5_OptBen[[#This Row],[Option Type (defined list)]],'Option Typs_Grps'!B$2:C$47, 2, FALSE)</f>
        <v>Resource Options</v>
      </c>
      <c r="G179" s="1221" t="s">
        <v>1783</v>
      </c>
      <c r="H179" s="1221" t="s">
        <v>1943</v>
      </c>
      <c r="I179" s="1221" t="s">
        <v>1497</v>
      </c>
      <c r="J179" s="1223" t="s">
        <v>145</v>
      </c>
      <c r="K179" s="1229">
        <v>2</v>
      </c>
      <c r="L179" s="1224"/>
      <c r="M179" s="366"/>
      <c r="N179" s="366"/>
      <c r="O179" s="366"/>
      <c r="P179" s="366"/>
      <c r="Q179" s="366"/>
      <c r="R179" s="367"/>
      <c r="S179" s="367"/>
      <c r="T179" s="367"/>
      <c r="U179" s="367"/>
      <c r="V179" s="367"/>
      <c r="W179" s="367"/>
      <c r="X179" s="367"/>
      <c r="Y179" s="367"/>
      <c r="Z179" s="367"/>
      <c r="AA179" s="367">
        <v>20</v>
      </c>
      <c r="AB179" s="367">
        <v>20</v>
      </c>
      <c r="AC179" s="367">
        <v>20</v>
      </c>
      <c r="AD179" s="367">
        <v>20</v>
      </c>
      <c r="AE179" s="367">
        <v>20</v>
      </c>
      <c r="AF179" s="367">
        <v>20</v>
      </c>
      <c r="AG179" s="367">
        <v>20</v>
      </c>
      <c r="AH179" s="367">
        <v>20</v>
      </c>
      <c r="AI179" s="367">
        <v>20</v>
      </c>
      <c r="AJ179" s="367">
        <v>20</v>
      </c>
      <c r="AK179" s="367">
        <v>20</v>
      </c>
      <c r="AL179" s="367">
        <v>20</v>
      </c>
      <c r="AM179" s="367">
        <v>20</v>
      </c>
      <c r="AN179" s="367">
        <v>20</v>
      </c>
      <c r="AO179" s="367">
        <v>20</v>
      </c>
      <c r="AP179" s="367">
        <v>20</v>
      </c>
      <c r="AQ179" s="367">
        <v>20</v>
      </c>
      <c r="AR179" s="367">
        <v>20</v>
      </c>
      <c r="AS179" s="367">
        <v>20</v>
      </c>
      <c r="AT179" s="367">
        <v>20</v>
      </c>
      <c r="AU179" s="367">
        <v>20</v>
      </c>
      <c r="AV179" s="367">
        <v>20</v>
      </c>
      <c r="AW179" s="367">
        <v>20</v>
      </c>
      <c r="AX179" s="367">
        <v>20</v>
      </c>
      <c r="AY179" s="367">
        <v>20</v>
      </c>
      <c r="AZ179" s="367">
        <v>20</v>
      </c>
      <c r="BA179" s="367">
        <v>20</v>
      </c>
      <c r="BB179" s="367">
        <v>20</v>
      </c>
      <c r="BC179" s="367">
        <v>20</v>
      </c>
      <c r="BD179" s="367">
        <v>20</v>
      </c>
      <c r="BE179" s="367">
        <v>20</v>
      </c>
      <c r="BF179" s="367">
        <v>20</v>
      </c>
      <c r="BG179" s="367">
        <v>20</v>
      </c>
      <c r="BH179" s="367">
        <v>20</v>
      </c>
      <c r="BI179" s="367">
        <v>20</v>
      </c>
      <c r="BJ179" s="367">
        <v>20</v>
      </c>
      <c r="BK179" s="367">
        <v>20</v>
      </c>
      <c r="BL179" s="367">
        <v>20</v>
      </c>
      <c r="BM179" s="367">
        <v>20</v>
      </c>
      <c r="BN179" s="367">
        <v>20</v>
      </c>
      <c r="BO179" s="367">
        <v>20</v>
      </c>
      <c r="BP179" s="368"/>
      <c r="BQ179" s="355"/>
      <c r="BR179" s="355"/>
      <c r="BS179" s="355"/>
      <c r="BT179" s="355"/>
      <c r="BU179" s="355"/>
      <c r="BV179" s="355"/>
      <c r="BW179" s="355"/>
      <c r="BX179" s="355"/>
      <c r="BY179" s="355"/>
      <c r="BZ179" s="355"/>
      <c r="CA179" s="355"/>
      <c r="CB179" s="355"/>
      <c r="CC179" s="355"/>
      <c r="CD179" s="355"/>
      <c r="CE179" s="355"/>
      <c r="CF179" s="355"/>
      <c r="CG179" s="355"/>
      <c r="CH179" s="355"/>
      <c r="CI179" s="355"/>
      <c r="CJ179" s="355"/>
      <c r="CK179" s="355"/>
      <c r="CL179" s="355"/>
      <c r="CM179" s="355"/>
      <c r="CN179" s="356"/>
    </row>
    <row r="180" spans="2:92" x14ac:dyDescent="0.25">
      <c r="B180"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0" s="1221" t="s">
        <v>2365</v>
      </c>
      <c r="D180" s="1221" t="s">
        <v>2017</v>
      </c>
      <c r="E180" s="1222" t="s">
        <v>770</v>
      </c>
      <c r="F180" s="1391" t="str">
        <f>VLOOKUP(TBL5_OptBen[[#This Row],[Option Type (defined list)]],'Option Typs_Grps'!B$2:C$47, 2, FALSE)</f>
        <v>Resource Options</v>
      </c>
      <c r="G180" s="1221" t="s">
        <v>1783</v>
      </c>
      <c r="H180" s="1221" t="s">
        <v>1943</v>
      </c>
      <c r="I180" s="1221" t="s">
        <v>354</v>
      </c>
      <c r="J180" s="1223" t="s">
        <v>145</v>
      </c>
      <c r="K180" s="1229">
        <v>2</v>
      </c>
      <c r="L180" s="1224"/>
      <c r="M180" s="366"/>
      <c r="N180" s="366"/>
      <c r="O180" s="366"/>
      <c r="P180" s="366"/>
      <c r="Q180" s="366"/>
      <c r="R180" s="1392"/>
      <c r="S180" s="367"/>
      <c r="T180" s="367"/>
      <c r="U180" s="367"/>
      <c r="V180" s="367"/>
      <c r="W180" s="367"/>
      <c r="X180" s="367"/>
      <c r="Y180" s="367"/>
      <c r="Z180" s="367"/>
      <c r="AA180" s="367">
        <v>-20</v>
      </c>
      <c r="AB180" s="367">
        <v>-20</v>
      </c>
      <c r="AC180" s="367">
        <v>-20</v>
      </c>
      <c r="AD180" s="367">
        <v>-20</v>
      </c>
      <c r="AE180" s="367">
        <v>-20</v>
      </c>
      <c r="AF180" s="367">
        <v>-20</v>
      </c>
      <c r="AG180" s="367">
        <v>-20</v>
      </c>
      <c r="AH180" s="367">
        <v>-20</v>
      </c>
      <c r="AI180" s="367">
        <v>-20</v>
      </c>
      <c r="AJ180" s="367">
        <v>-20</v>
      </c>
      <c r="AK180" s="367">
        <v>-20</v>
      </c>
      <c r="AL180" s="367">
        <v>-20</v>
      </c>
      <c r="AM180" s="367">
        <v>-20</v>
      </c>
      <c r="AN180" s="367">
        <v>-20</v>
      </c>
      <c r="AO180" s="367">
        <v>-20</v>
      </c>
      <c r="AP180" s="367">
        <v>-20</v>
      </c>
      <c r="AQ180" s="367">
        <v>-20</v>
      </c>
      <c r="AR180" s="367">
        <v>-20</v>
      </c>
      <c r="AS180" s="367">
        <v>-20</v>
      </c>
      <c r="AT180" s="367">
        <v>-20</v>
      </c>
      <c r="AU180" s="367">
        <v>-20</v>
      </c>
      <c r="AV180" s="367">
        <v>-20</v>
      </c>
      <c r="AW180" s="367">
        <v>-20</v>
      </c>
      <c r="AX180" s="367">
        <v>-20</v>
      </c>
      <c r="AY180" s="367">
        <v>-20</v>
      </c>
      <c r="AZ180" s="367">
        <v>-20</v>
      </c>
      <c r="BA180" s="367">
        <v>-20</v>
      </c>
      <c r="BB180" s="367">
        <v>-20</v>
      </c>
      <c r="BC180" s="367">
        <v>-20</v>
      </c>
      <c r="BD180" s="367">
        <v>-20</v>
      </c>
      <c r="BE180" s="367">
        <v>-20</v>
      </c>
      <c r="BF180" s="367">
        <v>-20</v>
      </c>
      <c r="BG180" s="367">
        <v>-20</v>
      </c>
      <c r="BH180" s="367">
        <v>-20</v>
      </c>
      <c r="BI180" s="367">
        <v>-20</v>
      </c>
      <c r="BJ180" s="367">
        <v>-20</v>
      </c>
      <c r="BK180" s="367">
        <v>-20</v>
      </c>
      <c r="BL180" s="367">
        <v>-20</v>
      </c>
      <c r="BM180" s="367">
        <v>-20</v>
      </c>
      <c r="BN180" s="367">
        <v>-20</v>
      </c>
      <c r="BO180" s="367">
        <v>-20</v>
      </c>
      <c r="BP180" s="368"/>
      <c r="BQ180" s="355"/>
      <c r="BR180" s="355"/>
      <c r="BS180" s="355"/>
      <c r="BT180" s="355"/>
      <c r="BU180" s="355"/>
      <c r="BV180" s="355"/>
      <c r="BW180" s="355"/>
      <c r="BX180" s="355"/>
      <c r="BY180" s="355"/>
      <c r="BZ180" s="355"/>
      <c r="CA180" s="355"/>
      <c r="CB180" s="355"/>
      <c r="CC180" s="355"/>
      <c r="CD180" s="355"/>
      <c r="CE180" s="355"/>
      <c r="CF180" s="355"/>
      <c r="CG180" s="355"/>
      <c r="CH180" s="355"/>
      <c r="CI180" s="355"/>
      <c r="CJ180" s="355"/>
      <c r="CK180" s="355"/>
      <c r="CL180" s="355"/>
      <c r="CM180" s="355"/>
      <c r="CN180" s="356"/>
    </row>
    <row r="181" spans="2:92" x14ac:dyDescent="0.25">
      <c r="B181"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1" s="1221" t="s">
        <v>2366</v>
      </c>
      <c r="D181" s="1221" t="s">
        <v>2018</v>
      </c>
      <c r="E181" s="1222" t="s">
        <v>766</v>
      </c>
      <c r="F181" s="1391" t="str">
        <f>VLOOKUP(TBL5_OptBen[[#This Row],[Option Type (defined list)]],'Option Typs_Grps'!B$2:C$47, 2, FALSE)</f>
        <v>Resource Options</v>
      </c>
      <c r="G181" s="1221" t="s">
        <v>1783</v>
      </c>
      <c r="H181" s="1221" t="s">
        <v>1943</v>
      </c>
      <c r="I181" s="1221" t="s">
        <v>354</v>
      </c>
      <c r="J181" s="1223" t="s">
        <v>145</v>
      </c>
      <c r="K181" s="1229">
        <v>2</v>
      </c>
      <c r="L181" s="1224"/>
      <c r="M181" s="366"/>
      <c r="N181" s="366"/>
      <c r="O181" s="366"/>
      <c r="P181" s="366"/>
      <c r="Q181" s="366"/>
      <c r="R181" s="370"/>
      <c r="S181" s="370"/>
      <c r="T181" s="370"/>
      <c r="U181" s="370"/>
      <c r="V181" s="370"/>
      <c r="W181" s="370"/>
      <c r="X181" s="370"/>
      <c r="Y181" s="370"/>
      <c r="Z181" s="370"/>
      <c r="AA181" s="370">
        <v>20</v>
      </c>
      <c r="AB181" s="370">
        <v>20</v>
      </c>
      <c r="AC181" s="370">
        <v>20</v>
      </c>
      <c r="AD181" s="370">
        <v>20</v>
      </c>
      <c r="AE181" s="370">
        <v>20</v>
      </c>
      <c r="AF181" s="370">
        <v>60</v>
      </c>
      <c r="AG181" s="370">
        <v>60</v>
      </c>
      <c r="AH181" s="370">
        <v>60</v>
      </c>
      <c r="AI181" s="370">
        <v>60</v>
      </c>
      <c r="AJ181" s="370">
        <v>60</v>
      </c>
      <c r="AK181" s="370">
        <v>60</v>
      </c>
      <c r="AL181" s="370">
        <v>60</v>
      </c>
      <c r="AM181" s="370">
        <v>60</v>
      </c>
      <c r="AN181" s="370">
        <v>60</v>
      </c>
      <c r="AO181" s="370">
        <v>60</v>
      </c>
      <c r="AP181" s="370">
        <v>60</v>
      </c>
      <c r="AQ181" s="370">
        <v>60</v>
      </c>
      <c r="AR181" s="370">
        <v>60</v>
      </c>
      <c r="AS181" s="370">
        <v>60</v>
      </c>
      <c r="AT181" s="370">
        <v>60</v>
      </c>
      <c r="AU181" s="370">
        <v>60</v>
      </c>
      <c r="AV181" s="370">
        <v>60</v>
      </c>
      <c r="AW181" s="370">
        <v>60</v>
      </c>
      <c r="AX181" s="370">
        <v>60</v>
      </c>
      <c r="AY181" s="370">
        <v>60</v>
      </c>
      <c r="AZ181" s="370">
        <v>60</v>
      </c>
      <c r="BA181" s="370">
        <v>60</v>
      </c>
      <c r="BB181" s="370">
        <v>60</v>
      </c>
      <c r="BC181" s="370">
        <v>60</v>
      </c>
      <c r="BD181" s="370">
        <v>60</v>
      </c>
      <c r="BE181" s="370">
        <v>60</v>
      </c>
      <c r="BF181" s="370">
        <v>60</v>
      </c>
      <c r="BG181" s="370">
        <v>60</v>
      </c>
      <c r="BH181" s="370">
        <v>60</v>
      </c>
      <c r="BI181" s="370">
        <v>60</v>
      </c>
      <c r="BJ181" s="370">
        <v>60</v>
      </c>
      <c r="BK181" s="370">
        <v>60</v>
      </c>
      <c r="BL181" s="370">
        <v>60</v>
      </c>
      <c r="BM181" s="370">
        <v>60</v>
      </c>
      <c r="BN181" s="370">
        <v>60</v>
      </c>
      <c r="BO181" s="370">
        <v>60</v>
      </c>
      <c r="BP181" s="370"/>
      <c r="BQ181" s="370"/>
      <c r="BR181" s="370"/>
      <c r="BS181" s="371"/>
      <c r="BT181" s="372"/>
      <c r="BU181" s="372"/>
      <c r="BV181" s="372"/>
      <c r="BW181" s="372"/>
      <c r="BX181" s="372"/>
      <c r="BY181" s="372"/>
      <c r="BZ181" s="372"/>
      <c r="CA181" s="372"/>
      <c r="CB181" s="372"/>
      <c r="CC181" s="372"/>
      <c r="CD181" s="372"/>
      <c r="CE181" s="372"/>
      <c r="CF181" s="372"/>
      <c r="CG181" s="372"/>
      <c r="CH181" s="372"/>
      <c r="CI181" s="372"/>
      <c r="CJ181" s="372"/>
      <c r="CK181" s="372"/>
      <c r="CL181" s="372"/>
      <c r="CM181" s="373"/>
      <c r="CN181" s="371"/>
    </row>
    <row r="182" spans="2:92" ht="14.4" thickBot="1" x14ac:dyDescent="0.3">
      <c r="B182" s="148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2" s="1393" t="s">
        <v>2367</v>
      </c>
      <c r="D182" s="1394" t="s">
        <v>2368</v>
      </c>
      <c r="E182" s="1395" t="s">
        <v>768</v>
      </c>
      <c r="F182" s="1396" t="str">
        <f>VLOOKUP(TBL5_OptBen[[#This Row],[Option Type (defined list)]],'Option Typs_Grps'!B$2:C$47, 2, FALSE)</f>
        <v>Resource Options</v>
      </c>
      <c r="G182" s="1393" t="s">
        <v>1783</v>
      </c>
      <c r="H182" s="1394" t="s">
        <v>1943</v>
      </c>
      <c r="I182" s="1397" t="s">
        <v>354</v>
      </c>
      <c r="J182" s="1230" t="s">
        <v>145</v>
      </c>
      <c r="K182" s="1231">
        <v>2</v>
      </c>
      <c r="L182" s="1224"/>
      <c r="M182" s="366"/>
      <c r="N182" s="366"/>
      <c r="O182" s="366"/>
      <c r="P182" s="366"/>
      <c r="Q182" s="366"/>
      <c r="R182" s="1392"/>
      <c r="S182" s="367"/>
      <c r="T182" s="367"/>
      <c r="U182" s="367"/>
      <c r="V182" s="367"/>
      <c r="W182" s="367"/>
      <c r="X182" s="367"/>
      <c r="Y182" s="367"/>
      <c r="Z182" s="367"/>
      <c r="AA182" s="367"/>
      <c r="AB182" s="367"/>
      <c r="AC182" s="367"/>
      <c r="AD182" s="367"/>
      <c r="AE182" s="367"/>
      <c r="AF182" s="367">
        <v>0</v>
      </c>
      <c r="AG182" s="367">
        <v>-3.1971883615999999</v>
      </c>
      <c r="AH182" s="367">
        <v>-31.374875435700002</v>
      </c>
      <c r="AI182" s="367">
        <v>-31.905261435700002</v>
      </c>
      <c r="AJ182" s="367">
        <v>-33.467366435700001</v>
      </c>
      <c r="AK182" s="367">
        <v>-34.663019435700001</v>
      </c>
      <c r="AL182" s="367">
        <v>-37.182285715500001</v>
      </c>
      <c r="AM182" s="367">
        <v>-36.024458715500003</v>
      </c>
      <c r="AN182" s="367">
        <v>-35.085592715499999</v>
      </c>
      <c r="AO182" s="367">
        <v>-34.351535715499999</v>
      </c>
      <c r="AP182" s="367">
        <v>-33.614958715500002</v>
      </c>
      <c r="AQ182" s="367">
        <v>-37.4996388315</v>
      </c>
      <c r="AR182" s="367">
        <v>-38.789460831500001</v>
      </c>
      <c r="AS182" s="367">
        <v>-40</v>
      </c>
      <c r="AT182" s="367">
        <v>-30.8721118315</v>
      </c>
      <c r="AU182" s="367">
        <v>-32.234944831500002</v>
      </c>
      <c r="AV182" s="367">
        <v>-32.945738831500002</v>
      </c>
      <c r="AW182" s="367">
        <v>0</v>
      </c>
      <c r="AX182" s="367">
        <v>0</v>
      </c>
      <c r="AY182" s="367">
        <v>0</v>
      </c>
      <c r="AZ182" s="367">
        <v>-37.724069831500003</v>
      </c>
      <c r="BA182" s="367">
        <v>-38.878448831500002</v>
      </c>
      <c r="BB182" s="367">
        <v>0</v>
      </c>
      <c r="BC182" s="367">
        <v>0</v>
      </c>
      <c r="BD182" s="367">
        <v>-40</v>
      </c>
      <c r="BE182" s="367">
        <v>0</v>
      </c>
      <c r="BF182" s="367">
        <v>0</v>
      </c>
      <c r="BG182" s="367">
        <v>-40</v>
      </c>
      <c r="BH182" s="367">
        <v>-40</v>
      </c>
      <c r="BI182" s="367">
        <v>-40</v>
      </c>
      <c r="BJ182" s="367">
        <v>0</v>
      </c>
      <c r="BK182" s="367">
        <v>-40</v>
      </c>
      <c r="BL182" s="367">
        <v>0</v>
      </c>
      <c r="BM182" s="367">
        <v>0</v>
      </c>
      <c r="BN182" s="367">
        <v>0</v>
      </c>
      <c r="BO182" s="367">
        <v>0</v>
      </c>
      <c r="BP182" s="368"/>
      <c r="BQ182" s="355"/>
      <c r="BR182" s="355"/>
      <c r="BS182" s="355"/>
      <c r="BT182" s="355"/>
      <c r="BU182" s="355"/>
      <c r="BV182" s="355"/>
      <c r="BW182" s="355"/>
      <c r="BX182" s="355"/>
      <c r="BY182" s="355"/>
      <c r="BZ182" s="355"/>
      <c r="CA182" s="355"/>
      <c r="CB182" s="355"/>
      <c r="CC182" s="355"/>
      <c r="CD182" s="355"/>
      <c r="CE182" s="355"/>
      <c r="CF182" s="355"/>
      <c r="CG182" s="355"/>
      <c r="CH182" s="355"/>
      <c r="CI182" s="355"/>
      <c r="CJ182" s="355"/>
      <c r="CK182" s="355"/>
      <c r="CL182" s="355"/>
      <c r="CM182" s="355"/>
      <c r="CN182" s="356"/>
    </row>
    <row r="183" spans="2:92" ht="14.4" thickBot="1" x14ac:dyDescent="0.3">
      <c r="B18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3" s="1417" t="s">
        <v>2367</v>
      </c>
      <c r="D183" s="1418" t="s">
        <v>2368</v>
      </c>
      <c r="E183" s="1419" t="s">
        <v>768</v>
      </c>
      <c r="F183" s="1420" t="str">
        <f>VLOOKUP(TBL5_OptBen[[#This Row],[Option Type (defined list)]],'Option Typs_Grps'!B$2:C$47, 2, FALSE)</f>
        <v>Resource Options</v>
      </c>
      <c r="G183" s="1417" t="s">
        <v>1783</v>
      </c>
      <c r="H183" s="1418" t="s">
        <v>1943</v>
      </c>
      <c r="I183" s="1421" t="s">
        <v>1509</v>
      </c>
      <c r="J183" s="1422" t="s">
        <v>145</v>
      </c>
      <c r="K183" s="1423">
        <v>2</v>
      </c>
      <c r="L183" s="366"/>
      <c r="M183" s="366"/>
      <c r="N183" s="366"/>
      <c r="O183" s="1552"/>
      <c r="P183" s="1553"/>
      <c r="Q183" s="1554"/>
      <c r="R183" s="1392"/>
      <c r="S183" s="367"/>
      <c r="T183" s="367"/>
      <c r="U183" s="367"/>
      <c r="V183" s="367"/>
      <c r="W183" s="367"/>
      <c r="X183" s="367"/>
      <c r="Y183" s="367"/>
      <c r="Z183" s="367"/>
      <c r="AA183" s="367"/>
      <c r="AB183" s="367"/>
      <c r="AC183" s="367"/>
      <c r="AD183" s="367"/>
      <c r="AE183" s="367"/>
      <c r="AF183" s="367">
        <v>40</v>
      </c>
      <c r="AG183" s="367">
        <v>40</v>
      </c>
      <c r="AH183" s="367">
        <v>40</v>
      </c>
      <c r="AI183" s="367">
        <v>40</v>
      </c>
      <c r="AJ183" s="367">
        <v>40</v>
      </c>
      <c r="AK183" s="367">
        <v>40</v>
      </c>
      <c r="AL183" s="367">
        <v>40</v>
      </c>
      <c r="AM183" s="367">
        <v>40</v>
      </c>
      <c r="AN183" s="367">
        <v>40</v>
      </c>
      <c r="AO183" s="367">
        <v>40</v>
      </c>
      <c r="AP183" s="367">
        <v>40</v>
      </c>
      <c r="AQ183" s="367">
        <v>40</v>
      </c>
      <c r="AR183" s="367">
        <v>40</v>
      </c>
      <c r="AS183" s="367">
        <v>40</v>
      </c>
      <c r="AT183" s="367">
        <v>40</v>
      </c>
      <c r="AU183" s="367">
        <v>40</v>
      </c>
      <c r="AV183" s="367">
        <v>40</v>
      </c>
      <c r="AW183" s="367">
        <v>4.9606161684999996</v>
      </c>
      <c r="AX183" s="367">
        <v>4.3997211685000002</v>
      </c>
      <c r="AY183" s="367">
        <v>3.0408371685</v>
      </c>
      <c r="AZ183" s="367">
        <v>40</v>
      </c>
      <c r="BA183" s="367">
        <v>40</v>
      </c>
      <c r="BB183" s="367">
        <v>0.83421416849999996</v>
      </c>
      <c r="BC183" s="367">
        <v>0</v>
      </c>
      <c r="BD183" s="367">
        <v>40</v>
      </c>
      <c r="BE183" s="367">
        <v>0</v>
      </c>
      <c r="BF183" s="367">
        <v>0</v>
      </c>
      <c r="BG183" s="367">
        <v>40</v>
      </c>
      <c r="BH183" s="367">
        <v>40</v>
      </c>
      <c r="BI183" s="367">
        <v>40</v>
      </c>
      <c r="BJ183" s="367">
        <v>0</v>
      </c>
      <c r="BK183" s="367">
        <v>40</v>
      </c>
      <c r="BL183" s="367">
        <v>0</v>
      </c>
      <c r="BM183" s="367">
        <v>0</v>
      </c>
      <c r="BN183" s="367">
        <v>0</v>
      </c>
      <c r="BO183" s="367">
        <v>0</v>
      </c>
      <c r="BP183" s="368"/>
      <c r="BQ183" s="355"/>
      <c r="BR183" s="355"/>
      <c r="BS183" s="355"/>
      <c r="BT183" s="355"/>
      <c r="BU183" s="355"/>
      <c r="BV183" s="355"/>
      <c r="BW183" s="355"/>
      <c r="BX183" s="355"/>
      <c r="BY183" s="355"/>
      <c r="BZ183" s="355"/>
      <c r="CA183" s="355"/>
      <c r="CB183" s="355"/>
      <c r="CC183" s="355"/>
      <c r="CD183" s="355"/>
      <c r="CE183" s="355"/>
      <c r="CF183" s="355"/>
      <c r="CG183" s="355"/>
      <c r="CH183" s="355"/>
      <c r="CI183" s="355"/>
      <c r="CJ183" s="355"/>
      <c r="CK183" s="355"/>
      <c r="CL183" s="355"/>
      <c r="CM183" s="355"/>
      <c r="CN183" s="356"/>
    </row>
    <row r="184" spans="2:92" ht="14.4" thickBot="1" x14ac:dyDescent="0.3">
      <c r="B18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4" s="1417" t="s">
        <v>2367</v>
      </c>
      <c r="D184" s="1418" t="s">
        <v>2368</v>
      </c>
      <c r="E184" s="1419" t="s">
        <v>768</v>
      </c>
      <c r="F184" s="1420" t="str">
        <f>VLOOKUP(TBL5_OptBen[[#This Row],[Option Type (defined list)]],'Option Typs_Grps'!B$2:C$47, 2, FALSE)</f>
        <v>Resource Options</v>
      </c>
      <c r="G184" s="1417" t="s">
        <v>1783</v>
      </c>
      <c r="H184" s="1418" t="s">
        <v>1943</v>
      </c>
      <c r="I184" s="1421" t="s">
        <v>354</v>
      </c>
      <c r="J184" s="1422" t="s">
        <v>145</v>
      </c>
      <c r="K184" s="1423">
        <v>2</v>
      </c>
      <c r="L184" s="366"/>
      <c r="M184" s="366"/>
      <c r="N184" s="366"/>
      <c r="O184" s="1552"/>
      <c r="P184" s="1553"/>
      <c r="Q184" s="1554"/>
      <c r="R184" s="1392"/>
      <c r="S184" s="367"/>
      <c r="T184" s="367"/>
      <c r="U184" s="367"/>
      <c r="V184" s="367"/>
      <c r="W184" s="367"/>
      <c r="X184" s="367"/>
      <c r="Y184" s="367"/>
      <c r="Z184" s="367"/>
      <c r="AA184" s="367"/>
      <c r="AB184" s="367"/>
      <c r="AC184" s="367"/>
      <c r="AD184" s="367"/>
      <c r="AE184" s="367"/>
      <c r="AF184" s="367">
        <v>-40</v>
      </c>
      <c r="AG184" s="367">
        <v>-36.802811638400001</v>
      </c>
      <c r="AH184" s="367">
        <v>-8.6251245643000001</v>
      </c>
      <c r="AI184" s="367">
        <v>-8.0947385643</v>
      </c>
      <c r="AJ184" s="367">
        <v>-6.5326335643000002</v>
      </c>
      <c r="AK184" s="367">
        <v>-5.3369805643000001</v>
      </c>
      <c r="AL184" s="367">
        <v>-2.8177142845000001</v>
      </c>
      <c r="AM184" s="367">
        <v>-3.9755412845000002</v>
      </c>
      <c r="AN184" s="367">
        <v>-4.9144072845000002</v>
      </c>
      <c r="AO184" s="367">
        <v>-5.6484642845000002</v>
      </c>
      <c r="AP184" s="367">
        <v>-6.3850412844999997</v>
      </c>
      <c r="AQ184" s="367">
        <v>-2.5003611685</v>
      </c>
      <c r="AR184" s="367">
        <v>-1.2105391685</v>
      </c>
      <c r="AS184" s="367"/>
      <c r="AT184" s="367">
        <v>-9.1278881685000002</v>
      </c>
      <c r="AU184" s="367">
        <v>-7.7650551685</v>
      </c>
      <c r="AV184" s="367">
        <v>-7.0542611685000001</v>
      </c>
      <c r="AW184" s="367"/>
      <c r="AX184" s="367"/>
      <c r="AY184" s="367"/>
      <c r="AZ184" s="367">
        <v>-2.2759301685</v>
      </c>
      <c r="BA184" s="367">
        <v>-1.1215511684999999</v>
      </c>
      <c r="BB184" s="367"/>
      <c r="BC184" s="367"/>
      <c r="BD184" s="367"/>
      <c r="BE184" s="367"/>
      <c r="BF184" s="367"/>
      <c r="BG184" s="367"/>
      <c r="BH184" s="367"/>
      <c r="BI184" s="367"/>
      <c r="BJ184" s="367"/>
      <c r="BK184" s="367"/>
      <c r="BL184" s="367"/>
      <c r="BM184" s="367"/>
      <c r="BN184" s="367"/>
      <c r="BO184" s="367"/>
      <c r="BP184" s="368"/>
      <c r="BQ184" s="355"/>
      <c r="BR184" s="355"/>
      <c r="BS184" s="355"/>
      <c r="BT184" s="355"/>
      <c r="BU184" s="355"/>
      <c r="BV184" s="355"/>
      <c r="BW184" s="355"/>
      <c r="BX184" s="355"/>
      <c r="BY184" s="355"/>
      <c r="BZ184" s="355"/>
      <c r="CA184" s="355"/>
      <c r="CB184" s="355"/>
      <c r="CC184" s="355"/>
      <c r="CD184" s="355"/>
      <c r="CE184" s="355"/>
      <c r="CF184" s="355"/>
      <c r="CG184" s="355"/>
      <c r="CH184" s="355"/>
      <c r="CI184" s="355"/>
      <c r="CJ184" s="355"/>
      <c r="CK184" s="355"/>
      <c r="CL184" s="355"/>
      <c r="CM184" s="355"/>
      <c r="CN184" s="356"/>
    </row>
    <row r="185" spans="2:92" ht="14.4" thickBot="1" x14ac:dyDescent="0.3">
      <c r="B18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5" s="1417" t="s">
        <v>2369</v>
      </c>
      <c r="D185" s="1418" t="s">
        <v>2370</v>
      </c>
      <c r="E185" s="1419" t="s">
        <v>768</v>
      </c>
      <c r="F185" s="1420" t="str">
        <f>VLOOKUP(TBL5_OptBen[[#This Row],[Option Type (defined list)]],'Option Typs_Grps'!B$2:C$47, 2, FALSE)</f>
        <v>Resource Options</v>
      </c>
      <c r="G185" s="1417" t="s">
        <v>1783</v>
      </c>
      <c r="H185" s="1418" t="s">
        <v>1943</v>
      </c>
      <c r="I185" s="1421" t="s">
        <v>354</v>
      </c>
      <c r="J185" s="1422" t="s">
        <v>145</v>
      </c>
      <c r="K185" s="1423">
        <v>2</v>
      </c>
      <c r="L185" s="366"/>
      <c r="M185" s="366"/>
      <c r="N185" s="366"/>
      <c r="O185" s="1552"/>
      <c r="P185" s="1553"/>
      <c r="Q185" s="1554"/>
      <c r="R185" s="1392"/>
      <c r="S185" s="367"/>
      <c r="T185" s="367"/>
      <c r="U185" s="367"/>
      <c r="V185" s="367"/>
      <c r="W185" s="367"/>
      <c r="X185" s="367"/>
      <c r="Y185" s="367"/>
      <c r="Z185" s="367"/>
      <c r="AA185" s="367"/>
      <c r="AB185" s="367"/>
      <c r="AC185" s="367"/>
      <c r="AD185" s="367"/>
      <c r="AE185" s="367"/>
      <c r="AF185" s="367"/>
      <c r="AG185" s="367"/>
      <c r="AH185" s="367"/>
      <c r="AI185" s="367"/>
      <c r="AJ185" s="367"/>
      <c r="AK185" s="367"/>
      <c r="AL185" s="367"/>
      <c r="AM185" s="367"/>
      <c r="AN185" s="367"/>
      <c r="AO185" s="367"/>
      <c r="AP185" s="367"/>
      <c r="AQ185" s="367"/>
      <c r="AR185" s="367"/>
      <c r="AS185" s="367"/>
      <c r="AT185" s="367"/>
      <c r="AU185" s="367"/>
      <c r="AV185" s="367"/>
      <c r="AW185" s="367">
        <v>-4.9606161684999996</v>
      </c>
      <c r="AX185" s="367">
        <v>-4.3997211685000002</v>
      </c>
      <c r="AY185" s="367">
        <v>-3.0408371685</v>
      </c>
      <c r="AZ185" s="367"/>
      <c r="BA185" s="367"/>
      <c r="BB185" s="367">
        <v>-0.83421416849999996</v>
      </c>
      <c r="BC185" s="367"/>
      <c r="BD185" s="367"/>
      <c r="BE185" s="367"/>
      <c r="BF185" s="367"/>
      <c r="BG185" s="367"/>
      <c r="BH185" s="367"/>
      <c r="BI185" s="367"/>
      <c r="BJ185" s="367"/>
      <c r="BK185" s="367"/>
      <c r="BL185" s="367"/>
      <c r="BM185" s="367"/>
      <c r="BN185" s="367"/>
      <c r="BO185" s="367"/>
      <c r="BP185" s="368"/>
      <c r="BQ185" s="355"/>
      <c r="BR185" s="355"/>
      <c r="BS185" s="355"/>
      <c r="BT185" s="355"/>
      <c r="BU185" s="355"/>
      <c r="BV185" s="355"/>
      <c r="BW185" s="355"/>
      <c r="BX185" s="355"/>
      <c r="BY185" s="355"/>
      <c r="BZ185" s="355"/>
      <c r="CA185" s="355"/>
      <c r="CB185" s="355"/>
      <c r="CC185" s="355"/>
      <c r="CD185" s="355"/>
      <c r="CE185" s="355"/>
      <c r="CF185" s="355"/>
      <c r="CG185" s="355"/>
      <c r="CH185" s="355"/>
      <c r="CI185" s="355"/>
      <c r="CJ185" s="355"/>
      <c r="CK185" s="355"/>
      <c r="CL185" s="355"/>
      <c r="CM185" s="355"/>
      <c r="CN185" s="356"/>
    </row>
    <row r="186" spans="2:92" ht="14.4" thickBot="1" x14ac:dyDescent="0.3">
      <c r="B18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6" s="1417" t="s">
        <v>2369</v>
      </c>
      <c r="D186" s="1418" t="s">
        <v>2370</v>
      </c>
      <c r="E186" s="1419" t="s">
        <v>768</v>
      </c>
      <c r="F186" s="1420" t="str">
        <f>VLOOKUP(TBL5_OptBen[[#This Row],[Option Type (defined list)]],'Option Typs_Grps'!B$2:C$47, 2, FALSE)</f>
        <v>Resource Options</v>
      </c>
      <c r="G186" s="1417" t="s">
        <v>1783</v>
      </c>
      <c r="H186" s="1418" t="s">
        <v>1943</v>
      </c>
      <c r="I186" s="1421" t="s">
        <v>1509</v>
      </c>
      <c r="J186" s="1422" t="s">
        <v>145</v>
      </c>
      <c r="K186" s="1423">
        <v>2</v>
      </c>
      <c r="L186" s="366"/>
      <c r="M186" s="366"/>
      <c r="N186" s="366"/>
      <c r="O186" s="1552"/>
      <c r="P186" s="1553"/>
      <c r="Q186" s="1554"/>
      <c r="R186" s="1392"/>
      <c r="S186" s="367"/>
      <c r="T186" s="367"/>
      <c r="U186" s="367"/>
      <c r="V186" s="367"/>
      <c r="W186" s="367"/>
      <c r="X186" s="367"/>
      <c r="Y186" s="367"/>
      <c r="Z186" s="367"/>
      <c r="AA186" s="367"/>
      <c r="AB186" s="367"/>
      <c r="AC186" s="367"/>
      <c r="AD186" s="367"/>
      <c r="AE186" s="367"/>
      <c r="AF186" s="367">
        <v>0</v>
      </c>
      <c r="AG186" s="367">
        <v>0</v>
      </c>
      <c r="AH186" s="367">
        <v>0</v>
      </c>
      <c r="AI186" s="367">
        <v>0</v>
      </c>
      <c r="AJ186" s="367">
        <v>0</v>
      </c>
      <c r="AK186" s="367">
        <v>0</v>
      </c>
      <c r="AL186" s="367">
        <v>0</v>
      </c>
      <c r="AM186" s="367">
        <v>0</v>
      </c>
      <c r="AN186" s="367">
        <v>0</v>
      </c>
      <c r="AO186" s="367">
        <v>0</v>
      </c>
      <c r="AP186" s="367">
        <v>0</v>
      </c>
      <c r="AQ186" s="367">
        <v>0</v>
      </c>
      <c r="AR186" s="367">
        <v>0</v>
      </c>
      <c r="AS186" s="367">
        <v>0</v>
      </c>
      <c r="AT186" s="367">
        <v>0</v>
      </c>
      <c r="AU186" s="367">
        <v>0</v>
      </c>
      <c r="AV186" s="367">
        <v>0</v>
      </c>
      <c r="AW186" s="367">
        <v>35.039383831499997</v>
      </c>
      <c r="AX186" s="367">
        <v>35.600278831499999</v>
      </c>
      <c r="AY186" s="367">
        <v>36.959162831500002</v>
      </c>
      <c r="AZ186" s="367">
        <v>0</v>
      </c>
      <c r="BA186" s="367">
        <v>0</v>
      </c>
      <c r="BB186" s="367">
        <v>39.165785831500003</v>
      </c>
      <c r="BC186" s="367">
        <v>40</v>
      </c>
      <c r="BD186" s="367">
        <v>0</v>
      </c>
      <c r="BE186" s="367">
        <v>40</v>
      </c>
      <c r="BF186" s="367">
        <v>40</v>
      </c>
      <c r="BG186" s="367">
        <v>0</v>
      </c>
      <c r="BH186" s="367">
        <v>0</v>
      </c>
      <c r="BI186" s="367">
        <v>0</v>
      </c>
      <c r="BJ186" s="367">
        <v>40</v>
      </c>
      <c r="BK186" s="367">
        <v>0</v>
      </c>
      <c r="BL186" s="367">
        <v>40</v>
      </c>
      <c r="BM186" s="367">
        <v>40</v>
      </c>
      <c r="BN186" s="367">
        <v>40</v>
      </c>
      <c r="BO186" s="367">
        <v>40</v>
      </c>
      <c r="BP186" s="368"/>
      <c r="BQ186" s="355"/>
      <c r="BR186" s="355"/>
      <c r="BS186" s="355"/>
      <c r="BT186" s="355"/>
      <c r="BU186" s="355"/>
      <c r="BV186" s="355"/>
      <c r="BW186" s="355"/>
      <c r="BX186" s="355"/>
      <c r="BY186" s="355"/>
      <c r="BZ186" s="355"/>
      <c r="CA186" s="355"/>
      <c r="CB186" s="355"/>
      <c r="CC186" s="355"/>
      <c r="CD186" s="355"/>
      <c r="CE186" s="355"/>
      <c r="CF186" s="355"/>
      <c r="CG186" s="355"/>
      <c r="CH186" s="355"/>
      <c r="CI186" s="355"/>
      <c r="CJ186" s="355"/>
      <c r="CK186" s="355"/>
      <c r="CL186" s="355"/>
      <c r="CM186" s="355"/>
      <c r="CN186" s="356"/>
    </row>
    <row r="187" spans="2:92" ht="14.4" thickBot="1" x14ac:dyDescent="0.3">
      <c r="B18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87" s="1417" t="s">
        <v>2369</v>
      </c>
      <c r="D187" s="1418" t="s">
        <v>2370</v>
      </c>
      <c r="E187" s="1419" t="s">
        <v>768</v>
      </c>
      <c r="F187" s="1420" t="str">
        <f>VLOOKUP(TBL5_OptBen[[#This Row],[Option Type (defined list)]],'Option Typs_Grps'!B$2:C$47, 2, FALSE)</f>
        <v>Resource Options</v>
      </c>
      <c r="G187" s="1417" t="s">
        <v>1783</v>
      </c>
      <c r="H187" s="1418" t="s">
        <v>1943</v>
      </c>
      <c r="I187" s="1421" t="s">
        <v>354</v>
      </c>
      <c r="J187" s="1422" t="s">
        <v>145</v>
      </c>
      <c r="K187" s="1423">
        <v>2</v>
      </c>
      <c r="L187" s="366"/>
      <c r="M187" s="366"/>
      <c r="N187" s="366"/>
      <c r="O187" s="1552"/>
      <c r="P187" s="1553"/>
      <c r="Q187" s="1554"/>
      <c r="R187" s="1392"/>
      <c r="S187" s="367"/>
      <c r="T187" s="367"/>
      <c r="U187" s="367"/>
      <c r="V187" s="367"/>
      <c r="W187" s="367"/>
      <c r="X187" s="367"/>
      <c r="Y187" s="367"/>
      <c r="Z187" s="367"/>
      <c r="AA187" s="367"/>
      <c r="AB187" s="367"/>
      <c r="AC187" s="367"/>
      <c r="AD187" s="367"/>
      <c r="AE187" s="367"/>
      <c r="AF187" s="367">
        <v>0</v>
      </c>
      <c r="AG187" s="367">
        <v>0</v>
      </c>
      <c r="AH187" s="367">
        <v>0</v>
      </c>
      <c r="AI187" s="367">
        <v>0</v>
      </c>
      <c r="AJ187" s="367">
        <v>0</v>
      </c>
      <c r="AK187" s="367">
        <v>0</v>
      </c>
      <c r="AL187" s="367">
        <v>0</v>
      </c>
      <c r="AM187" s="367">
        <v>0</v>
      </c>
      <c r="AN187" s="367">
        <v>0</v>
      </c>
      <c r="AO187" s="367">
        <v>0</v>
      </c>
      <c r="AP187" s="367">
        <v>0</v>
      </c>
      <c r="AQ187" s="367">
        <v>0</v>
      </c>
      <c r="AR187" s="367">
        <v>0</v>
      </c>
      <c r="AS187" s="367">
        <v>0</v>
      </c>
      <c r="AT187" s="367">
        <v>0</v>
      </c>
      <c r="AU187" s="367">
        <v>0</v>
      </c>
      <c r="AV187" s="367">
        <v>0</v>
      </c>
      <c r="AW187" s="367">
        <v>-35.039383831499997</v>
      </c>
      <c r="AX187" s="367">
        <v>-35.600278831499999</v>
      </c>
      <c r="AY187" s="367">
        <v>-36.959162831500002</v>
      </c>
      <c r="AZ187" s="367">
        <v>0</v>
      </c>
      <c r="BA187" s="367">
        <v>0</v>
      </c>
      <c r="BB187" s="367">
        <v>-39.165785831500003</v>
      </c>
      <c r="BC187" s="367">
        <v>-40</v>
      </c>
      <c r="BD187" s="367">
        <v>0</v>
      </c>
      <c r="BE187" s="367">
        <v>-40</v>
      </c>
      <c r="BF187" s="367">
        <v>-40</v>
      </c>
      <c r="BG187" s="367">
        <v>0</v>
      </c>
      <c r="BH187" s="367">
        <v>0</v>
      </c>
      <c r="BI187" s="367">
        <v>0</v>
      </c>
      <c r="BJ187" s="367">
        <v>-40</v>
      </c>
      <c r="BK187" s="367">
        <v>0</v>
      </c>
      <c r="BL187" s="367">
        <v>-40</v>
      </c>
      <c r="BM187" s="367">
        <v>-40</v>
      </c>
      <c r="BN187" s="367">
        <v>-40</v>
      </c>
      <c r="BO187" s="367">
        <v>-40</v>
      </c>
      <c r="BP187" s="368"/>
      <c r="BQ187" s="355"/>
      <c r="BR187" s="355"/>
      <c r="BS187" s="355"/>
      <c r="BT187" s="355"/>
      <c r="BU187" s="355"/>
      <c r="BV187" s="355"/>
      <c r="BW187" s="355"/>
      <c r="BX187" s="355"/>
      <c r="BY187" s="355"/>
      <c r="BZ187" s="355"/>
      <c r="CA187" s="355"/>
      <c r="CB187" s="355"/>
      <c r="CC187" s="355"/>
      <c r="CD187" s="355"/>
      <c r="CE187" s="355"/>
      <c r="CF187" s="355"/>
      <c r="CG187" s="355"/>
      <c r="CH187" s="355"/>
      <c r="CI187" s="355"/>
      <c r="CJ187" s="355"/>
      <c r="CK187" s="355"/>
      <c r="CL187" s="355"/>
      <c r="CM187" s="355"/>
      <c r="CN187" s="356"/>
    </row>
    <row r="188" spans="2:92" ht="14.4" thickBot="1" x14ac:dyDescent="0.3">
      <c r="B18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8" s="1417" t="s">
        <v>2371</v>
      </c>
      <c r="D188" s="1418" t="s">
        <v>2013</v>
      </c>
      <c r="E188" s="1419" t="s">
        <v>774</v>
      </c>
      <c r="F188" s="1420" t="str">
        <f>VLOOKUP(TBL5_OptBen[[#This Row],[Option Type (defined list)]],'Option Typs_Grps'!B$2:C$47, 2, FALSE)</f>
        <v>Distribution Options</v>
      </c>
      <c r="G188" s="1417" t="s">
        <v>1783</v>
      </c>
      <c r="H188" s="1418" t="s">
        <v>1943</v>
      </c>
      <c r="I188" s="1421" t="s">
        <v>354</v>
      </c>
      <c r="J188" s="1422" t="s">
        <v>145</v>
      </c>
      <c r="K188" s="1423">
        <v>2</v>
      </c>
      <c r="L188" s="366"/>
      <c r="M188" s="366"/>
      <c r="N188" s="366"/>
      <c r="O188" s="1552"/>
      <c r="P188" s="1553"/>
      <c r="Q188" s="1554"/>
      <c r="R188" s="1392"/>
      <c r="S188" s="367"/>
      <c r="T188" s="367"/>
      <c r="U188" s="367"/>
      <c r="V188" s="367">
        <v>-15</v>
      </c>
      <c r="W188" s="367">
        <v>-15</v>
      </c>
      <c r="X188" s="367">
        <v>-15</v>
      </c>
      <c r="Y188" s="367">
        <v>-14.2442723355</v>
      </c>
      <c r="Z188" s="367">
        <v>-12.257596447399999</v>
      </c>
      <c r="AA188" s="367">
        <v>-6.0552805591999999</v>
      </c>
      <c r="AB188" s="367">
        <v>-9.9074005591999992</v>
      </c>
      <c r="AC188" s="367">
        <v>-10.801130559200001</v>
      </c>
      <c r="AD188" s="367">
        <v>-12.1149705592</v>
      </c>
      <c r="AE188" s="367">
        <v>-13.733080559199999</v>
      </c>
      <c r="AF188" s="367">
        <v>0</v>
      </c>
      <c r="AG188" s="367">
        <v>0</v>
      </c>
      <c r="AH188" s="367">
        <v>0</v>
      </c>
      <c r="AI188" s="367">
        <v>0</v>
      </c>
      <c r="AJ188" s="367">
        <v>0</v>
      </c>
      <c r="AK188" s="367">
        <v>0</v>
      </c>
      <c r="AL188" s="367">
        <v>0</v>
      </c>
      <c r="AM188" s="367">
        <v>0</v>
      </c>
      <c r="AN188" s="367">
        <v>0</v>
      </c>
      <c r="AO188" s="367">
        <v>0</v>
      </c>
      <c r="AP188" s="367">
        <v>0</v>
      </c>
      <c r="AQ188" s="367">
        <v>0</v>
      </c>
      <c r="AR188" s="367">
        <v>0</v>
      </c>
      <c r="AS188" s="367">
        <v>0</v>
      </c>
      <c r="AT188" s="367">
        <v>0</v>
      </c>
      <c r="AU188" s="367">
        <v>0</v>
      </c>
      <c r="AV188" s="367">
        <v>0</v>
      </c>
      <c r="AW188" s="367">
        <v>0</v>
      </c>
      <c r="AX188" s="367">
        <v>0</v>
      </c>
      <c r="AY188" s="367">
        <v>0</v>
      </c>
      <c r="AZ188" s="367">
        <v>0</v>
      </c>
      <c r="BA188" s="367">
        <v>0</v>
      </c>
      <c r="BB188" s="367">
        <v>0</v>
      </c>
      <c r="BC188" s="367">
        <v>0</v>
      </c>
      <c r="BD188" s="367">
        <v>0</v>
      </c>
      <c r="BE188" s="367">
        <v>0</v>
      </c>
      <c r="BF188" s="367">
        <v>0</v>
      </c>
      <c r="BG188" s="367">
        <v>0</v>
      </c>
      <c r="BH188" s="367">
        <v>0</v>
      </c>
      <c r="BI188" s="367">
        <v>0</v>
      </c>
      <c r="BJ188" s="367">
        <v>0</v>
      </c>
      <c r="BK188" s="367">
        <v>0</v>
      </c>
      <c r="BL188" s="367">
        <v>0</v>
      </c>
      <c r="BM188" s="367">
        <v>0</v>
      </c>
      <c r="BN188" s="367">
        <v>0</v>
      </c>
      <c r="BO188" s="367">
        <v>0</v>
      </c>
      <c r="BP188" s="368"/>
      <c r="BQ188" s="355"/>
      <c r="BR188" s="355"/>
      <c r="BS188" s="355"/>
      <c r="BT188" s="355"/>
      <c r="BU188" s="355"/>
      <c r="BV188" s="355"/>
      <c r="BW188" s="355"/>
      <c r="BX188" s="355"/>
      <c r="BY188" s="355"/>
      <c r="BZ188" s="355"/>
      <c r="CA188" s="355"/>
      <c r="CB188" s="355"/>
      <c r="CC188" s="355"/>
      <c r="CD188" s="355"/>
      <c r="CE188" s="355"/>
      <c r="CF188" s="355"/>
      <c r="CG188" s="355"/>
      <c r="CH188" s="355"/>
      <c r="CI188" s="355"/>
      <c r="CJ188" s="355"/>
      <c r="CK188" s="355"/>
      <c r="CL188" s="355"/>
      <c r="CM188" s="355"/>
      <c r="CN188" s="356"/>
    </row>
    <row r="189" spans="2:92" ht="14.4" thickBot="1" x14ac:dyDescent="0.3">
      <c r="B18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9" s="1417" t="s">
        <v>2371</v>
      </c>
      <c r="D189" s="1418" t="s">
        <v>2013</v>
      </c>
      <c r="E189" s="1419" t="s">
        <v>774</v>
      </c>
      <c r="F189" s="1420" t="str">
        <f>VLOOKUP(TBL5_OptBen[[#This Row],[Option Type (defined list)]],'Option Typs_Grps'!B$2:C$47, 2, FALSE)</f>
        <v>Distribution Options</v>
      </c>
      <c r="G189" s="1417" t="s">
        <v>1783</v>
      </c>
      <c r="H189" s="1418" t="s">
        <v>1943</v>
      </c>
      <c r="I189" s="1421" t="s">
        <v>1497</v>
      </c>
      <c r="J189" s="1422" t="s">
        <v>145</v>
      </c>
      <c r="K189" s="1423">
        <v>2</v>
      </c>
      <c r="L189" s="366"/>
      <c r="M189" s="366"/>
      <c r="N189" s="366"/>
      <c r="O189" s="1552"/>
      <c r="P189" s="1553"/>
      <c r="Q189" s="1554"/>
      <c r="R189" s="1392"/>
      <c r="S189" s="367"/>
      <c r="T189" s="367"/>
      <c r="U189" s="367"/>
      <c r="V189" s="367">
        <v>15</v>
      </c>
      <c r="W189" s="367">
        <v>15</v>
      </c>
      <c r="X189" s="367">
        <v>15</v>
      </c>
      <c r="Y189" s="367">
        <v>14.2442723355</v>
      </c>
      <c r="Z189" s="367">
        <v>12.257596447399999</v>
      </c>
      <c r="AA189" s="367">
        <v>6.0552805591999999</v>
      </c>
      <c r="AB189" s="367">
        <v>9.9074005591999992</v>
      </c>
      <c r="AC189" s="367">
        <v>10.801130559200001</v>
      </c>
      <c r="AD189" s="367">
        <v>12.1149705592</v>
      </c>
      <c r="AE189" s="367">
        <v>13.733080559199999</v>
      </c>
      <c r="AF189" s="367">
        <v>0</v>
      </c>
      <c r="AG189" s="367">
        <v>0</v>
      </c>
      <c r="AH189" s="367">
        <v>0</v>
      </c>
      <c r="AI189" s="367">
        <v>0</v>
      </c>
      <c r="AJ189" s="367">
        <v>0</v>
      </c>
      <c r="AK189" s="367">
        <v>0</v>
      </c>
      <c r="AL189" s="367">
        <v>0</v>
      </c>
      <c r="AM189" s="367">
        <v>0</v>
      </c>
      <c r="AN189" s="367">
        <v>0</v>
      </c>
      <c r="AO189" s="367">
        <v>0</v>
      </c>
      <c r="AP189" s="367">
        <v>0</v>
      </c>
      <c r="AQ189" s="367">
        <v>0</v>
      </c>
      <c r="AR189" s="367">
        <v>0</v>
      </c>
      <c r="AS189" s="367">
        <v>0</v>
      </c>
      <c r="AT189" s="367">
        <v>0</v>
      </c>
      <c r="AU189" s="367">
        <v>0</v>
      </c>
      <c r="AV189" s="367">
        <v>0</v>
      </c>
      <c r="AW189" s="367">
        <v>0</v>
      </c>
      <c r="AX189" s="367">
        <v>0</v>
      </c>
      <c r="AY189" s="367">
        <v>0</v>
      </c>
      <c r="AZ189" s="367">
        <v>0</v>
      </c>
      <c r="BA189" s="367">
        <v>0</v>
      </c>
      <c r="BB189" s="367">
        <v>0</v>
      </c>
      <c r="BC189" s="367">
        <v>0</v>
      </c>
      <c r="BD189" s="367">
        <v>0</v>
      </c>
      <c r="BE189" s="367">
        <v>0</v>
      </c>
      <c r="BF189" s="367">
        <v>0</v>
      </c>
      <c r="BG189" s="367">
        <v>0</v>
      </c>
      <c r="BH189" s="367">
        <v>0</v>
      </c>
      <c r="BI189" s="367">
        <v>0</v>
      </c>
      <c r="BJ189" s="367">
        <v>0</v>
      </c>
      <c r="BK189" s="367">
        <v>0</v>
      </c>
      <c r="BL189" s="367">
        <v>0</v>
      </c>
      <c r="BM189" s="367">
        <v>0</v>
      </c>
      <c r="BN189" s="367">
        <v>0</v>
      </c>
      <c r="BO189" s="367">
        <v>0</v>
      </c>
      <c r="BP189" s="368"/>
      <c r="BQ189" s="355"/>
      <c r="BR189" s="355"/>
      <c r="BS189" s="355"/>
      <c r="BT189" s="355"/>
      <c r="BU189" s="355"/>
      <c r="BV189" s="355"/>
      <c r="BW189" s="355"/>
      <c r="BX189" s="355"/>
      <c r="BY189" s="355"/>
      <c r="BZ189" s="355"/>
      <c r="CA189" s="355"/>
      <c r="CB189" s="355"/>
      <c r="CC189" s="355"/>
      <c r="CD189" s="355"/>
      <c r="CE189" s="355"/>
      <c r="CF189" s="355"/>
      <c r="CG189" s="355"/>
      <c r="CH189" s="355"/>
      <c r="CI189" s="355"/>
      <c r="CJ189" s="355"/>
      <c r="CK189" s="355"/>
      <c r="CL189" s="355"/>
      <c r="CM189" s="355"/>
      <c r="CN189" s="356"/>
    </row>
    <row r="190" spans="2:92" ht="14.4" thickBot="1" x14ac:dyDescent="0.3">
      <c r="B19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0" s="1417" t="s">
        <v>2372</v>
      </c>
      <c r="D190" s="1418" t="s">
        <v>2014</v>
      </c>
      <c r="E190" s="1419" t="s">
        <v>774</v>
      </c>
      <c r="F190" s="1420" t="str">
        <f>VLOOKUP(TBL5_OptBen[[#This Row],[Option Type (defined list)]],'Option Typs_Grps'!B$2:C$47, 2, FALSE)</f>
        <v>Distribution Options</v>
      </c>
      <c r="G190" s="1417" t="s">
        <v>1783</v>
      </c>
      <c r="H190" s="1418" t="s">
        <v>1943</v>
      </c>
      <c r="I190" s="1421" t="s">
        <v>1509</v>
      </c>
      <c r="J190" s="1422" t="s">
        <v>145</v>
      </c>
      <c r="K190" s="1423">
        <v>2</v>
      </c>
      <c r="L190" s="366"/>
      <c r="M190" s="366"/>
      <c r="N190" s="366">
        <v>0</v>
      </c>
      <c r="O190" s="1552">
        <v>0</v>
      </c>
      <c r="P190" s="1553">
        <v>0</v>
      </c>
      <c r="Q190" s="1554">
        <v>0</v>
      </c>
      <c r="R190" s="1392">
        <v>0</v>
      </c>
      <c r="S190" s="367">
        <v>0</v>
      </c>
      <c r="T190" s="367">
        <v>0</v>
      </c>
      <c r="U190" s="367">
        <v>0</v>
      </c>
      <c r="V190" s="367">
        <v>0</v>
      </c>
      <c r="W190" s="367">
        <v>0</v>
      </c>
      <c r="X190" s="367">
        <v>0</v>
      </c>
      <c r="Y190" s="367">
        <v>0</v>
      </c>
      <c r="Z190" s="367">
        <v>0</v>
      </c>
      <c r="AA190" s="367">
        <v>0</v>
      </c>
      <c r="AB190" s="367">
        <v>0</v>
      </c>
      <c r="AC190" s="367">
        <v>0</v>
      </c>
      <c r="AD190" s="367">
        <v>0</v>
      </c>
      <c r="AE190" s="367">
        <v>0</v>
      </c>
      <c r="AF190" s="367">
        <v>0</v>
      </c>
      <c r="AG190" s="367">
        <v>0</v>
      </c>
      <c r="AH190" s="367">
        <v>0</v>
      </c>
      <c r="AI190" s="367">
        <v>0</v>
      </c>
      <c r="AJ190" s="367">
        <v>0</v>
      </c>
      <c r="AK190" s="367">
        <v>0</v>
      </c>
      <c r="AL190" s="367">
        <v>0</v>
      </c>
      <c r="AM190" s="367">
        <v>0</v>
      </c>
      <c r="AN190" s="367">
        <v>0</v>
      </c>
      <c r="AO190" s="367">
        <v>0</v>
      </c>
      <c r="AP190" s="367">
        <v>0</v>
      </c>
      <c r="AQ190" s="367">
        <v>0</v>
      </c>
      <c r="AR190" s="367">
        <v>0</v>
      </c>
      <c r="AS190" s="367">
        <v>0</v>
      </c>
      <c r="AT190" s="367">
        <v>0</v>
      </c>
      <c r="AU190" s="367">
        <v>0</v>
      </c>
      <c r="AV190" s="367">
        <v>0</v>
      </c>
      <c r="AW190" s="367">
        <v>0</v>
      </c>
      <c r="AX190" s="367">
        <v>0</v>
      </c>
      <c r="AY190" s="367">
        <v>0</v>
      </c>
      <c r="AZ190" s="367">
        <v>0</v>
      </c>
      <c r="BA190" s="367">
        <v>0</v>
      </c>
      <c r="BB190" s="367">
        <v>0</v>
      </c>
      <c r="BC190" s="367">
        <v>0</v>
      </c>
      <c r="BD190" s="367">
        <v>0</v>
      </c>
      <c r="BE190" s="367">
        <v>0</v>
      </c>
      <c r="BF190" s="367">
        <v>0</v>
      </c>
      <c r="BG190" s="367">
        <v>0</v>
      </c>
      <c r="BH190" s="367">
        <v>0</v>
      </c>
      <c r="BI190" s="367">
        <v>0</v>
      </c>
      <c r="BJ190" s="367">
        <v>0</v>
      </c>
      <c r="BK190" s="367">
        <v>0</v>
      </c>
      <c r="BL190" s="367">
        <v>0</v>
      </c>
      <c r="BM190" s="367">
        <v>0</v>
      </c>
      <c r="BN190" s="367">
        <v>0</v>
      </c>
      <c r="BO190" s="367">
        <v>0</v>
      </c>
      <c r="BP190" s="368"/>
      <c r="BQ190" s="355"/>
      <c r="BR190" s="355"/>
      <c r="BS190" s="355"/>
      <c r="BT190" s="355"/>
      <c r="BU190" s="355"/>
      <c r="BV190" s="355"/>
      <c r="BW190" s="355"/>
      <c r="BX190" s="355"/>
      <c r="BY190" s="355"/>
      <c r="BZ190" s="355"/>
      <c r="CA190" s="355"/>
      <c r="CB190" s="355"/>
      <c r="CC190" s="355"/>
      <c r="CD190" s="355"/>
      <c r="CE190" s="355"/>
      <c r="CF190" s="355"/>
      <c r="CG190" s="355"/>
      <c r="CH190" s="355"/>
      <c r="CI190" s="355"/>
      <c r="CJ190" s="355"/>
      <c r="CK190" s="355"/>
      <c r="CL190" s="355"/>
      <c r="CM190" s="355"/>
      <c r="CN190" s="356"/>
    </row>
    <row r="191" spans="2:92" ht="14.4" thickBot="1" x14ac:dyDescent="0.3">
      <c r="B19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1" s="1417" t="s">
        <v>2372</v>
      </c>
      <c r="D191" s="1418" t="s">
        <v>2014</v>
      </c>
      <c r="E191" s="1419" t="s">
        <v>774</v>
      </c>
      <c r="F191" s="1420" t="str">
        <f>VLOOKUP(TBL5_OptBen[[#This Row],[Option Type (defined list)]],'Option Typs_Grps'!B$2:C$47, 2, FALSE)</f>
        <v>Distribution Options</v>
      </c>
      <c r="G191" s="1417" t="s">
        <v>1783</v>
      </c>
      <c r="H191" s="1418" t="s">
        <v>1943</v>
      </c>
      <c r="I191" s="1421" t="s">
        <v>354</v>
      </c>
      <c r="J191" s="1422" t="s">
        <v>145</v>
      </c>
      <c r="K191" s="1423">
        <v>2</v>
      </c>
      <c r="L191" s="366"/>
      <c r="M191" s="366"/>
      <c r="N191" s="366">
        <v>0</v>
      </c>
      <c r="O191" s="1552">
        <v>0</v>
      </c>
      <c r="P191" s="1553">
        <v>0</v>
      </c>
      <c r="Q191" s="1554">
        <v>0</v>
      </c>
      <c r="R191" s="1392">
        <v>0</v>
      </c>
      <c r="S191" s="367">
        <v>0</v>
      </c>
      <c r="T191" s="367">
        <v>0</v>
      </c>
      <c r="U191" s="367">
        <v>0</v>
      </c>
      <c r="V191" s="367">
        <v>0</v>
      </c>
      <c r="W191" s="367">
        <v>0</v>
      </c>
      <c r="X191" s="367">
        <v>0</v>
      </c>
      <c r="Y191" s="367">
        <v>0</v>
      </c>
      <c r="Z191" s="367">
        <v>0</v>
      </c>
      <c r="AA191" s="367">
        <v>0</v>
      </c>
      <c r="AB191" s="367">
        <v>0</v>
      </c>
      <c r="AC191" s="367">
        <v>0</v>
      </c>
      <c r="AD191" s="367">
        <v>0</v>
      </c>
      <c r="AE191" s="367">
        <v>0</v>
      </c>
      <c r="AF191" s="367">
        <v>0</v>
      </c>
      <c r="AG191" s="367">
        <v>0</v>
      </c>
      <c r="AH191" s="367">
        <v>0</v>
      </c>
      <c r="AI191" s="367">
        <v>0</v>
      </c>
      <c r="AJ191" s="367">
        <v>0</v>
      </c>
      <c r="AK191" s="367">
        <v>0</v>
      </c>
      <c r="AL191" s="367">
        <v>0</v>
      </c>
      <c r="AM191" s="367">
        <v>0</v>
      </c>
      <c r="AN191" s="367">
        <v>0</v>
      </c>
      <c r="AO191" s="367">
        <v>0</v>
      </c>
      <c r="AP191" s="367">
        <v>0</v>
      </c>
      <c r="AQ191" s="367">
        <v>0</v>
      </c>
      <c r="AR191" s="367">
        <v>0</v>
      </c>
      <c r="AS191" s="367">
        <v>0</v>
      </c>
      <c r="AT191" s="367">
        <v>0</v>
      </c>
      <c r="AU191" s="367">
        <v>0</v>
      </c>
      <c r="AV191" s="367">
        <v>0</v>
      </c>
      <c r="AW191" s="367">
        <v>0</v>
      </c>
      <c r="AX191" s="367">
        <v>0</v>
      </c>
      <c r="AY191" s="367">
        <v>0</v>
      </c>
      <c r="AZ191" s="367">
        <v>0</v>
      </c>
      <c r="BA191" s="367">
        <v>0</v>
      </c>
      <c r="BB191" s="367">
        <v>0</v>
      </c>
      <c r="BC191" s="367">
        <v>0</v>
      </c>
      <c r="BD191" s="367">
        <v>0</v>
      </c>
      <c r="BE191" s="367">
        <v>0</v>
      </c>
      <c r="BF191" s="367">
        <v>0</v>
      </c>
      <c r="BG191" s="367">
        <v>0</v>
      </c>
      <c r="BH191" s="367">
        <v>0</v>
      </c>
      <c r="BI191" s="367">
        <v>0</v>
      </c>
      <c r="BJ191" s="367">
        <v>0</v>
      </c>
      <c r="BK191" s="367">
        <v>0</v>
      </c>
      <c r="BL191" s="367">
        <v>0</v>
      </c>
      <c r="BM191" s="367">
        <v>0</v>
      </c>
      <c r="BN191" s="367">
        <v>0</v>
      </c>
      <c r="BO191" s="367">
        <v>0</v>
      </c>
      <c r="BP191" s="368"/>
      <c r="BQ191" s="355"/>
      <c r="BR191" s="355"/>
      <c r="BS191" s="355"/>
      <c r="BT191" s="355"/>
      <c r="BU191" s="355"/>
      <c r="BV191" s="355"/>
      <c r="BW191" s="355"/>
      <c r="BX191" s="355"/>
      <c r="BY191" s="355"/>
      <c r="BZ191" s="355"/>
      <c r="CA191" s="355"/>
      <c r="CB191" s="355"/>
      <c r="CC191" s="355"/>
      <c r="CD191" s="355"/>
      <c r="CE191" s="355"/>
      <c r="CF191" s="355"/>
      <c r="CG191" s="355"/>
      <c r="CH191" s="355"/>
      <c r="CI191" s="355"/>
      <c r="CJ191" s="355"/>
      <c r="CK191" s="355"/>
      <c r="CL191" s="355"/>
      <c r="CM191" s="355"/>
      <c r="CN191" s="356"/>
    </row>
    <row r="192" spans="2:92" ht="14.4" thickBot="1" x14ac:dyDescent="0.3">
      <c r="B19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2" s="1417" t="s">
        <v>2373</v>
      </c>
      <c r="D192" s="1418" t="s">
        <v>2015</v>
      </c>
      <c r="E192" s="1419" t="s">
        <v>774</v>
      </c>
      <c r="F192" s="1420" t="str">
        <f>VLOOKUP(TBL5_OptBen[[#This Row],[Option Type (defined list)]],'Option Typs_Grps'!B$2:C$47, 2, FALSE)</f>
        <v>Distribution Options</v>
      </c>
      <c r="G192" s="1417" t="s">
        <v>1783</v>
      </c>
      <c r="H192" s="1418" t="s">
        <v>1943</v>
      </c>
      <c r="I192" s="1421" t="s">
        <v>1509</v>
      </c>
      <c r="J192" s="1422" t="s">
        <v>145</v>
      </c>
      <c r="K192" s="1423">
        <v>2</v>
      </c>
      <c r="L192" s="366"/>
      <c r="M192" s="366"/>
      <c r="N192" s="366"/>
      <c r="O192" s="1552"/>
      <c r="P192" s="1553"/>
      <c r="Q192" s="1554"/>
      <c r="R192" s="1392"/>
      <c r="S192" s="367">
        <v>15</v>
      </c>
      <c r="T192" s="367">
        <v>15</v>
      </c>
      <c r="U192" s="367">
        <v>15</v>
      </c>
      <c r="V192" s="367">
        <v>15</v>
      </c>
      <c r="W192" s="367">
        <v>15</v>
      </c>
      <c r="X192" s="367">
        <v>15</v>
      </c>
      <c r="Y192" s="367">
        <v>15</v>
      </c>
      <c r="Z192" s="367">
        <v>15</v>
      </c>
      <c r="AA192" s="367">
        <v>15</v>
      </c>
      <c r="AB192" s="367">
        <v>15</v>
      </c>
      <c r="AC192" s="367">
        <v>15</v>
      </c>
      <c r="AD192" s="367">
        <v>15</v>
      </c>
      <c r="AE192" s="367">
        <v>15</v>
      </c>
      <c r="AF192" s="367">
        <v>15</v>
      </c>
      <c r="AG192" s="367">
        <v>15</v>
      </c>
      <c r="AH192" s="367">
        <v>9.2577629258999998</v>
      </c>
      <c r="AI192" s="367">
        <v>8.1550269258999997</v>
      </c>
      <c r="AJ192" s="367">
        <v>6.0100819258999998</v>
      </c>
      <c r="AK192" s="367">
        <v>4.2123789259000004</v>
      </c>
      <c r="AL192" s="367">
        <v>4.9608539259000004</v>
      </c>
      <c r="AM192" s="367">
        <v>6.0290009259000001</v>
      </c>
      <c r="AN192" s="367">
        <v>6.8334769259000003</v>
      </c>
      <c r="AO192" s="367">
        <v>7.4092539258999999</v>
      </c>
      <c r="AP192" s="367">
        <v>8.3275609259000003</v>
      </c>
      <c r="AQ192" s="367">
        <v>7.3736609259000003</v>
      </c>
      <c r="AR192" s="367">
        <v>6.6850789259000001</v>
      </c>
      <c r="AS192" s="367">
        <v>5.9582997573999998</v>
      </c>
      <c r="AT192" s="367">
        <v>5.5577479259000002</v>
      </c>
      <c r="AU192" s="367">
        <v>4.6524749259</v>
      </c>
      <c r="AV192" s="367">
        <v>4.4837409259000003</v>
      </c>
      <c r="AW192" s="367">
        <v>2.9116459258999998</v>
      </c>
      <c r="AX192" s="367">
        <v>2.8511109259</v>
      </c>
      <c r="AY192" s="367">
        <v>1.9793869259000001</v>
      </c>
      <c r="AZ192" s="367">
        <v>1.7018299259</v>
      </c>
      <c r="BA192" s="367">
        <v>0.90182092589999996</v>
      </c>
      <c r="BB192" s="367">
        <v>0.97879392590000003</v>
      </c>
      <c r="BC192" s="367">
        <v>0.38889975739999999</v>
      </c>
      <c r="BD192" s="367">
        <v>0.64343975740000003</v>
      </c>
      <c r="BE192" s="367">
        <v>0.89016975740000004</v>
      </c>
      <c r="BF192" s="367">
        <v>1.1402497573999999</v>
      </c>
      <c r="BG192" s="367">
        <v>1.3849597574000001</v>
      </c>
      <c r="BH192" s="367">
        <v>1.6207397574</v>
      </c>
      <c r="BI192" s="367">
        <v>1.8555197574</v>
      </c>
      <c r="BJ192" s="367">
        <v>2.0996197574000002</v>
      </c>
      <c r="BK192" s="367">
        <v>2.3958197574</v>
      </c>
      <c r="BL192" s="367">
        <v>2.6683197573999999</v>
      </c>
      <c r="BM192" s="367">
        <v>2.9395197573999998</v>
      </c>
      <c r="BN192" s="367">
        <v>3.2140197574</v>
      </c>
      <c r="BO192" s="367">
        <v>3.4877197573999998</v>
      </c>
      <c r="BP192" s="368"/>
      <c r="BQ192" s="355"/>
      <c r="BR192" s="355"/>
      <c r="BS192" s="355"/>
      <c r="BT192" s="355"/>
      <c r="BU192" s="355"/>
      <c r="BV192" s="355"/>
      <c r="BW192" s="355"/>
      <c r="BX192" s="355"/>
      <c r="BY192" s="355"/>
      <c r="BZ192" s="355"/>
      <c r="CA192" s="355"/>
      <c r="CB192" s="355"/>
      <c r="CC192" s="355"/>
      <c r="CD192" s="355"/>
      <c r="CE192" s="355"/>
      <c r="CF192" s="355"/>
      <c r="CG192" s="355"/>
      <c r="CH192" s="355"/>
      <c r="CI192" s="355"/>
      <c r="CJ192" s="355"/>
      <c r="CK192" s="355"/>
      <c r="CL192" s="355"/>
      <c r="CM192" s="355"/>
      <c r="CN192" s="356"/>
    </row>
    <row r="193" spans="2:92" ht="14.4" thickBot="1" x14ac:dyDescent="0.3">
      <c r="B19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3" s="1417" t="s">
        <v>2373</v>
      </c>
      <c r="D193" s="1418" t="s">
        <v>2015</v>
      </c>
      <c r="E193" s="1419" t="s">
        <v>774</v>
      </c>
      <c r="F193" s="1420" t="str">
        <f>VLOOKUP(TBL5_OptBen[[#This Row],[Option Type (defined list)]],'Option Typs_Grps'!B$2:C$47, 2, FALSE)</f>
        <v>Distribution Options</v>
      </c>
      <c r="G193" s="1417" t="s">
        <v>1783</v>
      </c>
      <c r="H193" s="1418" t="s">
        <v>1943</v>
      </c>
      <c r="I193" s="1421" t="s">
        <v>354</v>
      </c>
      <c r="J193" s="1422" t="s">
        <v>145</v>
      </c>
      <c r="K193" s="1423">
        <v>2</v>
      </c>
      <c r="L193" s="366"/>
      <c r="M193" s="366"/>
      <c r="N193" s="366"/>
      <c r="O193" s="1552"/>
      <c r="P193" s="1553"/>
      <c r="Q193" s="1554"/>
      <c r="R193" s="1392"/>
      <c r="S193" s="367">
        <v>-15</v>
      </c>
      <c r="T193" s="367">
        <v>-15</v>
      </c>
      <c r="U193" s="367">
        <v>-15</v>
      </c>
      <c r="V193" s="367">
        <v>-15</v>
      </c>
      <c r="W193" s="367">
        <v>-15</v>
      </c>
      <c r="X193" s="367">
        <v>-15</v>
      </c>
      <c r="Y193" s="367">
        <v>-15</v>
      </c>
      <c r="Z193" s="367">
        <v>-15</v>
      </c>
      <c r="AA193" s="367">
        <v>-15</v>
      </c>
      <c r="AB193" s="367">
        <v>-15</v>
      </c>
      <c r="AC193" s="367">
        <v>-15</v>
      </c>
      <c r="AD193" s="367">
        <v>-15</v>
      </c>
      <c r="AE193" s="367">
        <v>-15</v>
      </c>
      <c r="AF193" s="367">
        <v>-15</v>
      </c>
      <c r="AG193" s="367">
        <v>-15</v>
      </c>
      <c r="AH193" s="367">
        <v>-9.2577629258999998</v>
      </c>
      <c r="AI193" s="367">
        <v>-8.1550269258999997</v>
      </c>
      <c r="AJ193" s="367">
        <v>-6.0100819258999998</v>
      </c>
      <c r="AK193" s="367">
        <v>-4.2123789259000004</v>
      </c>
      <c r="AL193" s="367">
        <v>-4.9608539259000004</v>
      </c>
      <c r="AM193" s="367">
        <v>-6.0290009259000001</v>
      </c>
      <c r="AN193" s="367">
        <v>-6.8334769259000003</v>
      </c>
      <c r="AO193" s="367">
        <v>-7.4092539258999999</v>
      </c>
      <c r="AP193" s="367">
        <v>-8.3275609259000003</v>
      </c>
      <c r="AQ193" s="367">
        <v>-7.3736609259000003</v>
      </c>
      <c r="AR193" s="367">
        <v>-6.6850789259000001</v>
      </c>
      <c r="AS193" s="367">
        <v>-5.9582997573999998</v>
      </c>
      <c r="AT193" s="367">
        <v>-5.5577479259000002</v>
      </c>
      <c r="AU193" s="367">
        <v>-4.6524749259</v>
      </c>
      <c r="AV193" s="367">
        <v>-4.4837409259000003</v>
      </c>
      <c r="AW193" s="367">
        <v>-2.9116459258999998</v>
      </c>
      <c r="AX193" s="367">
        <v>-2.8511109259</v>
      </c>
      <c r="AY193" s="367">
        <v>-1.9793869259000001</v>
      </c>
      <c r="AZ193" s="367">
        <v>-1.7018299259</v>
      </c>
      <c r="BA193" s="367">
        <v>-0.90182092589999996</v>
      </c>
      <c r="BB193" s="367">
        <v>-0.97879392590000003</v>
      </c>
      <c r="BC193" s="367">
        <v>-0.38889975739999999</v>
      </c>
      <c r="BD193" s="367">
        <v>-0.64343975740000003</v>
      </c>
      <c r="BE193" s="367">
        <v>-0.89016975740000004</v>
      </c>
      <c r="BF193" s="367">
        <v>-1.1402497573999999</v>
      </c>
      <c r="BG193" s="367">
        <v>-1.3849597574000001</v>
      </c>
      <c r="BH193" s="367">
        <v>-1.6207397574</v>
      </c>
      <c r="BI193" s="367">
        <v>-1.8555197574</v>
      </c>
      <c r="BJ193" s="367">
        <v>-2.0996197574000002</v>
      </c>
      <c r="BK193" s="367">
        <v>-2.3958197574</v>
      </c>
      <c r="BL193" s="367">
        <v>-2.6683197573999999</v>
      </c>
      <c r="BM193" s="367">
        <v>-2.9395197573999998</v>
      </c>
      <c r="BN193" s="367">
        <v>-3.2140197574</v>
      </c>
      <c r="BO193" s="367">
        <v>-3.4877197573999998</v>
      </c>
      <c r="BP193" s="368"/>
      <c r="BQ193" s="355"/>
      <c r="BR193" s="355"/>
      <c r="BS193" s="355"/>
      <c r="BT193" s="355"/>
      <c r="BU193" s="355"/>
      <c r="BV193" s="355"/>
      <c r="BW193" s="355"/>
      <c r="BX193" s="355"/>
      <c r="BY193" s="355"/>
      <c r="BZ193" s="355"/>
      <c r="CA193" s="355"/>
      <c r="CB193" s="355"/>
      <c r="CC193" s="355"/>
      <c r="CD193" s="355"/>
      <c r="CE193" s="355"/>
      <c r="CF193" s="355"/>
      <c r="CG193" s="355"/>
      <c r="CH193" s="355"/>
      <c r="CI193" s="355"/>
      <c r="CJ193" s="355"/>
      <c r="CK193" s="355"/>
      <c r="CL193" s="355"/>
      <c r="CM193" s="355"/>
      <c r="CN193" s="356"/>
    </row>
    <row r="194" spans="2:92" ht="14.4" thickBot="1" x14ac:dyDescent="0.3">
      <c r="B19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4" s="1417" t="s">
        <v>2374</v>
      </c>
      <c r="D194" s="1418" t="s">
        <v>2016</v>
      </c>
      <c r="E194" s="1419" t="s">
        <v>774</v>
      </c>
      <c r="F194" s="1420" t="str">
        <f>VLOOKUP(TBL5_OptBen[[#This Row],[Option Type (defined list)]],'Option Typs_Grps'!B$2:C$47, 2, FALSE)</f>
        <v>Distribution Options</v>
      </c>
      <c r="G194" s="1417" t="s">
        <v>1783</v>
      </c>
      <c r="H194" s="1418" t="s">
        <v>1943</v>
      </c>
      <c r="I194" s="1421" t="s">
        <v>1497</v>
      </c>
      <c r="J194" s="1422" t="s">
        <v>145</v>
      </c>
      <c r="K194" s="1423">
        <v>2</v>
      </c>
      <c r="L194" s="366"/>
      <c r="M194" s="366"/>
      <c r="N194" s="366"/>
      <c r="O194" s="1552"/>
      <c r="P194" s="1553"/>
      <c r="Q194" s="1554"/>
      <c r="R194" s="1392"/>
      <c r="S194" s="367"/>
      <c r="T194" s="367"/>
      <c r="U194" s="367"/>
      <c r="V194" s="367"/>
      <c r="W194" s="367"/>
      <c r="X194" s="367">
        <v>21</v>
      </c>
      <c r="Y194" s="367">
        <v>21</v>
      </c>
      <c r="Z194" s="367">
        <v>21</v>
      </c>
      <c r="AA194" s="367">
        <v>21</v>
      </c>
      <c r="AB194" s="367">
        <v>21</v>
      </c>
      <c r="AC194" s="367">
        <v>21</v>
      </c>
      <c r="AD194" s="367">
        <v>21</v>
      </c>
      <c r="AE194" s="367">
        <v>21</v>
      </c>
      <c r="AF194" s="367">
        <v>21</v>
      </c>
      <c r="AG194" s="367">
        <v>21</v>
      </c>
      <c r="AH194" s="367">
        <v>21</v>
      </c>
      <c r="AI194" s="367">
        <v>21</v>
      </c>
      <c r="AJ194" s="367">
        <v>21</v>
      </c>
      <c r="AK194" s="367">
        <v>21</v>
      </c>
      <c r="AL194" s="367">
        <v>21</v>
      </c>
      <c r="AM194" s="367">
        <v>21</v>
      </c>
      <c r="AN194" s="367">
        <v>21</v>
      </c>
      <c r="AO194" s="367">
        <v>21</v>
      </c>
      <c r="AP194" s="367">
        <v>21</v>
      </c>
      <c r="AQ194" s="367">
        <v>21</v>
      </c>
      <c r="AR194" s="367">
        <v>21</v>
      </c>
      <c r="AS194" s="367">
        <v>21</v>
      </c>
      <c r="AT194" s="367">
        <v>21</v>
      </c>
      <c r="AU194" s="367">
        <v>21</v>
      </c>
      <c r="AV194" s="367">
        <v>21</v>
      </c>
      <c r="AW194" s="367">
        <v>21</v>
      </c>
      <c r="AX194" s="367">
        <v>21</v>
      </c>
      <c r="AY194" s="367">
        <v>21</v>
      </c>
      <c r="AZ194" s="367">
        <v>21</v>
      </c>
      <c r="BA194" s="367">
        <v>21</v>
      </c>
      <c r="BB194" s="367">
        <v>21</v>
      </c>
      <c r="BC194" s="367">
        <v>21</v>
      </c>
      <c r="BD194" s="367">
        <v>21</v>
      </c>
      <c r="BE194" s="367">
        <v>21</v>
      </c>
      <c r="BF194" s="367">
        <v>21</v>
      </c>
      <c r="BG194" s="367">
        <v>21</v>
      </c>
      <c r="BH194" s="367">
        <v>21</v>
      </c>
      <c r="BI194" s="367">
        <v>21</v>
      </c>
      <c r="BJ194" s="367">
        <v>21</v>
      </c>
      <c r="BK194" s="367">
        <v>21</v>
      </c>
      <c r="BL194" s="367">
        <v>21</v>
      </c>
      <c r="BM194" s="367">
        <v>21</v>
      </c>
      <c r="BN194" s="367">
        <v>21</v>
      </c>
      <c r="BO194" s="367">
        <v>21</v>
      </c>
      <c r="BP194" s="368"/>
      <c r="BQ194" s="355"/>
      <c r="BR194" s="355"/>
      <c r="BS194" s="355"/>
      <c r="BT194" s="355"/>
      <c r="BU194" s="355"/>
      <c r="BV194" s="355"/>
      <c r="BW194" s="355"/>
      <c r="BX194" s="355"/>
      <c r="BY194" s="355"/>
      <c r="BZ194" s="355"/>
      <c r="CA194" s="355"/>
      <c r="CB194" s="355"/>
      <c r="CC194" s="355"/>
      <c r="CD194" s="355"/>
      <c r="CE194" s="355"/>
      <c r="CF194" s="355"/>
      <c r="CG194" s="355"/>
      <c r="CH194" s="355"/>
      <c r="CI194" s="355"/>
      <c r="CJ194" s="355"/>
      <c r="CK194" s="355"/>
      <c r="CL194" s="355"/>
      <c r="CM194" s="355"/>
      <c r="CN194" s="356"/>
    </row>
    <row r="195" spans="2:92" ht="14.4" thickBot="1" x14ac:dyDescent="0.3">
      <c r="B19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95" s="1417" t="s">
        <v>2374</v>
      </c>
      <c r="D195" s="1418" t="s">
        <v>2016</v>
      </c>
      <c r="E195" s="1419" t="s">
        <v>774</v>
      </c>
      <c r="F195" s="1420" t="str">
        <f>VLOOKUP(TBL5_OptBen[[#This Row],[Option Type (defined list)]],'Option Typs_Grps'!B$2:C$47, 2, FALSE)</f>
        <v>Distribution Options</v>
      </c>
      <c r="G195" s="1417" t="s">
        <v>1783</v>
      </c>
      <c r="H195" s="1418" t="s">
        <v>1943</v>
      </c>
      <c r="I195" s="1421" t="s">
        <v>354</v>
      </c>
      <c r="J195" s="1422" t="s">
        <v>145</v>
      </c>
      <c r="K195" s="1423">
        <v>2</v>
      </c>
      <c r="L195" s="366"/>
      <c r="M195" s="366"/>
      <c r="N195" s="366"/>
      <c r="O195" s="1552"/>
      <c r="P195" s="1553"/>
      <c r="Q195" s="1554"/>
      <c r="R195" s="1392"/>
      <c r="S195" s="367"/>
      <c r="T195" s="367"/>
      <c r="U195" s="367"/>
      <c r="V195" s="367"/>
      <c r="W195" s="367"/>
      <c r="X195" s="367">
        <v>-21</v>
      </c>
      <c r="Y195" s="367">
        <v>-21</v>
      </c>
      <c r="Z195" s="367">
        <v>-21</v>
      </c>
      <c r="AA195" s="367">
        <v>-21</v>
      </c>
      <c r="AB195" s="367">
        <v>-21</v>
      </c>
      <c r="AC195" s="367">
        <v>-21</v>
      </c>
      <c r="AD195" s="367">
        <v>-21</v>
      </c>
      <c r="AE195" s="367">
        <v>-21</v>
      </c>
      <c r="AF195" s="367">
        <v>-21</v>
      </c>
      <c r="AG195" s="367">
        <v>-21</v>
      </c>
      <c r="AH195" s="367">
        <v>-21</v>
      </c>
      <c r="AI195" s="367">
        <v>-21</v>
      </c>
      <c r="AJ195" s="367">
        <v>-21</v>
      </c>
      <c r="AK195" s="367">
        <v>-21</v>
      </c>
      <c r="AL195" s="367">
        <v>-21</v>
      </c>
      <c r="AM195" s="367">
        <v>-21</v>
      </c>
      <c r="AN195" s="367">
        <v>-21</v>
      </c>
      <c r="AO195" s="367">
        <v>-21</v>
      </c>
      <c r="AP195" s="367">
        <v>-21</v>
      </c>
      <c r="AQ195" s="367">
        <v>-21</v>
      </c>
      <c r="AR195" s="367">
        <v>-21</v>
      </c>
      <c r="AS195" s="367">
        <v>-21</v>
      </c>
      <c r="AT195" s="367">
        <v>-21</v>
      </c>
      <c r="AU195" s="367">
        <v>-21</v>
      </c>
      <c r="AV195" s="367">
        <v>-21</v>
      </c>
      <c r="AW195" s="367">
        <v>-21</v>
      </c>
      <c r="AX195" s="367">
        <v>-21</v>
      </c>
      <c r="AY195" s="367">
        <v>-21</v>
      </c>
      <c r="AZ195" s="367">
        <v>-21</v>
      </c>
      <c r="BA195" s="367">
        <v>-21</v>
      </c>
      <c r="BB195" s="367">
        <v>-21</v>
      </c>
      <c r="BC195" s="367">
        <v>-21</v>
      </c>
      <c r="BD195" s="367">
        <v>-21</v>
      </c>
      <c r="BE195" s="367">
        <v>-21</v>
      </c>
      <c r="BF195" s="367">
        <v>-21</v>
      </c>
      <c r="BG195" s="367">
        <v>-21</v>
      </c>
      <c r="BH195" s="367">
        <v>-21</v>
      </c>
      <c r="BI195" s="367">
        <v>-21</v>
      </c>
      <c r="BJ195" s="367">
        <v>-21</v>
      </c>
      <c r="BK195" s="367">
        <v>-21</v>
      </c>
      <c r="BL195" s="367">
        <v>-21</v>
      </c>
      <c r="BM195" s="367">
        <v>-21</v>
      </c>
      <c r="BN195" s="367">
        <v>-21</v>
      </c>
      <c r="BO195" s="367">
        <v>-21</v>
      </c>
      <c r="BP195" s="368"/>
      <c r="BQ195" s="355"/>
      <c r="BR195" s="355"/>
      <c r="BS195" s="355"/>
      <c r="BT195" s="355"/>
      <c r="BU195" s="355"/>
      <c r="BV195" s="355"/>
      <c r="BW195" s="355"/>
      <c r="BX195" s="355"/>
      <c r="BY195" s="355"/>
      <c r="BZ195" s="355"/>
      <c r="CA195" s="355"/>
      <c r="CB195" s="355"/>
      <c r="CC195" s="355"/>
      <c r="CD195" s="355"/>
      <c r="CE195" s="355"/>
      <c r="CF195" s="355"/>
      <c r="CG195" s="355"/>
      <c r="CH195" s="355"/>
      <c r="CI195" s="355"/>
      <c r="CJ195" s="355"/>
      <c r="CK195" s="355"/>
      <c r="CL195" s="355"/>
      <c r="CM195" s="355"/>
      <c r="CN195" s="356"/>
    </row>
    <row r="196" spans="2:92" ht="14.4" thickBot="1" x14ac:dyDescent="0.3">
      <c r="B19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6" s="1417" t="s">
        <v>2096</v>
      </c>
      <c r="D196" s="1418" t="s">
        <v>2095</v>
      </c>
      <c r="E196" s="1419" t="s">
        <v>1230</v>
      </c>
      <c r="F196" s="1420" t="str">
        <f>VLOOKUP(TBL5_OptBen[[#This Row],[Option Type (defined list)]],'Option Typs_Grps'!B$2:C$47, 2, FALSE)</f>
        <v>Customer Options</v>
      </c>
      <c r="G196" s="1417" t="s">
        <v>1783</v>
      </c>
      <c r="H196" s="1418" t="s">
        <v>1945</v>
      </c>
      <c r="I196" s="1421" t="s">
        <v>354</v>
      </c>
      <c r="J196" s="1422" t="s">
        <v>145</v>
      </c>
      <c r="K196" s="1423">
        <v>2</v>
      </c>
      <c r="L196" s="366"/>
      <c r="M196" s="366"/>
      <c r="N196" s="366">
        <v>8.7309999999999999</v>
      </c>
      <c r="O196" s="1552">
        <v>8.71387</v>
      </c>
      <c r="P196" s="1553">
        <v>8.6967599999999994</v>
      </c>
      <c r="Q196" s="1554">
        <v>8.6796299999999995</v>
      </c>
      <c r="R196" s="1392">
        <v>8.6624999999999996</v>
      </c>
      <c r="S196" s="367">
        <v>8.6453699999999998</v>
      </c>
      <c r="T196" s="367">
        <v>8.6282499999999995</v>
      </c>
      <c r="U196" s="367">
        <v>8.6111299999999993</v>
      </c>
      <c r="V196" s="367">
        <v>8.5939999999999994</v>
      </c>
      <c r="W196" s="367">
        <v>8.5768699999999995</v>
      </c>
      <c r="X196" s="367">
        <v>8.5597499999999993</v>
      </c>
      <c r="Y196" s="367">
        <v>8.5426300000000008</v>
      </c>
      <c r="Z196" s="367">
        <v>8.5254999999999992</v>
      </c>
      <c r="AA196" s="367">
        <v>8.5083699999999993</v>
      </c>
      <c r="AB196" s="367">
        <v>8.4912600000000005</v>
      </c>
      <c r="AC196" s="367">
        <v>8.4741300000000006</v>
      </c>
      <c r="AD196" s="367">
        <v>8.4570000000000007</v>
      </c>
      <c r="AE196" s="367">
        <v>8.4398700000000009</v>
      </c>
      <c r="AF196" s="367"/>
      <c r="AG196" s="367"/>
      <c r="AH196" s="367"/>
      <c r="AI196" s="367"/>
      <c r="AJ196" s="367"/>
      <c r="AK196" s="367"/>
      <c r="AL196" s="367"/>
      <c r="AM196" s="367"/>
      <c r="AN196" s="367"/>
      <c r="AO196" s="367"/>
      <c r="AP196" s="367"/>
      <c r="AQ196" s="367"/>
      <c r="AR196" s="367"/>
      <c r="AS196" s="367"/>
      <c r="AT196" s="367"/>
      <c r="AU196" s="367"/>
      <c r="AV196" s="367"/>
      <c r="AW196" s="367"/>
      <c r="AX196" s="367"/>
      <c r="AY196" s="367"/>
      <c r="AZ196" s="367"/>
      <c r="BA196" s="367"/>
      <c r="BB196" s="367"/>
      <c r="BC196" s="367"/>
      <c r="BD196" s="367"/>
      <c r="BE196" s="367"/>
      <c r="BF196" s="367"/>
      <c r="BG196" s="367"/>
      <c r="BH196" s="367"/>
      <c r="BI196" s="367"/>
      <c r="BJ196" s="367"/>
      <c r="BK196" s="367"/>
      <c r="BL196" s="367"/>
      <c r="BM196" s="367"/>
      <c r="BN196" s="367"/>
      <c r="BO196" s="367"/>
      <c r="BP196" s="368"/>
      <c r="BQ196" s="355"/>
      <c r="BR196" s="355"/>
      <c r="BS196" s="355"/>
      <c r="BT196" s="355"/>
      <c r="BU196" s="355"/>
      <c r="BV196" s="355"/>
      <c r="BW196" s="355"/>
      <c r="BX196" s="355"/>
      <c r="BY196" s="355"/>
      <c r="BZ196" s="355"/>
      <c r="CA196" s="355"/>
      <c r="CB196" s="355"/>
      <c r="CC196" s="355"/>
      <c r="CD196" s="355"/>
      <c r="CE196" s="355"/>
      <c r="CF196" s="355"/>
      <c r="CG196" s="355"/>
      <c r="CH196" s="355"/>
      <c r="CI196" s="355"/>
      <c r="CJ196" s="355"/>
      <c r="CK196" s="355"/>
      <c r="CL196" s="355"/>
      <c r="CM196" s="355"/>
      <c r="CN196" s="356"/>
    </row>
    <row r="197" spans="2:92" ht="14.4" thickBot="1" x14ac:dyDescent="0.3">
      <c r="B19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7" s="1417" t="s">
        <v>2084</v>
      </c>
      <c r="D197" s="1418" t="s">
        <v>2083</v>
      </c>
      <c r="E197" s="1419" t="s">
        <v>780</v>
      </c>
      <c r="F197" s="1420" t="str">
        <f>VLOOKUP(TBL5_OptBen[[#This Row],[Option Type (defined list)]],'Option Typs_Grps'!B$2:C$47, 2, FALSE)</f>
        <v>Customer Options</v>
      </c>
      <c r="G197" s="1417" t="s">
        <v>1783</v>
      </c>
      <c r="H197" s="1418" t="s">
        <v>1945</v>
      </c>
      <c r="I197" s="1421" t="s">
        <v>354</v>
      </c>
      <c r="J197" s="1422" t="s">
        <v>145</v>
      </c>
      <c r="K197" s="1423">
        <v>2</v>
      </c>
      <c r="L197" s="366"/>
      <c r="M197" s="366"/>
      <c r="N197" s="366"/>
      <c r="O197" s="1552"/>
      <c r="P197" s="1553"/>
      <c r="Q197" s="1554"/>
      <c r="R197" s="1392">
        <v>0</v>
      </c>
      <c r="S197" s="367">
        <v>0</v>
      </c>
      <c r="T197" s="367">
        <v>0</v>
      </c>
      <c r="U197" s="367">
        <v>0</v>
      </c>
      <c r="V197" s="367">
        <v>0</v>
      </c>
      <c r="W197" s="367">
        <v>0</v>
      </c>
      <c r="X197" s="367">
        <v>0</v>
      </c>
      <c r="Y197" s="367">
        <v>0</v>
      </c>
      <c r="Z197" s="367">
        <v>0</v>
      </c>
      <c r="AA197" s="367">
        <v>0</v>
      </c>
      <c r="AB197" s="367">
        <v>0</v>
      </c>
      <c r="AC197" s="367">
        <v>0</v>
      </c>
      <c r="AD197" s="367">
        <v>0</v>
      </c>
      <c r="AE197" s="367">
        <v>0</v>
      </c>
      <c r="AF197" s="367">
        <v>0</v>
      </c>
      <c r="AG197" s="367">
        <v>0</v>
      </c>
      <c r="AH197" s="367">
        <v>0</v>
      </c>
      <c r="AI197" s="367">
        <v>0</v>
      </c>
      <c r="AJ197" s="367">
        <v>0</v>
      </c>
      <c r="AK197" s="367">
        <v>0</v>
      </c>
      <c r="AL197" s="367">
        <v>0</v>
      </c>
      <c r="AM197" s="367">
        <v>0</v>
      </c>
      <c r="AN197" s="367">
        <v>0</v>
      </c>
      <c r="AO197" s="367">
        <v>0</v>
      </c>
      <c r="AP197" s="367">
        <v>0</v>
      </c>
      <c r="AQ197" s="367">
        <v>0</v>
      </c>
      <c r="AR197" s="367">
        <v>0</v>
      </c>
      <c r="AS197" s="367">
        <v>0</v>
      </c>
      <c r="AT197" s="367">
        <v>0</v>
      </c>
      <c r="AU197" s="367">
        <v>0</v>
      </c>
      <c r="AV197" s="367">
        <v>0</v>
      </c>
      <c r="AW197" s="367">
        <v>0</v>
      </c>
      <c r="AX197" s="367">
        <v>0</v>
      </c>
      <c r="AY197" s="367">
        <v>0</v>
      </c>
      <c r="AZ197" s="367">
        <v>0</v>
      </c>
      <c r="BA197" s="367">
        <v>0</v>
      </c>
      <c r="BB197" s="367">
        <v>0</v>
      </c>
      <c r="BC197" s="367">
        <v>0</v>
      </c>
      <c r="BD197" s="367">
        <v>0</v>
      </c>
      <c r="BE197" s="367">
        <v>0</v>
      </c>
      <c r="BF197" s="367">
        <v>0</v>
      </c>
      <c r="BG197" s="367">
        <v>0</v>
      </c>
      <c r="BH197" s="367">
        <v>0</v>
      </c>
      <c r="BI197" s="367">
        <v>0</v>
      </c>
      <c r="BJ197" s="367">
        <v>0</v>
      </c>
      <c r="BK197" s="367">
        <v>0</v>
      </c>
      <c r="BL197" s="367">
        <v>0</v>
      </c>
      <c r="BM197" s="367">
        <v>0</v>
      </c>
      <c r="BN197" s="367">
        <v>0</v>
      </c>
      <c r="BO197" s="367">
        <v>0</v>
      </c>
      <c r="BP197" s="368"/>
      <c r="BQ197" s="355"/>
      <c r="BR197" s="355"/>
      <c r="BS197" s="355"/>
      <c r="BT197" s="355"/>
      <c r="BU197" s="355"/>
      <c r="BV197" s="355"/>
      <c r="BW197" s="355"/>
      <c r="BX197" s="355"/>
      <c r="BY197" s="355"/>
      <c r="BZ197" s="355"/>
      <c r="CA197" s="355"/>
      <c r="CB197" s="355"/>
      <c r="CC197" s="355"/>
      <c r="CD197" s="355"/>
      <c r="CE197" s="355"/>
      <c r="CF197" s="355"/>
      <c r="CG197" s="355"/>
      <c r="CH197" s="355"/>
      <c r="CI197" s="355"/>
      <c r="CJ197" s="355"/>
      <c r="CK197" s="355"/>
      <c r="CL197" s="355"/>
      <c r="CM197" s="355"/>
      <c r="CN197" s="356"/>
    </row>
    <row r="198" spans="2:92" ht="14.4" thickBot="1" x14ac:dyDescent="0.3">
      <c r="B19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8" s="1417" t="s">
        <v>2082</v>
      </c>
      <c r="D198" s="1418" t="s">
        <v>2081</v>
      </c>
      <c r="E198" s="1419" t="s">
        <v>1257</v>
      </c>
      <c r="F198" s="1420" t="str">
        <f>VLOOKUP(TBL5_OptBen[[#This Row],[Option Type (defined list)]],'Option Typs_Grps'!B$2:C$47, 2, FALSE)</f>
        <v>Customer Options</v>
      </c>
      <c r="G198" s="1417" t="s">
        <v>1783</v>
      </c>
      <c r="H198" s="1418" t="s">
        <v>1945</v>
      </c>
      <c r="I198" s="1421" t="s">
        <v>354</v>
      </c>
      <c r="J198" s="1422" t="s">
        <v>145</v>
      </c>
      <c r="K198" s="1423">
        <v>2</v>
      </c>
      <c r="L198" s="366"/>
      <c r="M198" s="366"/>
      <c r="N198" s="366"/>
      <c r="O198" s="1552"/>
      <c r="P198" s="1553"/>
      <c r="Q198" s="1554"/>
      <c r="R198" s="1392">
        <v>0</v>
      </c>
      <c r="S198" s="367">
        <v>2.23E-2</v>
      </c>
      <c r="T198" s="367">
        <v>0.19070000000000001</v>
      </c>
      <c r="U198" s="367">
        <v>0.47710000000000002</v>
      </c>
      <c r="V198" s="367">
        <v>0.87770000000000004</v>
      </c>
      <c r="W198" s="367">
        <v>1.3453999999999999</v>
      </c>
      <c r="X198" s="367">
        <v>1.7948999999999999</v>
      </c>
      <c r="Y198" s="367">
        <v>2.2715000000000001</v>
      </c>
      <c r="Z198" s="367">
        <v>3.2606999999999999</v>
      </c>
      <c r="AA198" s="367">
        <v>3.4032</v>
      </c>
      <c r="AB198" s="367">
        <v>3.4032</v>
      </c>
      <c r="AC198" s="367">
        <v>3.4032</v>
      </c>
      <c r="AD198" s="367">
        <v>3.4032</v>
      </c>
      <c r="AE198" s="367">
        <v>3.4032</v>
      </c>
      <c r="AF198" s="367">
        <v>3.4032</v>
      </c>
      <c r="AG198" s="367">
        <v>3.4032</v>
      </c>
      <c r="AH198" s="367">
        <v>3.4032</v>
      </c>
      <c r="AI198" s="367">
        <v>3.4032</v>
      </c>
      <c r="AJ198" s="367">
        <v>3.4032</v>
      </c>
      <c r="AK198" s="367">
        <v>3.4032</v>
      </c>
      <c r="AL198" s="367">
        <v>3.4032</v>
      </c>
      <c r="AM198" s="367">
        <v>3.4032</v>
      </c>
      <c r="AN198" s="367">
        <v>3.4032</v>
      </c>
      <c r="AO198" s="367">
        <v>3.4032</v>
      </c>
      <c r="AP198" s="367">
        <v>3.4032</v>
      </c>
      <c r="AQ198" s="367">
        <v>3.4032</v>
      </c>
      <c r="AR198" s="367">
        <v>3.4032</v>
      </c>
      <c r="AS198" s="367">
        <v>3.4032</v>
      </c>
      <c r="AT198" s="367">
        <v>3.4032</v>
      </c>
      <c r="AU198" s="367">
        <v>3.4032</v>
      </c>
      <c r="AV198" s="367">
        <v>3.4032</v>
      </c>
      <c r="AW198" s="367">
        <v>3.4032</v>
      </c>
      <c r="AX198" s="367">
        <v>3.4032</v>
      </c>
      <c r="AY198" s="367">
        <v>3.4032</v>
      </c>
      <c r="AZ198" s="367">
        <v>3.4032</v>
      </c>
      <c r="BA198" s="367">
        <v>3.4032</v>
      </c>
      <c r="BB198" s="367">
        <v>3.4032</v>
      </c>
      <c r="BC198" s="367">
        <v>3.4032</v>
      </c>
      <c r="BD198" s="367">
        <v>3.4032</v>
      </c>
      <c r="BE198" s="367">
        <v>3.4032</v>
      </c>
      <c r="BF198" s="367">
        <v>3.4032</v>
      </c>
      <c r="BG198" s="367">
        <v>3.4032</v>
      </c>
      <c r="BH198" s="367">
        <v>3.4032</v>
      </c>
      <c r="BI198" s="367">
        <v>3.4032</v>
      </c>
      <c r="BJ198" s="367">
        <v>3.4032</v>
      </c>
      <c r="BK198" s="367">
        <v>3.4032</v>
      </c>
      <c r="BL198" s="367">
        <v>3.4032</v>
      </c>
      <c r="BM198" s="367">
        <v>3.4032</v>
      </c>
      <c r="BN198" s="367">
        <v>3.4032</v>
      </c>
      <c r="BO198" s="367">
        <v>3.4032</v>
      </c>
      <c r="BP198" s="368"/>
      <c r="BQ198" s="355"/>
      <c r="BR198" s="355"/>
      <c r="BS198" s="355"/>
      <c r="BT198" s="355"/>
      <c r="BU198" s="355"/>
      <c r="BV198" s="355"/>
      <c r="BW198" s="355"/>
      <c r="BX198" s="355"/>
      <c r="BY198" s="355"/>
      <c r="BZ198" s="355"/>
      <c r="CA198" s="355"/>
      <c r="CB198" s="355"/>
      <c r="CC198" s="355"/>
      <c r="CD198" s="355"/>
      <c r="CE198" s="355"/>
      <c r="CF198" s="355"/>
      <c r="CG198" s="355"/>
      <c r="CH198" s="355"/>
      <c r="CI198" s="355"/>
      <c r="CJ198" s="355"/>
      <c r="CK198" s="355"/>
      <c r="CL198" s="355"/>
      <c r="CM198" s="355"/>
      <c r="CN198" s="356"/>
    </row>
    <row r="199" spans="2:92" ht="14.4" thickBot="1" x14ac:dyDescent="0.3">
      <c r="B19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9" s="1417" t="s">
        <v>2080</v>
      </c>
      <c r="D199" s="1418" t="s">
        <v>2079</v>
      </c>
      <c r="E199" s="1419" t="s">
        <v>1257</v>
      </c>
      <c r="F199" s="1420" t="str">
        <f>VLOOKUP(TBL5_OptBen[[#This Row],[Option Type (defined list)]],'Option Typs_Grps'!B$2:C$47, 2, FALSE)</f>
        <v>Customer Options</v>
      </c>
      <c r="G199" s="1417" t="s">
        <v>1783</v>
      </c>
      <c r="H199" s="1418" t="s">
        <v>1945</v>
      </c>
      <c r="I199" s="1421" t="s">
        <v>354</v>
      </c>
      <c r="J199" s="1422" t="s">
        <v>145</v>
      </c>
      <c r="K199" s="1423">
        <v>2</v>
      </c>
      <c r="L199" s="366"/>
      <c r="M199" s="366"/>
      <c r="N199" s="366"/>
      <c r="O199" s="1552"/>
      <c r="P199" s="1553"/>
      <c r="Q199" s="1554"/>
      <c r="R199" s="1392">
        <v>0.374</v>
      </c>
      <c r="S199" s="367">
        <v>1.4961</v>
      </c>
      <c r="T199" s="367">
        <v>2.5085999999999999</v>
      </c>
      <c r="U199" s="367">
        <v>2.9729000000000001</v>
      </c>
      <c r="V199" s="367">
        <v>3.4239999999999999</v>
      </c>
      <c r="W199" s="367">
        <v>3.4935999999999998</v>
      </c>
      <c r="X199" s="367">
        <v>3.5632000000000001</v>
      </c>
      <c r="Y199" s="367">
        <v>3.6326999999999998</v>
      </c>
      <c r="Z199" s="367">
        <v>3.6770999999999998</v>
      </c>
      <c r="AA199" s="367">
        <v>3.6770999999999998</v>
      </c>
      <c r="AB199" s="367">
        <v>3.6770999999999998</v>
      </c>
      <c r="AC199" s="367">
        <v>3.6770999999999998</v>
      </c>
      <c r="AD199" s="367">
        <v>3.6770999999999998</v>
      </c>
      <c r="AE199" s="367">
        <v>3.6770999999999998</v>
      </c>
      <c r="AF199" s="367">
        <v>3.6770999999999998</v>
      </c>
      <c r="AG199" s="367">
        <v>3.6770999999999998</v>
      </c>
      <c r="AH199" s="367">
        <v>3.6770999999999998</v>
      </c>
      <c r="AI199" s="367">
        <v>3.6770999999999998</v>
      </c>
      <c r="AJ199" s="367">
        <v>3.6770999999999998</v>
      </c>
      <c r="AK199" s="367">
        <v>3.6770999999999998</v>
      </c>
      <c r="AL199" s="367">
        <v>3.6770999999999998</v>
      </c>
      <c r="AM199" s="367">
        <v>3.6770999999999998</v>
      </c>
      <c r="AN199" s="367">
        <v>3.6770999999999998</v>
      </c>
      <c r="AO199" s="367">
        <v>3.6770999999999998</v>
      </c>
      <c r="AP199" s="367">
        <v>3.6770999999999998</v>
      </c>
      <c r="AQ199" s="367">
        <v>3.6770999999999998</v>
      </c>
      <c r="AR199" s="367">
        <v>3.6770999999999998</v>
      </c>
      <c r="AS199" s="367">
        <v>3.6770999999999998</v>
      </c>
      <c r="AT199" s="367">
        <v>3.6770999999999998</v>
      </c>
      <c r="AU199" s="367">
        <v>3.6770999999999998</v>
      </c>
      <c r="AV199" s="367">
        <v>3.6770999999999998</v>
      </c>
      <c r="AW199" s="367">
        <v>3.6770999999999998</v>
      </c>
      <c r="AX199" s="367">
        <v>3.6770999999999998</v>
      </c>
      <c r="AY199" s="367">
        <v>3.6770999999999998</v>
      </c>
      <c r="AZ199" s="367">
        <v>3.6770999999999998</v>
      </c>
      <c r="BA199" s="367">
        <v>3.6770999999999998</v>
      </c>
      <c r="BB199" s="367">
        <v>3.6770999999999998</v>
      </c>
      <c r="BC199" s="367">
        <v>3.6770999999999998</v>
      </c>
      <c r="BD199" s="367">
        <v>3.6770999999999998</v>
      </c>
      <c r="BE199" s="367">
        <v>3.6770999999999998</v>
      </c>
      <c r="BF199" s="367">
        <v>3.6770999999999998</v>
      </c>
      <c r="BG199" s="367">
        <v>3.6770999999999998</v>
      </c>
      <c r="BH199" s="367">
        <v>3.6770999999999998</v>
      </c>
      <c r="BI199" s="367">
        <v>3.6770999999999998</v>
      </c>
      <c r="BJ199" s="367">
        <v>3.6770999999999998</v>
      </c>
      <c r="BK199" s="367">
        <v>3.6770999999999998</v>
      </c>
      <c r="BL199" s="367">
        <v>3.6770999999999998</v>
      </c>
      <c r="BM199" s="367">
        <v>3.6770999999999998</v>
      </c>
      <c r="BN199" s="367">
        <v>3.6770999999999998</v>
      </c>
      <c r="BO199" s="367">
        <v>3.6770999999999998</v>
      </c>
      <c r="BP199" s="368"/>
      <c r="BQ199" s="355"/>
      <c r="BR199" s="355"/>
      <c r="BS199" s="355"/>
      <c r="BT199" s="355"/>
      <c r="BU199" s="355"/>
      <c r="BV199" s="355"/>
      <c r="BW199" s="355"/>
      <c r="BX199" s="355"/>
      <c r="BY199" s="355"/>
      <c r="BZ199" s="355"/>
      <c r="CA199" s="355"/>
      <c r="CB199" s="355"/>
      <c r="CC199" s="355"/>
      <c r="CD199" s="355"/>
      <c r="CE199" s="355"/>
      <c r="CF199" s="355"/>
      <c r="CG199" s="355"/>
      <c r="CH199" s="355"/>
      <c r="CI199" s="355"/>
      <c r="CJ199" s="355"/>
      <c r="CK199" s="355"/>
      <c r="CL199" s="355"/>
      <c r="CM199" s="355"/>
      <c r="CN199" s="356"/>
    </row>
    <row r="200" spans="2:92" ht="14.4" thickBot="1" x14ac:dyDescent="0.3">
      <c r="B20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0" s="1417" t="s">
        <v>2078</v>
      </c>
      <c r="D200" s="1418" t="s">
        <v>2077</v>
      </c>
      <c r="E200" s="1419" t="s">
        <v>1247</v>
      </c>
      <c r="F200" s="1420" t="str">
        <f>VLOOKUP(TBL5_OptBen[[#This Row],[Option Type (defined list)]],'Option Typs_Grps'!B$2:C$47, 2, FALSE)</f>
        <v>Customer Options</v>
      </c>
      <c r="G200" s="1417" t="s">
        <v>1783</v>
      </c>
      <c r="H200" s="1418" t="s">
        <v>1945</v>
      </c>
      <c r="I200" s="1421" t="s">
        <v>354</v>
      </c>
      <c r="J200" s="1422" t="s">
        <v>145</v>
      </c>
      <c r="K200" s="1423">
        <v>2</v>
      </c>
      <c r="L200" s="366"/>
      <c r="M200" s="366"/>
      <c r="N200" s="366"/>
      <c r="O200" s="1552"/>
      <c r="P200" s="1553"/>
      <c r="Q200" s="1554"/>
      <c r="R200" s="1392">
        <v>0</v>
      </c>
      <c r="S200" s="367">
        <v>0.10409999999999997</v>
      </c>
      <c r="T200" s="367">
        <v>0.88879999999999981</v>
      </c>
      <c r="U200" s="367">
        <v>2.2230999999999987</v>
      </c>
      <c r="V200" s="367">
        <v>4.0894999999999975</v>
      </c>
      <c r="W200" s="367">
        <v>6.2682000000000002</v>
      </c>
      <c r="X200" s="367">
        <v>8.3622000000000014</v>
      </c>
      <c r="Y200" s="367">
        <v>9.9893999999999892</v>
      </c>
      <c r="Z200" s="367">
        <v>9.9893999999999892</v>
      </c>
      <c r="AA200" s="367">
        <v>9.9893999999999892</v>
      </c>
      <c r="AB200" s="367">
        <v>9.9893999999999892</v>
      </c>
      <c r="AC200" s="367">
        <v>9.9893999999999892</v>
      </c>
      <c r="AD200" s="367">
        <v>9.9893999999999892</v>
      </c>
      <c r="AE200" s="367">
        <v>9.9893999999999892</v>
      </c>
      <c r="AF200" s="367">
        <v>9.9893999999999892</v>
      </c>
      <c r="AG200" s="367">
        <v>9.9893999999999892</v>
      </c>
      <c r="AH200" s="367">
        <v>9.9893999999999892</v>
      </c>
      <c r="AI200" s="367">
        <v>9.9893999999999892</v>
      </c>
      <c r="AJ200" s="367">
        <v>9.9893999999999892</v>
      </c>
      <c r="AK200" s="367">
        <v>9.9893999999999892</v>
      </c>
      <c r="AL200" s="367">
        <v>9.9893999999999892</v>
      </c>
      <c r="AM200" s="367">
        <v>9.9893999999999892</v>
      </c>
      <c r="AN200" s="367">
        <v>9.9893999999999892</v>
      </c>
      <c r="AO200" s="367">
        <v>9.9893999999999892</v>
      </c>
      <c r="AP200" s="367">
        <v>9.9893999999999892</v>
      </c>
      <c r="AQ200" s="367">
        <v>9.9893999999999892</v>
      </c>
      <c r="AR200" s="367">
        <v>9.9893999999999892</v>
      </c>
      <c r="AS200" s="367">
        <v>9.9893999999999892</v>
      </c>
      <c r="AT200" s="367">
        <v>9.9893999999999892</v>
      </c>
      <c r="AU200" s="367">
        <v>9.9893999999999892</v>
      </c>
      <c r="AV200" s="367">
        <v>9.9893999999999892</v>
      </c>
      <c r="AW200" s="367">
        <v>9.9893999999999892</v>
      </c>
      <c r="AX200" s="367">
        <v>9.9893999999999892</v>
      </c>
      <c r="AY200" s="367">
        <v>9.9893999999999892</v>
      </c>
      <c r="AZ200" s="367">
        <v>9.9893999999999892</v>
      </c>
      <c r="BA200" s="367">
        <v>9.9893999999999892</v>
      </c>
      <c r="BB200" s="367">
        <v>9.9893999999999892</v>
      </c>
      <c r="BC200" s="367">
        <v>9.9893999999999892</v>
      </c>
      <c r="BD200" s="367">
        <v>9.9893999999999892</v>
      </c>
      <c r="BE200" s="367">
        <v>9.9893999999999892</v>
      </c>
      <c r="BF200" s="367">
        <v>9.9893999999999892</v>
      </c>
      <c r="BG200" s="367">
        <v>9.9893999999999892</v>
      </c>
      <c r="BH200" s="367">
        <v>9.9893999999999892</v>
      </c>
      <c r="BI200" s="367">
        <v>9.9893999999999892</v>
      </c>
      <c r="BJ200" s="367">
        <v>9.9893999999999892</v>
      </c>
      <c r="BK200" s="367">
        <v>9.9893999999999892</v>
      </c>
      <c r="BL200" s="367">
        <v>9.9893999999999892</v>
      </c>
      <c r="BM200" s="367">
        <v>9.9893999999999892</v>
      </c>
      <c r="BN200" s="367">
        <v>9.9893999999999892</v>
      </c>
      <c r="BO200" s="367">
        <v>9.9893999999999892</v>
      </c>
      <c r="BP200" s="368"/>
      <c r="BQ200" s="355"/>
      <c r="BR200" s="355"/>
      <c r="BS200" s="355"/>
      <c r="BT200" s="355"/>
      <c r="BU200" s="355"/>
      <c r="BV200" s="355"/>
      <c r="BW200" s="355"/>
      <c r="BX200" s="355"/>
      <c r="BY200" s="355"/>
      <c r="BZ200" s="355"/>
      <c r="CA200" s="355"/>
      <c r="CB200" s="355"/>
      <c r="CC200" s="355"/>
      <c r="CD200" s="355"/>
      <c r="CE200" s="355"/>
      <c r="CF200" s="355"/>
      <c r="CG200" s="355"/>
      <c r="CH200" s="355"/>
      <c r="CI200" s="355"/>
      <c r="CJ200" s="355"/>
      <c r="CK200" s="355"/>
      <c r="CL200" s="355"/>
      <c r="CM200" s="355"/>
      <c r="CN200" s="356"/>
    </row>
    <row r="201" spans="2:92" ht="14.4" thickBot="1" x14ac:dyDescent="0.3">
      <c r="B20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1" s="1417" t="s">
        <v>2076</v>
      </c>
      <c r="D201" s="1418" t="s">
        <v>2075</v>
      </c>
      <c r="E201" s="1419" t="s">
        <v>777</v>
      </c>
      <c r="F201" s="1420" t="str">
        <f>VLOOKUP(TBL5_OptBen[[#This Row],[Option Type (defined list)]],'Option Typs_Grps'!B$2:C$47, 2, FALSE)</f>
        <v>Customer Options</v>
      </c>
      <c r="G201" s="1417" t="s">
        <v>1783</v>
      </c>
      <c r="H201" s="1418" t="s">
        <v>1945</v>
      </c>
      <c r="I201" s="1421" t="s">
        <v>354</v>
      </c>
      <c r="J201" s="1422" t="s">
        <v>145</v>
      </c>
      <c r="K201" s="1423">
        <v>2</v>
      </c>
      <c r="L201" s="366"/>
      <c r="M201" s="366"/>
      <c r="N201" s="366"/>
      <c r="O201" s="1552"/>
      <c r="P201" s="1553"/>
      <c r="Q201" s="1554"/>
      <c r="R201" s="1392">
        <v>1.5E-3</v>
      </c>
      <c r="S201" s="367">
        <v>3.0999999999999999E-3</v>
      </c>
      <c r="T201" s="367">
        <v>4.7000000000000002E-3</v>
      </c>
      <c r="U201" s="367">
        <v>6.3E-3</v>
      </c>
      <c r="V201" s="367">
        <v>8.0000000000000002E-3</v>
      </c>
      <c r="W201" s="367">
        <v>2.7100000000000003E-2</v>
      </c>
      <c r="X201" s="367">
        <v>4.6300000000000001E-2</v>
      </c>
      <c r="Y201" s="367">
        <v>6.5500000000000003E-2</v>
      </c>
      <c r="Z201" s="367">
        <v>8.4700000000000011E-2</v>
      </c>
      <c r="AA201" s="367">
        <v>0.10400000000000001</v>
      </c>
      <c r="AB201" s="367">
        <v>0.152</v>
      </c>
      <c r="AC201" s="367">
        <v>0.152</v>
      </c>
      <c r="AD201" s="367">
        <v>0.152</v>
      </c>
      <c r="AE201" s="367">
        <v>0.152</v>
      </c>
      <c r="AF201" s="367">
        <v>0.152</v>
      </c>
      <c r="AG201" s="367">
        <v>0.34399999999999997</v>
      </c>
      <c r="AH201" s="367">
        <v>0.34399999999999997</v>
      </c>
      <c r="AI201" s="367">
        <v>0.34399999999999997</v>
      </c>
      <c r="AJ201" s="367">
        <v>0.34399999999999997</v>
      </c>
      <c r="AK201" s="367">
        <v>0.34399999999999997</v>
      </c>
      <c r="AL201" s="367">
        <v>0.34399999999999997</v>
      </c>
      <c r="AM201" s="367">
        <v>0.34399999999999997</v>
      </c>
      <c r="AN201" s="367">
        <v>0.34399999999999997</v>
      </c>
      <c r="AO201" s="367">
        <v>0.34399999999999997</v>
      </c>
      <c r="AP201" s="367">
        <v>0.34399999999999997</v>
      </c>
      <c r="AQ201" s="367">
        <v>0.34399999999999997</v>
      </c>
      <c r="AR201" s="367">
        <v>0.34399999999999997</v>
      </c>
      <c r="AS201" s="367">
        <v>0.34399999999999997</v>
      </c>
      <c r="AT201" s="367">
        <v>0.34399999999999997</v>
      </c>
      <c r="AU201" s="367">
        <v>0.34399999999999997</v>
      </c>
      <c r="AV201" s="367">
        <v>0.34399999999999997</v>
      </c>
      <c r="AW201" s="367">
        <v>0.34399999999999997</v>
      </c>
      <c r="AX201" s="367">
        <v>0.34399999999999997</v>
      </c>
      <c r="AY201" s="367">
        <v>0.34399999999999997</v>
      </c>
      <c r="AZ201" s="367">
        <v>0.34399999999999997</v>
      </c>
      <c r="BA201" s="367">
        <v>0.34399999999999997</v>
      </c>
      <c r="BB201" s="367">
        <v>0.34399999999999997</v>
      </c>
      <c r="BC201" s="367">
        <v>0.34399999999999997</v>
      </c>
      <c r="BD201" s="367">
        <v>0.34399999999999997</v>
      </c>
      <c r="BE201" s="367">
        <v>0.34399999999999997</v>
      </c>
      <c r="BF201" s="367">
        <v>0.34399999999999997</v>
      </c>
      <c r="BG201" s="367">
        <v>0.34399999999999997</v>
      </c>
      <c r="BH201" s="367">
        <v>0.34399999999999997</v>
      </c>
      <c r="BI201" s="367">
        <v>0.34399999999999997</v>
      </c>
      <c r="BJ201" s="367">
        <v>0.34399999999999997</v>
      </c>
      <c r="BK201" s="367">
        <v>0.34399999999999997</v>
      </c>
      <c r="BL201" s="367">
        <v>0.34399999999999997</v>
      </c>
      <c r="BM201" s="367">
        <v>0.34399999999999997</v>
      </c>
      <c r="BN201" s="367">
        <v>0.34399999999999997</v>
      </c>
      <c r="BO201" s="367">
        <v>0.34399999999999997</v>
      </c>
      <c r="BP201" s="368"/>
      <c r="BQ201" s="355"/>
      <c r="BR201" s="355"/>
      <c r="BS201" s="355"/>
      <c r="BT201" s="355"/>
      <c r="BU201" s="355"/>
      <c r="BV201" s="355"/>
      <c r="BW201" s="355"/>
      <c r="BX201" s="355"/>
      <c r="BY201" s="355"/>
      <c r="BZ201" s="355"/>
      <c r="CA201" s="355"/>
      <c r="CB201" s="355"/>
      <c r="CC201" s="355"/>
      <c r="CD201" s="355"/>
      <c r="CE201" s="355"/>
      <c r="CF201" s="355"/>
      <c r="CG201" s="355"/>
      <c r="CH201" s="355"/>
      <c r="CI201" s="355"/>
      <c r="CJ201" s="355"/>
      <c r="CK201" s="355"/>
      <c r="CL201" s="355"/>
      <c r="CM201" s="355"/>
      <c r="CN201" s="356"/>
    </row>
    <row r="202" spans="2:92" ht="14.4" thickBot="1" x14ac:dyDescent="0.3">
      <c r="B20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2" s="1417" t="s">
        <v>2088</v>
      </c>
      <c r="D202" s="1418" t="s">
        <v>2087</v>
      </c>
      <c r="E202" s="1419" t="s">
        <v>1251</v>
      </c>
      <c r="F202" s="1420" t="str">
        <f>VLOOKUP(TBL5_OptBen[[#This Row],[Option Type (defined list)]],'Option Typs_Grps'!B$2:C$47, 2, FALSE)</f>
        <v>Customer Options</v>
      </c>
      <c r="G202" s="1417" t="s">
        <v>1783</v>
      </c>
      <c r="H202" s="1418" t="s">
        <v>1945</v>
      </c>
      <c r="I202" s="1421" t="s">
        <v>354</v>
      </c>
      <c r="J202" s="1422" t="s">
        <v>145</v>
      </c>
      <c r="K202" s="1423">
        <v>2</v>
      </c>
      <c r="L202" s="366"/>
      <c r="M202" s="366"/>
      <c r="N202" s="366"/>
      <c r="O202" s="1552"/>
      <c r="P202" s="1553"/>
      <c r="Q202" s="1554"/>
      <c r="R202" s="1392">
        <v>3.1299999999999994E-2</v>
      </c>
      <c r="S202" s="367">
        <v>5.6300000000000017E-2</v>
      </c>
      <c r="T202" s="367">
        <v>7.6300000000000034E-2</v>
      </c>
      <c r="U202" s="367">
        <v>9.2300000000000049E-2</v>
      </c>
      <c r="V202" s="367">
        <v>0.10509999999999975</v>
      </c>
      <c r="W202" s="367">
        <v>0.11529999999999996</v>
      </c>
      <c r="X202" s="367">
        <v>0.12349999999999994</v>
      </c>
      <c r="Y202" s="367">
        <v>0.12349999999999994</v>
      </c>
      <c r="Z202" s="367">
        <v>0.12349999999999994</v>
      </c>
      <c r="AA202" s="367">
        <v>0.12349999999999994</v>
      </c>
      <c r="AB202" s="367">
        <v>0.12349999999999994</v>
      </c>
      <c r="AC202" s="367">
        <v>0.12349999999999994</v>
      </c>
      <c r="AD202" s="367">
        <v>0.12349999999999994</v>
      </c>
      <c r="AE202" s="367">
        <v>0.12349999999999994</v>
      </c>
      <c r="AF202" s="367">
        <v>0.12349999999999994</v>
      </c>
      <c r="AG202" s="367">
        <v>0.12349999999999994</v>
      </c>
      <c r="AH202" s="367">
        <v>0.12349999999999994</v>
      </c>
      <c r="AI202" s="367">
        <v>0.12349999999999994</v>
      </c>
      <c r="AJ202" s="367">
        <v>0.12349999999999994</v>
      </c>
      <c r="AK202" s="367">
        <v>0.12349999999999994</v>
      </c>
      <c r="AL202" s="367">
        <v>0.12349999999999994</v>
      </c>
      <c r="AM202" s="367">
        <v>0.12349999999999994</v>
      </c>
      <c r="AN202" s="367">
        <v>0.12349999999999994</v>
      </c>
      <c r="AO202" s="367">
        <v>0.12349999999999994</v>
      </c>
      <c r="AP202" s="367">
        <v>0.12349999999999994</v>
      </c>
      <c r="AQ202" s="367">
        <v>0.12349999999999994</v>
      </c>
      <c r="AR202" s="367">
        <v>0.12349999999999994</v>
      </c>
      <c r="AS202" s="367">
        <v>0.12349999999999994</v>
      </c>
      <c r="AT202" s="367">
        <v>0.12349999999999994</v>
      </c>
      <c r="AU202" s="367">
        <v>0.12349999999999994</v>
      </c>
      <c r="AV202" s="367">
        <v>0.12349999999999994</v>
      </c>
      <c r="AW202" s="367">
        <v>0.12349999999999994</v>
      </c>
      <c r="AX202" s="367">
        <v>0.12349999999999994</v>
      </c>
      <c r="AY202" s="367">
        <v>0.12349999999999994</v>
      </c>
      <c r="AZ202" s="367">
        <v>0.12349999999999994</v>
      </c>
      <c r="BA202" s="367">
        <v>0.12349999999999994</v>
      </c>
      <c r="BB202" s="367">
        <v>0.12349999999999994</v>
      </c>
      <c r="BC202" s="367">
        <v>0.12349999999999994</v>
      </c>
      <c r="BD202" s="367">
        <v>0.12349999999999994</v>
      </c>
      <c r="BE202" s="367">
        <v>0.12349999999999994</v>
      </c>
      <c r="BF202" s="367">
        <v>0.12349999999999994</v>
      </c>
      <c r="BG202" s="367">
        <v>0.12349999999999994</v>
      </c>
      <c r="BH202" s="367">
        <v>0.12349999999999994</v>
      </c>
      <c r="BI202" s="367">
        <v>0.12349999999999994</v>
      </c>
      <c r="BJ202" s="367">
        <v>0.12349999999999994</v>
      </c>
      <c r="BK202" s="367">
        <v>0.12349999999999994</v>
      </c>
      <c r="BL202" s="367">
        <v>0.12349999999999994</v>
      </c>
      <c r="BM202" s="367">
        <v>0.12349999999999994</v>
      </c>
      <c r="BN202" s="367">
        <v>0.12349999999999994</v>
      </c>
      <c r="BO202" s="367">
        <v>0.12349999999999994</v>
      </c>
      <c r="BP202" s="368"/>
      <c r="BQ202" s="355"/>
      <c r="BR202" s="355"/>
      <c r="BS202" s="355"/>
      <c r="BT202" s="355"/>
      <c r="BU202" s="355"/>
      <c r="BV202" s="355"/>
      <c r="BW202" s="355"/>
      <c r="BX202" s="355"/>
      <c r="BY202" s="355"/>
      <c r="BZ202" s="355"/>
      <c r="CA202" s="355"/>
      <c r="CB202" s="355"/>
      <c r="CC202" s="355"/>
      <c r="CD202" s="355"/>
      <c r="CE202" s="355"/>
      <c r="CF202" s="355"/>
      <c r="CG202" s="355"/>
      <c r="CH202" s="355"/>
      <c r="CI202" s="355"/>
      <c r="CJ202" s="355"/>
      <c r="CK202" s="355"/>
      <c r="CL202" s="355"/>
      <c r="CM202" s="355"/>
      <c r="CN202" s="356"/>
    </row>
    <row r="203" spans="2:92" ht="14.4" thickBot="1" x14ac:dyDescent="0.3">
      <c r="B20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3" s="1417" t="s">
        <v>2050</v>
      </c>
      <c r="D203" s="1418" t="s">
        <v>2049</v>
      </c>
      <c r="E203" s="1419" t="s">
        <v>780</v>
      </c>
      <c r="F203" s="1420" t="str">
        <f>VLOOKUP(TBL5_OptBen[[#This Row],[Option Type (defined list)]],'Option Typs_Grps'!B$2:C$47, 2, FALSE)</f>
        <v>Customer Options</v>
      </c>
      <c r="G203" s="1417" t="s">
        <v>1783</v>
      </c>
      <c r="H203" s="1418" t="s">
        <v>1945</v>
      </c>
      <c r="I203" s="1421" t="s">
        <v>354</v>
      </c>
      <c r="J203" s="1422" t="s">
        <v>145</v>
      </c>
      <c r="K203" s="1423">
        <v>2</v>
      </c>
      <c r="L203" s="366"/>
      <c r="M203" s="366"/>
      <c r="N203" s="366"/>
      <c r="O203" s="1552"/>
      <c r="P203" s="1553"/>
      <c r="Q203" s="1554"/>
      <c r="R203" s="1392">
        <v>0.30422150050000002</v>
      </c>
      <c r="S203" s="367">
        <v>0.61532637570000004</v>
      </c>
      <c r="T203" s="367">
        <v>0.93440033140000001</v>
      </c>
      <c r="U203" s="367">
        <v>1.2609230305999999</v>
      </c>
      <c r="V203" s="367">
        <v>1.5953262624</v>
      </c>
      <c r="W203" s="367">
        <v>2.2573549612999999</v>
      </c>
      <c r="X203" s="367">
        <v>2.9331305865999999</v>
      </c>
      <c r="Y203" s="367">
        <v>3.6194018586999999</v>
      </c>
      <c r="Z203" s="367">
        <v>4.3095599019000002</v>
      </c>
      <c r="AA203" s="367">
        <v>5.0074681921000002</v>
      </c>
      <c r="AB203" s="367">
        <v>6.3829543725999995</v>
      </c>
      <c r="AC203" s="367">
        <v>7.7704130296000002</v>
      </c>
      <c r="AD203" s="367">
        <v>9.1681917484</v>
      </c>
      <c r="AE203" s="367">
        <v>10.573846208200001</v>
      </c>
      <c r="AF203" s="367">
        <v>11.986769155599999</v>
      </c>
      <c r="AG203" s="367">
        <v>13.0769614192</v>
      </c>
      <c r="AH203" s="367">
        <v>14.176136426100001</v>
      </c>
      <c r="AI203" s="367">
        <v>15.2875543428</v>
      </c>
      <c r="AJ203" s="367">
        <v>16.412030314200003</v>
      </c>
      <c r="AK203" s="367">
        <v>17.550677557100002</v>
      </c>
      <c r="AL203" s="367">
        <v>18.347714079199999</v>
      </c>
      <c r="AM203" s="367">
        <v>19.1480361568</v>
      </c>
      <c r="AN203" s="367">
        <v>19.954999596300002</v>
      </c>
      <c r="AO203" s="367">
        <v>20.773785246599999</v>
      </c>
      <c r="AP203" s="367">
        <v>21.602632373699997</v>
      </c>
      <c r="AQ203" s="367">
        <v>21.714514497300001</v>
      </c>
      <c r="AR203" s="367">
        <v>21.761470364600001</v>
      </c>
      <c r="AS203" s="367">
        <v>21.805710268399999</v>
      </c>
      <c r="AT203" s="367">
        <v>21.8481159667</v>
      </c>
      <c r="AU203" s="367">
        <v>21.888094261599999</v>
      </c>
      <c r="AV203" s="367">
        <v>21.926797543300001</v>
      </c>
      <c r="AW203" s="367">
        <v>21.962712394099999</v>
      </c>
      <c r="AX203" s="367">
        <v>21.9988929105</v>
      </c>
      <c r="AY203" s="367">
        <v>22.0359303197</v>
      </c>
      <c r="AZ203" s="367">
        <v>22.0732582413</v>
      </c>
      <c r="BA203" s="367">
        <v>22.1099884381</v>
      </c>
      <c r="BB203" s="367">
        <v>22.1467602707</v>
      </c>
      <c r="BC203" s="367">
        <v>22.184041568600001</v>
      </c>
      <c r="BD203" s="367">
        <v>22.221461482700001</v>
      </c>
      <c r="BE203" s="367">
        <v>22.2571877277</v>
      </c>
      <c r="BF203" s="367">
        <v>22.292290704300001</v>
      </c>
      <c r="BG203" s="367">
        <v>22.3273264812</v>
      </c>
      <c r="BH203" s="367">
        <v>22.363951088500002</v>
      </c>
      <c r="BI203" s="367">
        <v>22.401070140199998</v>
      </c>
      <c r="BJ203" s="367">
        <v>22.4385590684</v>
      </c>
      <c r="BK203" s="367">
        <v>22.476250076100001</v>
      </c>
      <c r="BL203" s="367">
        <v>22.513686611099999</v>
      </c>
      <c r="BM203" s="367">
        <v>22.552093499600002</v>
      </c>
      <c r="BN203" s="367">
        <v>22.590500732099997</v>
      </c>
      <c r="BO203" s="367">
        <v>22.629411109700001</v>
      </c>
      <c r="BP203" s="368"/>
      <c r="BQ203" s="355"/>
      <c r="BR203" s="355"/>
      <c r="BS203" s="355"/>
      <c r="BT203" s="355"/>
      <c r="BU203" s="355"/>
      <c r="BV203" s="355"/>
      <c r="BW203" s="355"/>
      <c r="BX203" s="355"/>
      <c r="BY203" s="355"/>
      <c r="BZ203" s="355"/>
      <c r="CA203" s="355"/>
      <c r="CB203" s="355"/>
      <c r="CC203" s="355"/>
      <c r="CD203" s="355"/>
      <c r="CE203" s="355"/>
      <c r="CF203" s="355"/>
      <c r="CG203" s="355"/>
      <c r="CH203" s="355"/>
      <c r="CI203" s="355"/>
      <c r="CJ203" s="355"/>
      <c r="CK203" s="355"/>
      <c r="CL203" s="355"/>
      <c r="CM203" s="355"/>
      <c r="CN203" s="356"/>
    </row>
    <row r="204" spans="2:92" ht="14.4" thickBot="1" x14ac:dyDescent="0.3">
      <c r="B20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4" s="1417" t="s">
        <v>2074</v>
      </c>
      <c r="D204" s="1418" t="s">
        <v>2073</v>
      </c>
      <c r="E204" s="1419" t="s">
        <v>1203</v>
      </c>
      <c r="F204" s="1420" t="str">
        <f>VLOOKUP(TBL5_OptBen[[#This Row],[Option Type (defined list)]],'Option Typs_Grps'!B$2:C$47, 2, FALSE)</f>
        <v>Distribution Options</v>
      </c>
      <c r="G204" s="1417" t="s">
        <v>1783</v>
      </c>
      <c r="H204" s="1418" t="s">
        <v>1945</v>
      </c>
      <c r="I204" s="1421" t="s">
        <v>354</v>
      </c>
      <c r="J204" s="1422" t="s">
        <v>145</v>
      </c>
      <c r="K204" s="1423">
        <v>2</v>
      </c>
      <c r="L204" s="366"/>
      <c r="M204" s="366"/>
      <c r="N204" s="366"/>
      <c r="O204" s="1552"/>
      <c r="P204" s="1553"/>
      <c r="Q204" s="1554"/>
      <c r="R204" s="1392">
        <v>1.9954000000000001</v>
      </c>
      <c r="S204" s="367">
        <v>1.5687</v>
      </c>
      <c r="T204" s="367">
        <v>1.6619999999999999</v>
      </c>
      <c r="U204" s="367">
        <v>2.2517999999999998</v>
      </c>
      <c r="V204" s="367">
        <v>2.3698999999999999</v>
      </c>
      <c r="W204" s="367">
        <v>2.4413999999999998</v>
      </c>
      <c r="X204" s="367">
        <v>2.3458999999999999</v>
      </c>
      <c r="Y204" s="367">
        <v>2.2542</v>
      </c>
      <c r="Z204" s="367">
        <v>2.0659999999999998</v>
      </c>
      <c r="AA204" s="367">
        <v>2.214</v>
      </c>
      <c r="AB204" s="367">
        <v>2.5125999999999999</v>
      </c>
      <c r="AC204" s="367">
        <v>2.8613</v>
      </c>
      <c r="AD204" s="367">
        <v>3.21</v>
      </c>
      <c r="AE204" s="367">
        <v>3.5587</v>
      </c>
      <c r="AF204" s="367">
        <v>3.8673999999999999</v>
      </c>
      <c r="AG204" s="367">
        <v>3.9274</v>
      </c>
      <c r="AH204" s="367">
        <v>3.9973999999999998</v>
      </c>
      <c r="AI204" s="367">
        <v>4.0674000000000001</v>
      </c>
      <c r="AJ204" s="367">
        <v>4.1273999999999997</v>
      </c>
      <c r="AK204" s="367">
        <v>4.1974</v>
      </c>
      <c r="AL204" s="367">
        <v>4.2674000000000003</v>
      </c>
      <c r="AM204" s="367">
        <v>4.3373999999999997</v>
      </c>
      <c r="AN204" s="367">
        <v>4.3974000000000002</v>
      </c>
      <c r="AO204" s="367">
        <v>4.4573999999999998</v>
      </c>
      <c r="AP204" s="367">
        <v>4.5274000000000001</v>
      </c>
      <c r="AQ204" s="367">
        <v>4.5974000000000004</v>
      </c>
      <c r="AR204" s="367">
        <v>4.6574</v>
      </c>
      <c r="AS204" s="367">
        <v>4.7173999999999996</v>
      </c>
      <c r="AT204" s="367">
        <v>4.7873999999999999</v>
      </c>
      <c r="AU204" s="367">
        <v>4.8474000000000004</v>
      </c>
      <c r="AV204" s="367">
        <v>4.9074</v>
      </c>
      <c r="AW204" s="367">
        <v>4.9673999999999996</v>
      </c>
      <c r="AX204" s="367">
        <v>5.0473999999999997</v>
      </c>
      <c r="AY204" s="367">
        <v>5.1173999999999999</v>
      </c>
      <c r="AZ204" s="367">
        <v>5.1874000000000002</v>
      </c>
      <c r="BA204" s="367">
        <v>5.2674000000000003</v>
      </c>
      <c r="BB204" s="367">
        <v>5.3373999999999997</v>
      </c>
      <c r="BC204" s="367">
        <v>5.4074</v>
      </c>
      <c r="BD204" s="367">
        <v>5.4874000000000001</v>
      </c>
      <c r="BE204" s="367">
        <v>5.5574000000000003</v>
      </c>
      <c r="BF204" s="367">
        <v>5.6273999999999997</v>
      </c>
      <c r="BG204" s="367">
        <v>5.6974</v>
      </c>
      <c r="BH204" s="367">
        <v>5.7674000000000003</v>
      </c>
      <c r="BI204" s="367">
        <v>5.8373999999999997</v>
      </c>
      <c r="BJ204" s="367">
        <v>5.9074</v>
      </c>
      <c r="BK204" s="367">
        <v>5.9774000000000003</v>
      </c>
      <c r="BL204" s="367">
        <v>6.0473999999999997</v>
      </c>
      <c r="BM204" s="367">
        <v>6.1173999999999999</v>
      </c>
      <c r="BN204" s="367">
        <v>6.1874000000000002</v>
      </c>
      <c r="BO204" s="367">
        <v>6.2573999999999996</v>
      </c>
      <c r="BP204" s="368"/>
      <c r="BQ204" s="355"/>
      <c r="BR204" s="355"/>
      <c r="BS204" s="355"/>
      <c r="BT204" s="355"/>
      <c r="BU204" s="355"/>
      <c r="BV204" s="355"/>
      <c r="BW204" s="355"/>
      <c r="BX204" s="355"/>
      <c r="BY204" s="355"/>
      <c r="BZ204" s="355"/>
      <c r="CA204" s="355"/>
      <c r="CB204" s="355"/>
      <c r="CC204" s="355"/>
      <c r="CD204" s="355"/>
      <c r="CE204" s="355"/>
      <c r="CF204" s="355"/>
      <c r="CG204" s="355"/>
      <c r="CH204" s="355"/>
      <c r="CI204" s="355"/>
      <c r="CJ204" s="355"/>
      <c r="CK204" s="355"/>
      <c r="CL204" s="355"/>
      <c r="CM204" s="355"/>
      <c r="CN204" s="356"/>
    </row>
    <row r="205" spans="2:92" ht="14.4" thickBot="1" x14ac:dyDescent="0.3">
      <c r="B20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5" s="1417" t="s">
        <v>2072</v>
      </c>
      <c r="D205" s="1418" t="s">
        <v>2071</v>
      </c>
      <c r="E205" s="1419" t="s">
        <v>1219</v>
      </c>
      <c r="F205" s="1420" t="str">
        <f>VLOOKUP(TBL5_OptBen[[#This Row],[Option Type (defined list)]],'Option Typs_Grps'!B$2:C$47, 2, FALSE)</f>
        <v>Distribution Options</v>
      </c>
      <c r="G205" s="1417" t="s">
        <v>1783</v>
      </c>
      <c r="H205" s="1418" t="s">
        <v>1945</v>
      </c>
      <c r="I205" s="1421" t="s">
        <v>354</v>
      </c>
      <c r="J205" s="1422" t="s">
        <v>145</v>
      </c>
      <c r="K205" s="1423">
        <v>2</v>
      </c>
      <c r="L205" s="366"/>
      <c r="M205" s="366"/>
      <c r="N205" s="366"/>
      <c r="O205" s="1552"/>
      <c r="P205" s="1553"/>
      <c r="Q205" s="1554"/>
      <c r="R205" s="1392">
        <v>0</v>
      </c>
      <c r="S205" s="367">
        <v>0</v>
      </c>
      <c r="T205" s="367">
        <v>0</v>
      </c>
      <c r="U205" s="367">
        <v>0</v>
      </c>
      <c r="V205" s="367">
        <v>0</v>
      </c>
      <c r="W205" s="367">
        <v>1.26E-2</v>
      </c>
      <c r="X205" s="367">
        <v>2.52E-2</v>
      </c>
      <c r="Y205" s="367">
        <v>3.78E-2</v>
      </c>
      <c r="Z205" s="367">
        <v>5.04E-2</v>
      </c>
      <c r="AA205" s="367">
        <v>6.3E-2</v>
      </c>
      <c r="AB205" s="367">
        <v>7.5600000000000001E-2</v>
      </c>
      <c r="AC205" s="367">
        <v>8.8200000000000001E-2</v>
      </c>
      <c r="AD205" s="367">
        <v>0.1008</v>
      </c>
      <c r="AE205" s="367">
        <v>0.1134</v>
      </c>
      <c r="AF205" s="367">
        <v>0.126</v>
      </c>
      <c r="AG205" s="367">
        <v>0.1386</v>
      </c>
      <c r="AH205" s="367">
        <v>0.1512</v>
      </c>
      <c r="AI205" s="367">
        <v>0.1638</v>
      </c>
      <c r="AJ205" s="367">
        <v>0.1764</v>
      </c>
      <c r="AK205" s="367">
        <v>0.189</v>
      </c>
      <c r="AL205" s="367">
        <v>0.2016</v>
      </c>
      <c r="AM205" s="367">
        <v>0.2142</v>
      </c>
      <c r="AN205" s="367">
        <v>0.2268</v>
      </c>
      <c r="AO205" s="367">
        <v>0.2394</v>
      </c>
      <c r="AP205" s="367">
        <v>0.252</v>
      </c>
      <c r="AQ205" s="367">
        <v>0.2646</v>
      </c>
      <c r="AR205" s="367">
        <v>0.2772</v>
      </c>
      <c r="AS205" s="367">
        <v>0.2898</v>
      </c>
      <c r="AT205" s="367">
        <v>0.3</v>
      </c>
      <c r="AU205" s="367">
        <v>0.3</v>
      </c>
      <c r="AV205" s="367">
        <v>0.3</v>
      </c>
      <c r="AW205" s="367">
        <v>0.3</v>
      </c>
      <c r="AX205" s="367">
        <v>0.3</v>
      </c>
      <c r="AY205" s="367">
        <v>0.3</v>
      </c>
      <c r="AZ205" s="367">
        <v>0.3</v>
      </c>
      <c r="BA205" s="367">
        <v>0.3</v>
      </c>
      <c r="BB205" s="367">
        <v>0.3</v>
      </c>
      <c r="BC205" s="367">
        <v>0.3</v>
      </c>
      <c r="BD205" s="367">
        <v>0.3</v>
      </c>
      <c r="BE205" s="367">
        <v>0.3</v>
      </c>
      <c r="BF205" s="367">
        <v>0.3</v>
      </c>
      <c r="BG205" s="367">
        <v>0.3</v>
      </c>
      <c r="BH205" s="367">
        <v>0.3</v>
      </c>
      <c r="BI205" s="367">
        <v>0.3</v>
      </c>
      <c r="BJ205" s="367">
        <v>0.3</v>
      </c>
      <c r="BK205" s="367">
        <v>0.3</v>
      </c>
      <c r="BL205" s="367">
        <v>0.3</v>
      </c>
      <c r="BM205" s="367">
        <v>0.3</v>
      </c>
      <c r="BN205" s="367">
        <v>0.3</v>
      </c>
      <c r="BO205" s="367">
        <v>0.3</v>
      </c>
      <c r="BP205" s="368"/>
      <c r="BQ205" s="355"/>
      <c r="BR205" s="355"/>
      <c r="BS205" s="355"/>
      <c r="BT205" s="355"/>
      <c r="BU205" s="355"/>
      <c r="BV205" s="355"/>
      <c r="BW205" s="355"/>
      <c r="BX205" s="355"/>
      <c r="BY205" s="355"/>
      <c r="BZ205" s="355"/>
      <c r="CA205" s="355"/>
      <c r="CB205" s="355"/>
      <c r="CC205" s="355"/>
      <c r="CD205" s="355"/>
      <c r="CE205" s="355"/>
      <c r="CF205" s="355"/>
      <c r="CG205" s="355"/>
      <c r="CH205" s="355"/>
      <c r="CI205" s="355"/>
      <c r="CJ205" s="355"/>
      <c r="CK205" s="355"/>
      <c r="CL205" s="355"/>
      <c r="CM205" s="355"/>
      <c r="CN205" s="356"/>
    </row>
    <row r="206" spans="2:92" ht="14.4" thickBot="1" x14ac:dyDescent="0.3">
      <c r="B20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6" s="1417" t="s">
        <v>2070</v>
      </c>
      <c r="D206" s="1418" t="s">
        <v>2069</v>
      </c>
      <c r="E206" s="1419" t="s">
        <v>1235</v>
      </c>
      <c r="F206" s="1420" t="str">
        <f>VLOOKUP(TBL5_OptBen[[#This Row],[Option Type (defined list)]],'Option Typs_Grps'!B$2:C$47, 2, FALSE)</f>
        <v>Customer Options</v>
      </c>
      <c r="G206" s="1417" t="s">
        <v>1783</v>
      </c>
      <c r="H206" s="1418" t="s">
        <v>1945</v>
      </c>
      <c r="I206" s="1421" t="s">
        <v>354</v>
      </c>
      <c r="J206" s="1422" t="s">
        <v>145</v>
      </c>
      <c r="K206" s="1423">
        <v>2</v>
      </c>
      <c r="L206" s="366"/>
      <c r="M206" s="366"/>
      <c r="N206" s="366"/>
      <c r="O206" s="1552"/>
      <c r="P206" s="1553"/>
      <c r="Q206" s="1554"/>
      <c r="R206" s="1392">
        <v>8.4999999999999992E-2</v>
      </c>
      <c r="S206" s="367">
        <v>0.16999999999999998</v>
      </c>
      <c r="T206" s="367">
        <v>0.255</v>
      </c>
      <c r="U206" s="367">
        <v>0.33140000000000003</v>
      </c>
      <c r="V206" s="367">
        <v>0.39939999999999998</v>
      </c>
      <c r="W206" s="367">
        <v>0.45900000000000002</v>
      </c>
      <c r="X206" s="367">
        <v>0.51</v>
      </c>
      <c r="Y206" s="367">
        <v>0.5524</v>
      </c>
      <c r="Z206" s="367">
        <v>0.58640000000000003</v>
      </c>
      <c r="AA206" s="367">
        <v>0.58809999999999996</v>
      </c>
      <c r="AB206" s="367">
        <v>0.58979999999999999</v>
      </c>
      <c r="AC206" s="367">
        <v>0.59150000000000003</v>
      </c>
      <c r="AD206" s="367">
        <v>0.59320000000000006</v>
      </c>
      <c r="AE206" s="367">
        <v>0.59499999999999997</v>
      </c>
      <c r="AF206" s="367">
        <v>0.59660000000000002</v>
      </c>
      <c r="AG206" s="367">
        <v>0.59829999999999994</v>
      </c>
      <c r="AH206" s="367">
        <v>0.60000000000000009</v>
      </c>
      <c r="AI206" s="367">
        <v>0.60170000000000001</v>
      </c>
      <c r="AJ206" s="367">
        <v>0.60340000000000005</v>
      </c>
      <c r="AK206" s="367">
        <v>0.60509999999999997</v>
      </c>
      <c r="AL206" s="367">
        <v>0.60680000000000001</v>
      </c>
      <c r="AM206" s="367">
        <v>0.60849999999999993</v>
      </c>
      <c r="AN206" s="367">
        <v>0.61020000000000008</v>
      </c>
      <c r="AO206" s="367">
        <v>0.61199999999999999</v>
      </c>
      <c r="AP206" s="367">
        <v>0.61360000000000003</v>
      </c>
      <c r="AQ206" s="367">
        <v>0.61529999999999996</v>
      </c>
      <c r="AR206" s="367">
        <v>0.61699999999999999</v>
      </c>
      <c r="AS206" s="367">
        <v>0.61869999999999992</v>
      </c>
      <c r="AT206" s="367">
        <v>0.62040000000000006</v>
      </c>
      <c r="AU206" s="367">
        <v>0.62209999999999999</v>
      </c>
      <c r="AV206" s="367">
        <v>0.62380000000000002</v>
      </c>
      <c r="AW206" s="367">
        <v>0.62549999999999994</v>
      </c>
      <c r="AX206" s="367">
        <v>0.62719999999999998</v>
      </c>
      <c r="AY206" s="367">
        <v>0.629</v>
      </c>
      <c r="AZ206" s="367">
        <v>0.63060000000000005</v>
      </c>
      <c r="BA206" s="367">
        <v>0.63230000000000008</v>
      </c>
      <c r="BB206" s="367">
        <v>0.63400000000000001</v>
      </c>
      <c r="BC206" s="367">
        <v>0.63570000000000004</v>
      </c>
      <c r="BD206" s="367">
        <v>0.63739999999999997</v>
      </c>
      <c r="BE206" s="367">
        <v>0.6391</v>
      </c>
      <c r="BF206" s="367">
        <v>0.64080000000000004</v>
      </c>
      <c r="BG206" s="367">
        <v>0.64250000000000007</v>
      </c>
      <c r="BH206" s="367">
        <v>0.64419999999999999</v>
      </c>
      <c r="BI206" s="367">
        <v>0.64600000000000002</v>
      </c>
      <c r="BJ206" s="367">
        <v>0.64759999999999995</v>
      </c>
      <c r="BK206" s="367">
        <v>0.64929999999999999</v>
      </c>
      <c r="BL206" s="367">
        <v>0.65100000000000002</v>
      </c>
      <c r="BM206" s="367">
        <v>0.65270000000000006</v>
      </c>
      <c r="BN206" s="367">
        <v>0.65439999999999998</v>
      </c>
      <c r="BO206" s="367">
        <v>0.65610000000000002</v>
      </c>
      <c r="BP206" s="368"/>
      <c r="BQ206" s="355"/>
      <c r="BR206" s="355"/>
      <c r="BS206" s="355"/>
      <c r="BT206" s="355"/>
      <c r="BU206" s="355"/>
      <c r="BV206" s="355"/>
      <c r="BW206" s="355"/>
      <c r="BX206" s="355"/>
      <c r="BY206" s="355"/>
      <c r="BZ206" s="355"/>
      <c r="CA206" s="355"/>
      <c r="CB206" s="355"/>
      <c r="CC206" s="355"/>
      <c r="CD206" s="355"/>
      <c r="CE206" s="355"/>
      <c r="CF206" s="355"/>
      <c r="CG206" s="355"/>
      <c r="CH206" s="355"/>
      <c r="CI206" s="355"/>
      <c r="CJ206" s="355"/>
      <c r="CK206" s="355"/>
      <c r="CL206" s="355"/>
      <c r="CM206" s="355"/>
      <c r="CN206" s="356"/>
    </row>
    <row r="207" spans="2:92" ht="14.4" thickBot="1" x14ac:dyDescent="0.3">
      <c r="B20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7" s="1417" t="s">
        <v>2068</v>
      </c>
      <c r="D207" s="1418" t="s">
        <v>2067</v>
      </c>
      <c r="E207" s="1419" t="s">
        <v>1262</v>
      </c>
      <c r="F207" s="1420" t="str">
        <f>VLOOKUP(TBL5_OptBen[[#This Row],[Option Type (defined list)]],'Option Typs_Grps'!B$2:C$47, 2, FALSE)</f>
        <v>Customer Options</v>
      </c>
      <c r="G207" s="1417" t="s">
        <v>1783</v>
      </c>
      <c r="H207" s="1418" t="s">
        <v>1945</v>
      </c>
      <c r="I207" s="1421" t="s">
        <v>354</v>
      </c>
      <c r="J207" s="1422" t="s">
        <v>145</v>
      </c>
      <c r="K207" s="1423">
        <v>2</v>
      </c>
      <c r="L207" s="366"/>
      <c r="M207" s="366"/>
      <c r="N207" s="366"/>
      <c r="O207" s="1552"/>
      <c r="P207" s="1553"/>
      <c r="Q207" s="1554"/>
      <c r="R207" s="1392">
        <v>2.7000000000000001E-3</v>
      </c>
      <c r="S207" s="367">
        <v>5.4000000000000003E-3</v>
      </c>
      <c r="T207" s="367">
        <v>8.2000000000000007E-3</v>
      </c>
      <c r="U207" s="367">
        <v>1.09E-2</v>
      </c>
      <c r="V207" s="367">
        <v>1.37E-2</v>
      </c>
      <c r="W207" s="367">
        <v>1.6400000000000001E-2</v>
      </c>
      <c r="X207" s="367">
        <v>1.9099999999999999E-2</v>
      </c>
      <c r="Y207" s="367">
        <v>2.1899999999999999E-2</v>
      </c>
      <c r="Z207" s="367">
        <v>2.46E-2</v>
      </c>
      <c r="AA207" s="367">
        <v>2.7400000000000001E-2</v>
      </c>
      <c r="AB207" s="367">
        <v>3.0099999999999998E-2</v>
      </c>
      <c r="AC207" s="367">
        <v>3.0099999999999998E-2</v>
      </c>
      <c r="AD207" s="367">
        <v>3.0099999999999998E-2</v>
      </c>
      <c r="AE207" s="367">
        <v>3.0099999999999998E-2</v>
      </c>
      <c r="AF207" s="367">
        <v>3.0099999999999998E-2</v>
      </c>
      <c r="AG207" s="367">
        <v>3.0099999999999998E-2</v>
      </c>
      <c r="AH207" s="367">
        <v>3.0099999999999998E-2</v>
      </c>
      <c r="AI207" s="367">
        <v>3.0099999999999998E-2</v>
      </c>
      <c r="AJ207" s="367">
        <v>3.0099999999999998E-2</v>
      </c>
      <c r="AK207" s="367">
        <v>3.0099999999999998E-2</v>
      </c>
      <c r="AL207" s="367">
        <v>3.0099999999999998E-2</v>
      </c>
      <c r="AM207" s="367">
        <v>3.0099999999999998E-2</v>
      </c>
      <c r="AN207" s="367">
        <v>3.0099999999999998E-2</v>
      </c>
      <c r="AO207" s="367">
        <v>3.0099999999999998E-2</v>
      </c>
      <c r="AP207" s="367">
        <v>3.0099999999999998E-2</v>
      </c>
      <c r="AQ207" s="367">
        <v>3.0099999999999998E-2</v>
      </c>
      <c r="AR207" s="367">
        <v>3.0099999999999998E-2</v>
      </c>
      <c r="AS207" s="367">
        <v>3.0099999999999998E-2</v>
      </c>
      <c r="AT207" s="367">
        <v>3.0099999999999998E-2</v>
      </c>
      <c r="AU207" s="367">
        <v>3.0099999999999998E-2</v>
      </c>
      <c r="AV207" s="367">
        <v>3.0099999999999998E-2</v>
      </c>
      <c r="AW207" s="367">
        <v>3.0099999999999998E-2</v>
      </c>
      <c r="AX207" s="367">
        <v>3.0099999999999998E-2</v>
      </c>
      <c r="AY207" s="367">
        <v>3.0099999999999998E-2</v>
      </c>
      <c r="AZ207" s="367">
        <v>3.0099999999999998E-2</v>
      </c>
      <c r="BA207" s="367">
        <v>3.0099999999999998E-2</v>
      </c>
      <c r="BB207" s="367">
        <v>3.0099999999999998E-2</v>
      </c>
      <c r="BC207" s="367">
        <v>3.0099999999999998E-2</v>
      </c>
      <c r="BD207" s="367">
        <v>3.0099999999999998E-2</v>
      </c>
      <c r="BE207" s="367">
        <v>3.0099999999999998E-2</v>
      </c>
      <c r="BF207" s="367">
        <v>3.0099999999999998E-2</v>
      </c>
      <c r="BG207" s="367">
        <v>3.0099999999999998E-2</v>
      </c>
      <c r="BH207" s="367">
        <v>3.0099999999999998E-2</v>
      </c>
      <c r="BI207" s="367">
        <v>3.0099999999999998E-2</v>
      </c>
      <c r="BJ207" s="367">
        <v>3.0099999999999998E-2</v>
      </c>
      <c r="BK207" s="367">
        <v>3.0099999999999998E-2</v>
      </c>
      <c r="BL207" s="367">
        <v>3.0099999999999998E-2</v>
      </c>
      <c r="BM207" s="367">
        <v>3.0099999999999998E-2</v>
      </c>
      <c r="BN207" s="367">
        <v>3.0099999999999998E-2</v>
      </c>
      <c r="BO207" s="367">
        <v>3.0099999999999998E-2</v>
      </c>
      <c r="BP207" s="368"/>
      <c r="BQ207" s="355"/>
      <c r="BR207" s="355"/>
      <c r="BS207" s="355"/>
      <c r="BT207" s="355"/>
      <c r="BU207" s="355"/>
      <c r="BV207" s="355"/>
      <c r="BW207" s="355"/>
      <c r="BX207" s="355"/>
      <c r="BY207" s="355"/>
      <c r="BZ207" s="355"/>
      <c r="CA207" s="355"/>
      <c r="CB207" s="355"/>
      <c r="CC207" s="355"/>
      <c r="CD207" s="355"/>
      <c r="CE207" s="355"/>
      <c r="CF207" s="355"/>
      <c r="CG207" s="355"/>
      <c r="CH207" s="355"/>
      <c r="CI207" s="355"/>
      <c r="CJ207" s="355"/>
      <c r="CK207" s="355"/>
      <c r="CL207" s="355"/>
      <c r="CM207" s="355"/>
      <c r="CN207" s="356"/>
    </row>
    <row r="208" spans="2:92" ht="14.4" thickBot="1" x14ac:dyDescent="0.3">
      <c r="B20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8" s="1417" t="s">
        <v>2066</v>
      </c>
      <c r="D208" s="1418" t="s">
        <v>2065</v>
      </c>
      <c r="E208" s="1419" t="s">
        <v>777</v>
      </c>
      <c r="F208" s="1420" t="str">
        <f>VLOOKUP(TBL5_OptBen[[#This Row],[Option Type (defined list)]],'Option Typs_Grps'!B$2:C$47, 2, FALSE)</f>
        <v>Customer Options</v>
      </c>
      <c r="G208" s="1417" t="s">
        <v>1783</v>
      </c>
      <c r="H208" s="1418" t="s">
        <v>1945</v>
      </c>
      <c r="I208" s="1421" t="s">
        <v>354</v>
      </c>
      <c r="J208" s="1422" t="s">
        <v>145</v>
      </c>
      <c r="K208" s="1423">
        <v>2</v>
      </c>
      <c r="L208" s="366"/>
      <c r="M208" s="366"/>
      <c r="N208" s="366"/>
      <c r="O208" s="1552"/>
      <c r="P208" s="1553"/>
      <c r="Q208" s="1554"/>
      <c r="R208" s="1392">
        <v>0.28870000000000001</v>
      </c>
      <c r="S208" s="367">
        <v>0.57750000000000001</v>
      </c>
      <c r="T208" s="367">
        <v>0.86629999999999996</v>
      </c>
      <c r="U208" s="367">
        <v>1.1551</v>
      </c>
      <c r="V208" s="367">
        <v>1.4440000000000002</v>
      </c>
      <c r="W208" s="367">
        <v>1.7327000000000001</v>
      </c>
      <c r="X208" s="367">
        <v>2.0215000000000001</v>
      </c>
      <c r="Y208" s="367">
        <v>2.3102999999999998</v>
      </c>
      <c r="Z208" s="367">
        <v>2.5991</v>
      </c>
      <c r="AA208" s="367">
        <v>2.8880000000000003</v>
      </c>
      <c r="AB208" s="367">
        <v>2.9020000000000001</v>
      </c>
      <c r="AC208" s="367">
        <v>2.9159999999999999</v>
      </c>
      <c r="AD208" s="367">
        <v>2.9029999999999996</v>
      </c>
      <c r="AE208" s="367">
        <v>2.9450000000000003</v>
      </c>
      <c r="AF208" s="367">
        <v>2.9590000000000001</v>
      </c>
      <c r="AG208" s="367">
        <v>2.9740000000000002</v>
      </c>
      <c r="AH208" s="367">
        <v>2.988</v>
      </c>
      <c r="AI208" s="367">
        <v>3.0030000000000001</v>
      </c>
      <c r="AJ208" s="367">
        <v>3.0169999999999999</v>
      </c>
      <c r="AK208" s="367">
        <v>3.0310000000000001</v>
      </c>
      <c r="AL208" s="367">
        <v>3.0460000000000003</v>
      </c>
      <c r="AM208" s="367">
        <v>3.06</v>
      </c>
      <c r="AN208" s="367">
        <v>3.0750999999999999</v>
      </c>
      <c r="AO208" s="367">
        <v>3.0895999999999999</v>
      </c>
      <c r="AP208" s="367">
        <v>3.1040000000000001</v>
      </c>
      <c r="AQ208" s="367">
        <v>3.1185</v>
      </c>
      <c r="AR208" s="367">
        <v>3.133</v>
      </c>
      <c r="AS208" s="367">
        <v>3.1472999999999995</v>
      </c>
      <c r="AT208" s="367">
        <v>3.1617000000000002</v>
      </c>
      <c r="AU208" s="367">
        <v>3.1762000000000001</v>
      </c>
      <c r="AV208" s="367">
        <v>3.1905999999999999</v>
      </c>
      <c r="AW208" s="367">
        <v>3.2050999999999998</v>
      </c>
      <c r="AX208" s="367">
        <v>3.2195</v>
      </c>
      <c r="AY208" s="367">
        <v>3.234</v>
      </c>
      <c r="AZ208" s="367">
        <v>3.2484000000000002</v>
      </c>
      <c r="BA208" s="367">
        <v>3.2627999999999999</v>
      </c>
      <c r="BB208" s="367">
        <v>3.2773000000000003</v>
      </c>
      <c r="BC208" s="367">
        <v>3.2197</v>
      </c>
      <c r="BD208" s="367">
        <v>3.3060999999999998</v>
      </c>
      <c r="BE208" s="367">
        <v>3.3205999999999998</v>
      </c>
      <c r="BF208" s="367">
        <v>3.335</v>
      </c>
      <c r="BG208" s="367">
        <v>3.3494999999999999</v>
      </c>
      <c r="BH208" s="367">
        <v>3.3639999999999999</v>
      </c>
      <c r="BI208" s="367">
        <v>3.3783000000000003</v>
      </c>
      <c r="BJ208" s="367">
        <v>3.3927999999999998</v>
      </c>
      <c r="BK208" s="367">
        <v>3.4072</v>
      </c>
      <c r="BL208" s="367">
        <v>3.4217</v>
      </c>
      <c r="BM208" s="367">
        <v>3.4360999999999997</v>
      </c>
      <c r="BN208" s="367">
        <v>3.4504999999999999</v>
      </c>
      <c r="BO208" s="367">
        <v>3.4649999999999999</v>
      </c>
      <c r="BP208" s="368"/>
      <c r="BQ208" s="355"/>
      <c r="BR208" s="355"/>
      <c r="BS208" s="355"/>
      <c r="BT208" s="355"/>
      <c r="BU208" s="355"/>
      <c r="BV208" s="355"/>
      <c r="BW208" s="355"/>
      <c r="BX208" s="355"/>
      <c r="BY208" s="355"/>
      <c r="BZ208" s="355"/>
      <c r="CA208" s="355"/>
      <c r="CB208" s="355"/>
      <c r="CC208" s="355"/>
      <c r="CD208" s="355"/>
      <c r="CE208" s="355"/>
      <c r="CF208" s="355"/>
      <c r="CG208" s="355"/>
      <c r="CH208" s="355"/>
      <c r="CI208" s="355"/>
      <c r="CJ208" s="355"/>
      <c r="CK208" s="355"/>
      <c r="CL208" s="355"/>
      <c r="CM208" s="355"/>
      <c r="CN208" s="356"/>
    </row>
    <row r="209" spans="2:92" ht="14.4" thickBot="1" x14ac:dyDescent="0.3">
      <c r="B20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9" s="1417" t="s">
        <v>2064</v>
      </c>
      <c r="D209" s="1418" t="s">
        <v>2063</v>
      </c>
      <c r="E209" s="1419" t="s">
        <v>777</v>
      </c>
      <c r="F209" s="1420" t="str">
        <f>VLOOKUP(TBL5_OptBen[[#This Row],[Option Type (defined list)]],'Option Typs_Grps'!B$2:C$47, 2, FALSE)</f>
        <v>Customer Options</v>
      </c>
      <c r="G209" s="1417" t="s">
        <v>1783</v>
      </c>
      <c r="H209" s="1418" t="s">
        <v>1945</v>
      </c>
      <c r="I209" s="1421" t="s">
        <v>354</v>
      </c>
      <c r="J209" s="1422" t="s">
        <v>145</v>
      </c>
      <c r="K209" s="1423">
        <v>2</v>
      </c>
      <c r="L209" s="366"/>
      <c r="M209" s="366"/>
      <c r="N209" s="366"/>
      <c r="O209" s="1552"/>
      <c r="P209" s="1553"/>
      <c r="Q209" s="1554"/>
      <c r="R209" s="1392">
        <v>6.0399999999999995E-2</v>
      </c>
      <c r="S209" s="367">
        <v>0.12079999999999999</v>
      </c>
      <c r="T209" s="367">
        <v>0.18130000000000002</v>
      </c>
      <c r="U209" s="367">
        <v>0.24180000000000001</v>
      </c>
      <c r="V209" s="367">
        <v>0.30230000000000001</v>
      </c>
      <c r="W209" s="367">
        <v>0.36270000000000002</v>
      </c>
      <c r="X209" s="367">
        <v>0.42330000000000001</v>
      </c>
      <c r="Y209" s="367">
        <v>0.48370000000000002</v>
      </c>
      <c r="Z209" s="367">
        <v>0.54420000000000002</v>
      </c>
      <c r="AA209" s="367">
        <v>0.60470000000000002</v>
      </c>
      <c r="AB209" s="367">
        <v>0.66520000000000001</v>
      </c>
      <c r="AC209" s="367">
        <v>0.72560000000000002</v>
      </c>
      <c r="AD209" s="367">
        <v>0.72560000000000002</v>
      </c>
      <c r="AE209" s="367">
        <v>0.72560000000000002</v>
      </c>
      <c r="AF209" s="367">
        <v>0.72560000000000002</v>
      </c>
      <c r="AG209" s="367">
        <v>0.72560000000000002</v>
      </c>
      <c r="AH209" s="367">
        <v>0.72560000000000002</v>
      </c>
      <c r="AI209" s="367">
        <v>0.72560000000000002</v>
      </c>
      <c r="AJ209" s="367">
        <v>0.72560000000000002</v>
      </c>
      <c r="AK209" s="367">
        <v>0.72560000000000002</v>
      </c>
      <c r="AL209" s="367">
        <v>0.72560000000000002</v>
      </c>
      <c r="AM209" s="367">
        <v>0.72560000000000002</v>
      </c>
      <c r="AN209" s="367">
        <v>0.72560000000000002</v>
      </c>
      <c r="AO209" s="367">
        <v>0.72560000000000002</v>
      </c>
      <c r="AP209" s="367">
        <v>0.72560000000000002</v>
      </c>
      <c r="AQ209" s="367">
        <v>0.72560000000000002</v>
      </c>
      <c r="AR209" s="367">
        <v>0.72560000000000002</v>
      </c>
      <c r="AS209" s="367">
        <v>0.72560000000000002</v>
      </c>
      <c r="AT209" s="367">
        <v>0.72560000000000002</v>
      </c>
      <c r="AU209" s="367">
        <v>0.72560000000000002</v>
      </c>
      <c r="AV209" s="367">
        <v>0.72560000000000002</v>
      </c>
      <c r="AW209" s="367">
        <v>0.72560000000000002</v>
      </c>
      <c r="AX209" s="367">
        <v>0.72560000000000002</v>
      </c>
      <c r="AY209" s="367">
        <v>0.72560000000000002</v>
      </c>
      <c r="AZ209" s="367">
        <v>0.72560000000000002</v>
      </c>
      <c r="BA209" s="367">
        <v>0.72560000000000002</v>
      </c>
      <c r="BB209" s="367">
        <v>0.72560000000000002</v>
      </c>
      <c r="BC209" s="367">
        <v>0.72560000000000002</v>
      </c>
      <c r="BD209" s="367">
        <v>0.72560000000000002</v>
      </c>
      <c r="BE209" s="367">
        <v>0.72560000000000002</v>
      </c>
      <c r="BF209" s="367">
        <v>0.72560000000000002</v>
      </c>
      <c r="BG209" s="367">
        <v>0.72560000000000002</v>
      </c>
      <c r="BH209" s="367">
        <v>0.72560000000000002</v>
      </c>
      <c r="BI209" s="367">
        <v>0.72560000000000002</v>
      </c>
      <c r="BJ209" s="367">
        <v>0.72560000000000002</v>
      </c>
      <c r="BK209" s="367">
        <v>0.72560000000000002</v>
      </c>
      <c r="BL209" s="367">
        <v>0.72560000000000002</v>
      </c>
      <c r="BM209" s="367">
        <v>0.72560000000000002</v>
      </c>
      <c r="BN209" s="367">
        <v>0.72560000000000002</v>
      </c>
      <c r="BO209" s="367">
        <v>0.72560000000000002</v>
      </c>
      <c r="BP209" s="368"/>
      <c r="BQ209" s="355"/>
      <c r="BR209" s="355"/>
      <c r="BS209" s="355"/>
      <c r="BT209" s="355"/>
      <c r="BU209" s="355"/>
      <c r="BV209" s="355"/>
      <c r="BW209" s="355"/>
      <c r="BX209" s="355"/>
      <c r="BY209" s="355"/>
      <c r="BZ209" s="355"/>
      <c r="CA209" s="355"/>
      <c r="CB209" s="355"/>
      <c r="CC209" s="355"/>
      <c r="CD209" s="355"/>
      <c r="CE209" s="355"/>
      <c r="CF209" s="355"/>
      <c r="CG209" s="355"/>
      <c r="CH209" s="355"/>
      <c r="CI209" s="355"/>
      <c r="CJ209" s="355"/>
      <c r="CK209" s="355"/>
      <c r="CL209" s="355"/>
      <c r="CM209" s="355"/>
      <c r="CN209" s="356"/>
    </row>
    <row r="210" spans="2:92" ht="14.4" thickBot="1" x14ac:dyDescent="0.3">
      <c r="B21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0" s="1417" t="s">
        <v>2062</v>
      </c>
      <c r="D210" s="1418" t="s">
        <v>2061</v>
      </c>
      <c r="E210" s="1419" t="s">
        <v>1235</v>
      </c>
      <c r="F210" s="1420" t="str">
        <f>VLOOKUP(TBL5_OptBen[[#This Row],[Option Type (defined list)]],'Option Typs_Grps'!B$2:C$47, 2, FALSE)</f>
        <v>Customer Options</v>
      </c>
      <c r="G210" s="1417" t="s">
        <v>1783</v>
      </c>
      <c r="H210" s="1418" t="s">
        <v>1945</v>
      </c>
      <c r="I210" s="1421" t="s">
        <v>354</v>
      </c>
      <c r="J210" s="1422" t="s">
        <v>145</v>
      </c>
      <c r="K210" s="1423">
        <v>2</v>
      </c>
      <c r="L210" s="366"/>
      <c r="M210" s="366"/>
      <c r="N210" s="366"/>
      <c r="O210" s="1552"/>
      <c r="P210" s="1553"/>
      <c r="Q210" s="1554"/>
      <c r="R210" s="1392">
        <v>1.1300000000000001E-2</v>
      </c>
      <c r="S210" s="367">
        <v>2.2600000000000002E-2</v>
      </c>
      <c r="T210" s="367">
        <v>3.3999999999999996E-2</v>
      </c>
      <c r="U210" s="367">
        <v>4.53E-2</v>
      </c>
      <c r="V210" s="367">
        <v>5.6599999999999998E-2</v>
      </c>
      <c r="W210" s="367">
        <v>6.7999999999999991E-2</v>
      </c>
      <c r="X210" s="367">
        <v>7.9300000000000009E-2</v>
      </c>
      <c r="Y210" s="367">
        <v>9.06E-2</v>
      </c>
      <c r="Z210" s="367">
        <v>0.10200000000000001</v>
      </c>
      <c r="AA210" s="367">
        <v>0.1133</v>
      </c>
      <c r="AB210" s="367">
        <v>0.12459999999999999</v>
      </c>
      <c r="AC210" s="367">
        <v>0.13599999999999998</v>
      </c>
      <c r="AD210" s="367">
        <v>0.14729999999999999</v>
      </c>
      <c r="AE210" s="367">
        <v>0.15769999999999998</v>
      </c>
      <c r="AF210" s="367">
        <v>0.16999999999999998</v>
      </c>
      <c r="AG210" s="367">
        <v>0.18130000000000002</v>
      </c>
      <c r="AH210" s="367">
        <v>0.19269999999999998</v>
      </c>
      <c r="AI210" s="367">
        <v>0.2041</v>
      </c>
      <c r="AJ210" s="367">
        <v>0.2145</v>
      </c>
      <c r="AK210" s="367">
        <v>0.22670000000000001</v>
      </c>
      <c r="AL210" s="367">
        <v>0.23809999999999998</v>
      </c>
      <c r="AM210" s="367">
        <v>0.24940000000000001</v>
      </c>
      <c r="AN210" s="367">
        <v>0.26069999999999999</v>
      </c>
      <c r="AO210" s="367">
        <v>0.27210000000000001</v>
      </c>
      <c r="AP210" s="367">
        <v>0.28339999999999999</v>
      </c>
      <c r="AQ210" s="367">
        <v>0.28339999999999999</v>
      </c>
      <c r="AR210" s="367">
        <v>0.28339999999999999</v>
      </c>
      <c r="AS210" s="367">
        <v>0.28339999999999999</v>
      </c>
      <c r="AT210" s="367">
        <v>0.28339999999999999</v>
      </c>
      <c r="AU210" s="367">
        <v>0.28339999999999999</v>
      </c>
      <c r="AV210" s="367">
        <v>0.28339999999999999</v>
      </c>
      <c r="AW210" s="367">
        <v>0.28339999999999999</v>
      </c>
      <c r="AX210" s="367">
        <v>0.28339999999999999</v>
      </c>
      <c r="AY210" s="367">
        <v>0.28339999999999999</v>
      </c>
      <c r="AZ210" s="367">
        <v>0.28339999999999999</v>
      </c>
      <c r="BA210" s="367">
        <v>0.28339999999999999</v>
      </c>
      <c r="BB210" s="367">
        <v>0.28339999999999999</v>
      </c>
      <c r="BC210" s="367">
        <v>0.28339999999999999</v>
      </c>
      <c r="BD210" s="367">
        <v>0.28339999999999999</v>
      </c>
      <c r="BE210" s="367">
        <v>0.28339999999999999</v>
      </c>
      <c r="BF210" s="367">
        <v>0.28339999999999999</v>
      </c>
      <c r="BG210" s="367">
        <v>0.28339999999999999</v>
      </c>
      <c r="BH210" s="367">
        <v>0.28339999999999999</v>
      </c>
      <c r="BI210" s="367">
        <v>0.28339999999999999</v>
      </c>
      <c r="BJ210" s="367">
        <v>0.28339999999999999</v>
      </c>
      <c r="BK210" s="367">
        <v>0.28339999999999999</v>
      </c>
      <c r="BL210" s="367">
        <v>0.28339999999999999</v>
      </c>
      <c r="BM210" s="367">
        <v>0.28339999999999999</v>
      </c>
      <c r="BN210" s="367">
        <v>0.28339999999999999</v>
      </c>
      <c r="BO210" s="367">
        <v>0.28339999999999999</v>
      </c>
      <c r="BP210" s="368"/>
      <c r="BQ210" s="355"/>
      <c r="BR210" s="355"/>
      <c r="BS210" s="355"/>
      <c r="BT210" s="355"/>
      <c r="BU210" s="355"/>
      <c r="BV210" s="355"/>
      <c r="BW210" s="355"/>
      <c r="BX210" s="355"/>
      <c r="BY210" s="355"/>
      <c r="BZ210" s="355"/>
      <c r="CA210" s="355"/>
      <c r="CB210" s="355"/>
      <c r="CC210" s="355"/>
      <c r="CD210" s="355"/>
      <c r="CE210" s="355"/>
      <c r="CF210" s="355"/>
      <c r="CG210" s="355"/>
      <c r="CH210" s="355"/>
      <c r="CI210" s="355"/>
      <c r="CJ210" s="355"/>
      <c r="CK210" s="355"/>
      <c r="CL210" s="355"/>
      <c r="CM210" s="355"/>
      <c r="CN210" s="356"/>
    </row>
    <row r="211" spans="2:92" ht="14.4" thickBot="1" x14ac:dyDescent="0.3">
      <c r="B21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1" s="1417" t="s">
        <v>2060</v>
      </c>
      <c r="D211" s="1418" t="s">
        <v>2059</v>
      </c>
      <c r="E211" s="1419" t="s">
        <v>777</v>
      </c>
      <c r="F211" s="1420" t="str">
        <f>VLOOKUP(TBL5_OptBen[[#This Row],[Option Type (defined list)]],'Option Typs_Grps'!B$2:C$47, 2, FALSE)</f>
        <v>Customer Options</v>
      </c>
      <c r="G211" s="1417" t="s">
        <v>1783</v>
      </c>
      <c r="H211" s="1418" t="s">
        <v>1945</v>
      </c>
      <c r="I211" s="1421" t="s">
        <v>354</v>
      </c>
      <c r="J211" s="1422" t="s">
        <v>145</v>
      </c>
      <c r="K211" s="1423">
        <v>2</v>
      </c>
      <c r="L211" s="366"/>
      <c r="M211" s="366"/>
      <c r="N211" s="366"/>
      <c r="O211" s="1552"/>
      <c r="P211" s="1553"/>
      <c r="Q211" s="1554"/>
      <c r="R211" s="1392">
        <v>2.5000000000000001E-3</v>
      </c>
      <c r="S211" s="367">
        <v>5.1999999999999998E-3</v>
      </c>
      <c r="T211" s="367">
        <v>7.8000000000000005E-3</v>
      </c>
      <c r="U211" s="367">
        <v>1.0499999999999999E-2</v>
      </c>
      <c r="V211" s="367">
        <v>1.3100000000000001E-2</v>
      </c>
      <c r="W211" s="367">
        <v>1.5700000000000002E-2</v>
      </c>
      <c r="X211" s="367">
        <v>1.84E-2</v>
      </c>
      <c r="Y211" s="367">
        <v>2.1100000000000001E-2</v>
      </c>
      <c r="Z211" s="367">
        <v>2.3599999999999999E-2</v>
      </c>
      <c r="AA211" s="367">
        <v>2.6299999999999997E-2</v>
      </c>
      <c r="AB211" s="367">
        <v>2.9000000000000001E-2</v>
      </c>
      <c r="AC211" s="367">
        <v>3.1600000000000003E-2</v>
      </c>
      <c r="AD211" s="367">
        <v>3.4200000000000001E-2</v>
      </c>
      <c r="AE211" s="367">
        <v>3.6799999999999999E-2</v>
      </c>
      <c r="AF211" s="367">
        <v>3.95E-2</v>
      </c>
      <c r="AG211" s="367">
        <v>4.2200000000000001E-2</v>
      </c>
      <c r="AH211" s="367">
        <v>4.4700000000000004E-2</v>
      </c>
      <c r="AI211" s="367">
        <v>4.7400000000000005E-2</v>
      </c>
      <c r="AJ211" s="367">
        <v>5.0099999999999999E-2</v>
      </c>
      <c r="AK211" s="367">
        <v>5.2699999999999997E-2</v>
      </c>
      <c r="AL211" s="367">
        <v>5.5299999999999995E-2</v>
      </c>
      <c r="AM211" s="367">
        <v>5.8000000000000003E-2</v>
      </c>
      <c r="AN211" s="367">
        <v>6.0600000000000001E-2</v>
      </c>
      <c r="AO211" s="367">
        <v>6.3299999999999995E-2</v>
      </c>
      <c r="AP211" s="367">
        <v>6.6000000000000003E-2</v>
      </c>
      <c r="AQ211" s="367">
        <v>5.2699999999999997E-2</v>
      </c>
      <c r="AR211" s="367">
        <v>5.5299999999999995E-2</v>
      </c>
      <c r="AS211" s="367">
        <v>5.8000000000000003E-2</v>
      </c>
      <c r="AT211" s="367">
        <v>6.0600000000000001E-2</v>
      </c>
      <c r="AU211" s="367">
        <v>6.3299999999999995E-2</v>
      </c>
      <c r="AV211" s="367">
        <v>6.6000000000000003E-2</v>
      </c>
      <c r="AW211" s="367">
        <v>6.8499999999999991E-2</v>
      </c>
      <c r="AX211" s="367">
        <v>7.1199999999999999E-2</v>
      </c>
      <c r="AY211" s="367">
        <v>7.3800000000000004E-2</v>
      </c>
      <c r="AZ211" s="367">
        <v>7.6499999999999999E-2</v>
      </c>
      <c r="BA211" s="367">
        <v>7.9100000000000004E-2</v>
      </c>
      <c r="BB211" s="367">
        <v>8.1699999999999995E-2</v>
      </c>
      <c r="BC211" s="367">
        <v>8.4400000000000003E-2</v>
      </c>
      <c r="BD211" s="367">
        <v>8.7099999999999997E-2</v>
      </c>
      <c r="BE211" s="367">
        <v>8.9599999999999999E-2</v>
      </c>
      <c r="BF211" s="367">
        <v>9.2299999999999993E-2</v>
      </c>
      <c r="BG211" s="367">
        <v>9.5000000000000001E-2</v>
      </c>
      <c r="BH211" s="367">
        <v>9.7600000000000006E-2</v>
      </c>
      <c r="BI211" s="367">
        <v>0.1002</v>
      </c>
      <c r="BJ211" s="367">
        <v>0.1028</v>
      </c>
      <c r="BK211" s="367">
        <v>0.1055</v>
      </c>
      <c r="BL211" s="367">
        <v>0.1082</v>
      </c>
      <c r="BM211" s="367">
        <v>0.11069999999999999</v>
      </c>
      <c r="BN211" s="367">
        <v>0.1134</v>
      </c>
      <c r="BO211" s="367">
        <v>0.11609999999999999</v>
      </c>
      <c r="BP211" s="368"/>
      <c r="BQ211" s="355"/>
      <c r="BR211" s="355"/>
      <c r="BS211" s="355"/>
      <c r="BT211" s="355"/>
      <c r="BU211" s="355"/>
      <c r="BV211" s="355"/>
      <c r="BW211" s="355"/>
      <c r="BX211" s="355"/>
      <c r="BY211" s="355"/>
      <c r="BZ211" s="355"/>
      <c r="CA211" s="355"/>
      <c r="CB211" s="355"/>
      <c r="CC211" s="355"/>
      <c r="CD211" s="355"/>
      <c r="CE211" s="355"/>
      <c r="CF211" s="355"/>
      <c r="CG211" s="355"/>
      <c r="CH211" s="355"/>
      <c r="CI211" s="355"/>
      <c r="CJ211" s="355"/>
      <c r="CK211" s="355"/>
      <c r="CL211" s="355"/>
      <c r="CM211" s="355"/>
      <c r="CN211" s="356"/>
    </row>
    <row r="212" spans="2:92" ht="14.4" thickBot="1" x14ac:dyDescent="0.3">
      <c r="B21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2" s="1417" t="s">
        <v>2058</v>
      </c>
      <c r="D212" s="1418" t="s">
        <v>2057</v>
      </c>
      <c r="E212" s="1419" t="s">
        <v>777</v>
      </c>
      <c r="F212" s="1420" t="str">
        <f>VLOOKUP(TBL5_OptBen[[#This Row],[Option Type (defined list)]],'Option Typs_Grps'!B$2:C$47, 2, FALSE)</f>
        <v>Customer Options</v>
      </c>
      <c r="G212" s="1417" t="s">
        <v>1783</v>
      </c>
      <c r="H212" s="1418" t="s">
        <v>1945</v>
      </c>
      <c r="I212" s="1421" t="s">
        <v>354</v>
      </c>
      <c r="J212" s="1422" t="s">
        <v>145</v>
      </c>
      <c r="K212" s="1423">
        <v>2</v>
      </c>
      <c r="L212" s="366"/>
      <c r="M212" s="366"/>
      <c r="N212" s="366"/>
      <c r="O212" s="1552"/>
      <c r="P212" s="1553"/>
      <c r="Q212" s="1554"/>
      <c r="R212" s="1392">
        <v>0</v>
      </c>
      <c r="S212" s="367">
        <v>0</v>
      </c>
      <c r="T212" s="367">
        <v>0</v>
      </c>
      <c r="U212" s="367">
        <v>0</v>
      </c>
      <c r="V212" s="367">
        <v>0</v>
      </c>
      <c r="W212" s="367">
        <v>0</v>
      </c>
      <c r="X212" s="367">
        <v>0</v>
      </c>
      <c r="Y212" s="367">
        <v>0</v>
      </c>
      <c r="Z212" s="367">
        <v>0</v>
      </c>
      <c r="AA212" s="367">
        <v>0</v>
      </c>
      <c r="AB212" s="367">
        <v>2.0133000000000001</v>
      </c>
      <c r="AC212" s="367">
        <v>2.0312999999999999</v>
      </c>
      <c r="AD212" s="367">
        <v>2.0485000000000002</v>
      </c>
      <c r="AE212" s="367">
        <v>2.0644999999999998</v>
      </c>
      <c r="AF212" s="367">
        <v>2.0794000000000001</v>
      </c>
      <c r="AG212" s="367">
        <v>2.0943000000000001</v>
      </c>
      <c r="AH212" s="367">
        <v>2.1091000000000002</v>
      </c>
      <c r="AI212" s="367">
        <v>2.1238000000000001</v>
      </c>
      <c r="AJ212" s="367">
        <v>2.1385000000000001</v>
      </c>
      <c r="AK212" s="367">
        <v>2.153</v>
      </c>
      <c r="AL212" s="367">
        <v>2.1675</v>
      </c>
      <c r="AM212" s="367">
        <v>2.1819000000000002</v>
      </c>
      <c r="AN212" s="367">
        <v>2.1962000000000002</v>
      </c>
      <c r="AO212" s="367">
        <v>2.2103999999999999</v>
      </c>
      <c r="AP212" s="367">
        <v>2.2244999999999999</v>
      </c>
      <c r="AQ212" s="367">
        <v>2.2385999999999999</v>
      </c>
      <c r="AR212" s="367">
        <v>2.2454999999999998</v>
      </c>
      <c r="AS212" s="367">
        <v>2.2519</v>
      </c>
      <c r="AT212" s="367">
        <v>2.2581000000000002</v>
      </c>
      <c r="AU212" s="367">
        <v>2.2641</v>
      </c>
      <c r="AV212" s="367">
        <v>2.2703000000000002</v>
      </c>
      <c r="AW212" s="367">
        <v>2.2764000000000002</v>
      </c>
      <c r="AX212" s="367">
        <v>2.2825000000000002</v>
      </c>
      <c r="AY212" s="367">
        <v>2.2884000000000002</v>
      </c>
      <c r="AZ212" s="367">
        <v>2.2942</v>
      </c>
      <c r="BA212" s="367">
        <v>2.3001</v>
      </c>
      <c r="BB212" s="367">
        <v>2.3062999999999998</v>
      </c>
      <c r="BC212" s="367">
        <v>2.3125</v>
      </c>
      <c r="BD212" s="367">
        <v>2.319</v>
      </c>
      <c r="BE212" s="367">
        <v>2.3256000000000001</v>
      </c>
      <c r="BF212" s="367">
        <v>2.3325</v>
      </c>
      <c r="BG212" s="367">
        <v>2.3397000000000001</v>
      </c>
      <c r="BH212" s="367">
        <v>2.3468</v>
      </c>
      <c r="BI212" s="367">
        <v>2.3538000000000001</v>
      </c>
      <c r="BJ212" s="367">
        <v>2.3609</v>
      </c>
      <c r="BK212" s="367">
        <v>2.3677000000000001</v>
      </c>
      <c r="BL212" s="367">
        <v>2.3746</v>
      </c>
      <c r="BM212" s="367">
        <v>2.3814000000000002</v>
      </c>
      <c r="BN212" s="367">
        <v>2.3881999999999999</v>
      </c>
      <c r="BO212" s="367">
        <v>2.3948999999999998</v>
      </c>
      <c r="BP212" s="368"/>
      <c r="BQ212" s="355"/>
      <c r="BR212" s="355"/>
      <c r="BS212" s="355"/>
      <c r="BT212" s="355"/>
      <c r="BU212" s="355"/>
      <c r="BV212" s="355"/>
      <c r="BW212" s="355"/>
      <c r="BX212" s="355"/>
      <c r="BY212" s="355"/>
      <c r="BZ212" s="355"/>
      <c r="CA212" s="355"/>
      <c r="CB212" s="355"/>
      <c r="CC212" s="355"/>
      <c r="CD212" s="355"/>
      <c r="CE212" s="355"/>
      <c r="CF212" s="355"/>
      <c r="CG212" s="355"/>
      <c r="CH212" s="355"/>
      <c r="CI212" s="355"/>
      <c r="CJ212" s="355"/>
      <c r="CK212" s="355"/>
      <c r="CL212" s="355"/>
      <c r="CM212" s="355"/>
      <c r="CN212" s="356"/>
    </row>
    <row r="213" spans="2:92" ht="14.4" thickBot="1" x14ac:dyDescent="0.3">
      <c r="B21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3" s="1417" t="s">
        <v>2056</v>
      </c>
      <c r="D213" s="1418" t="s">
        <v>2055</v>
      </c>
      <c r="E213" s="1419" t="s">
        <v>777</v>
      </c>
      <c r="F213" s="1420" t="str">
        <f>VLOOKUP(TBL5_OptBen[[#This Row],[Option Type (defined list)]],'Option Typs_Grps'!B$2:C$47, 2, FALSE)</f>
        <v>Customer Options</v>
      </c>
      <c r="G213" s="1417" t="s">
        <v>1783</v>
      </c>
      <c r="H213" s="1418" t="s">
        <v>1945</v>
      </c>
      <c r="I213" s="1421" t="s">
        <v>354</v>
      </c>
      <c r="J213" s="1422" t="s">
        <v>145</v>
      </c>
      <c r="K213" s="1423">
        <v>2</v>
      </c>
      <c r="L213" s="366"/>
      <c r="M213" s="366"/>
      <c r="N213" s="366"/>
      <c r="O213" s="1552"/>
      <c r="P213" s="1553"/>
      <c r="Q213" s="1554"/>
      <c r="R213" s="1392">
        <v>1.4999999999999999E-2</v>
      </c>
      <c r="S213" s="367">
        <v>0.03</v>
      </c>
      <c r="T213" s="367">
        <v>4.4999999999999998E-2</v>
      </c>
      <c r="U213" s="367">
        <v>0.06</v>
      </c>
      <c r="V213" s="367">
        <v>7.5000000000000011E-2</v>
      </c>
      <c r="W213" s="367">
        <v>7.5000000000000011E-2</v>
      </c>
      <c r="X213" s="367">
        <v>7.5000000000000011E-2</v>
      </c>
      <c r="Y213" s="367">
        <v>7.5000000000000011E-2</v>
      </c>
      <c r="Z213" s="367">
        <v>7.5000000000000011E-2</v>
      </c>
      <c r="AA213" s="367">
        <v>7.5000000000000011E-2</v>
      </c>
      <c r="AB213" s="367">
        <v>7.5000000000000011E-2</v>
      </c>
      <c r="AC213" s="367">
        <v>7.5000000000000011E-2</v>
      </c>
      <c r="AD213" s="367">
        <v>7.5000000000000011E-2</v>
      </c>
      <c r="AE213" s="367">
        <v>7.5000000000000011E-2</v>
      </c>
      <c r="AF213" s="367">
        <v>7.5000000000000011E-2</v>
      </c>
      <c r="AG213" s="367">
        <v>7.5000000000000011E-2</v>
      </c>
      <c r="AH213" s="367">
        <v>7.5000000000000011E-2</v>
      </c>
      <c r="AI213" s="367">
        <v>7.5000000000000011E-2</v>
      </c>
      <c r="AJ213" s="367">
        <v>7.5000000000000011E-2</v>
      </c>
      <c r="AK213" s="367">
        <v>7.5000000000000011E-2</v>
      </c>
      <c r="AL213" s="367">
        <v>7.5000000000000011E-2</v>
      </c>
      <c r="AM213" s="367">
        <v>7.5000000000000011E-2</v>
      </c>
      <c r="AN213" s="367">
        <v>7.5000000000000011E-2</v>
      </c>
      <c r="AO213" s="367">
        <v>7.5000000000000011E-2</v>
      </c>
      <c r="AP213" s="367">
        <v>7.5000000000000011E-2</v>
      </c>
      <c r="AQ213" s="367">
        <v>7.5000000000000011E-2</v>
      </c>
      <c r="AR213" s="367">
        <v>7.5000000000000011E-2</v>
      </c>
      <c r="AS213" s="367">
        <v>7.5000000000000011E-2</v>
      </c>
      <c r="AT213" s="367">
        <v>7.5000000000000011E-2</v>
      </c>
      <c r="AU213" s="367">
        <v>7.5000000000000011E-2</v>
      </c>
      <c r="AV213" s="367">
        <v>7.5000000000000011E-2</v>
      </c>
      <c r="AW213" s="367">
        <v>7.5000000000000011E-2</v>
      </c>
      <c r="AX213" s="367">
        <v>7.5000000000000011E-2</v>
      </c>
      <c r="AY213" s="367">
        <v>7.5000000000000011E-2</v>
      </c>
      <c r="AZ213" s="367">
        <v>7.5000000000000011E-2</v>
      </c>
      <c r="BA213" s="367">
        <v>7.5000000000000011E-2</v>
      </c>
      <c r="BB213" s="367">
        <v>7.5000000000000011E-2</v>
      </c>
      <c r="BC213" s="367">
        <v>7.5000000000000011E-2</v>
      </c>
      <c r="BD213" s="367">
        <v>7.5000000000000011E-2</v>
      </c>
      <c r="BE213" s="367">
        <v>7.5000000000000011E-2</v>
      </c>
      <c r="BF213" s="367">
        <v>7.5000000000000011E-2</v>
      </c>
      <c r="BG213" s="367">
        <v>7.5000000000000011E-2</v>
      </c>
      <c r="BH213" s="367">
        <v>7.5000000000000011E-2</v>
      </c>
      <c r="BI213" s="367">
        <v>7.5000000000000011E-2</v>
      </c>
      <c r="BJ213" s="367">
        <v>7.5000000000000011E-2</v>
      </c>
      <c r="BK213" s="367">
        <v>7.5000000000000011E-2</v>
      </c>
      <c r="BL213" s="367">
        <v>7.5000000000000011E-2</v>
      </c>
      <c r="BM213" s="367">
        <v>7.5000000000000011E-2</v>
      </c>
      <c r="BN213" s="367">
        <v>7.5000000000000011E-2</v>
      </c>
      <c r="BO213" s="367">
        <v>7.5000000000000011E-2</v>
      </c>
      <c r="BP213" s="368"/>
      <c r="BQ213" s="355"/>
      <c r="BR213" s="355"/>
      <c r="BS213" s="355"/>
      <c r="BT213" s="355"/>
      <c r="BU213" s="355"/>
      <c r="BV213" s="355"/>
      <c r="BW213" s="355"/>
      <c r="BX213" s="355"/>
      <c r="BY213" s="355"/>
      <c r="BZ213" s="355"/>
      <c r="CA213" s="355"/>
      <c r="CB213" s="355"/>
      <c r="CC213" s="355"/>
      <c r="CD213" s="355"/>
      <c r="CE213" s="355"/>
      <c r="CF213" s="355"/>
      <c r="CG213" s="355"/>
      <c r="CH213" s="355"/>
      <c r="CI213" s="355"/>
      <c r="CJ213" s="355"/>
      <c r="CK213" s="355"/>
      <c r="CL213" s="355"/>
      <c r="CM213" s="355"/>
      <c r="CN213" s="356"/>
    </row>
    <row r="214" spans="2:92" ht="14.4" thickBot="1" x14ac:dyDescent="0.3">
      <c r="B21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4" s="1417" t="s">
        <v>2054</v>
      </c>
      <c r="D214" s="1418" t="s">
        <v>2053</v>
      </c>
      <c r="E214" s="1419" t="s">
        <v>1278</v>
      </c>
      <c r="F214" s="1420" t="str">
        <f>VLOOKUP(TBL5_OptBen[[#This Row],[Option Type (defined list)]],'Option Typs_Grps'!B$2:C$47, 2, FALSE)</f>
        <v>Customer Options</v>
      </c>
      <c r="G214" s="1417" t="s">
        <v>1783</v>
      </c>
      <c r="H214" s="1418" t="s">
        <v>1945</v>
      </c>
      <c r="I214" s="1421" t="s">
        <v>354</v>
      </c>
      <c r="J214" s="1422" t="s">
        <v>145</v>
      </c>
      <c r="K214" s="1423">
        <v>2</v>
      </c>
      <c r="L214" s="366"/>
      <c r="M214" s="366"/>
      <c r="N214" s="366"/>
      <c r="O214" s="1552"/>
      <c r="P214" s="1553"/>
      <c r="Q214" s="1554"/>
      <c r="R214" s="1392">
        <v>0</v>
      </c>
      <c r="S214" s="367">
        <v>8.7499999999999994E-2</v>
      </c>
      <c r="T214" s="367">
        <v>0.74750000000000005</v>
      </c>
      <c r="U214" s="367">
        <v>1.8695999999999999</v>
      </c>
      <c r="V214" s="367">
        <v>3.4392999999999998</v>
      </c>
      <c r="W214" s="367">
        <v>5.2717000000000001</v>
      </c>
      <c r="X214" s="367">
        <v>7.0327999999999999</v>
      </c>
      <c r="Y214" s="367">
        <v>8.5709999999999997</v>
      </c>
      <c r="Z214" s="367">
        <v>9.8887</v>
      </c>
      <c r="AA214" s="367">
        <v>10.0786</v>
      </c>
      <c r="AB214" s="367">
        <v>10.0786</v>
      </c>
      <c r="AC214" s="367">
        <v>10.0786</v>
      </c>
      <c r="AD214" s="367">
        <v>10.0786</v>
      </c>
      <c r="AE214" s="367">
        <v>10.0786</v>
      </c>
      <c r="AF214" s="367">
        <v>10.0786</v>
      </c>
      <c r="AG214" s="367">
        <v>10.0786</v>
      </c>
      <c r="AH214" s="367">
        <v>10.0786</v>
      </c>
      <c r="AI214" s="367">
        <v>10.0786</v>
      </c>
      <c r="AJ214" s="367">
        <v>10.0786</v>
      </c>
      <c r="AK214" s="367">
        <v>10.0786</v>
      </c>
      <c r="AL214" s="367">
        <v>10.0786</v>
      </c>
      <c r="AM214" s="367">
        <v>10.0786</v>
      </c>
      <c r="AN214" s="367">
        <v>10.0786</v>
      </c>
      <c r="AO214" s="367">
        <v>10.0786</v>
      </c>
      <c r="AP214" s="367">
        <v>10.0786</v>
      </c>
      <c r="AQ214" s="367">
        <v>10.0786</v>
      </c>
      <c r="AR214" s="367">
        <v>10.0786</v>
      </c>
      <c r="AS214" s="367">
        <v>10.0786</v>
      </c>
      <c r="AT214" s="367">
        <v>10.0786</v>
      </c>
      <c r="AU214" s="367">
        <v>10.0786</v>
      </c>
      <c r="AV214" s="367">
        <v>10.0786</v>
      </c>
      <c r="AW214" s="367">
        <v>10.0786</v>
      </c>
      <c r="AX214" s="367">
        <v>10.0786</v>
      </c>
      <c r="AY214" s="367">
        <v>10.0786</v>
      </c>
      <c r="AZ214" s="367">
        <v>10.0786</v>
      </c>
      <c r="BA214" s="367">
        <v>10.0786</v>
      </c>
      <c r="BB214" s="367">
        <v>10.0786</v>
      </c>
      <c r="BC214" s="367">
        <v>10.0786</v>
      </c>
      <c r="BD214" s="367">
        <v>10.0786</v>
      </c>
      <c r="BE214" s="367">
        <v>10.0786</v>
      </c>
      <c r="BF214" s="367">
        <v>10.0786</v>
      </c>
      <c r="BG214" s="367">
        <v>10.0786</v>
      </c>
      <c r="BH214" s="367">
        <v>10.0786</v>
      </c>
      <c r="BI214" s="367">
        <v>10.0786</v>
      </c>
      <c r="BJ214" s="367">
        <v>10.0786</v>
      </c>
      <c r="BK214" s="367">
        <v>10.0786</v>
      </c>
      <c r="BL214" s="367">
        <v>10.0786</v>
      </c>
      <c r="BM214" s="367">
        <v>10.0786</v>
      </c>
      <c r="BN214" s="367">
        <v>10.0786</v>
      </c>
      <c r="BO214" s="367">
        <v>10.0786</v>
      </c>
      <c r="BP214" s="368"/>
      <c r="BQ214" s="355"/>
      <c r="BR214" s="355"/>
      <c r="BS214" s="355"/>
      <c r="BT214" s="355"/>
      <c r="BU214" s="355"/>
      <c r="BV214" s="355"/>
      <c r="BW214" s="355"/>
      <c r="BX214" s="355"/>
      <c r="BY214" s="355"/>
      <c r="BZ214" s="355"/>
      <c r="CA214" s="355"/>
      <c r="CB214" s="355"/>
      <c r="CC214" s="355"/>
      <c r="CD214" s="355"/>
      <c r="CE214" s="355"/>
      <c r="CF214" s="355"/>
      <c r="CG214" s="355"/>
      <c r="CH214" s="355"/>
      <c r="CI214" s="355"/>
      <c r="CJ214" s="355"/>
      <c r="CK214" s="355"/>
      <c r="CL214" s="355"/>
      <c r="CM214" s="355"/>
      <c r="CN214" s="356"/>
    </row>
    <row r="215" spans="2:92" ht="14.4" thickBot="1" x14ac:dyDescent="0.3">
      <c r="B21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5" s="1417" t="s">
        <v>2086</v>
      </c>
      <c r="D215" s="1418" t="s">
        <v>2085</v>
      </c>
      <c r="E215" s="1419" t="s">
        <v>777</v>
      </c>
      <c r="F215" s="1420" t="str">
        <f>VLOOKUP(TBL5_OptBen[[#This Row],[Option Type (defined list)]],'Option Typs_Grps'!B$2:C$47, 2, FALSE)</f>
        <v>Customer Options</v>
      </c>
      <c r="G215" s="1417" t="s">
        <v>1783</v>
      </c>
      <c r="H215" s="1418" t="s">
        <v>1945</v>
      </c>
      <c r="I215" s="1421" t="s">
        <v>354</v>
      </c>
      <c r="J215" s="1422" t="s">
        <v>145</v>
      </c>
      <c r="K215" s="1423">
        <v>2</v>
      </c>
      <c r="L215" s="366"/>
      <c r="M215" s="366"/>
      <c r="N215" s="366"/>
      <c r="O215" s="1552"/>
      <c r="P215" s="1553"/>
      <c r="Q215" s="1554"/>
      <c r="R215" s="1392">
        <v>4.4000000000000004E-2</v>
      </c>
      <c r="S215" s="367">
        <v>8.8000000000000009E-2</v>
      </c>
      <c r="T215" s="367">
        <v>0.13200000000000001</v>
      </c>
      <c r="U215" s="367">
        <v>0.17600000000000002</v>
      </c>
      <c r="V215" s="367">
        <v>0.22</v>
      </c>
      <c r="W215" s="367">
        <v>0.26400000000000001</v>
      </c>
      <c r="X215" s="367">
        <v>0.308</v>
      </c>
      <c r="Y215" s="367">
        <v>0.35200000000000004</v>
      </c>
      <c r="Z215" s="367">
        <v>0.39600000000000002</v>
      </c>
      <c r="AA215" s="367">
        <v>0.44</v>
      </c>
      <c r="AB215" s="367">
        <v>0.48399999999999999</v>
      </c>
      <c r="AC215" s="367">
        <v>0.52800000000000002</v>
      </c>
      <c r="AD215" s="367">
        <v>0.57200000000000006</v>
      </c>
      <c r="AE215" s="367">
        <v>0.61599999999999999</v>
      </c>
      <c r="AF215" s="367">
        <v>0.65999999999999992</v>
      </c>
      <c r="AG215" s="367">
        <v>0.70400000000000007</v>
      </c>
      <c r="AH215" s="367">
        <v>0.748</v>
      </c>
      <c r="AI215" s="367">
        <v>0.79200000000000004</v>
      </c>
      <c r="AJ215" s="367">
        <v>0.83599999999999997</v>
      </c>
      <c r="AK215" s="367">
        <v>0.88</v>
      </c>
      <c r="AL215" s="367">
        <v>0.92400000000000004</v>
      </c>
      <c r="AM215" s="367">
        <v>0.96799999999999997</v>
      </c>
      <c r="AN215" s="367">
        <v>1.012</v>
      </c>
      <c r="AO215" s="367">
        <v>1.056</v>
      </c>
      <c r="AP215" s="367">
        <v>1.1000000000000001</v>
      </c>
      <c r="AQ215" s="367">
        <v>1.1000000000000001</v>
      </c>
      <c r="AR215" s="367">
        <v>1.1000000000000001</v>
      </c>
      <c r="AS215" s="367">
        <v>1.1000000000000001</v>
      </c>
      <c r="AT215" s="367">
        <v>1.1000000000000001</v>
      </c>
      <c r="AU215" s="367">
        <v>1.1000000000000001</v>
      </c>
      <c r="AV215" s="367">
        <v>1.1000000000000001</v>
      </c>
      <c r="AW215" s="367">
        <v>1.1000000000000001</v>
      </c>
      <c r="AX215" s="367">
        <v>1.1000000000000001</v>
      </c>
      <c r="AY215" s="367">
        <v>1.1000000000000001</v>
      </c>
      <c r="AZ215" s="367">
        <v>1.1000000000000001</v>
      </c>
      <c r="BA215" s="367">
        <v>1.1000000000000001</v>
      </c>
      <c r="BB215" s="367">
        <v>1.1000000000000001</v>
      </c>
      <c r="BC215" s="367">
        <v>1.1000000000000001</v>
      </c>
      <c r="BD215" s="367">
        <v>1.1000000000000001</v>
      </c>
      <c r="BE215" s="367">
        <v>1.1000000000000001</v>
      </c>
      <c r="BF215" s="367">
        <v>1.1000000000000001</v>
      </c>
      <c r="BG215" s="367">
        <v>1.1000000000000001</v>
      </c>
      <c r="BH215" s="367">
        <v>1.1000000000000001</v>
      </c>
      <c r="BI215" s="367">
        <v>1.1000000000000001</v>
      </c>
      <c r="BJ215" s="367">
        <v>1.1000000000000001</v>
      </c>
      <c r="BK215" s="367">
        <v>1.1000000000000001</v>
      </c>
      <c r="BL215" s="367">
        <v>1.1000000000000001</v>
      </c>
      <c r="BM215" s="367">
        <v>1.1000000000000001</v>
      </c>
      <c r="BN215" s="367">
        <v>1.1000000000000001</v>
      </c>
      <c r="BO215" s="367">
        <v>1.1000000000000001</v>
      </c>
      <c r="BP215" s="368"/>
      <c r="BQ215" s="355"/>
      <c r="BR215" s="355"/>
      <c r="BS215" s="355"/>
      <c r="BT215" s="355"/>
      <c r="BU215" s="355"/>
      <c r="BV215" s="355"/>
      <c r="BW215" s="355"/>
      <c r="BX215" s="355"/>
      <c r="BY215" s="355"/>
      <c r="BZ215" s="355"/>
      <c r="CA215" s="355"/>
      <c r="CB215" s="355"/>
      <c r="CC215" s="355"/>
      <c r="CD215" s="355"/>
      <c r="CE215" s="355"/>
      <c r="CF215" s="355"/>
      <c r="CG215" s="355"/>
      <c r="CH215" s="355"/>
      <c r="CI215" s="355"/>
      <c r="CJ215" s="355"/>
      <c r="CK215" s="355"/>
      <c r="CL215" s="355"/>
      <c r="CM215" s="355"/>
      <c r="CN215" s="356"/>
    </row>
    <row r="216" spans="2:92" ht="14.4" thickBot="1" x14ac:dyDescent="0.3">
      <c r="B21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6" s="1417" t="s">
        <v>2052</v>
      </c>
      <c r="D216" s="1418" t="s">
        <v>2051</v>
      </c>
      <c r="E216" s="1419" t="s">
        <v>777</v>
      </c>
      <c r="F216" s="1420" t="str">
        <f>VLOOKUP(TBL5_OptBen[[#This Row],[Option Type (defined list)]],'Option Typs_Grps'!B$2:C$47, 2, FALSE)</f>
        <v>Customer Options</v>
      </c>
      <c r="G216" s="1417" t="s">
        <v>1783</v>
      </c>
      <c r="H216" s="1418" t="s">
        <v>1945</v>
      </c>
      <c r="I216" s="1421" t="s">
        <v>354</v>
      </c>
      <c r="J216" s="1422" t="s">
        <v>145</v>
      </c>
      <c r="K216" s="1423">
        <v>2</v>
      </c>
      <c r="L216" s="366"/>
      <c r="M216" s="366"/>
      <c r="N216" s="366"/>
      <c r="O216" s="1552"/>
      <c r="P216" s="1553"/>
      <c r="Q216" s="1554"/>
      <c r="R216" s="1392">
        <v>1E-4</v>
      </c>
      <c r="S216" s="367">
        <v>2.9999999999999997E-4</v>
      </c>
      <c r="T216" s="367">
        <v>4.0000000000000002E-4</v>
      </c>
      <c r="U216" s="367">
        <v>5.9999999999999995E-4</v>
      </c>
      <c r="V216" s="367">
        <v>8.0000000000000004E-4</v>
      </c>
      <c r="W216" s="367">
        <v>1E-3</v>
      </c>
      <c r="X216" s="367">
        <v>1.2000000000000001E-3</v>
      </c>
      <c r="Y216" s="367">
        <v>1.2999999999999999E-3</v>
      </c>
      <c r="Z216" s="367">
        <v>1.5E-3</v>
      </c>
      <c r="AA216" s="367">
        <v>1.7000000000000001E-3</v>
      </c>
      <c r="AB216" s="367">
        <v>1.8E-3</v>
      </c>
      <c r="AC216" s="367">
        <v>2.0999999999999999E-3</v>
      </c>
      <c r="AD216" s="367">
        <v>2.3E-3</v>
      </c>
      <c r="AE216" s="367">
        <v>2.4000000000000002E-3</v>
      </c>
      <c r="AF216" s="367">
        <v>2.5999999999999999E-3</v>
      </c>
      <c r="AG216" s="367">
        <v>2.7000000000000001E-3</v>
      </c>
      <c r="AH216" s="367">
        <v>3.0000000000000001E-3</v>
      </c>
      <c r="AI216" s="367">
        <v>3.1999999999999997E-3</v>
      </c>
      <c r="AJ216" s="367">
        <v>3.3E-3</v>
      </c>
      <c r="AK216" s="367">
        <v>3.5000000000000001E-3</v>
      </c>
      <c r="AL216" s="367">
        <v>3.6999999999999997E-3</v>
      </c>
      <c r="AM216" s="367">
        <v>3.8E-3</v>
      </c>
      <c r="AN216" s="367">
        <v>4.1000000000000003E-3</v>
      </c>
      <c r="AO216" s="367">
        <v>4.1999999999999997E-3</v>
      </c>
      <c r="AP216" s="367">
        <v>4.4000000000000003E-3</v>
      </c>
      <c r="AQ216" s="367">
        <v>4.4000000000000003E-3</v>
      </c>
      <c r="AR216" s="367">
        <v>4.4000000000000003E-3</v>
      </c>
      <c r="AS216" s="367">
        <v>4.4000000000000003E-3</v>
      </c>
      <c r="AT216" s="367">
        <v>4.4000000000000003E-3</v>
      </c>
      <c r="AU216" s="367">
        <v>4.4000000000000003E-3</v>
      </c>
      <c r="AV216" s="367">
        <v>4.4000000000000003E-3</v>
      </c>
      <c r="AW216" s="367">
        <v>4.4000000000000003E-3</v>
      </c>
      <c r="AX216" s="367">
        <v>4.4000000000000003E-3</v>
      </c>
      <c r="AY216" s="367">
        <v>4.4000000000000003E-3</v>
      </c>
      <c r="AZ216" s="367">
        <v>4.4000000000000003E-3</v>
      </c>
      <c r="BA216" s="367">
        <v>4.4000000000000003E-3</v>
      </c>
      <c r="BB216" s="367">
        <v>4.4000000000000003E-3</v>
      </c>
      <c r="BC216" s="367">
        <v>4.4000000000000003E-3</v>
      </c>
      <c r="BD216" s="367">
        <v>4.4000000000000003E-3</v>
      </c>
      <c r="BE216" s="367">
        <v>4.4000000000000003E-3</v>
      </c>
      <c r="BF216" s="367">
        <v>4.4000000000000003E-3</v>
      </c>
      <c r="BG216" s="367">
        <v>4.4000000000000003E-3</v>
      </c>
      <c r="BH216" s="367">
        <v>4.4000000000000003E-3</v>
      </c>
      <c r="BI216" s="367">
        <v>4.4000000000000003E-3</v>
      </c>
      <c r="BJ216" s="367">
        <v>4.4000000000000003E-3</v>
      </c>
      <c r="BK216" s="367">
        <v>4.4000000000000003E-3</v>
      </c>
      <c r="BL216" s="367">
        <v>4.4000000000000003E-3</v>
      </c>
      <c r="BM216" s="367">
        <v>4.4000000000000003E-3</v>
      </c>
      <c r="BN216" s="367">
        <v>4.4000000000000003E-3</v>
      </c>
      <c r="BO216" s="367">
        <v>4.4000000000000003E-3</v>
      </c>
      <c r="BP216" s="368"/>
      <c r="BQ216" s="355"/>
      <c r="BR216" s="355"/>
      <c r="BS216" s="355"/>
      <c r="BT216" s="355"/>
      <c r="BU216" s="355"/>
      <c r="BV216" s="355"/>
      <c r="BW216" s="355"/>
      <c r="BX216" s="355"/>
      <c r="BY216" s="355"/>
      <c r="BZ216" s="355"/>
      <c r="CA216" s="355"/>
      <c r="CB216" s="355"/>
      <c r="CC216" s="355"/>
      <c r="CD216" s="355"/>
      <c r="CE216" s="355"/>
      <c r="CF216" s="355"/>
      <c r="CG216" s="355"/>
      <c r="CH216" s="355"/>
      <c r="CI216" s="355"/>
      <c r="CJ216" s="355"/>
      <c r="CK216" s="355"/>
      <c r="CL216" s="355"/>
      <c r="CM216" s="355"/>
      <c r="CN216" s="356"/>
    </row>
    <row r="217" spans="2:92" ht="14.4" thickBot="1" x14ac:dyDescent="0.3">
      <c r="B21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7" s="1417" t="s">
        <v>1685</v>
      </c>
      <c r="D217" s="1418" t="s">
        <v>1874</v>
      </c>
      <c r="E217" s="1419" t="s">
        <v>773</v>
      </c>
      <c r="F217" s="1420" t="str">
        <f>VLOOKUP(TBL5_OptBen[[#This Row],[Option Type (defined list)]],'Option Typs_Grps'!B$2:C$47, 2, FALSE)</f>
        <v>Distribution Options</v>
      </c>
      <c r="G217" s="1417" t="s">
        <v>1783</v>
      </c>
      <c r="H217" s="1418" t="s">
        <v>1945</v>
      </c>
      <c r="I217" s="1421" t="s">
        <v>354</v>
      </c>
      <c r="J217" s="1422" t="s">
        <v>145</v>
      </c>
      <c r="K217" s="1423">
        <v>2</v>
      </c>
      <c r="L217" s="366"/>
      <c r="M217" s="366"/>
      <c r="N217" s="366"/>
      <c r="O217" s="1552"/>
      <c r="P217" s="1553"/>
      <c r="Q217" s="1554"/>
      <c r="R217" s="1392"/>
      <c r="S217" s="367"/>
      <c r="T217" s="367"/>
      <c r="U217" s="367"/>
      <c r="V217" s="367"/>
      <c r="W217" s="367"/>
      <c r="X217" s="367"/>
      <c r="Y217" s="367"/>
      <c r="Z217" s="367">
        <v>4.0999999999999996</v>
      </c>
      <c r="AA217" s="367">
        <v>4.0999999999999996</v>
      </c>
      <c r="AB217" s="367">
        <v>4.0999999999999996</v>
      </c>
      <c r="AC217" s="367">
        <v>4.0999999999999996</v>
      </c>
      <c r="AD217" s="367">
        <v>4.0999999999999996</v>
      </c>
      <c r="AE217" s="367">
        <v>4.0999999999999996</v>
      </c>
      <c r="AF217" s="367">
        <v>4.0999999999999996</v>
      </c>
      <c r="AG217" s="367">
        <v>4.0999999999999996</v>
      </c>
      <c r="AH217" s="367">
        <v>4.0999999999999996</v>
      </c>
      <c r="AI217" s="367">
        <v>4.0999999999999996</v>
      </c>
      <c r="AJ217" s="367">
        <v>4.0999999999999996</v>
      </c>
      <c r="AK217" s="367">
        <v>4.0999999999999996</v>
      </c>
      <c r="AL217" s="367">
        <v>4.0999999999999996</v>
      </c>
      <c r="AM217" s="367">
        <v>4.0999999999999996</v>
      </c>
      <c r="AN217" s="367">
        <v>4.0999999999999996</v>
      </c>
      <c r="AO217" s="367">
        <v>4.0999999999999996</v>
      </c>
      <c r="AP217" s="367">
        <v>4.0999999999999996</v>
      </c>
      <c r="AQ217" s="367">
        <v>4.0999999999999996</v>
      </c>
      <c r="AR217" s="367">
        <v>4.0999999999999996</v>
      </c>
      <c r="AS217" s="367">
        <v>4.0999999999999996</v>
      </c>
      <c r="AT217" s="367">
        <v>4.0999999999999996</v>
      </c>
      <c r="AU217" s="367">
        <v>4.0999999999999996</v>
      </c>
      <c r="AV217" s="367">
        <v>4.0999999999999996</v>
      </c>
      <c r="AW217" s="367">
        <v>4.0999999999999996</v>
      </c>
      <c r="AX217" s="367">
        <v>4.0999999999999996</v>
      </c>
      <c r="AY217" s="367">
        <v>4.0999999999999996</v>
      </c>
      <c r="AZ217" s="367">
        <v>4.0999999999999996</v>
      </c>
      <c r="BA217" s="367">
        <v>4.0999999999999996</v>
      </c>
      <c r="BB217" s="367">
        <v>4.0999999999999996</v>
      </c>
      <c r="BC217" s="367">
        <v>4.0999999999999996</v>
      </c>
      <c r="BD217" s="367">
        <v>4.0999999999999996</v>
      </c>
      <c r="BE217" s="367">
        <v>4.0999999999999996</v>
      </c>
      <c r="BF217" s="367">
        <v>4.0999999999999996</v>
      </c>
      <c r="BG217" s="367">
        <v>4.0999999999999996</v>
      </c>
      <c r="BH217" s="367">
        <v>4.0999999999999996</v>
      </c>
      <c r="BI217" s="367">
        <v>4.0999999999999996</v>
      </c>
      <c r="BJ217" s="367">
        <v>4.0999999999999996</v>
      </c>
      <c r="BK217" s="367">
        <v>4.0999999999999996</v>
      </c>
      <c r="BL217" s="367">
        <v>4.0999999999999996</v>
      </c>
      <c r="BM217" s="367">
        <v>4.0999999999999996</v>
      </c>
      <c r="BN217" s="367">
        <v>4.0999999999999996</v>
      </c>
      <c r="BO217" s="367">
        <v>4.0999999999999996</v>
      </c>
      <c r="BP217" s="368"/>
      <c r="BQ217" s="355"/>
      <c r="BR217" s="355"/>
      <c r="BS217" s="355"/>
      <c r="BT217" s="355"/>
      <c r="BU217" s="355"/>
      <c r="BV217" s="355"/>
      <c r="BW217" s="355"/>
      <c r="BX217" s="355"/>
      <c r="BY217" s="355"/>
      <c r="BZ217" s="355"/>
      <c r="CA217" s="355"/>
      <c r="CB217" s="355"/>
      <c r="CC217" s="355"/>
      <c r="CD217" s="355"/>
      <c r="CE217" s="355"/>
      <c r="CF217" s="355"/>
      <c r="CG217" s="355"/>
      <c r="CH217" s="355"/>
      <c r="CI217" s="355"/>
      <c r="CJ217" s="355"/>
      <c r="CK217" s="355"/>
      <c r="CL217" s="355"/>
      <c r="CM217" s="355"/>
      <c r="CN217" s="356"/>
    </row>
    <row r="218" spans="2:92" ht="14.4" thickBot="1" x14ac:dyDescent="0.3">
      <c r="B21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18" s="1417" t="s">
        <v>1686</v>
      </c>
      <c r="D218" s="1418" t="s">
        <v>1875</v>
      </c>
      <c r="E218" s="1419" t="s">
        <v>764</v>
      </c>
      <c r="F218" s="1420" t="str">
        <f>VLOOKUP(TBL5_OptBen[[#This Row],[Option Type (defined list)]],'Option Typs_Grps'!B$2:C$47, 2, FALSE)</f>
        <v>Resource Options</v>
      </c>
      <c r="G218" s="1417" t="s">
        <v>1783</v>
      </c>
      <c r="H218" s="1418" t="s">
        <v>1945</v>
      </c>
      <c r="I218" s="1421" t="s">
        <v>354</v>
      </c>
      <c r="J218" s="1422" t="s">
        <v>145</v>
      </c>
      <c r="K218" s="1423">
        <v>2</v>
      </c>
      <c r="L218" s="366"/>
      <c r="M218" s="366"/>
      <c r="N218" s="366">
        <v>3.4</v>
      </c>
      <c r="O218" s="1552">
        <v>3.4</v>
      </c>
      <c r="P218" s="1553">
        <v>3.4</v>
      </c>
      <c r="Q218" s="1554">
        <v>3.4</v>
      </c>
      <c r="R218" s="1392">
        <v>3.4</v>
      </c>
      <c r="S218" s="367">
        <v>3.4</v>
      </c>
      <c r="T218" s="367">
        <v>3.4</v>
      </c>
      <c r="U218" s="367">
        <v>3.4</v>
      </c>
      <c r="V218" s="367">
        <v>3.4</v>
      </c>
      <c r="W218" s="367">
        <v>3.4</v>
      </c>
      <c r="X218" s="367">
        <v>3.4</v>
      </c>
      <c r="Y218" s="367">
        <v>3.4</v>
      </c>
      <c r="Z218" s="367">
        <v>3.4</v>
      </c>
      <c r="AA218" s="367">
        <v>3.4</v>
      </c>
      <c r="AB218" s="367">
        <v>3.4</v>
      </c>
      <c r="AC218" s="367">
        <v>3.4</v>
      </c>
      <c r="AD218" s="367">
        <v>3.4</v>
      </c>
      <c r="AE218" s="367">
        <v>3.4</v>
      </c>
      <c r="AF218" s="367">
        <v>3.4</v>
      </c>
      <c r="AG218" s="367">
        <v>3.4</v>
      </c>
      <c r="AH218" s="367">
        <v>0</v>
      </c>
      <c r="AI218" s="367">
        <v>0</v>
      </c>
      <c r="AJ218" s="367">
        <v>0</v>
      </c>
      <c r="AK218" s="367">
        <v>0</v>
      </c>
      <c r="AL218" s="367">
        <v>0</v>
      </c>
      <c r="AM218" s="367">
        <v>0</v>
      </c>
      <c r="AN218" s="367">
        <v>0</v>
      </c>
      <c r="AO218" s="367">
        <v>0</v>
      </c>
      <c r="AP218" s="367">
        <v>0</v>
      </c>
      <c r="AQ218" s="367">
        <v>0</v>
      </c>
      <c r="AR218" s="367">
        <v>0</v>
      </c>
      <c r="AS218" s="367">
        <v>0</v>
      </c>
      <c r="AT218" s="367">
        <v>0</v>
      </c>
      <c r="AU218" s="367">
        <v>0</v>
      </c>
      <c r="AV218" s="367">
        <v>0</v>
      </c>
      <c r="AW218" s="367">
        <v>0</v>
      </c>
      <c r="AX218" s="367">
        <v>0</v>
      </c>
      <c r="AY218" s="367">
        <v>0</v>
      </c>
      <c r="AZ218" s="367">
        <v>0</v>
      </c>
      <c r="BA218" s="367">
        <v>0</v>
      </c>
      <c r="BB218" s="367">
        <v>0</v>
      </c>
      <c r="BC218" s="367">
        <v>0</v>
      </c>
      <c r="BD218" s="367">
        <v>0</v>
      </c>
      <c r="BE218" s="367">
        <v>0</v>
      </c>
      <c r="BF218" s="367">
        <v>0</v>
      </c>
      <c r="BG218" s="367">
        <v>0</v>
      </c>
      <c r="BH218" s="367">
        <v>0</v>
      </c>
      <c r="BI218" s="367">
        <v>0</v>
      </c>
      <c r="BJ218" s="367">
        <v>0</v>
      </c>
      <c r="BK218" s="367">
        <v>0</v>
      </c>
      <c r="BL218" s="367">
        <v>0</v>
      </c>
      <c r="BM218" s="367">
        <v>0</v>
      </c>
      <c r="BN218" s="367">
        <v>0</v>
      </c>
      <c r="BO218" s="367">
        <v>0</v>
      </c>
      <c r="BP218" s="368"/>
      <c r="BQ218" s="355"/>
      <c r="BR218" s="355"/>
      <c r="BS218" s="355"/>
      <c r="BT218" s="355"/>
      <c r="BU218" s="355"/>
      <c r="BV218" s="355"/>
      <c r="BW218" s="355"/>
      <c r="BX218" s="355"/>
      <c r="BY218" s="355"/>
      <c r="BZ218" s="355"/>
      <c r="CA218" s="355"/>
      <c r="CB218" s="355"/>
      <c r="CC218" s="355"/>
      <c r="CD218" s="355"/>
      <c r="CE218" s="355"/>
      <c r="CF218" s="355"/>
      <c r="CG218" s="355"/>
      <c r="CH218" s="355"/>
      <c r="CI218" s="355"/>
      <c r="CJ218" s="355"/>
      <c r="CK218" s="355"/>
      <c r="CL218" s="355"/>
      <c r="CM218" s="355"/>
      <c r="CN218" s="356"/>
    </row>
    <row r="219" spans="2:92" ht="14.4" thickBot="1" x14ac:dyDescent="0.3">
      <c r="B21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9" s="1417" t="s">
        <v>1687</v>
      </c>
      <c r="D219" s="1418" t="s">
        <v>1592</v>
      </c>
      <c r="E219" s="1419" t="s">
        <v>1288</v>
      </c>
      <c r="F219" s="1420" t="str">
        <f>VLOOKUP(TBL5_OptBen[[#This Row],[Option Type (defined list)]],'Option Typs_Grps'!B$2:C$47, 2, FALSE)</f>
        <v>Customer Options</v>
      </c>
      <c r="G219" s="1417" t="s">
        <v>1783</v>
      </c>
      <c r="H219" s="1418" t="s">
        <v>1945</v>
      </c>
      <c r="I219" s="1421" t="s">
        <v>354</v>
      </c>
      <c r="J219" s="1422" t="s">
        <v>145</v>
      </c>
      <c r="K219" s="1423">
        <v>2</v>
      </c>
      <c r="L219" s="366"/>
      <c r="M219" s="366"/>
      <c r="N219" s="366">
        <v>5.3</v>
      </c>
      <c r="O219" s="1552">
        <v>5.3</v>
      </c>
      <c r="P219" s="1553">
        <v>5.3</v>
      </c>
      <c r="Q219" s="1554">
        <v>5.3</v>
      </c>
      <c r="R219" s="1392">
        <v>5.3</v>
      </c>
      <c r="S219" s="367">
        <v>5.3</v>
      </c>
      <c r="T219" s="367">
        <v>5.3</v>
      </c>
      <c r="U219" s="367">
        <v>5.3</v>
      </c>
      <c r="V219" s="367">
        <v>5.3</v>
      </c>
      <c r="W219" s="367">
        <v>5.3</v>
      </c>
      <c r="X219" s="367">
        <v>5.3</v>
      </c>
      <c r="Y219" s="367">
        <v>5.3</v>
      </c>
      <c r="Z219" s="367">
        <v>5.3</v>
      </c>
      <c r="AA219" s="367">
        <v>5.3</v>
      </c>
      <c r="AB219" s="367">
        <v>5.3</v>
      </c>
      <c r="AC219" s="367">
        <v>5.3</v>
      </c>
      <c r="AD219" s="367">
        <v>5.3</v>
      </c>
      <c r="AE219" s="367">
        <v>5.3</v>
      </c>
      <c r="AF219" s="367">
        <v>5.3</v>
      </c>
      <c r="AG219" s="367">
        <v>5.3</v>
      </c>
      <c r="AH219" s="367">
        <v>5.3</v>
      </c>
      <c r="AI219" s="367">
        <v>5.3</v>
      </c>
      <c r="AJ219" s="367">
        <v>5.3</v>
      </c>
      <c r="AK219" s="367">
        <v>5.3</v>
      </c>
      <c r="AL219" s="367">
        <v>5.3</v>
      </c>
      <c r="AM219" s="367">
        <v>5.3</v>
      </c>
      <c r="AN219" s="367">
        <v>5.3</v>
      </c>
      <c r="AO219" s="367">
        <v>5.3</v>
      </c>
      <c r="AP219" s="367">
        <v>5.3</v>
      </c>
      <c r="AQ219" s="367">
        <v>5.3</v>
      </c>
      <c r="AR219" s="367">
        <v>5.3</v>
      </c>
      <c r="AS219" s="367">
        <v>5.3</v>
      </c>
      <c r="AT219" s="367">
        <v>5.3</v>
      </c>
      <c r="AU219" s="367">
        <v>5.3</v>
      </c>
      <c r="AV219" s="367">
        <v>5.3</v>
      </c>
      <c r="AW219" s="367">
        <v>5.3</v>
      </c>
      <c r="AX219" s="367">
        <v>5.3</v>
      </c>
      <c r="AY219" s="367">
        <v>5.3</v>
      </c>
      <c r="AZ219" s="367">
        <v>5.3</v>
      </c>
      <c r="BA219" s="367">
        <v>5.3</v>
      </c>
      <c r="BB219" s="367">
        <v>5.3</v>
      </c>
      <c r="BC219" s="367">
        <v>5.3</v>
      </c>
      <c r="BD219" s="367">
        <v>5.3</v>
      </c>
      <c r="BE219" s="367">
        <v>5.3</v>
      </c>
      <c r="BF219" s="367">
        <v>5.3</v>
      </c>
      <c r="BG219" s="367">
        <v>5.3</v>
      </c>
      <c r="BH219" s="367">
        <v>5.3</v>
      </c>
      <c r="BI219" s="367">
        <v>5.3</v>
      </c>
      <c r="BJ219" s="367">
        <v>5.3</v>
      </c>
      <c r="BK219" s="367">
        <v>5.3</v>
      </c>
      <c r="BL219" s="367">
        <v>5.3</v>
      </c>
      <c r="BM219" s="367">
        <v>5.3</v>
      </c>
      <c r="BN219" s="367">
        <v>5.3</v>
      </c>
      <c r="BO219" s="367">
        <v>5.3</v>
      </c>
      <c r="BP219" s="368"/>
      <c r="BQ219" s="355"/>
      <c r="BR219" s="355"/>
      <c r="BS219" s="355"/>
      <c r="BT219" s="355"/>
      <c r="BU219" s="355"/>
      <c r="BV219" s="355"/>
      <c r="BW219" s="355"/>
      <c r="BX219" s="355"/>
      <c r="BY219" s="355"/>
      <c r="BZ219" s="355"/>
      <c r="CA219" s="355"/>
      <c r="CB219" s="355"/>
      <c r="CC219" s="355"/>
      <c r="CD219" s="355"/>
      <c r="CE219" s="355"/>
      <c r="CF219" s="355"/>
      <c r="CG219" s="355"/>
      <c r="CH219" s="355"/>
      <c r="CI219" s="355"/>
      <c r="CJ219" s="355"/>
      <c r="CK219" s="355"/>
      <c r="CL219" s="355"/>
      <c r="CM219" s="355"/>
      <c r="CN219" s="356"/>
    </row>
    <row r="220" spans="2:92" ht="14.4" thickBot="1" x14ac:dyDescent="0.3">
      <c r="B22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0" s="1417" t="s">
        <v>1688</v>
      </c>
      <c r="D220" s="1418" t="s">
        <v>1593</v>
      </c>
      <c r="E220" s="1419" t="s">
        <v>1288</v>
      </c>
      <c r="F220" s="1420" t="str">
        <f>VLOOKUP(TBL5_OptBen[[#This Row],[Option Type (defined list)]],'Option Typs_Grps'!B$2:C$47, 2, FALSE)</f>
        <v>Customer Options</v>
      </c>
      <c r="G220" s="1417" t="s">
        <v>1783</v>
      </c>
      <c r="H220" s="1418" t="s">
        <v>1945</v>
      </c>
      <c r="I220" s="1421" t="s">
        <v>354</v>
      </c>
      <c r="J220" s="1422" t="s">
        <v>145</v>
      </c>
      <c r="K220" s="1423">
        <v>2</v>
      </c>
      <c r="L220" s="366"/>
      <c r="M220" s="366"/>
      <c r="N220" s="366">
        <v>13.5</v>
      </c>
      <c r="O220" s="1552">
        <v>13.5</v>
      </c>
      <c r="P220" s="1553">
        <v>13.5</v>
      </c>
      <c r="Q220" s="1554">
        <v>13.5</v>
      </c>
      <c r="R220" s="1392">
        <v>13.5</v>
      </c>
      <c r="S220" s="367">
        <v>13.5</v>
      </c>
      <c r="T220" s="367">
        <v>13.5</v>
      </c>
      <c r="U220" s="367">
        <v>13.5</v>
      </c>
      <c r="V220" s="367">
        <v>13.5</v>
      </c>
      <c r="W220" s="367">
        <v>13.5</v>
      </c>
      <c r="X220" s="367">
        <v>13.5</v>
      </c>
      <c r="Y220" s="367">
        <v>13.5</v>
      </c>
      <c r="Z220" s="367">
        <v>13.5</v>
      </c>
      <c r="AA220" s="367">
        <v>13.5</v>
      </c>
      <c r="AB220" s="367">
        <v>13.5</v>
      </c>
      <c r="AC220" s="367">
        <v>13.5</v>
      </c>
      <c r="AD220" s="367">
        <v>13.5</v>
      </c>
      <c r="AE220" s="367">
        <v>13.5</v>
      </c>
      <c r="AF220" s="367">
        <v>13.5</v>
      </c>
      <c r="AG220" s="367">
        <v>13.5</v>
      </c>
      <c r="AH220" s="367">
        <v>13.5</v>
      </c>
      <c r="AI220" s="367">
        <v>13.5</v>
      </c>
      <c r="AJ220" s="367">
        <v>13.5</v>
      </c>
      <c r="AK220" s="367">
        <v>13.5</v>
      </c>
      <c r="AL220" s="367">
        <v>13.5</v>
      </c>
      <c r="AM220" s="367">
        <v>13.5</v>
      </c>
      <c r="AN220" s="367">
        <v>13.5</v>
      </c>
      <c r="AO220" s="367">
        <v>13.5</v>
      </c>
      <c r="AP220" s="367">
        <v>13.5</v>
      </c>
      <c r="AQ220" s="367">
        <v>13.5</v>
      </c>
      <c r="AR220" s="367">
        <v>13.5</v>
      </c>
      <c r="AS220" s="367">
        <v>13.5</v>
      </c>
      <c r="AT220" s="367">
        <v>13.5</v>
      </c>
      <c r="AU220" s="367">
        <v>13.5</v>
      </c>
      <c r="AV220" s="367">
        <v>13.5</v>
      </c>
      <c r="AW220" s="367">
        <v>13.5</v>
      </c>
      <c r="AX220" s="367">
        <v>13.5</v>
      </c>
      <c r="AY220" s="367">
        <v>13.5</v>
      </c>
      <c r="AZ220" s="367">
        <v>13.5</v>
      </c>
      <c r="BA220" s="367">
        <v>13.5</v>
      </c>
      <c r="BB220" s="367">
        <v>13.5</v>
      </c>
      <c r="BC220" s="367">
        <v>13.5</v>
      </c>
      <c r="BD220" s="367">
        <v>13.5</v>
      </c>
      <c r="BE220" s="367">
        <v>13.5</v>
      </c>
      <c r="BF220" s="367">
        <v>13.5</v>
      </c>
      <c r="BG220" s="367">
        <v>13.5</v>
      </c>
      <c r="BH220" s="367">
        <v>13.5</v>
      </c>
      <c r="BI220" s="367">
        <v>13.5</v>
      </c>
      <c r="BJ220" s="367">
        <v>13.5</v>
      </c>
      <c r="BK220" s="367">
        <v>13.5</v>
      </c>
      <c r="BL220" s="367">
        <v>13.5</v>
      </c>
      <c r="BM220" s="367">
        <v>13.5</v>
      </c>
      <c r="BN220" s="367">
        <v>13.5</v>
      </c>
      <c r="BO220" s="367">
        <v>13.5</v>
      </c>
      <c r="BP220" s="368"/>
      <c r="BQ220" s="355"/>
      <c r="BR220" s="355"/>
      <c r="BS220" s="355"/>
      <c r="BT220" s="355"/>
      <c r="BU220" s="355"/>
      <c r="BV220" s="355"/>
      <c r="BW220" s="355"/>
      <c r="BX220" s="355"/>
      <c r="BY220" s="355"/>
      <c r="BZ220" s="355"/>
      <c r="CA220" s="355"/>
      <c r="CB220" s="355"/>
      <c r="CC220" s="355"/>
      <c r="CD220" s="355"/>
      <c r="CE220" s="355"/>
      <c r="CF220" s="355"/>
      <c r="CG220" s="355"/>
      <c r="CH220" s="355"/>
      <c r="CI220" s="355"/>
      <c r="CJ220" s="355"/>
      <c r="CK220" s="355"/>
      <c r="CL220" s="355"/>
      <c r="CM220" s="355"/>
      <c r="CN220" s="356"/>
    </row>
    <row r="221" spans="2:92" ht="14.4" thickBot="1" x14ac:dyDescent="0.3">
      <c r="B22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1" s="1417" t="s">
        <v>2233</v>
      </c>
      <c r="D221" s="1418" t="s">
        <v>2232</v>
      </c>
      <c r="E221" s="1419" t="s">
        <v>768</v>
      </c>
      <c r="F221" s="1420" t="str">
        <f>VLOOKUP(TBL5_OptBen[[#This Row],[Option Type (defined list)]],'Option Typs_Grps'!B$2:C$47, 2, FALSE)</f>
        <v>Resource Options</v>
      </c>
      <c r="G221" s="1417" t="s">
        <v>1783</v>
      </c>
      <c r="H221" s="1418" t="s">
        <v>1945</v>
      </c>
      <c r="I221" s="1421" t="s">
        <v>354</v>
      </c>
      <c r="J221" s="1422" t="s">
        <v>145</v>
      </c>
      <c r="K221" s="1423">
        <v>2</v>
      </c>
      <c r="L221" s="366"/>
      <c r="M221" s="366"/>
      <c r="N221" s="366"/>
      <c r="O221" s="1552"/>
      <c r="P221" s="1553"/>
      <c r="Q221" s="1554"/>
      <c r="R221" s="1392"/>
      <c r="S221" s="367"/>
      <c r="T221" s="367"/>
      <c r="U221" s="367"/>
      <c r="V221" s="367"/>
      <c r="W221" s="367"/>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c r="AS221" s="367"/>
      <c r="AT221" s="367"/>
      <c r="AU221" s="367"/>
      <c r="AV221" s="367"/>
      <c r="AW221" s="367"/>
      <c r="AX221" s="367"/>
      <c r="AY221" s="367">
        <v>0</v>
      </c>
      <c r="AZ221" s="367">
        <v>0</v>
      </c>
      <c r="BA221" s="367">
        <v>0</v>
      </c>
      <c r="BB221" s="367">
        <v>0</v>
      </c>
      <c r="BC221" s="367">
        <v>0</v>
      </c>
      <c r="BD221" s="367">
        <v>0</v>
      </c>
      <c r="BE221" s="367">
        <v>0</v>
      </c>
      <c r="BF221" s="367">
        <v>0</v>
      </c>
      <c r="BG221" s="367">
        <v>0</v>
      </c>
      <c r="BH221" s="367">
        <v>0</v>
      </c>
      <c r="BI221" s="367">
        <v>0</v>
      </c>
      <c r="BJ221" s="367">
        <v>0</v>
      </c>
      <c r="BK221" s="367">
        <v>0</v>
      </c>
      <c r="BL221" s="367">
        <v>0</v>
      </c>
      <c r="BM221" s="367">
        <v>0</v>
      </c>
      <c r="BN221" s="367">
        <v>0</v>
      </c>
      <c r="BO221" s="367">
        <v>0</v>
      </c>
      <c r="BP221" s="368"/>
      <c r="BQ221" s="355"/>
      <c r="BR221" s="355"/>
      <c r="BS221" s="355"/>
      <c r="BT221" s="355"/>
      <c r="BU221" s="355"/>
      <c r="BV221" s="355"/>
      <c r="BW221" s="355"/>
      <c r="BX221" s="355"/>
      <c r="BY221" s="355"/>
      <c r="BZ221" s="355"/>
      <c r="CA221" s="355"/>
      <c r="CB221" s="355"/>
      <c r="CC221" s="355"/>
      <c r="CD221" s="355"/>
      <c r="CE221" s="355"/>
      <c r="CF221" s="355"/>
      <c r="CG221" s="355"/>
      <c r="CH221" s="355"/>
      <c r="CI221" s="355"/>
      <c r="CJ221" s="355"/>
      <c r="CK221" s="355"/>
      <c r="CL221" s="355"/>
      <c r="CM221" s="355"/>
      <c r="CN221" s="356"/>
    </row>
    <row r="222" spans="2:92" ht="14.4" thickBot="1" x14ac:dyDescent="0.3">
      <c r="B22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2" s="1417" t="s">
        <v>2233</v>
      </c>
      <c r="D222" s="1418" t="s">
        <v>2232</v>
      </c>
      <c r="E222" s="1419" t="s">
        <v>768</v>
      </c>
      <c r="F222" s="1420" t="str">
        <f>VLOOKUP(TBL5_OptBen[[#This Row],[Option Type (defined list)]],'Option Typs_Grps'!B$2:C$47, 2, FALSE)</f>
        <v>Resource Options</v>
      </c>
      <c r="G222" s="1417" t="s">
        <v>1783</v>
      </c>
      <c r="H222" s="1418" t="s">
        <v>1945</v>
      </c>
      <c r="I222" s="1421" t="s">
        <v>1509</v>
      </c>
      <c r="J222" s="1422" t="s">
        <v>145</v>
      </c>
      <c r="K222" s="1423">
        <v>2</v>
      </c>
      <c r="L222" s="366"/>
      <c r="M222" s="366"/>
      <c r="N222" s="366"/>
      <c r="O222" s="1552"/>
      <c r="P222" s="1553"/>
      <c r="Q222" s="1554"/>
      <c r="R222" s="1392"/>
      <c r="S222" s="367"/>
      <c r="T222" s="367"/>
      <c r="U222" s="367"/>
      <c r="V222" s="367"/>
      <c r="W222" s="367"/>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c r="AS222" s="367"/>
      <c r="AT222" s="367"/>
      <c r="AU222" s="367"/>
      <c r="AV222" s="367"/>
      <c r="AW222" s="367"/>
      <c r="AX222" s="367"/>
      <c r="AY222" s="367">
        <v>0</v>
      </c>
      <c r="AZ222" s="367">
        <v>0</v>
      </c>
      <c r="BA222" s="367">
        <v>0</v>
      </c>
      <c r="BB222" s="367">
        <v>0</v>
      </c>
      <c r="BC222" s="367">
        <v>0</v>
      </c>
      <c r="BD222" s="367">
        <v>0</v>
      </c>
      <c r="BE222" s="367">
        <v>0</v>
      </c>
      <c r="BF222" s="367">
        <v>0</v>
      </c>
      <c r="BG222" s="367">
        <v>0</v>
      </c>
      <c r="BH222" s="367">
        <v>0</v>
      </c>
      <c r="BI222" s="367">
        <v>0</v>
      </c>
      <c r="BJ222" s="367">
        <v>0</v>
      </c>
      <c r="BK222" s="367">
        <v>0</v>
      </c>
      <c r="BL222" s="367">
        <v>0</v>
      </c>
      <c r="BM222" s="367">
        <v>0</v>
      </c>
      <c r="BN222" s="367">
        <v>0</v>
      </c>
      <c r="BO222" s="367">
        <v>0</v>
      </c>
      <c r="BP222" s="368"/>
      <c r="BQ222" s="355"/>
      <c r="BR222" s="355"/>
      <c r="BS222" s="355"/>
      <c r="BT222" s="355"/>
      <c r="BU222" s="355"/>
      <c r="BV222" s="355"/>
      <c r="BW222" s="355"/>
      <c r="BX222" s="355"/>
      <c r="BY222" s="355"/>
      <c r="BZ222" s="355"/>
      <c r="CA222" s="355"/>
      <c r="CB222" s="355"/>
      <c r="CC222" s="355"/>
      <c r="CD222" s="355"/>
      <c r="CE222" s="355"/>
      <c r="CF222" s="355"/>
      <c r="CG222" s="355"/>
      <c r="CH222" s="355"/>
      <c r="CI222" s="355"/>
      <c r="CJ222" s="355"/>
      <c r="CK222" s="355"/>
      <c r="CL222" s="355"/>
      <c r="CM222" s="355"/>
      <c r="CN222" s="356"/>
    </row>
    <row r="223" spans="2:92" ht="14.4" thickBot="1" x14ac:dyDescent="0.3">
      <c r="B22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3" s="1417" t="s">
        <v>2216</v>
      </c>
      <c r="D223" s="1418" t="s">
        <v>2215</v>
      </c>
      <c r="E223" s="1419" t="s">
        <v>774</v>
      </c>
      <c r="F223" s="1420" t="str">
        <f>VLOOKUP(TBL5_OptBen[[#This Row],[Option Type (defined list)]],'Option Typs_Grps'!B$2:C$47, 2, FALSE)</f>
        <v>Distribution Options</v>
      </c>
      <c r="G223" s="1417" t="s">
        <v>1783</v>
      </c>
      <c r="H223" s="1418" t="s">
        <v>1945</v>
      </c>
      <c r="I223" s="1421" t="s">
        <v>1497</v>
      </c>
      <c r="J223" s="1422" t="s">
        <v>145</v>
      </c>
      <c r="K223" s="1423">
        <v>2</v>
      </c>
      <c r="L223" s="366"/>
      <c r="M223" s="366"/>
      <c r="N223" s="366"/>
      <c r="O223" s="1552"/>
      <c r="P223" s="1553"/>
      <c r="Q223" s="1554"/>
      <c r="R223" s="1392"/>
      <c r="S223" s="367"/>
      <c r="T223" s="367"/>
      <c r="U223" s="367"/>
      <c r="V223" s="367"/>
      <c r="W223" s="367"/>
      <c r="X223" s="367"/>
      <c r="Y223" s="367"/>
      <c r="Z223" s="367"/>
      <c r="AA223" s="367"/>
      <c r="AB223" s="367"/>
      <c r="AC223" s="367"/>
      <c r="AD223" s="367"/>
      <c r="AE223" s="367"/>
      <c r="AF223" s="367">
        <v>0</v>
      </c>
      <c r="AG223" s="367">
        <v>0</v>
      </c>
      <c r="AH223" s="367">
        <v>0</v>
      </c>
      <c r="AI223" s="367">
        <v>0</v>
      </c>
      <c r="AJ223" s="367">
        <v>0</v>
      </c>
      <c r="AK223" s="367">
        <v>0</v>
      </c>
      <c r="AL223" s="367">
        <v>0</v>
      </c>
      <c r="AM223" s="367">
        <v>0</v>
      </c>
      <c r="AN223" s="367">
        <v>0</v>
      </c>
      <c r="AO223" s="367">
        <v>0</v>
      </c>
      <c r="AP223" s="367">
        <v>0</v>
      </c>
      <c r="AQ223" s="367">
        <v>0</v>
      </c>
      <c r="AR223" s="367">
        <v>0</v>
      </c>
      <c r="AS223" s="367">
        <v>0</v>
      </c>
      <c r="AT223" s="367">
        <v>0</v>
      </c>
      <c r="AU223" s="367">
        <v>0</v>
      </c>
      <c r="AV223" s="367">
        <v>0</v>
      </c>
      <c r="AW223" s="367">
        <v>0</v>
      </c>
      <c r="AX223" s="367">
        <v>0</v>
      </c>
      <c r="AY223" s="367">
        <v>0</v>
      </c>
      <c r="AZ223" s="367">
        <v>0</v>
      </c>
      <c r="BA223" s="367">
        <v>0</v>
      </c>
      <c r="BB223" s="367">
        <v>0</v>
      </c>
      <c r="BC223" s="367">
        <v>0</v>
      </c>
      <c r="BD223" s="367">
        <v>0</v>
      </c>
      <c r="BE223" s="367">
        <v>0</v>
      </c>
      <c r="BF223" s="367">
        <v>0</v>
      </c>
      <c r="BG223" s="367">
        <v>0</v>
      </c>
      <c r="BH223" s="367">
        <v>0</v>
      </c>
      <c r="BI223" s="367">
        <v>0</v>
      </c>
      <c r="BJ223" s="367">
        <v>0</v>
      </c>
      <c r="BK223" s="367">
        <v>0</v>
      </c>
      <c r="BL223" s="367">
        <v>0</v>
      </c>
      <c r="BM223" s="367">
        <v>0</v>
      </c>
      <c r="BN223" s="367">
        <v>0</v>
      </c>
      <c r="BO223" s="367">
        <v>0</v>
      </c>
      <c r="BP223" s="368"/>
      <c r="BQ223" s="355"/>
      <c r="BR223" s="355"/>
      <c r="BS223" s="355"/>
      <c r="BT223" s="355"/>
      <c r="BU223" s="355"/>
      <c r="BV223" s="355"/>
      <c r="BW223" s="355"/>
      <c r="BX223" s="355"/>
      <c r="BY223" s="355"/>
      <c r="BZ223" s="355"/>
      <c r="CA223" s="355"/>
      <c r="CB223" s="355"/>
      <c r="CC223" s="355"/>
      <c r="CD223" s="355"/>
      <c r="CE223" s="355"/>
      <c r="CF223" s="355"/>
      <c r="CG223" s="355"/>
      <c r="CH223" s="355"/>
      <c r="CI223" s="355"/>
      <c r="CJ223" s="355"/>
      <c r="CK223" s="355"/>
      <c r="CL223" s="355"/>
      <c r="CM223" s="355"/>
      <c r="CN223" s="356"/>
    </row>
    <row r="224" spans="2:92" ht="14.4" thickBot="1" x14ac:dyDescent="0.3">
      <c r="B22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4" s="1417" t="s">
        <v>2216</v>
      </c>
      <c r="D224" s="1418" t="s">
        <v>2215</v>
      </c>
      <c r="E224" s="1419" t="s">
        <v>774</v>
      </c>
      <c r="F224" s="1420" t="str">
        <f>VLOOKUP(TBL5_OptBen[[#This Row],[Option Type (defined list)]],'Option Typs_Grps'!B$2:C$47, 2, FALSE)</f>
        <v>Distribution Options</v>
      </c>
      <c r="G224" s="1417" t="s">
        <v>1783</v>
      </c>
      <c r="H224" s="1418" t="s">
        <v>1945</v>
      </c>
      <c r="I224" s="1421" t="s">
        <v>354</v>
      </c>
      <c r="J224" s="1422" t="s">
        <v>145</v>
      </c>
      <c r="K224" s="1423">
        <v>2</v>
      </c>
      <c r="L224" s="366"/>
      <c r="M224" s="366"/>
      <c r="N224" s="366"/>
      <c r="O224" s="1552"/>
      <c r="P224" s="1553"/>
      <c r="Q224" s="1554"/>
      <c r="R224" s="1392"/>
      <c r="S224" s="367"/>
      <c r="T224" s="367"/>
      <c r="U224" s="367"/>
      <c r="V224" s="367"/>
      <c r="W224" s="367"/>
      <c r="X224" s="367"/>
      <c r="Y224" s="367"/>
      <c r="Z224" s="367"/>
      <c r="AA224" s="367"/>
      <c r="AB224" s="367"/>
      <c r="AC224" s="367"/>
      <c r="AD224" s="367"/>
      <c r="AE224" s="367"/>
      <c r="AF224" s="367">
        <v>0</v>
      </c>
      <c r="AG224" s="367">
        <v>0</v>
      </c>
      <c r="AH224" s="367">
        <v>0</v>
      </c>
      <c r="AI224" s="367">
        <v>0</v>
      </c>
      <c r="AJ224" s="367">
        <v>0</v>
      </c>
      <c r="AK224" s="367">
        <v>0</v>
      </c>
      <c r="AL224" s="367">
        <v>0</v>
      </c>
      <c r="AM224" s="367">
        <v>0</v>
      </c>
      <c r="AN224" s="367">
        <v>0</v>
      </c>
      <c r="AO224" s="367">
        <v>0</v>
      </c>
      <c r="AP224" s="367">
        <v>0</v>
      </c>
      <c r="AQ224" s="367">
        <v>0</v>
      </c>
      <c r="AR224" s="367">
        <v>0</v>
      </c>
      <c r="AS224" s="367">
        <v>0</v>
      </c>
      <c r="AT224" s="367">
        <v>0</v>
      </c>
      <c r="AU224" s="367">
        <v>0</v>
      </c>
      <c r="AV224" s="367">
        <v>0</v>
      </c>
      <c r="AW224" s="367">
        <v>0</v>
      </c>
      <c r="AX224" s="367">
        <v>0</v>
      </c>
      <c r="AY224" s="367">
        <v>0</v>
      </c>
      <c r="AZ224" s="367">
        <v>0</v>
      </c>
      <c r="BA224" s="367">
        <v>0</v>
      </c>
      <c r="BB224" s="367">
        <v>0</v>
      </c>
      <c r="BC224" s="367">
        <v>0</v>
      </c>
      <c r="BD224" s="367">
        <v>0</v>
      </c>
      <c r="BE224" s="367">
        <v>0</v>
      </c>
      <c r="BF224" s="367">
        <v>0</v>
      </c>
      <c r="BG224" s="367">
        <v>0</v>
      </c>
      <c r="BH224" s="367">
        <v>0</v>
      </c>
      <c r="BI224" s="367">
        <v>0</v>
      </c>
      <c r="BJ224" s="367">
        <v>0</v>
      </c>
      <c r="BK224" s="367">
        <v>0</v>
      </c>
      <c r="BL224" s="367">
        <v>0</v>
      </c>
      <c r="BM224" s="367">
        <v>0</v>
      </c>
      <c r="BN224" s="367">
        <v>0</v>
      </c>
      <c r="BO224" s="367">
        <v>0</v>
      </c>
      <c r="BP224" s="368"/>
      <c r="BQ224" s="355"/>
      <c r="BR224" s="355"/>
      <c r="BS224" s="355"/>
      <c r="BT224" s="355"/>
      <c r="BU224" s="355"/>
      <c r="BV224" s="355"/>
      <c r="BW224" s="355"/>
      <c r="BX224" s="355"/>
      <c r="BY224" s="355"/>
      <c r="BZ224" s="355"/>
      <c r="CA224" s="355"/>
      <c r="CB224" s="355"/>
      <c r="CC224" s="355"/>
      <c r="CD224" s="355"/>
      <c r="CE224" s="355"/>
      <c r="CF224" s="355"/>
      <c r="CG224" s="355"/>
      <c r="CH224" s="355"/>
      <c r="CI224" s="355"/>
      <c r="CJ224" s="355"/>
      <c r="CK224" s="355"/>
      <c r="CL224" s="355"/>
      <c r="CM224" s="355"/>
      <c r="CN224" s="356"/>
    </row>
    <row r="225" spans="2:92" ht="14.4" thickBot="1" x14ac:dyDescent="0.3">
      <c r="B22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5" s="1417" t="s">
        <v>2364</v>
      </c>
      <c r="D225" s="1418" t="s">
        <v>2120</v>
      </c>
      <c r="E225" s="1419" t="s">
        <v>774</v>
      </c>
      <c r="F225" s="1420" t="str">
        <f>VLOOKUP(TBL5_OptBen[[#This Row],[Option Type (defined list)]],'Option Typs_Grps'!B$2:C$47, 2, FALSE)</f>
        <v>Distribution Options</v>
      </c>
      <c r="G225" s="1417" t="s">
        <v>1783</v>
      </c>
      <c r="H225" s="1418" t="s">
        <v>1945</v>
      </c>
      <c r="I225" s="1421" t="s">
        <v>1497</v>
      </c>
      <c r="J225" s="1422" t="s">
        <v>145</v>
      </c>
      <c r="K225" s="1423">
        <v>2</v>
      </c>
      <c r="L225" s="366"/>
      <c r="M225" s="366"/>
      <c r="N225" s="366"/>
      <c r="O225" s="1552"/>
      <c r="P225" s="1553"/>
      <c r="Q225" s="1554"/>
      <c r="R225" s="1392"/>
      <c r="S225" s="367"/>
      <c r="T225" s="367"/>
      <c r="U225" s="367"/>
      <c r="V225" s="367"/>
      <c r="W225" s="367"/>
      <c r="X225" s="367"/>
      <c r="Y225" s="367"/>
      <c r="Z225" s="367"/>
      <c r="AA225" s="367"/>
      <c r="AB225" s="367"/>
      <c r="AC225" s="367"/>
      <c r="AD225" s="367"/>
      <c r="AE225" s="367"/>
      <c r="AF225" s="367"/>
      <c r="AG225" s="367">
        <v>0</v>
      </c>
      <c r="AH225" s="367">
        <v>0</v>
      </c>
      <c r="AI225" s="367">
        <v>0</v>
      </c>
      <c r="AJ225" s="367">
        <v>0</v>
      </c>
      <c r="AK225" s="367">
        <v>0</v>
      </c>
      <c r="AL225" s="367">
        <v>0</v>
      </c>
      <c r="AM225" s="367">
        <v>0</v>
      </c>
      <c r="AN225" s="367">
        <v>0</v>
      </c>
      <c r="AO225" s="367">
        <v>0</v>
      </c>
      <c r="AP225" s="367">
        <v>0</v>
      </c>
      <c r="AQ225" s="367">
        <v>0</v>
      </c>
      <c r="AR225" s="367">
        <v>0</v>
      </c>
      <c r="AS225" s="367">
        <v>0</v>
      </c>
      <c r="AT225" s="367">
        <v>0</v>
      </c>
      <c r="AU225" s="367">
        <v>0</v>
      </c>
      <c r="AV225" s="367">
        <v>0</v>
      </c>
      <c r="AW225" s="367">
        <v>0</v>
      </c>
      <c r="AX225" s="367">
        <v>0</v>
      </c>
      <c r="AY225" s="367">
        <v>0</v>
      </c>
      <c r="AZ225" s="367">
        <v>0</v>
      </c>
      <c r="BA225" s="367">
        <v>0</v>
      </c>
      <c r="BB225" s="367">
        <v>0</v>
      </c>
      <c r="BC225" s="367">
        <v>0</v>
      </c>
      <c r="BD225" s="367">
        <v>0</v>
      </c>
      <c r="BE225" s="367">
        <v>0</v>
      </c>
      <c r="BF225" s="367">
        <v>0</v>
      </c>
      <c r="BG225" s="367">
        <v>0</v>
      </c>
      <c r="BH225" s="367">
        <v>0</v>
      </c>
      <c r="BI225" s="367">
        <v>0</v>
      </c>
      <c r="BJ225" s="367">
        <v>0</v>
      </c>
      <c r="BK225" s="367">
        <v>0</v>
      </c>
      <c r="BL225" s="367">
        <v>0</v>
      </c>
      <c r="BM225" s="367">
        <v>0</v>
      </c>
      <c r="BN225" s="367">
        <v>0</v>
      </c>
      <c r="BO225" s="367">
        <v>0</v>
      </c>
      <c r="BP225" s="368"/>
      <c r="BQ225" s="355"/>
      <c r="BR225" s="355"/>
      <c r="BS225" s="355"/>
      <c r="BT225" s="355"/>
      <c r="BU225" s="355"/>
      <c r="BV225" s="355"/>
      <c r="BW225" s="355"/>
      <c r="BX225" s="355"/>
      <c r="BY225" s="355"/>
      <c r="BZ225" s="355"/>
      <c r="CA225" s="355"/>
      <c r="CB225" s="355"/>
      <c r="CC225" s="355"/>
      <c r="CD225" s="355"/>
      <c r="CE225" s="355"/>
      <c r="CF225" s="355"/>
      <c r="CG225" s="355"/>
      <c r="CH225" s="355"/>
      <c r="CI225" s="355"/>
      <c r="CJ225" s="355"/>
      <c r="CK225" s="355"/>
      <c r="CL225" s="355"/>
      <c r="CM225" s="355"/>
      <c r="CN225" s="356"/>
    </row>
    <row r="226" spans="2:92" ht="14.4" thickBot="1" x14ac:dyDescent="0.3">
      <c r="B22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6" s="1417" t="s">
        <v>2364</v>
      </c>
      <c r="D226" s="1418" t="s">
        <v>2120</v>
      </c>
      <c r="E226" s="1419" t="s">
        <v>774</v>
      </c>
      <c r="F226" s="1420" t="str">
        <f>VLOOKUP(TBL5_OptBen[[#This Row],[Option Type (defined list)]],'Option Typs_Grps'!B$2:C$47, 2, FALSE)</f>
        <v>Distribution Options</v>
      </c>
      <c r="G226" s="1417" t="s">
        <v>1783</v>
      </c>
      <c r="H226" s="1418" t="s">
        <v>1945</v>
      </c>
      <c r="I226" s="1421" t="s">
        <v>354</v>
      </c>
      <c r="J226" s="1422" t="s">
        <v>145</v>
      </c>
      <c r="K226" s="1423">
        <v>2</v>
      </c>
      <c r="L226" s="366"/>
      <c r="M226" s="366"/>
      <c r="N226" s="366"/>
      <c r="O226" s="1552"/>
      <c r="P226" s="1553"/>
      <c r="Q226" s="1554"/>
      <c r="R226" s="1392"/>
      <c r="S226" s="367"/>
      <c r="T226" s="367"/>
      <c r="U226" s="367"/>
      <c r="V226" s="367"/>
      <c r="W226" s="367"/>
      <c r="X226" s="367"/>
      <c r="Y226" s="367"/>
      <c r="Z226" s="367"/>
      <c r="AA226" s="367"/>
      <c r="AB226" s="367"/>
      <c r="AC226" s="367"/>
      <c r="AD226" s="367"/>
      <c r="AE226" s="367"/>
      <c r="AF226" s="367"/>
      <c r="AG226" s="367">
        <v>0</v>
      </c>
      <c r="AH226" s="367">
        <v>0</v>
      </c>
      <c r="AI226" s="367">
        <v>0</v>
      </c>
      <c r="AJ226" s="367">
        <v>0</v>
      </c>
      <c r="AK226" s="367">
        <v>0</v>
      </c>
      <c r="AL226" s="367">
        <v>0</v>
      </c>
      <c r="AM226" s="367">
        <v>0</v>
      </c>
      <c r="AN226" s="367">
        <v>0</v>
      </c>
      <c r="AO226" s="367">
        <v>0</v>
      </c>
      <c r="AP226" s="367">
        <v>0</v>
      </c>
      <c r="AQ226" s="367">
        <v>0</v>
      </c>
      <c r="AR226" s="367">
        <v>0</v>
      </c>
      <c r="AS226" s="367">
        <v>0</v>
      </c>
      <c r="AT226" s="367">
        <v>0</v>
      </c>
      <c r="AU226" s="367">
        <v>0</v>
      </c>
      <c r="AV226" s="367">
        <v>0</v>
      </c>
      <c r="AW226" s="367">
        <v>0</v>
      </c>
      <c r="AX226" s="367">
        <v>0</v>
      </c>
      <c r="AY226" s="367">
        <v>0</v>
      </c>
      <c r="AZ226" s="367">
        <v>0</v>
      </c>
      <c r="BA226" s="367">
        <v>0</v>
      </c>
      <c r="BB226" s="367">
        <v>0</v>
      </c>
      <c r="BC226" s="367">
        <v>0</v>
      </c>
      <c r="BD226" s="367">
        <v>0</v>
      </c>
      <c r="BE226" s="367">
        <v>0</v>
      </c>
      <c r="BF226" s="367">
        <v>0</v>
      </c>
      <c r="BG226" s="367">
        <v>0</v>
      </c>
      <c r="BH226" s="367">
        <v>0</v>
      </c>
      <c r="BI226" s="367">
        <v>0</v>
      </c>
      <c r="BJ226" s="367">
        <v>0</v>
      </c>
      <c r="BK226" s="367">
        <v>0</v>
      </c>
      <c r="BL226" s="367">
        <v>0</v>
      </c>
      <c r="BM226" s="367">
        <v>0</v>
      </c>
      <c r="BN226" s="367">
        <v>0</v>
      </c>
      <c r="BO226" s="367">
        <v>0</v>
      </c>
      <c r="BP226" s="368"/>
      <c r="BQ226" s="355"/>
      <c r="BR226" s="355"/>
      <c r="BS226" s="355"/>
      <c r="BT226" s="355"/>
      <c r="BU226" s="355"/>
      <c r="BV226" s="355"/>
      <c r="BW226" s="355"/>
      <c r="BX226" s="355"/>
      <c r="BY226" s="355"/>
      <c r="BZ226" s="355"/>
      <c r="CA226" s="355"/>
      <c r="CB226" s="355"/>
      <c r="CC226" s="355"/>
      <c r="CD226" s="355"/>
      <c r="CE226" s="355"/>
      <c r="CF226" s="355"/>
      <c r="CG226" s="355"/>
      <c r="CH226" s="355"/>
      <c r="CI226" s="355"/>
      <c r="CJ226" s="355"/>
      <c r="CK226" s="355"/>
      <c r="CL226" s="355"/>
      <c r="CM226" s="355"/>
      <c r="CN226" s="356"/>
    </row>
    <row r="227" spans="2:92" ht="14.4" thickBot="1" x14ac:dyDescent="0.3">
      <c r="B22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7" s="1417" t="s">
        <v>2365</v>
      </c>
      <c r="D227" s="1418" t="s">
        <v>2017</v>
      </c>
      <c r="E227" s="1419" t="s">
        <v>770</v>
      </c>
      <c r="F227" s="1420" t="str">
        <f>VLOOKUP(TBL5_OptBen[[#This Row],[Option Type (defined list)]],'Option Typs_Grps'!B$2:C$47, 2, FALSE)</f>
        <v>Resource Options</v>
      </c>
      <c r="G227" s="1417" t="s">
        <v>1783</v>
      </c>
      <c r="H227" s="1418" t="s">
        <v>1945</v>
      </c>
      <c r="I227" s="1421" t="s">
        <v>354</v>
      </c>
      <c r="J227" s="1422" t="s">
        <v>145</v>
      </c>
      <c r="K227" s="1423">
        <v>2</v>
      </c>
      <c r="L227" s="366"/>
      <c r="M227" s="366"/>
      <c r="N227" s="366"/>
      <c r="O227" s="1552"/>
      <c r="P227" s="1553"/>
      <c r="Q227" s="1554"/>
      <c r="R227" s="1392"/>
      <c r="S227" s="367"/>
      <c r="T227" s="367"/>
      <c r="U227" s="367"/>
      <c r="V227" s="367"/>
      <c r="W227" s="367"/>
      <c r="X227" s="367"/>
      <c r="Y227" s="367"/>
      <c r="Z227" s="367"/>
      <c r="AA227" s="367">
        <v>-20</v>
      </c>
      <c r="AB227" s="367">
        <v>-20</v>
      </c>
      <c r="AC227" s="367">
        <v>-20</v>
      </c>
      <c r="AD227" s="367">
        <v>-20</v>
      </c>
      <c r="AE227" s="367">
        <v>-20</v>
      </c>
      <c r="AF227" s="367">
        <v>-20</v>
      </c>
      <c r="AG227" s="367">
        <v>-20</v>
      </c>
      <c r="AH227" s="367">
        <v>-20</v>
      </c>
      <c r="AI227" s="367">
        <v>-20</v>
      </c>
      <c r="AJ227" s="367">
        <v>-20</v>
      </c>
      <c r="AK227" s="367">
        <v>-20</v>
      </c>
      <c r="AL227" s="367">
        <v>-20</v>
      </c>
      <c r="AM227" s="367">
        <v>-20</v>
      </c>
      <c r="AN227" s="367">
        <v>-20</v>
      </c>
      <c r="AO227" s="367">
        <v>-20</v>
      </c>
      <c r="AP227" s="367">
        <v>-20</v>
      </c>
      <c r="AQ227" s="367">
        <v>-20</v>
      </c>
      <c r="AR227" s="367">
        <v>-20</v>
      </c>
      <c r="AS227" s="367">
        <v>-20</v>
      </c>
      <c r="AT227" s="367">
        <v>-20</v>
      </c>
      <c r="AU227" s="367">
        <v>-20</v>
      </c>
      <c r="AV227" s="367">
        <v>-20</v>
      </c>
      <c r="AW227" s="367">
        <v>-20</v>
      </c>
      <c r="AX227" s="367">
        <v>-20</v>
      </c>
      <c r="AY227" s="367">
        <v>-20</v>
      </c>
      <c r="AZ227" s="367">
        <v>-20</v>
      </c>
      <c r="BA227" s="367">
        <v>-20</v>
      </c>
      <c r="BB227" s="367">
        <v>-20</v>
      </c>
      <c r="BC227" s="367">
        <v>-20</v>
      </c>
      <c r="BD227" s="367">
        <v>-20</v>
      </c>
      <c r="BE227" s="367">
        <v>-20</v>
      </c>
      <c r="BF227" s="367">
        <v>-20</v>
      </c>
      <c r="BG227" s="367">
        <v>-20</v>
      </c>
      <c r="BH227" s="367">
        <v>-20</v>
      </c>
      <c r="BI227" s="367">
        <v>-20</v>
      </c>
      <c r="BJ227" s="367">
        <v>-20</v>
      </c>
      <c r="BK227" s="367">
        <v>-20</v>
      </c>
      <c r="BL227" s="367">
        <v>-20</v>
      </c>
      <c r="BM227" s="367">
        <v>-20</v>
      </c>
      <c r="BN227" s="367">
        <v>-20</v>
      </c>
      <c r="BO227" s="367">
        <v>-20</v>
      </c>
      <c r="BP227" s="368"/>
      <c r="BQ227" s="355"/>
      <c r="BR227" s="355"/>
      <c r="BS227" s="355"/>
      <c r="BT227" s="355"/>
      <c r="BU227" s="355"/>
      <c r="BV227" s="355"/>
      <c r="BW227" s="355"/>
      <c r="BX227" s="355"/>
      <c r="BY227" s="355"/>
      <c r="BZ227" s="355"/>
      <c r="CA227" s="355"/>
      <c r="CB227" s="355"/>
      <c r="CC227" s="355"/>
      <c r="CD227" s="355"/>
      <c r="CE227" s="355"/>
      <c r="CF227" s="355"/>
      <c r="CG227" s="355"/>
      <c r="CH227" s="355"/>
      <c r="CI227" s="355"/>
      <c r="CJ227" s="355"/>
      <c r="CK227" s="355"/>
      <c r="CL227" s="355"/>
      <c r="CM227" s="355"/>
      <c r="CN227" s="356"/>
    </row>
    <row r="228" spans="2:92" ht="14.4" thickBot="1" x14ac:dyDescent="0.3">
      <c r="B22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8" s="1417" t="s">
        <v>2365</v>
      </c>
      <c r="D228" s="1418" t="s">
        <v>2017</v>
      </c>
      <c r="E228" s="1419" t="s">
        <v>770</v>
      </c>
      <c r="F228" s="1420" t="str">
        <f>VLOOKUP(TBL5_OptBen[[#This Row],[Option Type (defined list)]],'Option Typs_Grps'!B$2:C$47, 2, FALSE)</f>
        <v>Resource Options</v>
      </c>
      <c r="G228" s="1417" t="s">
        <v>1783</v>
      </c>
      <c r="H228" s="1418" t="s">
        <v>1945</v>
      </c>
      <c r="I228" s="1421" t="s">
        <v>1497</v>
      </c>
      <c r="J228" s="1422" t="s">
        <v>145</v>
      </c>
      <c r="K228" s="1423">
        <v>2</v>
      </c>
      <c r="L228" s="366"/>
      <c r="M228" s="366"/>
      <c r="N228" s="366"/>
      <c r="O228" s="1552"/>
      <c r="P228" s="1553"/>
      <c r="Q228" s="1554"/>
      <c r="R228" s="1392"/>
      <c r="S228" s="367"/>
      <c r="T228" s="367"/>
      <c r="U228" s="367"/>
      <c r="V228" s="367"/>
      <c r="W228" s="367"/>
      <c r="X228" s="367"/>
      <c r="Y228" s="367"/>
      <c r="Z228" s="367"/>
      <c r="AA228" s="367">
        <v>20</v>
      </c>
      <c r="AB228" s="367">
        <v>20</v>
      </c>
      <c r="AC228" s="367">
        <v>20</v>
      </c>
      <c r="AD228" s="367">
        <v>20</v>
      </c>
      <c r="AE228" s="367">
        <v>20</v>
      </c>
      <c r="AF228" s="367">
        <v>20</v>
      </c>
      <c r="AG228" s="367">
        <v>20</v>
      </c>
      <c r="AH228" s="367">
        <v>20</v>
      </c>
      <c r="AI228" s="367">
        <v>20</v>
      </c>
      <c r="AJ228" s="367">
        <v>20</v>
      </c>
      <c r="AK228" s="367">
        <v>20</v>
      </c>
      <c r="AL228" s="367">
        <v>20</v>
      </c>
      <c r="AM228" s="367">
        <v>20</v>
      </c>
      <c r="AN228" s="367">
        <v>20</v>
      </c>
      <c r="AO228" s="367">
        <v>20</v>
      </c>
      <c r="AP228" s="367">
        <v>20</v>
      </c>
      <c r="AQ228" s="367">
        <v>20</v>
      </c>
      <c r="AR228" s="367">
        <v>20</v>
      </c>
      <c r="AS228" s="367">
        <v>20</v>
      </c>
      <c r="AT228" s="367">
        <v>20</v>
      </c>
      <c r="AU228" s="367">
        <v>20</v>
      </c>
      <c r="AV228" s="367">
        <v>20</v>
      </c>
      <c r="AW228" s="367">
        <v>20</v>
      </c>
      <c r="AX228" s="367">
        <v>20</v>
      </c>
      <c r="AY228" s="367">
        <v>20</v>
      </c>
      <c r="AZ228" s="367">
        <v>20</v>
      </c>
      <c r="BA228" s="367">
        <v>20</v>
      </c>
      <c r="BB228" s="367">
        <v>20</v>
      </c>
      <c r="BC228" s="367">
        <v>20</v>
      </c>
      <c r="BD228" s="367">
        <v>20</v>
      </c>
      <c r="BE228" s="367">
        <v>20</v>
      </c>
      <c r="BF228" s="367">
        <v>20</v>
      </c>
      <c r="BG228" s="367">
        <v>20</v>
      </c>
      <c r="BH228" s="367">
        <v>20</v>
      </c>
      <c r="BI228" s="367">
        <v>20</v>
      </c>
      <c r="BJ228" s="367">
        <v>20</v>
      </c>
      <c r="BK228" s="367">
        <v>20</v>
      </c>
      <c r="BL228" s="367">
        <v>20</v>
      </c>
      <c r="BM228" s="367">
        <v>20</v>
      </c>
      <c r="BN228" s="367">
        <v>20</v>
      </c>
      <c r="BO228" s="367">
        <v>20</v>
      </c>
      <c r="BP228" s="368"/>
      <c r="BQ228" s="355"/>
      <c r="BR228" s="355"/>
      <c r="BS228" s="355"/>
      <c r="BT228" s="355"/>
      <c r="BU228" s="355"/>
      <c r="BV228" s="355"/>
      <c r="BW228" s="355"/>
      <c r="BX228" s="355"/>
      <c r="BY228" s="355"/>
      <c r="BZ228" s="355"/>
      <c r="CA228" s="355"/>
      <c r="CB228" s="355"/>
      <c r="CC228" s="355"/>
      <c r="CD228" s="355"/>
      <c r="CE228" s="355"/>
      <c r="CF228" s="355"/>
      <c r="CG228" s="355"/>
      <c r="CH228" s="355"/>
      <c r="CI228" s="355"/>
      <c r="CJ228" s="355"/>
      <c r="CK228" s="355"/>
      <c r="CL228" s="355"/>
      <c r="CM228" s="355"/>
      <c r="CN228" s="356"/>
    </row>
    <row r="229" spans="2:92" ht="14.4" thickBot="1" x14ac:dyDescent="0.3">
      <c r="B22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29" s="1417" t="s">
        <v>2366</v>
      </c>
      <c r="D229" s="1418" t="s">
        <v>2018</v>
      </c>
      <c r="E229" s="1419" t="s">
        <v>766</v>
      </c>
      <c r="F229" s="1420" t="str">
        <f>VLOOKUP(TBL5_OptBen[[#This Row],[Option Type (defined list)]],'Option Typs_Grps'!B$2:C$47, 2, FALSE)</f>
        <v>Resource Options</v>
      </c>
      <c r="G229" s="1417" t="s">
        <v>1783</v>
      </c>
      <c r="H229" s="1418" t="s">
        <v>1945</v>
      </c>
      <c r="I229" s="1421" t="s">
        <v>354</v>
      </c>
      <c r="J229" s="1422" t="s">
        <v>145</v>
      </c>
      <c r="K229" s="1423">
        <v>2</v>
      </c>
      <c r="L229" s="366"/>
      <c r="M229" s="366"/>
      <c r="N229" s="366"/>
      <c r="O229" s="1552"/>
      <c r="P229" s="1553"/>
      <c r="Q229" s="1554"/>
      <c r="R229" s="1392"/>
      <c r="S229" s="367"/>
      <c r="T229" s="367"/>
      <c r="U229" s="367"/>
      <c r="V229" s="367"/>
      <c r="W229" s="367"/>
      <c r="X229" s="367"/>
      <c r="Y229" s="367"/>
      <c r="Z229" s="367"/>
      <c r="AA229" s="367">
        <v>20</v>
      </c>
      <c r="AB229" s="367">
        <v>20</v>
      </c>
      <c r="AC229" s="367">
        <v>20</v>
      </c>
      <c r="AD229" s="367">
        <v>20</v>
      </c>
      <c r="AE229" s="367">
        <v>20</v>
      </c>
      <c r="AF229" s="367">
        <v>20</v>
      </c>
      <c r="AG229" s="367">
        <v>20</v>
      </c>
      <c r="AH229" s="367">
        <v>20</v>
      </c>
      <c r="AI229" s="367">
        <v>20</v>
      </c>
      <c r="AJ229" s="367">
        <v>20</v>
      </c>
      <c r="AK229" s="367">
        <v>20</v>
      </c>
      <c r="AL229" s="367">
        <v>20</v>
      </c>
      <c r="AM229" s="367">
        <v>20</v>
      </c>
      <c r="AN229" s="367">
        <v>20</v>
      </c>
      <c r="AO229" s="367">
        <v>20</v>
      </c>
      <c r="AP229" s="367">
        <v>20</v>
      </c>
      <c r="AQ229" s="367">
        <v>20</v>
      </c>
      <c r="AR229" s="367">
        <v>20</v>
      </c>
      <c r="AS229" s="367">
        <v>20</v>
      </c>
      <c r="AT229" s="367">
        <v>20</v>
      </c>
      <c r="AU229" s="367">
        <v>20</v>
      </c>
      <c r="AV229" s="367">
        <v>20</v>
      </c>
      <c r="AW229" s="367">
        <v>20</v>
      </c>
      <c r="AX229" s="367">
        <v>20</v>
      </c>
      <c r="AY229" s="367">
        <v>60</v>
      </c>
      <c r="AZ229" s="367">
        <v>60</v>
      </c>
      <c r="BA229" s="367">
        <v>60</v>
      </c>
      <c r="BB229" s="367">
        <v>60</v>
      </c>
      <c r="BC229" s="367">
        <v>60</v>
      </c>
      <c r="BD229" s="367">
        <v>60</v>
      </c>
      <c r="BE229" s="367">
        <v>60</v>
      </c>
      <c r="BF229" s="367">
        <v>60</v>
      </c>
      <c r="BG229" s="367">
        <v>60</v>
      </c>
      <c r="BH229" s="367">
        <v>60</v>
      </c>
      <c r="BI229" s="367">
        <v>60</v>
      </c>
      <c r="BJ229" s="367">
        <v>60</v>
      </c>
      <c r="BK229" s="367">
        <v>60</v>
      </c>
      <c r="BL229" s="367">
        <v>60</v>
      </c>
      <c r="BM229" s="367">
        <v>60</v>
      </c>
      <c r="BN229" s="367">
        <v>60</v>
      </c>
      <c r="BO229" s="367">
        <v>60</v>
      </c>
      <c r="BP229" s="368"/>
      <c r="BQ229" s="355"/>
      <c r="BR229" s="355"/>
      <c r="BS229" s="355"/>
      <c r="BT229" s="355"/>
      <c r="BU229" s="355"/>
      <c r="BV229" s="355"/>
      <c r="BW229" s="355"/>
      <c r="BX229" s="355"/>
      <c r="BY229" s="355"/>
      <c r="BZ229" s="355"/>
      <c r="CA229" s="355"/>
      <c r="CB229" s="355"/>
      <c r="CC229" s="355"/>
      <c r="CD229" s="355"/>
      <c r="CE229" s="355"/>
      <c r="CF229" s="355"/>
      <c r="CG229" s="355"/>
      <c r="CH229" s="355"/>
      <c r="CI229" s="355"/>
      <c r="CJ229" s="355"/>
      <c r="CK229" s="355"/>
      <c r="CL229" s="355"/>
      <c r="CM229" s="355"/>
      <c r="CN229" s="356"/>
    </row>
    <row r="230" spans="2:92" ht="14.4" thickBot="1" x14ac:dyDescent="0.3">
      <c r="B23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30" s="1417" t="s">
        <v>2375</v>
      </c>
      <c r="D230" s="1418" t="s">
        <v>2376</v>
      </c>
      <c r="E230" s="1419" t="s">
        <v>768</v>
      </c>
      <c r="F230" s="1420" t="str">
        <f>VLOOKUP(TBL5_OptBen[[#This Row],[Option Type (defined list)]],'Option Typs_Grps'!B$2:C$47, 2, FALSE)</f>
        <v>Resource Options</v>
      </c>
      <c r="G230" s="1417" t="s">
        <v>1783</v>
      </c>
      <c r="H230" s="1418" t="s">
        <v>1945</v>
      </c>
      <c r="I230" s="1421" t="s">
        <v>1509</v>
      </c>
      <c r="J230" s="1422" t="s">
        <v>145</v>
      </c>
      <c r="K230" s="1423">
        <v>2</v>
      </c>
      <c r="L230" s="366"/>
      <c r="M230" s="366"/>
      <c r="N230" s="366"/>
      <c r="O230" s="1552"/>
      <c r="P230" s="1553"/>
      <c r="Q230" s="1554"/>
      <c r="R230" s="1392"/>
      <c r="S230" s="367"/>
      <c r="T230" s="367"/>
      <c r="U230" s="367"/>
      <c r="V230" s="367"/>
      <c r="W230" s="367"/>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c r="AS230" s="367"/>
      <c r="AT230" s="367"/>
      <c r="AU230" s="367"/>
      <c r="AV230" s="367"/>
      <c r="AW230" s="367"/>
      <c r="AX230" s="367"/>
      <c r="AY230" s="367">
        <v>20</v>
      </c>
      <c r="AZ230" s="367">
        <v>20</v>
      </c>
      <c r="BA230" s="367">
        <v>20</v>
      </c>
      <c r="BB230" s="367">
        <v>20</v>
      </c>
      <c r="BC230" s="367">
        <v>20</v>
      </c>
      <c r="BD230" s="367">
        <v>20</v>
      </c>
      <c r="BE230" s="367">
        <v>20</v>
      </c>
      <c r="BF230" s="367">
        <v>20</v>
      </c>
      <c r="BG230" s="367">
        <v>20</v>
      </c>
      <c r="BH230" s="367">
        <v>20</v>
      </c>
      <c r="BI230" s="367">
        <v>20</v>
      </c>
      <c r="BJ230" s="367">
        <v>20</v>
      </c>
      <c r="BK230" s="367">
        <v>20</v>
      </c>
      <c r="BL230" s="367">
        <v>20</v>
      </c>
      <c r="BM230" s="367">
        <v>20</v>
      </c>
      <c r="BN230" s="367">
        <v>20</v>
      </c>
      <c r="BO230" s="367">
        <v>20</v>
      </c>
      <c r="BP230" s="368"/>
      <c r="BQ230" s="355"/>
      <c r="BR230" s="355"/>
      <c r="BS230" s="355"/>
      <c r="BT230" s="355"/>
      <c r="BU230" s="355"/>
      <c r="BV230" s="355"/>
      <c r="BW230" s="355"/>
      <c r="BX230" s="355"/>
      <c r="BY230" s="355"/>
      <c r="BZ230" s="355"/>
      <c r="CA230" s="355"/>
      <c r="CB230" s="355"/>
      <c r="CC230" s="355"/>
      <c r="CD230" s="355"/>
      <c r="CE230" s="355"/>
      <c r="CF230" s="355"/>
      <c r="CG230" s="355"/>
      <c r="CH230" s="355"/>
      <c r="CI230" s="355"/>
      <c r="CJ230" s="355"/>
      <c r="CK230" s="355"/>
      <c r="CL230" s="355"/>
      <c r="CM230" s="355"/>
      <c r="CN230" s="356"/>
    </row>
    <row r="231" spans="2:92" ht="14.4" thickBot="1" x14ac:dyDescent="0.3">
      <c r="B23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31" s="1417" t="s">
        <v>2375</v>
      </c>
      <c r="D231" s="1418" t="s">
        <v>2376</v>
      </c>
      <c r="E231" s="1419" t="s">
        <v>768</v>
      </c>
      <c r="F231" s="1420" t="str">
        <f>VLOOKUP(TBL5_OptBen[[#This Row],[Option Type (defined list)]],'Option Typs_Grps'!B$2:C$47, 2, FALSE)</f>
        <v>Resource Options</v>
      </c>
      <c r="G231" s="1417" t="s">
        <v>1783</v>
      </c>
      <c r="H231" s="1418" t="s">
        <v>1945</v>
      </c>
      <c r="I231" s="1421" t="s">
        <v>354</v>
      </c>
      <c r="J231" s="1422" t="s">
        <v>145</v>
      </c>
      <c r="K231" s="1423">
        <v>2</v>
      </c>
      <c r="L231" s="366"/>
      <c r="M231" s="366"/>
      <c r="N231" s="366"/>
      <c r="O231" s="1552"/>
      <c r="P231" s="1553"/>
      <c r="Q231" s="1554"/>
      <c r="R231" s="1392"/>
      <c r="S231" s="367"/>
      <c r="T231" s="367"/>
      <c r="U231" s="367"/>
      <c r="V231" s="367"/>
      <c r="W231" s="367"/>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c r="AS231" s="367"/>
      <c r="AT231" s="367"/>
      <c r="AU231" s="367"/>
      <c r="AV231" s="367"/>
      <c r="AW231" s="367"/>
      <c r="AX231" s="367"/>
      <c r="AY231" s="367">
        <v>-20</v>
      </c>
      <c r="AZ231" s="367">
        <v>-20</v>
      </c>
      <c r="BA231" s="367">
        <v>-20</v>
      </c>
      <c r="BB231" s="367">
        <v>-20</v>
      </c>
      <c r="BC231" s="367">
        <v>-20</v>
      </c>
      <c r="BD231" s="367">
        <v>-20</v>
      </c>
      <c r="BE231" s="367">
        <v>-20</v>
      </c>
      <c r="BF231" s="367">
        <v>-20</v>
      </c>
      <c r="BG231" s="367">
        <v>-20</v>
      </c>
      <c r="BH231" s="367">
        <v>-20</v>
      </c>
      <c r="BI231" s="367">
        <v>-19.988708584000001</v>
      </c>
      <c r="BJ231" s="367">
        <v>-20</v>
      </c>
      <c r="BK231" s="367">
        <v>-19.486008584</v>
      </c>
      <c r="BL231" s="367">
        <v>-19.232108583999999</v>
      </c>
      <c r="BM231" s="367">
        <v>-18.979808584000001</v>
      </c>
      <c r="BN231" s="367">
        <v>-18.723808584</v>
      </c>
      <c r="BO231" s="367">
        <v>-20</v>
      </c>
      <c r="BP231" s="368"/>
      <c r="BQ231" s="355"/>
      <c r="BR231" s="355"/>
      <c r="BS231" s="355"/>
      <c r="BT231" s="355"/>
      <c r="BU231" s="355"/>
      <c r="BV231" s="355"/>
      <c r="BW231" s="355"/>
      <c r="BX231" s="355"/>
      <c r="BY231" s="355"/>
      <c r="BZ231" s="355"/>
      <c r="CA231" s="355"/>
      <c r="CB231" s="355"/>
      <c r="CC231" s="355"/>
      <c r="CD231" s="355"/>
      <c r="CE231" s="355"/>
      <c r="CF231" s="355"/>
      <c r="CG231" s="355"/>
      <c r="CH231" s="355"/>
      <c r="CI231" s="355"/>
      <c r="CJ231" s="355"/>
      <c r="CK231" s="355"/>
      <c r="CL231" s="355"/>
      <c r="CM231" s="355"/>
      <c r="CN231" s="356"/>
    </row>
    <row r="232" spans="2:92" ht="14.4" thickBot="1" x14ac:dyDescent="0.3">
      <c r="B23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32" s="1417" t="s">
        <v>2375</v>
      </c>
      <c r="D232" s="1418" t="s">
        <v>2376</v>
      </c>
      <c r="E232" s="1419" t="s">
        <v>768</v>
      </c>
      <c r="F232" s="1420" t="str">
        <f>VLOOKUP(TBL5_OptBen[[#This Row],[Option Type (defined list)]],'Option Typs_Grps'!B$2:C$47, 2, FALSE)</f>
        <v>Resource Options</v>
      </c>
      <c r="G232" s="1417" t="s">
        <v>1783</v>
      </c>
      <c r="H232" s="1418" t="s">
        <v>1945</v>
      </c>
      <c r="I232" s="1421" t="s">
        <v>354</v>
      </c>
      <c r="J232" s="1422" t="s">
        <v>145</v>
      </c>
      <c r="K232" s="1423">
        <v>2</v>
      </c>
      <c r="L232" s="366"/>
      <c r="M232" s="366"/>
      <c r="N232" s="366"/>
      <c r="O232" s="1552"/>
      <c r="P232" s="1553"/>
      <c r="Q232" s="1554"/>
      <c r="R232" s="1392"/>
      <c r="S232" s="367"/>
      <c r="T232" s="367"/>
      <c r="U232" s="367"/>
      <c r="V232" s="367"/>
      <c r="W232" s="367"/>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c r="AS232" s="367"/>
      <c r="AT232" s="367"/>
      <c r="AU232" s="367"/>
      <c r="AV232" s="367"/>
      <c r="AW232" s="367"/>
      <c r="AX232" s="367"/>
      <c r="AY232" s="367">
        <v>0</v>
      </c>
      <c r="AZ232" s="367">
        <v>0</v>
      </c>
      <c r="BA232" s="367">
        <v>0</v>
      </c>
      <c r="BB232" s="367">
        <v>0</v>
      </c>
      <c r="BC232" s="367">
        <v>0</v>
      </c>
      <c r="BD232" s="367">
        <v>0</v>
      </c>
      <c r="BE232" s="367">
        <v>0</v>
      </c>
      <c r="BF232" s="367">
        <v>0</v>
      </c>
      <c r="BG232" s="367">
        <v>0</v>
      </c>
      <c r="BH232" s="367">
        <v>0</v>
      </c>
      <c r="BI232" s="367">
        <v>-1.1291416E-2</v>
      </c>
      <c r="BJ232" s="367">
        <v>0</v>
      </c>
      <c r="BK232" s="367">
        <v>-0.51399141599999998</v>
      </c>
      <c r="BL232" s="367">
        <v>-0.76789141599999999</v>
      </c>
      <c r="BM232" s="367">
        <v>-1.0201914160000001</v>
      </c>
      <c r="BN232" s="367">
        <v>-1.2761914160000001</v>
      </c>
      <c r="BO232" s="367">
        <v>0</v>
      </c>
      <c r="BP232" s="368"/>
      <c r="BQ232" s="355"/>
      <c r="BR232" s="355"/>
      <c r="BS232" s="355"/>
      <c r="BT232" s="355"/>
      <c r="BU232" s="355"/>
      <c r="BV232" s="355"/>
      <c r="BW232" s="355"/>
      <c r="BX232" s="355"/>
      <c r="BY232" s="355"/>
      <c r="BZ232" s="355"/>
      <c r="CA232" s="355"/>
      <c r="CB232" s="355"/>
      <c r="CC232" s="355"/>
      <c r="CD232" s="355"/>
      <c r="CE232" s="355"/>
      <c r="CF232" s="355"/>
      <c r="CG232" s="355"/>
      <c r="CH232" s="355"/>
      <c r="CI232" s="355"/>
      <c r="CJ232" s="355"/>
      <c r="CK232" s="355"/>
      <c r="CL232" s="355"/>
      <c r="CM232" s="355"/>
      <c r="CN232" s="356"/>
    </row>
    <row r="233" spans="2:92" ht="14.4" thickBot="1" x14ac:dyDescent="0.3">
      <c r="B23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33" s="1417" t="s">
        <v>2377</v>
      </c>
      <c r="D233" s="1418" t="s">
        <v>2378</v>
      </c>
      <c r="E233" s="1419" t="s">
        <v>768</v>
      </c>
      <c r="F233" s="1420" t="str">
        <f>VLOOKUP(TBL5_OptBen[[#This Row],[Option Type (defined list)]],'Option Typs_Grps'!B$2:C$47, 2, FALSE)</f>
        <v>Resource Options</v>
      </c>
      <c r="G233" s="1417" t="s">
        <v>1783</v>
      </c>
      <c r="H233" s="1418" t="s">
        <v>1945</v>
      </c>
      <c r="I233" s="1421" t="s">
        <v>354</v>
      </c>
      <c r="J233" s="1422" t="s">
        <v>145</v>
      </c>
      <c r="K233" s="1423">
        <v>2</v>
      </c>
      <c r="L233" s="366"/>
      <c r="M233" s="366"/>
      <c r="N233" s="366"/>
      <c r="O233" s="1552"/>
      <c r="P233" s="1553"/>
      <c r="Q233" s="1554"/>
      <c r="R233" s="1392"/>
      <c r="S233" s="367"/>
      <c r="T233" s="367"/>
      <c r="U233" s="367"/>
      <c r="V233" s="367"/>
      <c r="W233" s="367"/>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c r="AS233" s="367"/>
      <c r="AT233" s="367"/>
      <c r="AU233" s="367"/>
      <c r="AV233" s="367"/>
      <c r="AW233" s="367"/>
      <c r="AX233" s="367"/>
      <c r="AY233" s="367">
        <v>-20</v>
      </c>
      <c r="AZ233" s="367">
        <v>-20</v>
      </c>
      <c r="BA233" s="367">
        <v>-20</v>
      </c>
      <c r="BB233" s="367">
        <v>-20</v>
      </c>
      <c r="BC233" s="367">
        <v>-20</v>
      </c>
      <c r="BD233" s="367">
        <v>-20</v>
      </c>
      <c r="BE233" s="367">
        <v>-20</v>
      </c>
      <c r="BF233" s="367">
        <v>-20</v>
      </c>
      <c r="BG233" s="367">
        <v>-20</v>
      </c>
      <c r="BH233" s="367">
        <v>-20</v>
      </c>
      <c r="BI233" s="367">
        <v>-20</v>
      </c>
      <c r="BJ233" s="367">
        <v>-19.763608584</v>
      </c>
      <c r="BK233" s="367">
        <v>-20</v>
      </c>
      <c r="BL233" s="367">
        <v>-20</v>
      </c>
      <c r="BM233" s="367">
        <v>-20</v>
      </c>
      <c r="BN233" s="367">
        <v>-20</v>
      </c>
      <c r="BO233" s="367">
        <v>-18.468808584000001</v>
      </c>
      <c r="BP233" s="368"/>
      <c r="BQ233" s="355"/>
      <c r="BR233" s="355"/>
      <c r="BS233" s="355"/>
      <c r="BT233" s="355"/>
      <c r="BU233" s="355"/>
      <c r="BV233" s="355"/>
      <c r="BW233" s="355"/>
      <c r="BX233" s="355"/>
      <c r="BY233" s="355"/>
      <c r="BZ233" s="355"/>
      <c r="CA233" s="355"/>
      <c r="CB233" s="355"/>
      <c r="CC233" s="355"/>
      <c r="CD233" s="355"/>
      <c r="CE233" s="355"/>
      <c r="CF233" s="355"/>
      <c r="CG233" s="355"/>
      <c r="CH233" s="355"/>
      <c r="CI233" s="355"/>
      <c r="CJ233" s="355"/>
      <c r="CK233" s="355"/>
      <c r="CL233" s="355"/>
      <c r="CM233" s="355"/>
      <c r="CN233" s="356"/>
    </row>
    <row r="234" spans="2:92" ht="14.4" thickBot="1" x14ac:dyDescent="0.3">
      <c r="B23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34" s="1417" t="s">
        <v>2377</v>
      </c>
      <c r="D234" s="1418" t="s">
        <v>2378</v>
      </c>
      <c r="E234" s="1419" t="s">
        <v>768</v>
      </c>
      <c r="F234" s="1420" t="str">
        <f>VLOOKUP(TBL5_OptBen[[#This Row],[Option Type (defined list)]],'Option Typs_Grps'!B$2:C$47, 2, FALSE)</f>
        <v>Resource Options</v>
      </c>
      <c r="G234" s="1417" t="s">
        <v>1783</v>
      </c>
      <c r="H234" s="1418" t="s">
        <v>1945</v>
      </c>
      <c r="I234" s="1421" t="s">
        <v>1509</v>
      </c>
      <c r="J234" s="1422" t="s">
        <v>145</v>
      </c>
      <c r="K234" s="1423">
        <v>2</v>
      </c>
      <c r="L234" s="366"/>
      <c r="M234" s="366"/>
      <c r="N234" s="366"/>
      <c r="O234" s="1552"/>
      <c r="P234" s="1553"/>
      <c r="Q234" s="1554"/>
      <c r="R234" s="1392"/>
      <c r="S234" s="367"/>
      <c r="T234" s="367"/>
      <c r="U234" s="367"/>
      <c r="V234" s="367"/>
      <c r="W234" s="367"/>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c r="AS234" s="367"/>
      <c r="AT234" s="367"/>
      <c r="AU234" s="367"/>
      <c r="AV234" s="367"/>
      <c r="AW234" s="367"/>
      <c r="AX234" s="367"/>
      <c r="AY234" s="367">
        <v>20</v>
      </c>
      <c r="AZ234" s="367">
        <v>20</v>
      </c>
      <c r="BA234" s="367">
        <v>20</v>
      </c>
      <c r="BB234" s="367">
        <v>20</v>
      </c>
      <c r="BC234" s="367">
        <v>20</v>
      </c>
      <c r="BD234" s="367">
        <v>20</v>
      </c>
      <c r="BE234" s="367">
        <v>20</v>
      </c>
      <c r="BF234" s="367">
        <v>20</v>
      </c>
      <c r="BG234" s="367">
        <v>20</v>
      </c>
      <c r="BH234" s="367">
        <v>20</v>
      </c>
      <c r="BI234" s="367">
        <v>20</v>
      </c>
      <c r="BJ234" s="367">
        <v>20</v>
      </c>
      <c r="BK234" s="367">
        <v>20</v>
      </c>
      <c r="BL234" s="367">
        <v>20</v>
      </c>
      <c r="BM234" s="367">
        <v>20</v>
      </c>
      <c r="BN234" s="367">
        <v>20</v>
      </c>
      <c r="BO234" s="367">
        <v>20</v>
      </c>
      <c r="BP234" s="368"/>
      <c r="BQ234" s="355"/>
      <c r="BR234" s="355"/>
      <c r="BS234" s="355"/>
      <c r="BT234" s="355"/>
      <c r="BU234" s="355"/>
      <c r="BV234" s="355"/>
      <c r="BW234" s="355"/>
      <c r="BX234" s="355"/>
      <c r="BY234" s="355"/>
      <c r="BZ234" s="355"/>
      <c r="CA234" s="355"/>
      <c r="CB234" s="355"/>
      <c r="CC234" s="355"/>
      <c r="CD234" s="355"/>
      <c r="CE234" s="355"/>
      <c r="CF234" s="355"/>
      <c r="CG234" s="355"/>
      <c r="CH234" s="355"/>
      <c r="CI234" s="355"/>
      <c r="CJ234" s="355"/>
      <c r="CK234" s="355"/>
      <c r="CL234" s="355"/>
      <c r="CM234" s="355"/>
      <c r="CN234" s="356"/>
    </row>
    <row r="235" spans="2:92" ht="14.4" thickBot="1" x14ac:dyDescent="0.3">
      <c r="B23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35" s="1417" t="s">
        <v>2377</v>
      </c>
      <c r="D235" s="1418" t="s">
        <v>2378</v>
      </c>
      <c r="E235" s="1419" t="s">
        <v>768</v>
      </c>
      <c r="F235" s="1420" t="str">
        <f>VLOOKUP(TBL5_OptBen[[#This Row],[Option Type (defined list)]],'Option Typs_Grps'!B$2:C$47, 2, FALSE)</f>
        <v>Resource Options</v>
      </c>
      <c r="G235" s="1417" t="s">
        <v>1783</v>
      </c>
      <c r="H235" s="1418" t="s">
        <v>1945</v>
      </c>
      <c r="I235" s="1421" t="s">
        <v>354</v>
      </c>
      <c r="J235" s="1422" t="s">
        <v>145</v>
      </c>
      <c r="K235" s="1423">
        <v>2</v>
      </c>
      <c r="L235" s="366"/>
      <c r="M235" s="366"/>
      <c r="N235" s="366"/>
      <c r="O235" s="1552"/>
      <c r="P235" s="1553"/>
      <c r="Q235" s="1554"/>
      <c r="R235" s="1392"/>
      <c r="S235" s="367"/>
      <c r="T235" s="367"/>
      <c r="U235" s="367"/>
      <c r="V235" s="367"/>
      <c r="W235" s="367"/>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c r="AS235" s="367"/>
      <c r="AT235" s="367"/>
      <c r="AU235" s="367"/>
      <c r="AV235" s="367"/>
      <c r="AW235" s="367"/>
      <c r="AX235" s="367"/>
      <c r="AY235" s="367">
        <v>0</v>
      </c>
      <c r="AZ235" s="367">
        <v>0</v>
      </c>
      <c r="BA235" s="367">
        <v>0</v>
      </c>
      <c r="BB235" s="367">
        <v>0</v>
      </c>
      <c r="BC235" s="367">
        <v>0</v>
      </c>
      <c r="BD235" s="367">
        <v>0</v>
      </c>
      <c r="BE235" s="367">
        <v>0</v>
      </c>
      <c r="BF235" s="367">
        <v>0</v>
      </c>
      <c r="BG235" s="367">
        <v>0</v>
      </c>
      <c r="BH235" s="367">
        <v>0</v>
      </c>
      <c r="BI235" s="367">
        <v>0</v>
      </c>
      <c r="BJ235" s="367">
        <v>-0.23639141599999999</v>
      </c>
      <c r="BK235" s="367">
        <v>0</v>
      </c>
      <c r="BL235" s="367">
        <v>0</v>
      </c>
      <c r="BM235" s="367">
        <v>0</v>
      </c>
      <c r="BN235" s="367">
        <v>0</v>
      </c>
      <c r="BO235" s="367">
        <v>-1.531191416</v>
      </c>
      <c r="BP235" s="368"/>
      <c r="BQ235" s="355"/>
      <c r="BR235" s="355"/>
      <c r="BS235" s="355"/>
      <c r="BT235" s="355"/>
      <c r="BU235" s="355"/>
      <c r="BV235" s="355"/>
      <c r="BW235" s="355"/>
      <c r="BX235" s="355"/>
      <c r="BY235" s="355"/>
      <c r="BZ235" s="355"/>
      <c r="CA235" s="355"/>
      <c r="CB235" s="355"/>
      <c r="CC235" s="355"/>
      <c r="CD235" s="355"/>
      <c r="CE235" s="355"/>
      <c r="CF235" s="355"/>
      <c r="CG235" s="355"/>
      <c r="CH235" s="355"/>
      <c r="CI235" s="355"/>
      <c r="CJ235" s="355"/>
      <c r="CK235" s="355"/>
      <c r="CL235" s="355"/>
      <c r="CM235" s="355"/>
      <c r="CN235" s="356"/>
    </row>
    <row r="236" spans="2:92" ht="14.4" thickBot="1" x14ac:dyDescent="0.3">
      <c r="B23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6" s="1417" t="s">
        <v>2371</v>
      </c>
      <c r="D236" s="1418" t="s">
        <v>2013</v>
      </c>
      <c r="E236" s="1419" t="s">
        <v>774</v>
      </c>
      <c r="F236" s="1420" t="str">
        <f>VLOOKUP(TBL5_OptBen[[#This Row],[Option Type (defined list)]],'Option Typs_Grps'!B$2:C$47, 2, FALSE)</f>
        <v>Distribution Options</v>
      </c>
      <c r="G236" s="1417" t="s">
        <v>1783</v>
      </c>
      <c r="H236" s="1418" t="s">
        <v>1945</v>
      </c>
      <c r="I236" s="1421" t="s">
        <v>1497</v>
      </c>
      <c r="J236" s="1422" t="s">
        <v>145</v>
      </c>
      <c r="K236" s="1423">
        <v>2</v>
      </c>
      <c r="L236" s="366"/>
      <c r="M236" s="366"/>
      <c r="N236" s="366"/>
      <c r="O236" s="1552"/>
      <c r="P236" s="1553"/>
      <c r="Q236" s="1554"/>
      <c r="R236" s="1392"/>
      <c r="S236" s="367"/>
      <c r="T236" s="367"/>
      <c r="U236" s="367"/>
      <c r="V236" s="367">
        <v>15</v>
      </c>
      <c r="W236" s="367">
        <v>15</v>
      </c>
      <c r="X236" s="367">
        <v>15</v>
      </c>
      <c r="Y236" s="367">
        <v>14.2442723355</v>
      </c>
      <c r="Z236" s="367">
        <v>12.257596447399999</v>
      </c>
      <c r="AA236" s="367">
        <v>5.4852805591999996</v>
      </c>
      <c r="AB236" s="367">
        <v>9.3174005591999993</v>
      </c>
      <c r="AC236" s="367">
        <v>10.201130559199999</v>
      </c>
      <c r="AD236" s="367">
        <v>11.5149705592</v>
      </c>
      <c r="AE236" s="367">
        <v>13.1230805592</v>
      </c>
      <c r="AF236" s="367">
        <v>9.3196655592000006</v>
      </c>
      <c r="AG236" s="367">
        <v>10.6534180592</v>
      </c>
      <c r="AH236" s="367">
        <v>7.7203805591999997</v>
      </c>
      <c r="AI236" s="367">
        <v>9.1542630591999998</v>
      </c>
      <c r="AJ236" s="367">
        <v>9.4803055591999996</v>
      </c>
      <c r="AK236" s="367">
        <v>9.8704580592000006</v>
      </c>
      <c r="AL236" s="367">
        <v>10.1591205592</v>
      </c>
      <c r="AM236" s="367">
        <v>10.7743230592</v>
      </c>
      <c r="AN236" s="367">
        <v>11.0513255592</v>
      </c>
      <c r="AO236" s="367">
        <v>11.1316880592</v>
      </c>
      <c r="AP236" s="367">
        <v>11.826560559200001</v>
      </c>
      <c r="AQ236" s="367">
        <v>11.637963059200001</v>
      </c>
      <c r="AR236" s="367">
        <v>11.333595559200001</v>
      </c>
      <c r="AS236" s="367">
        <v>10.592918059200001</v>
      </c>
      <c r="AT236" s="367">
        <v>10.873860559200001</v>
      </c>
      <c r="AU236" s="367">
        <v>10.296323059200001</v>
      </c>
      <c r="AV236" s="367">
        <v>10.4718855592</v>
      </c>
      <c r="AW236" s="367">
        <v>9.2105680591999999</v>
      </c>
      <c r="AX236" s="367">
        <v>9.4292905592</v>
      </c>
      <c r="AY236" s="367">
        <v>8.8565730592000005</v>
      </c>
      <c r="AZ236" s="367">
        <v>8.8488555592000004</v>
      </c>
      <c r="BA236" s="367">
        <v>8.3424180591999999</v>
      </c>
      <c r="BB236" s="367">
        <v>8.6944205591999992</v>
      </c>
      <c r="BC236" s="367">
        <v>7.6741630591999996</v>
      </c>
      <c r="BD236" s="367">
        <v>7.4807955591999997</v>
      </c>
      <c r="BE236" s="367">
        <v>7.5980580592000004</v>
      </c>
      <c r="BF236" s="367">
        <v>7.3325505592000004</v>
      </c>
      <c r="BG236" s="367">
        <v>7.3692030592000002</v>
      </c>
      <c r="BH236" s="367">
        <v>7.0799355592</v>
      </c>
      <c r="BI236" s="367">
        <v>6.7986080592000002</v>
      </c>
      <c r="BJ236" s="367">
        <v>6.1754305591999996</v>
      </c>
      <c r="BK236" s="367">
        <v>5.7826430591999998</v>
      </c>
      <c r="BL236" s="367">
        <v>5.5479255592000003</v>
      </c>
      <c r="BM236" s="367">
        <v>5.2567180591999998</v>
      </c>
      <c r="BN236" s="367">
        <v>5.2224505592000003</v>
      </c>
      <c r="BO236" s="367">
        <v>5.1100430591999997</v>
      </c>
      <c r="BP236" s="368"/>
      <c r="BQ236" s="355"/>
      <c r="BR236" s="355"/>
      <c r="BS236" s="355"/>
      <c r="BT236" s="355"/>
      <c r="BU236" s="355"/>
      <c r="BV236" s="355"/>
      <c r="BW236" s="355"/>
      <c r="BX236" s="355"/>
      <c r="BY236" s="355"/>
      <c r="BZ236" s="355"/>
      <c r="CA236" s="355"/>
      <c r="CB236" s="355"/>
      <c r="CC236" s="355"/>
      <c r="CD236" s="355"/>
      <c r="CE236" s="355"/>
      <c r="CF236" s="355"/>
      <c r="CG236" s="355"/>
      <c r="CH236" s="355"/>
      <c r="CI236" s="355"/>
      <c r="CJ236" s="355"/>
      <c r="CK236" s="355"/>
      <c r="CL236" s="355"/>
      <c r="CM236" s="355"/>
      <c r="CN236" s="356"/>
    </row>
    <row r="237" spans="2:92" ht="14.4" thickBot="1" x14ac:dyDescent="0.3">
      <c r="B23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7" s="1417" t="s">
        <v>2371</v>
      </c>
      <c r="D237" s="1418" t="s">
        <v>2013</v>
      </c>
      <c r="E237" s="1419" t="s">
        <v>774</v>
      </c>
      <c r="F237" s="1420" t="str">
        <f>VLOOKUP(TBL5_OptBen[[#This Row],[Option Type (defined list)]],'Option Typs_Grps'!B$2:C$47, 2, FALSE)</f>
        <v>Distribution Options</v>
      </c>
      <c r="G237" s="1417" t="s">
        <v>1783</v>
      </c>
      <c r="H237" s="1418" t="s">
        <v>1945</v>
      </c>
      <c r="I237" s="1421" t="s">
        <v>354</v>
      </c>
      <c r="J237" s="1422" t="s">
        <v>145</v>
      </c>
      <c r="K237" s="1423">
        <v>2</v>
      </c>
      <c r="L237" s="366"/>
      <c r="M237" s="366"/>
      <c r="N237" s="366"/>
      <c r="O237" s="1552"/>
      <c r="P237" s="1553"/>
      <c r="Q237" s="1554"/>
      <c r="R237" s="1392"/>
      <c r="S237" s="367"/>
      <c r="T237" s="367"/>
      <c r="U237" s="367"/>
      <c r="V237" s="367">
        <v>-15</v>
      </c>
      <c r="W237" s="367">
        <v>-15</v>
      </c>
      <c r="X237" s="367">
        <v>-15</v>
      </c>
      <c r="Y237" s="367">
        <v>-14.2442723355</v>
      </c>
      <c r="Z237" s="367">
        <v>-12.257596447399999</v>
      </c>
      <c r="AA237" s="367">
        <v>-5.4852805591999996</v>
      </c>
      <c r="AB237" s="367">
        <v>-9.3174005591999993</v>
      </c>
      <c r="AC237" s="367">
        <v>-10.201130559199999</v>
      </c>
      <c r="AD237" s="367">
        <v>-11.5149705592</v>
      </c>
      <c r="AE237" s="367">
        <v>-13.1230805592</v>
      </c>
      <c r="AF237" s="367">
        <v>-9.3196655592000006</v>
      </c>
      <c r="AG237" s="367">
        <v>-10.6534180592</v>
      </c>
      <c r="AH237" s="367">
        <v>-7.7203805591999997</v>
      </c>
      <c r="AI237" s="367">
        <v>-9.1542630591999998</v>
      </c>
      <c r="AJ237" s="367">
        <v>-9.4803055591999996</v>
      </c>
      <c r="AK237" s="367">
        <v>-9.8704580592000006</v>
      </c>
      <c r="AL237" s="367">
        <v>-10.1591205592</v>
      </c>
      <c r="AM237" s="367">
        <v>-10.7743230592</v>
      </c>
      <c r="AN237" s="367">
        <v>-11.0513255592</v>
      </c>
      <c r="AO237" s="367">
        <v>-11.1316880592</v>
      </c>
      <c r="AP237" s="367">
        <v>-11.826560559200001</v>
      </c>
      <c r="AQ237" s="367">
        <v>-11.637963059200001</v>
      </c>
      <c r="AR237" s="367">
        <v>-11.333595559200001</v>
      </c>
      <c r="AS237" s="367">
        <v>-10.592918059200001</v>
      </c>
      <c r="AT237" s="367">
        <v>-10.873860559200001</v>
      </c>
      <c r="AU237" s="367">
        <v>-10.296323059200001</v>
      </c>
      <c r="AV237" s="367">
        <v>-10.4718855592</v>
      </c>
      <c r="AW237" s="367">
        <v>-9.2105680591999999</v>
      </c>
      <c r="AX237" s="367">
        <v>-9.4292905592</v>
      </c>
      <c r="AY237" s="367">
        <v>-8.8565730592000005</v>
      </c>
      <c r="AZ237" s="367">
        <v>-8.8488555592000004</v>
      </c>
      <c r="BA237" s="367">
        <v>-8.3424180591999999</v>
      </c>
      <c r="BB237" s="367">
        <v>-8.6944205591999992</v>
      </c>
      <c r="BC237" s="367">
        <v>-7.6741630591999996</v>
      </c>
      <c r="BD237" s="367">
        <v>-7.4807955591999997</v>
      </c>
      <c r="BE237" s="367">
        <v>-7.5980580592000004</v>
      </c>
      <c r="BF237" s="367">
        <v>-7.3325505592000004</v>
      </c>
      <c r="BG237" s="367">
        <v>-7.3692030592000002</v>
      </c>
      <c r="BH237" s="367">
        <v>-7.0799355592</v>
      </c>
      <c r="BI237" s="367">
        <v>-6.7986080592000002</v>
      </c>
      <c r="BJ237" s="367">
        <v>-6.1754305591999996</v>
      </c>
      <c r="BK237" s="367">
        <v>-5.7826430591999998</v>
      </c>
      <c r="BL237" s="367">
        <v>-5.5479255592000003</v>
      </c>
      <c r="BM237" s="367">
        <v>-5.2567180591999998</v>
      </c>
      <c r="BN237" s="367">
        <v>-5.2224505592000003</v>
      </c>
      <c r="BO237" s="367">
        <v>-5.1100430591999997</v>
      </c>
      <c r="BP237" s="368"/>
      <c r="BQ237" s="355"/>
      <c r="BR237" s="355"/>
      <c r="BS237" s="355"/>
      <c r="BT237" s="355"/>
      <c r="BU237" s="355"/>
      <c r="BV237" s="355"/>
      <c r="BW237" s="355"/>
      <c r="BX237" s="355"/>
      <c r="BY237" s="355"/>
      <c r="BZ237" s="355"/>
      <c r="CA237" s="355"/>
      <c r="CB237" s="355"/>
      <c r="CC237" s="355"/>
      <c r="CD237" s="355"/>
      <c r="CE237" s="355"/>
      <c r="CF237" s="355"/>
      <c r="CG237" s="355"/>
      <c r="CH237" s="355"/>
      <c r="CI237" s="355"/>
      <c r="CJ237" s="355"/>
      <c r="CK237" s="355"/>
      <c r="CL237" s="355"/>
      <c r="CM237" s="355"/>
      <c r="CN237" s="356"/>
    </row>
    <row r="238" spans="2:92" ht="14.4" thickBot="1" x14ac:dyDescent="0.3">
      <c r="B23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8" s="1417" t="s">
        <v>2372</v>
      </c>
      <c r="D238" s="1418" t="s">
        <v>2014</v>
      </c>
      <c r="E238" s="1419" t="s">
        <v>774</v>
      </c>
      <c r="F238" s="1420" t="str">
        <f>VLOOKUP(TBL5_OptBen[[#This Row],[Option Type (defined list)]],'Option Typs_Grps'!B$2:C$47, 2, FALSE)</f>
        <v>Distribution Options</v>
      </c>
      <c r="G238" s="1417" t="s">
        <v>1783</v>
      </c>
      <c r="H238" s="1418" t="s">
        <v>1945</v>
      </c>
      <c r="I238" s="1421" t="s">
        <v>1509</v>
      </c>
      <c r="J238" s="1422" t="s">
        <v>145</v>
      </c>
      <c r="K238" s="1423">
        <v>2</v>
      </c>
      <c r="L238" s="366"/>
      <c r="M238" s="366"/>
      <c r="N238" s="366">
        <v>0</v>
      </c>
      <c r="O238" s="1552">
        <v>0</v>
      </c>
      <c r="P238" s="1553">
        <v>0</v>
      </c>
      <c r="Q238" s="1554">
        <v>0</v>
      </c>
      <c r="R238" s="1392">
        <v>0</v>
      </c>
      <c r="S238" s="367">
        <v>0</v>
      </c>
      <c r="T238" s="367">
        <v>0</v>
      </c>
      <c r="U238" s="367">
        <v>0</v>
      </c>
      <c r="V238" s="367">
        <v>0</v>
      </c>
      <c r="W238" s="367">
        <v>0</v>
      </c>
      <c r="X238" s="367">
        <v>0</v>
      </c>
      <c r="Y238" s="367">
        <v>0</v>
      </c>
      <c r="Z238" s="367">
        <v>0</v>
      </c>
      <c r="AA238" s="367">
        <v>0</v>
      </c>
      <c r="AB238" s="367">
        <v>0</v>
      </c>
      <c r="AC238" s="367">
        <v>0</v>
      </c>
      <c r="AD238" s="367">
        <v>0</v>
      </c>
      <c r="AE238" s="367">
        <v>0</v>
      </c>
      <c r="AF238" s="367">
        <v>0</v>
      </c>
      <c r="AG238" s="367">
        <v>0</v>
      </c>
      <c r="AH238" s="367">
        <v>0</v>
      </c>
      <c r="AI238" s="367">
        <v>0</v>
      </c>
      <c r="AJ238" s="367">
        <v>0</v>
      </c>
      <c r="AK238" s="367">
        <v>0</v>
      </c>
      <c r="AL238" s="367">
        <v>0</v>
      </c>
      <c r="AM238" s="367">
        <v>0</v>
      </c>
      <c r="AN238" s="367">
        <v>0</v>
      </c>
      <c r="AO238" s="367">
        <v>0</v>
      </c>
      <c r="AP238" s="367">
        <v>0</v>
      </c>
      <c r="AQ238" s="367">
        <v>0</v>
      </c>
      <c r="AR238" s="367">
        <v>0</v>
      </c>
      <c r="AS238" s="367">
        <v>0</v>
      </c>
      <c r="AT238" s="367">
        <v>0</v>
      </c>
      <c r="AU238" s="367">
        <v>0</v>
      </c>
      <c r="AV238" s="367">
        <v>0</v>
      </c>
      <c r="AW238" s="367">
        <v>0</v>
      </c>
      <c r="AX238" s="367">
        <v>0</v>
      </c>
      <c r="AY238" s="367">
        <v>0</v>
      </c>
      <c r="AZ238" s="367">
        <v>0</v>
      </c>
      <c r="BA238" s="367">
        <v>0</v>
      </c>
      <c r="BB238" s="367">
        <v>0</v>
      </c>
      <c r="BC238" s="367">
        <v>0</v>
      </c>
      <c r="BD238" s="367">
        <v>0</v>
      </c>
      <c r="BE238" s="367">
        <v>0</v>
      </c>
      <c r="BF238" s="367">
        <v>0</v>
      </c>
      <c r="BG238" s="367">
        <v>0</v>
      </c>
      <c r="BH238" s="367">
        <v>0</v>
      </c>
      <c r="BI238" s="367">
        <v>0</v>
      </c>
      <c r="BJ238" s="367">
        <v>0</v>
      </c>
      <c r="BK238" s="367">
        <v>0</v>
      </c>
      <c r="BL238" s="367">
        <v>0</v>
      </c>
      <c r="BM238" s="367">
        <v>0</v>
      </c>
      <c r="BN238" s="367">
        <v>0</v>
      </c>
      <c r="BO238" s="367">
        <v>0</v>
      </c>
      <c r="BP238" s="368"/>
      <c r="BQ238" s="355"/>
      <c r="BR238" s="355"/>
      <c r="BS238" s="355"/>
      <c r="BT238" s="355"/>
      <c r="BU238" s="355"/>
      <c r="BV238" s="355"/>
      <c r="BW238" s="355"/>
      <c r="BX238" s="355"/>
      <c r="BY238" s="355"/>
      <c r="BZ238" s="355"/>
      <c r="CA238" s="355"/>
      <c r="CB238" s="355"/>
      <c r="CC238" s="355"/>
      <c r="CD238" s="355"/>
      <c r="CE238" s="355"/>
      <c r="CF238" s="355"/>
      <c r="CG238" s="355"/>
      <c r="CH238" s="355"/>
      <c r="CI238" s="355"/>
      <c r="CJ238" s="355"/>
      <c r="CK238" s="355"/>
      <c r="CL238" s="355"/>
      <c r="CM238" s="355"/>
      <c r="CN238" s="356"/>
    </row>
    <row r="239" spans="2:92" ht="14.4" thickBot="1" x14ac:dyDescent="0.3">
      <c r="B23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9" s="1417" t="s">
        <v>2372</v>
      </c>
      <c r="D239" s="1418" t="s">
        <v>2014</v>
      </c>
      <c r="E239" s="1419" t="s">
        <v>774</v>
      </c>
      <c r="F239" s="1420" t="str">
        <f>VLOOKUP(TBL5_OptBen[[#This Row],[Option Type (defined list)]],'Option Typs_Grps'!B$2:C$47, 2, FALSE)</f>
        <v>Distribution Options</v>
      </c>
      <c r="G239" s="1417" t="s">
        <v>1783</v>
      </c>
      <c r="H239" s="1418" t="s">
        <v>1945</v>
      </c>
      <c r="I239" s="1421" t="s">
        <v>354</v>
      </c>
      <c r="J239" s="1422" t="s">
        <v>145</v>
      </c>
      <c r="K239" s="1423">
        <v>2</v>
      </c>
      <c r="L239" s="366"/>
      <c r="M239" s="366"/>
      <c r="N239" s="366">
        <v>0</v>
      </c>
      <c r="O239" s="1552">
        <v>0</v>
      </c>
      <c r="P239" s="1553">
        <v>0</v>
      </c>
      <c r="Q239" s="1554">
        <v>0</v>
      </c>
      <c r="R239" s="1392">
        <v>0</v>
      </c>
      <c r="S239" s="367">
        <v>0</v>
      </c>
      <c r="T239" s="367">
        <v>0</v>
      </c>
      <c r="U239" s="367">
        <v>0</v>
      </c>
      <c r="V239" s="367">
        <v>0</v>
      </c>
      <c r="W239" s="367">
        <v>0</v>
      </c>
      <c r="X239" s="367">
        <v>0</v>
      </c>
      <c r="Y239" s="367">
        <v>0</v>
      </c>
      <c r="Z239" s="367">
        <v>0</v>
      </c>
      <c r="AA239" s="367">
        <v>0</v>
      </c>
      <c r="AB239" s="367">
        <v>0</v>
      </c>
      <c r="AC239" s="367">
        <v>0</v>
      </c>
      <c r="AD239" s="367">
        <v>0</v>
      </c>
      <c r="AE239" s="367">
        <v>0</v>
      </c>
      <c r="AF239" s="367">
        <v>0</v>
      </c>
      <c r="AG239" s="367">
        <v>0</v>
      </c>
      <c r="AH239" s="367">
        <v>0</v>
      </c>
      <c r="AI239" s="367">
        <v>0</v>
      </c>
      <c r="AJ239" s="367">
        <v>0</v>
      </c>
      <c r="AK239" s="367">
        <v>0</v>
      </c>
      <c r="AL239" s="367">
        <v>0</v>
      </c>
      <c r="AM239" s="367">
        <v>0</v>
      </c>
      <c r="AN239" s="367">
        <v>0</v>
      </c>
      <c r="AO239" s="367">
        <v>0</v>
      </c>
      <c r="AP239" s="367">
        <v>0</v>
      </c>
      <c r="AQ239" s="367">
        <v>0</v>
      </c>
      <c r="AR239" s="367">
        <v>0</v>
      </c>
      <c r="AS239" s="367">
        <v>0</v>
      </c>
      <c r="AT239" s="367">
        <v>0</v>
      </c>
      <c r="AU239" s="367">
        <v>0</v>
      </c>
      <c r="AV239" s="367">
        <v>0</v>
      </c>
      <c r="AW239" s="367">
        <v>0</v>
      </c>
      <c r="AX239" s="367">
        <v>0</v>
      </c>
      <c r="AY239" s="367">
        <v>0</v>
      </c>
      <c r="AZ239" s="367">
        <v>0</v>
      </c>
      <c r="BA239" s="367">
        <v>0</v>
      </c>
      <c r="BB239" s="367">
        <v>0</v>
      </c>
      <c r="BC239" s="367">
        <v>0</v>
      </c>
      <c r="BD239" s="367">
        <v>0</v>
      </c>
      <c r="BE239" s="367">
        <v>0</v>
      </c>
      <c r="BF239" s="367">
        <v>0</v>
      </c>
      <c r="BG239" s="367">
        <v>0</v>
      </c>
      <c r="BH239" s="367">
        <v>0</v>
      </c>
      <c r="BI239" s="367">
        <v>0</v>
      </c>
      <c r="BJ239" s="367">
        <v>0</v>
      </c>
      <c r="BK239" s="367">
        <v>0</v>
      </c>
      <c r="BL239" s="367">
        <v>0</v>
      </c>
      <c r="BM239" s="367">
        <v>0</v>
      </c>
      <c r="BN239" s="367">
        <v>0</v>
      </c>
      <c r="BO239" s="367">
        <v>0</v>
      </c>
      <c r="BP239" s="368"/>
      <c r="BQ239" s="355"/>
      <c r="BR239" s="355"/>
      <c r="BS239" s="355"/>
      <c r="BT239" s="355"/>
      <c r="BU239" s="355"/>
      <c r="BV239" s="355"/>
      <c r="BW239" s="355"/>
      <c r="BX239" s="355"/>
      <c r="BY239" s="355"/>
      <c r="BZ239" s="355"/>
      <c r="CA239" s="355"/>
      <c r="CB239" s="355"/>
      <c r="CC239" s="355"/>
      <c r="CD239" s="355"/>
      <c r="CE239" s="355"/>
      <c r="CF239" s="355"/>
      <c r="CG239" s="355"/>
      <c r="CH239" s="355"/>
      <c r="CI239" s="355"/>
      <c r="CJ239" s="355"/>
      <c r="CK239" s="355"/>
      <c r="CL239" s="355"/>
      <c r="CM239" s="355"/>
      <c r="CN239" s="356"/>
    </row>
    <row r="240" spans="2:92" ht="14.4" thickBot="1" x14ac:dyDescent="0.3">
      <c r="B24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0" s="1417" t="s">
        <v>2373</v>
      </c>
      <c r="D240" s="1418" t="s">
        <v>2015</v>
      </c>
      <c r="E240" s="1419" t="s">
        <v>774</v>
      </c>
      <c r="F240" s="1420" t="str">
        <f>VLOOKUP(TBL5_OptBen[[#This Row],[Option Type (defined list)]],'Option Typs_Grps'!B$2:C$47, 2, FALSE)</f>
        <v>Distribution Options</v>
      </c>
      <c r="G240" s="1417" t="s">
        <v>1783</v>
      </c>
      <c r="H240" s="1418" t="s">
        <v>1945</v>
      </c>
      <c r="I240" s="1421" t="s">
        <v>354</v>
      </c>
      <c r="J240" s="1422" t="s">
        <v>145</v>
      </c>
      <c r="K240" s="1423">
        <v>2</v>
      </c>
      <c r="L240" s="366"/>
      <c r="M240" s="366"/>
      <c r="N240" s="366"/>
      <c r="O240" s="1552"/>
      <c r="P240" s="1553"/>
      <c r="Q240" s="1554"/>
      <c r="R240" s="1392"/>
      <c r="S240" s="367">
        <v>-15</v>
      </c>
      <c r="T240" s="367">
        <v>-15</v>
      </c>
      <c r="U240" s="367">
        <v>-15</v>
      </c>
      <c r="V240" s="367">
        <v>-15</v>
      </c>
      <c r="W240" s="367">
        <v>-15</v>
      </c>
      <c r="X240" s="367">
        <v>-15</v>
      </c>
      <c r="Y240" s="367">
        <v>-15</v>
      </c>
      <c r="Z240" s="367">
        <v>-15</v>
      </c>
      <c r="AA240" s="367">
        <v>-15</v>
      </c>
      <c r="AB240" s="367">
        <v>-15</v>
      </c>
      <c r="AC240" s="367">
        <v>-15</v>
      </c>
      <c r="AD240" s="367">
        <v>-15</v>
      </c>
      <c r="AE240" s="367">
        <v>-15</v>
      </c>
      <c r="AF240" s="367">
        <v>-15</v>
      </c>
      <c r="AG240" s="367">
        <v>-15</v>
      </c>
      <c r="AH240" s="367">
        <v>-15</v>
      </c>
      <c r="AI240" s="367">
        <v>-15</v>
      </c>
      <c r="AJ240" s="367">
        <v>-15</v>
      </c>
      <c r="AK240" s="367">
        <v>-15</v>
      </c>
      <c r="AL240" s="367">
        <v>-15</v>
      </c>
      <c r="AM240" s="367">
        <v>-15</v>
      </c>
      <c r="AN240" s="367">
        <v>-15</v>
      </c>
      <c r="AO240" s="367">
        <v>-15</v>
      </c>
      <c r="AP240" s="367">
        <v>-15</v>
      </c>
      <c r="AQ240" s="367">
        <v>-15</v>
      </c>
      <c r="AR240" s="367">
        <v>-15</v>
      </c>
      <c r="AS240" s="367">
        <v>-15</v>
      </c>
      <c r="AT240" s="367">
        <v>-15</v>
      </c>
      <c r="AU240" s="367">
        <v>-15</v>
      </c>
      <c r="AV240" s="367">
        <v>-15</v>
      </c>
      <c r="AW240" s="367">
        <v>-15</v>
      </c>
      <c r="AX240" s="367">
        <v>-15</v>
      </c>
      <c r="AY240" s="367">
        <v>-15</v>
      </c>
      <c r="AZ240" s="367">
        <v>-15</v>
      </c>
      <c r="BA240" s="367">
        <v>-15</v>
      </c>
      <c r="BB240" s="367">
        <v>-15</v>
      </c>
      <c r="BC240" s="367">
        <v>-15</v>
      </c>
      <c r="BD240" s="367">
        <v>-15</v>
      </c>
      <c r="BE240" s="367">
        <v>-15</v>
      </c>
      <c r="BF240" s="367">
        <v>-15</v>
      </c>
      <c r="BG240" s="367">
        <v>-15</v>
      </c>
      <c r="BH240" s="367">
        <v>-15</v>
      </c>
      <c r="BI240" s="367">
        <v>-15</v>
      </c>
      <c r="BJ240" s="367">
        <v>-15</v>
      </c>
      <c r="BK240" s="367">
        <v>-15</v>
      </c>
      <c r="BL240" s="367">
        <v>-15</v>
      </c>
      <c r="BM240" s="367">
        <v>-15</v>
      </c>
      <c r="BN240" s="367">
        <v>-15</v>
      </c>
      <c r="BO240" s="367">
        <v>-15</v>
      </c>
      <c r="BP240" s="368"/>
      <c r="BQ240" s="355"/>
      <c r="BR240" s="355"/>
      <c r="BS240" s="355"/>
      <c r="BT240" s="355"/>
      <c r="BU240" s="355"/>
      <c r="BV240" s="355"/>
      <c r="BW240" s="355"/>
      <c r="BX240" s="355"/>
      <c r="BY240" s="355"/>
      <c r="BZ240" s="355"/>
      <c r="CA240" s="355"/>
      <c r="CB240" s="355"/>
      <c r="CC240" s="355"/>
      <c r="CD240" s="355"/>
      <c r="CE240" s="355"/>
      <c r="CF240" s="355"/>
      <c r="CG240" s="355"/>
      <c r="CH240" s="355"/>
      <c r="CI240" s="355"/>
      <c r="CJ240" s="355"/>
      <c r="CK240" s="355"/>
      <c r="CL240" s="355"/>
      <c r="CM240" s="355"/>
      <c r="CN240" s="356"/>
    </row>
    <row r="241" spans="2:92" ht="14.4" thickBot="1" x14ac:dyDescent="0.3">
      <c r="B24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1" s="1417" t="s">
        <v>2373</v>
      </c>
      <c r="D241" s="1418" t="s">
        <v>2015</v>
      </c>
      <c r="E241" s="1419" t="s">
        <v>774</v>
      </c>
      <c r="F241" s="1420" t="str">
        <f>VLOOKUP(TBL5_OptBen[[#This Row],[Option Type (defined list)]],'Option Typs_Grps'!B$2:C$47, 2, FALSE)</f>
        <v>Distribution Options</v>
      </c>
      <c r="G241" s="1417" t="s">
        <v>1783</v>
      </c>
      <c r="H241" s="1418" t="s">
        <v>1945</v>
      </c>
      <c r="I241" s="1421" t="s">
        <v>1509</v>
      </c>
      <c r="J241" s="1422" t="s">
        <v>145</v>
      </c>
      <c r="K241" s="1423">
        <v>2</v>
      </c>
      <c r="L241" s="366"/>
      <c r="M241" s="366"/>
      <c r="N241" s="366"/>
      <c r="O241" s="1552"/>
      <c r="P241" s="1553"/>
      <c r="Q241" s="1554"/>
      <c r="R241" s="1392"/>
      <c r="S241" s="367">
        <v>15</v>
      </c>
      <c r="T241" s="367">
        <v>15</v>
      </c>
      <c r="U241" s="367">
        <v>15</v>
      </c>
      <c r="V241" s="367">
        <v>15</v>
      </c>
      <c r="W241" s="367">
        <v>15</v>
      </c>
      <c r="X241" s="367">
        <v>15</v>
      </c>
      <c r="Y241" s="367">
        <v>15</v>
      </c>
      <c r="Z241" s="367">
        <v>15</v>
      </c>
      <c r="AA241" s="367">
        <v>15</v>
      </c>
      <c r="AB241" s="367">
        <v>15</v>
      </c>
      <c r="AC241" s="367">
        <v>15</v>
      </c>
      <c r="AD241" s="367">
        <v>15</v>
      </c>
      <c r="AE241" s="367">
        <v>15</v>
      </c>
      <c r="AF241" s="367">
        <v>15</v>
      </c>
      <c r="AG241" s="367">
        <v>15</v>
      </c>
      <c r="AH241" s="367">
        <v>15</v>
      </c>
      <c r="AI241" s="367">
        <v>15</v>
      </c>
      <c r="AJ241" s="367">
        <v>15</v>
      </c>
      <c r="AK241" s="367">
        <v>15</v>
      </c>
      <c r="AL241" s="367">
        <v>15</v>
      </c>
      <c r="AM241" s="367">
        <v>15</v>
      </c>
      <c r="AN241" s="367">
        <v>15</v>
      </c>
      <c r="AO241" s="367">
        <v>15</v>
      </c>
      <c r="AP241" s="367">
        <v>15</v>
      </c>
      <c r="AQ241" s="367">
        <v>15</v>
      </c>
      <c r="AR241" s="367">
        <v>15</v>
      </c>
      <c r="AS241" s="367">
        <v>15</v>
      </c>
      <c r="AT241" s="367">
        <v>15</v>
      </c>
      <c r="AU241" s="367">
        <v>15</v>
      </c>
      <c r="AV241" s="367">
        <v>15</v>
      </c>
      <c r="AW241" s="367">
        <v>15</v>
      </c>
      <c r="AX241" s="367">
        <v>15</v>
      </c>
      <c r="AY241" s="367">
        <v>15</v>
      </c>
      <c r="AZ241" s="367">
        <v>15</v>
      </c>
      <c r="BA241" s="367">
        <v>15</v>
      </c>
      <c r="BB241" s="367">
        <v>15</v>
      </c>
      <c r="BC241" s="367">
        <v>15</v>
      </c>
      <c r="BD241" s="367">
        <v>15</v>
      </c>
      <c r="BE241" s="367">
        <v>15</v>
      </c>
      <c r="BF241" s="367">
        <v>15</v>
      </c>
      <c r="BG241" s="367">
        <v>15</v>
      </c>
      <c r="BH241" s="367">
        <v>15</v>
      </c>
      <c r="BI241" s="367">
        <v>15</v>
      </c>
      <c r="BJ241" s="367">
        <v>15</v>
      </c>
      <c r="BK241" s="367">
        <v>15</v>
      </c>
      <c r="BL241" s="367">
        <v>15</v>
      </c>
      <c r="BM241" s="367">
        <v>15</v>
      </c>
      <c r="BN241" s="367">
        <v>15</v>
      </c>
      <c r="BO241" s="367">
        <v>15</v>
      </c>
      <c r="BP241" s="368"/>
      <c r="BQ241" s="355"/>
      <c r="BR241" s="355"/>
      <c r="BS241" s="355"/>
      <c r="BT241" s="355"/>
      <c r="BU241" s="355"/>
      <c r="BV241" s="355"/>
      <c r="BW241" s="355"/>
      <c r="BX241" s="355"/>
      <c r="BY241" s="355"/>
      <c r="BZ241" s="355"/>
      <c r="CA241" s="355"/>
      <c r="CB241" s="355"/>
      <c r="CC241" s="355"/>
      <c r="CD241" s="355"/>
      <c r="CE241" s="355"/>
      <c r="CF241" s="355"/>
      <c r="CG241" s="355"/>
      <c r="CH241" s="355"/>
      <c r="CI241" s="355"/>
      <c r="CJ241" s="355"/>
      <c r="CK241" s="355"/>
      <c r="CL241" s="355"/>
      <c r="CM241" s="355"/>
      <c r="CN241" s="356"/>
    </row>
    <row r="242" spans="2:92" ht="14.4" thickBot="1" x14ac:dyDescent="0.3">
      <c r="B24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2" s="1417" t="s">
        <v>2374</v>
      </c>
      <c r="D242" s="1418" t="s">
        <v>2016</v>
      </c>
      <c r="E242" s="1419" t="s">
        <v>774</v>
      </c>
      <c r="F242" s="1420" t="str">
        <f>VLOOKUP(TBL5_OptBen[[#This Row],[Option Type (defined list)]],'Option Typs_Grps'!B$2:C$47, 2, FALSE)</f>
        <v>Distribution Options</v>
      </c>
      <c r="G242" s="1417" t="s">
        <v>1783</v>
      </c>
      <c r="H242" s="1418" t="s">
        <v>1945</v>
      </c>
      <c r="I242" s="1421" t="s">
        <v>1497</v>
      </c>
      <c r="J242" s="1422" t="s">
        <v>145</v>
      </c>
      <c r="K242" s="1423">
        <v>2</v>
      </c>
      <c r="L242" s="366"/>
      <c r="M242" s="366"/>
      <c r="N242" s="366"/>
      <c r="O242" s="1552"/>
      <c r="P242" s="1553"/>
      <c r="Q242" s="1554"/>
      <c r="R242" s="1392"/>
      <c r="S242" s="367"/>
      <c r="T242" s="367"/>
      <c r="U242" s="367"/>
      <c r="V242" s="367"/>
      <c r="W242" s="367"/>
      <c r="X242" s="367">
        <v>21</v>
      </c>
      <c r="Y242" s="367">
        <v>21</v>
      </c>
      <c r="Z242" s="367">
        <v>21</v>
      </c>
      <c r="AA242" s="367">
        <v>21</v>
      </c>
      <c r="AB242" s="367">
        <v>21</v>
      </c>
      <c r="AC242" s="367">
        <v>21</v>
      </c>
      <c r="AD242" s="367">
        <v>21</v>
      </c>
      <c r="AE242" s="367">
        <v>21</v>
      </c>
      <c r="AF242" s="367">
        <v>21</v>
      </c>
      <c r="AG242" s="367">
        <v>21</v>
      </c>
      <c r="AH242" s="367">
        <v>21</v>
      </c>
      <c r="AI242" s="367">
        <v>21</v>
      </c>
      <c r="AJ242" s="367">
        <v>21</v>
      </c>
      <c r="AK242" s="367">
        <v>21</v>
      </c>
      <c r="AL242" s="367">
        <v>21</v>
      </c>
      <c r="AM242" s="367">
        <v>21</v>
      </c>
      <c r="AN242" s="367">
        <v>21</v>
      </c>
      <c r="AO242" s="367">
        <v>21</v>
      </c>
      <c r="AP242" s="367">
        <v>21</v>
      </c>
      <c r="AQ242" s="367">
        <v>21</v>
      </c>
      <c r="AR242" s="367">
        <v>21</v>
      </c>
      <c r="AS242" s="367">
        <v>21</v>
      </c>
      <c r="AT242" s="367">
        <v>21</v>
      </c>
      <c r="AU242" s="367">
        <v>21</v>
      </c>
      <c r="AV242" s="367">
        <v>21</v>
      </c>
      <c r="AW242" s="367">
        <v>21</v>
      </c>
      <c r="AX242" s="367">
        <v>21</v>
      </c>
      <c r="AY242" s="367">
        <v>21</v>
      </c>
      <c r="AZ242" s="367">
        <v>21</v>
      </c>
      <c r="BA242" s="367">
        <v>21</v>
      </c>
      <c r="BB242" s="367">
        <v>21</v>
      </c>
      <c r="BC242" s="367">
        <v>21</v>
      </c>
      <c r="BD242" s="367">
        <v>21</v>
      </c>
      <c r="BE242" s="367">
        <v>21</v>
      </c>
      <c r="BF242" s="367">
        <v>21</v>
      </c>
      <c r="BG242" s="367">
        <v>21</v>
      </c>
      <c r="BH242" s="367">
        <v>21</v>
      </c>
      <c r="BI242" s="367">
        <v>21</v>
      </c>
      <c r="BJ242" s="367">
        <v>21</v>
      </c>
      <c r="BK242" s="367">
        <v>21</v>
      </c>
      <c r="BL242" s="367">
        <v>21</v>
      </c>
      <c r="BM242" s="367">
        <v>21</v>
      </c>
      <c r="BN242" s="367">
        <v>21</v>
      </c>
      <c r="BO242" s="367">
        <v>21</v>
      </c>
      <c r="BP242" s="368"/>
      <c r="BQ242" s="355"/>
      <c r="BR242" s="355"/>
      <c r="BS242" s="355"/>
      <c r="BT242" s="355"/>
      <c r="BU242" s="355"/>
      <c r="BV242" s="355"/>
      <c r="BW242" s="355"/>
      <c r="BX242" s="355"/>
      <c r="BY242" s="355"/>
      <c r="BZ242" s="355"/>
      <c r="CA242" s="355"/>
      <c r="CB242" s="355"/>
      <c r="CC242" s="355"/>
      <c r="CD242" s="355"/>
      <c r="CE242" s="355"/>
      <c r="CF242" s="355"/>
      <c r="CG242" s="355"/>
      <c r="CH242" s="355"/>
      <c r="CI242" s="355"/>
      <c r="CJ242" s="355"/>
      <c r="CK242" s="355"/>
      <c r="CL242" s="355"/>
      <c r="CM242" s="355"/>
      <c r="CN242" s="356"/>
    </row>
    <row r="243" spans="2:92" ht="14.4" thickBot="1" x14ac:dyDescent="0.3">
      <c r="B24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3" s="1417" t="s">
        <v>2374</v>
      </c>
      <c r="D243" s="1418" t="s">
        <v>2016</v>
      </c>
      <c r="E243" s="1419" t="s">
        <v>774</v>
      </c>
      <c r="F243" s="1420" t="str">
        <f>VLOOKUP(TBL5_OptBen[[#This Row],[Option Type (defined list)]],'Option Typs_Grps'!B$2:C$47, 2, FALSE)</f>
        <v>Distribution Options</v>
      </c>
      <c r="G243" s="1417" t="s">
        <v>1783</v>
      </c>
      <c r="H243" s="1418" t="s">
        <v>1945</v>
      </c>
      <c r="I243" s="1421" t="s">
        <v>354</v>
      </c>
      <c r="J243" s="1422" t="s">
        <v>145</v>
      </c>
      <c r="K243" s="1423">
        <v>2</v>
      </c>
      <c r="L243" s="366"/>
      <c r="M243" s="366"/>
      <c r="N243" s="366"/>
      <c r="O243" s="1552"/>
      <c r="P243" s="1553"/>
      <c r="Q243" s="1554"/>
      <c r="R243" s="1392"/>
      <c r="S243" s="367"/>
      <c r="T243" s="367"/>
      <c r="U243" s="367"/>
      <c r="V243" s="367"/>
      <c r="W243" s="367"/>
      <c r="X243" s="367">
        <v>-21</v>
      </c>
      <c r="Y243" s="367">
        <v>-21</v>
      </c>
      <c r="Z243" s="367">
        <v>-21</v>
      </c>
      <c r="AA243" s="367">
        <v>-21</v>
      </c>
      <c r="AB243" s="367">
        <v>-21</v>
      </c>
      <c r="AC243" s="367">
        <v>-21</v>
      </c>
      <c r="AD243" s="367">
        <v>-21</v>
      </c>
      <c r="AE243" s="367">
        <v>-21</v>
      </c>
      <c r="AF243" s="367">
        <v>-21</v>
      </c>
      <c r="AG243" s="367">
        <v>-21</v>
      </c>
      <c r="AH243" s="367">
        <v>-21</v>
      </c>
      <c r="AI243" s="367">
        <v>-21</v>
      </c>
      <c r="AJ243" s="367">
        <v>-21</v>
      </c>
      <c r="AK243" s="367">
        <v>-21</v>
      </c>
      <c r="AL243" s="367">
        <v>-21</v>
      </c>
      <c r="AM243" s="367">
        <v>-21</v>
      </c>
      <c r="AN243" s="367">
        <v>-21</v>
      </c>
      <c r="AO243" s="367">
        <v>-21</v>
      </c>
      <c r="AP243" s="367">
        <v>-21</v>
      </c>
      <c r="AQ243" s="367">
        <v>-21</v>
      </c>
      <c r="AR243" s="367">
        <v>-21</v>
      </c>
      <c r="AS243" s="367">
        <v>-21</v>
      </c>
      <c r="AT243" s="367">
        <v>-21</v>
      </c>
      <c r="AU243" s="367">
        <v>-21</v>
      </c>
      <c r="AV243" s="367">
        <v>-21</v>
      </c>
      <c r="AW243" s="367">
        <v>-21</v>
      </c>
      <c r="AX243" s="367">
        <v>-21</v>
      </c>
      <c r="AY243" s="367">
        <v>-21</v>
      </c>
      <c r="AZ243" s="367">
        <v>-21</v>
      </c>
      <c r="BA243" s="367">
        <v>-21</v>
      </c>
      <c r="BB243" s="367">
        <v>-21</v>
      </c>
      <c r="BC243" s="367">
        <v>-21</v>
      </c>
      <c r="BD243" s="367">
        <v>-21</v>
      </c>
      <c r="BE243" s="367">
        <v>-21</v>
      </c>
      <c r="BF243" s="367">
        <v>-21</v>
      </c>
      <c r="BG243" s="367">
        <v>-21</v>
      </c>
      <c r="BH243" s="367">
        <v>-21</v>
      </c>
      <c r="BI243" s="367">
        <v>-21</v>
      </c>
      <c r="BJ243" s="367">
        <v>-21</v>
      </c>
      <c r="BK243" s="367">
        <v>-21</v>
      </c>
      <c r="BL243" s="367">
        <v>-21</v>
      </c>
      <c r="BM243" s="367">
        <v>-21</v>
      </c>
      <c r="BN243" s="367">
        <v>-21</v>
      </c>
      <c r="BO243" s="367">
        <v>-21</v>
      </c>
      <c r="BP243" s="368"/>
      <c r="BQ243" s="355"/>
      <c r="BR243" s="355"/>
      <c r="BS243" s="355"/>
      <c r="BT243" s="355"/>
      <c r="BU243" s="355"/>
      <c r="BV243" s="355"/>
      <c r="BW243" s="355"/>
      <c r="BX243" s="355"/>
      <c r="BY243" s="355"/>
      <c r="BZ243" s="355"/>
      <c r="CA243" s="355"/>
      <c r="CB243" s="355"/>
      <c r="CC243" s="355"/>
      <c r="CD243" s="355"/>
      <c r="CE243" s="355"/>
      <c r="CF243" s="355"/>
      <c r="CG243" s="355"/>
      <c r="CH243" s="355"/>
      <c r="CI243" s="355"/>
      <c r="CJ243" s="355"/>
      <c r="CK243" s="355"/>
      <c r="CL243" s="355"/>
      <c r="CM243" s="355"/>
      <c r="CN243" s="356"/>
    </row>
    <row r="244" spans="2:92" ht="14.4" thickBot="1" x14ac:dyDescent="0.3">
      <c r="B24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4" s="1417" t="s">
        <v>2096</v>
      </c>
      <c r="D244" s="1418" t="s">
        <v>2095</v>
      </c>
      <c r="E244" s="1419" t="s">
        <v>1230</v>
      </c>
      <c r="F244" s="1420" t="str">
        <f>VLOOKUP(TBL5_OptBen[[#This Row],[Option Type (defined list)]],'Option Typs_Grps'!B$2:C$47, 2, FALSE)</f>
        <v>Customer Options</v>
      </c>
      <c r="G244" s="1417" t="s">
        <v>1783</v>
      </c>
      <c r="H244" s="1418" t="s">
        <v>1946</v>
      </c>
      <c r="I244" s="1421" t="s">
        <v>354</v>
      </c>
      <c r="J244" s="1422" t="s">
        <v>145</v>
      </c>
      <c r="K244" s="1423">
        <v>2</v>
      </c>
      <c r="L244" s="366"/>
      <c r="M244" s="366"/>
      <c r="N244" s="366">
        <v>8.7309999999999999</v>
      </c>
      <c r="O244" s="1552">
        <v>8.71387</v>
      </c>
      <c r="P244" s="1553">
        <v>8.6967599999999994</v>
      </c>
      <c r="Q244" s="1554">
        <v>8.6796299999999995</v>
      </c>
      <c r="R244" s="1392">
        <v>8.6624999999999996</v>
      </c>
      <c r="S244" s="367">
        <v>8.6453699999999998</v>
      </c>
      <c r="T244" s="367">
        <v>8.6282499999999995</v>
      </c>
      <c r="U244" s="367">
        <v>8.6111299999999993</v>
      </c>
      <c r="V244" s="367">
        <v>8.5939999999999994</v>
      </c>
      <c r="W244" s="367">
        <v>8.5768699999999995</v>
      </c>
      <c r="X244" s="367">
        <v>8.5597499999999993</v>
      </c>
      <c r="Y244" s="367">
        <v>8.5426300000000008</v>
      </c>
      <c r="Z244" s="367">
        <v>8.5254999999999992</v>
      </c>
      <c r="AA244" s="367">
        <v>8.5083699999999993</v>
      </c>
      <c r="AB244" s="367">
        <v>8.4912600000000005</v>
      </c>
      <c r="AC244" s="367">
        <v>8.4741300000000006</v>
      </c>
      <c r="AD244" s="367">
        <v>8.4570000000000007</v>
      </c>
      <c r="AE244" s="367">
        <v>8.4398700000000009</v>
      </c>
      <c r="AF244" s="367"/>
      <c r="AG244" s="367"/>
      <c r="AH244" s="367"/>
      <c r="AI244" s="367"/>
      <c r="AJ244" s="367"/>
      <c r="AK244" s="367"/>
      <c r="AL244" s="367"/>
      <c r="AM244" s="367"/>
      <c r="AN244" s="367"/>
      <c r="AO244" s="367"/>
      <c r="AP244" s="367"/>
      <c r="AQ244" s="367"/>
      <c r="AR244" s="367"/>
      <c r="AS244" s="367"/>
      <c r="AT244" s="367"/>
      <c r="AU244" s="367"/>
      <c r="AV244" s="367"/>
      <c r="AW244" s="367"/>
      <c r="AX244" s="367"/>
      <c r="AY244" s="367"/>
      <c r="AZ244" s="367"/>
      <c r="BA244" s="367"/>
      <c r="BB244" s="367"/>
      <c r="BC244" s="367"/>
      <c r="BD244" s="367"/>
      <c r="BE244" s="367"/>
      <c r="BF244" s="367"/>
      <c r="BG244" s="367"/>
      <c r="BH244" s="367"/>
      <c r="BI244" s="367"/>
      <c r="BJ244" s="367"/>
      <c r="BK244" s="367"/>
      <c r="BL244" s="367"/>
      <c r="BM244" s="367"/>
      <c r="BN244" s="367"/>
      <c r="BO244" s="367"/>
      <c r="BP244" s="368"/>
      <c r="BQ244" s="355"/>
      <c r="BR244" s="355"/>
      <c r="BS244" s="355"/>
      <c r="BT244" s="355"/>
      <c r="BU244" s="355"/>
      <c r="BV244" s="355"/>
      <c r="BW244" s="355"/>
      <c r="BX244" s="355"/>
      <c r="BY244" s="355"/>
      <c r="BZ244" s="355"/>
      <c r="CA244" s="355"/>
      <c r="CB244" s="355"/>
      <c r="CC244" s="355"/>
      <c r="CD244" s="355"/>
      <c r="CE244" s="355"/>
      <c r="CF244" s="355"/>
      <c r="CG244" s="355"/>
      <c r="CH244" s="355"/>
      <c r="CI244" s="355"/>
      <c r="CJ244" s="355"/>
      <c r="CK244" s="355"/>
      <c r="CL244" s="355"/>
      <c r="CM244" s="355"/>
      <c r="CN244" s="356"/>
    </row>
    <row r="245" spans="2:92" ht="14.4" thickBot="1" x14ac:dyDescent="0.3">
      <c r="B24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5" s="1417" t="s">
        <v>2084</v>
      </c>
      <c r="D245" s="1418" t="s">
        <v>2083</v>
      </c>
      <c r="E245" s="1419" t="s">
        <v>780</v>
      </c>
      <c r="F245" s="1420" t="str">
        <f>VLOOKUP(TBL5_OptBen[[#This Row],[Option Type (defined list)]],'Option Typs_Grps'!B$2:C$47, 2, FALSE)</f>
        <v>Customer Options</v>
      </c>
      <c r="G245" s="1417" t="s">
        <v>1783</v>
      </c>
      <c r="H245" s="1418" t="s">
        <v>1946</v>
      </c>
      <c r="I245" s="1421" t="s">
        <v>354</v>
      </c>
      <c r="J245" s="1422" t="s">
        <v>145</v>
      </c>
      <c r="K245" s="1423">
        <v>2</v>
      </c>
      <c r="L245" s="366"/>
      <c r="M245" s="366"/>
      <c r="N245" s="366"/>
      <c r="O245" s="1552"/>
      <c r="P245" s="1553"/>
      <c r="Q245" s="1554"/>
      <c r="R245" s="1392">
        <v>0</v>
      </c>
      <c r="S245" s="367">
        <v>0</v>
      </c>
      <c r="T245" s="367">
        <v>0</v>
      </c>
      <c r="U245" s="367">
        <v>0</v>
      </c>
      <c r="V245" s="367">
        <v>0</v>
      </c>
      <c r="W245" s="367">
        <v>0</v>
      </c>
      <c r="X245" s="367">
        <v>0</v>
      </c>
      <c r="Y245" s="367">
        <v>0</v>
      </c>
      <c r="Z245" s="367">
        <v>0</v>
      </c>
      <c r="AA245" s="367">
        <v>0</v>
      </c>
      <c r="AB245" s="367">
        <v>0</v>
      </c>
      <c r="AC245" s="367">
        <v>0</v>
      </c>
      <c r="AD245" s="367">
        <v>0</v>
      </c>
      <c r="AE245" s="367">
        <v>0</v>
      </c>
      <c r="AF245" s="367">
        <v>0</v>
      </c>
      <c r="AG245" s="367">
        <v>0</v>
      </c>
      <c r="AH245" s="367">
        <v>0</v>
      </c>
      <c r="AI245" s="367">
        <v>0</v>
      </c>
      <c r="AJ245" s="367">
        <v>0</v>
      </c>
      <c r="AK245" s="367">
        <v>0</v>
      </c>
      <c r="AL245" s="367">
        <v>0</v>
      </c>
      <c r="AM245" s="367">
        <v>0</v>
      </c>
      <c r="AN245" s="367">
        <v>0</v>
      </c>
      <c r="AO245" s="367">
        <v>0</v>
      </c>
      <c r="AP245" s="367">
        <v>0</v>
      </c>
      <c r="AQ245" s="367">
        <v>0</v>
      </c>
      <c r="AR245" s="367">
        <v>0</v>
      </c>
      <c r="AS245" s="367">
        <v>0</v>
      </c>
      <c r="AT245" s="367">
        <v>0</v>
      </c>
      <c r="AU245" s="367">
        <v>0</v>
      </c>
      <c r="AV245" s="367">
        <v>0</v>
      </c>
      <c r="AW245" s="367">
        <v>0</v>
      </c>
      <c r="AX245" s="367">
        <v>0</v>
      </c>
      <c r="AY245" s="367">
        <v>0</v>
      </c>
      <c r="AZ245" s="367">
        <v>0</v>
      </c>
      <c r="BA245" s="367">
        <v>0</v>
      </c>
      <c r="BB245" s="367">
        <v>0</v>
      </c>
      <c r="BC245" s="367">
        <v>0</v>
      </c>
      <c r="BD245" s="367">
        <v>0</v>
      </c>
      <c r="BE245" s="367">
        <v>0</v>
      </c>
      <c r="BF245" s="367">
        <v>0</v>
      </c>
      <c r="BG245" s="367">
        <v>0</v>
      </c>
      <c r="BH245" s="367">
        <v>0</v>
      </c>
      <c r="BI245" s="367">
        <v>0</v>
      </c>
      <c r="BJ245" s="367">
        <v>0</v>
      </c>
      <c r="BK245" s="367">
        <v>0</v>
      </c>
      <c r="BL245" s="367">
        <v>0</v>
      </c>
      <c r="BM245" s="367">
        <v>0</v>
      </c>
      <c r="BN245" s="367">
        <v>0</v>
      </c>
      <c r="BO245" s="367">
        <v>0</v>
      </c>
      <c r="BP245" s="368"/>
      <c r="BQ245" s="355"/>
      <c r="BR245" s="355"/>
      <c r="BS245" s="355"/>
      <c r="BT245" s="355"/>
      <c r="BU245" s="355"/>
      <c r="BV245" s="355"/>
      <c r="BW245" s="355"/>
      <c r="BX245" s="355"/>
      <c r="BY245" s="355"/>
      <c r="BZ245" s="355"/>
      <c r="CA245" s="355"/>
      <c r="CB245" s="355"/>
      <c r="CC245" s="355"/>
      <c r="CD245" s="355"/>
      <c r="CE245" s="355"/>
      <c r="CF245" s="355"/>
      <c r="CG245" s="355"/>
      <c r="CH245" s="355"/>
      <c r="CI245" s="355"/>
      <c r="CJ245" s="355"/>
      <c r="CK245" s="355"/>
      <c r="CL245" s="355"/>
      <c r="CM245" s="355"/>
      <c r="CN245" s="356"/>
    </row>
    <row r="246" spans="2:92" ht="14.4" thickBot="1" x14ac:dyDescent="0.3">
      <c r="B24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6" s="1417" t="s">
        <v>2082</v>
      </c>
      <c r="D246" s="1418" t="s">
        <v>2081</v>
      </c>
      <c r="E246" s="1419" t="s">
        <v>1257</v>
      </c>
      <c r="F246" s="1420" t="str">
        <f>VLOOKUP(TBL5_OptBen[[#This Row],[Option Type (defined list)]],'Option Typs_Grps'!B$2:C$47, 2, FALSE)</f>
        <v>Customer Options</v>
      </c>
      <c r="G246" s="1417" t="s">
        <v>1783</v>
      </c>
      <c r="H246" s="1418" t="s">
        <v>1946</v>
      </c>
      <c r="I246" s="1421" t="s">
        <v>354</v>
      </c>
      <c r="J246" s="1422" t="s">
        <v>145</v>
      </c>
      <c r="K246" s="1423">
        <v>2</v>
      </c>
      <c r="L246" s="366"/>
      <c r="M246" s="366"/>
      <c r="N246" s="366"/>
      <c r="O246" s="1552"/>
      <c r="P246" s="1553"/>
      <c r="Q246" s="1554"/>
      <c r="R246" s="1392">
        <v>0</v>
      </c>
      <c r="S246" s="367">
        <v>2.23E-2</v>
      </c>
      <c r="T246" s="367">
        <v>0.19070000000000001</v>
      </c>
      <c r="U246" s="367">
        <v>0.47710000000000002</v>
      </c>
      <c r="V246" s="367">
        <v>0.87770000000000004</v>
      </c>
      <c r="W246" s="367">
        <v>1.3453999999999999</v>
      </c>
      <c r="X246" s="367">
        <v>1.7948999999999999</v>
      </c>
      <c r="Y246" s="367">
        <v>2.2715000000000001</v>
      </c>
      <c r="Z246" s="367">
        <v>3.2606999999999999</v>
      </c>
      <c r="AA246" s="367">
        <v>3.4032</v>
      </c>
      <c r="AB246" s="367">
        <v>3.4032</v>
      </c>
      <c r="AC246" s="367">
        <v>3.4032</v>
      </c>
      <c r="AD246" s="367">
        <v>3.4032</v>
      </c>
      <c r="AE246" s="367">
        <v>3.4032</v>
      </c>
      <c r="AF246" s="367">
        <v>3.4032</v>
      </c>
      <c r="AG246" s="367">
        <v>3.4032</v>
      </c>
      <c r="AH246" s="367">
        <v>3.4032</v>
      </c>
      <c r="AI246" s="367">
        <v>3.4032</v>
      </c>
      <c r="AJ246" s="367">
        <v>3.4032</v>
      </c>
      <c r="AK246" s="367">
        <v>3.4032</v>
      </c>
      <c r="AL246" s="367">
        <v>3.4032</v>
      </c>
      <c r="AM246" s="367">
        <v>3.4032</v>
      </c>
      <c r="AN246" s="367">
        <v>3.4032</v>
      </c>
      <c r="AO246" s="367">
        <v>3.4032</v>
      </c>
      <c r="AP246" s="367">
        <v>3.4032</v>
      </c>
      <c r="AQ246" s="367">
        <v>3.4032</v>
      </c>
      <c r="AR246" s="367">
        <v>3.4032</v>
      </c>
      <c r="AS246" s="367">
        <v>3.4032</v>
      </c>
      <c r="AT246" s="367">
        <v>3.4032</v>
      </c>
      <c r="AU246" s="367">
        <v>3.4032</v>
      </c>
      <c r="AV246" s="367">
        <v>3.4032</v>
      </c>
      <c r="AW246" s="367">
        <v>3.4032</v>
      </c>
      <c r="AX246" s="367">
        <v>3.4032</v>
      </c>
      <c r="AY246" s="367">
        <v>3.4032</v>
      </c>
      <c r="AZ246" s="367">
        <v>3.4032</v>
      </c>
      <c r="BA246" s="367">
        <v>3.4032</v>
      </c>
      <c r="BB246" s="367">
        <v>3.4032</v>
      </c>
      <c r="BC246" s="367">
        <v>3.4032</v>
      </c>
      <c r="BD246" s="367">
        <v>3.4032</v>
      </c>
      <c r="BE246" s="367">
        <v>3.4032</v>
      </c>
      <c r="BF246" s="367">
        <v>3.4032</v>
      </c>
      <c r="BG246" s="367">
        <v>3.4032</v>
      </c>
      <c r="BH246" s="367">
        <v>3.4032</v>
      </c>
      <c r="BI246" s="367">
        <v>3.4032</v>
      </c>
      <c r="BJ246" s="367">
        <v>3.4032</v>
      </c>
      <c r="BK246" s="367">
        <v>3.4032</v>
      </c>
      <c r="BL246" s="367">
        <v>3.4032</v>
      </c>
      <c r="BM246" s="367">
        <v>3.4032</v>
      </c>
      <c r="BN246" s="367">
        <v>3.4032</v>
      </c>
      <c r="BO246" s="367">
        <v>3.4032</v>
      </c>
      <c r="BP246" s="368"/>
      <c r="BQ246" s="355"/>
      <c r="BR246" s="355"/>
      <c r="BS246" s="355"/>
      <c r="BT246" s="355"/>
      <c r="BU246" s="355"/>
      <c r="BV246" s="355"/>
      <c r="BW246" s="355"/>
      <c r="BX246" s="355"/>
      <c r="BY246" s="355"/>
      <c r="BZ246" s="355"/>
      <c r="CA246" s="355"/>
      <c r="CB246" s="355"/>
      <c r="CC246" s="355"/>
      <c r="CD246" s="355"/>
      <c r="CE246" s="355"/>
      <c r="CF246" s="355"/>
      <c r="CG246" s="355"/>
      <c r="CH246" s="355"/>
      <c r="CI246" s="355"/>
      <c r="CJ246" s="355"/>
      <c r="CK246" s="355"/>
      <c r="CL246" s="355"/>
      <c r="CM246" s="355"/>
      <c r="CN246" s="356"/>
    </row>
    <row r="247" spans="2:92" ht="14.4" thickBot="1" x14ac:dyDescent="0.3">
      <c r="B24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7" s="1417" t="s">
        <v>2080</v>
      </c>
      <c r="D247" s="1418" t="s">
        <v>2079</v>
      </c>
      <c r="E247" s="1419" t="s">
        <v>1257</v>
      </c>
      <c r="F247" s="1420" t="str">
        <f>VLOOKUP(TBL5_OptBen[[#This Row],[Option Type (defined list)]],'Option Typs_Grps'!B$2:C$47, 2, FALSE)</f>
        <v>Customer Options</v>
      </c>
      <c r="G247" s="1417" t="s">
        <v>1783</v>
      </c>
      <c r="H247" s="1418" t="s">
        <v>1946</v>
      </c>
      <c r="I247" s="1421" t="s">
        <v>354</v>
      </c>
      <c r="J247" s="1422" t="s">
        <v>145</v>
      </c>
      <c r="K247" s="1423">
        <v>2</v>
      </c>
      <c r="L247" s="366"/>
      <c r="M247" s="366"/>
      <c r="N247" s="366"/>
      <c r="O247" s="1552"/>
      <c r="P247" s="1553"/>
      <c r="Q247" s="1554"/>
      <c r="R247" s="1392">
        <v>0.374</v>
      </c>
      <c r="S247" s="367">
        <v>1.4961</v>
      </c>
      <c r="T247" s="367">
        <v>2.5085999999999999</v>
      </c>
      <c r="U247" s="367">
        <v>2.9729000000000001</v>
      </c>
      <c r="V247" s="367">
        <v>3.4239999999999999</v>
      </c>
      <c r="W247" s="367">
        <v>3.4935999999999998</v>
      </c>
      <c r="X247" s="367">
        <v>3.5632000000000001</v>
      </c>
      <c r="Y247" s="367">
        <v>3.6326999999999998</v>
      </c>
      <c r="Z247" s="367">
        <v>3.6770999999999998</v>
      </c>
      <c r="AA247" s="367">
        <v>3.6770999999999998</v>
      </c>
      <c r="AB247" s="367">
        <v>3.6770999999999998</v>
      </c>
      <c r="AC247" s="367">
        <v>3.6770999999999998</v>
      </c>
      <c r="AD247" s="367">
        <v>3.6770999999999998</v>
      </c>
      <c r="AE247" s="367">
        <v>3.6770999999999998</v>
      </c>
      <c r="AF247" s="367">
        <v>3.6770999999999998</v>
      </c>
      <c r="AG247" s="367">
        <v>3.6770999999999998</v>
      </c>
      <c r="AH247" s="367">
        <v>3.6770999999999998</v>
      </c>
      <c r="AI247" s="367">
        <v>3.6770999999999998</v>
      </c>
      <c r="AJ247" s="367">
        <v>3.6770999999999998</v>
      </c>
      <c r="AK247" s="367">
        <v>3.6770999999999998</v>
      </c>
      <c r="AL247" s="367">
        <v>3.6770999999999998</v>
      </c>
      <c r="AM247" s="367">
        <v>3.6770999999999998</v>
      </c>
      <c r="AN247" s="367">
        <v>3.6770999999999998</v>
      </c>
      <c r="AO247" s="367">
        <v>3.6770999999999998</v>
      </c>
      <c r="AP247" s="367">
        <v>3.6770999999999998</v>
      </c>
      <c r="AQ247" s="367">
        <v>3.6770999999999998</v>
      </c>
      <c r="AR247" s="367">
        <v>3.6770999999999998</v>
      </c>
      <c r="AS247" s="367">
        <v>3.6770999999999998</v>
      </c>
      <c r="AT247" s="367">
        <v>3.6770999999999998</v>
      </c>
      <c r="AU247" s="367">
        <v>3.6770999999999998</v>
      </c>
      <c r="AV247" s="367">
        <v>3.6770999999999998</v>
      </c>
      <c r="AW247" s="367">
        <v>3.6770999999999998</v>
      </c>
      <c r="AX247" s="367">
        <v>3.6770999999999998</v>
      </c>
      <c r="AY247" s="367">
        <v>3.6770999999999998</v>
      </c>
      <c r="AZ247" s="367">
        <v>3.6770999999999998</v>
      </c>
      <c r="BA247" s="367">
        <v>3.6770999999999998</v>
      </c>
      <c r="BB247" s="367">
        <v>3.6770999999999998</v>
      </c>
      <c r="BC247" s="367">
        <v>3.6770999999999998</v>
      </c>
      <c r="BD247" s="367">
        <v>3.6770999999999998</v>
      </c>
      <c r="BE247" s="367">
        <v>3.6770999999999998</v>
      </c>
      <c r="BF247" s="367">
        <v>3.6770999999999998</v>
      </c>
      <c r="BG247" s="367">
        <v>3.6770999999999998</v>
      </c>
      <c r="BH247" s="367">
        <v>3.6770999999999998</v>
      </c>
      <c r="BI247" s="367">
        <v>3.6770999999999998</v>
      </c>
      <c r="BJ247" s="367">
        <v>3.6770999999999998</v>
      </c>
      <c r="BK247" s="367">
        <v>3.6770999999999998</v>
      </c>
      <c r="BL247" s="367">
        <v>3.6770999999999998</v>
      </c>
      <c r="BM247" s="367">
        <v>3.6770999999999998</v>
      </c>
      <c r="BN247" s="367">
        <v>3.6770999999999998</v>
      </c>
      <c r="BO247" s="367">
        <v>3.6770999999999998</v>
      </c>
      <c r="BP247" s="368"/>
      <c r="BQ247" s="355"/>
      <c r="BR247" s="355"/>
      <c r="BS247" s="355"/>
      <c r="BT247" s="355"/>
      <c r="BU247" s="355"/>
      <c r="BV247" s="355"/>
      <c r="BW247" s="355"/>
      <c r="BX247" s="355"/>
      <c r="BY247" s="355"/>
      <c r="BZ247" s="355"/>
      <c r="CA247" s="355"/>
      <c r="CB247" s="355"/>
      <c r="CC247" s="355"/>
      <c r="CD247" s="355"/>
      <c r="CE247" s="355"/>
      <c r="CF247" s="355"/>
      <c r="CG247" s="355"/>
      <c r="CH247" s="355"/>
      <c r="CI247" s="355"/>
      <c r="CJ247" s="355"/>
      <c r="CK247" s="355"/>
      <c r="CL247" s="355"/>
      <c r="CM247" s="355"/>
      <c r="CN247" s="356"/>
    </row>
    <row r="248" spans="2:92" ht="14.4" thickBot="1" x14ac:dyDescent="0.3">
      <c r="B24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8" s="1417" t="s">
        <v>2078</v>
      </c>
      <c r="D248" s="1418" t="s">
        <v>2077</v>
      </c>
      <c r="E248" s="1419" t="s">
        <v>1247</v>
      </c>
      <c r="F248" s="1420" t="str">
        <f>VLOOKUP(TBL5_OptBen[[#This Row],[Option Type (defined list)]],'Option Typs_Grps'!B$2:C$47, 2, FALSE)</f>
        <v>Customer Options</v>
      </c>
      <c r="G248" s="1417" t="s">
        <v>1783</v>
      </c>
      <c r="H248" s="1418" t="s">
        <v>1946</v>
      </c>
      <c r="I248" s="1421" t="s">
        <v>354</v>
      </c>
      <c r="J248" s="1422" t="s">
        <v>145</v>
      </c>
      <c r="K248" s="1423">
        <v>2</v>
      </c>
      <c r="L248" s="366"/>
      <c r="M248" s="366"/>
      <c r="N248" s="366"/>
      <c r="O248" s="1552"/>
      <c r="P248" s="1553"/>
      <c r="Q248" s="1554"/>
      <c r="R248" s="1392">
        <v>0</v>
      </c>
      <c r="S248" s="367">
        <v>0.10409999999999997</v>
      </c>
      <c r="T248" s="367">
        <v>0.88879999999999981</v>
      </c>
      <c r="U248" s="367">
        <v>2.2230999999999987</v>
      </c>
      <c r="V248" s="367">
        <v>4.0894999999999975</v>
      </c>
      <c r="W248" s="367">
        <v>6.2682000000000002</v>
      </c>
      <c r="X248" s="367">
        <v>8.3622000000000014</v>
      </c>
      <c r="Y248" s="367">
        <v>9.9893999999999892</v>
      </c>
      <c r="Z248" s="367">
        <v>9.9893999999999892</v>
      </c>
      <c r="AA248" s="367">
        <v>9.9893999999999892</v>
      </c>
      <c r="AB248" s="367">
        <v>9.9893999999999892</v>
      </c>
      <c r="AC248" s="367">
        <v>9.9893999999999892</v>
      </c>
      <c r="AD248" s="367">
        <v>9.9893999999999892</v>
      </c>
      <c r="AE248" s="367">
        <v>9.9893999999999892</v>
      </c>
      <c r="AF248" s="367">
        <v>9.9893999999999892</v>
      </c>
      <c r="AG248" s="367">
        <v>9.9893999999999892</v>
      </c>
      <c r="AH248" s="367">
        <v>9.9893999999999892</v>
      </c>
      <c r="AI248" s="367">
        <v>9.9893999999999892</v>
      </c>
      <c r="AJ248" s="367">
        <v>9.9893999999999892</v>
      </c>
      <c r="AK248" s="367">
        <v>9.9893999999999892</v>
      </c>
      <c r="AL248" s="367">
        <v>9.9893999999999892</v>
      </c>
      <c r="AM248" s="367">
        <v>9.9893999999999892</v>
      </c>
      <c r="AN248" s="367">
        <v>9.9893999999999892</v>
      </c>
      <c r="AO248" s="367">
        <v>9.9893999999999892</v>
      </c>
      <c r="AP248" s="367">
        <v>9.9893999999999892</v>
      </c>
      <c r="AQ248" s="367">
        <v>9.9893999999999892</v>
      </c>
      <c r="AR248" s="367">
        <v>9.9893999999999892</v>
      </c>
      <c r="AS248" s="367">
        <v>9.9893999999999892</v>
      </c>
      <c r="AT248" s="367">
        <v>9.9893999999999892</v>
      </c>
      <c r="AU248" s="367">
        <v>9.9893999999999892</v>
      </c>
      <c r="AV248" s="367">
        <v>9.9893999999999892</v>
      </c>
      <c r="AW248" s="367">
        <v>9.9893999999999892</v>
      </c>
      <c r="AX248" s="367">
        <v>9.9893999999999892</v>
      </c>
      <c r="AY248" s="367">
        <v>9.9893999999999892</v>
      </c>
      <c r="AZ248" s="367">
        <v>9.9893999999999892</v>
      </c>
      <c r="BA248" s="367">
        <v>9.9893999999999892</v>
      </c>
      <c r="BB248" s="367">
        <v>9.9893999999999892</v>
      </c>
      <c r="BC248" s="367">
        <v>9.9893999999999892</v>
      </c>
      <c r="BD248" s="367">
        <v>9.9893999999999892</v>
      </c>
      <c r="BE248" s="367">
        <v>9.9893999999999892</v>
      </c>
      <c r="BF248" s="367">
        <v>9.9893999999999892</v>
      </c>
      <c r="BG248" s="367">
        <v>9.9893999999999892</v>
      </c>
      <c r="BH248" s="367">
        <v>9.9893999999999892</v>
      </c>
      <c r="BI248" s="367">
        <v>9.9893999999999892</v>
      </c>
      <c r="BJ248" s="367">
        <v>9.9893999999999892</v>
      </c>
      <c r="BK248" s="367">
        <v>9.9893999999999892</v>
      </c>
      <c r="BL248" s="367">
        <v>9.9893999999999892</v>
      </c>
      <c r="BM248" s="367">
        <v>9.9893999999999892</v>
      </c>
      <c r="BN248" s="367">
        <v>9.9893999999999892</v>
      </c>
      <c r="BO248" s="367">
        <v>9.9893999999999892</v>
      </c>
      <c r="BP248" s="368"/>
      <c r="BQ248" s="355"/>
      <c r="BR248" s="355"/>
      <c r="BS248" s="355"/>
      <c r="BT248" s="355"/>
      <c r="BU248" s="355"/>
      <c r="BV248" s="355"/>
      <c r="BW248" s="355"/>
      <c r="BX248" s="355"/>
      <c r="BY248" s="355"/>
      <c r="BZ248" s="355"/>
      <c r="CA248" s="355"/>
      <c r="CB248" s="355"/>
      <c r="CC248" s="355"/>
      <c r="CD248" s="355"/>
      <c r="CE248" s="355"/>
      <c r="CF248" s="355"/>
      <c r="CG248" s="355"/>
      <c r="CH248" s="355"/>
      <c r="CI248" s="355"/>
      <c r="CJ248" s="355"/>
      <c r="CK248" s="355"/>
      <c r="CL248" s="355"/>
      <c r="CM248" s="355"/>
      <c r="CN248" s="356"/>
    </row>
    <row r="249" spans="2:92" ht="14.4" thickBot="1" x14ac:dyDescent="0.3">
      <c r="B24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9" s="1417" t="s">
        <v>2076</v>
      </c>
      <c r="D249" s="1418" t="s">
        <v>2075</v>
      </c>
      <c r="E249" s="1419" t="s">
        <v>777</v>
      </c>
      <c r="F249" s="1420" t="str">
        <f>VLOOKUP(TBL5_OptBen[[#This Row],[Option Type (defined list)]],'Option Typs_Grps'!B$2:C$47, 2, FALSE)</f>
        <v>Customer Options</v>
      </c>
      <c r="G249" s="1417" t="s">
        <v>1783</v>
      </c>
      <c r="H249" s="1418" t="s">
        <v>1946</v>
      </c>
      <c r="I249" s="1421" t="s">
        <v>354</v>
      </c>
      <c r="J249" s="1422" t="s">
        <v>145</v>
      </c>
      <c r="K249" s="1423">
        <v>2</v>
      </c>
      <c r="L249" s="366"/>
      <c r="M249" s="366"/>
      <c r="N249" s="366"/>
      <c r="O249" s="1552"/>
      <c r="P249" s="1553"/>
      <c r="Q249" s="1554"/>
      <c r="R249" s="1392">
        <v>1.5E-3</v>
      </c>
      <c r="S249" s="367">
        <v>3.0999999999999999E-3</v>
      </c>
      <c r="T249" s="367">
        <v>4.7000000000000002E-3</v>
      </c>
      <c r="U249" s="367">
        <v>6.3E-3</v>
      </c>
      <c r="V249" s="367">
        <v>8.0000000000000002E-3</v>
      </c>
      <c r="W249" s="367">
        <v>2.7100000000000003E-2</v>
      </c>
      <c r="X249" s="367">
        <v>4.6300000000000001E-2</v>
      </c>
      <c r="Y249" s="367">
        <v>6.5500000000000003E-2</v>
      </c>
      <c r="Z249" s="367">
        <v>8.4700000000000011E-2</v>
      </c>
      <c r="AA249" s="367">
        <v>0.10400000000000001</v>
      </c>
      <c r="AB249" s="367">
        <v>0.152</v>
      </c>
      <c r="AC249" s="367">
        <v>0.152</v>
      </c>
      <c r="AD249" s="367">
        <v>0.152</v>
      </c>
      <c r="AE249" s="367">
        <v>0.152</v>
      </c>
      <c r="AF249" s="367">
        <v>0.152</v>
      </c>
      <c r="AG249" s="367">
        <v>0.34399999999999997</v>
      </c>
      <c r="AH249" s="367">
        <v>0.34399999999999997</v>
      </c>
      <c r="AI249" s="367">
        <v>0.34399999999999997</v>
      </c>
      <c r="AJ249" s="367">
        <v>0.34399999999999997</v>
      </c>
      <c r="AK249" s="367">
        <v>0.34399999999999997</v>
      </c>
      <c r="AL249" s="367">
        <v>0.34399999999999997</v>
      </c>
      <c r="AM249" s="367">
        <v>0.34399999999999997</v>
      </c>
      <c r="AN249" s="367">
        <v>0.34399999999999997</v>
      </c>
      <c r="AO249" s="367">
        <v>0.34399999999999997</v>
      </c>
      <c r="AP249" s="367">
        <v>0.34399999999999997</v>
      </c>
      <c r="AQ249" s="367">
        <v>0.34399999999999997</v>
      </c>
      <c r="AR249" s="367">
        <v>0.34399999999999997</v>
      </c>
      <c r="AS249" s="367">
        <v>0.34399999999999997</v>
      </c>
      <c r="AT249" s="367">
        <v>0.34399999999999997</v>
      </c>
      <c r="AU249" s="367">
        <v>0.34399999999999997</v>
      </c>
      <c r="AV249" s="367">
        <v>0.34399999999999997</v>
      </c>
      <c r="AW249" s="367">
        <v>0.34399999999999997</v>
      </c>
      <c r="AX249" s="367">
        <v>0.34399999999999997</v>
      </c>
      <c r="AY249" s="367">
        <v>0.34399999999999997</v>
      </c>
      <c r="AZ249" s="367">
        <v>0.34399999999999997</v>
      </c>
      <c r="BA249" s="367">
        <v>0.34399999999999997</v>
      </c>
      <c r="BB249" s="367">
        <v>0.34399999999999997</v>
      </c>
      <c r="BC249" s="367">
        <v>0.34399999999999997</v>
      </c>
      <c r="BD249" s="367">
        <v>0.34399999999999997</v>
      </c>
      <c r="BE249" s="367">
        <v>0.34399999999999997</v>
      </c>
      <c r="BF249" s="367">
        <v>0.34399999999999997</v>
      </c>
      <c r="BG249" s="367">
        <v>0.34399999999999997</v>
      </c>
      <c r="BH249" s="367">
        <v>0.34399999999999997</v>
      </c>
      <c r="BI249" s="367">
        <v>0.34399999999999997</v>
      </c>
      <c r="BJ249" s="367">
        <v>0.34399999999999997</v>
      </c>
      <c r="BK249" s="367">
        <v>0.34399999999999997</v>
      </c>
      <c r="BL249" s="367">
        <v>0.34399999999999997</v>
      </c>
      <c r="BM249" s="367">
        <v>0.34399999999999997</v>
      </c>
      <c r="BN249" s="367">
        <v>0.34399999999999997</v>
      </c>
      <c r="BO249" s="367">
        <v>0.34399999999999997</v>
      </c>
      <c r="BP249" s="368"/>
      <c r="BQ249" s="355"/>
      <c r="BR249" s="355"/>
      <c r="BS249" s="355"/>
      <c r="BT249" s="355"/>
      <c r="BU249" s="355"/>
      <c r="BV249" s="355"/>
      <c r="BW249" s="355"/>
      <c r="BX249" s="355"/>
      <c r="BY249" s="355"/>
      <c r="BZ249" s="355"/>
      <c r="CA249" s="355"/>
      <c r="CB249" s="355"/>
      <c r="CC249" s="355"/>
      <c r="CD249" s="355"/>
      <c r="CE249" s="355"/>
      <c r="CF249" s="355"/>
      <c r="CG249" s="355"/>
      <c r="CH249" s="355"/>
      <c r="CI249" s="355"/>
      <c r="CJ249" s="355"/>
      <c r="CK249" s="355"/>
      <c r="CL249" s="355"/>
      <c r="CM249" s="355"/>
      <c r="CN249" s="356"/>
    </row>
    <row r="250" spans="2:92" ht="14.4" thickBot="1" x14ac:dyDescent="0.3">
      <c r="B25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0" s="1417" t="s">
        <v>2088</v>
      </c>
      <c r="D250" s="1418" t="s">
        <v>2087</v>
      </c>
      <c r="E250" s="1419" t="s">
        <v>1251</v>
      </c>
      <c r="F250" s="1420" t="str">
        <f>VLOOKUP(TBL5_OptBen[[#This Row],[Option Type (defined list)]],'Option Typs_Grps'!B$2:C$47, 2, FALSE)</f>
        <v>Customer Options</v>
      </c>
      <c r="G250" s="1417" t="s">
        <v>1783</v>
      </c>
      <c r="H250" s="1418" t="s">
        <v>1946</v>
      </c>
      <c r="I250" s="1421" t="s">
        <v>354</v>
      </c>
      <c r="J250" s="1422" t="s">
        <v>145</v>
      </c>
      <c r="K250" s="1423">
        <v>2</v>
      </c>
      <c r="L250" s="366"/>
      <c r="M250" s="366"/>
      <c r="N250" s="366"/>
      <c r="O250" s="1552"/>
      <c r="P250" s="1553"/>
      <c r="Q250" s="1554"/>
      <c r="R250" s="1392">
        <v>3.1299999999999994E-2</v>
      </c>
      <c r="S250" s="367">
        <v>5.6300000000000017E-2</v>
      </c>
      <c r="T250" s="367">
        <v>7.6300000000000034E-2</v>
      </c>
      <c r="U250" s="367">
        <v>9.2300000000000049E-2</v>
      </c>
      <c r="V250" s="367">
        <v>0.10509999999999975</v>
      </c>
      <c r="W250" s="367">
        <v>0.11529999999999996</v>
      </c>
      <c r="X250" s="367">
        <v>0.12349999999999994</v>
      </c>
      <c r="Y250" s="367">
        <v>0.12349999999999994</v>
      </c>
      <c r="Z250" s="367">
        <v>0.12349999999999994</v>
      </c>
      <c r="AA250" s="367">
        <v>0.12349999999999994</v>
      </c>
      <c r="AB250" s="367">
        <v>0.12349999999999994</v>
      </c>
      <c r="AC250" s="367">
        <v>0.12349999999999994</v>
      </c>
      <c r="AD250" s="367">
        <v>0.12349999999999994</v>
      </c>
      <c r="AE250" s="367">
        <v>0.12349999999999994</v>
      </c>
      <c r="AF250" s="367">
        <v>0.12349999999999994</v>
      </c>
      <c r="AG250" s="367">
        <v>0.12349999999999994</v>
      </c>
      <c r="AH250" s="367">
        <v>0.12349999999999994</v>
      </c>
      <c r="AI250" s="367">
        <v>0.12349999999999994</v>
      </c>
      <c r="AJ250" s="367">
        <v>0.12349999999999994</v>
      </c>
      <c r="AK250" s="367">
        <v>0.12349999999999994</v>
      </c>
      <c r="AL250" s="367">
        <v>0.12349999999999994</v>
      </c>
      <c r="AM250" s="367">
        <v>0.12349999999999994</v>
      </c>
      <c r="AN250" s="367">
        <v>0.12349999999999994</v>
      </c>
      <c r="AO250" s="367">
        <v>0.12349999999999994</v>
      </c>
      <c r="AP250" s="367">
        <v>0.12349999999999994</v>
      </c>
      <c r="AQ250" s="367">
        <v>0.12349999999999994</v>
      </c>
      <c r="AR250" s="367">
        <v>0.12349999999999994</v>
      </c>
      <c r="AS250" s="367">
        <v>0.12349999999999994</v>
      </c>
      <c r="AT250" s="367">
        <v>0.12349999999999994</v>
      </c>
      <c r="AU250" s="367">
        <v>0.12349999999999994</v>
      </c>
      <c r="AV250" s="367">
        <v>0.12349999999999994</v>
      </c>
      <c r="AW250" s="367">
        <v>0.12349999999999994</v>
      </c>
      <c r="AX250" s="367">
        <v>0.12349999999999994</v>
      </c>
      <c r="AY250" s="367">
        <v>0.12349999999999994</v>
      </c>
      <c r="AZ250" s="367">
        <v>0.12349999999999994</v>
      </c>
      <c r="BA250" s="367">
        <v>0.12349999999999994</v>
      </c>
      <c r="BB250" s="367">
        <v>0.12349999999999994</v>
      </c>
      <c r="BC250" s="367">
        <v>0.12349999999999994</v>
      </c>
      <c r="BD250" s="367">
        <v>0.12349999999999994</v>
      </c>
      <c r="BE250" s="367">
        <v>0.12349999999999994</v>
      </c>
      <c r="BF250" s="367">
        <v>0.12349999999999994</v>
      </c>
      <c r="BG250" s="367">
        <v>0.12349999999999994</v>
      </c>
      <c r="BH250" s="367">
        <v>0.12349999999999994</v>
      </c>
      <c r="BI250" s="367">
        <v>0.12349999999999994</v>
      </c>
      <c r="BJ250" s="367">
        <v>0.12349999999999994</v>
      </c>
      <c r="BK250" s="367">
        <v>0.12349999999999994</v>
      </c>
      <c r="BL250" s="367">
        <v>0.12349999999999994</v>
      </c>
      <c r="BM250" s="367">
        <v>0.12349999999999994</v>
      </c>
      <c r="BN250" s="367">
        <v>0.12349999999999994</v>
      </c>
      <c r="BO250" s="367">
        <v>0.12349999999999994</v>
      </c>
      <c r="BP250" s="368"/>
      <c r="BQ250" s="355"/>
      <c r="BR250" s="355"/>
      <c r="BS250" s="355"/>
      <c r="BT250" s="355"/>
      <c r="BU250" s="355"/>
      <c r="BV250" s="355"/>
      <c r="BW250" s="355"/>
      <c r="BX250" s="355"/>
      <c r="BY250" s="355"/>
      <c r="BZ250" s="355"/>
      <c r="CA250" s="355"/>
      <c r="CB250" s="355"/>
      <c r="CC250" s="355"/>
      <c r="CD250" s="355"/>
      <c r="CE250" s="355"/>
      <c r="CF250" s="355"/>
      <c r="CG250" s="355"/>
      <c r="CH250" s="355"/>
      <c r="CI250" s="355"/>
      <c r="CJ250" s="355"/>
      <c r="CK250" s="355"/>
      <c r="CL250" s="355"/>
      <c r="CM250" s="355"/>
      <c r="CN250" s="356"/>
    </row>
    <row r="251" spans="2:92" ht="14.4" thickBot="1" x14ac:dyDescent="0.3">
      <c r="B25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1" s="1417" t="s">
        <v>2050</v>
      </c>
      <c r="D251" s="1418" t="s">
        <v>2049</v>
      </c>
      <c r="E251" s="1419" t="s">
        <v>780</v>
      </c>
      <c r="F251" s="1420" t="str">
        <f>VLOOKUP(TBL5_OptBen[[#This Row],[Option Type (defined list)]],'Option Typs_Grps'!B$2:C$47, 2, FALSE)</f>
        <v>Customer Options</v>
      </c>
      <c r="G251" s="1417" t="s">
        <v>1783</v>
      </c>
      <c r="H251" s="1418" t="s">
        <v>1946</v>
      </c>
      <c r="I251" s="1421" t="s">
        <v>354</v>
      </c>
      <c r="J251" s="1422" t="s">
        <v>145</v>
      </c>
      <c r="K251" s="1423">
        <v>2</v>
      </c>
      <c r="L251" s="366"/>
      <c r="M251" s="366"/>
      <c r="N251" s="366"/>
      <c r="O251" s="1552"/>
      <c r="P251" s="1553"/>
      <c r="Q251" s="1554"/>
      <c r="R251" s="1392">
        <v>0.30422150050000002</v>
      </c>
      <c r="S251" s="367">
        <v>0.61532637570000004</v>
      </c>
      <c r="T251" s="367">
        <v>0.93440033140000001</v>
      </c>
      <c r="U251" s="367">
        <v>1.2609230305999999</v>
      </c>
      <c r="V251" s="367">
        <v>1.5953262624</v>
      </c>
      <c r="W251" s="367">
        <v>2.2573549612999999</v>
      </c>
      <c r="X251" s="367">
        <v>2.9331305865999999</v>
      </c>
      <c r="Y251" s="367">
        <v>3.6194018586999999</v>
      </c>
      <c r="Z251" s="367">
        <v>4.3095599019000002</v>
      </c>
      <c r="AA251" s="367">
        <v>5.4280961649999995</v>
      </c>
      <c r="AB251" s="367">
        <v>6.9391764373999996</v>
      </c>
      <c r="AC251" s="367">
        <v>8.4670414540000003</v>
      </c>
      <c r="AD251" s="367">
        <v>10.0076459661</v>
      </c>
      <c r="AE251" s="367">
        <v>11.556848911399999</v>
      </c>
      <c r="AF251" s="367">
        <v>13.111082204900001</v>
      </c>
      <c r="AG251" s="367">
        <v>14.323025189800001</v>
      </c>
      <c r="AH251" s="367">
        <v>15.545092031499999</v>
      </c>
      <c r="AI251" s="367">
        <v>16.7866061149</v>
      </c>
      <c r="AJ251" s="367">
        <v>18.048987168699998</v>
      </c>
      <c r="AK251" s="367">
        <v>19.334494435500002</v>
      </c>
      <c r="AL251" s="367">
        <v>20.2493926012</v>
      </c>
      <c r="AM251" s="367">
        <v>21.169216475100001</v>
      </c>
      <c r="AN251" s="367">
        <v>22.105694099400001</v>
      </c>
      <c r="AO251" s="367">
        <v>23.065622121700002</v>
      </c>
      <c r="AP251" s="367">
        <v>24.045728089800001</v>
      </c>
      <c r="AQ251" s="367">
        <v>24.2344968624</v>
      </c>
      <c r="AR251" s="367">
        <v>24.270010299399999</v>
      </c>
      <c r="AS251" s="367">
        <v>24.303769448100002</v>
      </c>
      <c r="AT251" s="367">
        <v>24.3359115867</v>
      </c>
      <c r="AU251" s="367">
        <v>24.366270206899998</v>
      </c>
      <c r="AV251" s="367">
        <v>24.394569122</v>
      </c>
      <c r="AW251" s="367">
        <v>24.420047306299999</v>
      </c>
      <c r="AX251" s="367">
        <v>24.4461164897</v>
      </c>
      <c r="AY251" s="367">
        <v>24.474043684600002</v>
      </c>
      <c r="AZ251" s="367">
        <v>24.502660376800002</v>
      </c>
      <c r="BA251" s="367">
        <v>24.5299765587</v>
      </c>
      <c r="BB251" s="367">
        <v>24.557520529600001</v>
      </c>
      <c r="BC251" s="367">
        <v>24.585304472800001</v>
      </c>
      <c r="BD251" s="367">
        <v>24.6126497823</v>
      </c>
      <c r="BE251" s="367">
        <v>24.6377876492</v>
      </c>
      <c r="BF251" s="367">
        <v>24.662140951999998</v>
      </c>
      <c r="BG251" s="367">
        <v>24.6857329501</v>
      </c>
      <c r="BH251" s="367">
        <v>24.710938438300001</v>
      </c>
      <c r="BI251" s="367">
        <v>24.7373267352</v>
      </c>
      <c r="BJ251" s="367">
        <v>24.764284355900003</v>
      </c>
      <c r="BK251" s="367">
        <v>24.792296471</v>
      </c>
      <c r="BL251" s="367">
        <v>24.819727246100001</v>
      </c>
      <c r="BM251" s="367">
        <v>24.848363066499999</v>
      </c>
      <c r="BN251" s="367">
        <v>24.877229726299998</v>
      </c>
      <c r="BO251" s="367">
        <v>24.907088608799999</v>
      </c>
      <c r="BP251" s="368"/>
      <c r="BQ251" s="355"/>
      <c r="BR251" s="355"/>
      <c r="BS251" s="355"/>
      <c r="BT251" s="355"/>
      <c r="BU251" s="355"/>
      <c r="BV251" s="355"/>
      <c r="BW251" s="355"/>
      <c r="BX251" s="355"/>
      <c r="BY251" s="355"/>
      <c r="BZ251" s="355"/>
      <c r="CA251" s="355"/>
      <c r="CB251" s="355"/>
      <c r="CC251" s="355"/>
      <c r="CD251" s="355"/>
      <c r="CE251" s="355"/>
      <c r="CF251" s="355"/>
      <c r="CG251" s="355"/>
      <c r="CH251" s="355"/>
      <c r="CI251" s="355"/>
      <c r="CJ251" s="355"/>
      <c r="CK251" s="355"/>
      <c r="CL251" s="355"/>
      <c r="CM251" s="355"/>
      <c r="CN251" s="356"/>
    </row>
    <row r="252" spans="2:92" ht="14.4" thickBot="1" x14ac:dyDescent="0.3">
      <c r="B25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2" s="1417" t="s">
        <v>2074</v>
      </c>
      <c r="D252" s="1418" t="s">
        <v>2073</v>
      </c>
      <c r="E252" s="1419" t="s">
        <v>1203</v>
      </c>
      <c r="F252" s="1420" t="str">
        <f>VLOOKUP(TBL5_OptBen[[#This Row],[Option Type (defined list)]],'Option Typs_Grps'!B$2:C$47, 2, FALSE)</f>
        <v>Distribution Options</v>
      </c>
      <c r="G252" s="1417" t="s">
        <v>1783</v>
      </c>
      <c r="H252" s="1418" t="s">
        <v>1946</v>
      </c>
      <c r="I252" s="1421" t="s">
        <v>354</v>
      </c>
      <c r="J252" s="1422" t="s">
        <v>145</v>
      </c>
      <c r="K252" s="1423">
        <v>2</v>
      </c>
      <c r="L252" s="366"/>
      <c r="M252" s="366"/>
      <c r="N252" s="366"/>
      <c r="O252" s="1552"/>
      <c r="P252" s="1553"/>
      <c r="Q252" s="1554"/>
      <c r="R252" s="1392">
        <v>1.9954000000000001</v>
      </c>
      <c r="S252" s="367">
        <v>1.5687</v>
      </c>
      <c r="T252" s="367">
        <v>1.6619999999999999</v>
      </c>
      <c r="U252" s="367">
        <v>2.2517999999999998</v>
      </c>
      <c r="V252" s="367">
        <v>2.3698999999999999</v>
      </c>
      <c r="W252" s="367">
        <v>2.4413999999999998</v>
      </c>
      <c r="X252" s="367">
        <v>2.3458999999999999</v>
      </c>
      <c r="Y252" s="367">
        <v>2.2542</v>
      </c>
      <c r="Z252" s="367">
        <v>2.0659999999999998</v>
      </c>
      <c r="AA252" s="367">
        <v>2.214</v>
      </c>
      <c r="AB252" s="367">
        <v>2.5125999999999999</v>
      </c>
      <c r="AC252" s="367">
        <v>2.8613</v>
      </c>
      <c r="AD252" s="367">
        <v>3.21</v>
      </c>
      <c r="AE252" s="367">
        <v>3.5587</v>
      </c>
      <c r="AF252" s="367">
        <v>3.8673999999999999</v>
      </c>
      <c r="AG252" s="367">
        <v>3.9274</v>
      </c>
      <c r="AH252" s="367">
        <v>3.9973999999999998</v>
      </c>
      <c r="AI252" s="367">
        <v>4.0674000000000001</v>
      </c>
      <c r="AJ252" s="367">
        <v>4.1273999999999997</v>
      </c>
      <c r="AK252" s="367">
        <v>4.1974</v>
      </c>
      <c r="AL252" s="367">
        <v>4.2674000000000003</v>
      </c>
      <c r="AM252" s="367">
        <v>4.3373999999999997</v>
      </c>
      <c r="AN252" s="367">
        <v>4.3974000000000002</v>
      </c>
      <c r="AO252" s="367">
        <v>4.4573999999999998</v>
      </c>
      <c r="AP252" s="367">
        <v>4.5274000000000001</v>
      </c>
      <c r="AQ252" s="367">
        <v>4.5974000000000004</v>
      </c>
      <c r="AR252" s="367">
        <v>4.6574</v>
      </c>
      <c r="AS252" s="367">
        <v>4.7173999999999996</v>
      </c>
      <c r="AT252" s="367">
        <v>4.7873999999999999</v>
      </c>
      <c r="AU252" s="367">
        <v>4.8474000000000004</v>
      </c>
      <c r="AV252" s="367">
        <v>4.9074</v>
      </c>
      <c r="AW252" s="367">
        <v>4.9673999999999996</v>
      </c>
      <c r="AX252" s="367">
        <v>5.0473999999999997</v>
      </c>
      <c r="AY252" s="367">
        <v>5.1173999999999999</v>
      </c>
      <c r="AZ252" s="367">
        <v>5.1874000000000002</v>
      </c>
      <c r="BA252" s="367">
        <v>5.2674000000000003</v>
      </c>
      <c r="BB252" s="367">
        <v>5.3373999999999997</v>
      </c>
      <c r="BC252" s="367">
        <v>5.4074</v>
      </c>
      <c r="BD252" s="367">
        <v>5.4874000000000001</v>
      </c>
      <c r="BE252" s="367">
        <v>5.5574000000000003</v>
      </c>
      <c r="BF252" s="367">
        <v>5.6273999999999997</v>
      </c>
      <c r="BG252" s="367">
        <v>5.6974</v>
      </c>
      <c r="BH252" s="367">
        <v>5.7674000000000003</v>
      </c>
      <c r="BI252" s="367">
        <v>5.8373999999999997</v>
      </c>
      <c r="BJ252" s="367">
        <v>5.9074</v>
      </c>
      <c r="BK252" s="367">
        <v>5.9774000000000003</v>
      </c>
      <c r="BL252" s="367">
        <v>6.0473999999999997</v>
      </c>
      <c r="BM252" s="367">
        <v>6.1173999999999999</v>
      </c>
      <c r="BN252" s="367">
        <v>6.1874000000000002</v>
      </c>
      <c r="BO252" s="367">
        <v>6.2573999999999996</v>
      </c>
      <c r="BP252" s="368"/>
      <c r="BQ252" s="355"/>
      <c r="BR252" s="355"/>
      <c r="BS252" s="355"/>
      <c r="BT252" s="355"/>
      <c r="BU252" s="355"/>
      <c r="BV252" s="355"/>
      <c r="BW252" s="355"/>
      <c r="BX252" s="355"/>
      <c r="BY252" s="355"/>
      <c r="BZ252" s="355"/>
      <c r="CA252" s="355"/>
      <c r="CB252" s="355"/>
      <c r="CC252" s="355"/>
      <c r="CD252" s="355"/>
      <c r="CE252" s="355"/>
      <c r="CF252" s="355"/>
      <c r="CG252" s="355"/>
      <c r="CH252" s="355"/>
      <c r="CI252" s="355"/>
      <c r="CJ252" s="355"/>
      <c r="CK252" s="355"/>
      <c r="CL252" s="355"/>
      <c r="CM252" s="355"/>
      <c r="CN252" s="356"/>
    </row>
    <row r="253" spans="2:92" ht="14.4" thickBot="1" x14ac:dyDescent="0.3">
      <c r="B25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3" s="1417" t="s">
        <v>2072</v>
      </c>
      <c r="D253" s="1418" t="s">
        <v>2071</v>
      </c>
      <c r="E253" s="1419" t="s">
        <v>1219</v>
      </c>
      <c r="F253" s="1420" t="str">
        <f>VLOOKUP(TBL5_OptBen[[#This Row],[Option Type (defined list)]],'Option Typs_Grps'!B$2:C$47, 2, FALSE)</f>
        <v>Distribution Options</v>
      </c>
      <c r="G253" s="1417" t="s">
        <v>1783</v>
      </c>
      <c r="H253" s="1418" t="s">
        <v>1946</v>
      </c>
      <c r="I253" s="1421" t="s">
        <v>354</v>
      </c>
      <c r="J253" s="1422" t="s">
        <v>145</v>
      </c>
      <c r="K253" s="1423">
        <v>2</v>
      </c>
      <c r="L253" s="366"/>
      <c r="M253" s="366"/>
      <c r="N253" s="366"/>
      <c r="O253" s="1552"/>
      <c r="P253" s="1553"/>
      <c r="Q253" s="1554"/>
      <c r="R253" s="1392">
        <v>0</v>
      </c>
      <c r="S253" s="367">
        <v>0</v>
      </c>
      <c r="T253" s="367">
        <v>0</v>
      </c>
      <c r="U253" s="367">
        <v>0</v>
      </c>
      <c r="V253" s="367">
        <v>0</v>
      </c>
      <c r="W253" s="367">
        <v>1.26E-2</v>
      </c>
      <c r="X253" s="367">
        <v>2.52E-2</v>
      </c>
      <c r="Y253" s="367">
        <v>3.78E-2</v>
      </c>
      <c r="Z253" s="367">
        <v>5.04E-2</v>
      </c>
      <c r="AA253" s="367">
        <v>6.3E-2</v>
      </c>
      <c r="AB253" s="367">
        <v>7.5600000000000001E-2</v>
      </c>
      <c r="AC253" s="367">
        <v>8.8200000000000001E-2</v>
      </c>
      <c r="AD253" s="367">
        <v>0.1008</v>
      </c>
      <c r="AE253" s="367">
        <v>0.1134</v>
      </c>
      <c r="AF253" s="367">
        <v>0.126</v>
      </c>
      <c r="AG253" s="367">
        <v>0.1386</v>
      </c>
      <c r="AH253" s="367">
        <v>0.1512</v>
      </c>
      <c r="AI253" s="367">
        <v>0.1638</v>
      </c>
      <c r="AJ253" s="367">
        <v>0.1764</v>
      </c>
      <c r="AK253" s="367">
        <v>0.189</v>
      </c>
      <c r="AL253" s="367">
        <v>0.2016</v>
      </c>
      <c r="AM253" s="367">
        <v>0.2142</v>
      </c>
      <c r="AN253" s="367">
        <v>0.2268</v>
      </c>
      <c r="AO253" s="367">
        <v>0.2394</v>
      </c>
      <c r="AP253" s="367">
        <v>0.252</v>
      </c>
      <c r="AQ253" s="367">
        <v>0.2646</v>
      </c>
      <c r="AR253" s="367">
        <v>0.2772</v>
      </c>
      <c r="AS253" s="367">
        <v>0.2898</v>
      </c>
      <c r="AT253" s="367">
        <v>0.3</v>
      </c>
      <c r="AU253" s="367">
        <v>0.3</v>
      </c>
      <c r="AV253" s="367">
        <v>0.3</v>
      </c>
      <c r="AW253" s="367">
        <v>0.3</v>
      </c>
      <c r="AX253" s="367">
        <v>0.3</v>
      </c>
      <c r="AY253" s="367">
        <v>0.3</v>
      </c>
      <c r="AZ253" s="367">
        <v>0.3</v>
      </c>
      <c r="BA253" s="367">
        <v>0.3</v>
      </c>
      <c r="BB253" s="367">
        <v>0.3</v>
      </c>
      <c r="BC253" s="367">
        <v>0.3</v>
      </c>
      <c r="BD253" s="367">
        <v>0.3</v>
      </c>
      <c r="BE253" s="367">
        <v>0.3</v>
      </c>
      <c r="BF253" s="367">
        <v>0.3</v>
      </c>
      <c r="BG253" s="367">
        <v>0.3</v>
      </c>
      <c r="BH253" s="367">
        <v>0.3</v>
      </c>
      <c r="BI253" s="367">
        <v>0.3</v>
      </c>
      <c r="BJ253" s="367">
        <v>0.3</v>
      </c>
      <c r="BK253" s="367">
        <v>0.3</v>
      </c>
      <c r="BL253" s="367">
        <v>0.3</v>
      </c>
      <c r="BM253" s="367">
        <v>0.3</v>
      </c>
      <c r="BN253" s="367">
        <v>0.3</v>
      </c>
      <c r="BO253" s="367">
        <v>0.3</v>
      </c>
      <c r="BP253" s="368"/>
      <c r="BQ253" s="355"/>
      <c r="BR253" s="355"/>
      <c r="BS253" s="355"/>
      <c r="BT253" s="355"/>
      <c r="BU253" s="355"/>
      <c r="BV253" s="355"/>
      <c r="BW253" s="355"/>
      <c r="BX253" s="355"/>
      <c r="BY253" s="355"/>
      <c r="BZ253" s="355"/>
      <c r="CA253" s="355"/>
      <c r="CB253" s="355"/>
      <c r="CC253" s="355"/>
      <c r="CD253" s="355"/>
      <c r="CE253" s="355"/>
      <c r="CF253" s="355"/>
      <c r="CG253" s="355"/>
      <c r="CH253" s="355"/>
      <c r="CI253" s="355"/>
      <c r="CJ253" s="355"/>
      <c r="CK253" s="355"/>
      <c r="CL253" s="355"/>
      <c r="CM253" s="355"/>
      <c r="CN253" s="356"/>
    </row>
    <row r="254" spans="2:92" ht="14.4" thickBot="1" x14ac:dyDescent="0.3">
      <c r="B25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4" s="1417" t="s">
        <v>2070</v>
      </c>
      <c r="D254" s="1418" t="s">
        <v>2069</v>
      </c>
      <c r="E254" s="1419" t="s">
        <v>1235</v>
      </c>
      <c r="F254" s="1420" t="str">
        <f>VLOOKUP(TBL5_OptBen[[#This Row],[Option Type (defined list)]],'Option Typs_Grps'!B$2:C$47, 2, FALSE)</f>
        <v>Customer Options</v>
      </c>
      <c r="G254" s="1417" t="s">
        <v>1783</v>
      </c>
      <c r="H254" s="1418" t="s">
        <v>1946</v>
      </c>
      <c r="I254" s="1421" t="s">
        <v>354</v>
      </c>
      <c r="J254" s="1422" t="s">
        <v>145</v>
      </c>
      <c r="K254" s="1423">
        <v>2</v>
      </c>
      <c r="L254" s="366"/>
      <c r="M254" s="366"/>
      <c r="N254" s="366"/>
      <c r="O254" s="1552"/>
      <c r="P254" s="1553"/>
      <c r="Q254" s="1554"/>
      <c r="R254" s="1392">
        <v>8.4999999999999992E-2</v>
      </c>
      <c r="S254" s="367">
        <v>0.16999999999999998</v>
      </c>
      <c r="T254" s="367">
        <v>0.255</v>
      </c>
      <c r="U254" s="367">
        <v>0.33140000000000003</v>
      </c>
      <c r="V254" s="367">
        <v>0.39939999999999998</v>
      </c>
      <c r="W254" s="367">
        <v>0.45900000000000002</v>
      </c>
      <c r="X254" s="367">
        <v>0.51</v>
      </c>
      <c r="Y254" s="367">
        <v>0.5524</v>
      </c>
      <c r="Z254" s="367">
        <v>0.58640000000000003</v>
      </c>
      <c r="AA254" s="367">
        <v>0.58809999999999996</v>
      </c>
      <c r="AB254" s="367">
        <v>0.58979999999999999</v>
      </c>
      <c r="AC254" s="367">
        <v>0.59150000000000003</v>
      </c>
      <c r="AD254" s="367">
        <v>0.59320000000000006</v>
      </c>
      <c r="AE254" s="367">
        <v>0.59499999999999997</v>
      </c>
      <c r="AF254" s="367">
        <v>0.59660000000000002</v>
      </c>
      <c r="AG254" s="367">
        <v>0.59829999999999994</v>
      </c>
      <c r="AH254" s="367">
        <v>0.60000000000000009</v>
      </c>
      <c r="AI254" s="367">
        <v>0.60170000000000001</v>
      </c>
      <c r="AJ254" s="367">
        <v>0.60340000000000005</v>
      </c>
      <c r="AK254" s="367">
        <v>0.60509999999999997</v>
      </c>
      <c r="AL254" s="367">
        <v>0.60680000000000001</v>
      </c>
      <c r="AM254" s="367">
        <v>0.60849999999999993</v>
      </c>
      <c r="AN254" s="367">
        <v>0.61020000000000008</v>
      </c>
      <c r="AO254" s="367">
        <v>0.61199999999999999</v>
      </c>
      <c r="AP254" s="367">
        <v>0.61360000000000003</v>
      </c>
      <c r="AQ254" s="367">
        <v>0.61529999999999996</v>
      </c>
      <c r="AR254" s="367">
        <v>0.61699999999999999</v>
      </c>
      <c r="AS254" s="367">
        <v>0.61869999999999992</v>
      </c>
      <c r="AT254" s="367">
        <v>0.62040000000000006</v>
      </c>
      <c r="AU254" s="367">
        <v>0.62209999999999999</v>
      </c>
      <c r="AV254" s="367">
        <v>0.62380000000000002</v>
      </c>
      <c r="AW254" s="367">
        <v>0.62549999999999994</v>
      </c>
      <c r="AX254" s="367">
        <v>0.62719999999999998</v>
      </c>
      <c r="AY254" s="367">
        <v>0.629</v>
      </c>
      <c r="AZ254" s="367">
        <v>0.63060000000000005</v>
      </c>
      <c r="BA254" s="367">
        <v>0.63230000000000008</v>
      </c>
      <c r="BB254" s="367">
        <v>0.63400000000000001</v>
      </c>
      <c r="BC254" s="367">
        <v>0.63570000000000004</v>
      </c>
      <c r="BD254" s="367">
        <v>0.63739999999999997</v>
      </c>
      <c r="BE254" s="367">
        <v>0.6391</v>
      </c>
      <c r="BF254" s="367">
        <v>0.64080000000000004</v>
      </c>
      <c r="BG254" s="367">
        <v>0.64250000000000007</v>
      </c>
      <c r="BH254" s="367">
        <v>0.64419999999999999</v>
      </c>
      <c r="BI254" s="367">
        <v>0.64600000000000002</v>
      </c>
      <c r="BJ254" s="367">
        <v>0.64759999999999995</v>
      </c>
      <c r="BK254" s="367">
        <v>0.64929999999999999</v>
      </c>
      <c r="BL254" s="367">
        <v>0.65100000000000002</v>
      </c>
      <c r="BM254" s="367">
        <v>0.65270000000000006</v>
      </c>
      <c r="BN254" s="367">
        <v>0.65439999999999998</v>
      </c>
      <c r="BO254" s="367">
        <v>0.65610000000000002</v>
      </c>
      <c r="BP254" s="368"/>
      <c r="BQ254" s="355"/>
      <c r="BR254" s="355"/>
      <c r="BS254" s="355"/>
      <c r="BT254" s="355"/>
      <c r="BU254" s="355"/>
      <c r="BV254" s="355"/>
      <c r="BW254" s="355"/>
      <c r="BX254" s="355"/>
      <c r="BY254" s="355"/>
      <c r="BZ254" s="355"/>
      <c r="CA254" s="355"/>
      <c r="CB254" s="355"/>
      <c r="CC254" s="355"/>
      <c r="CD254" s="355"/>
      <c r="CE254" s="355"/>
      <c r="CF254" s="355"/>
      <c r="CG254" s="355"/>
      <c r="CH254" s="355"/>
      <c r="CI254" s="355"/>
      <c r="CJ254" s="355"/>
      <c r="CK254" s="355"/>
      <c r="CL254" s="355"/>
      <c r="CM254" s="355"/>
      <c r="CN254" s="356"/>
    </row>
    <row r="255" spans="2:92" ht="14.4" thickBot="1" x14ac:dyDescent="0.3">
      <c r="B25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5" s="1417" t="s">
        <v>2068</v>
      </c>
      <c r="D255" s="1418" t="s">
        <v>2067</v>
      </c>
      <c r="E255" s="1419" t="s">
        <v>1262</v>
      </c>
      <c r="F255" s="1420" t="str">
        <f>VLOOKUP(TBL5_OptBen[[#This Row],[Option Type (defined list)]],'Option Typs_Grps'!B$2:C$47, 2, FALSE)</f>
        <v>Customer Options</v>
      </c>
      <c r="G255" s="1417" t="s">
        <v>1783</v>
      </c>
      <c r="H255" s="1418" t="s">
        <v>1946</v>
      </c>
      <c r="I255" s="1421" t="s">
        <v>354</v>
      </c>
      <c r="J255" s="1422" t="s">
        <v>145</v>
      </c>
      <c r="K255" s="1423">
        <v>2</v>
      </c>
      <c r="L255" s="366"/>
      <c r="M255" s="366"/>
      <c r="N255" s="366"/>
      <c r="O255" s="1552"/>
      <c r="P255" s="1553"/>
      <c r="Q255" s="1554"/>
      <c r="R255" s="1392">
        <v>2.7000000000000001E-3</v>
      </c>
      <c r="S255" s="367">
        <v>5.4000000000000003E-3</v>
      </c>
      <c r="T255" s="367">
        <v>8.2000000000000007E-3</v>
      </c>
      <c r="U255" s="367">
        <v>1.09E-2</v>
      </c>
      <c r="V255" s="367">
        <v>1.37E-2</v>
      </c>
      <c r="W255" s="367">
        <v>1.6400000000000001E-2</v>
      </c>
      <c r="X255" s="367">
        <v>1.9099999999999999E-2</v>
      </c>
      <c r="Y255" s="367">
        <v>2.1899999999999999E-2</v>
      </c>
      <c r="Z255" s="367">
        <v>2.46E-2</v>
      </c>
      <c r="AA255" s="367">
        <v>2.7400000000000001E-2</v>
      </c>
      <c r="AB255" s="367">
        <v>3.0099999999999998E-2</v>
      </c>
      <c r="AC255" s="367">
        <v>3.0099999999999998E-2</v>
      </c>
      <c r="AD255" s="367">
        <v>3.0099999999999998E-2</v>
      </c>
      <c r="AE255" s="367">
        <v>3.0099999999999998E-2</v>
      </c>
      <c r="AF255" s="367">
        <v>3.0099999999999998E-2</v>
      </c>
      <c r="AG255" s="367">
        <v>3.0099999999999998E-2</v>
      </c>
      <c r="AH255" s="367">
        <v>3.0099999999999998E-2</v>
      </c>
      <c r="AI255" s="367">
        <v>3.0099999999999998E-2</v>
      </c>
      <c r="AJ255" s="367">
        <v>3.0099999999999998E-2</v>
      </c>
      <c r="AK255" s="367">
        <v>3.0099999999999998E-2</v>
      </c>
      <c r="AL255" s="367">
        <v>3.0099999999999998E-2</v>
      </c>
      <c r="AM255" s="367">
        <v>3.0099999999999998E-2</v>
      </c>
      <c r="AN255" s="367">
        <v>3.0099999999999998E-2</v>
      </c>
      <c r="AO255" s="367">
        <v>3.0099999999999998E-2</v>
      </c>
      <c r="AP255" s="367">
        <v>3.0099999999999998E-2</v>
      </c>
      <c r="AQ255" s="367">
        <v>3.0099999999999998E-2</v>
      </c>
      <c r="AR255" s="367">
        <v>3.0099999999999998E-2</v>
      </c>
      <c r="AS255" s="367">
        <v>3.0099999999999998E-2</v>
      </c>
      <c r="AT255" s="367">
        <v>3.0099999999999998E-2</v>
      </c>
      <c r="AU255" s="367">
        <v>3.0099999999999998E-2</v>
      </c>
      <c r="AV255" s="367">
        <v>3.0099999999999998E-2</v>
      </c>
      <c r="AW255" s="367">
        <v>3.0099999999999998E-2</v>
      </c>
      <c r="AX255" s="367">
        <v>3.0099999999999998E-2</v>
      </c>
      <c r="AY255" s="367">
        <v>3.0099999999999998E-2</v>
      </c>
      <c r="AZ255" s="367">
        <v>3.0099999999999998E-2</v>
      </c>
      <c r="BA255" s="367">
        <v>3.0099999999999998E-2</v>
      </c>
      <c r="BB255" s="367">
        <v>3.0099999999999998E-2</v>
      </c>
      <c r="BC255" s="367">
        <v>3.0099999999999998E-2</v>
      </c>
      <c r="BD255" s="367">
        <v>3.0099999999999998E-2</v>
      </c>
      <c r="BE255" s="367">
        <v>3.0099999999999998E-2</v>
      </c>
      <c r="BF255" s="367">
        <v>3.0099999999999998E-2</v>
      </c>
      <c r="BG255" s="367">
        <v>3.0099999999999998E-2</v>
      </c>
      <c r="BH255" s="367">
        <v>3.0099999999999998E-2</v>
      </c>
      <c r="BI255" s="367">
        <v>3.0099999999999998E-2</v>
      </c>
      <c r="BJ255" s="367">
        <v>3.0099999999999998E-2</v>
      </c>
      <c r="BK255" s="367">
        <v>3.0099999999999998E-2</v>
      </c>
      <c r="BL255" s="367">
        <v>3.0099999999999998E-2</v>
      </c>
      <c r="BM255" s="367">
        <v>3.0099999999999998E-2</v>
      </c>
      <c r="BN255" s="367">
        <v>3.0099999999999998E-2</v>
      </c>
      <c r="BO255" s="367">
        <v>3.0099999999999998E-2</v>
      </c>
      <c r="BP255" s="368"/>
      <c r="BQ255" s="355"/>
      <c r="BR255" s="355"/>
      <c r="BS255" s="355"/>
      <c r="BT255" s="355"/>
      <c r="BU255" s="355"/>
      <c r="BV255" s="355"/>
      <c r="BW255" s="355"/>
      <c r="BX255" s="355"/>
      <c r="BY255" s="355"/>
      <c r="BZ255" s="355"/>
      <c r="CA255" s="355"/>
      <c r="CB255" s="355"/>
      <c r="CC255" s="355"/>
      <c r="CD255" s="355"/>
      <c r="CE255" s="355"/>
      <c r="CF255" s="355"/>
      <c r="CG255" s="355"/>
      <c r="CH255" s="355"/>
      <c r="CI255" s="355"/>
      <c r="CJ255" s="355"/>
      <c r="CK255" s="355"/>
      <c r="CL255" s="355"/>
      <c r="CM255" s="355"/>
      <c r="CN255" s="356"/>
    </row>
    <row r="256" spans="2:92" ht="14.4" thickBot="1" x14ac:dyDescent="0.3">
      <c r="B25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6" s="1417" t="s">
        <v>2066</v>
      </c>
      <c r="D256" s="1418" t="s">
        <v>2065</v>
      </c>
      <c r="E256" s="1419" t="s">
        <v>777</v>
      </c>
      <c r="F256" s="1420" t="str">
        <f>VLOOKUP(TBL5_OptBen[[#This Row],[Option Type (defined list)]],'Option Typs_Grps'!B$2:C$47, 2, FALSE)</f>
        <v>Customer Options</v>
      </c>
      <c r="G256" s="1417" t="s">
        <v>1783</v>
      </c>
      <c r="H256" s="1418" t="s">
        <v>1946</v>
      </c>
      <c r="I256" s="1421" t="s">
        <v>354</v>
      </c>
      <c r="J256" s="1422" t="s">
        <v>145</v>
      </c>
      <c r="K256" s="1423">
        <v>2</v>
      </c>
      <c r="L256" s="366"/>
      <c r="M256" s="366"/>
      <c r="N256" s="366"/>
      <c r="O256" s="1552"/>
      <c r="P256" s="1553"/>
      <c r="Q256" s="1554"/>
      <c r="R256" s="1392">
        <v>0.28870000000000001</v>
      </c>
      <c r="S256" s="367">
        <v>0.57750000000000001</v>
      </c>
      <c r="T256" s="367">
        <v>0.86629999999999996</v>
      </c>
      <c r="U256" s="367">
        <v>1.1551</v>
      </c>
      <c r="V256" s="367">
        <v>1.4440000000000002</v>
      </c>
      <c r="W256" s="367">
        <v>1.7327000000000001</v>
      </c>
      <c r="X256" s="367">
        <v>2.0215000000000001</v>
      </c>
      <c r="Y256" s="367">
        <v>2.3102999999999998</v>
      </c>
      <c r="Z256" s="367">
        <v>2.5991</v>
      </c>
      <c r="AA256" s="367">
        <v>2.8880000000000003</v>
      </c>
      <c r="AB256" s="367">
        <v>2.9020000000000001</v>
      </c>
      <c r="AC256" s="367">
        <v>2.9159999999999999</v>
      </c>
      <c r="AD256" s="367">
        <v>2.9029999999999996</v>
      </c>
      <c r="AE256" s="367">
        <v>2.9450000000000003</v>
      </c>
      <c r="AF256" s="367">
        <v>2.9590000000000001</v>
      </c>
      <c r="AG256" s="367">
        <v>2.9740000000000002</v>
      </c>
      <c r="AH256" s="367">
        <v>2.988</v>
      </c>
      <c r="AI256" s="367">
        <v>3.0030000000000001</v>
      </c>
      <c r="AJ256" s="367">
        <v>3.0169999999999999</v>
      </c>
      <c r="AK256" s="367">
        <v>3.0310000000000001</v>
      </c>
      <c r="AL256" s="367">
        <v>3.0460000000000003</v>
      </c>
      <c r="AM256" s="367">
        <v>3.06</v>
      </c>
      <c r="AN256" s="367">
        <v>3.0750999999999999</v>
      </c>
      <c r="AO256" s="367">
        <v>3.0895999999999999</v>
      </c>
      <c r="AP256" s="367">
        <v>3.1040000000000001</v>
      </c>
      <c r="AQ256" s="367">
        <v>3.1185</v>
      </c>
      <c r="AR256" s="367">
        <v>3.133</v>
      </c>
      <c r="AS256" s="367">
        <v>3.1472999999999995</v>
      </c>
      <c r="AT256" s="367">
        <v>3.1617000000000002</v>
      </c>
      <c r="AU256" s="367">
        <v>3.1762000000000001</v>
      </c>
      <c r="AV256" s="367">
        <v>3.1905999999999999</v>
      </c>
      <c r="AW256" s="367">
        <v>3.2050999999999998</v>
      </c>
      <c r="AX256" s="367">
        <v>3.2195</v>
      </c>
      <c r="AY256" s="367">
        <v>3.234</v>
      </c>
      <c r="AZ256" s="367">
        <v>3.2484000000000002</v>
      </c>
      <c r="BA256" s="367">
        <v>3.2627999999999999</v>
      </c>
      <c r="BB256" s="367">
        <v>3.2773000000000003</v>
      </c>
      <c r="BC256" s="367">
        <v>3.2197</v>
      </c>
      <c r="BD256" s="367">
        <v>3.3060999999999998</v>
      </c>
      <c r="BE256" s="367">
        <v>3.3205999999999998</v>
      </c>
      <c r="BF256" s="367">
        <v>3.335</v>
      </c>
      <c r="BG256" s="367">
        <v>3.3494999999999999</v>
      </c>
      <c r="BH256" s="367">
        <v>3.3639999999999999</v>
      </c>
      <c r="BI256" s="367">
        <v>3.3783000000000003</v>
      </c>
      <c r="BJ256" s="367">
        <v>3.3927999999999998</v>
      </c>
      <c r="BK256" s="367">
        <v>3.4072</v>
      </c>
      <c r="BL256" s="367">
        <v>3.4217</v>
      </c>
      <c r="BM256" s="367">
        <v>3.4360999999999997</v>
      </c>
      <c r="BN256" s="367">
        <v>3.4504999999999999</v>
      </c>
      <c r="BO256" s="367">
        <v>3.4649999999999999</v>
      </c>
      <c r="BP256" s="368"/>
      <c r="BQ256" s="355"/>
      <c r="BR256" s="355"/>
      <c r="BS256" s="355"/>
      <c r="BT256" s="355"/>
      <c r="BU256" s="355"/>
      <c r="BV256" s="355"/>
      <c r="BW256" s="355"/>
      <c r="BX256" s="355"/>
      <c r="BY256" s="355"/>
      <c r="BZ256" s="355"/>
      <c r="CA256" s="355"/>
      <c r="CB256" s="355"/>
      <c r="CC256" s="355"/>
      <c r="CD256" s="355"/>
      <c r="CE256" s="355"/>
      <c r="CF256" s="355"/>
      <c r="CG256" s="355"/>
      <c r="CH256" s="355"/>
      <c r="CI256" s="355"/>
      <c r="CJ256" s="355"/>
      <c r="CK256" s="355"/>
      <c r="CL256" s="355"/>
      <c r="CM256" s="355"/>
      <c r="CN256" s="356"/>
    </row>
    <row r="257" spans="2:92" ht="14.4" thickBot="1" x14ac:dyDescent="0.3">
      <c r="B25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7" s="1417" t="s">
        <v>2064</v>
      </c>
      <c r="D257" s="1418" t="s">
        <v>2063</v>
      </c>
      <c r="E257" s="1419" t="s">
        <v>777</v>
      </c>
      <c r="F257" s="1420" t="str">
        <f>VLOOKUP(TBL5_OptBen[[#This Row],[Option Type (defined list)]],'Option Typs_Grps'!B$2:C$47, 2, FALSE)</f>
        <v>Customer Options</v>
      </c>
      <c r="G257" s="1417" t="s">
        <v>1783</v>
      </c>
      <c r="H257" s="1418" t="s">
        <v>1946</v>
      </c>
      <c r="I257" s="1421" t="s">
        <v>354</v>
      </c>
      <c r="J257" s="1422" t="s">
        <v>145</v>
      </c>
      <c r="K257" s="1423">
        <v>2</v>
      </c>
      <c r="L257" s="366"/>
      <c r="M257" s="366"/>
      <c r="N257" s="366"/>
      <c r="O257" s="1552"/>
      <c r="P257" s="1553"/>
      <c r="Q257" s="1554"/>
      <c r="R257" s="1392">
        <v>6.0399999999999995E-2</v>
      </c>
      <c r="S257" s="367">
        <v>0.12079999999999999</v>
      </c>
      <c r="T257" s="367">
        <v>0.18130000000000002</v>
      </c>
      <c r="U257" s="367">
        <v>0.24180000000000001</v>
      </c>
      <c r="V257" s="367">
        <v>0.30230000000000001</v>
      </c>
      <c r="W257" s="367">
        <v>0.36270000000000002</v>
      </c>
      <c r="X257" s="367">
        <v>0.42330000000000001</v>
      </c>
      <c r="Y257" s="367">
        <v>0.48370000000000002</v>
      </c>
      <c r="Z257" s="367">
        <v>0.54420000000000002</v>
      </c>
      <c r="AA257" s="367">
        <v>0.60470000000000002</v>
      </c>
      <c r="AB257" s="367">
        <v>0.66520000000000001</v>
      </c>
      <c r="AC257" s="367">
        <v>0.72560000000000002</v>
      </c>
      <c r="AD257" s="367">
        <v>0.72560000000000002</v>
      </c>
      <c r="AE257" s="367">
        <v>0.72560000000000002</v>
      </c>
      <c r="AF257" s="367">
        <v>0.72560000000000002</v>
      </c>
      <c r="AG257" s="367">
        <v>0.72560000000000002</v>
      </c>
      <c r="AH257" s="367">
        <v>0.72560000000000002</v>
      </c>
      <c r="AI257" s="367">
        <v>0.72560000000000002</v>
      </c>
      <c r="AJ257" s="367">
        <v>0.72560000000000002</v>
      </c>
      <c r="AK257" s="367">
        <v>0.72560000000000002</v>
      </c>
      <c r="AL257" s="367">
        <v>0.72560000000000002</v>
      </c>
      <c r="AM257" s="367">
        <v>0.72560000000000002</v>
      </c>
      <c r="AN257" s="367">
        <v>0.72560000000000002</v>
      </c>
      <c r="AO257" s="367">
        <v>0.72560000000000002</v>
      </c>
      <c r="AP257" s="367">
        <v>0.72560000000000002</v>
      </c>
      <c r="AQ257" s="367">
        <v>0.72560000000000002</v>
      </c>
      <c r="AR257" s="367">
        <v>0.72560000000000002</v>
      </c>
      <c r="AS257" s="367">
        <v>0.72560000000000002</v>
      </c>
      <c r="AT257" s="367">
        <v>0.72560000000000002</v>
      </c>
      <c r="AU257" s="367">
        <v>0.72560000000000002</v>
      </c>
      <c r="AV257" s="367">
        <v>0.72560000000000002</v>
      </c>
      <c r="AW257" s="367">
        <v>0.72560000000000002</v>
      </c>
      <c r="AX257" s="367">
        <v>0.72560000000000002</v>
      </c>
      <c r="AY257" s="367">
        <v>0.72560000000000002</v>
      </c>
      <c r="AZ257" s="367">
        <v>0.72560000000000002</v>
      </c>
      <c r="BA257" s="367">
        <v>0.72560000000000002</v>
      </c>
      <c r="BB257" s="367">
        <v>0.72560000000000002</v>
      </c>
      <c r="BC257" s="367">
        <v>0.72560000000000002</v>
      </c>
      <c r="BD257" s="367">
        <v>0.72560000000000002</v>
      </c>
      <c r="BE257" s="367">
        <v>0.72560000000000002</v>
      </c>
      <c r="BF257" s="367">
        <v>0.72560000000000002</v>
      </c>
      <c r="BG257" s="367">
        <v>0.72560000000000002</v>
      </c>
      <c r="BH257" s="367">
        <v>0.72560000000000002</v>
      </c>
      <c r="BI257" s="367">
        <v>0.72560000000000002</v>
      </c>
      <c r="BJ257" s="367">
        <v>0.72560000000000002</v>
      </c>
      <c r="BK257" s="367">
        <v>0.72560000000000002</v>
      </c>
      <c r="BL257" s="367">
        <v>0.72560000000000002</v>
      </c>
      <c r="BM257" s="367">
        <v>0.72560000000000002</v>
      </c>
      <c r="BN257" s="367">
        <v>0.72560000000000002</v>
      </c>
      <c r="BO257" s="367">
        <v>0.72560000000000002</v>
      </c>
      <c r="BP257" s="368"/>
      <c r="BQ257" s="355"/>
      <c r="BR257" s="355"/>
      <c r="BS257" s="355"/>
      <c r="BT257" s="355"/>
      <c r="BU257" s="355"/>
      <c r="BV257" s="355"/>
      <c r="BW257" s="355"/>
      <c r="BX257" s="355"/>
      <c r="BY257" s="355"/>
      <c r="BZ257" s="355"/>
      <c r="CA257" s="355"/>
      <c r="CB257" s="355"/>
      <c r="CC257" s="355"/>
      <c r="CD257" s="355"/>
      <c r="CE257" s="355"/>
      <c r="CF257" s="355"/>
      <c r="CG257" s="355"/>
      <c r="CH257" s="355"/>
      <c r="CI257" s="355"/>
      <c r="CJ257" s="355"/>
      <c r="CK257" s="355"/>
      <c r="CL257" s="355"/>
      <c r="CM257" s="355"/>
      <c r="CN257" s="356"/>
    </row>
    <row r="258" spans="2:92" ht="14.4" thickBot="1" x14ac:dyDescent="0.3">
      <c r="B25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8" s="1417" t="s">
        <v>2062</v>
      </c>
      <c r="D258" s="1418" t="s">
        <v>2061</v>
      </c>
      <c r="E258" s="1419" t="s">
        <v>1235</v>
      </c>
      <c r="F258" s="1420" t="str">
        <f>VLOOKUP(TBL5_OptBen[[#This Row],[Option Type (defined list)]],'Option Typs_Grps'!B$2:C$47, 2, FALSE)</f>
        <v>Customer Options</v>
      </c>
      <c r="G258" s="1417" t="s">
        <v>1783</v>
      </c>
      <c r="H258" s="1418" t="s">
        <v>1946</v>
      </c>
      <c r="I258" s="1421" t="s">
        <v>354</v>
      </c>
      <c r="J258" s="1422" t="s">
        <v>145</v>
      </c>
      <c r="K258" s="1423">
        <v>2</v>
      </c>
      <c r="L258" s="366"/>
      <c r="M258" s="366"/>
      <c r="N258" s="366"/>
      <c r="O258" s="1552"/>
      <c r="P258" s="1553"/>
      <c r="Q258" s="1554"/>
      <c r="R258" s="1392">
        <v>1.1300000000000001E-2</v>
      </c>
      <c r="S258" s="367">
        <v>2.2600000000000002E-2</v>
      </c>
      <c r="T258" s="367">
        <v>3.3999999999999996E-2</v>
      </c>
      <c r="U258" s="367">
        <v>4.53E-2</v>
      </c>
      <c r="V258" s="367">
        <v>5.6599999999999998E-2</v>
      </c>
      <c r="W258" s="367">
        <v>6.7999999999999991E-2</v>
      </c>
      <c r="X258" s="367">
        <v>7.9300000000000009E-2</v>
      </c>
      <c r="Y258" s="367">
        <v>9.06E-2</v>
      </c>
      <c r="Z258" s="367">
        <v>0.10200000000000001</v>
      </c>
      <c r="AA258" s="367">
        <v>0.1133</v>
      </c>
      <c r="AB258" s="367">
        <v>0.12459999999999999</v>
      </c>
      <c r="AC258" s="367">
        <v>0.13599999999999998</v>
      </c>
      <c r="AD258" s="367">
        <v>0.14729999999999999</v>
      </c>
      <c r="AE258" s="367">
        <v>0.15769999999999998</v>
      </c>
      <c r="AF258" s="367">
        <v>0.16999999999999998</v>
      </c>
      <c r="AG258" s="367">
        <v>0.18130000000000002</v>
      </c>
      <c r="AH258" s="367">
        <v>0.19269999999999998</v>
      </c>
      <c r="AI258" s="367">
        <v>0.2041</v>
      </c>
      <c r="AJ258" s="367">
        <v>0.2145</v>
      </c>
      <c r="AK258" s="367">
        <v>0.22670000000000001</v>
      </c>
      <c r="AL258" s="367">
        <v>0.23809999999999998</v>
      </c>
      <c r="AM258" s="367">
        <v>0.24940000000000001</v>
      </c>
      <c r="AN258" s="367">
        <v>0.26069999999999999</v>
      </c>
      <c r="AO258" s="367">
        <v>0.27210000000000001</v>
      </c>
      <c r="AP258" s="367">
        <v>0.28339999999999999</v>
      </c>
      <c r="AQ258" s="367">
        <v>0.28339999999999999</v>
      </c>
      <c r="AR258" s="367">
        <v>0.28339999999999999</v>
      </c>
      <c r="AS258" s="367">
        <v>0.28339999999999999</v>
      </c>
      <c r="AT258" s="367">
        <v>0.28339999999999999</v>
      </c>
      <c r="AU258" s="367">
        <v>0.28339999999999999</v>
      </c>
      <c r="AV258" s="367">
        <v>0.28339999999999999</v>
      </c>
      <c r="AW258" s="367">
        <v>0.28339999999999999</v>
      </c>
      <c r="AX258" s="367">
        <v>0.28339999999999999</v>
      </c>
      <c r="AY258" s="367">
        <v>0.28339999999999999</v>
      </c>
      <c r="AZ258" s="367">
        <v>0.28339999999999999</v>
      </c>
      <c r="BA258" s="367">
        <v>0.28339999999999999</v>
      </c>
      <c r="BB258" s="367">
        <v>0.28339999999999999</v>
      </c>
      <c r="BC258" s="367">
        <v>0.28339999999999999</v>
      </c>
      <c r="BD258" s="367">
        <v>0.28339999999999999</v>
      </c>
      <c r="BE258" s="367">
        <v>0.28339999999999999</v>
      </c>
      <c r="BF258" s="367">
        <v>0.28339999999999999</v>
      </c>
      <c r="BG258" s="367">
        <v>0.28339999999999999</v>
      </c>
      <c r="BH258" s="367">
        <v>0.28339999999999999</v>
      </c>
      <c r="BI258" s="367">
        <v>0.28339999999999999</v>
      </c>
      <c r="BJ258" s="367">
        <v>0.28339999999999999</v>
      </c>
      <c r="BK258" s="367">
        <v>0.28339999999999999</v>
      </c>
      <c r="BL258" s="367">
        <v>0.28339999999999999</v>
      </c>
      <c r="BM258" s="367">
        <v>0.28339999999999999</v>
      </c>
      <c r="BN258" s="367">
        <v>0.28339999999999999</v>
      </c>
      <c r="BO258" s="367">
        <v>0.28339999999999999</v>
      </c>
      <c r="BP258" s="368"/>
      <c r="BQ258" s="355"/>
      <c r="BR258" s="355"/>
      <c r="BS258" s="355"/>
      <c r="BT258" s="355"/>
      <c r="BU258" s="355"/>
      <c r="BV258" s="355"/>
      <c r="BW258" s="355"/>
      <c r="BX258" s="355"/>
      <c r="BY258" s="355"/>
      <c r="BZ258" s="355"/>
      <c r="CA258" s="355"/>
      <c r="CB258" s="355"/>
      <c r="CC258" s="355"/>
      <c r="CD258" s="355"/>
      <c r="CE258" s="355"/>
      <c r="CF258" s="355"/>
      <c r="CG258" s="355"/>
      <c r="CH258" s="355"/>
      <c r="CI258" s="355"/>
      <c r="CJ258" s="355"/>
      <c r="CK258" s="355"/>
      <c r="CL258" s="355"/>
      <c r="CM258" s="355"/>
      <c r="CN258" s="356"/>
    </row>
    <row r="259" spans="2:92" ht="14.4" thickBot="1" x14ac:dyDescent="0.3">
      <c r="B25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9" s="1417" t="s">
        <v>2060</v>
      </c>
      <c r="D259" s="1418" t="s">
        <v>2059</v>
      </c>
      <c r="E259" s="1419" t="s">
        <v>777</v>
      </c>
      <c r="F259" s="1420" t="str">
        <f>VLOOKUP(TBL5_OptBen[[#This Row],[Option Type (defined list)]],'Option Typs_Grps'!B$2:C$47, 2, FALSE)</f>
        <v>Customer Options</v>
      </c>
      <c r="G259" s="1417" t="s">
        <v>1783</v>
      </c>
      <c r="H259" s="1418" t="s">
        <v>1946</v>
      </c>
      <c r="I259" s="1421" t="s">
        <v>354</v>
      </c>
      <c r="J259" s="1422" t="s">
        <v>145</v>
      </c>
      <c r="K259" s="1423">
        <v>2</v>
      </c>
      <c r="L259" s="366"/>
      <c r="M259" s="366"/>
      <c r="N259" s="366"/>
      <c r="O259" s="1552"/>
      <c r="P259" s="1553"/>
      <c r="Q259" s="1554"/>
      <c r="R259" s="1392">
        <v>2.5000000000000001E-3</v>
      </c>
      <c r="S259" s="367">
        <v>5.1999999999999998E-3</v>
      </c>
      <c r="T259" s="367">
        <v>7.8000000000000005E-3</v>
      </c>
      <c r="U259" s="367">
        <v>1.0499999999999999E-2</v>
      </c>
      <c r="V259" s="367">
        <v>1.3100000000000001E-2</v>
      </c>
      <c r="W259" s="367">
        <v>1.5700000000000002E-2</v>
      </c>
      <c r="X259" s="367">
        <v>1.84E-2</v>
      </c>
      <c r="Y259" s="367">
        <v>2.1100000000000001E-2</v>
      </c>
      <c r="Z259" s="367">
        <v>2.3599999999999999E-2</v>
      </c>
      <c r="AA259" s="367">
        <v>2.6299999999999997E-2</v>
      </c>
      <c r="AB259" s="367">
        <v>2.9000000000000001E-2</v>
      </c>
      <c r="AC259" s="367">
        <v>3.1600000000000003E-2</v>
      </c>
      <c r="AD259" s="367">
        <v>3.4200000000000001E-2</v>
      </c>
      <c r="AE259" s="367">
        <v>3.6799999999999999E-2</v>
      </c>
      <c r="AF259" s="367">
        <v>3.95E-2</v>
      </c>
      <c r="AG259" s="367">
        <v>4.2200000000000001E-2</v>
      </c>
      <c r="AH259" s="367">
        <v>4.4700000000000004E-2</v>
      </c>
      <c r="AI259" s="367">
        <v>4.7400000000000005E-2</v>
      </c>
      <c r="AJ259" s="367">
        <v>5.0099999999999999E-2</v>
      </c>
      <c r="AK259" s="367">
        <v>5.2699999999999997E-2</v>
      </c>
      <c r="AL259" s="367">
        <v>5.5299999999999995E-2</v>
      </c>
      <c r="AM259" s="367">
        <v>5.8000000000000003E-2</v>
      </c>
      <c r="AN259" s="367">
        <v>6.0600000000000001E-2</v>
      </c>
      <c r="AO259" s="367">
        <v>6.3299999999999995E-2</v>
      </c>
      <c r="AP259" s="367">
        <v>6.6000000000000003E-2</v>
      </c>
      <c r="AQ259" s="367">
        <v>5.2699999999999997E-2</v>
      </c>
      <c r="AR259" s="367">
        <v>5.5299999999999995E-2</v>
      </c>
      <c r="AS259" s="367">
        <v>5.8000000000000003E-2</v>
      </c>
      <c r="AT259" s="367">
        <v>6.0600000000000001E-2</v>
      </c>
      <c r="AU259" s="367">
        <v>6.3299999999999995E-2</v>
      </c>
      <c r="AV259" s="367">
        <v>6.6000000000000003E-2</v>
      </c>
      <c r="AW259" s="367">
        <v>6.8499999999999991E-2</v>
      </c>
      <c r="AX259" s="367">
        <v>7.1199999999999999E-2</v>
      </c>
      <c r="AY259" s="367">
        <v>7.3800000000000004E-2</v>
      </c>
      <c r="AZ259" s="367">
        <v>7.6499999999999999E-2</v>
      </c>
      <c r="BA259" s="367">
        <v>7.9100000000000004E-2</v>
      </c>
      <c r="BB259" s="367">
        <v>8.1699999999999995E-2</v>
      </c>
      <c r="BC259" s="367">
        <v>8.4400000000000003E-2</v>
      </c>
      <c r="BD259" s="367">
        <v>8.7099999999999997E-2</v>
      </c>
      <c r="BE259" s="367">
        <v>8.9599999999999999E-2</v>
      </c>
      <c r="BF259" s="367">
        <v>9.2299999999999993E-2</v>
      </c>
      <c r="BG259" s="367">
        <v>9.5000000000000001E-2</v>
      </c>
      <c r="BH259" s="367">
        <v>9.7600000000000006E-2</v>
      </c>
      <c r="BI259" s="367">
        <v>0.1002</v>
      </c>
      <c r="BJ259" s="367">
        <v>0.1028</v>
      </c>
      <c r="BK259" s="367">
        <v>0.1055</v>
      </c>
      <c r="BL259" s="367">
        <v>0.1082</v>
      </c>
      <c r="BM259" s="367">
        <v>0.11069999999999999</v>
      </c>
      <c r="BN259" s="367">
        <v>0.1134</v>
      </c>
      <c r="BO259" s="367">
        <v>0.11609999999999999</v>
      </c>
      <c r="BP259" s="368"/>
      <c r="BQ259" s="355"/>
      <c r="BR259" s="355"/>
      <c r="BS259" s="355"/>
      <c r="BT259" s="355"/>
      <c r="BU259" s="355"/>
      <c r="BV259" s="355"/>
      <c r="BW259" s="355"/>
      <c r="BX259" s="355"/>
      <c r="BY259" s="355"/>
      <c r="BZ259" s="355"/>
      <c r="CA259" s="355"/>
      <c r="CB259" s="355"/>
      <c r="CC259" s="355"/>
      <c r="CD259" s="355"/>
      <c r="CE259" s="355"/>
      <c r="CF259" s="355"/>
      <c r="CG259" s="355"/>
      <c r="CH259" s="355"/>
      <c r="CI259" s="355"/>
      <c r="CJ259" s="355"/>
      <c r="CK259" s="355"/>
      <c r="CL259" s="355"/>
      <c r="CM259" s="355"/>
      <c r="CN259" s="356"/>
    </row>
    <row r="260" spans="2:92" ht="14.4" thickBot="1" x14ac:dyDescent="0.3">
      <c r="B26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0" s="1417" t="s">
        <v>2058</v>
      </c>
      <c r="D260" s="1418" t="s">
        <v>2057</v>
      </c>
      <c r="E260" s="1419" t="s">
        <v>777</v>
      </c>
      <c r="F260" s="1420" t="str">
        <f>VLOOKUP(TBL5_OptBen[[#This Row],[Option Type (defined list)]],'Option Typs_Grps'!B$2:C$47, 2, FALSE)</f>
        <v>Customer Options</v>
      </c>
      <c r="G260" s="1417" t="s">
        <v>1783</v>
      </c>
      <c r="H260" s="1418" t="s">
        <v>1946</v>
      </c>
      <c r="I260" s="1421" t="s">
        <v>354</v>
      </c>
      <c r="J260" s="1422" t="s">
        <v>145</v>
      </c>
      <c r="K260" s="1423">
        <v>2</v>
      </c>
      <c r="L260" s="366"/>
      <c r="M260" s="366"/>
      <c r="N260" s="366"/>
      <c r="O260" s="1552"/>
      <c r="P260" s="1553"/>
      <c r="Q260" s="1554"/>
      <c r="R260" s="1392">
        <v>0</v>
      </c>
      <c r="S260" s="367">
        <v>0</v>
      </c>
      <c r="T260" s="367">
        <v>0</v>
      </c>
      <c r="U260" s="367">
        <v>0</v>
      </c>
      <c r="V260" s="367">
        <v>0</v>
      </c>
      <c r="W260" s="367">
        <v>0</v>
      </c>
      <c r="X260" s="367">
        <v>0</v>
      </c>
      <c r="Y260" s="367">
        <v>0</v>
      </c>
      <c r="Z260" s="367">
        <v>0</v>
      </c>
      <c r="AA260" s="367">
        <v>0</v>
      </c>
      <c r="AB260" s="367">
        <v>2.0133000000000001</v>
      </c>
      <c r="AC260" s="367">
        <v>2.0312999999999999</v>
      </c>
      <c r="AD260" s="367">
        <v>2.0485000000000002</v>
      </c>
      <c r="AE260" s="367">
        <v>2.0644999999999998</v>
      </c>
      <c r="AF260" s="367">
        <v>2.0794000000000001</v>
      </c>
      <c r="AG260" s="367">
        <v>2.0943000000000001</v>
      </c>
      <c r="AH260" s="367">
        <v>2.1091000000000002</v>
      </c>
      <c r="AI260" s="367">
        <v>2.1238000000000001</v>
      </c>
      <c r="AJ260" s="367">
        <v>2.1385000000000001</v>
      </c>
      <c r="AK260" s="367">
        <v>2.153</v>
      </c>
      <c r="AL260" s="367">
        <v>2.1675</v>
      </c>
      <c r="AM260" s="367">
        <v>2.1819000000000002</v>
      </c>
      <c r="AN260" s="367">
        <v>2.1962000000000002</v>
      </c>
      <c r="AO260" s="367">
        <v>2.2103999999999999</v>
      </c>
      <c r="AP260" s="367">
        <v>2.2244999999999999</v>
      </c>
      <c r="AQ260" s="367">
        <v>2.2385999999999999</v>
      </c>
      <c r="AR260" s="367">
        <v>2.2454999999999998</v>
      </c>
      <c r="AS260" s="367">
        <v>2.2519</v>
      </c>
      <c r="AT260" s="367">
        <v>2.2581000000000002</v>
      </c>
      <c r="AU260" s="367">
        <v>2.2641</v>
      </c>
      <c r="AV260" s="367">
        <v>2.2703000000000002</v>
      </c>
      <c r="AW260" s="367">
        <v>2.2764000000000002</v>
      </c>
      <c r="AX260" s="367">
        <v>2.2825000000000002</v>
      </c>
      <c r="AY260" s="367">
        <v>2.2884000000000002</v>
      </c>
      <c r="AZ260" s="367">
        <v>2.2942</v>
      </c>
      <c r="BA260" s="367">
        <v>2.3001</v>
      </c>
      <c r="BB260" s="367">
        <v>2.3062999999999998</v>
      </c>
      <c r="BC260" s="367">
        <v>2.3125</v>
      </c>
      <c r="BD260" s="367">
        <v>2.319</v>
      </c>
      <c r="BE260" s="367">
        <v>2.3256000000000001</v>
      </c>
      <c r="BF260" s="367">
        <v>2.3325</v>
      </c>
      <c r="BG260" s="367">
        <v>2.3397000000000001</v>
      </c>
      <c r="BH260" s="367">
        <v>2.3468</v>
      </c>
      <c r="BI260" s="367">
        <v>2.3538000000000001</v>
      </c>
      <c r="BJ260" s="367">
        <v>2.3609</v>
      </c>
      <c r="BK260" s="367">
        <v>2.3677000000000001</v>
      </c>
      <c r="BL260" s="367">
        <v>2.3746</v>
      </c>
      <c r="BM260" s="367">
        <v>2.3814000000000002</v>
      </c>
      <c r="BN260" s="367">
        <v>2.3881999999999999</v>
      </c>
      <c r="BO260" s="367">
        <v>2.3948999999999998</v>
      </c>
      <c r="BP260" s="368"/>
      <c r="BQ260" s="355"/>
      <c r="BR260" s="355"/>
      <c r="BS260" s="355"/>
      <c r="BT260" s="355"/>
      <c r="BU260" s="355"/>
      <c r="BV260" s="355"/>
      <c r="BW260" s="355"/>
      <c r="BX260" s="355"/>
      <c r="BY260" s="355"/>
      <c r="BZ260" s="355"/>
      <c r="CA260" s="355"/>
      <c r="CB260" s="355"/>
      <c r="CC260" s="355"/>
      <c r="CD260" s="355"/>
      <c r="CE260" s="355"/>
      <c r="CF260" s="355"/>
      <c r="CG260" s="355"/>
      <c r="CH260" s="355"/>
      <c r="CI260" s="355"/>
      <c r="CJ260" s="355"/>
      <c r="CK260" s="355"/>
      <c r="CL260" s="355"/>
      <c r="CM260" s="355"/>
      <c r="CN260" s="356"/>
    </row>
    <row r="261" spans="2:92" ht="14.4" thickBot="1" x14ac:dyDescent="0.3">
      <c r="B26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1" s="1417" t="s">
        <v>2056</v>
      </c>
      <c r="D261" s="1418" t="s">
        <v>2055</v>
      </c>
      <c r="E261" s="1419" t="s">
        <v>777</v>
      </c>
      <c r="F261" s="1420" t="str">
        <f>VLOOKUP(TBL5_OptBen[[#This Row],[Option Type (defined list)]],'Option Typs_Grps'!B$2:C$47, 2, FALSE)</f>
        <v>Customer Options</v>
      </c>
      <c r="G261" s="1417" t="s">
        <v>1783</v>
      </c>
      <c r="H261" s="1418" t="s">
        <v>1946</v>
      </c>
      <c r="I261" s="1421" t="s">
        <v>354</v>
      </c>
      <c r="J261" s="1422" t="s">
        <v>145</v>
      </c>
      <c r="K261" s="1423">
        <v>2</v>
      </c>
      <c r="L261" s="366"/>
      <c r="M261" s="366"/>
      <c r="N261" s="366"/>
      <c r="O261" s="1552"/>
      <c r="P261" s="1553"/>
      <c r="Q261" s="1554"/>
      <c r="R261" s="1392">
        <v>1.4999999999999999E-2</v>
      </c>
      <c r="S261" s="367">
        <v>0.03</v>
      </c>
      <c r="T261" s="367">
        <v>4.4999999999999998E-2</v>
      </c>
      <c r="U261" s="367">
        <v>0.06</v>
      </c>
      <c r="V261" s="367">
        <v>7.5000000000000011E-2</v>
      </c>
      <c r="W261" s="367">
        <v>7.5000000000000011E-2</v>
      </c>
      <c r="X261" s="367">
        <v>7.5000000000000011E-2</v>
      </c>
      <c r="Y261" s="367">
        <v>7.5000000000000011E-2</v>
      </c>
      <c r="Z261" s="367">
        <v>7.5000000000000011E-2</v>
      </c>
      <c r="AA261" s="367">
        <v>7.5000000000000011E-2</v>
      </c>
      <c r="AB261" s="367">
        <v>7.5000000000000011E-2</v>
      </c>
      <c r="AC261" s="367">
        <v>7.5000000000000011E-2</v>
      </c>
      <c r="AD261" s="367">
        <v>7.5000000000000011E-2</v>
      </c>
      <c r="AE261" s="367">
        <v>7.5000000000000011E-2</v>
      </c>
      <c r="AF261" s="367">
        <v>7.5000000000000011E-2</v>
      </c>
      <c r="AG261" s="367">
        <v>7.5000000000000011E-2</v>
      </c>
      <c r="AH261" s="367">
        <v>7.5000000000000011E-2</v>
      </c>
      <c r="AI261" s="367">
        <v>7.5000000000000011E-2</v>
      </c>
      <c r="AJ261" s="367">
        <v>7.5000000000000011E-2</v>
      </c>
      <c r="AK261" s="367">
        <v>7.5000000000000011E-2</v>
      </c>
      <c r="AL261" s="367">
        <v>7.5000000000000011E-2</v>
      </c>
      <c r="AM261" s="367">
        <v>7.5000000000000011E-2</v>
      </c>
      <c r="AN261" s="367">
        <v>7.5000000000000011E-2</v>
      </c>
      <c r="AO261" s="367">
        <v>7.5000000000000011E-2</v>
      </c>
      <c r="AP261" s="367">
        <v>7.5000000000000011E-2</v>
      </c>
      <c r="AQ261" s="367">
        <v>7.5000000000000011E-2</v>
      </c>
      <c r="AR261" s="367">
        <v>7.5000000000000011E-2</v>
      </c>
      <c r="AS261" s="367">
        <v>7.5000000000000011E-2</v>
      </c>
      <c r="AT261" s="367">
        <v>7.5000000000000011E-2</v>
      </c>
      <c r="AU261" s="367">
        <v>7.5000000000000011E-2</v>
      </c>
      <c r="AV261" s="367">
        <v>7.5000000000000011E-2</v>
      </c>
      <c r="AW261" s="367">
        <v>7.5000000000000011E-2</v>
      </c>
      <c r="AX261" s="367">
        <v>7.5000000000000011E-2</v>
      </c>
      <c r="AY261" s="367">
        <v>7.5000000000000011E-2</v>
      </c>
      <c r="AZ261" s="367">
        <v>7.5000000000000011E-2</v>
      </c>
      <c r="BA261" s="367">
        <v>7.5000000000000011E-2</v>
      </c>
      <c r="BB261" s="367">
        <v>7.5000000000000011E-2</v>
      </c>
      <c r="BC261" s="367">
        <v>7.5000000000000011E-2</v>
      </c>
      <c r="BD261" s="367">
        <v>7.5000000000000011E-2</v>
      </c>
      <c r="BE261" s="367">
        <v>7.5000000000000011E-2</v>
      </c>
      <c r="BF261" s="367">
        <v>7.5000000000000011E-2</v>
      </c>
      <c r="BG261" s="367">
        <v>7.5000000000000011E-2</v>
      </c>
      <c r="BH261" s="367">
        <v>7.5000000000000011E-2</v>
      </c>
      <c r="BI261" s="367">
        <v>7.5000000000000011E-2</v>
      </c>
      <c r="BJ261" s="367">
        <v>7.5000000000000011E-2</v>
      </c>
      <c r="BK261" s="367">
        <v>7.5000000000000011E-2</v>
      </c>
      <c r="BL261" s="367">
        <v>7.5000000000000011E-2</v>
      </c>
      <c r="BM261" s="367">
        <v>7.5000000000000011E-2</v>
      </c>
      <c r="BN261" s="367">
        <v>7.5000000000000011E-2</v>
      </c>
      <c r="BO261" s="367">
        <v>7.5000000000000011E-2</v>
      </c>
      <c r="BP261" s="368"/>
      <c r="BQ261" s="355"/>
      <c r="BR261" s="355"/>
      <c r="BS261" s="355"/>
      <c r="BT261" s="355"/>
      <c r="BU261" s="355"/>
      <c r="BV261" s="355"/>
      <c r="BW261" s="355"/>
      <c r="BX261" s="355"/>
      <c r="BY261" s="355"/>
      <c r="BZ261" s="355"/>
      <c r="CA261" s="355"/>
      <c r="CB261" s="355"/>
      <c r="CC261" s="355"/>
      <c r="CD261" s="355"/>
      <c r="CE261" s="355"/>
      <c r="CF261" s="355"/>
      <c r="CG261" s="355"/>
      <c r="CH261" s="355"/>
      <c r="CI261" s="355"/>
      <c r="CJ261" s="355"/>
      <c r="CK261" s="355"/>
      <c r="CL261" s="355"/>
      <c r="CM261" s="355"/>
      <c r="CN261" s="356"/>
    </row>
    <row r="262" spans="2:92" ht="14.4" thickBot="1" x14ac:dyDescent="0.3">
      <c r="B26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2" s="1417" t="s">
        <v>2054</v>
      </c>
      <c r="D262" s="1418" t="s">
        <v>2053</v>
      </c>
      <c r="E262" s="1419" t="s">
        <v>1278</v>
      </c>
      <c r="F262" s="1420" t="str">
        <f>VLOOKUP(TBL5_OptBen[[#This Row],[Option Type (defined list)]],'Option Typs_Grps'!B$2:C$47, 2, FALSE)</f>
        <v>Customer Options</v>
      </c>
      <c r="G262" s="1417" t="s">
        <v>1783</v>
      </c>
      <c r="H262" s="1418" t="s">
        <v>1946</v>
      </c>
      <c r="I262" s="1421" t="s">
        <v>354</v>
      </c>
      <c r="J262" s="1422" t="s">
        <v>145</v>
      </c>
      <c r="K262" s="1423">
        <v>2</v>
      </c>
      <c r="L262" s="366"/>
      <c r="M262" s="366"/>
      <c r="N262" s="366"/>
      <c r="O262" s="1552"/>
      <c r="P262" s="1553"/>
      <c r="Q262" s="1554"/>
      <c r="R262" s="1392">
        <v>0</v>
      </c>
      <c r="S262" s="367">
        <v>8.7499999999999994E-2</v>
      </c>
      <c r="T262" s="367">
        <v>0.74750000000000005</v>
      </c>
      <c r="U262" s="367">
        <v>1.8695999999999999</v>
      </c>
      <c r="V262" s="367">
        <v>3.4392999999999998</v>
      </c>
      <c r="W262" s="367">
        <v>5.2717000000000001</v>
      </c>
      <c r="X262" s="367">
        <v>7.0327999999999999</v>
      </c>
      <c r="Y262" s="367">
        <v>8.5709999999999997</v>
      </c>
      <c r="Z262" s="367">
        <v>9.8887</v>
      </c>
      <c r="AA262" s="367">
        <v>10.0786</v>
      </c>
      <c r="AB262" s="367">
        <v>10.0786</v>
      </c>
      <c r="AC262" s="367">
        <v>10.0786</v>
      </c>
      <c r="AD262" s="367">
        <v>10.0786</v>
      </c>
      <c r="AE262" s="367">
        <v>10.0786</v>
      </c>
      <c r="AF262" s="367">
        <v>10.0786</v>
      </c>
      <c r="AG262" s="367">
        <v>10.0786</v>
      </c>
      <c r="AH262" s="367">
        <v>10.0786</v>
      </c>
      <c r="AI262" s="367">
        <v>10.0786</v>
      </c>
      <c r="AJ262" s="367">
        <v>10.0786</v>
      </c>
      <c r="AK262" s="367">
        <v>10.0786</v>
      </c>
      <c r="AL262" s="367">
        <v>10.0786</v>
      </c>
      <c r="AM262" s="367">
        <v>10.0786</v>
      </c>
      <c r="AN262" s="367">
        <v>10.0786</v>
      </c>
      <c r="AO262" s="367">
        <v>10.0786</v>
      </c>
      <c r="AP262" s="367">
        <v>10.0786</v>
      </c>
      <c r="AQ262" s="367">
        <v>10.0786</v>
      </c>
      <c r="AR262" s="367">
        <v>10.0786</v>
      </c>
      <c r="AS262" s="367">
        <v>10.0786</v>
      </c>
      <c r="AT262" s="367">
        <v>10.0786</v>
      </c>
      <c r="AU262" s="367">
        <v>10.0786</v>
      </c>
      <c r="AV262" s="367">
        <v>10.0786</v>
      </c>
      <c r="AW262" s="367">
        <v>10.0786</v>
      </c>
      <c r="AX262" s="367">
        <v>10.0786</v>
      </c>
      <c r="AY262" s="367">
        <v>10.0786</v>
      </c>
      <c r="AZ262" s="367">
        <v>10.0786</v>
      </c>
      <c r="BA262" s="367">
        <v>10.0786</v>
      </c>
      <c r="BB262" s="367">
        <v>10.0786</v>
      </c>
      <c r="BC262" s="367">
        <v>10.0786</v>
      </c>
      <c r="BD262" s="367">
        <v>10.0786</v>
      </c>
      <c r="BE262" s="367">
        <v>10.0786</v>
      </c>
      <c r="BF262" s="367">
        <v>10.0786</v>
      </c>
      <c r="BG262" s="367">
        <v>10.0786</v>
      </c>
      <c r="BH262" s="367">
        <v>10.0786</v>
      </c>
      <c r="BI262" s="367">
        <v>10.0786</v>
      </c>
      <c r="BJ262" s="367">
        <v>10.0786</v>
      </c>
      <c r="BK262" s="367">
        <v>10.0786</v>
      </c>
      <c r="BL262" s="367">
        <v>10.0786</v>
      </c>
      <c r="BM262" s="367">
        <v>10.0786</v>
      </c>
      <c r="BN262" s="367">
        <v>10.0786</v>
      </c>
      <c r="BO262" s="367">
        <v>10.0786</v>
      </c>
      <c r="BP262" s="368"/>
      <c r="BQ262" s="355"/>
      <c r="BR262" s="355"/>
      <c r="BS262" s="355"/>
      <c r="BT262" s="355"/>
      <c r="BU262" s="355"/>
      <c r="BV262" s="355"/>
      <c r="BW262" s="355"/>
      <c r="BX262" s="355"/>
      <c r="BY262" s="355"/>
      <c r="BZ262" s="355"/>
      <c r="CA262" s="355"/>
      <c r="CB262" s="355"/>
      <c r="CC262" s="355"/>
      <c r="CD262" s="355"/>
      <c r="CE262" s="355"/>
      <c r="CF262" s="355"/>
      <c r="CG262" s="355"/>
      <c r="CH262" s="355"/>
      <c r="CI262" s="355"/>
      <c r="CJ262" s="355"/>
      <c r="CK262" s="355"/>
      <c r="CL262" s="355"/>
      <c r="CM262" s="355"/>
      <c r="CN262" s="356"/>
    </row>
    <row r="263" spans="2:92" ht="14.4" thickBot="1" x14ac:dyDescent="0.3">
      <c r="B26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3" s="1417" t="s">
        <v>2086</v>
      </c>
      <c r="D263" s="1418" t="s">
        <v>2085</v>
      </c>
      <c r="E263" s="1419" t="s">
        <v>777</v>
      </c>
      <c r="F263" s="1420" t="str">
        <f>VLOOKUP(TBL5_OptBen[[#This Row],[Option Type (defined list)]],'Option Typs_Grps'!B$2:C$47, 2, FALSE)</f>
        <v>Customer Options</v>
      </c>
      <c r="G263" s="1417" t="s">
        <v>1783</v>
      </c>
      <c r="H263" s="1418" t="s">
        <v>1946</v>
      </c>
      <c r="I263" s="1421" t="s">
        <v>354</v>
      </c>
      <c r="J263" s="1422" t="s">
        <v>145</v>
      </c>
      <c r="K263" s="1423">
        <v>2</v>
      </c>
      <c r="L263" s="366"/>
      <c r="M263" s="366"/>
      <c r="N263" s="366"/>
      <c r="O263" s="1552"/>
      <c r="P263" s="1553"/>
      <c r="Q263" s="1554"/>
      <c r="R263" s="1392">
        <v>4.4000000000000004E-2</v>
      </c>
      <c r="S263" s="367">
        <v>8.8000000000000009E-2</v>
      </c>
      <c r="T263" s="367">
        <v>0.13200000000000001</v>
      </c>
      <c r="U263" s="367">
        <v>0.17600000000000002</v>
      </c>
      <c r="V263" s="367">
        <v>0.22</v>
      </c>
      <c r="W263" s="367">
        <v>0.26400000000000001</v>
      </c>
      <c r="X263" s="367">
        <v>0.308</v>
      </c>
      <c r="Y263" s="367">
        <v>0.35200000000000004</v>
      </c>
      <c r="Z263" s="367">
        <v>0.39600000000000002</v>
      </c>
      <c r="AA263" s="367">
        <v>0.44</v>
      </c>
      <c r="AB263" s="367">
        <v>0.48399999999999999</v>
      </c>
      <c r="AC263" s="367">
        <v>0.52800000000000002</v>
      </c>
      <c r="AD263" s="367">
        <v>0.57200000000000006</v>
      </c>
      <c r="AE263" s="367">
        <v>0.61599999999999999</v>
      </c>
      <c r="AF263" s="367">
        <v>0.65999999999999992</v>
      </c>
      <c r="AG263" s="367">
        <v>0.70400000000000007</v>
      </c>
      <c r="AH263" s="367">
        <v>0.748</v>
      </c>
      <c r="AI263" s="367">
        <v>0.79200000000000004</v>
      </c>
      <c r="AJ263" s="367">
        <v>0.83599999999999997</v>
      </c>
      <c r="AK263" s="367">
        <v>0.88</v>
      </c>
      <c r="AL263" s="367">
        <v>0.92400000000000004</v>
      </c>
      <c r="AM263" s="367">
        <v>0.96799999999999997</v>
      </c>
      <c r="AN263" s="367">
        <v>1.012</v>
      </c>
      <c r="AO263" s="367">
        <v>1.056</v>
      </c>
      <c r="AP263" s="367">
        <v>1.1000000000000001</v>
      </c>
      <c r="AQ263" s="367">
        <v>1.1000000000000001</v>
      </c>
      <c r="AR263" s="367">
        <v>1.1000000000000001</v>
      </c>
      <c r="AS263" s="367">
        <v>1.1000000000000001</v>
      </c>
      <c r="AT263" s="367">
        <v>1.1000000000000001</v>
      </c>
      <c r="AU263" s="367">
        <v>1.1000000000000001</v>
      </c>
      <c r="AV263" s="367">
        <v>1.1000000000000001</v>
      </c>
      <c r="AW263" s="367">
        <v>1.1000000000000001</v>
      </c>
      <c r="AX263" s="367">
        <v>1.1000000000000001</v>
      </c>
      <c r="AY263" s="367">
        <v>1.1000000000000001</v>
      </c>
      <c r="AZ263" s="367">
        <v>1.1000000000000001</v>
      </c>
      <c r="BA263" s="367">
        <v>1.1000000000000001</v>
      </c>
      <c r="BB263" s="367">
        <v>1.1000000000000001</v>
      </c>
      <c r="BC263" s="367">
        <v>1.1000000000000001</v>
      </c>
      <c r="BD263" s="367">
        <v>1.1000000000000001</v>
      </c>
      <c r="BE263" s="367">
        <v>1.1000000000000001</v>
      </c>
      <c r="BF263" s="367">
        <v>1.1000000000000001</v>
      </c>
      <c r="BG263" s="367">
        <v>1.1000000000000001</v>
      </c>
      <c r="BH263" s="367">
        <v>1.1000000000000001</v>
      </c>
      <c r="BI263" s="367">
        <v>1.1000000000000001</v>
      </c>
      <c r="BJ263" s="367">
        <v>1.1000000000000001</v>
      </c>
      <c r="BK263" s="367">
        <v>1.1000000000000001</v>
      </c>
      <c r="BL263" s="367">
        <v>1.1000000000000001</v>
      </c>
      <c r="BM263" s="367">
        <v>1.1000000000000001</v>
      </c>
      <c r="BN263" s="367">
        <v>1.1000000000000001</v>
      </c>
      <c r="BO263" s="367">
        <v>1.1000000000000001</v>
      </c>
      <c r="BP263" s="368"/>
      <c r="BQ263" s="355"/>
      <c r="BR263" s="355"/>
      <c r="BS263" s="355"/>
      <c r="BT263" s="355"/>
      <c r="BU263" s="355"/>
      <c r="BV263" s="355"/>
      <c r="BW263" s="355"/>
      <c r="BX263" s="355"/>
      <c r="BY263" s="355"/>
      <c r="BZ263" s="355"/>
      <c r="CA263" s="355"/>
      <c r="CB263" s="355"/>
      <c r="CC263" s="355"/>
      <c r="CD263" s="355"/>
      <c r="CE263" s="355"/>
      <c r="CF263" s="355"/>
      <c r="CG263" s="355"/>
      <c r="CH263" s="355"/>
      <c r="CI263" s="355"/>
      <c r="CJ263" s="355"/>
      <c r="CK263" s="355"/>
      <c r="CL263" s="355"/>
      <c r="CM263" s="355"/>
      <c r="CN263" s="356"/>
    </row>
    <row r="264" spans="2:92" ht="14.4" thickBot="1" x14ac:dyDescent="0.3">
      <c r="B26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4" s="1417" t="s">
        <v>2052</v>
      </c>
      <c r="D264" s="1418" t="s">
        <v>2051</v>
      </c>
      <c r="E264" s="1419" t="s">
        <v>777</v>
      </c>
      <c r="F264" s="1420" t="str">
        <f>VLOOKUP(TBL5_OptBen[[#This Row],[Option Type (defined list)]],'Option Typs_Grps'!B$2:C$47, 2, FALSE)</f>
        <v>Customer Options</v>
      </c>
      <c r="G264" s="1417" t="s">
        <v>1783</v>
      </c>
      <c r="H264" s="1418" t="s">
        <v>1946</v>
      </c>
      <c r="I264" s="1421" t="s">
        <v>354</v>
      </c>
      <c r="J264" s="1422" t="s">
        <v>145</v>
      </c>
      <c r="K264" s="1423">
        <v>2</v>
      </c>
      <c r="L264" s="366"/>
      <c r="M264" s="366"/>
      <c r="N264" s="366"/>
      <c r="O264" s="1552"/>
      <c r="P264" s="1553"/>
      <c r="Q264" s="1554"/>
      <c r="R264" s="1392">
        <v>1E-4</v>
      </c>
      <c r="S264" s="367">
        <v>2.9999999999999997E-4</v>
      </c>
      <c r="T264" s="367">
        <v>4.0000000000000002E-4</v>
      </c>
      <c r="U264" s="367">
        <v>5.9999999999999995E-4</v>
      </c>
      <c r="V264" s="367">
        <v>8.0000000000000004E-4</v>
      </c>
      <c r="W264" s="367">
        <v>1E-3</v>
      </c>
      <c r="X264" s="367">
        <v>1.2000000000000001E-3</v>
      </c>
      <c r="Y264" s="367">
        <v>1.2999999999999999E-3</v>
      </c>
      <c r="Z264" s="367">
        <v>1.5E-3</v>
      </c>
      <c r="AA264" s="367">
        <v>1.7000000000000001E-3</v>
      </c>
      <c r="AB264" s="367">
        <v>1.8E-3</v>
      </c>
      <c r="AC264" s="367">
        <v>2.0999999999999999E-3</v>
      </c>
      <c r="AD264" s="367">
        <v>2.3E-3</v>
      </c>
      <c r="AE264" s="367">
        <v>2.4000000000000002E-3</v>
      </c>
      <c r="AF264" s="367">
        <v>2.5999999999999999E-3</v>
      </c>
      <c r="AG264" s="367">
        <v>2.7000000000000001E-3</v>
      </c>
      <c r="AH264" s="367">
        <v>3.0000000000000001E-3</v>
      </c>
      <c r="AI264" s="367">
        <v>3.1999999999999997E-3</v>
      </c>
      <c r="AJ264" s="367">
        <v>3.3E-3</v>
      </c>
      <c r="AK264" s="367">
        <v>3.5000000000000001E-3</v>
      </c>
      <c r="AL264" s="367">
        <v>3.6999999999999997E-3</v>
      </c>
      <c r="AM264" s="367">
        <v>3.8E-3</v>
      </c>
      <c r="AN264" s="367">
        <v>4.1000000000000003E-3</v>
      </c>
      <c r="AO264" s="367">
        <v>4.1999999999999997E-3</v>
      </c>
      <c r="AP264" s="367">
        <v>4.4000000000000003E-3</v>
      </c>
      <c r="AQ264" s="367">
        <v>4.4000000000000003E-3</v>
      </c>
      <c r="AR264" s="367">
        <v>4.4000000000000003E-3</v>
      </c>
      <c r="AS264" s="367">
        <v>4.4000000000000003E-3</v>
      </c>
      <c r="AT264" s="367">
        <v>4.4000000000000003E-3</v>
      </c>
      <c r="AU264" s="367">
        <v>4.4000000000000003E-3</v>
      </c>
      <c r="AV264" s="367">
        <v>4.4000000000000003E-3</v>
      </c>
      <c r="AW264" s="367">
        <v>4.4000000000000003E-3</v>
      </c>
      <c r="AX264" s="367">
        <v>4.4000000000000003E-3</v>
      </c>
      <c r="AY264" s="367">
        <v>4.4000000000000003E-3</v>
      </c>
      <c r="AZ264" s="367">
        <v>4.4000000000000003E-3</v>
      </c>
      <c r="BA264" s="367">
        <v>4.4000000000000003E-3</v>
      </c>
      <c r="BB264" s="367">
        <v>4.4000000000000003E-3</v>
      </c>
      <c r="BC264" s="367">
        <v>4.4000000000000003E-3</v>
      </c>
      <c r="BD264" s="367">
        <v>4.4000000000000003E-3</v>
      </c>
      <c r="BE264" s="367">
        <v>4.4000000000000003E-3</v>
      </c>
      <c r="BF264" s="367">
        <v>4.4000000000000003E-3</v>
      </c>
      <c r="BG264" s="367">
        <v>4.4000000000000003E-3</v>
      </c>
      <c r="BH264" s="367">
        <v>4.4000000000000003E-3</v>
      </c>
      <c r="BI264" s="367">
        <v>4.4000000000000003E-3</v>
      </c>
      <c r="BJ264" s="367">
        <v>4.4000000000000003E-3</v>
      </c>
      <c r="BK264" s="367">
        <v>4.4000000000000003E-3</v>
      </c>
      <c r="BL264" s="367">
        <v>4.4000000000000003E-3</v>
      </c>
      <c r="BM264" s="367">
        <v>4.4000000000000003E-3</v>
      </c>
      <c r="BN264" s="367">
        <v>4.4000000000000003E-3</v>
      </c>
      <c r="BO264" s="367">
        <v>4.4000000000000003E-3</v>
      </c>
      <c r="BP264" s="368"/>
      <c r="BQ264" s="355"/>
      <c r="BR264" s="355"/>
      <c r="BS264" s="355"/>
      <c r="BT264" s="355"/>
      <c r="BU264" s="355"/>
      <c r="BV264" s="355"/>
      <c r="BW264" s="355"/>
      <c r="BX264" s="355"/>
      <c r="BY264" s="355"/>
      <c r="BZ264" s="355"/>
      <c r="CA264" s="355"/>
      <c r="CB264" s="355"/>
      <c r="CC264" s="355"/>
      <c r="CD264" s="355"/>
      <c r="CE264" s="355"/>
      <c r="CF264" s="355"/>
      <c r="CG264" s="355"/>
      <c r="CH264" s="355"/>
      <c r="CI264" s="355"/>
      <c r="CJ264" s="355"/>
      <c r="CK264" s="355"/>
      <c r="CL264" s="355"/>
      <c r="CM264" s="355"/>
      <c r="CN264" s="356"/>
    </row>
    <row r="265" spans="2:92" ht="14.4" thickBot="1" x14ac:dyDescent="0.3">
      <c r="B26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5" s="1417" t="s">
        <v>1685</v>
      </c>
      <c r="D265" s="1418" t="s">
        <v>1874</v>
      </c>
      <c r="E265" s="1419" t="s">
        <v>773</v>
      </c>
      <c r="F265" s="1420" t="str">
        <f>VLOOKUP(TBL5_OptBen[[#This Row],[Option Type (defined list)]],'Option Typs_Grps'!B$2:C$47, 2, FALSE)</f>
        <v>Distribution Options</v>
      </c>
      <c r="G265" s="1417" t="s">
        <v>1783</v>
      </c>
      <c r="H265" s="1418" t="s">
        <v>1946</v>
      </c>
      <c r="I265" s="1421" t="s">
        <v>354</v>
      </c>
      <c r="J265" s="1422" t="s">
        <v>145</v>
      </c>
      <c r="K265" s="1423">
        <v>2</v>
      </c>
      <c r="L265" s="366"/>
      <c r="M265" s="366"/>
      <c r="N265" s="366"/>
      <c r="O265" s="1552"/>
      <c r="P265" s="1553"/>
      <c r="Q265" s="1554"/>
      <c r="R265" s="1392"/>
      <c r="S265" s="367"/>
      <c r="T265" s="367"/>
      <c r="U265" s="367"/>
      <c r="V265" s="367"/>
      <c r="W265" s="367"/>
      <c r="X265" s="367"/>
      <c r="Y265" s="367"/>
      <c r="Z265" s="367">
        <v>4.0999999999999996</v>
      </c>
      <c r="AA265" s="367">
        <v>4.0999999999999996</v>
      </c>
      <c r="AB265" s="367">
        <v>4.0999999999999996</v>
      </c>
      <c r="AC265" s="367">
        <v>4.0999999999999996</v>
      </c>
      <c r="AD265" s="367">
        <v>4.0999999999999996</v>
      </c>
      <c r="AE265" s="367">
        <v>4.0999999999999996</v>
      </c>
      <c r="AF265" s="367">
        <v>4.0999999999999996</v>
      </c>
      <c r="AG265" s="367">
        <v>4.0999999999999996</v>
      </c>
      <c r="AH265" s="367">
        <v>4.0999999999999996</v>
      </c>
      <c r="AI265" s="367">
        <v>4.0999999999999996</v>
      </c>
      <c r="AJ265" s="367">
        <v>4.0999999999999996</v>
      </c>
      <c r="AK265" s="367">
        <v>4.0999999999999996</v>
      </c>
      <c r="AL265" s="367">
        <v>4.0999999999999996</v>
      </c>
      <c r="AM265" s="367">
        <v>4.0999999999999996</v>
      </c>
      <c r="AN265" s="367">
        <v>4.0999999999999996</v>
      </c>
      <c r="AO265" s="367">
        <v>4.0999999999999996</v>
      </c>
      <c r="AP265" s="367">
        <v>4.0999999999999996</v>
      </c>
      <c r="AQ265" s="367">
        <v>4.0999999999999996</v>
      </c>
      <c r="AR265" s="367">
        <v>4.0999999999999996</v>
      </c>
      <c r="AS265" s="367">
        <v>4.0999999999999996</v>
      </c>
      <c r="AT265" s="367">
        <v>4.0999999999999996</v>
      </c>
      <c r="AU265" s="367">
        <v>4.0999999999999996</v>
      </c>
      <c r="AV265" s="367">
        <v>4.0999999999999996</v>
      </c>
      <c r="AW265" s="367">
        <v>4.0999999999999996</v>
      </c>
      <c r="AX265" s="367">
        <v>4.0999999999999996</v>
      </c>
      <c r="AY265" s="367">
        <v>4.0999999999999996</v>
      </c>
      <c r="AZ265" s="367">
        <v>4.0999999999999996</v>
      </c>
      <c r="BA265" s="367">
        <v>4.0999999999999996</v>
      </c>
      <c r="BB265" s="367">
        <v>4.0999999999999996</v>
      </c>
      <c r="BC265" s="367">
        <v>4.0999999999999996</v>
      </c>
      <c r="BD265" s="367">
        <v>4.0999999999999996</v>
      </c>
      <c r="BE265" s="367">
        <v>4.0999999999999996</v>
      </c>
      <c r="BF265" s="367">
        <v>4.0999999999999996</v>
      </c>
      <c r="BG265" s="367">
        <v>4.0999999999999996</v>
      </c>
      <c r="BH265" s="367">
        <v>4.0999999999999996</v>
      </c>
      <c r="BI265" s="367">
        <v>4.0999999999999996</v>
      </c>
      <c r="BJ265" s="367">
        <v>4.0999999999999996</v>
      </c>
      <c r="BK265" s="367">
        <v>4.0999999999999996</v>
      </c>
      <c r="BL265" s="367">
        <v>4.0999999999999996</v>
      </c>
      <c r="BM265" s="367">
        <v>4.0999999999999996</v>
      </c>
      <c r="BN265" s="367">
        <v>4.0999999999999996</v>
      </c>
      <c r="BO265" s="367">
        <v>4.0999999999999996</v>
      </c>
      <c r="BP265" s="368"/>
      <c r="BQ265" s="355"/>
      <c r="BR265" s="355"/>
      <c r="BS265" s="355"/>
      <c r="BT265" s="355"/>
      <c r="BU265" s="355"/>
      <c r="BV265" s="355"/>
      <c r="BW265" s="355"/>
      <c r="BX265" s="355"/>
      <c r="BY265" s="355"/>
      <c r="BZ265" s="355"/>
      <c r="CA265" s="355"/>
      <c r="CB265" s="355"/>
      <c r="CC265" s="355"/>
      <c r="CD265" s="355"/>
      <c r="CE265" s="355"/>
      <c r="CF265" s="355"/>
      <c r="CG265" s="355"/>
      <c r="CH265" s="355"/>
      <c r="CI265" s="355"/>
      <c r="CJ265" s="355"/>
      <c r="CK265" s="355"/>
      <c r="CL265" s="355"/>
      <c r="CM265" s="355"/>
      <c r="CN265" s="356"/>
    </row>
    <row r="266" spans="2:92" ht="14.4" thickBot="1" x14ac:dyDescent="0.3">
      <c r="B26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6" s="1417" t="s">
        <v>2226</v>
      </c>
      <c r="D266" s="1418" t="s">
        <v>2225</v>
      </c>
      <c r="E266" s="1419" t="s">
        <v>773</v>
      </c>
      <c r="F266" s="1420" t="str">
        <f>VLOOKUP(TBL5_OptBen[[#This Row],[Option Type (defined list)]],'Option Typs_Grps'!B$2:C$47, 2, FALSE)</f>
        <v>Distribution Options</v>
      </c>
      <c r="G266" s="1417" t="s">
        <v>1783</v>
      </c>
      <c r="H266" s="1418" t="s">
        <v>1946</v>
      </c>
      <c r="I266" s="1421" t="s">
        <v>354</v>
      </c>
      <c r="J266" s="1422" t="s">
        <v>145</v>
      </c>
      <c r="K266" s="1423">
        <v>2</v>
      </c>
      <c r="L266" s="366"/>
      <c r="M266" s="366"/>
      <c r="N266" s="366"/>
      <c r="O266" s="1552"/>
      <c r="P266" s="1553"/>
      <c r="Q266" s="1554"/>
      <c r="R266" s="1392"/>
      <c r="S266" s="367"/>
      <c r="T266" s="367"/>
      <c r="U266" s="367"/>
      <c r="V266" s="367"/>
      <c r="W266" s="367"/>
      <c r="X266" s="367"/>
      <c r="Y266" s="367"/>
      <c r="Z266" s="367"/>
      <c r="AA266" s="367"/>
      <c r="AB266" s="367"/>
      <c r="AC266" s="367"/>
      <c r="AD266" s="367"/>
      <c r="AE266" s="367"/>
      <c r="AF266" s="367">
        <v>0</v>
      </c>
      <c r="AG266" s="367">
        <v>0</v>
      </c>
      <c r="AH266" s="367">
        <v>0</v>
      </c>
      <c r="AI266" s="367">
        <v>0</v>
      </c>
      <c r="AJ266" s="367">
        <v>0</v>
      </c>
      <c r="AK266" s="367">
        <v>0</v>
      </c>
      <c r="AL266" s="367">
        <v>0</v>
      </c>
      <c r="AM266" s="367">
        <v>0</v>
      </c>
      <c r="AN266" s="367">
        <v>0</v>
      </c>
      <c r="AO266" s="367">
        <v>0</v>
      </c>
      <c r="AP266" s="367">
        <v>0</v>
      </c>
      <c r="AQ266" s="367">
        <v>0</v>
      </c>
      <c r="AR266" s="367">
        <v>0</v>
      </c>
      <c r="AS266" s="367">
        <v>0</v>
      </c>
      <c r="AT266" s="367">
        <v>0</v>
      </c>
      <c r="AU266" s="367">
        <v>0</v>
      </c>
      <c r="AV266" s="367">
        <v>0</v>
      </c>
      <c r="AW266" s="367">
        <v>0</v>
      </c>
      <c r="AX266" s="367">
        <v>0</v>
      </c>
      <c r="AY266" s="367">
        <v>0</v>
      </c>
      <c r="AZ266" s="367">
        <v>0</v>
      </c>
      <c r="BA266" s="367">
        <v>0</v>
      </c>
      <c r="BB266" s="367">
        <v>0</v>
      </c>
      <c r="BC266" s="367">
        <v>0</v>
      </c>
      <c r="BD266" s="367">
        <v>0</v>
      </c>
      <c r="BE266" s="367">
        <v>0</v>
      </c>
      <c r="BF266" s="367">
        <v>0</v>
      </c>
      <c r="BG266" s="367">
        <v>0</v>
      </c>
      <c r="BH266" s="367">
        <v>0</v>
      </c>
      <c r="BI266" s="367">
        <v>0</v>
      </c>
      <c r="BJ266" s="367">
        <v>0</v>
      </c>
      <c r="BK266" s="367">
        <v>0</v>
      </c>
      <c r="BL266" s="367">
        <v>0</v>
      </c>
      <c r="BM266" s="367">
        <v>0</v>
      </c>
      <c r="BN266" s="367">
        <v>0</v>
      </c>
      <c r="BO266" s="367">
        <v>0</v>
      </c>
      <c r="BP266" s="368"/>
      <c r="BQ266" s="355"/>
      <c r="BR266" s="355"/>
      <c r="BS266" s="355"/>
      <c r="BT266" s="355"/>
      <c r="BU266" s="355"/>
      <c r="BV266" s="355"/>
      <c r="BW266" s="355"/>
      <c r="BX266" s="355"/>
      <c r="BY266" s="355"/>
      <c r="BZ266" s="355"/>
      <c r="CA266" s="355"/>
      <c r="CB266" s="355"/>
      <c r="CC266" s="355"/>
      <c r="CD266" s="355"/>
      <c r="CE266" s="355"/>
      <c r="CF266" s="355"/>
      <c r="CG266" s="355"/>
      <c r="CH266" s="355"/>
      <c r="CI266" s="355"/>
      <c r="CJ266" s="355"/>
      <c r="CK266" s="355"/>
      <c r="CL266" s="355"/>
      <c r="CM266" s="355"/>
      <c r="CN266" s="356"/>
    </row>
    <row r="267" spans="2:92" ht="14.4" thickBot="1" x14ac:dyDescent="0.3">
      <c r="B26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7" s="1417" t="s">
        <v>2224</v>
      </c>
      <c r="D267" s="1418" t="s">
        <v>2223</v>
      </c>
      <c r="E267" s="1419" t="s">
        <v>773</v>
      </c>
      <c r="F267" s="1420" t="str">
        <f>VLOOKUP(TBL5_OptBen[[#This Row],[Option Type (defined list)]],'Option Typs_Grps'!B$2:C$47, 2, FALSE)</f>
        <v>Distribution Options</v>
      </c>
      <c r="G267" s="1417" t="s">
        <v>1783</v>
      </c>
      <c r="H267" s="1418" t="s">
        <v>1946</v>
      </c>
      <c r="I267" s="1421" t="s">
        <v>354</v>
      </c>
      <c r="J267" s="1422" t="s">
        <v>145</v>
      </c>
      <c r="K267" s="1423">
        <v>2</v>
      </c>
      <c r="L267" s="366"/>
      <c r="M267" s="366"/>
      <c r="N267" s="366"/>
      <c r="O267" s="1552"/>
      <c r="P267" s="1553"/>
      <c r="Q267" s="1554"/>
      <c r="R267" s="1392"/>
      <c r="S267" s="367"/>
      <c r="T267" s="367"/>
      <c r="U267" s="367"/>
      <c r="V267" s="367"/>
      <c r="W267" s="367"/>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c r="AS267" s="367">
        <v>0</v>
      </c>
      <c r="AT267" s="367">
        <v>0</v>
      </c>
      <c r="AU267" s="367">
        <v>0</v>
      </c>
      <c r="AV267" s="367">
        <v>0</v>
      </c>
      <c r="AW267" s="367">
        <v>0</v>
      </c>
      <c r="AX267" s="367">
        <v>0</v>
      </c>
      <c r="AY267" s="367">
        <v>0</v>
      </c>
      <c r="AZ267" s="367">
        <v>0</v>
      </c>
      <c r="BA267" s="367">
        <v>0</v>
      </c>
      <c r="BB267" s="367">
        <v>0</v>
      </c>
      <c r="BC267" s="367">
        <v>0</v>
      </c>
      <c r="BD267" s="367">
        <v>0</v>
      </c>
      <c r="BE267" s="367">
        <v>0</v>
      </c>
      <c r="BF267" s="367">
        <v>0</v>
      </c>
      <c r="BG267" s="367">
        <v>0</v>
      </c>
      <c r="BH267" s="367">
        <v>0</v>
      </c>
      <c r="BI267" s="367">
        <v>0</v>
      </c>
      <c r="BJ267" s="367">
        <v>0</v>
      </c>
      <c r="BK267" s="367">
        <v>0</v>
      </c>
      <c r="BL267" s="367">
        <v>0</v>
      </c>
      <c r="BM267" s="367">
        <v>0</v>
      </c>
      <c r="BN267" s="367">
        <v>0</v>
      </c>
      <c r="BO267" s="367">
        <v>0</v>
      </c>
      <c r="BP267" s="368"/>
      <c r="BQ267" s="355"/>
      <c r="BR267" s="355"/>
      <c r="BS267" s="355"/>
      <c r="BT267" s="355"/>
      <c r="BU267" s="355"/>
      <c r="BV267" s="355"/>
      <c r="BW267" s="355"/>
      <c r="BX267" s="355"/>
      <c r="BY267" s="355"/>
      <c r="BZ267" s="355"/>
      <c r="CA267" s="355"/>
      <c r="CB267" s="355"/>
      <c r="CC267" s="355"/>
      <c r="CD267" s="355"/>
      <c r="CE267" s="355"/>
      <c r="CF267" s="355"/>
      <c r="CG267" s="355"/>
      <c r="CH267" s="355"/>
      <c r="CI267" s="355"/>
      <c r="CJ267" s="355"/>
      <c r="CK267" s="355"/>
      <c r="CL267" s="355"/>
      <c r="CM267" s="355"/>
      <c r="CN267" s="356"/>
    </row>
    <row r="268" spans="2:92" ht="14.4" thickBot="1" x14ac:dyDescent="0.3">
      <c r="B26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68" s="1417" t="s">
        <v>1686</v>
      </c>
      <c r="D268" s="1418" t="s">
        <v>1875</v>
      </c>
      <c r="E268" s="1419" t="s">
        <v>764</v>
      </c>
      <c r="F268" s="1420" t="str">
        <f>VLOOKUP(TBL5_OptBen[[#This Row],[Option Type (defined list)]],'Option Typs_Grps'!B$2:C$47, 2, FALSE)</f>
        <v>Resource Options</v>
      </c>
      <c r="G268" s="1417" t="s">
        <v>1783</v>
      </c>
      <c r="H268" s="1418" t="s">
        <v>1946</v>
      </c>
      <c r="I268" s="1421" t="s">
        <v>354</v>
      </c>
      <c r="J268" s="1422" t="s">
        <v>145</v>
      </c>
      <c r="K268" s="1423">
        <v>2</v>
      </c>
      <c r="L268" s="366"/>
      <c r="M268" s="366"/>
      <c r="N268" s="366">
        <v>3.4</v>
      </c>
      <c r="O268" s="1552">
        <v>3.4</v>
      </c>
      <c r="P268" s="1553">
        <v>3.4</v>
      </c>
      <c r="Q268" s="1554">
        <v>3.4</v>
      </c>
      <c r="R268" s="1392">
        <v>3.4</v>
      </c>
      <c r="S268" s="367">
        <v>3.4</v>
      </c>
      <c r="T268" s="367">
        <v>3.4</v>
      </c>
      <c r="U268" s="367">
        <v>3.4</v>
      </c>
      <c r="V268" s="367">
        <v>3.4</v>
      </c>
      <c r="W268" s="367">
        <v>3.4</v>
      </c>
      <c r="X268" s="367">
        <v>3.4</v>
      </c>
      <c r="Y268" s="367">
        <v>3.4</v>
      </c>
      <c r="Z268" s="367">
        <v>3.4</v>
      </c>
      <c r="AA268" s="367">
        <v>3.4</v>
      </c>
      <c r="AB268" s="367">
        <v>3.4</v>
      </c>
      <c r="AC268" s="367">
        <v>3.4</v>
      </c>
      <c r="AD268" s="367">
        <v>3.4</v>
      </c>
      <c r="AE268" s="367">
        <v>3.4</v>
      </c>
      <c r="AF268" s="367">
        <v>3.4</v>
      </c>
      <c r="AG268" s="367">
        <v>3.4</v>
      </c>
      <c r="AH268" s="367">
        <v>0</v>
      </c>
      <c r="AI268" s="367">
        <v>0</v>
      </c>
      <c r="AJ268" s="367">
        <v>0</v>
      </c>
      <c r="AK268" s="367">
        <v>0</v>
      </c>
      <c r="AL268" s="367">
        <v>0</v>
      </c>
      <c r="AM268" s="367">
        <v>0</v>
      </c>
      <c r="AN268" s="367">
        <v>0</v>
      </c>
      <c r="AO268" s="367">
        <v>0</v>
      </c>
      <c r="AP268" s="367">
        <v>0</v>
      </c>
      <c r="AQ268" s="367">
        <v>0</v>
      </c>
      <c r="AR268" s="367">
        <v>0</v>
      </c>
      <c r="AS268" s="367">
        <v>0</v>
      </c>
      <c r="AT268" s="367">
        <v>0</v>
      </c>
      <c r="AU268" s="367">
        <v>0</v>
      </c>
      <c r="AV268" s="367">
        <v>0</v>
      </c>
      <c r="AW268" s="367">
        <v>0</v>
      </c>
      <c r="AX268" s="367">
        <v>0</v>
      </c>
      <c r="AY268" s="367">
        <v>0</v>
      </c>
      <c r="AZ268" s="367">
        <v>0</v>
      </c>
      <c r="BA268" s="367">
        <v>0</v>
      </c>
      <c r="BB268" s="367">
        <v>0</v>
      </c>
      <c r="BC268" s="367">
        <v>0</v>
      </c>
      <c r="BD268" s="367">
        <v>0</v>
      </c>
      <c r="BE268" s="367">
        <v>0</v>
      </c>
      <c r="BF268" s="367">
        <v>0</v>
      </c>
      <c r="BG268" s="367">
        <v>0</v>
      </c>
      <c r="BH268" s="367">
        <v>0</v>
      </c>
      <c r="BI268" s="367">
        <v>0</v>
      </c>
      <c r="BJ268" s="367">
        <v>0</v>
      </c>
      <c r="BK268" s="367">
        <v>0</v>
      </c>
      <c r="BL268" s="367">
        <v>0</v>
      </c>
      <c r="BM268" s="367">
        <v>0</v>
      </c>
      <c r="BN268" s="367">
        <v>0</v>
      </c>
      <c r="BO268" s="367">
        <v>0</v>
      </c>
      <c r="BP268" s="368"/>
      <c r="BQ268" s="355"/>
      <c r="BR268" s="355"/>
      <c r="BS268" s="355"/>
      <c r="BT268" s="355"/>
      <c r="BU268" s="355"/>
      <c r="BV268" s="355"/>
      <c r="BW268" s="355"/>
      <c r="BX268" s="355"/>
      <c r="BY268" s="355"/>
      <c r="BZ268" s="355"/>
      <c r="CA268" s="355"/>
      <c r="CB268" s="355"/>
      <c r="CC268" s="355"/>
      <c r="CD268" s="355"/>
      <c r="CE268" s="355"/>
      <c r="CF268" s="355"/>
      <c r="CG268" s="355"/>
      <c r="CH268" s="355"/>
      <c r="CI268" s="355"/>
      <c r="CJ268" s="355"/>
      <c r="CK268" s="355"/>
      <c r="CL268" s="355"/>
      <c r="CM268" s="355"/>
      <c r="CN268" s="356"/>
    </row>
    <row r="269" spans="2:92" ht="14.4" thickBot="1" x14ac:dyDescent="0.3">
      <c r="B26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9" s="1417" t="s">
        <v>1687</v>
      </c>
      <c r="D269" s="1418" t="s">
        <v>1592</v>
      </c>
      <c r="E269" s="1419" t="s">
        <v>1288</v>
      </c>
      <c r="F269" s="1420" t="str">
        <f>VLOOKUP(TBL5_OptBen[[#This Row],[Option Type (defined list)]],'Option Typs_Grps'!B$2:C$47, 2, FALSE)</f>
        <v>Customer Options</v>
      </c>
      <c r="G269" s="1417" t="s">
        <v>1783</v>
      </c>
      <c r="H269" s="1418" t="s">
        <v>1946</v>
      </c>
      <c r="I269" s="1421" t="s">
        <v>354</v>
      </c>
      <c r="J269" s="1422" t="s">
        <v>145</v>
      </c>
      <c r="K269" s="1423">
        <v>2</v>
      </c>
      <c r="L269" s="366"/>
      <c r="M269" s="366"/>
      <c r="N269" s="366">
        <v>5.3</v>
      </c>
      <c r="O269" s="1552">
        <v>5.3</v>
      </c>
      <c r="P269" s="1553">
        <v>5.3</v>
      </c>
      <c r="Q269" s="1554">
        <v>5.3</v>
      </c>
      <c r="R269" s="1392">
        <v>5.3</v>
      </c>
      <c r="S269" s="367">
        <v>5.3</v>
      </c>
      <c r="T269" s="367">
        <v>5.3</v>
      </c>
      <c r="U269" s="367">
        <v>5.3</v>
      </c>
      <c r="V269" s="367">
        <v>5.3</v>
      </c>
      <c r="W269" s="367">
        <v>5.3</v>
      </c>
      <c r="X269" s="367">
        <v>5.3</v>
      </c>
      <c r="Y269" s="367">
        <v>5.3</v>
      </c>
      <c r="Z269" s="367">
        <v>5.3</v>
      </c>
      <c r="AA269" s="367">
        <v>5.3</v>
      </c>
      <c r="AB269" s="367">
        <v>5.3</v>
      </c>
      <c r="AC269" s="367">
        <v>5.3</v>
      </c>
      <c r="AD269" s="367">
        <v>5.3</v>
      </c>
      <c r="AE269" s="367">
        <v>5.3</v>
      </c>
      <c r="AF269" s="367">
        <v>5.3</v>
      </c>
      <c r="AG269" s="367">
        <v>5.3</v>
      </c>
      <c r="AH269" s="367">
        <v>5.3</v>
      </c>
      <c r="AI269" s="367">
        <v>5.3</v>
      </c>
      <c r="AJ269" s="367">
        <v>5.3</v>
      </c>
      <c r="AK269" s="367">
        <v>5.3</v>
      </c>
      <c r="AL269" s="367">
        <v>5.3</v>
      </c>
      <c r="AM269" s="367">
        <v>5.3</v>
      </c>
      <c r="AN269" s="367">
        <v>5.3</v>
      </c>
      <c r="AO269" s="367">
        <v>5.3</v>
      </c>
      <c r="AP269" s="367">
        <v>5.3</v>
      </c>
      <c r="AQ269" s="367">
        <v>5.3</v>
      </c>
      <c r="AR269" s="367">
        <v>5.3</v>
      </c>
      <c r="AS269" s="367">
        <v>5.3</v>
      </c>
      <c r="AT269" s="367">
        <v>5.3</v>
      </c>
      <c r="AU269" s="367">
        <v>5.3</v>
      </c>
      <c r="AV269" s="367">
        <v>5.3</v>
      </c>
      <c r="AW269" s="367">
        <v>5.3</v>
      </c>
      <c r="AX269" s="367">
        <v>5.3</v>
      </c>
      <c r="AY269" s="367">
        <v>5.3</v>
      </c>
      <c r="AZ269" s="367">
        <v>5.3</v>
      </c>
      <c r="BA269" s="367">
        <v>5.3</v>
      </c>
      <c r="BB269" s="367">
        <v>5.3</v>
      </c>
      <c r="BC269" s="367">
        <v>5.3</v>
      </c>
      <c r="BD269" s="367">
        <v>5.3</v>
      </c>
      <c r="BE269" s="367">
        <v>5.3</v>
      </c>
      <c r="BF269" s="367">
        <v>5.3</v>
      </c>
      <c r="BG269" s="367">
        <v>5.3</v>
      </c>
      <c r="BH269" s="367">
        <v>5.3</v>
      </c>
      <c r="BI269" s="367">
        <v>5.3</v>
      </c>
      <c r="BJ269" s="367">
        <v>5.3</v>
      </c>
      <c r="BK269" s="367">
        <v>5.3</v>
      </c>
      <c r="BL269" s="367">
        <v>5.3</v>
      </c>
      <c r="BM269" s="367">
        <v>5.3</v>
      </c>
      <c r="BN269" s="367">
        <v>5.3</v>
      </c>
      <c r="BO269" s="367">
        <v>5.3</v>
      </c>
      <c r="BP269" s="368"/>
      <c r="BQ269" s="355"/>
      <c r="BR269" s="355"/>
      <c r="BS269" s="355"/>
      <c r="BT269" s="355"/>
      <c r="BU269" s="355"/>
      <c r="BV269" s="355"/>
      <c r="BW269" s="355"/>
      <c r="BX269" s="355"/>
      <c r="BY269" s="355"/>
      <c r="BZ269" s="355"/>
      <c r="CA269" s="355"/>
      <c r="CB269" s="355"/>
      <c r="CC269" s="355"/>
      <c r="CD269" s="355"/>
      <c r="CE269" s="355"/>
      <c r="CF269" s="355"/>
      <c r="CG269" s="355"/>
      <c r="CH269" s="355"/>
      <c r="CI269" s="355"/>
      <c r="CJ269" s="355"/>
      <c r="CK269" s="355"/>
      <c r="CL269" s="355"/>
      <c r="CM269" s="355"/>
      <c r="CN269" s="356"/>
    </row>
    <row r="270" spans="2:92" ht="14.4" thickBot="1" x14ac:dyDescent="0.3">
      <c r="B27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0" s="1417" t="s">
        <v>1688</v>
      </c>
      <c r="D270" s="1418" t="s">
        <v>1593</v>
      </c>
      <c r="E270" s="1419" t="s">
        <v>1288</v>
      </c>
      <c r="F270" s="1420" t="str">
        <f>VLOOKUP(TBL5_OptBen[[#This Row],[Option Type (defined list)]],'Option Typs_Grps'!B$2:C$47, 2, FALSE)</f>
        <v>Customer Options</v>
      </c>
      <c r="G270" s="1417" t="s">
        <v>1783</v>
      </c>
      <c r="H270" s="1418" t="s">
        <v>1946</v>
      </c>
      <c r="I270" s="1421" t="s">
        <v>354</v>
      </c>
      <c r="J270" s="1422" t="s">
        <v>145</v>
      </c>
      <c r="K270" s="1423">
        <v>2</v>
      </c>
      <c r="L270" s="366"/>
      <c r="M270" s="366"/>
      <c r="N270" s="366">
        <v>13.5</v>
      </c>
      <c r="O270" s="1552">
        <v>13.5</v>
      </c>
      <c r="P270" s="1553">
        <v>13.5</v>
      </c>
      <c r="Q270" s="1554">
        <v>13.5</v>
      </c>
      <c r="R270" s="1392">
        <v>13.5</v>
      </c>
      <c r="S270" s="367">
        <v>13.5</v>
      </c>
      <c r="T270" s="367">
        <v>13.5</v>
      </c>
      <c r="U270" s="367">
        <v>13.5</v>
      </c>
      <c r="V270" s="367">
        <v>13.5</v>
      </c>
      <c r="W270" s="367">
        <v>13.5</v>
      </c>
      <c r="X270" s="367">
        <v>13.5</v>
      </c>
      <c r="Y270" s="367">
        <v>13.5</v>
      </c>
      <c r="Z270" s="367">
        <v>13.5</v>
      </c>
      <c r="AA270" s="367">
        <v>13.5</v>
      </c>
      <c r="AB270" s="367">
        <v>13.5</v>
      </c>
      <c r="AC270" s="367">
        <v>13.5</v>
      </c>
      <c r="AD270" s="367">
        <v>13.5</v>
      </c>
      <c r="AE270" s="367">
        <v>13.5</v>
      </c>
      <c r="AF270" s="367">
        <v>13.5</v>
      </c>
      <c r="AG270" s="367">
        <v>13.5</v>
      </c>
      <c r="AH270" s="367">
        <v>13.5</v>
      </c>
      <c r="AI270" s="367">
        <v>13.5</v>
      </c>
      <c r="AJ270" s="367">
        <v>13.5</v>
      </c>
      <c r="AK270" s="367">
        <v>13.5</v>
      </c>
      <c r="AL270" s="367">
        <v>13.5</v>
      </c>
      <c r="AM270" s="367">
        <v>13.5</v>
      </c>
      <c r="AN270" s="367">
        <v>13.5</v>
      </c>
      <c r="AO270" s="367">
        <v>13.5</v>
      </c>
      <c r="AP270" s="367">
        <v>13.5</v>
      </c>
      <c r="AQ270" s="367">
        <v>13.5</v>
      </c>
      <c r="AR270" s="367">
        <v>13.5</v>
      </c>
      <c r="AS270" s="367">
        <v>13.5</v>
      </c>
      <c r="AT270" s="367">
        <v>13.5</v>
      </c>
      <c r="AU270" s="367">
        <v>13.5</v>
      </c>
      <c r="AV270" s="367">
        <v>13.5</v>
      </c>
      <c r="AW270" s="367">
        <v>13.5</v>
      </c>
      <c r="AX270" s="367">
        <v>13.5</v>
      </c>
      <c r="AY270" s="367">
        <v>13.5</v>
      </c>
      <c r="AZ270" s="367">
        <v>13.5</v>
      </c>
      <c r="BA270" s="367">
        <v>13.5</v>
      </c>
      <c r="BB270" s="367">
        <v>13.5</v>
      </c>
      <c r="BC270" s="367">
        <v>13.5</v>
      </c>
      <c r="BD270" s="367">
        <v>13.5</v>
      </c>
      <c r="BE270" s="367">
        <v>13.5</v>
      </c>
      <c r="BF270" s="367">
        <v>13.5</v>
      </c>
      <c r="BG270" s="367">
        <v>13.5</v>
      </c>
      <c r="BH270" s="367">
        <v>13.5</v>
      </c>
      <c r="BI270" s="367">
        <v>13.5</v>
      </c>
      <c r="BJ270" s="367">
        <v>13.5</v>
      </c>
      <c r="BK270" s="367">
        <v>13.5</v>
      </c>
      <c r="BL270" s="367">
        <v>13.5</v>
      </c>
      <c r="BM270" s="367">
        <v>13.5</v>
      </c>
      <c r="BN270" s="367">
        <v>13.5</v>
      </c>
      <c r="BO270" s="367">
        <v>13.5</v>
      </c>
      <c r="BP270" s="368"/>
      <c r="BQ270" s="355"/>
      <c r="BR270" s="355"/>
      <c r="BS270" s="355"/>
      <c r="BT270" s="355"/>
      <c r="BU270" s="355"/>
      <c r="BV270" s="355"/>
      <c r="BW270" s="355"/>
      <c r="BX270" s="355"/>
      <c r="BY270" s="355"/>
      <c r="BZ270" s="355"/>
      <c r="CA270" s="355"/>
      <c r="CB270" s="355"/>
      <c r="CC270" s="355"/>
      <c r="CD270" s="355"/>
      <c r="CE270" s="355"/>
      <c r="CF270" s="355"/>
      <c r="CG270" s="355"/>
      <c r="CH270" s="355"/>
      <c r="CI270" s="355"/>
      <c r="CJ270" s="355"/>
      <c r="CK270" s="355"/>
      <c r="CL270" s="355"/>
      <c r="CM270" s="355"/>
      <c r="CN270" s="356"/>
    </row>
    <row r="271" spans="2:92" ht="14.4" thickBot="1" x14ac:dyDescent="0.3">
      <c r="B27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1" s="1417" t="s">
        <v>2218</v>
      </c>
      <c r="D271" s="1418" t="s">
        <v>2217</v>
      </c>
      <c r="E271" s="1419" t="s">
        <v>768</v>
      </c>
      <c r="F271" s="1420" t="str">
        <f>VLOOKUP(TBL5_OptBen[[#This Row],[Option Type (defined list)]],'Option Typs_Grps'!B$2:C$47, 2, FALSE)</f>
        <v>Resource Options</v>
      </c>
      <c r="G271" s="1417" t="s">
        <v>1783</v>
      </c>
      <c r="H271" s="1418" t="s">
        <v>1946</v>
      </c>
      <c r="I271" s="1421" t="s">
        <v>1509</v>
      </c>
      <c r="J271" s="1422" t="s">
        <v>145</v>
      </c>
      <c r="K271" s="1423">
        <v>2</v>
      </c>
      <c r="L271" s="366"/>
      <c r="M271" s="366"/>
      <c r="N271" s="366"/>
      <c r="O271" s="1552"/>
      <c r="P271" s="1553"/>
      <c r="Q271" s="1554"/>
      <c r="R271" s="1392"/>
      <c r="S271" s="367"/>
      <c r="T271" s="367"/>
      <c r="U271" s="367"/>
      <c r="V271" s="367"/>
      <c r="W271" s="367"/>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c r="AS271" s="367"/>
      <c r="AT271" s="367"/>
      <c r="AU271" s="367"/>
      <c r="AV271" s="367">
        <v>0</v>
      </c>
      <c r="AW271" s="367">
        <v>0</v>
      </c>
      <c r="AX271" s="367">
        <v>0</v>
      </c>
      <c r="AY271" s="367">
        <v>0</v>
      </c>
      <c r="AZ271" s="367">
        <v>0</v>
      </c>
      <c r="BA271" s="367">
        <v>0</v>
      </c>
      <c r="BB271" s="367">
        <v>0</v>
      </c>
      <c r="BC271" s="367">
        <v>0</v>
      </c>
      <c r="BD271" s="367">
        <v>0</v>
      </c>
      <c r="BE271" s="367">
        <v>0</v>
      </c>
      <c r="BF271" s="367">
        <v>0</v>
      </c>
      <c r="BG271" s="367">
        <v>0</v>
      </c>
      <c r="BH271" s="367">
        <v>0</v>
      </c>
      <c r="BI271" s="367">
        <v>0</v>
      </c>
      <c r="BJ271" s="367">
        <v>0</v>
      </c>
      <c r="BK271" s="367">
        <v>0</v>
      </c>
      <c r="BL271" s="367">
        <v>0</v>
      </c>
      <c r="BM271" s="367">
        <v>0</v>
      </c>
      <c r="BN271" s="367">
        <v>0</v>
      </c>
      <c r="BO271" s="367">
        <v>0</v>
      </c>
      <c r="BP271" s="368"/>
      <c r="BQ271" s="355"/>
      <c r="BR271" s="355"/>
      <c r="BS271" s="355"/>
      <c r="BT271" s="355"/>
      <c r="BU271" s="355"/>
      <c r="BV271" s="355"/>
      <c r="BW271" s="355"/>
      <c r="BX271" s="355"/>
      <c r="BY271" s="355"/>
      <c r="BZ271" s="355"/>
      <c r="CA271" s="355"/>
      <c r="CB271" s="355"/>
      <c r="CC271" s="355"/>
      <c r="CD271" s="355"/>
      <c r="CE271" s="355"/>
      <c r="CF271" s="355"/>
      <c r="CG271" s="355"/>
      <c r="CH271" s="355"/>
      <c r="CI271" s="355"/>
      <c r="CJ271" s="355"/>
      <c r="CK271" s="355"/>
      <c r="CL271" s="355"/>
      <c r="CM271" s="355"/>
      <c r="CN271" s="356"/>
    </row>
    <row r="272" spans="2:92" ht="14.4" thickBot="1" x14ac:dyDescent="0.3">
      <c r="B27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2" s="1417" t="s">
        <v>2218</v>
      </c>
      <c r="D272" s="1418" t="s">
        <v>2217</v>
      </c>
      <c r="E272" s="1419" t="s">
        <v>768</v>
      </c>
      <c r="F272" s="1420" t="str">
        <f>VLOOKUP(TBL5_OptBen[[#This Row],[Option Type (defined list)]],'Option Typs_Grps'!B$2:C$47, 2, FALSE)</f>
        <v>Resource Options</v>
      </c>
      <c r="G272" s="1417" t="s">
        <v>1783</v>
      </c>
      <c r="H272" s="1418" t="s">
        <v>1946</v>
      </c>
      <c r="I272" s="1421" t="s">
        <v>354</v>
      </c>
      <c r="J272" s="1422" t="s">
        <v>145</v>
      </c>
      <c r="K272" s="1423">
        <v>2</v>
      </c>
      <c r="L272" s="366"/>
      <c r="M272" s="366"/>
      <c r="N272" s="366"/>
      <c r="O272" s="1552"/>
      <c r="P272" s="1553"/>
      <c r="Q272" s="1554"/>
      <c r="R272" s="1392"/>
      <c r="S272" s="367"/>
      <c r="T272" s="367"/>
      <c r="U272" s="367"/>
      <c r="V272" s="367"/>
      <c r="W272" s="367"/>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c r="AS272" s="367"/>
      <c r="AT272" s="367"/>
      <c r="AU272" s="367"/>
      <c r="AV272" s="367">
        <v>0</v>
      </c>
      <c r="AW272" s="367">
        <v>0</v>
      </c>
      <c r="AX272" s="367">
        <v>0</v>
      </c>
      <c r="AY272" s="367">
        <v>0</v>
      </c>
      <c r="AZ272" s="367">
        <v>0</v>
      </c>
      <c r="BA272" s="367">
        <v>0</v>
      </c>
      <c r="BB272" s="367">
        <v>0</v>
      </c>
      <c r="BC272" s="367">
        <v>0</v>
      </c>
      <c r="BD272" s="367">
        <v>0</v>
      </c>
      <c r="BE272" s="367">
        <v>0</v>
      </c>
      <c r="BF272" s="367">
        <v>0</v>
      </c>
      <c r="BG272" s="367">
        <v>0</v>
      </c>
      <c r="BH272" s="367">
        <v>0</v>
      </c>
      <c r="BI272" s="367">
        <v>0</v>
      </c>
      <c r="BJ272" s="367">
        <v>0</v>
      </c>
      <c r="BK272" s="367">
        <v>0</v>
      </c>
      <c r="BL272" s="367">
        <v>0</v>
      </c>
      <c r="BM272" s="367">
        <v>0</v>
      </c>
      <c r="BN272" s="367">
        <v>0</v>
      </c>
      <c r="BO272" s="367">
        <v>0</v>
      </c>
      <c r="BP272" s="368"/>
      <c r="BQ272" s="355"/>
      <c r="BR272" s="355"/>
      <c r="BS272" s="355"/>
      <c r="BT272" s="355"/>
      <c r="BU272" s="355"/>
      <c r="BV272" s="355"/>
      <c r="BW272" s="355"/>
      <c r="BX272" s="355"/>
      <c r="BY272" s="355"/>
      <c r="BZ272" s="355"/>
      <c r="CA272" s="355"/>
      <c r="CB272" s="355"/>
      <c r="CC272" s="355"/>
      <c r="CD272" s="355"/>
      <c r="CE272" s="355"/>
      <c r="CF272" s="355"/>
      <c r="CG272" s="355"/>
      <c r="CH272" s="355"/>
      <c r="CI272" s="355"/>
      <c r="CJ272" s="355"/>
      <c r="CK272" s="355"/>
      <c r="CL272" s="355"/>
      <c r="CM272" s="355"/>
      <c r="CN272" s="356"/>
    </row>
    <row r="273" spans="2:92" ht="14.4" thickBot="1" x14ac:dyDescent="0.3">
      <c r="B27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3" s="1417" t="s">
        <v>2216</v>
      </c>
      <c r="D273" s="1418" t="s">
        <v>2215</v>
      </c>
      <c r="E273" s="1419" t="s">
        <v>774</v>
      </c>
      <c r="F273" s="1420" t="str">
        <f>VLOOKUP(TBL5_OptBen[[#This Row],[Option Type (defined list)]],'Option Typs_Grps'!B$2:C$47, 2, FALSE)</f>
        <v>Distribution Options</v>
      </c>
      <c r="G273" s="1417" t="s">
        <v>1783</v>
      </c>
      <c r="H273" s="1418" t="s">
        <v>1946</v>
      </c>
      <c r="I273" s="1421" t="s">
        <v>354</v>
      </c>
      <c r="J273" s="1422" t="s">
        <v>145</v>
      </c>
      <c r="K273" s="1423">
        <v>2</v>
      </c>
      <c r="L273" s="366"/>
      <c r="M273" s="366"/>
      <c r="N273" s="366"/>
      <c r="O273" s="1552"/>
      <c r="P273" s="1553"/>
      <c r="Q273" s="1554"/>
      <c r="R273" s="1392"/>
      <c r="S273" s="367"/>
      <c r="T273" s="367"/>
      <c r="U273" s="367"/>
      <c r="V273" s="367"/>
      <c r="W273" s="367"/>
      <c r="X273" s="367"/>
      <c r="Y273" s="367"/>
      <c r="Z273" s="367"/>
      <c r="AA273" s="367"/>
      <c r="AB273" s="367"/>
      <c r="AC273" s="367"/>
      <c r="AD273" s="367"/>
      <c r="AE273" s="367"/>
      <c r="AF273" s="367"/>
      <c r="AG273" s="367"/>
      <c r="AH273" s="367">
        <v>17.074825408599999</v>
      </c>
      <c r="AI273" s="367">
        <v>20.040822075200001</v>
      </c>
      <c r="AJ273" s="367">
        <v>24.294944440799998</v>
      </c>
      <c r="AK273" s="367">
        <v>29.244433607400001</v>
      </c>
      <c r="AL273" s="367">
        <v>38.477397141600001</v>
      </c>
      <c r="AM273" s="367">
        <v>42.502043808300002</v>
      </c>
      <c r="AN273" s="367">
        <v>44.721170322600003</v>
      </c>
      <c r="AO273" s="367">
        <v>45</v>
      </c>
      <c r="AP273" s="367">
        <v>45</v>
      </c>
      <c r="AQ273" s="367">
        <v>45</v>
      </c>
      <c r="AR273" s="367">
        <v>45</v>
      </c>
      <c r="AS273" s="367">
        <v>45</v>
      </c>
      <c r="AT273" s="367">
        <v>45</v>
      </c>
      <c r="AU273" s="367">
        <v>45</v>
      </c>
      <c r="AV273" s="367">
        <v>45</v>
      </c>
      <c r="AW273" s="367">
        <v>45</v>
      </c>
      <c r="AX273" s="367">
        <v>45</v>
      </c>
      <c r="AY273" s="367">
        <v>45</v>
      </c>
      <c r="AZ273" s="367">
        <v>45</v>
      </c>
      <c r="BA273" s="367">
        <v>45</v>
      </c>
      <c r="BB273" s="367">
        <v>45</v>
      </c>
      <c r="BC273" s="367">
        <v>45</v>
      </c>
      <c r="BD273" s="367">
        <v>45</v>
      </c>
      <c r="BE273" s="367">
        <v>45</v>
      </c>
      <c r="BF273" s="367">
        <v>45</v>
      </c>
      <c r="BG273" s="367">
        <v>45</v>
      </c>
      <c r="BH273" s="367">
        <v>45</v>
      </c>
      <c r="BI273" s="367">
        <v>45</v>
      </c>
      <c r="BJ273" s="367">
        <v>45</v>
      </c>
      <c r="BK273" s="367">
        <v>45</v>
      </c>
      <c r="BL273" s="367">
        <v>45</v>
      </c>
      <c r="BM273" s="367">
        <v>45</v>
      </c>
      <c r="BN273" s="367">
        <v>45</v>
      </c>
      <c r="BO273" s="367">
        <v>45</v>
      </c>
      <c r="BP273" s="368"/>
      <c r="BQ273" s="355"/>
      <c r="BR273" s="355"/>
      <c r="BS273" s="355"/>
      <c r="BT273" s="355"/>
      <c r="BU273" s="355"/>
      <c r="BV273" s="355"/>
      <c r="BW273" s="355"/>
      <c r="BX273" s="355"/>
      <c r="BY273" s="355"/>
      <c r="BZ273" s="355"/>
      <c r="CA273" s="355"/>
      <c r="CB273" s="355"/>
      <c r="CC273" s="355"/>
      <c r="CD273" s="355"/>
      <c r="CE273" s="355"/>
      <c r="CF273" s="355"/>
      <c r="CG273" s="355"/>
      <c r="CH273" s="355"/>
      <c r="CI273" s="355"/>
      <c r="CJ273" s="355"/>
      <c r="CK273" s="355"/>
      <c r="CL273" s="355"/>
      <c r="CM273" s="355"/>
      <c r="CN273" s="356"/>
    </row>
    <row r="274" spans="2:92" ht="14.4" thickBot="1" x14ac:dyDescent="0.3">
      <c r="B27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4" s="1417" t="s">
        <v>2216</v>
      </c>
      <c r="D274" s="1418" t="s">
        <v>2215</v>
      </c>
      <c r="E274" s="1419" t="s">
        <v>774</v>
      </c>
      <c r="F274" s="1420" t="str">
        <f>VLOOKUP(TBL5_OptBen[[#This Row],[Option Type (defined list)]],'Option Typs_Grps'!B$2:C$47, 2, FALSE)</f>
        <v>Distribution Options</v>
      </c>
      <c r="G274" s="1417" t="s">
        <v>1783</v>
      </c>
      <c r="H274" s="1418" t="s">
        <v>1946</v>
      </c>
      <c r="I274" s="1421" t="s">
        <v>1497</v>
      </c>
      <c r="J274" s="1422" t="s">
        <v>145</v>
      </c>
      <c r="K274" s="1423">
        <v>2</v>
      </c>
      <c r="L274" s="366"/>
      <c r="M274" s="366"/>
      <c r="N274" s="366"/>
      <c r="O274" s="1552"/>
      <c r="P274" s="1553"/>
      <c r="Q274" s="1554"/>
      <c r="R274" s="1392"/>
      <c r="S274" s="367"/>
      <c r="T274" s="367"/>
      <c r="U274" s="367"/>
      <c r="V274" s="367"/>
      <c r="W274" s="367"/>
      <c r="X274" s="367"/>
      <c r="Y274" s="367"/>
      <c r="Z274" s="367"/>
      <c r="AA274" s="367"/>
      <c r="AB274" s="367"/>
      <c r="AC274" s="367"/>
      <c r="AD274" s="367"/>
      <c r="AE274" s="367"/>
      <c r="AF274" s="367"/>
      <c r="AG274" s="367"/>
      <c r="AH274" s="367">
        <v>-17.074825408599999</v>
      </c>
      <c r="AI274" s="367">
        <v>-20.040822075200001</v>
      </c>
      <c r="AJ274" s="367">
        <v>-24.294944440799998</v>
      </c>
      <c r="AK274" s="367">
        <v>-29.244433607400001</v>
      </c>
      <c r="AL274" s="367">
        <v>-38.477397141600001</v>
      </c>
      <c r="AM274" s="367">
        <v>-42.502043808300002</v>
      </c>
      <c r="AN274" s="367">
        <v>-44.721170322600003</v>
      </c>
      <c r="AO274" s="367">
        <v>-45</v>
      </c>
      <c r="AP274" s="367">
        <v>-45</v>
      </c>
      <c r="AQ274" s="367">
        <v>-45</v>
      </c>
      <c r="AR274" s="367">
        <v>-45</v>
      </c>
      <c r="AS274" s="367">
        <v>-45</v>
      </c>
      <c r="AT274" s="367">
        <v>-45</v>
      </c>
      <c r="AU274" s="367">
        <v>-45</v>
      </c>
      <c r="AV274" s="367">
        <v>-45</v>
      </c>
      <c r="AW274" s="367">
        <v>-45</v>
      </c>
      <c r="AX274" s="367">
        <v>-45</v>
      </c>
      <c r="AY274" s="367">
        <v>-45</v>
      </c>
      <c r="AZ274" s="367">
        <v>-45</v>
      </c>
      <c r="BA274" s="367">
        <v>-45</v>
      </c>
      <c r="BB274" s="367">
        <v>-45</v>
      </c>
      <c r="BC274" s="367">
        <v>-45</v>
      </c>
      <c r="BD274" s="367">
        <v>-45</v>
      </c>
      <c r="BE274" s="367">
        <v>-45</v>
      </c>
      <c r="BF274" s="367">
        <v>-45</v>
      </c>
      <c r="BG274" s="367">
        <v>-45</v>
      </c>
      <c r="BH274" s="367">
        <v>-45</v>
      </c>
      <c r="BI274" s="367">
        <v>-45</v>
      </c>
      <c r="BJ274" s="367">
        <v>-45</v>
      </c>
      <c r="BK274" s="367">
        <v>-45</v>
      </c>
      <c r="BL274" s="367">
        <v>-45</v>
      </c>
      <c r="BM274" s="367">
        <v>-45</v>
      </c>
      <c r="BN274" s="367">
        <v>-45</v>
      </c>
      <c r="BO274" s="367">
        <v>-45</v>
      </c>
      <c r="BP274" s="368"/>
      <c r="BQ274" s="355"/>
      <c r="BR274" s="355"/>
      <c r="BS274" s="355"/>
      <c r="BT274" s="355"/>
      <c r="BU274" s="355"/>
      <c r="BV274" s="355"/>
      <c r="BW274" s="355"/>
      <c r="BX274" s="355"/>
      <c r="BY274" s="355"/>
      <c r="BZ274" s="355"/>
      <c r="CA274" s="355"/>
      <c r="CB274" s="355"/>
      <c r="CC274" s="355"/>
      <c r="CD274" s="355"/>
      <c r="CE274" s="355"/>
      <c r="CF274" s="355"/>
      <c r="CG274" s="355"/>
      <c r="CH274" s="355"/>
      <c r="CI274" s="355"/>
      <c r="CJ274" s="355"/>
      <c r="CK274" s="355"/>
      <c r="CL274" s="355"/>
      <c r="CM274" s="355"/>
      <c r="CN274" s="356"/>
    </row>
    <row r="275" spans="2:92" ht="14.4" thickBot="1" x14ac:dyDescent="0.3">
      <c r="B27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5" s="1417" t="s">
        <v>2364</v>
      </c>
      <c r="D275" s="1418" t="s">
        <v>2120</v>
      </c>
      <c r="E275" s="1419" t="s">
        <v>774</v>
      </c>
      <c r="F275" s="1420" t="str">
        <f>VLOOKUP(TBL5_OptBen[[#This Row],[Option Type (defined list)]],'Option Typs_Grps'!B$2:C$47, 2, FALSE)</f>
        <v>Distribution Options</v>
      </c>
      <c r="G275" s="1417" t="s">
        <v>1783</v>
      </c>
      <c r="H275" s="1418" t="s">
        <v>1946</v>
      </c>
      <c r="I275" s="1421" t="s">
        <v>1497</v>
      </c>
      <c r="J275" s="1422" t="s">
        <v>145</v>
      </c>
      <c r="K275" s="1423">
        <v>2</v>
      </c>
      <c r="L275" s="366"/>
      <c r="M275" s="366"/>
      <c r="N275" s="366"/>
      <c r="O275" s="1552"/>
      <c r="P275" s="1553"/>
      <c r="Q275" s="1554"/>
      <c r="R275" s="1392"/>
      <c r="S275" s="367"/>
      <c r="T275" s="367"/>
      <c r="U275" s="367"/>
      <c r="V275" s="367"/>
      <c r="W275" s="367"/>
      <c r="X275" s="367"/>
      <c r="Y275" s="367"/>
      <c r="Z275" s="367"/>
      <c r="AA275" s="367"/>
      <c r="AB275" s="367"/>
      <c r="AC275" s="367"/>
      <c r="AD275" s="367"/>
      <c r="AE275" s="367"/>
      <c r="AF275" s="367"/>
      <c r="AG275" s="367">
        <v>0</v>
      </c>
      <c r="AH275" s="367">
        <v>0</v>
      </c>
      <c r="AI275" s="367">
        <v>0</v>
      </c>
      <c r="AJ275" s="367">
        <v>0</v>
      </c>
      <c r="AK275" s="367">
        <v>0</v>
      </c>
      <c r="AL275" s="367">
        <v>0</v>
      </c>
      <c r="AM275" s="367">
        <v>0</v>
      </c>
      <c r="AN275" s="367">
        <v>0</v>
      </c>
      <c r="AO275" s="367">
        <v>0</v>
      </c>
      <c r="AP275" s="367">
        <v>0</v>
      </c>
      <c r="AQ275" s="367">
        <v>0</v>
      </c>
      <c r="AR275" s="367">
        <v>0</v>
      </c>
      <c r="AS275" s="367">
        <v>0</v>
      </c>
      <c r="AT275" s="367">
        <v>0</v>
      </c>
      <c r="AU275" s="367">
        <v>0</v>
      </c>
      <c r="AV275" s="367">
        <v>0</v>
      </c>
      <c r="AW275" s="367">
        <v>0</v>
      </c>
      <c r="AX275" s="367">
        <v>0</v>
      </c>
      <c r="AY275" s="367">
        <v>0</v>
      </c>
      <c r="AZ275" s="367">
        <v>0</v>
      </c>
      <c r="BA275" s="367">
        <v>0</v>
      </c>
      <c r="BB275" s="367">
        <v>0</v>
      </c>
      <c r="BC275" s="367">
        <v>0</v>
      </c>
      <c r="BD275" s="367">
        <v>0</v>
      </c>
      <c r="BE275" s="367">
        <v>0</v>
      </c>
      <c r="BF275" s="367">
        <v>0</v>
      </c>
      <c r="BG275" s="367">
        <v>0</v>
      </c>
      <c r="BH275" s="367">
        <v>0</v>
      </c>
      <c r="BI275" s="367">
        <v>0</v>
      </c>
      <c r="BJ275" s="367">
        <v>0</v>
      </c>
      <c r="BK275" s="367">
        <v>0</v>
      </c>
      <c r="BL275" s="367">
        <v>0</v>
      </c>
      <c r="BM275" s="367">
        <v>0</v>
      </c>
      <c r="BN275" s="367">
        <v>0</v>
      </c>
      <c r="BO275" s="367">
        <v>0</v>
      </c>
      <c r="BP275" s="368"/>
      <c r="BQ275" s="355"/>
      <c r="BR275" s="355"/>
      <c r="BS275" s="355"/>
      <c r="BT275" s="355"/>
      <c r="BU275" s="355"/>
      <c r="BV275" s="355"/>
      <c r="BW275" s="355"/>
      <c r="BX275" s="355"/>
      <c r="BY275" s="355"/>
      <c r="BZ275" s="355"/>
      <c r="CA275" s="355"/>
      <c r="CB275" s="355"/>
      <c r="CC275" s="355"/>
      <c r="CD275" s="355"/>
      <c r="CE275" s="355"/>
      <c r="CF275" s="355"/>
      <c r="CG275" s="355"/>
      <c r="CH275" s="355"/>
      <c r="CI275" s="355"/>
      <c r="CJ275" s="355"/>
      <c r="CK275" s="355"/>
      <c r="CL275" s="355"/>
      <c r="CM275" s="355"/>
      <c r="CN275" s="356"/>
    </row>
    <row r="276" spans="2:92" ht="14.4" thickBot="1" x14ac:dyDescent="0.3">
      <c r="B27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6" s="1417" t="s">
        <v>2364</v>
      </c>
      <c r="D276" s="1418" t="s">
        <v>2120</v>
      </c>
      <c r="E276" s="1419" t="s">
        <v>774</v>
      </c>
      <c r="F276" s="1420" t="str">
        <f>VLOOKUP(TBL5_OptBen[[#This Row],[Option Type (defined list)]],'Option Typs_Grps'!B$2:C$47, 2, FALSE)</f>
        <v>Distribution Options</v>
      </c>
      <c r="G276" s="1417" t="s">
        <v>1783</v>
      </c>
      <c r="H276" s="1418" t="s">
        <v>1946</v>
      </c>
      <c r="I276" s="1421" t="s">
        <v>354</v>
      </c>
      <c r="J276" s="1422" t="s">
        <v>145</v>
      </c>
      <c r="K276" s="1423">
        <v>2</v>
      </c>
      <c r="L276" s="366"/>
      <c r="M276" s="366"/>
      <c r="N276" s="366"/>
      <c r="O276" s="1552"/>
      <c r="P276" s="1553"/>
      <c r="Q276" s="1554"/>
      <c r="R276" s="1392"/>
      <c r="S276" s="367"/>
      <c r="T276" s="367"/>
      <c r="U276" s="367"/>
      <c r="V276" s="367"/>
      <c r="W276" s="367"/>
      <c r="X276" s="367"/>
      <c r="Y276" s="367"/>
      <c r="Z276" s="367"/>
      <c r="AA276" s="367"/>
      <c r="AB276" s="367"/>
      <c r="AC276" s="367"/>
      <c r="AD276" s="367"/>
      <c r="AE276" s="367"/>
      <c r="AF276" s="367"/>
      <c r="AG276" s="367">
        <v>0</v>
      </c>
      <c r="AH276" s="367">
        <v>0</v>
      </c>
      <c r="AI276" s="367">
        <v>0</v>
      </c>
      <c r="AJ276" s="367">
        <v>0</v>
      </c>
      <c r="AK276" s="367">
        <v>0</v>
      </c>
      <c r="AL276" s="367">
        <v>0</v>
      </c>
      <c r="AM276" s="367">
        <v>0</v>
      </c>
      <c r="AN276" s="367">
        <v>0</v>
      </c>
      <c r="AO276" s="367">
        <v>0</v>
      </c>
      <c r="AP276" s="367">
        <v>0</v>
      </c>
      <c r="AQ276" s="367">
        <v>0</v>
      </c>
      <c r="AR276" s="367">
        <v>0</v>
      </c>
      <c r="AS276" s="367">
        <v>0</v>
      </c>
      <c r="AT276" s="367">
        <v>0</v>
      </c>
      <c r="AU276" s="367">
        <v>0</v>
      </c>
      <c r="AV276" s="367">
        <v>0</v>
      </c>
      <c r="AW276" s="367">
        <v>0</v>
      </c>
      <c r="AX276" s="367">
        <v>0</v>
      </c>
      <c r="AY276" s="367">
        <v>0</v>
      </c>
      <c r="AZ276" s="367">
        <v>0</v>
      </c>
      <c r="BA276" s="367">
        <v>0</v>
      </c>
      <c r="BB276" s="367">
        <v>0</v>
      </c>
      <c r="BC276" s="367">
        <v>0</v>
      </c>
      <c r="BD276" s="367">
        <v>0</v>
      </c>
      <c r="BE276" s="367">
        <v>0</v>
      </c>
      <c r="BF276" s="367">
        <v>0</v>
      </c>
      <c r="BG276" s="367">
        <v>0</v>
      </c>
      <c r="BH276" s="367">
        <v>0</v>
      </c>
      <c r="BI276" s="367">
        <v>0</v>
      </c>
      <c r="BJ276" s="367">
        <v>0</v>
      </c>
      <c r="BK276" s="367">
        <v>0</v>
      </c>
      <c r="BL276" s="367">
        <v>0</v>
      </c>
      <c r="BM276" s="367">
        <v>0</v>
      </c>
      <c r="BN276" s="367">
        <v>0</v>
      </c>
      <c r="BO276" s="367">
        <v>0</v>
      </c>
      <c r="BP276" s="368"/>
      <c r="BQ276" s="355"/>
      <c r="BR276" s="355"/>
      <c r="BS276" s="355"/>
      <c r="BT276" s="355"/>
      <c r="BU276" s="355"/>
      <c r="BV276" s="355"/>
      <c r="BW276" s="355"/>
      <c r="BX276" s="355"/>
      <c r="BY276" s="355"/>
      <c r="BZ276" s="355"/>
      <c r="CA276" s="355"/>
      <c r="CB276" s="355"/>
      <c r="CC276" s="355"/>
      <c r="CD276" s="355"/>
      <c r="CE276" s="355"/>
      <c r="CF276" s="355"/>
      <c r="CG276" s="355"/>
      <c r="CH276" s="355"/>
      <c r="CI276" s="355"/>
      <c r="CJ276" s="355"/>
      <c r="CK276" s="355"/>
      <c r="CL276" s="355"/>
      <c r="CM276" s="355"/>
      <c r="CN276" s="356"/>
    </row>
    <row r="277" spans="2:92" ht="14.4" thickBot="1" x14ac:dyDescent="0.3">
      <c r="B27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7" s="1417" t="s">
        <v>2365</v>
      </c>
      <c r="D277" s="1418" t="s">
        <v>2017</v>
      </c>
      <c r="E277" s="1419" t="s">
        <v>770</v>
      </c>
      <c r="F277" s="1420" t="str">
        <f>VLOOKUP(TBL5_OptBen[[#This Row],[Option Type (defined list)]],'Option Typs_Grps'!B$2:C$47, 2, FALSE)</f>
        <v>Resource Options</v>
      </c>
      <c r="G277" s="1417" t="s">
        <v>1783</v>
      </c>
      <c r="H277" s="1418" t="s">
        <v>1946</v>
      </c>
      <c r="I277" s="1421" t="s">
        <v>1497</v>
      </c>
      <c r="J277" s="1422" t="s">
        <v>145</v>
      </c>
      <c r="K277" s="1423">
        <v>2</v>
      </c>
      <c r="L277" s="366"/>
      <c r="M277" s="366"/>
      <c r="N277" s="366"/>
      <c r="O277" s="1552"/>
      <c r="P277" s="1553"/>
      <c r="Q277" s="1554"/>
      <c r="R277" s="1392"/>
      <c r="S277" s="367"/>
      <c r="T277" s="367"/>
      <c r="U277" s="367"/>
      <c r="V277" s="367"/>
      <c r="W277" s="367"/>
      <c r="X277" s="367"/>
      <c r="Y277" s="367"/>
      <c r="Z277" s="367"/>
      <c r="AA277" s="367">
        <v>20</v>
      </c>
      <c r="AB277" s="367">
        <v>20</v>
      </c>
      <c r="AC277" s="367">
        <v>20</v>
      </c>
      <c r="AD277" s="367">
        <v>20</v>
      </c>
      <c r="AE277" s="367">
        <v>20</v>
      </c>
      <c r="AF277" s="367">
        <v>20</v>
      </c>
      <c r="AG277" s="367">
        <v>20</v>
      </c>
      <c r="AH277" s="367">
        <v>20</v>
      </c>
      <c r="AI277" s="367">
        <v>20</v>
      </c>
      <c r="AJ277" s="367">
        <v>20</v>
      </c>
      <c r="AK277" s="367">
        <v>20</v>
      </c>
      <c r="AL277" s="367">
        <v>20</v>
      </c>
      <c r="AM277" s="367">
        <v>20</v>
      </c>
      <c r="AN277" s="367">
        <v>20</v>
      </c>
      <c r="AO277" s="367">
        <v>20</v>
      </c>
      <c r="AP277" s="367">
        <v>20</v>
      </c>
      <c r="AQ277" s="367">
        <v>20</v>
      </c>
      <c r="AR277" s="367">
        <v>20</v>
      </c>
      <c r="AS277" s="367">
        <v>20</v>
      </c>
      <c r="AT277" s="367">
        <v>20</v>
      </c>
      <c r="AU277" s="367">
        <v>20</v>
      </c>
      <c r="AV277" s="367">
        <v>20</v>
      </c>
      <c r="AW277" s="367">
        <v>20</v>
      </c>
      <c r="AX277" s="367">
        <v>20</v>
      </c>
      <c r="AY277" s="367">
        <v>20</v>
      </c>
      <c r="AZ277" s="367">
        <v>20</v>
      </c>
      <c r="BA277" s="367">
        <v>20</v>
      </c>
      <c r="BB277" s="367">
        <v>20</v>
      </c>
      <c r="BC277" s="367">
        <v>20</v>
      </c>
      <c r="BD277" s="367">
        <v>20</v>
      </c>
      <c r="BE277" s="367">
        <v>20</v>
      </c>
      <c r="BF277" s="367">
        <v>20</v>
      </c>
      <c r="BG277" s="367">
        <v>20</v>
      </c>
      <c r="BH277" s="367">
        <v>20</v>
      </c>
      <c r="BI277" s="367">
        <v>20</v>
      </c>
      <c r="BJ277" s="367">
        <v>20</v>
      </c>
      <c r="BK277" s="367">
        <v>20</v>
      </c>
      <c r="BL277" s="367">
        <v>20</v>
      </c>
      <c r="BM277" s="367">
        <v>20</v>
      </c>
      <c r="BN277" s="367">
        <v>20</v>
      </c>
      <c r="BO277" s="367">
        <v>20</v>
      </c>
      <c r="BP277" s="368"/>
      <c r="BQ277" s="355"/>
      <c r="BR277" s="355"/>
      <c r="BS277" s="355"/>
      <c r="BT277" s="355"/>
      <c r="BU277" s="355"/>
      <c r="BV277" s="355"/>
      <c r="BW277" s="355"/>
      <c r="BX277" s="355"/>
      <c r="BY277" s="355"/>
      <c r="BZ277" s="355"/>
      <c r="CA277" s="355"/>
      <c r="CB277" s="355"/>
      <c r="CC277" s="355"/>
      <c r="CD277" s="355"/>
      <c r="CE277" s="355"/>
      <c r="CF277" s="355"/>
      <c r="CG277" s="355"/>
      <c r="CH277" s="355"/>
      <c r="CI277" s="355"/>
      <c r="CJ277" s="355"/>
      <c r="CK277" s="355"/>
      <c r="CL277" s="355"/>
      <c r="CM277" s="355"/>
      <c r="CN277" s="356"/>
    </row>
    <row r="278" spans="2:92" ht="14.4" thickBot="1" x14ac:dyDescent="0.3">
      <c r="B27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8" s="1417" t="s">
        <v>2365</v>
      </c>
      <c r="D278" s="1418" t="s">
        <v>2017</v>
      </c>
      <c r="E278" s="1419" t="s">
        <v>770</v>
      </c>
      <c r="F278" s="1420" t="str">
        <f>VLOOKUP(TBL5_OptBen[[#This Row],[Option Type (defined list)]],'Option Typs_Grps'!B$2:C$47, 2, FALSE)</f>
        <v>Resource Options</v>
      </c>
      <c r="G278" s="1417" t="s">
        <v>1783</v>
      </c>
      <c r="H278" s="1418" t="s">
        <v>1946</v>
      </c>
      <c r="I278" s="1421" t="s">
        <v>354</v>
      </c>
      <c r="J278" s="1422" t="s">
        <v>145</v>
      </c>
      <c r="K278" s="1423">
        <v>2</v>
      </c>
      <c r="L278" s="366"/>
      <c r="M278" s="366"/>
      <c r="N278" s="366"/>
      <c r="O278" s="1552"/>
      <c r="P278" s="1553"/>
      <c r="Q278" s="1554"/>
      <c r="R278" s="1392"/>
      <c r="S278" s="367"/>
      <c r="T278" s="367"/>
      <c r="U278" s="367"/>
      <c r="V278" s="367"/>
      <c r="W278" s="367"/>
      <c r="X278" s="367"/>
      <c r="Y278" s="367"/>
      <c r="Z278" s="367"/>
      <c r="AA278" s="367">
        <v>-20</v>
      </c>
      <c r="AB278" s="367">
        <v>-20</v>
      </c>
      <c r="AC278" s="367">
        <v>-20</v>
      </c>
      <c r="AD278" s="367">
        <v>-20</v>
      </c>
      <c r="AE278" s="367">
        <v>-20</v>
      </c>
      <c r="AF278" s="367">
        <v>-20</v>
      </c>
      <c r="AG278" s="367">
        <v>-20</v>
      </c>
      <c r="AH278" s="367">
        <v>-20</v>
      </c>
      <c r="AI278" s="367">
        <v>-20</v>
      </c>
      <c r="AJ278" s="367">
        <v>-20</v>
      </c>
      <c r="AK278" s="367">
        <v>-20</v>
      </c>
      <c r="AL278" s="367">
        <v>-20</v>
      </c>
      <c r="AM278" s="367">
        <v>-20</v>
      </c>
      <c r="AN278" s="367">
        <v>-20</v>
      </c>
      <c r="AO278" s="367">
        <v>-20</v>
      </c>
      <c r="AP278" s="367">
        <v>-20</v>
      </c>
      <c r="AQ278" s="367">
        <v>-20</v>
      </c>
      <c r="AR278" s="367">
        <v>-20</v>
      </c>
      <c r="AS278" s="367">
        <v>-20</v>
      </c>
      <c r="AT278" s="367">
        <v>-20</v>
      </c>
      <c r="AU278" s="367">
        <v>-20</v>
      </c>
      <c r="AV278" s="367">
        <v>-20</v>
      </c>
      <c r="AW278" s="367">
        <v>-20</v>
      </c>
      <c r="AX278" s="367">
        <v>-20</v>
      </c>
      <c r="AY278" s="367">
        <v>-20</v>
      </c>
      <c r="AZ278" s="367">
        <v>-20</v>
      </c>
      <c r="BA278" s="367">
        <v>-20</v>
      </c>
      <c r="BB278" s="367">
        <v>-20</v>
      </c>
      <c r="BC278" s="367">
        <v>-20</v>
      </c>
      <c r="BD278" s="367">
        <v>-20</v>
      </c>
      <c r="BE278" s="367">
        <v>-20</v>
      </c>
      <c r="BF278" s="367">
        <v>-20</v>
      </c>
      <c r="BG278" s="367">
        <v>-20</v>
      </c>
      <c r="BH278" s="367">
        <v>-20</v>
      </c>
      <c r="BI278" s="367">
        <v>-20</v>
      </c>
      <c r="BJ278" s="367">
        <v>-20</v>
      </c>
      <c r="BK278" s="367">
        <v>-20</v>
      </c>
      <c r="BL278" s="367">
        <v>-20</v>
      </c>
      <c r="BM278" s="367">
        <v>-20</v>
      </c>
      <c r="BN278" s="367">
        <v>-20</v>
      </c>
      <c r="BO278" s="367">
        <v>-20</v>
      </c>
      <c r="BP278" s="368"/>
      <c r="BQ278" s="355"/>
      <c r="BR278" s="355"/>
      <c r="BS278" s="355"/>
      <c r="BT278" s="355"/>
      <c r="BU278" s="355"/>
      <c r="BV278" s="355"/>
      <c r="BW278" s="355"/>
      <c r="BX278" s="355"/>
      <c r="BY278" s="355"/>
      <c r="BZ278" s="355"/>
      <c r="CA278" s="355"/>
      <c r="CB278" s="355"/>
      <c r="CC278" s="355"/>
      <c r="CD278" s="355"/>
      <c r="CE278" s="355"/>
      <c r="CF278" s="355"/>
      <c r="CG278" s="355"/>
      <c r="CH278" s="355"/>
      <c r="CI278" s="355"/>
      <c r="CJ278" s="355"/>
      <c r="CK278" s="355"/>
      <c r="CL278" s="355"/>
      <c r="CM278" s="355"/>
      <c r="CN278" s="356"/>
    </row>
    <row r="279" spans="2:92" ht="14.4" thickBot="1" x14ac:dyDescent="0.3">
      <c r="B27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9" s="1417" t="s">
        <v>2366</v>
      </c>
      <c r="D279" s="1418" t="s">
        <v>2018</v>
      </c>
      <c r="E279" s="1419" t="s">
        <v>766</v>
      </c>
      <c r="F279" s="1420" t="str">
        <f>VLOOKUP(TBL5_OptBen[[#This Row],[Option Type (defined list)]],'Option Typs_Grps'!B$2:C$47, 2, FALSE)</f>
        <v>Resource Options</v>
      </c>
      <c r="G279" s="1417" t="s">
        <v>1783</v>
      </c>
      <c r="H279" s="1418" t="s">
        <v>1946</v>
      </c>
      <c r="I279" s="1421" t="s">
        <v>354</v>
      </c>
      <c r="J279" s="1422" t="s">
        <v>145</v>
      </c>
      <c r="K279" s="1423">
        <v>2</v>
      </c>
      <c r="L279" s="366"/>
      <c r="M279" s="366"/>
      <c r="N279" s="366"/>
      <c r="O279" s="1552"/>
      <c r="P279" s="1553"/>
      <c r="Q279" s="1554"/>
      <c r="R279" s="1392"/>
      <c r="S279" s="367"/>
      <c r="T279" s="367"/>
      <c r="U279" s="367"/>
      <c r="V279" s="367"/>
      <c r="W279" s="367"/>
      <c r="X279" s="367"/>
      <c r="Y279" s="367"/>
      <c r="Z279" s="367"/>
      <c r="AA279" s="367">
        <v>20</v>
      </c>
      <c r="AB279" s="367">
        <v>20</v>
      </c>
      <c r="AC279" s="367">
        <v>20</v>
      </c>
      <c r="AD279" s="367">
        <v>20</v>
      </c>
      <c r="AE279" s="367">
        <v>20</v>
      </c>
      <c r="AF279" s="367">
        <v>30</v>
      </c>
      <c r="AG279" s="367">
        <v>60</v>
      </c>
      <c r="AH279" s="367">
        <v>60</v>
      </c>
      <c r="AI279" s="367">
        <v>60</v>
      </c>
      <c r="AJ279" s="367">
        <v>60</v>
      </c>
      <c r="AK279" s="367">
        <v>60</v>
      </c>
      <c r="AL279" s="367">
        <v>60</v>
      </c>
      <c r="AM279" s="367">
        <v>60</v>
      </c>
      <c r="AN279" s="367">
        <v>60</v>
      </c>
      <c r="AO279" s="367">
        <v>60</v>
      </c>
      <c r="AP279" s="367">
        <v>60</v>
      </c>
      <c r="AQ279" s="367">
        <v>60</v>
      </c>
      <c r="AR279" s="367">
        <v>60</v>
      </c>
      <c r="AS279" s="367">
        <v>60</v>
      </c>
      <c r="AT279" s="367">
        <v>60</v>
      </c>
      <c r="AU279" s="367">
        <v>60</v>
      </c>
      <c r="AV279" s="367">
        <v>60</v>
      </c>
      <c r="AW279" s="367">
        <v>60</v>
      </c>
      <c r="AX279" s="367">
        <v>60</v>
      </c>
      <c r="AY279" s="367">
        <v>60</v>
      </c>
      <c r="AZ279" s="367">
        <v>60</v>
      </c>
      <c r="BA279" s="367">
        <v>60</v>
      </c>
      <c r="BB279" s="367">
        <v>60</v>
      </c>
      <c r="BC279" s="367">
        <v>60</v>
      </c>
      <c r="BD279" s="367">
        <v>60</v>
      </c>
      <c r="BE279" s="367">
        <v>60</v>
      </c>
      <c r="BF279" s="367">
        <v>60</v>
      </c>
      <c r="BG279" s="367">
        <v>60</v>
      </c>
      <c r="BH279" s="367">
        <v>60</v>
      </c>
      <c r="BI279" s="367">
        <v>60</v>
      </c>
      <c r="BJ279" s="367">
        <v>60</v>
      </c>
      <c r="BK279" s="367">
        <v>60</v>
      </c>
      <c r="BL279" s="367">
        <v>60</v>
      </c>
      <c r="BM279" s="367">
        <v>60</v>
      </c>
      <c r="BN279" s="367">
        <v>60</v>
      </c>
      <c r="BO279" s="367">
        <v>60</v>
      </c>
      <c r="BP279" s="368"/>
      <c r="BQ279" s="355"/>
      <c r="BR279" s="355"/>
      <c r="BS279" s="355"/>
      <c r="BT279" s="355"/>
      <c r="BU279" s="355"/>
      <c r="BV279" s="355"/>
      <c r="BW279" s="355"/>
      <c r="BX279" s="355"/>
      <c r="BY279" s="355"/>
      <c r="BZ279" s="355"/>
      <c r="CA279" s="355"/>
      <c r="CB279" s="355"/>
      <c r="CC279" s="355"/>
      <c r="CD279" s="355"/>
      <c r="CE279" s="355"/>
      <c r="CF279" s="355"/>
      <c r="CG279" s="355"/>
      <c r="CH279" s="355"/>
      <c r="CI279" s="355"/>
      <c r="CJ279" s="355"/>
      <c r="CK279" s="355"/>
      <c r="CL279" s="355"/>
      <c r="CM279" s="355"/>
      <c r="CN279" s="356"/>
    </row>
    <row r="280" spans="2:92" ht="14.4" thickBot="1" x14ac:dyDescent="0.3">
      <c r="B28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0" s="1417" t="s">
        <v>2367</v>
      </c>
      <c r="D280" s="1418" t="s">
        <v>2368</v>
      </c>
      <c r="E280" s="1419" t="s">
        <v>768</v>
      </c>
      <c r="F280" s="1420" t="str">
        <f>VLOOKUP(TBL5_OptBen[[#This Row],[Option Type (defined list)]],'Option Typs_Grps'!B$2:C$47, 2, FALSE)</f>
        <v>Resource Options</v>
      </c>
      <c r="G280" s="1417" t="s">
        <v>1783</v>
      </c>
      <c r="H280" s="1418" t="s">
        <v>1946</v>
      </c>
      <c r="I280" s="1421" t="s">
        <v>1509</v>
      </c>
      <c r="J280" s="1422" t="s">
        <v>145</v>
      </c>
      <c r="K280" s="1423">
        <v>2</v>
      </c>
      <c r="L280" s="366"/>
      <c r="M280" s="366"/>
      <c r="N280" s="366"/>
      <c r="O280" s="1552"/>
      <c r="P280" s="1553"/>
      <c r="Q280" s="1554"/>
      <c r="R280" s="1392"/>
      <c r="S280" s="367"/>
      <c r="T280" s="367"/>
      <c r="U280" s="367"/>
      <c r="V280" s="367"/>
      <c r="W280" s="367"/>
      <c r="X280" s="367"/>
      <c r="Y280" s="367"/>
      <c r="Z280" s="367"/>
      <c r="AA280" s="367"/>
      <c r="AB280" s="367"/>
      <c r="AC280" s="367"/>
      <c r="AD280" s="367"/>
      <c r="AE280" s="367"/>
      <c r="AF280" s="367"/>
      <c r="AG280" s="367">
        <v>30</v>
      </c>
      <c r="AH280" s="367">
        <v>40</v>
      </c>
      <c r="AI280" s="367">
        <v>40</v>
      </c>
      <c r="AJ280" s="367">
        <v>39.779224301100001</v>
      </c>
      <c r="AK280" s="367">
        <v>38.6889618011</v>
      </c>
      <c r="AL280" s="367">
        <v>40</v>
      </c>
      <c r="AM280" s="367">
        <v>40</v>
      </c>
      <c r="AN280" s="367">
        <v>40</v>
      </c>
      <c r="AO280" s="367">
        <v>30</v>
      </c>
      <c r="AP280" s="367">
        <v>30</v>
      </c>
      <c r="AQ280" s="367">
        <v>30</v>
      </c>
      <c r="AR280" s="367">
        <v>30</v>
      </c>
      <c r="AS280" s="367">
        <v>25.8610833623</v>
      </c>
      <c r="AT280" s="367">
        <v>25.6712059842</v>
      </c>
      <c r="AU280" s="367">
        <v>26.639688606099998</v>
      </c>
      <c r="AV280" s="367">
        <v>0</v>
      </c>
      <c r="AW280" s="367">
        <v>0</v>
      </c>
      <c r="AX280" s="367">
        <v>0</v>
      </c>
      <c r="AY280" s="367">
        <v>23.394519940799999</v>
      </c>
      <c r="AZ280" s="367">
        <v>1.3347497898</v>
      </c>
      <c r="BA280" s="367">
        <v>0</v>
      </c>
      <c r="BB280" s="367">
        <v>20</v>
      </c>
      <c r="BC280" s="367">
        <v>0</v>
      </c>
      <c r="BD280" s="367">
        <v>0</v>
      </c>
      <c r="BE280" s="367">
        <v>0</v>
      </c>
      <c r="BF280" s="367">
        <v>0</v>
      </c>
      <c r="BG280" s="367">
        <v>0</v>
      </c>
      <c r="BH280" s="367">
        <v>0</v>
      </c>
      <c r="BI280" s="367">
        <v>24.287883059199999</v>
      </c>
      <c r="BJ280" s="367">
        <v>0</v>
      </c>
      <c r="BK280" s="367">
        <v>0</v>
      </c>
      <c r="BL280" s="367">
        <v>22.687575559199999</v>
      </c>
      <c r="BM280" s="367">
        <v>0</v>
      </c>
      <c r="BN280" s="367">
        <v>0</v>
      </c>
      <c r="BO280" s="367">
        <v>0</v>
      </c>
      <c r="BP280" s="368"/>
      <c r="BQ280" s="355"/>
      <c r="BR280" s="355"/>
      <c r="BS280" s="355"/>
      <c r="BT280" s="355"/>
      <c r="BU280" s="355"/>
      <c r="BV280" s="355"/>
      <c r="BW280" s="355"/>
      <c r="BX280" s="355"/>
      <c r="BY280" s="355"/>
      <c r="BZ280" s="355"/>
      <c r="CA280" s="355"/>
      <c r="CB280" s="355"/>
      <c r="CC280" s="355"/>
      <c r="CD280" s="355"/>
      <c r="CE280" s="355"/>
      <c r="CF280" s="355"/>
      <c r="CG280" s="355"/>
      <c r="CH280" s="355"/>
      <c r="CI280" s="355"/>
      <c r="CJ280" s="355"/>
      <c r="CK280" s="355"/>
      <c r="CL280" s="355"/>
      <c r="CM280" s="355"/>
      <c r="CN280" s="356"/>
    </row>
    <row r="281" spans="2:92" ht="14.4" thickBot="1" x14ac:dyDescent="0.3">
      <c r="B28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1" s="1417" t="s">
        <v>2367</v>
      </c>
      <c r="D281" s="1418" t="s">
        <v>2368</v>
      </c>
      <c r="E281" s="1419" t="s">
        <v>768</v>
      </c>
      <c r="F281" s="1420" t="str">
        <f>VLOOKUP(TBL5_OptBen[[#This Row],[Option Type (defined list)]],'Option Typs_Grps'!B$2:C$47, 2, FALSE)</f>
        <v>Resource Options</v>
      </c>
      <c r="G281" s="1417" t="s">
        <v>1783</v>
      </c>
      <c r="H281" s="1418" t="s">
        <v>1946</v>
      </c>
      <c r="I281" s="1421" t="s">
        <v>354</v>
      </c>
      <c r="J281" s="1422" t="s">
        <v>145</v>
      </c>
      <c r="K281" s="1423">
        <v>2</v>
      </c>
      <c r="L281" s="366"/>
      <c r="M281" s="366"/>
      <c r="N281" s="366"/>
      <c r="O281" s="1552"/>
      <c r="P281" s="1553"/>
      <c r="Q281" s="1554"/>
      <c r="R281" s="1392"/>
      <c r="S281" s="367"/>
      <c r="T281" s="367"/>
      <c r="U281" s="367"/>
      <c r="V281" s="367"/>
      <c r="W281" s="367"/>
      <c r="X281" s="367"/>
      <c r="Y281" s="367"/>
      <c r="Z281" s="367"/>
      <c r="AA281" s="367"/>
      <c r="AB281" s="367"/>
      <c r="AC281" s="367"/>
      <c r="AD281" s="367"/>
      <c r="AE281" s="367"/>
      <c r="AF281" s="367"/>
      <c r="AG281" s="367">
        <v>-10.283298198900001</v>
      </c>
      <c r="AH281" s="367"/>
      <c r="AI281" s="367"/>
      <c r="AJ281" s="367"/>
      <c r="AK281" s="367"/>
      <c r="AL281" s="367"/>
      <c r="AM281" s="367"/>
      <c r="AN281" s="367"/>
      <c r="AO281" s="367">
        <v>-9.7334319533000002</v>
      </c>
      <c r="AP281" s="367">
        <v>-6.3381492864000002</v>
      </c>
      <c r="AQ281" s="367">
        <v>-2.3680300592000001</v>
      </c>
      <c r="AR281" s="367">
        <v>-2.0248700592</v>
      </c>
      <c r="AS281" s="367"/>
      <c r="AT281" s="367"/>
      <c r="AU281" s="367"/>
      <c r="AV281" s="367"/>
      <c r="AW281" s="367"/>
      <c r="AX281" s="367"/>
      <c r="AY281" s="367"/>
      <c r="AZ281" s="367"/>
      <c r="BA281" s="367"/>
      <c r="BB281" s="367">
        <v>-0.29371803559999998</v>
      </c>
      <c r="BC281" s="367"/>
      <c r="BD281" s="367"/>
      <c r="BE281" s="367"/>
      <c r="BF281" s="367"/>
      <c r="BG281" s="367"/>
      <c r="BH281" s="367"/>
      <c r="BI281" s="367"/>
      <c r="BJ281" s="367"/>
      <c r="BK281" s="367"/>
      <c r="BL281" s="367"/>
      <c r="BM281" s="367"/>
      <c r="BN281" s="367"/>
      <c r="BO281" s="367"/>
      <c r="BP281" s="368"/>
      <c r="BQ281" s="355"/>
      <c r="BR281" s="355"/>
      <c r="BS281" s="355"/>
      <c r="BT281" s="355"/>
      <c r="BU281" s="355"/>
      <c r="BV281" s="355"/>
      <c r="BW281" s="355"/>
      <c r="BX281" s="355"/>
      <c r="BY281" s="355"/>
      <c r="BZ281" s="355"/>
      <c r="CA281" s="355"/>
      <c r="CB281" s="355"/>
      <c r="CC281" s="355"/>
      <c r="CD281" s="355"/>
      <c r="CE281" s="355"/>
      <c r="CF281" s="355"/>
      <c r="CG281" s="355"/>
      <c r="CH281" s="355"/>
      <c r="CI281" s="355"/>
      <c r="CJ281" s="355"/>
      <c r="CK281" s="355"/>
      <c r="CL281" s="355"/>
      <c r="CM281" s="355"/>
      <c r="CN281" s="356"/>
    </row>
    <row r="282" spans="2:92" ht="14.4" thickBot="1" x14ac:dyDescent="0.3">
      <c r="B28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2" s="1417" t="s">
        <v>2367</v>
      </c>
      <c r="D282" s="1418" t="s">
        <v>2368</v>
      </c>
      <c r="E282" s="1419" t="s">
        <v>768</v>
      </c>
      <c r="F282" s="1420" t="str">
        <f>VLOOKUP(TBL5_OptBen[[#This Row],[Option Type (defined list)]],'Option Typs_Grps'!B$2:C$47, 2, FALSE)</f>
        <v>Resource Options</v>
      </c>
      <c r="G282" s="1417" t="s">
        <v>1783</v>
      </c>
      <c r="H282" s="1418" t="s">
        <v>1946</v>
      </c>
      <c r="I282" s="1421" t="s">
        <v>354</v>
      </c>
      <c r="J282" s="1422" t="s">
        <v>145</v>
      </c>
      <c r="K282" s="1423">
        <v>2</v>
      </c>
      <c r="L282" s="366"/>
      <c r="M282" s="366"/>
      <c r="N282" s="366"/>
      <c r="O282" s="1552"/>
      <c r="P282" s="1553"/>
      <c r="Q282" s="1554"/>
      <c r="R282" s="1392"/>
      <c r="S282" s="367"/>
      <c r="T282" s="367"/>
      <c r="U282" s="367"/>
      <c r="V282" s="367"/>
      <c r="W282" s="367"/>
      <c r="X282" s="367"/>
      <c r="Y282" s="367"/>
      <c r="Z282" s="367"/>
      <c r="AA282" s="367"/>
      <c r="AB282" s="367"/>
      <c r="AC282" s="367"/>
      <c r="AD282" s="367"/>
      <c r="AE282" s="367"/>
      <c r="AF282" s="367"/>
      <c r="AG282" s="367">
        <v>-19.716701801100001</v>
      </c>
      <c r="AH282" s="367">
        <v>-40</v>
      </c>
      <c r="AI282" s="367">
        <v>-40</v>
      </c>
      <c r="AJ282" s="367">
        <v>-39.779224301100001</v>
      </c>
      <c r="AK282" s="367">
        <v>-38.6889618011</v>
      </c>
      <c r="AL282" s="367">
        <v>-40</v>
      </c>
      <c r="AM282" s="367">
        <v>-40</v>
      </c>
      <c r="AN282" s="367">
        <v>-40</v>
      </c>
      <c r="AO282" s="367">
        <v>-20.266568046700002</v>
      </c>
      <c r="AP282" s="367">
        <v>-23.6618507136</v>
      </c>
      <c r="AQ282" s="367">
        <v>-27.631969940800001</v>
      </c>
      <c r="AR282" s="367">
        <v>-27.975129940799999</v>
      </c>
      <c r="AS282" s="367">
        <v>-25.8610833623</v>
      </c>
      <c r="AT282" s="367">
        <v>-25.6712059842</v>
      </c>
      <c r="AU282" s="367">
        <v>-26.639688606099998</v>
      </c>
      <c r="AV282" s="367">
        <v>0</v>
      </c>
      <c r="AW282" s="367">
        <v>0</v>
      </c>
      <c r="AX282" s="367">
        <v>0</v>
      </c>
      <c r="AY282" s="367">
        <v>-23.394519940799999</v>
      </c>
      <c r="AZ282" s="367">
        <v>0</v>
      </c>
      <c r="BA282" s="367">
        <v>0</v>
      </c>
      <c r="BB282" s="367">
        <v>-19.706281964399999</v>
      </c>
      <c r="BC282" s="367">
        <v>0</v>
      </c>
      <c r="BD282" s="367">
        <v>0</v>
      </c>
      <c r="BE282" s="367">
        <v>0</v>
      </c>
      <c r="BF282" s="367">
        <v>0</v>
      </c>
      <c r="BG282" s="367">
        <v>0</v>
      </c>
      <c r="BH282" s="367">
        <v>0</v>
      </c>
      <c r="BI282" s="367">
        <v>-24.287883059199999</v>
      </c>
      <c r="BJ282" s="367">
        <v>0</v>
      </c>
      <c r="BK282" s="367">
        <v>0</v>
      </c>
      <c r="BL282" s="367">
        <v>-22.687575559199999</v>
      </c>
      <c r="BM282" s="367">
        <v>0</v>
      </c>
      <c r="BN282" s="367">
        <v>0</v>
      </c>
      <c r="BO282" s="367">
        <v>0</v>
      </c>
      <c r="BP282" s="368"/>
      <c r="BQ282" s="355"/>
      <c r="BR282" s="355"/>
      <c r="BS282" s="355"/>
      <c r="BT282" s="355"/>
      <c r="BU282" s="355"/>
      <c r="BV282" s="355"/>
      <c r="BW282" s="355"/>
      <c r="BX282" s="355"/>
      <c r="BY282" s="355"/>
      <c r="BZ282" s="355"/>
      <c r="CA282" s="355"/>
      <c r="CB282" s="355"/>
      <c r="CC282" s="355"/>
      <c r="CD282" s="355"/>
      <c r="CE282" s="355"/>
      <c r="CF282" s="355"/>
      <c r="CG282" s="355"/>
      <c r="CH282" s="355"/>
      <c r="CI282" s="355"/>
      <c r="CJ282" s="355"/>
      <c r="CK282" s="355"/>
      <c r="CL282" s="355"/>
      <c r="CM282" s="355"/>
      <c r="CN282" s="356"/>
    </row>
    <row r="283" spans="2:92" ht="14.4" thickBot="1" x14ac:dyDescent="0.3">
      <c r="B28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3" s="1417" t="s">
        <v>2369</v>
      </c>
      <c r="D283" s="1418" t="s">
        <v>2370</v>
      </c>
      <c r="E283" s="1419" t="s">
        <v>768</v>
      </c>
      <c r="F283" s="1420" t="str">
        <f>VLOOKUP(TBL5_OptBen[[#This Row],[Option Type (defined list)]],'Option Typs_Grps'!B$2:C$47, 2, FALSE)</f>
        <v>Resource Options</v>
      </c>
      <c r="G283" s="1417" t="s">
        <v>1783</v>
      </c>
      <c r="H283" s="1418" t="s">
        <v>1946</v>
      </c>
      <c r="I283" s="1421" t="s">
        <v>354</v>
      </c>
      <c r="J283" s="1422" t="s">
        <v>145</v>
      </c>
      <c r="K283" s="1423">
        <v>2</v>
      </c>
      <c r="L283" s="366"/>
      <c r="M283" s="366"/>
      <c r="N283" s="366"/>
      <c r="O283" s="1552"/>
      <c r="P283" s="1553"/>
      <c r="Q283" s="1554"/>
      <c r="R283" s="1392"/>
      <c r="S283" s="367"/>
      <c r="T283" s="367"/>
      <c r="U283" s="367"/>
      <c r="V283" s="367"/>
      <c r="W283" s="367"/>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c r="AS283" s="367"/>
      <c r="AT283" s="367"/>
      <c r="AU283" s="367"/>
      <c r="AV283" s="367"/>
      <c r="AW283" s="367"/>
      <c r="AX283" s="367"/>
      <c r="AY283" s="367"/>
      <c r="AZ283" s="367">
        <v>-1.3347497898</v>
      </c>
      <c r="BA283" s="367"/>
      <c r="BB283" s="367"/>
      <c r="BC283" s="367"/>
      <c r="BD283" s="367"/>
      <c r="BE283" s="367"/>
      <c r="BF283" s="367"/>
      <c r="BG283" s="367"/>
      <c r="BH283" s="367"/>
      <c r="BI283" s="367"/>
      <c r="BJ283" s="367"/>
      <c r="BK283" s="367"/>
      <c r="BL283" s="367"/>
      <c r="BM283" s="367"/>
      <c r="BN283" s="367"/>
      <c r="BO283" s="367"/>
      <c r="BP283" s="368"/>
      <c r="BQ283" s="355"/>
      <c r="BR283" s="355"/>
      <c r="BS283" s="355"/>
      <c r="BT283" s="355"/>
      <c r="BU283" s="355"/>
      <c r="BV283" s="355"/>
      <c r="BW283" s="355"/>
      <c r="BX283" s="355"/>
      <c r="BY283" s="355"/>
      <c r="BZ283" s="355"/>
      <c r="CA283" s="355"/>
      <c r="CB283" s="355"/>
      <c r="CC283" s="355"/>
      <c r="CD283" s="355"/>
      <c r="CE283" s="355"/>
      <c r="CF283" s="355"/>
      <c r="CG283" s="355"/>
      <c r="CH283" s="355"/>
      <c r="CI283" s="355"/>
      <c r="CJ283" s="355"/>
      <c r="CK283" s="355"/>
      <c r="CL283" s="355"/>
      <c r="CM283" s="355"/>
      <c r="CN283" s="356"/>
    </row>
    <row r="284" spans="2:92" ht="14.4" thickBot="1" x14ac:dyDescent="0.3">
      <c r="B28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4" s="1417" t="s">
        <v>2369</v>
      </c>
      <c r="D284" s="1418" t="s">
        <v>2370</v>
      </c>
      <c r="E284" s="1419" t="s">
        <v>768</v>
      </c>
      <c r="F284" s="1420" t="str">
        <f>VLOOKUP(TBL5_OptBen[[#This Row],[Option Type (defined list)]],'Option Typs_Grps'!B$2:C$47, 2, FALSE)</f>
        <v>Resource Options</v>
      </c>
      <c r="G284" s="1417" t="s">
        <v>1783</v>
      </c>
      <c r="H284" s="1418" t="s">
        <v>1946</v>
      </c>
      <c r="I284" s="1421" t="s">
        <v>354</v>
      </c>
      <c r="J284" s="1422" t="s">
        <v>145</v>
      </c>
      <c r="K284" s="1423">
        <v>2</v>
      </c>
      <c r="L284" s="366"/>
      <c r="M284" s="366"/>
      <c r="N284" s="366"/>
      <c r="O284" s="1552"/>
      <c r="P284" s="1553"/>
      <c r="Q284" s="1554"/>
      <c r="R284" s="1392"/>
      <c r="S284" s="367"/>
      <c r="T284" s="367"/>
      <c r="U284" s="367"/>
      <c r="V284" s="367"/>
      <c r="W284" s="367"/>
      <c r="X284" s="367"/>
      <c r="Y284" s="367"/>
      <c r="Z284" s="367"/>
      <c r="AA284" s="367"/>
      <c r="AB284" s="367"/>
      <c r="AC284" s="367"/>
      <c r="AD284" s="367"/>
      <c r="AE284" s="367"/>
      <c r="AF284" s="367"/>
      <c r="AG284" s="367">
        <v>0</v>
      </c>
      <c r="AH284" s="367">
        <v>0</v>
      </c>
      <c r="AI284" s="367">
        <v>0</v>
      </c>
      <c r="AJ284" s="367">
        <v>0</v>
      </c>
      <c r="AK284" s="367">
        <v>0</v>
      </c>
      <c r="AL284" s="367">
        <v>0</v>
      </c>
      <c r="AM284" s="367">
        <v>0</v>
      </c>
      <c r="AN284" s="367">
        <v>0</v>
      </c>
      <c r="AO284" s="367">
        <v>0</v>
      </c>
      <c r="AP284" s="367">
        <v>0</v>
      </c>
      <c r="AQ284" s="367">
        <v>0</v>
      </c>
      <c r="AR284" s="367">
        <v>0</v>
      </c>
      <c r="AS284" s="367">
        <v>0</v>
      </c>
      <c r="AT284" s="367">
        <v>0</v>
      </c>
      <c r="AU284" s="367">
        <v>0</v>
      </c>
      <c r="AV284" s="367">
        <v>-27.085061228099999</v>
      </c>
      <c r="AW284" s="367">
        <v>-28.1383430592</v>
      </c>
      <c r="AX284" s="367">
        <v>-22.813716471999999</v>
      </c>
      <c r="AY284" s="367">
        <v>0</v>
      </c>
      <c r="AZ284" s="367">
        <v>-18.6652502102</v>
      </c>
      <c r="BA284" s="367">
        <v>-21.153596087299999</v>
      </c>
      <c r="BB284" s="367">
        <v>0</v>
      </c>
      <c r="BC284" s="367">
        <v>-21.4096478415</v>
      </c>
      <c r="BD284" s="367">
        <v>-21.763363718600001</v>
      </c>
      <c r="BE284" s="367">
        <v>-21.632199595700001</v>
      </c>
      <c r="BF284" s="367">
        <v>-22.050741570900001</v>
      </c>
      <c r="BG284" s="367">
        <v>-23.063367448000001</v>
      </c>
      <c r="BH284" s="367">
        <v>-24.689085559199999</v>
      </c>
      <c r="BI284" s="367">
        <v>0</v>
      </c>
      <c r="BJ284" s="367">
        <v>-21.639145103099999</v>
      </c>
      <c r="BK284" s="367">
        <v>-23.0321680592</v>
      </c>
      <c r="BL284" s="367">
        <v>0</v>
      </c>
      <c r="BM284" s="367">
        <v>-22.266493059199998</v>
      </c>
      <c r="BN284" s="367">
        <v>-22.122350559200001</v>
      </c>
      <c r="BO284" s="367">
        <v>-21.880068059199999</v>
      </c>
      <c r="BP284" s="368"/>
      <c r="BQ284" s="355"/>
      <c r="BR284" s="355"/>
      <c r="BS284" s="355"/>
      <c r="BT284" s="355"/>
      <c r="BU284" s="355"/>
      <c r="BV284" s="355"/>
      <c r="BW284" s="355"/>
      <c r="BX284" s="355"/>
      <c r="BY284" s="355"/>
      <c r="BZ284" s="355"/>
      <c r="CA284" s="355"/>
      <c r="CB284" s="355"/>
      <c r="CC284" s="355"/>
      <c r="CD284" s="355"/>
      <c r="CE284" s="355"/>
      <c r="CF284" s="355"/>
      <c r="CG284" s="355"/>
      <c r="CH284" s="355"/>
      <c r="CI284" s="355"/>
      <c r="CJ284" s="355"/>
      <c r="CK284" s="355"/>
      <c r="CL284" s="355"/>
      <c r="CM284" s="355"/>
      <c r="CN284" s="356"/>
    </row>
    <row r="285" spans="2:92" ht="14.4" thickBot="1" x14ac:dyDescent="0.3">
      <c r="B28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85" s="1417" t="s">
        <v>2369</v>
      </c>
      <c r="D285" s="1418" t="s">
        <v>2370</v>
      </c>
      <c r="E285" s="1419" t="s">
        <v>768</v>
      </c>
      <c r="F285" s="1420" t="str">
        <f>VLOOKUP(TBL5_OptBen[[#This Row],[Option Type (defined list)]],'Option Typs_Grps'!B$2:C$47, 2, FALSE)</f>
        <v>Resource Options</v>
      </c>
      <c r="G285" s="1417" t="s">
        <v>1783</v>
      </c>
      <c r="H285" s="1418" t="s">
        <v>1946</v>
      </c>
      <c r="I285" s="1421" t="s">
        <v>1509</v>
      </c>
      <c r="J285" s="1422" t="s">
        <v>145</v>
      </c>
      <c r="K285" s="1423">
        <v>2</v>
      </c>
      <c r="L285" s="366"/>
      <c r="M285" s="366"/>
      <c r="N285" s="366"/>
      <c r="O285" s="1552"/>
      <c r="P285" s="1553"/>
      <c r="Q285" s="1554"/>
      <c r="R285" s="1392"/>
      <c r="S285" s="367"/>
      <c r="T285" s="367"/>
      <c r="U285" s="367"/>
      <c r="V285" s="367"/>
      <c r="W285" s="367"/>
      <c r="X285" s="367"/>
      <c r="Y285" s="367"/>
      <c r="Z285" s="367"/>
      <c r="AA285" s="367"/>
      <c r="AB285" s="367"/>
      <c r="AC285" s="367"/>
      <c r="AD285" s="367"/>
      <c r="AE285" s="367"/>
      <c r="AF285" s="367"/>
      <c r="AG285" s="367">
        <v>0</v>
      </c>
      <c r="AH285" s="367">
        <v>0</v>
      </c>
      <c r="AI285" s="367">
        <v>0</v>
      </c>
      <c r="AJ285" s="367">
        <v>0</v>
      </c>
      <c r="AK285" s="367">
        <v>0</v>
      </c>
      <c r="AL285" s="367">
        <v>0</v>
      </c>
      <c r="AM285" s="367">
        <v>0</v>
      </c>
      <c r="AN285" s="367">
        <v>0</v>
      </c>
      <c r="AO285" s="367">
        <v>0</v>
      </c>
      <c r="AP285" s="367">
        <v>0</v>
      </c>
      <c r="AQ285" s="367">
        <v>0</v>
      </c>
      <c r="AR285" s="367">
        <v>0</v>
      </c>
      <c r="AS285" s="367">
        <v>0</v>
      </c>
      <c r="AT285" s="367">
        <v>0</v>
      </c>
      <c r="AU285" s="367">
        <v>0</v>
      </c>
      <c r="AV285" s="367">
        <v>27.085061228099999</v>
      </c>
      <c r="AW285" s="367">
        <v>28.1383430592</v>
      </c>
      <c r="AX285" s="367">
        <v>22.813716471999999</v>
      </c>
      <c r="AY285" s="367">
        <v>0</v>
      </c>
      <c r="AZ285" s="367">
        <v>18.6652502102</v>
      </c>
      <c r="BA285" s="367">
        <v>21.153596087299999</v>
      </c>
      <c r="BB285" s="367">
        <v>0</v>
      </c>
      <c r="BC285" s="367">
        <v>21.4096478415</v>
      </c>
      <c r="BD285" s="367">
        <v>21.763363718600001</v>
      </c>
      <c r="BE285" s="367">
        <v>21.632199595700001</v>
      </c>
      <c r="BF285" s="367">
        <v>22.050741570900001</v>
      </c>
      <c r="BG285" s="367">
        <v>23.063367448000001</v>
      </c>
      <c r="BH285" s="367">
        <v>24.689085559199999</v>
      </c>
      <c r="BI285" s="367">
        <v>0</v>
      </c>
      <c r="BJ285" s="367">
        <v>21.639145103099999</v>
      </c>
      <c r="BK285" s="367">
        <v>23.0321680592</v>
      </c>
      <c r="BL285" s="367">
        <v>0</v>
      </c>
      <c r="BM285" s="367">
        <v>22.266493059199998</v>
      </c>
      <c r="BN285" s="367">
        <v>22.122350559200001</v>
      </c>
      <c r="BO285" s="367">
        <v>21.880068059199999</v>
      </c>
      <c r="BP285" s="368"/>
      <c r="BQ285" s="355"/>
      <c r="BR285" s="355"/>
      <c r="BS285" s="355"/>
      <c r="BT285" s="355"/>
      <c r="BU285" s="355"/>
      <c r="BV285" s="355"/>
      <c r="BW285" s="355"/>
      <c r="BX285" s="355"/>
      <c r="BY285" s="355"/>
      <c r="BZ285" s="355"/>
      <c r="CA285" s="355"/>
      <c r="CB285" s="355"/>
      <c r="CC285" s="355"/>
      <c r="CD285" s="355"/>
      <c r="CE285" s="355"/>
      <c r="CF285" s="355"/>
      <c r="CG285" s="355"/>
      <c r="CH285" s="355"/>
      <c r="CI285" s="355"/>
      <c r="CJ285" s="355"/>
      <c r="CK285" s="355"/>
      <c r="CL285" s="355"/>
      <c r="CM285" s="355"/>
      <c r="CN285" s="356"/>
    </row>
    <row r="286" spans="2:92" ht="14.4" thickBot="1" x14ac:dyDescent="0.3">
      <c r="B28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6" s="1417" t="s">
        <v>2371</v>
      </c>
      <c r="D286" s="1418" t="s">
        <v>2013</v>
      </c>
      <c r="E286" s="1419" t="s">
        <v>774</v>
      </c>
      <c r="F286" s="1420" t="str">
        <f>VLOOKUP(TBL5_OptBen[[#This Row],[Option Type (defined list)]],'Option Typs_Grps'!B$2:C$47, 2, FALSE)</f>
        <v>Distribution Options</v>
      </c>
      <c r="G286" s="1417" t="s">
        <v>1783</v>
      </c>
      <c r="H286" s="1418" t="s">
        <v>1946</v>
      </c>
      <c r="I286" s="1421" t="s">
        <v>1497</v>
      </c>
      <c r="J286" s="1422" t="s">
        <v>145</v>
      </c>
      <c r="K286" s="1423">
        <v>2</v>
      </c>
      <c r="L286" s="366"/>
      <c r="M286" s="366"/>
      <c r="N286" s="366"/>
      <c r="O286" s="1552"/>
      <c r="P286" s="1553"/>
      <c r="Q286" s="1554"/>
      <c r="R286" s="1392"/>
      <c r="S286" s="367"/>
      <c r="T286" s="367"/>
      <c r="U286" s="367"/>
      <c r="V286" s="367">
        <v>15</v>
      </c>
      <c r="W286" s="367">
        <v>15</v>
      </c>
      <c r="X286" s="367">
        <v>15</v>
      </c>
      <c r="Y286" s="367">
        <v>14.2442723355</v>
      </c>
      <c r="Z286" s="367">
        <v>12.257596447399999</v>
      </c>
      <c r="AA286" s="367">
        <v>12.3052805592</v>
      </c>
      <c r="AB286" s="367">
        <v>15</v>
      </c>
      <c r="AC286" s="367">
        <v>15</v>
      </c>
      <c r="AD286" s="367">
        <v>15</v>
      </c>
      <c r="AE286" s="367">
        <v>15</v>
      </c>
      <c r="AF286" s="367">
        <v>0</v>
      </c>
      <c r="AG286" s="367">
        <v>0</v>
      </c>
      <c r="AH286" s="367">
        <v>0</v>
      </c>
      <c r="AI286" s="367">
        <v>0</v>
      </c>
      <c r="AJ286" s="367">
        <v>0</v>
      </c>
      <c r="AK286" s="367">
        <v>0</v>
      </c>
      <c r="AL286" s="367">
        <v>0</v>
      </c>
      <c r="AM286" s="367">
        <v>0</v>
      </c>
      <c r="AN286" s="367">
        <v>0</v>
      </c>
      <c r="AO286" s="367">
        <v>0</v>
      </c>
      <c r="AP286" s="367">
        <v>0</v>
      </c>
      <c r="AQ286" s="367">
        <v>0</v>
      </c>
      <c r="AR286" s="367">
        <v>0</v>
      </c>
      <c r="AS286" s="367">
        <v>0</v>
      </c>
      <c r="AT286" s="367">
        <v>0</v>
      </c>
      <c r="AU286" s="367">
        <v>0</v>
      </c>
      <c r="AV286" s="367">
        <v>0</v>
      </c>
      <c r="AW286" s="367">
        <v>0</v>
      </c>
      <c r="AX286" s="367">
        <v>0</v>
      </c>
      <c r="AY286" s="367">
        <v>0</v>
      </c>
      <c r="AZ286" s="367">
        <v>0</v>
      </c>
      <c r="BA286" s="367">
        <v>0</v>
      </c>
      <c r="BB286" s="367">
        <v>0</v>
      </c>
      <c r="BC286" s="367">
        <v>0</v>
      </c>
      <c r="BD286" s="367">
        <v>0</v>
      </c>
      <c r="BE286" s="367">
        <v>0</v>
      </c>
      <c r="BF286" s="367">
        <v>0</v>
      </c>
      <c r="BG286" s="367">
        <v>0</v>
      </c>
      <c r="BH286" s="367">
        <v>0</v>
      </c>
      <c r="BI286" s="367">
        <v>0</v>
      </c>
      <c r="BJ286" s="367">
        <v>0</v>
      </c>
      <c r="BK286" s="367">
        <v>0</v>
      </c>
      <c r="BL286" s="367">
        <v>0</v>
      </c>
      <c r="BM286" s="367">
        <v>0</v>
      </c>
      <c r="BN286" s="367">
        <v>0</v>
      </c>
      <c r="BO286" s="367">
        <v>0</v>
      </c>
      <c r="BP286" s="368"/>
      <c r="BQ286" s="355"/>
      <c r="BR286" s="355"/>
      <c r="BS286" s="355"/>
      <c r="BT286" s="355"/>
      <c r="BU286" s="355"/>
      <c r="BV286" s="355"/>
      <c r="BW286" s="355"/>
      <c r="BX286" s="355"/>
      <c r="BY286" s="355"/>
      <c r="BZ286" s="355"/>
      <c r="CA286" s="355"/>
      <c r="CB286" s="355"/>
      <c r="CC286" s="355"/>
      <c r="CD286" s="355"/>
      <c r="CE286" s="355"/>
      <c r="CF286" s="355"/>
      <c r="CG286" s="355"/>
      <c r="CH286" s="355"/>
      <c r="CI286" s="355"/>
      <c r="CJ286" s="355"/>
      <c r="CK286" s="355"/>
      <c r="CL286" s="355"/>
      <c r="CM286" s="355"/>
      <c r="CN286" s="356"/>
    </row>
    <row r="287" spans="2:92" ht="14.4" thickBot="1" x14ac:dyDescent="0.3">
      <c r="B28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7" s="1417" t="s">
        <v>2371</v>
      </c>
      <c r="D287" s="1418" t="s">
        <v>2013</v>
      </c>
      <c r="E287" s="1419" t="s">
        <v>774</v>
      </c>
      <c r="F287" s="1420" t="str">
        <f>VLOOKUP(TBL5_OptBen[[#This Row],[Option Type (defined list)]],'Option Typs_Grps'!B$2:C$47, 2, FALSE)</f>
        <v>Distribution Options</v>
      </c>
      <c r="G287" s="1417" t="s">
        <v>1783</v>
      </c>
      <c r="H287" s="1418" t="s">
        <v>1946</v>
      </c>
      <c r="I287" s="1421" t="s">
        <v>354</v>
      </c>
      <c r="J287" s="1422" t="s">
        <v>145</v>
      </c>
      <c r="K287" s="1423">
        <v>2</v>
      </c>
      <c r="L287" s="366"/>
      <c r="M287" s="366"/>
      <c r="N287" s="366"/>
      <c r="O287" s="1552"/>
      <c r="P287" s="1553"/>
      <c r="Q287" s="1554"/>
      <c r="R287" s="1392"/>
      <c r="S287" s="367"/>
      <c r="T287" s="367"/>
      <c r="U287" s="367"/>
      <c r="V287" s="367">
        <v>-15</v>
      </c>
      <c r="W287" s="367">
        <v>-15</v>
      </c>
      <c r="X287" s="367">
        <v>-15</v>
      </c>
      <c r="Y287" s="367">
        <v>-14.2442723355</v>
      </c>
      <c r="Z287" s="367">
        <v>-12.257596447399999</v>
      </c>
      <c r="AA287" s="367">
        <v>-12.3052805592</v>
      </c>
      <c r="AB287" s="367">
        <v>-15</v>
      </c>
      <c r="AC287" s="367">
        <v>-15</v>
      </c>
      <c r="AD287" s="367">
        <v>-15</v>
      </c>
      <c r="AE287" s="367">
        <v>-15</v>
      </c>
      <c r="AF287" s="367">
        <v>0</v>
      </c>
      <c r="AG287" s="367">
        <v>0</v>
      </c>
      <c r="AH287" s="367">
        <v>0</v>
      </c>
      <c r="AI287" s="367">
        <v>0</v>
      </c>
      <c r="AJ287" s="367">
        <v>0</v>
      </c>
      <c r="AK287" s="367">
        <v>0</v>
      </c>
      <c r="AL287" s="367">
        <v>0</v>
      </c>
      <c r="AM287" s="367">
        <v>0</v>
      </c>
      <c r="AN287" s="367">
        <v>0</v>
      </c>
      <c r="AO287" s="367">
        <v>0</v>
      </c>
      <c r="AP287" s="367">
        <v>0</v>
      </c>
      <c r="AQ287" s="367">
        <v>0</v>
      </c>
      <c r="AR287" s="367">
        <v>0</v>
      </c>
      <c r="AS287" s="367">
        <v>0</v>
      </c>
      <c r="AT287" s="367">
        <v>0</v>
      </c>
      <c r="AU287" s="367">
        <v>0</v>
      </c>
      <c r="AV287" s="367">
        <v>0</v>
      </c>
      <c r="AW287" s="367">
        <v>0</v>
      </c>
      <c r="AX287" s="367">
        <v>0</v>
      </c>
      <c r="AY287" s="367">
        <v>0</v>
      </c>
      <c r="AZ287" s="367">
        <v>0</v>
      </c>
      <c r="BA287" s="367">
        <v>0</v>
      </c>
      <c r="BB287" s="367">
        <v>0</v>
      </c>
      <c r="BC287" s="367">
        <v>0</v>
      </c>
      <c r="BD287" s="367">
        <v>0</v>
      </c>
      <c r="BE287" s="367">
        <v>0</v>
      </c>
      <c r="BF287" s="367">
        <v>0</v>
      </c>
      <c r="BG287" s="367">
        <v>0</v>
      </c>
      <c r="BH287" s="367">
        <v>0</v>
      </c>
      <c r="BI287" s="367">
        <v>0</v>
      </c>
      <c r="BJ287" s="367">
        <v>0</v>
      </c>
      <c r="BK287" s="367">
        <v>0</v>
      </c>
      <c r="BL287" s="367">
        <v>0</v>
      </c>
      <c r="BM287" s="367">
        <v>0</v>
      </c>
      <c r="BN287" s="367">
        <v>0</v>
      </c>
      <c r="BO287" s="367">
        <v>0</v>
      </c>
      <c r="BP287" s="368"/>
      <c r="BQ287" s="355"/>
      <c r="BR287" s="355"/>
      <c r="BS287" s="355"/>
      <c r="BT287" s="355"/>
      <c r="BU287" s="355"/>
      <c r="BV287" s="355"/>
      <c r="BW287" s="355"/>
      <c r="BX287" s="355"/>
      <c r="BY287" s="355"/>
      <c r="BZ287" s="355"/>
      <c r="CA287" s="355"/>
      <c r="CB287" s="355"/>
      <c r="CC287" s="355"/>
      <c r="CD287" s="355"/>
      <c r="CE287" s="355"/>
      <c r="CF287" s="355"/>
      <c r="CG287" s="355"/>
      <c r="CH287" s="355"/>
      <c r="CI287" s="355"/>
      <c r="CJ287" s="355"/>
      <c r="CK287" s="355"/>
      <c r="CL287" s="355"/>
      <c r="CM287" s="355"/>
      <c r="CN287" s="356"/>
    </row>
    <row r="288" spans="2:92" ht="14.4" thickBot="1" x14ac:dyDescent="0.3">
      <c r="B28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8" s="1417" t="s">
        <v>2372</v>
      </c>
      <c r="D288" s="1418" t="s">
        <v>2014</v>
      </c>
      <c r="E288" s="1419" t="s">
        <v>774</v>
      </c>
      <c r="F288" s="1420" t="str">
        <f>VLOOKUP(TBL5_OptBen[[#This Row],[Option Type (defined list)]],'Option Typs_Grps'!B$2:C$47, 2, FALSE)</f>
        <v>Distribution Options</v>
      </c>
      <c r="G288" s="1417" t="s">
        <v>1783</v>
      </c>
      <c r="H288" s="1418" t="s">
        <v>1946</v>
      </c>
      <c r="I288" s="1421" t="s">
        <v>354</v>
      </c>
      <c r="J288" s="1422" t="s">
        <v>145</v>
      </c>
      <c r="K288" s="1423">
        <v>2</v>
      </c>
      <c r="L288" s="366"/>
      <c r="M288" s="366"/>
      <c r="N288" s="366">
        <v>0</v>
      </c>
      <c r="O288" s="1552">
        <v>0</v>
      </c>
      <c r="P288" s="1553">
        <v>0</v>
      </c>
      <c r="Q288" s="1554">
        <v>0</v>
      </c>
      <c r="R288" s="1392">
        <v>0</v>
      </c>
      <c r="S288" s="367">
        <v>0</v>
      </c>
      <c r="T288" s="367">
        <v>0</v>
      </c>
      <c r="U288" s="367">
        <v>0</v>
      </c>
      <c r="V288" s="367">
        <v>0</v>
      </c>
      <c r="W288" s="367">
        <v>0</v>
      </c>
      <c r="X288" s="367">
        <v>0</v>
      </c>
      <c r="Y288" s="367">
        <v>0</v>
      </c>
      <c r="Z288" s="367">
        <v>0</v>
      </c>
      <c r="AA288" s="367">
        <v>0</v>
      </c>
      <c r="AB288" s="367">
        <v>0</v>
      </c>
      <c r="AC288" s="367">
        <v>0</v>
      </c>
      <c r="AD288" s="367">
        <v>0</v>
      </c>
      <c r="AE288" s="367">
        <v>0</v>
      </c>
      <c r="AF288" s="367">
        <v>0</v>
      </c>
      <c r="AG288" s="367">
        <v>0</v>
      </c>
      <c r="AH288" s="367">
        <v>0</v>
      </c>
      <c r="AI288" s="367">
        <v>0</v>
      </c>
      <c r="AJ288" s="367">
        <v>0</v>
      </c>
      <c r="AK288" s="367">
        <v>0</v>
      </c>
      <c r="AL288" s="367">
        <v>0</v>
      </c>
      <c r="AM288" s="367">
        <v>0</v>
      </c>
      <c r="AN288" s="367">
        <v>0</v>
      </c>
      <c r="AO288" s="367">
        <v>0</v>
      </c>
      <c r="AP288" s="367">
        <v>0</v>
      </c>
      <c r="AQ288" s="367">
        <v>0</v>
      </c>
      <c r="AR288" s="367">
        <v>0</v>
      </c>
      <c r="AS288" s="367">
        <v>0</v>
      </c>
      <c r="AT288" s="367">
        <v>0</v>
      </c>
      <c r="AU288" s="367">
        <v>0</v>
      </c>
      <c r="AV288" s="367">
        <v>0</v>
      </c>
      <c r="AW288" s="367">
        <v>0</v>
      </c>
      <c r="AX288" s="367">
        <v>0</v>
      </c>
      <c r="AY288" s="367">
        <v>0</v>
      </c>
      <c r="AZ288" s="367">
        <v>0</v>
      </c>
      <c r="BA288" s="367">
        <v>0</v>
      </c>
      <c r="BB288" s="367">
        <v>0</v>
      </c>
      <c r="BC288" s="367">
        <v>0</v>
      </c>
      <c r="BD288" s="367">
        <v>0</v>
      </c>
      <c r="BE288" s="367">
        <v>0</v>
      </c>
      <c r="BF288" s="367">
        <v>0</v>
      </c>
      <c r="BG288" s="367">
        <v>0</v>
      </c>
      <c r="BH288" s="367">
        <v>0</v>
      </c>
      <c r="BI288" s="367">
        <v>0</v>
      </c>
      <c r="BJ288" s="367">
        <v>0</v>
      </c>
      <c r="BK288" s="367">
        <v>0</v>
      </c>
      <c r="BL288" s="367">
        <v>0</v>
      </c>
      <c r="BM288" s="367">
        <v>0</v>
      </c>
      <c r="BN288" s="367">
        <v>0</v>
      </c>
      <c r="BO288" s="367">
        <v>0</v>
      </c>
      <c r="BP288" s="368"/>
      <c r="BQ288" s="355"/>
      <c r="BR288" s="355"/>
      <c r="BS288" s="355"/>
      <c r="BT288" s="355"/>
      <c r="BU288" s="355"/>
      <c r="BV288" s="355"/>
      <c r="BW288" s="355"/>
      <c r="BX288" s="355"/>
      <c r="BY288" s="355"/>
      <c r="BZ288" s="355"/>
      <c r="CA288" s="355"/>
      <c r="CB288" s="355"/>
      <c r="CC288" s="355"/>
      <c r="CD288" s="355"/>
      <c r="CE288" s="355"/>
      <c r="CF288" s="355"/>
      <c r="CG288" s="355"/>
      <c r="CH288" s="355"/>
      <c r="CI288" s="355"/>
      <c r="CJ288" s="355"/>
      <c r="CK288" s="355"/>
      <c r="CL288" s="355"/>
      <c r="CM288" s="355"/>
      <c r="CN288" s="356"/>
    </row>
    <row r="289" spans="2:92" ht="14.4" thickBot="1" x14ac:dyDescent="0.3">
      <c r="B28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9" s="1417" t="s">
        <v>2372</v>
      </c>
      <c r="D289" s="1418" t="s">
        <v>2014</v>
      </c>
      <c r="E289" s="1419" t="s">
        <v>774</v>
      </c>
      <c r="F289" s="1420" t="str">
        <f>VLOOKUP(TBL5_OptBen[[#This Row],[Option Type (defined list)]],'Option Typs_Grps'!B$2:C$47, 2, FALSE)</f>
        <v>Distribution Options</v>
      </c>
      <c r="G289" s="1417" t="s">
        <v>1783</v>
      </c>
      <c r="H289" s="1418" t="s">
        <v>1946</v>
      </c>
      <c r="I289" s="1421" t="s">
        <v>1509</v>
      </c>
      <c r="J289" s="1422" t="s">
        <v>145</v>
      </c>
      <c r="K289" s="1423">
        <v>2</v>
      </c>
      <c r="L289" s="366"/>
      <c r="M289" s="366"/>
      <c r="N289" s="366">
        <v>0</v>
      </c>
      <c r="O289" s="1552">
        <v>0</v>
      </c>
      <c r="P289" s="1553">
        <v>0</v>
      </c>
      <c r="Q289" s="1554">
        <v>0</v>
      </c>
      <c r="R289" s="1392">
        <v>0</v>
      </c>
      <c r="S289" s="367">
        <v>0</v>
      </c>
      <c r="T289" s="367">
        <v>0</v>
      </c>
      <c r="U289" s="367">
        <v>0</v>
      </c>
      <c r="V289" s="367">
        <v>0</v>
      </c>
      <c r="W289" s="367">
        <v>0</v>
      </c>
      <c r="X289" s="367">
        <v>0</v>
      </c>
      <c r="Y289" s="367">
        <v>0</v>
      </c>
      <c r="Z289" s="367">
        <v>0</v>
      </c>
      <c r="AA289" s="367">
        <v>0</v>
      </c>
      <c r="AB289" s="367">
        <v>0</v>
      </c>
      <c r="AC289" s="367">
        <v>0</v>
      </c>
      <c r="AD289" s="367">
        <v>0</v>
      </c>
      <c r="AE289" s="367">
        <v>0</v>
      </c>
      <c r="AF289" s="367">
        <v>0</v>
      </c>
      <c r="AG289" s="367">
        <v>0</v>
      </c>
      <c r="AH289" s="367">
        <v>0</v>
      </c>
      <c r="AI289" s="367">
        <v>0</v>
      </c>
      <c r="AJ289" s="367">
        <v>0</v>
      </c>
      <c r="AK289" s="367">
        <v>0</v>
      </c>
      <c r="AL289" s="367">
        <v>0</v>
      </c>
      <c r="AM289" s="367">
        <v>0</v>
      </c>
      <c r="AN289" s="367">
        <v>0</v>
      </c>
      <c r="AO289" s="367">
        <v>0</v>
      </c>
      <c r="AP289" s="367">
        <v>0</v>
      </c>
      <c r="AQ289" s="367">
        <v>0</v>
      </c>
      <c r="AR289" s="367">
        <v>0</v>
      </c>
      <c r="AS289" s="367">
        <v>0</v>
      </c>
      <c r="AT289" s="367">
        <v>0</v>
      </c>
      <c r="AU289" s="367">
        <v>0</v>
      </c>
      <c r="AV289" s="367">
        <v>0</v>
      </c>
      <c r="AW289" s="367">
        <v>0</v>
      </c>
      <c r="AX289" s="367">
        <v>0</v>
      </c>
      <c r="AY289" s="367">
        <v>0</v>
      </c>
      <c r="AZ289" s="367">
        <v>0</v>
      </c>
      <c r="BA289" s="367">
        <v>0</v>
      </c>
      <c r="BB289" s="367">
        <v>0</v>
      </c>
      <c r="BC289" s="367">
        <v>0</v>
      </c>
      <c r="BD289" s="367">
        <v>0</v>
      </c>
      <c r="BE289" s="367">
        <v>0</v>
      </c>
      <c r="BF289" s="367">
        <v>0</v>
      </c>
      <c r="BG289" s="367">
        <v>0</v>
      </c>
      <c r="BH289" s="367">
        <v>0</v>
      </c>
      <c r="BI289" s="367">
        <v>0</v>
      </c>
      <c r="BJ289" s="367">
        <v>0</v>
      </c>
      <c r="BK289" s="367">
        <v>0</v>
      </c>
      <c r="BL289" s="367">
        <v>0</v>
      </c>
      <c r="BM289" s="367">
        <v>0</v>
      </c>
      <c r="BN289" s="367">
        <v>0</v>
      </c>
      <c r="BO289" s="367">
        <v>0</v>
      </c>
      <c r="BP289" s="368"/>
      <c r="BQ289" s="355"/>
      <c r="BR289" s="355"/>
      <c r="BS289" s="355"/>
      <c r="BT289" s="355"/>
      <c r="BU289" s="355"/>
      <c r="BV289" s="355"/>
      <c r="BW289" s="355"/>
      <c r="BX289" s="355"/>
      <c r="BY289" s="355"/>
      <c r="BZ289" s="355"/>
      <c r="CA289" s="355"/>
      <c r="CB289" s="355"/>
      <c r="CC289" s="355"/>
      <c r="CD289" s="355"/>
      <c r="CE289" s="355"/>
      <c r="CF289" s="355"/>
      <c r="CG289" s="355"/>
      <c r="CH289" s="355"/>
      <c r="CI289" s="355"/>
      <c r="CJ289" s="355"/>
      <c r="CK289" s="355"/>
      <c r="CL289" s="355"/>
      <c r="CM289" s="355"/>
      <c r="CN289" s="356"/>
    </row>
    <row r="290" spans="2:92" ht="14.4" thickBot="1" x14ac:dyDescent="0.3">
      <c r="B29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0" s="1417" t="s">
        <v>2373</v>
      </c>
      <c r="D290" s="1418" t="s">
        <v>2015</v>
      </c>
      <c r="E290" s="1419" t="s">
        <v>774</v>
      </c>
      <c r="F290" s="1420" t="str">
        <f>VLOOKUP(TBL5_OptBen[[#This Row],[Option Type (defined list)]],'Option Typs_Grps'!B$2:C$47, 2, FALSE)</f>
        <v>Distribution Options</v>
      </c>
      <c r="G290" s="1417" t="s">
        <v>1783</v>
      </c>
      <c r="H290" s="1418" t="s">
        <v>1946</v>
      </c>
      <c r="I290" s="1421" t="s">
        <v>354</v>
      </c>
      <c r="J290" s="1422" t="s">
        <v>145</v>
      </c>
      <c r="K290" s="1423">
        <v>2</v>
      </c>
      <c r="L290" s="366"/>
      <c r="M290" s="366"/>
      <c r="N290" s="366"/>
      <c r="O290" s="1552"/>
      <c r="P290" s="1553"/>
      <c r="Q290" s="1554"/>
      <c r="R290" s="1392"/>
      <c r="S290" s="367">
        <v>-15</v>
      </c>
      <c r="T290" s="367">
        <v>-15</v>
      </c>
      <c r="U290" s="367">
        <v>-15</v>
      </c>
      <c r="V290" s="367">
        <v>-15</v>
      </c>
      <c r="W290" s="367">
        <v>-15</v>
      </c>
      <c r="X290" s="367">
        <v>-15</v>
      </c>
      <c r="Y290" s="367">
        <v>-15</v>
      </c>
      <c r="Z290" s="367">
        <v>-15</v>
      </c>
      <c r="AA290" s="367">
        <v>-15</v>
      </c>
      <c r="AB290" s="367">
        <v>-15</v>
      </c>
      <c r="AC290" s="367">
        <v>-15</v>
      </c>
      <c r="AD290" s="367">
        <v>-15</v>
      </c>
      <c r="AE290" s="367">
        <v>-15</v>
      </c>
      <c r="AF290" s="367">
        <v>-5.9968033690000002</v>
      </c>
      <c r="AG290" s="367">
        <v>0</v>
      </c>
      <c r="AH290" s="367">
        <v>-1.7792393011000001</v>
      </c>
      <c r="AI290" s="367">
        <v>-0.79947680109999997</v>
      </c>
      <c r="AJ290" s="367">
        <v>0</v>
      </c>
      <c r="AK290" s="367">
        <v>0</v>
      </c>
      <c r="AL290" s="367">
        <v>-4.1919843674999999</v>
      </c>
      <c r="AM290" s="367">
        <v>-3.4921918674999999</v>
      </c>
      <c r="AN290" s="367">
        <v>-0.65867921519999995</v>
      </c>
      <c r="AO290" s="367">
        <v>0</v>
      </c>
      <c r="AP290" s="367">
        <v>0</v>
      </c>
      <c r="AQ290" s="367">
        <v>0</v>
      </c>
      <c r="AR290" s="367">
        <v>0</v>
      </c>
      <c r="AS290" s="367">
        <v>0</v>
      </c>
      <c r="AT290" s="367">
        <v>0</v>
      </c>
      <c r="AU290" s="367">
        <v>0</v>
      </c>
      <c r="AV290" s="367">
        <v>0</v>
      </c>
      <c r="AW290" s="367">
        <v>0</v>
      </c>
      <c r="AX290" s="367">
        <v>0</v>
      </c>
      <c r="AY290" s="367">
        <v>0</v>
      </c>
      <c r="AZ290" s="367">
        <v>0</v>
      </c>
      <c r="BA290" s="367">
        <v>0</v>
      </c>
      <c r="BB290" s="367">
        <v>0</v>
      </c>
      <c r="BC290" s="367">
        <v>0</v>
      </c>
      <c r="BD290" s="367">
        <v>0</v>
      </c>
      <c r="BE290" s="367">
        <v>0</v>
      </c>
      <c r="BF290" s="367">
        <v>0</v>
      </c>
      <c r="BG290" s="367">
        <v>0</v>
      </c>
      <c r="BH290" s="367">
        <v>0</v>
      </c>
      <c r="BI290" s="367">
        <v>0</v>
      </c>
      <c r="BJ290" s="367">
        <v>0</v>
      </c>
      <c r="BK290" s="367">
        <v>0</v>
      </c>
      <c r="BL290" s="367">
        <v>0</v>
      </c>
      <c r="BM290" s="367">
        <v>0</v>
      </c>
      <c r="BN290" s="367">
        <v>0</v>
      </c>
      <c r="BO290" s="367">
        <v>0</v>
      </c>
      <c r="BP290" s="368"/>
      <c r="BQ290" s="355"/>
      <c r="BR290" s="355"/>
      <c r="BS290" s="355"/>
      <c r="BT290" s="355"/>
      <c r="BU290" s="355"/>
      <c r="BV290" s="355"/>
      <c r="BW290" s="355"/>
      <c r="BX290" s="355"/>
      <c r="BY290" s="355"/>
      <c r="BZ290" s="355"/>
      <c r="CA290" s="355"/>
      <c r="CB290" s="355"/>
      <c r="CC290" s="355"/>
      <c r="CD290" s="355"/>
      <c r="CE290" s="355"/>
      <c r="CF290" s="355"/>
      <c r="CG290" s="355"/>
      <c r="CH290" s="355"/>
      <c r="CI290" s="355"/>
      <c r="CJ290" s="355"/>
      <c r="CK290" s="355"/>
      <c r="CL290" s="355"/>
      <c r="CM290" s="355"/>
      <c r="CN290" s="356"/>
    </row>
    <row r="291" spans="2:92" ht="14.4" thickBot="1" x14ac:dyDescent="0.3">
      <c r="B29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1" s="1417" t="s">
        <v>2373</v>
      </c>
      <c r="D291" s="1418" t="s">
        <v>2015</v>
      </c>
      <c r="E291" s="1419" t="s">
        <v>774</v>
      </c>
      <c r="F291" s="1420" t="str">
        <f>VLOOKUP(TBL5_OptBen[[#This Row],[Option Type (defined list)]],'Option Typs_Grps'!B$2:C$47, 2, FALSE)</f>
        <v>Distribution Options</v>
      </c>
      <c r="G291" s="1417" t="s">
        <v>1783</v>
      </c>
      <c r="H291" s="1418" t="s">
        <v>1946</v>
      </c>
      <c r="I291" s="1421" t="s">
        <v>1509</v>
      </c>
      <c r="J291" s="1422" t="s">
        <v>145</v>
      </c>
      <c r="K291" s="1423">
        <v>2</v>
      </c>
      <c r="L291" s="366"/>
      <c r="M291" s="366"/>
      <c r="N291" s="366"/>
      <c r="O291" s="1552"/>
      <c r="P291" s="1553"/>
      <c r="Q291" s="1554"/>
      <c r="R291" s="1392"/>
      <c r="S291" s="367">
        <v>15</v>
      </c>
      <c r="T291" s="367">
        <v>15</v>
      </c>
      <c r="U291" s="367">
        <v>15</v>
      </c>
      <c r="V291" s="367">
        <v>15</v>
      </c>
      <c r="W291" s="367">
        <v>15</v>
      </c>
      <c r="X291" s="367">
        <v>15</v>
      </c>
      <c r="Y291" s="367">
        <v>15</v>
      </c>
      <c r="Z291" s="367">
        <v>15</v>
      </c>
      <c r="AA291" s="367">
        <v>15</v>
      </c>
      <c r="AB291" s="367">
        <v>15</v>
      </c>
      <c r="AC291" s="367">
        <v>15</v>
      </c>
      <c r="AD291" s="367">
        <v>15</v>
      </c>
      <c r="AE291" s="367">
        <v>15</v>
      </c>
      <c r="AF291" s="367">
        <v>5.9968033690000002</v>
      </c>
      <c r="AG291" s="367">
        <v>0</v>
      </c>
      <c r="AH291" s="367">
        <v>1.7792393011000001</v>
      </c>
      <c r="AI291" s="367">
        <v>0.79947680109999997</v>
      </c>
      <c r="AJ291" s="367">
        <v>0</v>
      </c>
      <c r="AK291" s="367">
        <v>0</v>
      </c>
      <c r="AL291" s="367">
        <v>4.1919843674999999</v>
      </c>
      <c r="AM291" s="367">
        <v>3.4921918674999999</v>
      </c>
      <c r="AN291" s="367">
        <v>0.65867921519999995</v>
      </c>
      <c r="AO291" s="367">
        <v>0</v>
      </c>
      <c r="AP291" s="367">
        <v>0</v>
      </c>
      <c r="AQ291" s="367">
        <v>0</v>
      </c>
      <c r="AR291" s="367">
        <v>0</v>
      </c>
      <c r="AS291" s="367">
        <v>0</v>
      </c>
      <c r="AT291" s="367">
        <v>0</v>
      </c>
      <c r="AU291" s="367">
        <v>0</v>
      </c>
      <c r="AV291" s="367">
        <v>0</v>
      </c>
      <c r="AW291" s="367">
        <v>0</v>
      </c>
      <c r="AX291" s="367">
        <v>0</v>
      </c>
      <c r="AY291" s="367">
        <v>0</v>
      </c>
      <c r="AZ291" s="367">
        <v>0</v>
      </c>
      <c r="BA291" s="367">
        <v>0</v>
      </c>
      <c r="BB291" s="367">
        <v>0</v>
      </c>
      <c r="BC291" s="367">
        <v>0</v>
      </c>
      <c r="BD291" s="367">
        <v>0</v>
      </c>
      <c r="BE291" s="367">
        <v>0</v>
      </c>
      <c r="BF291" s="367">
        <v>0</v>
      </c>
      <c r="BG291" s="367">
        <v>0</v>
      </c>
      <c r="BH291" s="367">
        <v>0</v>
      </c>
      <c r="BI291" s="367">
        <v>0</v>
      </c>
      <c r="BJ291" s="367">
        <v>0</v>
      </c>
      <c r="BK291" s="367">
        <v>0</v>
      </c>
      <c r="BL291" s="367">
        <v>0</v>
      </c>
      <c r="BM291" s="367">
        <v>0</v>
      </c>
      <c r="BN291" s="367">
        <v>0</v>
      </c>
      <c r="BO291" s="367">
        <v>0</v>
      </c>
      <c r="BP291" s="368"/>
      <c r="BQ291" s="355"/>
      <c r="BR291" s="355"/>
      <c r="BS291" s="355"/>
      <c r="BT291" s="355"/>
      <c r="BU291" s="355"/>
      <c r="BV291" s="355"/>
      <c r="BW291" s="355"/>
      <c r="BX291" s="355"/>
      <c r="BY291" s="355"/>
      <c r="BZ291" s="355"/>
      <c r="CA291" s="355"/>
      <c r="CB291" s="355"/>
      <c r="CC291" s="355"/>
      <c r="CD291" s="355"/>
      <c r="CE291" s="355"/>
      <c r="CF291" s="355"/>
      <c r="CG291" s="355"/>
      <c r="CH291" s="355"/>
      <c r="CI291" s="355"/>
      <c r="CJ291" s="355"/>
      <c r="CK291" s="355"/>
      <c r="CL291" s="355"/>
      <c r="CM291" s="355"/>
      <c r="CN291" s="356"/>
    </row>
    <row r="292" spans="2:92" ht="14.4" thickBot="1" x14ac:dyDescent="0.3">
      <c r="B29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2" s="1417" t="s">
        <v>2374</v>
      </c>
      <c r="D292" s="1418" t="s">
        <v>2016</v>
      </c>
      <c r="E292" s="1419" t="s">
        <v>774</v>
      </c>
      <c r="F292" s="1420" t="str">
        <f>VLOOKUP(TBL5_OptBen[[#This Row],[Option Type (defined list)]],'Option Typs_Grps'!B$2:C$47, 2, FALSE)</f>
        <v>Distribution Options</v>
      </c>
      <c r="G292" s="1417" t="s">
        <v>1783</v>
      </c>
      <c r="H292" s="1418" t="s">
        <v>1946</v>
      </c>
      <c r="I292" s="1421" t="s">
        <v>354</v>
      </c>
      <c r="J292" s="1422" t="s">
        <v>145</v>
      </c>
      <c r="K292" s="1423">
        <v>2</v>
      </c>
      <c r="L292" s="366"/>
      <c r="M292" s="366"/>
      <c r="N292" s="366"/>
      <c r="O292" s="1552"/>
      <c r="P292" s="1553"/>
      <c r="Q292" s="1554"/>
      <c r="R292" s="1392"/>
      <c r="S292" s="367"/>
      <c r="T292" s="367"/>
      <c r="U292" s="367"/>
      <c r="V292" s="367"/>
      <c r="W292" s="367"/>
      <c r="X292" s="367">
        <v>-21</v>
      </c>
      <c r="Y292" s="367">
        <v>-21</v>
      </c>
      <c r="Z292" s="367">
        <v>-21</v>
      </c>
      <c r="AA292" s="367">
        <v>-21</v>
      </c>
      <c r="AB292" s="367">
        <v>-21</v>
      </c>
      <c r="AC292" s="367">
        <v>-21</v>
      </c>
      <c r="AD292" s="367">
        <v>-21</v>
      </c>
      <c r="AE292" s="367">
        <v>-21</v>
      </c>
      <c r="AF292" s="367">
        <v>-21</v>
      </c>
      <c r="AG292" s="367">
        <v>-21</v>
      </c>
      <c r="AH292" s="367">
        <v>-21</v>
      </c>
      <c r="AI292" s="367">
        <v>-21</v>
      </c>
      <c r="AJ292" s="367">
        <v>-21</v>
      </c>
      <c r="AK292" s="367">
        <v>-21</v>
      </c>
      <c r="AL292" s="367">
        <v>-21</v>
      </c>
      <c r="AM292" s="367">
        <v>-21</v>
      </c>
      <c r="AN292" s="367">
        <v>-21</v>
      </c>
      <c r="AO292" s="367">
        <v>-21</v>
      </c>
      <c r="AP292" s="367">
        <v>-21</v>
      </c>
      <c r="AQ292" s="367">
        <v>-21</v>
      </c>
      <c r="AR292" s="367">
        <v>-21</v>
      </c>
      <c r="AS292" s="367">
        <v>-21</v>
      </c>
      <c r="AT292" s="367">
        <v>-21</v>
      </c>
      <c r="AU292" s="367">
        <v>-21</v>
      </c>
      <c r="AV292" s="367">
        <v>-21</v>
      </c>
      <c r="AW292" s="367">
        <v>-21</v>
      </c>
      <c r="AX292" s="367">
        <v>-21</v>
      </c>
      <c r="AY292" s="367">
        <v>-21</v>
      </c>
      <c r="AZ292" s="367">
        <v>-21</v>
      </c>
      <c r="BA292" s="367">
        <v>-21</v>
      </c>
      <c r="BB292" s="367">
        <v>-21</v>
      </c>
      <c r="BC292" s="367">
        <v>-21</v>
      </c>
      <c r="BD292" s="367">
        <v>-21</v>
      </c>
      <c r="BE292" s="367">
        <v>-21</v>
      </c>
      <c r="BF292" s="367">
        <v>-21</v>
      </c>
      <c r="BG292" s="367">
        <v>-21</v>
      </c>
      <c r="BH292" s="367">
        <v>-21</v>
      </c>
      <c r="BI292" s="367">
        <v>-21</v>
      </c>
      <c r="BJ292" s="367">
        <v>-21</v>
      </c>
      <c r="BK292" s="367">
        <v>-21</v>
      </c>
      <c r="BL292" s="367">
        <v>-21</v>
      </c>
      <c r="BM292" s="367">
        <v>-21</v>
      </c>
      <c r="BN292" s="367">
        <v>-21</v>
      </c>
      <c r="BO292" s="367">
        <v>-21</v>
      </c>
      <c r="BP292" s="368"/>
      <c r="BQ292" s="355"/>
      <c r="BR292" s="355"/>
      <c r="BS292" s="355"/>
      <c r="BT292" s="355"/>
      <c r="BU292" s="355"/>
      <c r="BV292" s="355"/>
      <c r="BW292" s="355"/>
      <c r="BX292" s="355"/>
      <c r="BY292" s="355"/>
      <c r="BZ292" s="355"/>
      <c r="CA292" s="355"/>
      <c r="CB292" s="355"/>
      <c r="CC292" s="355"/>
      <c r="CD292" s="355"/>
      <c r="CE292" s="355"/>
      <c r="CF292" s="355"/>
      <c r="CG292" s="355"/>
      <c r="CH292" s="355"/>
      <c r="CI292" s="355"/>
      <c r="CJ292" s="355"/>
      <c r="CK292" s="355"/>
      <c r="CL292" s="355"/>
      <c r="CM292" s="355"/>
      <c r="CN292" s="356"/>
    </row>
    <row r="293" spans="2:92" ht="14.4" thickBot="1" x14ac:dyDescent="0.3">
      <c r="B29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3" s="1417" t="s">
        <v>2374</v>
      </c>
      <c r="D293" s="1418" t="s">
        <v>2016</v>
      </c>
      <c r="E293" s="1419" t="s">
        <v>774</v>
      </c>
      <c r="F293" s="1420" t="str">
        <f>VLOOKUP(TBL5_OptBen[[#This Row],[Option Type (defined list)]],'Option Typs_Grps'!B$2:C$47, 2, FALSE)</f>
        <v>Distribution Options</v>
      </c>
      <c r="G293" s="1417" t="s">
        <v>1783</v>
      </c>
      <c r="H293" s="1418" t="s">
        <v>1946</v>
      </c>
      <c r="I293" s="1421" t="s">
        <v>1497</v>
      </c>
      <c r="J293" s="1422" t="s">
        <v>145</v>
      </c>
      <c r="K293" s="1423">
        <v>2</v>
      </c>
      <c r="L293" s="366"/>
      <c r="M293" s="366"/>
      <c r="N293" s="366"/>
      <c r="O293" s="1552"/>
      <c r="P293" s="1553"/>
      <c r="Q293" s="1554"/>
      <c r="R293" s="1392"/>
      <c r="S293" s="367"/>
      <c r="T293" s="367"/>
      <c r="U293" s="367"/>
      <c r="V293" s="367"/>
      <c r="W293" s="367"/>
      <c r="X293" s="367">
        <v>21</v>
      </c>
      <c r="Y293" s="367">
        <v>21</v>
      </c>
      <c r="Z293" s="367">
        <v>21</v>
      </c>
      <c r="AA293" s="367">
        <v>21</v>
      </c>
      <c r="AB293" s="367">
        <v>21</v>
      </c>
      <c r="AC293" s="367">
        <v>21</v>
      </c>
      <c r="AD293" s="367">
        <v>21</v>
      </c>
      <c r="AE293" s="367">
        <v>21</v>
      </c>
      <c r="AF293" s="367">
        <v>21</v>
      </c>
      <c r="AG293" s="367">
        <v>21</v>
      </c>
      <c r="AH293" s="367">
        <v>21</v>
      </c>
      <c r="AI293" s="367">
        <v>21</v>
      </c>
      <c r="AJ293" s="367">
        <v>21</v>
      </c>
      <c r="AK293" s="367">
        <v>21</v>
      </c>
      <c r="AL293" s="367">
        <v>21</v>
      </c>
      <c r="AM293" s="367">
        <v>21</v>
      </c>
      <c r="AN293" s="367">
        <v>21</v>
      </c>
      <c r="AO293" s="367">
        <v>21</v>
      </c>
      <c r="AP293" s="367">
        <v>21</v>
      </c>
      <c r="AQ293" s="367">
        <v>21</v>
      </c>
      <c r="AR293" s="367">
        <v>21</v>
      </c>
      <c r="AS293" s="367">
        <v>21</v>
      </c>
      <c r="AT293" s="367">
        <v>21</v>
      </c>
      <c r="AU293" s="367">
        <v>21</v>
      </c>
      <c r="AV293" s="367">
        <v>21</v>
      </c>
      <c r="AW293" s="367">
        <v>21</v>
      </c>
      <c r="AX293" s="367">
        <v>21</v>
      </c>
      <c r="AY293" s="367">
        <v>21</v>
      </c>
      <c r="AZ293" s="367">
        <v>21</v>
      </c>
      <c r="BA293" s="367">
        <v>21</v>
      </c>
      <c r="BB293" s="367">
        <v>21</v>
      </c>
      <c r="BC293" s="367">
        <v>21</v>
      </c>
      <c r="BD293" s="367">
        <v>21</v>
      </c>
      <c r="BE293" s="367">
        <v>21</v>
      </c>
      <c r="BF293" s="367">
        <v>21</v>
      </c>
      <c r="BG293" s="367">
        <v>21</v>
      </c>
      <c r="BH293" s="367">
        <v>21</v>
      </c>
      <c r="BI293" s="367">
        <v>21</v>
      </c>
      <c r="BJ293" s="367">
        <v>21</v>
      </c>
      <c r="BK293" s="367">
        <v>21</v>
      </c>
      <c r="BL293" s="367">
        <v>21</v>
      </c>
      <c r="BM293" s="367">
        <v>21</v>
      </c>
      <c r="BN293" s="367">
        <v>21</v>
      </c>
      <c r="BO293" s="367">
        <v>21</v>
      </c>
      <c r="BP293" s="368"/>
      <c r="BQ293" s="355"/>
      <c r="BR293" s="355"/>
      <c r="BS293" s="355"/>
      <c r="BT293" s="355"/>
      <c r="BU293" s="355"/>
      <c r="BV293" s="355"/>
      <c r="BW293" s="355"/>
      <c r="BX293" s="355"/>
      <c r="BY293" s="355"/>
      <c r="BZ293" s="355"/>
      <c r="CA293" s="355"/>
      <c r="CB293" s="355"/>
      <c r="CC293" s="355"/>
      <c r="CD293" s="355"/>
      <c r="CE293" s="355"/>
      <c r="CF293" s="355"/>
      <c r="CG293" s="355"/>
      <c r="CH293" s="355"/>
      <c r="CI293" s="355"/>
      <c r="CJ293" s="355"/>
      <c r="CK293" s="355"/>
      <c r="CL293" s="355"/>
      <c r="CM293" s="355"/>
      <c r="CN293" s="356"/>
    </row>
    <row r="294" spans="2:92" ht="14.4" thickBot="1" x14ac:dyDescent="0.3">
      <c r="B29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4" s="1417" t="s">
        <v>2096</v>
      </c>
      <c r="D294" s="1418" t="s">
        <v>2095</v>
      </c>
      <c r="E294" s="1419" t="s">
        <v>1230</v>
      </c>
      <c r="F294" s="1420" t="str">
        <f>VLOOKUP(TBL5_OptBen[[#This Row],[Option Type (defined list)]],'Option Typs_Grps'!B$2:C$47, 2, FALSE)</f>
        <v>Customer Options</v>
      </c>
      <c r="G294" s="1417" t="s">
        <v>1783</v>
      </c>
      <c r="H294" s="1418" t="s">
        <v>1947</v>
      </c>
      <c r="I294" s="1421" t="s">
        <v>354</v>
      </c>
      <c r="J294" s="1422" t="s">
        <v>145</v>
      </c>
      <c r="K294" s="1423">
        <v>2</v>
      </c>
      <c r="L294" s="366"/>
      <c r="M294" s="366"/>
      <c r="N294" s="366">
        <v>8.7309999999999999</v>
      </c>
      <c r="O294" s="1552">
        <v>8.71387</v>
      </c>
      <c r="P294" s="1553">
        <v>8.6967599999999994</v>
      </c>
      <c r="Q294" s="1554">
        <v>8.6796299999999995</v>
      </c>
      <c r="R294" s="1392">
        <v>8.6624999999999996</v>
      </c>
      <c r="S294" s="367">
        <v>8.6453699999999998</v>
      </c>
      <c r="T294" s="367">
        <v>8.6282499999999995</v>
      </c>
      <c r="U294" s="367">
        <v>8.6111299999999993</v>
      </c>
      <c r="V294" s="367">
        <v>8.5939999999999994</v>
      </c>
      <c r="W294" s="367">
        <v>8.5768699999999995</v>
      </c>
      <c r="X294" s="367">
        <v>8.5597499999999993</v>
      </c>
      <c r="Y294" s="367">
        <v>8.5426300000000008</v>
      </c>
      <c r="Z294" s="367">
        <v>8.5254999999999992</v>
      </c>
      <c r="AA294" s="367">
        <v>8.5083699999999993</v>
      </c>
      <c r="AB294" s="367">
        <v>8.4912600000000005</v>
      </c>
      <c r="AC294" s="367">
        <v>8.4741300000000006</v>
      </c>
      <c r="AD294" s="367">
        <v>8.4570000000000007</v>
      </c>
      <c r="AE294" s="367">
        <v>8.4398700000000009</v>
      </c>
      <c r="AF294" s="367"/>
      <c r="AG294" s="367"/>
      <c r="AH294" s="367"/>
      <c r="AI294" s="367"/>
      <c r="AJ294" s="367"/>
      <c r="AK294" s="367"/>
      <c r="AL294" s="367"/>
      <c r="AM294" s="367"/>
      <c r="AN294" s="367"/>
      <c r="AO294" s="367"/>
      <c r="AP294" s="367"/>
      <c r="AQ294" s="367"/>
      <c r="AR294" s="367"/>
      <c r="AS294" s="367"/>
      <c r="AT294" s="367"/>
      <c r="AU294" s="367"/>
      <c r="AV294" s="367"/>
      <c r="AW294" s="367"/>
      <c r="AX294" s="367"/>
      <c r="AY294" s="367"/>
      <c r="AZ294" s="367"/>
      <c r="BA294" s="367"/>
      <c r="BB294" s="367"/>
      <c r="BC294" s="367"/>
      <c r="BD294" s="367"/>
      <c r="BE294" s="367"/>
      <c r="BF294" s="367"/>
      <c r="BG294" s="367"/>
      <c r="BH294" s="367"/>
      <c r="BI294" s="367"/>
      <c r="BJ294" s="367"/>
      <c r="BK294" s="367"/>
      <c r="BL294" s="367"/>
      <c r="BM294" s="367"/>
      <c r="BN294" s="367"/>
      <c r="BO294" s="367"/>
      <c r="BP294" s="368"/>
      <c r="BQ294" s="355"/>
      <c r="BR294" s="355"/>
      <c r="BS294" s="355"/>
      <c r="BT294" s="355"/>
      <c r="BU294" s="355"/>
      <c r="BV294" s="355"/>
      <c r="BW294" s="355"/>
      <c r="BX294" s="355"/>
      <c r="BY294" s="355"/>
      <c r="BZ294" s="355"/>
      <c r="CA294" s="355"/>
      <c r="CB294" s="355"/>
      <c r="CC294" s="355"/>
      <c r="CD294" s="355"/>
      <c r="CE294" s="355"/>
      <c r="CF294" s="355"/>
      <c r="CG294" s="355"/>
      <c r="CH294" s="355"/>
      <c r="CI294" s="355"/>
      <c r="CJ294" s="355"/>
      <c r="CK294" s="355"/>
      <c r="CL294" s="355"/>
      <c r="CM294" s="355"/>
      <c r="CN294" s="356"/>
    </row>
    <row r="295" spans="2:92" ht="14.4" thickBot="1" x14ac:dyDescent="0.3">
      <c r="B29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5" s="1417" t="s">
        <v>2084</v>
      </c>
      <c r="D295" s="1418" t="s">
        <v>2083</v>
      </c>
      <c r="E295" s="1419" t="s">
        <v>780</v>
      </c>
      <c r="F295" s="1420" t="str">
        <f>VLOOKUP(TBL5_OptBen[[#This Row],[Option Type (defined list)]],'Option Typs_Grps'!B$2:C$47, 2, FALSE)</f>
        <v>Customer Options</v>
      </c>
      <c r="G295" s="1417" t="s">
        <v>1783</v>
      </c>
      <c r="H295" s="1418" t="s">
        <v>1947</v>
      </c>
      <c r="I295" s="1421" t="s">
        <v>354</v>
      </c>
      <c r="J295" s="1422" t="s">
        <v>145</v>
      </c>
      <c r="K295" s="1423">
        <v>2</v>
      </c>
      <c r="L295" s="366"/>
      <c r="M295" s="366"/>
      <c r="N295" s="366"/>
      <c r="O295" s="1552"/>
      <c r="P295" s="1553"/>
      <c r="Q295" s="1554"/>
      <c r="R295" s="1392">
        <v>0</v>
      </c>
      <c r="S295" s="367">
        <v>0</v>
      </c>
      <c r="T295" s="367">
        <v>0</v>
      </c>
      <c r="U295" s="367">
        <v>0</v>
      </c>
      <c r="V295" s="367">
        <v>0</v>
      </c>
      <c r="W295" s="367">
        <v>0</v>
      </c>
      <c r="X295" s="367">
        <v>0</v>
      </c>
      <c r="Y295" s="367">
        <v>0</v>
      </c>
      <c r="Z295" s="367">
        <v>0</v>
      </c>
      <c r="AA295" s="367">
        <v>0</v>
      </c>
      <c r="AB295" s="367">
        <v>0</v>
      </c>
      <c r="AC295" s="367">
        <v>0</v>
      </c>
      <c r="AD295" s="367">
        <v>0</v>
      </c>
      <c r="AE295" s="367">
        <v>0</v>
      </c>
      <c r="AF295" s="367">
        <v>0</v>
      </c>
      <c r="AG295" s="367">
        <v>0</v>
      </c>
      <c r="AH295" s="367">
        <v>0</v>
      </c>
      <c r="AI295" s="367">
        <v>0</v>
      </c>
      <c r="AJ295" s="367">
        <v>0</v>
      </c>
      <c r="AK295" s="367">
        <v>0</v>
      </c>
      <c r="AL295" s="367">
        <v>0</v>
      </c>
      <c r="AM295" s="367">
        <v>0</v>
      </c>
      <c r="AN295" s="367">
        <v>0</v>
      </c>
      <c r="AO295" s="367">
        <v>0</v>
      </c>
      <c r="AP295" s="367">
        <v>0</v>
      </c>
      <c r="AQ295" s="367">
        <v>0</v>
      </c>
      <c r="AR295" s="367">
        <v>0</v>
      </c>
      <c r="AS295" s="367">
        <v>0</v>
      </c>
      <c r="AT295" s="367">
        <v>0</v>
      </c>
      <c r="AU295" s="367">
        <v>0</v>
      </c>
      <c r="AV295" s="367">
        <v>0</v>
      </c>
      <c r="AW295" s="367">
        <v>0</v>
      </c>
      <c r="AX295" s="367">
        <v>0</v>
      </c>
      <c r="AY295" s="367">
        <v>0</v>
      </c>
      <c r="AZ295" s="367">
        <v>0</v>
      </c>
      <c r="BA295" s="367">
        <v>0</v>
      </c>
      <c r="BB295" s="367">
        <v>0</v>
      </c>
      <c r="BC295" s="367">
        <v>0</v>
      </c>
      <c r="BD295" s="367">
        <v>0</v>
      </c>
      <c r="BE295" s="367">
        <v>0</v>
      </c>
      <c r="BF295" s="367">
        <v>0</v>
      </c>
      <c r="BG295" s="367">
        <v>0</v>
      </c>
      <c r="BH295" s="367">
        <v>0</v>
      </c>
      <c r="BI295" s="367">
        <v>0</v>
      </c>
      <c r="BJ295" s="367">
        <v>0</v>
      </c>
      <c r="BK295" s="367">
        <v>0</v>
      </c>
      <c r="BL295" s="367">
        <v>0</v>
      </c>
      <c r="BM295" s="367">
        <v>0</v>
      </c>
      <c r="BN295" s="367">
        <v>0</v>
      </c>
      <c r="BO295" s="367">
        <v>0</v>
      </c>
      <c r="BP295" s="368"/>
      <c r="BQ295" s="355"/>
      <c r="BR295" s="355"/>
      <c r="BS295" s="355"/>
      <c r="BT295" s="355"/>
      <c r="BU295" s="355"/>
      <c r="BV295" s="355"/>
      <c r="BW295" s="355"/>
      <c r="BX295" s="355"/>
      <c r="BY295" s="355"/>
      <c r="BZ295" s="355"/>
      <c r="CA295" s="355"/>
      <c r="CB295" s="355"/>
      <c r="CC295" s="355"/>
      <c r="CD295" s="355"/>
      <c r="CE295" s="355"/>
      <c r="CF295" s="355"/>
      <c r="CG295" s="355"/>
      <c r="CH295" s="355"/>
      <c r="CI295" s="355"/>
      <c r="CJ295" s="355"/>
      <c r="CK295" s="355"/>
      <c r="CL295" s="355"/>
      <c r="CM295" s="355"/>
      <c r="CN295" s="356"/>
    </row>
    <row r="296" spans="2:92" ht="14.4" thickBot="1" x14ac:dyDescent="0.3">
      <c r="B29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6" s="1417" t="s">
        <v>2082</v>
      </c>
      <c r="D296" s="1418" t="s">
        <v>2081</v>
      </c>
      <c r="E296" s="1419" t="s">
        <v>1257</v>
      </c>
      <c r="F296" s="1420" t="str">
        <f>VLOOKUP(TBL5_OptBen[[#This Row],[Option Type (defined list)]],'Option Typs_Grps'!B$2:C$47, 2, FALSE)</f>
        <v>Customer Options</v>
      </c>
      <c r="G296" s="1417" t="s">
        <v>1783</v>
      </c>
      <c r="H296" s="1418" t="s">
        <v>1947</v>
      </c>
      <c r="I296" s="1421" t="s">
        <v>354</v>
      </c>
      <c r="J296" s="1422" t="s">
        <v>145</v>
      </c>
      <c r="K296" s="1423">
        <v>2</v>
      </c>
      <c r="L296" s="366"/>
      <c r="M296" s="366"/>
      <c r="N296" s="366"/>
      <c r="O296" s="1552"/>
      <c r="P296" s="1553"/>
      <c r="Q296" s="1554"/>
      <c r="R296" s="1392">
        <v>0</v>
      </c>
      <c r="S296" s="367">
        <v>2.23E-2</v>
      </c>
      <c r="T296" s="367">
        <v>0.19070000000000001</v>
      </c>
      <c r="U296" s="367">
        <v>0.47710000000000002</v>
      </c>
      <c r="V296" s="367">
        <v>0.87770000000000004</v>
      </c>
      <c r="W296" s="367">
        <v>1.3453999999999999</v>
      </c>
      <c r="X296" s="367">
        <v>1.7948999999999999</v>
      </c>
      <c r="Y296" s="367">
        <v>2.2715000000000001</v>
      </c>
      <c r="Z296" s="367">
        <v>3.2606999999999999</v>
      </c>
      <c r="AA296" s="367">
        <v>3.4032</v>
      </c>
      <c r="AB296" s="367">
        <v>3.4032</v>
      </c>
      <c r="AC296" s="367">
        <v>3.4032</v>
      </c>
      <c r="AD296" s="367">
        <v>3.4032</v>
      </c>
      <c r="AE296" s="367">
        <v>3.4032</v>
      </c>
      <c r="AF296" s="367">
        <v>3.4032</v>
      </c>
      <c r="AG296" s="367">
        <v>3.4032</v>
      </c>
      <c r="AH296" s="367">
        <v>3.4032</v>
      </c>
      <c r="AI296" s="367">
        <v>3.4032</v>
      </c>
      <c r="AJ296" s="367">
        <v>3.4032</v>
      </c>
      <c r="AK296" s="367">
        <v>3.4032</v>
      </c>
      <c r="AL296" s="367">
        <v>3.4032</v>
      </c>
      <c r="AM296" s="367">
        <v>3.4032</v>
      </c>
      <c r="AN296" s="367">
        <v>3.4032</v>
      </c>
      <c r="AO296" s="367">
        <v>3.4032</v>
      </c>
      <c r="AP296" s="367">
        <v>3.4032</v>
      </c>
      <c r="AQ296" s="367">
        <v>3.4032</v>
      </c>
      <c r="AR296" s="367">
        <v>3.4032</v>
      </c>
      <c r="AS296" s="367">
        <v>3.4032</v>
      </c>
      <c r="AT296" s="367">
        <v>3.4032</v>
      </c>
      <c r="AU296" s="367">
        <v>3.4032</v>
      </c>
      <c r="AV296" s="367">
        <v>3.4032</v>
      </c>
      <c r="AW296" s="367">
        <v>3.4032</v>
      </c>
      <c r="AX296" s="367">
        <v>3.4032</v>
      </c>
      <c r="AY296" s="367">
        <v>3.4032</v>
      </c>
      <c r="AZ296" s="367">
        <v>3.4032</v>
      </c>
      <c r="BA296" s="367">
        <v>3.4032</v>
      </c>
      <c r="BB296" s="367">
        <v>3.4032</v>
      </c>
      <c r="BC296" s="367">
        <v>3.4032</v>
      </c>
      <c r="BD296" s="367">
        <v>3.4032</v>
      </c>
      <c r="BE296" s="367">
        <v>3.4032</v>
      </c>
      <c r="BF296" s="367">
        <v>3.4032</v>
      </c>
      <c r="BG296" s="367">
        <v>3.4032</v>
      </c>
      <c r="BH296" s="367">
        <v>3.4032</v>
      </c>
      <c r="BI296" s="367">
        <v>3.4032</v>
      </c>
      <c r="BJ296" s="367">
        <v>3.4032</v>
      </c>
      <c r="BK296" s="367">
        <v>3.4032</v>
      </c>
      <c r="BL296" s="367">
        <v>3.4032</v>
      </c>
      <c r="BM296" s="367">
        <v>3.4032</v>
      </c>
      <c r="BN296" s="367">
        <v>3.4032</v>
      </c>
      <c r="BO296" s="367">
        <v>3.4032</v>
      </c>
      <c r="BP296" s="368"/>
      <c r="BQ296" s="355"/>
      <c r="BR296" s="355"/>
      <c r="BS296" s="355"/>
      <c r="BT296" s="355"/>
      <c r="BU296" s="355"/>
      <c r="BV296" s="355"/>
      <c r="BW296" s="355"/>
      <c r="BX296" s="355"/>
      <c r="BY296" s="355"/>
      <c r="BZ296" s="355"/>
      <c r="CA296" s="355"/>
      <c r="CB296" s="355"/>
      <c r="CC296" s="355"/>
      <c r="CD296" s="355"/>
      <c r="CE296" s="355"/>
      <c r="CF296" s="355"/>
      <c r="CG296" s="355"/>
      <c r="CH296" s="355"/>
      <c r="CI296" s="355"/>
      <c r="CJ296" s="355"/>
      <c r="CK296" s="355"/>
      <c r="CL296" s="355"/>
      <c r="CM296" s="355"/>
      <c r="CN296" s="356"/>
    </row>
    <row r="297" spans="2:92" ht="14.4" thickBot="1" x14ac:dyDescent="0.3">
      <c r="B29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7" s="1417" t="s">
        <v>2080</v>
      </c>
      <c r="D297" s="1418" t="s">
        <v>2079</v>
      </c>
      <c r="E297" s="1419" t="s">
        <v>1257</v>
      </c>
      <c r="F297" s="1420" t="str">
        <f>VLOOKUP(TBL5_OptBen[[#This Row],[Option Type (defined list)]],'Option Typs_Grps'!B$2:C$47, 2, FALSE)</f>
        <v>Customer Options</v>
      </c>
      <c r="G297" s="1417" t="s">
        <v>1783</v>
      </c>
      <c r="H297" s="1418" t="s">
        <v>1947</v>
      </c>
      <c r="I297" s="1421" t="s">
        <v>354</v>
      </c>
      <c r="J297" s="1422" t="s">
        <v>145</v>
      </c>
      <c r="K297" s="1423">
        <v>2</v>
      </c>
      <c r="L297" s="366"/>
      <c r="M297" s="366"/>
      <c r="N297" s="366"/>
      <c r="O297" s="1552"/>
      <c r="P297" s="1553"/>
      <c r="Q297" s="1554"/>
      <c r="R297" s="1392">
        <v>0.374</v>
      </c>
      <c r="S297" s="367">
        <v>1.4961</v>
      </c>
      <c r="T297" s="367">
        <v>2.5085999999999999</v>
      </c>
      <c r="U297" s="367">
        <v>2.9729000000000001</v>
      </c>
      <c r="V297" s="367">
        <v>3.4239999999999999</v>
      </c>
      <c r="W297" s="367">
        <v>3.4935999999999998</v>
      </c>
      <c r="X297" s="367">
        <v>3.5632000000000001</v>
      </c>
      <c r="Y297" s="367">
        <v>3.6326999999999998</v>
      </c>
      <c r="Z297" s="367">
        <v>3.6770999999999998</v>
      </c>
      <c r="AA297" s="367">
        <v>3.6770999999999998</v>
      </c>
      <c r="AB297" s="367">
        <v>3.6770999999999998</v>
      </c>
      <c r="AC297" s="367">
        <v>3.6770999999999998</v>
      </c>
      <c r="AD297" s="367">
        <v>3.6770999999999998</v>
      </c>
      <c r="AE297" s="367">
        <v>3.6770999999999998</v>
      </c>
      <c r="AF297" s="367">
        <v>3.6770999999999998</v>
      </c>
      <c r="AG297" s="367">
        <v>3.6770999999999998</v>
      </c>
      <c r="AH297" s="367">
        <v>3.6770999999999998</v>
      </c>
      <c r="AI297" s="367">
        <v>3.6770999999999998</v>
      </c>
      <c r="AJ297" s="367">
        <v>3.6770999999999998</v>
      </c>
      <c r="AK297" s="367">
        <v>3.6770999999999998</v>
      </c>
      <c r="AL297" s="367">
        <v>3.6770999999999998</v>
      </c>
      <c r="AM297" s="367">
        <v>3.6770999999999998</v>
      </c>
      <c r="AN297" s="367">
        <v>3.6770999999999998</v>
      </c>
      <c r="AO297" s="367">
        <v>3.6770999999999998</v>
      </c>
      <c r="AP297" s="367">
        <v>3.6770999999999998</v>
      </c>
      <c r="AQ297" s="367">
        <v>3.6770999999999998</v>
      </c>
      <c r="AR297" s="367">
        <v>3.6770999999999998</v>
      </c>
      <c r="AS297" s="367">
        <v>3.6770999999999998</v>
      </c>
      <c r="AT297" s="367">
        <v>3.6770999999999998</v>
      </c>
      <c r="AU297" s="367">
        <v>3.6770999999999998</v>
      </c>
      <c r="AV297" s="367">
        <v>3.6770999999999998</v>
      </c>
      <c r="AW297" s="367">
        <v>3.6770999999999998</v>
      </c>
      <c r="AX297" s="367">
        <v>3.6770999999999998</v>
      </c>
      <c r="AY297" s="367">
        <v>3.6770999999999998</v>
      </c>
      <c r="AZ297" s="367">
        <v>3.6770999999999998</v>
      </c>
      <c r="BA297" s="367">
        <v>3.6770999999999998</v>
      </c>
      <c r="BB297" s="367">
        <v>3.6770999999999998</v>
      </c>
      <c r="BC297" s="367">
        <v>3.6770999999999998</v>
      </c>
      <c r="BD297" s="367">
        <v>3.6770999999999998</v>
      </c>
      <c r="BE297" s="367">
        <v>3.6770999999999998</v>
      </c>
      <c r="BF297" s="367">
        <v>3.6770999999999998</v>
      </c>
      <c r="BG297" s="367">
        <v>3.6770999999999998</v>
      </c>
      <c r="BH297" s="367">
        <v>3.6770999999999998</v>
      </c>
      <c r="BI297" s="367">
        <v>3.6770999999999998</v>
      </c>
      <c r="BJ297" s="367">
        <v>3.6770999999999998</v>
      </c>
      <c r="BK297" s="367">
        <v>3.6770999999999998</v>
      </c>
      <c r="BL297" s="367">
        <v>3.6770999999999998</v>
      </c>
      <c r="BM297" s="367">
        <v>3.6770999999999998</v>
      </c>
      <c r="BN297" s="367">
        <v>3.6770999999999998</v>
      </c>
      <c r="BO297" s="367">
        <v>3.6770999999999998</v>
      </c>
      <c r="BP297" s="368"/>
      <c r="BQ297" s="355"/>
      <c r="BR297" s="355"/>
      <c r="BS297" s="355"/>
      <c r="BT297" s="355"/>
      <c r="BU297" s="355"/>
      <c r="BV297" s="355"/>
      <c r="BW297" s="355"/>
      <c r="BX297" s="355"/>
      <c r="BY297" s="355"/>
      <c r="BZ297" s="355"/>
      <c r="CA297" s="355"/>
      <c r="CB297" s="355"/>
      <c r="CC297" s="355"/>
      <c r="CD297" s="355"/>
      <c r="CE297" s="355"/>
      <c r="CF297" s="355"/>
      <c r="CG297" s="355"/>
      <c r="CH297" s="355"/>
      <c r="CI297" s="355"/>
      <c r="CJ297" s="355"/>
      <c r="CK297" s="355"/>
      <c r="CL297" s="355"/>
      <c r="CM297" s="355"/>
      <c r="CN297" s="356"/>
    </row>
    <row r="298" spans="2:92" ht="14.4" thickBot="1" x14ac:dyDescent="0.3">
      <c r="B29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8" s="1417" t="s">
        <v>2078</v>
      </c>
      <c r="D298" s="1418" t="s">
        <v>2077</v>
      </c>
      <c r="E298" s="1419" t="s">
        <v>1247</v>
      </c>
      <c r="F298" s="1420" t="str">
        <f>VLOOKUP(TBL5_OptBen[[#This Row],[Option Type (defined list)]],'Option Typs_Grps'!B$2:C$47, 2, FALSE)</f>
        <v>Customer Options</v>
      </c>
      <c r="G298" s="1417" t="s">
        <v>1783</v>
      </c>
      <c r="H298" s="1418" t="s">
        <v>1947</v>
      </c>
      <c r="I298" s="1421" t="s">
        <v>354</v>
      </c>
      <c r="J298" s="1422" t="s">
        <v>145</v>
      </c>
      <c r="K298" s="1423">
        <v>2</v>
      </c>
      <c r="L298" s="366"/>
      <c r="M298" s="366"/>
      <c r="N298" s="366"/>
      <c r="O298" s="1552"/>
      <c r="P298" s="1553"/>
      <c r="Q298" s="1554"/>
      <c r="R298" s="1392">
        <v>0</v>
      </c>
      <c r="S298" s="367">
        <v>0.10409999999999997</v>
      </c>
      <c r="T298" s="367">
        <v>0.88879999999999981</v>
      </c>
      <c r="U298" s="367">
        <v>2.2230999999999987</v>
      </c>
      <c r="V298" s="367">
        <v>4.0894999999999975</v>
      </c>
      <c r="W298" s="367">
        <v>6.2682000000000002</v>
      </c>
      <c r="X298" s="367">
        <v>8.3622000000000014</v>
      </c>
      <c r="Y298" s="367">
        <v>9.9893999999999892</v>
      </c>
      <c r="Z298" s="367">
        <v>9.9893999999999892</v>
      </c>
      <c r="AA298" s="367">
        <v>9.9893999999999892</v>
      </c>
      <c r="AB298" s="367">
        <v>9.9893999999999892</v>
      </c>
      <c r="AC298" s="367">
        <v>9.9893999999999892</v>
      </c>
      <c r="AD298" s="367">
        <v>9.9893999999999892</v>
      </c>
      <c r="AE298" s="367">
        <v>9.9893999999999892</v>
      </c>
      <c r="AF298" s="367">
        <v>9.9893999999999892</v>
      </c>
      <c r="AG298" s="367">
        <v>9.9893999999999892</v>
      </c>
      <c r="AH298" s="367">
        <v>9.9893999999999892</v>
      </c>
      <c r="AI298" s="367">
        <v>9.9893999999999892</v>
      </c>
      <c r="AJ298" s="367">
        <v>9.9893999999999892</v>
      </c>
      <c r="AK298" s="367">
        <v>9.9893999999999892</v>
      </c>
      <c r="AL298" s="367">
        <v>9.9893999999999892</v>
      </c>
      <c r="AM298" s="367">
        <v>9.9893999999999892</v>
      </c>
      <c r="AN298" s="367">
        <v>9.9893999999999892</v>
      </c>
      <c r="AO298" s="367">
        <v>9.9893999999999892</v>
      </c>
      <c r="AP298" s="367">
        <v>9.9893999999999892</v>
      </c>
      <c r="AQ298" s="367">
        <v>9.9893999999999892</v>
      </c>
      <c r="AR298" s="367">
        <v>9.9893999999999892</v>
      </c>
      <c r="AS298" s="367">
        <v>9.9893999999999892</v>
      </c>
      <c r="AT298" s="367">
        <v>9.9893999999999892</v>
      </c>
      <c r="AU298" s="367">
        <v>9.9893999999999892</v>
      </c>
      <c r="AV298" s="367">
        <v>9.9893999999999892</v>
      </c>
      <c r="AW298" s="367">
        <v>9.9893999999999892</v>
      </c>
      <c r="AX298" s="367">
        <v>9.9893999999999892</v>
      </c>
      <c r="AY298" s="367">
        <v>9.9893999999999892</v>
      </c>
      <c r="AZ298" s="367">
        <v>9.9893999999999892</v>
      </c>
      <c r="BA298" s="367">
        <v>9.9893999999999892</v>
      </c>
      <c r="BB298" s="367">
        <v>9.9893999999999892</v>
      </c>
      <c r="BC298" s="367">
        <v>9.9893999999999892</v>
      </c>
      <c r="BD298" s="367">
        <v>9.9893999999999892</v>
      </c>
      <c r="BE298" s="367">
        <v>9.9893999999999892</v>
      </c>
      <c r="BF298" s="367">
        <v>9.9893999999999892</v>
      </c>
      <c r="BG298" s="367">
        <v>9.9893999999999892</v>
      </c>
      <c r="BH298" s="367">
        <v>9.9893999999999892</v>
      </c>
      <c r="BI298" s="367">
        <v>9.9893999999999892</v>
      </c>
      <c r="BJ298" s="367">
        <v>9.9893999999999892</v>
      </c>
      <c r="BK298" s="367">
        <v>9.9893999999999892</v>
      </c>
      <c r="BL298" s="367">
        <v>9.9893999999999892</v>
      </c>
      <c r="BM298" s="367">
        <v>9.9893999999999892</v>
      </c>
      <c r="BN298" s="367">
        <v>9.9893999999999892</v>
      </c>
      <c r="BO298" s="367">
        <v>9.9893999999999892</v>
      </c>
      <c r="BP298" s="368"/>
      <c r="BQ298" s="355"/>
      <c r="BR298" s="355"/>
      <c r="BS298" s="355"/>
      <c r="BT298" s="355"/>
      <c r="BU298" s="355"/>
      <c r="BV298" s="355"/>
      <c r="BW298" s="355"/>
      <c r="BX298" s="355"/>
      <c r="BY298" s="355"/>
      <c r="BZ298" s="355"/>
      <c r="CA298" s="355"/>
      <c r="CB298" s="355"/>
      <c r="CC298" s="355"/>
      <c r="CD298" s="355"/>
      <c r="CE298" s="355"/>
      <c r="CF298" s="355"/>
      <c r="CG298" s="355"/>
      <c r="CH298" s="355"/>
      <c r="CI298" s="355"/>
      <c r="CJ298" s="355"/>
      <c r="CK298" s="355"/>
      <c r="CL298" s="355"/>
      <c r="CM298" s="355"/>
      <c r="CN298" s="356"/>
    </row>
    <row r="299" spans="2:92" ht="14.4" thickBot="1" x14ac:dyDescent="0.3">
      <c r="B29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9" s="1417" t="s">
        <v>2076</v>
      </c>
      <c r="D299" s="1418" t="s">
        <v>2075</v>
      </c>
      <c r="E299" s="1419" t="s">
        <v>777</v>
      </c>
      <c r="F299" s="1420" t="str">
        <f>VLOOKUP(TBL5_OptBen[[#This Row],[Option Type (defined list)]],'Option Typs_Grps'!B$2:C$47, 2, FALSE)</f>
        <v>Customer Options</v>
      </c>
      <c r="G299" s="1417" t="s">
        <v>1783</v>
      </c>
      <c r="H299" s="1418" t="s">
        <v>1947</v>
      </c>
      <c r="I299" s="1421" t="s">
        <v>354</v>
      </c>
      <c r="J299" s="1422" t="s">
        <v>145</v>
      </c>
      <c r="K299" s="1423">
        <v>2</v>
      </c>
      <c r="L299" s="366"/>
      <c r="M299" s="366"/>
      <c r="N299" s="366"/>
      <c r="O299" s="1552"/>
      <c r="P299" s="1553"/>
      <c r="Q299" s="1554"/>
      <c r="R299" s="1392">
        <v>1.5E-3</v>
      </c>
      <c r="S299" s="367">
        <v>3.0999999999999999E-3</v>
      </c>
      <c r="T299" s="367">
        <v>4.7000000000000002E-3</v>
      </c>
      <c r="U299" s="367">
        <v>6.3E-3</v>
      </c>
      <c r="V299" s="367">
        <v>8.0000000000000002E-3</v>
      </c>
      <c r="W299" s="367">
        <v>2.7100000000000003E-2</v>
      </c>
      <c r="X299" s="367">
        <v>4.6300000000000001E-2</v>
      </c>
      <c r="Y299" s="367">
        <v>6.5500000000000003E-2</v>
      </c>
      <c r="Z299" s="367">
        <v>8.4700000000000011E-2</v>
      </c>
      <c r="AA299" s="367">
        <v>0.10400000000000001</v>
      </c>
      <c r="AB299" s="367">
        <v>0.152</v>
      </c>
      <c r="AC299" s="367">
        <v>0.152</v>
      </c>
      <c r="AD299" s="367">
        <v>0.152</v>
      </c>
      <c r="AE299" s="367">
        <v>0.152</v>
      </c>
      <c r="AF299" s="367">
        <v>0.152</v>
      </c>
      <c r="AG299" s="367">
        <v>0.34399999999999997</v>
      </c>
      <c r="AH299" s="367">
        <v>0.34399999999999997</v>
      </c>
      <c r="AI299" s="367">
        <v>0.34399999999999997</v>
      </c>
      <c r="AJ299" s="367">
        <v>0.34399999999999997</v>
      </c>
      <c r="AK299" s="367">
        <v>0.34399999999999997</v>
      </c>
      <c r="AL299" s="367">
        <v>0.34399999999999997</v>
      </c>
      <c r="AM299" s="367">
        <v>0.34399999999999997</v>
      </c>
      <c r="AN299" s="367">
        <v>0.34399999999999997</v>
      </c>
      <c r="AO299" s="367">
        <v>0.34399999999999997</v>
      </c>
      <c r="AP299" s="367">
        <v>0.34399999999999997</v>
      </c>
      <c r="AQ299" s="367">
        <v>0.34399999999999997</v>
      </c>
      <c r="AR299" s="367">
        <v>0.34399999999999997</v>
      </c>
      <c r="AS299" s="367">
        <v>0.34399999999999997</v>
      </c>
      <c r="AT299" s="367">
        <v>0.34399999999999997</v>
      </c>
      <c r="AU299" s="367">
        <v>0.34399999999999997</v>
      </c>
      <c r="AV299" s="367">
        <v>0.34399999999999997</v>
      </c>
      <c r="AW299" s="367">
        <v>0.34399999999999997</v>
      </c>
      <c r="AX299" s="367">
        <v>0.34399999999999997</v>
      </c>
      <c r="AY299" s="367">
        <v>0.34399999999999997</v>
      </c>
      <c r="AZ299" s="367">
        <v>0.34399999999999997</v>
      </c>
      <c r="BA299" s="367">
        <v>0.34399999999999997</v>
      </c>
      <c r="BB299" s="367">
        <v>0.34399999999999997</v>
      </c>
      <c r="BC299" s="367">
        <v>0.34399999999999997</v>
      </c>
      <c r="BD299" s="367">
        <v>0.34399999999999997</v>
      </c>
      <c r="BE299" s="367">
        <v>0.34399999999999997</v>
      </c>
      <c r="BF299" s="367">
        <v>0.34399999999999997</v>
      </c>
      <c r="BG299" s="367">
        <v>0.34399999999999997</v>
      </c>
      <c r="BH299" s="367">
        <v>0.34399999999999997</v>
      </c>
      <c r="BI299" s="367">
        <v>0.34399999999999997</v>
      </c>
      <c r="BJ299" s="367">
        <v>0.34399999999999997</v>
      </c>
      <c r="BK299" s="367">
        <v>0.34399999999999997</v>
      </c>
      <c r="BL299" s="367">
        <v>0.34399999999999997</v>
      </c>
      <c r="BM299" s="367">
        <v>0.34399999999999997</v>
      </c>
      <c r="BN299" s="367">
        <v>0.34399999999999997</v>
      </c>
      <c r="BO299" s="367">
        <v>0.34399999999999997</v>
      </c>
      <c r="BP299" s="368"/>
      <c r="BQ299" s="355"/>
      <c r="BR299" s="355"/>
      <c r="BS299" s="355"/>
      <c r="BT299" s="355"/>
      <c r="BU299" s="355"/>
      <c r="BV299" s="355"/>
      <c r="BW299" s="355"/>
      <c r="BX299" s="355"/>
      <c r="BY299" s="355"/>
      <c r="BZ299" s="355"/>
      <c r="CA299" s="355"/>
      <c r="CB299" s="355"/>
      <c r="CC299" s="355"/>
      <c r="CD299" s="355"/>
      <c r="CE299" s="355"/>
      <c r="CF299" s="355"/>
      <c r="CG299" s="355"/>
      <c r="CH299" s="355"/>
      <c r="CI299" s="355"/>
      <c r="CJ299" s="355"/>
      <c r="CK299" s="355"/>
      <c r="CL299" s="355"/>
      <c r="CM299" s="355"/>
      <c r="CN299" s="356"/>
    </row>
    <row r="300" spans="2:92" ht="14.4" thickBot="1" x14ac:dyDescent="0.3">
      <c r="B30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0" s="1417" t="s">
        <v>2088</v>
      </c>
      <c r="D300" s="1418" t="s">
        <v>2087</v>
      </c>
      <c r="E300" s="1419" t="s">
        <v>1251</v>
      </c>
      <c r="F300" s="1420" t="str">
        <f>VLOOKUP(TBL5_OptBen[[#This Row],[Option Type (defined list)]],'Option Typs_Grps'!B$2:C$47, 2, FALSE)</f>
        <v>Customer Options</v>
      </c>
      <c r="G300" s="1417" t="s">
        <v>1783</v>
      </c>
      <c r="H300" s="1418" t="s">
        <v>1947</v>
      </c>
      <c r="I300" s="1421" t="s">
        <v>354</v>
      </c>
      <c r="J300" s="1422" t="s">
        <v>145</v>
      </c>
      <c r="K300" s="1423">
        <v>2</v>
      </c>
      <c r="L300" s="366"/>
      <c r="M300" s="366"/>
      <c r="N300" s="366"/>
      <c r="O300" s="1552"/>
      <c r="P300" s="1553"/>
      <c r="Q300" s="1554"/>
      <c r="R300" s="1392">
        <v>3.1299999999999994E-2</v>
      </c>
      <c r="S300" s="367">
        <v>5.6300000000000017E-2</v>
      </c>
      <c r="T300" s="367">
        <v>7.6300000000000034E-2</v>
      </c>
      <c r="U300" s="367">
        <v>9.2300000000000049E-2</v>
      </c>
      <c r="V300" s="367">
        <v>0.10509999999999975</v>
      </c>
      <c r="W300" s="367">
        <v>0.11529999999999996</v>
      </c>
      <c r="X300" s="367">
        <v>0.12349999999999994</v>
      </c>
      <c r="Y300" s="367">
        <v>0.12349999999999994</v>
      </c>
      <c r="Z300" s="367">
        <v>0.12349999999999994</v>
      </c>
      <c r="AA300" s="367">
        <v>0.12349999999999994</v>
      </c>
      <c r="AB300" s="367">
        <v>0.12349999999999994</v>
      </c>
      <c r="AC300" s="367">
        <v>0.12349999999999994</v>
      </c>
      <c r="AD300" s="367">
        <v>0.12349999999999994</v>
      </c>
      <c r="AE300" s="367">
        <v>0.12349999999999994</v>
      </c>
      <c r="AF300" s="367">
        <v>0.12349999999999994</v>
      </c>
      <c r="AG300" s="367">
        <v>0.12349999999999994</v>
      </c>
      <c r="AH300" s="367">
        <v>0.12349999999999994</v>
      </c>
      <c r="AI300" s="367">
        <v>0.12349999999999994</v>
      </c>
      <c r="AJ300" s="367">
        <v>0.12349999999999994</v>
      </c>
      <c r="AK300" s="367">
        <v>0.12349999999999994</v>
      </c>
      <c r="AL300" s="367">
        <v>0.12349999999999994</v>
      </c>
      <c r="AM300" s="367">
        <v>0.12349999999999994</v>
      </c>
      <c r="AN300" s="367">
        <v>0.12349999999999994</v>
      </c>
      <c r="AO300" s="367">
        <v>0.12349999999999994</v>
      </c>
      <c r="AP300" s="367">
        <v>0.12349999999999994</v>
      </c>
      <c r="AQ300" s="367">
        <v>0.12349999999999994</v>
      </c>
      <c r="AR300" s="367">
        <v>0.12349999999999994</v>
      </c>
      <c r="AS300" s="367">
        <v>0.12349999999999994</v>
      </c>
      <c r="AT300" s="367">
        <v>0.12349999999999994</v>
      </c>
      <c r="AU300" s="367">
        <v>0.12349999999999994</v>
      </c>
      <c r="AV300" s="367">
        <v>0.12349999999999994</v>
      </c>
      <c r="AW300" s="367">
        <v>0.12349999999999994</v>
      </c>
      <c r="AX300" s="367">
        <v>0.12349999999999994</v>
      </c>
      <c r="AY300" s="367">
        <v>0.12349999999999994</v>
      </c>
      <c r="AZ300" s="367">
        <v>0.12349999999999994</v>
      </c>
      <c r="BA300" s="367">
        <v>0.12349999999999994</v>
      </c>
      <c r="BB300" s="367">
        <v>0.12349999999999994</v>
      </c>
      <c r="BC300" s="367">
        <v>0.12349999999999994</v>
      </c>
      <c r="BD300" s="367">
        <v>0.12349999999999994</v>
      </c>
      <c r="BE300" s="367">
        <v>0.12349999999999994</v>
      </c>
      <c r="BF300" s="367">
        <v>0.12349999999999994</v>
      </c>
      <c r="BG300" s="367">
        <v>0.12349999999999994</v>
      </c>
      <c r="BH300" s="367">
        <v>0.12349999999999994</v>
      </c>
      <c r="BI300" s="367">
        <v>0.12349999999999994</v>
      </c>
      <c r="BJ300" s="367">
        <v>0.12349999999999994</v>
      </c>
      <c r="BK300" s="367">
        <v>0.12349999999999994</v>
      </c>
      <c r="BL300" s="367">
        <v>0.12349999999999994</v>
      </c>
      <c r="BM300" s="367">
        <v>0.12349999999999994</v>
      </c>
      <c r="BN300" s="367">
        <v>0.12349999999999994</v>
      </c>
      <c r="BO300" s="367">
        <v>0.12349999999999994</v>
      </c>
      <c r="BP300" s="368"/>
      <c r="BQ300" s="355"/>
      <c r="BR300" s="355"/>
      <c r="BS300" s="355"/>
      <c r="BT300" s="355"/>
      <c r="BU300" s="355"/>
      <c r="BV300" s="355"/>
      <c r="BW300" s="355"/>
      <c r="BX300" s="355"/>
      <c r="BY300" s="355"/>
      <c r="BZ300" s="355"/>
      <c r="CA300" s="355"/>
      <c r="CB300" s="355"/>
      <c r="CC300" s="355"/>
      <c r="CD300" s="355"/>
      <c r="CE300" s="355"/>
      <c r="CF300" s="355"/>
      <c r="CG300" s="355"/>
      <c r="CH300" s="355"/>
      <c r="CI300" s="355"/>
      <c r="CJ300" s="355"/>
      <c r="CK300" s="355"/>
      <c r="CL300" s="355"/>
      <c r="CM300" s="355"/>
      <c r="CN300" s="356"/>
    </row>
    <row r="301" spans="2:92" ht="14.4" thickBot="1" x14ac:dyDescent="0.3">
      <c r="B30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1" s="1417" t="s">
        <v>2050</v>
      </c>
      <c r="D301" s="1418" t="s">
        <v>2049</v>
      </c>
      <c r="E301" s="1419" t="s">
        <v>780</v>
      </c>
      <c r="F301" s="1420" t="str">
        <f>VLOOKUP(TBL5_OptBen[[#This Row],[Option Type (defined list)]],'Option Typs_Grps'!B$2:C$47, 2, FALSE)</f>
        <v>Customer Options</v>
      </c>
      <c r="G301" s="1417" t="s">
        <v>1783</v>
      </c>
      <c r="H301" s="1418" t="s">
        <v>1947</v>
      </c>
      <c r="I301" s="1421" t="s">
        <v>354</v>
      </c>
      <c r="J301" s="1422" t="s">
        <v>145</v>
      </c>
      <c r="K301" s="1423">
        <v>2</v>
      </c>
      <c r="L301" s="366"/>
      <c r="M301" s="366"/>
      <c r="N301" s="366"/>
      <c r="O301" s="1552"/>
      <c r="P301" s="1553"/>
      <c r="Q301" s="1554"/>
      <c r="R301" s="1392">
        <v>0.30422150050000002</v>
      </c>
      <c r="S301" s="367">
        <v>0.61532637570000004</v>
      </c>
      <c r="T301" s="367">
        <v>0.93440033140000001</v>
      </c>
      <c r="U301" s="367">
        <v>1.2609230305999999</v>
      </c>
      <c r="V301" s="367">
        <v>1.5953262624</v>
      </c>
      <c r="W301" s="367">
        <v>2.2573549612999999</v>
      </c>
      <c r="X301" s="367">
        <v>2.9331305865999999</v>
      </c>
      <c r="Y301" s="367">
        <v>3.6194018586999999</v>
      </c>
      <c r="Z301" s="367">
        <v>4.3095599019000002</v>
      </c>
      <c r="AA301" s="367">
        <v>5.0074681921000002</v>
      </c>
      <c r="AB301" s="367">
        <v>6.3829543725999995</v>
      </c>
      <c r="AC301" s="367">
        <v>7.7704130296000002</v>
      </c>
      <c r="AD301" s="367">
        <v>9.1681917484</v>
      </c>
      <c r="AE301" s="367">
        <v>10.573846208200001</v>
      </c>
      <c r="AF301" s="367">
        <v>11.986769155599999</v>
      </c>
      <c r="AG301" s="367">
        <v>13.0769614192</v>
      </c>
      <c r="AH301" s="367">
        <v>14.176136426100001</v>
      </c>
      <c r="AI301" s="367">
        <v>15.2875543428</v>
      </c>
      <c r="AJ301" s="367">
        <v>16.412030314200003</v>
      </c>
      <c r="AK301" s="367">
        <v>17.550677557100002</v>
      </c>
      <c r="AL301" s="367">
        <v>18.347714079199999</v>
      </c>
      <c r="AM301" s="367">
        <v>19.1480361568</v>
      </c>
      <c r="AN301" s="367">
        <v>19.954999596300002</v>
      </c>
      <c r="AO301" s="367">
        <v>20.773785246599999</v>
      </c>
      <c r="AP301" s="367">
        <v>21.602632373699997</v>
      </c>
      <c r="AQ301" s="367">
        <v>21.714514497300001</v>
      </c>
      <c r="AR301" s="367">
        <v>21.761470364600001</v>
      </c>
      <c r="AS301" s="367">
        <v>21.805710268399999</v>
      </c>
      <c r="AT301" s="367">
        <v>21.8481159667</v>
      </c>
      <c r="AU301" s="367">
        <v>21.888094261599999</v>
      </c>
      <c r="AV301" s="367">
        <v>21.926797543300001</v>
      </c>
      <c r="AW301" s="367">
        <v>21.962712394099999</v>
      </c>
      <c r="AX301" s="367">
        <v>21.9988929105</v>
      </c>
      <c r="AY301" s="367">
        <v>22.0359303197</v>
      </c>
      <c r="AZ301" s="367">
        <v>22.0732582413</v>
      </c>
      <c r="BA301" s="367">
        <v>22.1099884381</v>
      </c>
      <c r="BB301" s="367">
        <v>22.1467602707</v>
      </c>
      <c r="BC301" s="367">
        <v>22.184041568600001</v>
      </c>
      <c r="BD301" s="367">
        <v>22.221461482700001</v>
      </c>
      <c r="BE301" s="367">
        <v>22.2571877277</v>
      </c>
      <c r="BF301" s="367">
        <v>22.292290704300001</v>
      </c>
      <c r="BG301" s="367">
        <v>22.3273264812</v>
      </c>
      <c r="BH301" s="367">
        <v>22.363951088500002</v>
      </c>
      <c r="BI301" s="367">
        <v>22.401070140199998</v>
      </c>
      <c r="BJ301" s="367">
        <v>22.4385590684</v>
      </c>
      <c r="BK301" s="367">
        <v>22.476250076100001</v>
      </c>
      <c r="BL301" s="367">
        <v>22.513686611099999</v>
      </c>
      <c r="BM301" s="367">
        <v>22.552093499600002</v>
      </c>
      <c r="BN301" s="367">
        <v>22.590500732099997</v>
      </c>
      <c r="BO301" s="367">
        <v>22.629411109700001</v>
      </c>
      <c r="BP301" s="368"/>
      <c r="BQ301" s="355"/>
      <c r="BR301" s="355"/>
      <c r="BS301" s="355"/>
      <c r="BT301" s="355"/>
      <c r="BU301" s="355"/>
      <c r="BV301" s="355"/>
      <c r="BW301" s="355"/>
      <c r="BX301" s="355"/>
      <c r="BY301" s="355"/>
      <c r="BZ301" s="355"/>
      <c r="CA301" s="355"/>
      <c r="CB301" s="355"/>
      <c r="CC301" s="355"/>
      <c r="CD301" s="355"/>
      <c r="CE301" s="355"/>
      <c r="CF301" s="355"/>
      <c r="CG301" s="355"/>
      <c r="CH301" s="355"/>
      <c r="CI301" s="355"/>
      <c r="CJ301" s="355"/>
      <c r="CK301" s="355"/>
      <c r="CL301" s="355"/>
      <c r="CM301" s="355"/>
      <c r="CN301" s="356"/>
    </row>
    <row r="302" spans="2:92" ht="14.4" thickBot="1" x14ac:dyDescent="0.3">
      <c r="B30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02" s="1417" t="s">
        <v>2074</v>
      </c>
      <c r="D302" s="1418" t="s">
        <v>2073</v>
      </c>
      <c r="E302" s="1419" t="s">
        <v>1203</v>
      </c>
      <c r="F302" s="1420" t="str">
        <f>VLOOKUP(TBL5_OptBen[[#This Row],[Option Type (defined list)]],'Option Typs_Grps'!B$2:C$47, 2, FALSE)</f>
        <v>Distribution Options</v>
      </c>
      <c r="G302" s="1417" t="s">
        <v>1783</v>
      </c>
      <c r="H302" s="1418" t="s">
        <v>1947</v>
      </c>
      <c r="I302" s="1421" t="s">
        <v>354</v>
      </c>
      <c r="J302" s="1422" t="s">
        <v>145</v>
      </c>
      <c r="K302" s="1423">
        <v>2</v>
      </c>
      <c r="L302" s="366"/>
      <c r="M302" s="366"/>
      <c r="N302" s="366"/>
      <c r="O302" s="1552"/>
      <c r="P302" s="1553"/>
      <c r="Q302" s="1554"/>
      <c r="R302" s="1392">
        <v>1.9954000000000001</v>
      </c>
      <c r="S302" s="367">
        <v>1.5687</v>
      </c>
      <c r="T302" s="367">
        <v>1.6619999999999999</v>
      </c>
      <c r="U302" s="367">
        <v>2.2517999999999998</v>
      </c>
      <c r="V302" s="367">
        <v>2.3698999999999999</v>
      </c>
      <c r="W302" s="367">
        <v>2.4413999999999998</v>
      </c>
      <c r="X302" s="367">
        <v>2.3458999999999999</v>
      </c>
      <c r="Y302" s="367">
        <v>2.2542</v>
      </c>
      <c r="Z302" s="367">
        <v>2.0659999999999998</v>
      </c>
      <c r="AA302" s="367">
        <v>2.214</v>
      </c>
      <c r="AB302" s="367">
        <v>2.5125999999999999</v>
      </c>
      <c r="AC302" s="367">
        <v>2.8613</v>
      </c>
      <c r="AD302" s="367">
        <v>3.21</v>
      </c>
      <c r="AE302" s="367">
        <v>3.5587</v>
      </c>
      <c r="AF302" s="367">
        <v>3.8673999999999999</v>
      </c>
      <c r="AG302" s="367">
        <v>3.9274</v>
      </c>
      <c r="AH302" s="367">
        <v>3.9973999999999998</v>
      </c>
      <c r="AI302" s="367">
        <v>4.0674000000000001</v>
      </c>
      <c r="AJ302" s="367">
        <v>4.1273999999999997</v>
      </c>
      <c r="AK302" s="367">
        <v>4.1974</v>
      </c>
      <c r="AL302" s="367">
        <v>4.2674000000000003</v>
      </c>
      <c r="AM302" s="367">
        <v>4.3373999999999997</v>
      </c>
      <c r="AN302" s="367">
        <v>4.3974000000000002</v>
      </c>
      <c r="AO302" s="367">
        <v>4.4573999999999998</v>
      </c>
      <c r="AP302" s="367">
        <v>4.5274000000000001</v>
      </c>
      <c r="AQ302" s="367">
        <v>4.5974000000000004</v>
      </c>
      <c r="AR302" s="367">
        <v>4.6574</v>
      </c>
      <c r="AS302" s="367">
        <v>4.7173999999999996</v>
      </c>
      <c r="AT302" s="367">
        <v>4.7873999999999999</v>
      </c>
      <c r="AU302" s="367">
        <v>4.8474000000000004</v>
      </c>
      <c r="AV302" s="367">
        <v>4.9074</v>
      </c>
      <c r="AW302" s="367">
        <v>4.9673999999999996</v>
      </c>
      <c r="AX302" s="367">
        <v>5.0473999999999997</v>
      </c>
      <c r="AY302" s="367">
        <v>5.1173999999999999</v>
      </c>
      <c r="AZ302" s="367">
        <v>5.1874000000000002</v>
      </c>
      <c r="BA302" s="367">
        <v>5.2674000000000003</v>
      </c>
      <c r="BB302" s="367">
        <v>5.3373999999999997</v>
      </c>
      <c r="BC302" s="367">
        <v>5.4074</v>
      </c>
      <c r="BD302" s="367">
        <v>5.4874000000000001</v>
      </c>
      <c r="BE302" s="367">
        <v>5.5574000000000003</v>
      </c>
      <c r="BF302" s="367">
        <v>5.6273999999999997</v>
      </c>
      <c r="BG302" s="367">
        <v>5.6974</v>
      </c>
      <c r="BH302" s="367">
        <v>5.7674000000000003</v>
      </c>
      <c r="BI302" s="367">
        <v>5.8373999999999997</v>
      </c>
      <c r="BJ302" s="367">
        <v>5.9074</v>
      </c>
      <c r="BK302" s="367">
        <v>5.9774000000000003</v>
      </c>
      <c r="BL302" s="367">
        <v>6.0473999999999997</v>
      </c>
      <c r="BM302" s="367">
        <v>6.1173999999999999</v>
      </c>
      <c r="BN302" s="367">
        <v>6.1874000000000002</v>
      </c>
      <c r="BO302" s="367">
        <v>6.2573999999999996</v>
      </c>
      <c r="BP302" s="368"/>
      <c r="BQ302" s="355"/>
      <c r="BR302" s="355"/>
      <c r="BS302" s="355"/>
      <c r="BT302" s="355"/>
      <c r="BU302" s="355"/>
      <c r="BV302" s="355"/>
      <c r="BW302" s="355"/>
      <c r="BX302" s="355"/>
      <c r="BY302" s="355"/>
      <c r="BZ302" s="355"/>
      <c r="CA302" s="355"/>
      <c r="CB302" s="355"/>
      <c r="CC302" s="355"/>
      <c r="CD302" s="355"/>
      <c r="CE302" s="355"/>
      <c r="CF302" s="355"/>
      <c r="CG302" s="355"/>
      <c r="CH302" s="355"/>
      <c r="CI302" s="355"/>
      <c r="CJ302" s="355"/>
      <c r="CK302" s="355"/>
      <c r="CL302" s="355"/>
      <c r="CM302" s="355"/>
      <c r="CN302" s="356"/>
    </row>
    <row r="303" spans="2:92" ht="14.4" thickBot="1" x14ac:dyDescent="0.3">
      <c r="B30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03" s="1417" t="s">
        <v>2072</v>
      </c>
      <c r="D303" s="1418" t="s">
        <v>2071</v>
      </c>
      <c r="E303" s="1419" t="s">
        <v>1219</v>
      </c>
      <c r="F303" s="1420" t="str">
        <f>VLOOKUP(TBL5_OptBen[[#This Row],[Option Type (defined list)]],'Option Typs_Grps'!B$2:C$47, 2, FALSE)</f>
        <v>Distribution Options</v>
      </c>
      <c r="G303" s="1417" t="s">
        <v>1783</v>
      </c>
      <c r="H303" s="1418" t="s">
        <v>1947</v>
      </c>
      <c r="I303" s="1421" t="s">
        <v>354</v>
      </c>
      <c r="J303" s="1422" t="s">
        <v>145</v>
      </c>
      <c r="K303" s="1423">
        <v>2</v>
      </c>
      <c r="L303" s="366"/>
      <c r="M303" s="366"/>
      <c r="N303" s="366"/>
      <c r="O303" s="1552"/>
      <c r="P303" s="1553"/>
      <c r="Q303" s="1554"/>
      <c r="R303" s="1392">
        <v>0</v>
      </c>
      <c r="S303" s="367">
        <v>0</v>
      </c>
      <c r="T303" s="367">
        <v>0</v>
      </c>
      <c r="U303" s="367">
        <v>0</v>
      </c>
      <c r="V303" s="367">
        <v>0</v>
      </c>
      <c r="W303" s="367">
        <v>1.26E-2</v>
      </c>
      <c r="X303" s="367">
        <v>2.52E-2</v>
      </c>
      <c r="Y303" s="367">
        <v>3.78E-2</v>
      </c>
      <c r="Z303" s="367">
        <v>5.04E-2</v>
      </c>
      <c r="AA303" s="367">
        <v>6.3E-2</v>
      </c>
      <c r="AB303" s="367">
        <v>7.5600000000000001E-2</v>
      </c>
      <c r="AC303" s="367">
        <v>8.8200000000000001E-2</v>
      </c>
      <c r="AD303" s="367">
        <v>0.1008</v>
      </c>
      <c r="AE303" s="367">
        <v>0.1134</v>
      </c>
      <c r="AF303" s="367">
        <v>0.126</v>
      </c>
      <c r="AG303" s="367">
        <v>0.1386</v>
      </c>
      <c r="AH303" s="367">
        <v>0.1512</v>
      </c>
      <c r="AI303" s="367">
        <v>0.1638</v>
      </c>
      <c r="AJ303" s="367">
        <v>0.1764</v>
      </c>
      <c r="AK303" s="367">
        <v>0.189</v>
      </c>
      <c r="AL303" s="367">
        <v>0.2016</v>
      </c>
      <c r="AM303" s="367">
        <v>0.2142</v>
      </c>
      <c r="AN303" s="367">
        <v>0.2268</v>
      </c>
      <c r="AO303" s="367">
        <v>0.2394</v>
      </c>
      <c r="AP303" s="367">
        <v>0.252</v>
      </c>
      <c r="AQ303" s="367">
        <v>0.2646</v>
      </c>
      <c r="AR303" s="367">
        <v>0.2772</v>
      </c>
      <c r="AS303" s="367">
        <v>0.2898</v>
      </c>
      <c r="AT303" s="367">
        <v>0.3</v>
      </c>
      <c r="AU303" s="367">
        <v>0.3</v>
      </c>
      <c r="AV303" s="367">
        <v>0.3</v>
      </c>
      <c r="AW303" s="367">
        <v>0.3</v>
      </c>
      <c r="AX303" s="367">
        <v>0.3</v>
      </c>
      <c r="AY303" s="367">
        <v>0.3</v>
      </c>
      <c r="AZ303" s="367">
        <v>0.3</v>
      </c>
      <c r="BA303" s="367">
        <v>0.3</v>
      </c>
      <c r="BB303" s="367">
        <v>0.3</v>
      </c>
      <c r="BC303" s="367">
        <v>0.3</v>
      </c>
      <c r="BD303" s="367">
        <v>0.3</v>
      </c>
      <c r="BE303" s="367">
        <v>0.3</v>
      </c>
      <c r="BF303" s="367">
        <v>0.3</v>
      </c>
      <c r="BG303" s="367">
        <v>0.3</v>
      </c>
      <c r="BH303" s="367">
        <v>0.3</v>
      </c>
      <c r="BI303" s="367">
        <v>0.3</v>
      </c>
      <c r="BJ303" s="367">
        <v>0.3</v>
      </c>
      <c r="BK303" s="367">
        <v>0.3</v>
      </c>
      <c r="BL303" s="367">
        <v>0.3</v>
      </c>
      <c r="BM303" s="367">
        <v>0.3</v>
      </c>
      <c r="BN303" s="367">
        <v>0.3</v>
      </c>
      <c r="BO303" s="367">
        <v>0.3</v>
      </c>
      <c r="BP303" s="368"/>
      <c r="BQ303" s="355"/>
      <c r="BR303" s="355"/>
      <c r="BS303" s="355"/>
      <c r="BT303" s="355"/>
      <c r="BU303" s="355"/>
      <c r="BV303" s="355"/>
      <c r="BW303" s="355"/>
      <c r="BX303" s="355"/>
      <c r="BY303" s="355"/>
      <c r="BZ303" s="355"/>
      <c r="CA303" s="355"/>
      <c r="CB303" s="355"/>
      <c r="CC303" s="355"/>
      <c r="CD303" s="355"/>
      <c r="CE303" s="355"/>
      <c r="CF303" s="355"/>
      <c r="CG303" s="355"/>
      <c r="CH303" s="355"/>
      <c r="CI303" s="355"/>
      <c r="CJ303" s="355"/>
      <c r="CK303" s="355"/>
      <c r="CL303" s="355"/>
      <c r="CM303" s="355"/>
      <c r="CN303" s="356"/>
    </row>
    <row r="304" spans="2:92" ht="14.4" thickBot="1" x14ac:dyDescent="0.3">
      <c r="B30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4" s="1417" t="s">
        <v>2070</v>
      </c>
      <c r="D304" s="1418" t="s">
        <v>2069</v>
      </c>
      <c r="E304" s="1419" t="s">
        <v>1235</v>
      </c>
      <c r="F304" s="1420" t="str">
        <f>VLOOKUP(TBL5_OptBen[[#This Row],[Option Type (defined list)]],'Option Typs_Grps'!B$2:C$47, 2, FALSE)</f>
        <v>Customer Options</v>
      </c>
      <c r="G304" s="1417" t="s">
        <v>1783</v>
      </c>
      <c r="H304" s="1418" t="s">
        <v>1947</v>
      </c>
      <c r="I304" s="1421" t="s">
        <v>354</v>
      </c>
      <c r="J304" s="1422" t="s">
        <v>145</v>
      </c>
      <c r="K304" s="1423">
        <v>2</v>
      </c>
      <c r="L304" s="366"/>
      <c r="M304" s="366"/>
      <c r="N304" s="366"/>
      <c r="O304" s="1552"/>
      <c r="P304" s="1553"/>
      <c r="Q304" s="1554"/>
      <c r="R304" s="1392">
        <v>8.4999999999999992E-2</v>
      </c>
      <c r="S304" s="367">
        <v>0.16999999999999998</v>
      </c>
      <c r="T304" s="367">
        <v>0.255</v>
      </c>
      <c r="U304" s="367">
        <v>0.33140000000000003</v>
      </c>
      <c r="V304" s="367">
        <v>0.39939999999999998</v>
      </c>
      <c r="W304" s="367">
        <v>0.45900000000000002</v>
      </c>
      <c r="X304" s="367">
        <v>0.51</v>
      </c>
      <c r="Y304" s="367">
        <v>0.5524</v>
      </c>
      <c r="Z304" s="367">
        <v>0.58640000000000003</v>
      </c>
      <c r="AA304" s="367">
        <v>0.58809999999999996</v>
      </c>
      <c r="AB304" s="367">
        <v>0.58979999999999999</v>
      </c>
      <c r="AC304" s="367">
        <v>0.59150000000000003</v>
      </c>
      <c r="AD304" s="367">
        <v>0.59320000000000006</v>
      </c>
      <c r="AE304" s="367">
        <v>0.59499999999999997</v>
      </c>
      <c r="AF304" s="367">
        <v>0.59660000000000002</v>
      </c>
      <c r="AG304" s="367">
        <v>0.59829999999999994</v>
      </c>
      <c r="AH304" s="367">
        <v>0.60000000000000009</v>
      </c>
      <c r="AI304" s="367">
        <v>0.60170000000000001</v>
      </c>
      <c r="AJ304" s="367">
        <v>0.60340000000000005</v>
      </c>
      <c r="AK304" s="367">
        <v>0.60509999999999997</v>
      </c>
      <c r="AL304" s="367">
        <v>0.60680000000000001</v>
      </c>
      <c r="AM304" s="367">
        <v>0.60849999999999993</v>
      </c>
      <c r="AN304" s="367">
        <v>0.61020000000000008</v>
      </c>
      <c r="AO304" s="367">
        <v>0.61199999999999999</v>
      </c>
      <c r="AP304" s="367">
        <v>0.61360000000000003</v>
      </c>
      <c r="AQ304" s="367">
        <v>0.61529999999999996</v>
      </c>
      <c r="AR304" s="367">
        <v>0.61699999999999999</v>
      </c>
      <c r="AS304" s="367">
        <v>0.61869999999999992</v>
      </c>
      <c r="AT304" s="367">
        <v>0.62040000000000006</v>
      </c>
      <c r="AU304" s="367">
        <v>0.62209999999999999</v>
      </c>
      <c r="AV304" s="367">
        <v>0.62380000000000002</v>
      </c>
      <c r="AW304" s="367">
        <v>0.62549999999999994</v>
      </c>
      <c r="AX304" s="367">
        <v>0.62719999999999998</v>
      </c>
      <c r="AY304" s="367">
        <v>0.629</v>
      </c>
      <c r="AZ304" s="367">
        <v>0.63060000000000005</v>
      </c>
      <c r="BA304" s="367">
        <v>0.63230000000000008</v>
      </c>
      <c r="BB304" s="367">
        <v>0.63400000000000001</v>
      </c>
      <c r="BC304" s="367">
        <v>0.63570000000000004</v>
      </c>
      <c r="BD304" s="367">
        <v>0.63739999999999997</v>
      </c>
      <c r="BE304" s="367">
        <v>0.6391</v>
      </c>
      <c r="BF304" s="367">
        <v>0.64080000000000004</v>
      </c>
      <c r="BG304" s="367">
        <v>0.64250000000000007</v>
      </c>
      <c r="BH304" s="367">
        <v>0.64419999999999999</v>
      </c>
      <c r="BI304" s="367">
        <v>0.64600000000000002</v>
      </c>
      <c r="BJ304" s="367">
        <v>0.64759999999999995</v>
      </c>
      <c r="BK304" s="367">
        <v>0.64929999999999999</v>
      </c>
      <c r="BL304" s="367">
        <v>0.65100000000000002</v>
      </c>
      <c r="BM304" s="367">
        <v>0.65270000000000006</v>
      </c>
      <c r="BN304" s="367">
        <v>0.65439999999999998</v>
      </c>
      <c r="BO304" s="367">
        <v>0.65610000000000002</v>
      </c>
      <c r="BP304" s="368"/>
      <c r="BQ304" s="355"/>
      <c r="BR304" s="355"/>
      <c r="BS304" s="355"/>
      <c r="BT304" s="355"/>
      <c r="BU304" s="355"/>
      <c r="BV304" s="355"/>
      <c r="BW304" s="355"/>
      <c r="BX304" s="355"/>
      <c r="BY304" s="355"/>
      <c r="BZ304" s="355"/>
      <c r="CA304" s="355"/>
      <c r="CB304" s="355"/>
      <c r="CC304" s="355"/>
      <c r="CD304" s="355"/>
      <c r="CE304" s="355"/>
      <c r="CF304" s="355"/>
      <c r="CG304" s="355"/>
      <c r="CH304" s="355"/>
      <c r="CI304" s="355"/>
      <c r="CJ304" s="355"/>
      <c r="CK304" s="355"/>
      <c r="CL304" s="355"/>
      <c r="CM304" s="355"/>
      <c r="CN304" s="356"/>
    </row>
    <row r="305" spans="2:92" ht="14.4" thickBot="1" x14ac:dyDescent="0.3">
      <c r="B30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5" s="1417" t="s">
        <v>2068</v>
      </c>
      <c r="D305" s="1418" t="s">
        <v>2067</v>
      </c>
      <c r="E305" s="1419" t="s">
        <v>1262</v>
      </c>
      <c r="F305" s="1420" t="str">
        <f>VLOOKUP(TBL5_OptBen[[#This Row],[Option Type (defined list)]],'Option Typs_Grps'!B$2:C$47, 2, FALSE)</f>
        <v>Customer Options</v>
      </c>
      <c r="G305" s="1417" t="s">
        <v>1783</v>
      </c>
      <c r="H305" s="1418" t="s">
        <v>1947</v>
      </c>
      <c r="I305" s="1421" t="s">
        <v>354</v>
      </c>
      <c r="J305" s="1422" t="s">
        <v>145</v>
      </c>
      <c r="K305" s="1423">
        <v>2</v>
      </c>
      <c r="L305" s="366"/>
      <c r="M305" s="366"/>
      <c r="N305" s="366"/>
      <c r="O305" s="1552"/>
      <c r="P305" s="1553"/>
      <c r="Q305" s="1554"/>
      <c r="R305" s="1392">
        <v>2.7000000000000001E-3</v>
      </c>
      <c r="S305" s="367">
        <v>5.4000000000000003E-3</v>
      </c>
      <c r="T305" s="367">
        <v>8.2000000000000007E-3</v>
      </c>
      <c r="U305" s="367">
        <v>1.09E-2</v>
      </c>
      <c r="V305" s="367">
        <v>1.37E-2</v>
      </c>
      <c r="W305" s="367">
        <v>1.6400000000000001E-2</v>
      </c>
      <c r="X305" s="367">
        <v>1.9099999999999999E-2</v>
      </c>
      <c r="Y305" s="367">
        <v>2.1899999999999999E-2</v>
      </c>
      <c r="Z305" s="367">
        <v>2.46E-2</v>
      </c>
      <c r="AA305" s="367">
        <v>2.7400000000000001E-2</v>
      </c>
      <c r="AB305" s="367">
        <v>3.0099999999999998E-2</v>
      </c>
      <c r="AC305" s="367">
        <v>3.0099999999999998E-2</v>
      </c>
      <c r="AD305" s="367">
        <v>3.0099999999999998E-2</v>
      </c>
      <c r="AE305" s="367">
        <v>3.0099999999999998E-2</v>
      </c>
      <c r="AF305" s="367">
        <v>3.0099999999999998E-2</v>
      </c>
      <c r="AG305" s="367">
        <v>3.0099999999999998E-2</v>
      </c>
      <c r="AH305" s="367">
        <v>3.0099999999999998E-2</v>
      </c>
      <c r="AI305" s="367">
        <v>3.0099999999999998E-2</v>
      </c>
      <c r="AJ305" s="367">
        <v>3.0099999999999998E-2</v>
      </c>
      <c r="AK305" s="367">
        <v>3.0099999999999998E-2</v>
      </c>
      <c r="AL305" s="367">
        <v>3.0099999999999998E-2</v>
      </c>
      <c r="AM305" s="367">
        <v>3.0099999999999998E-2</v>
      </c>
      <c r="AN305" s="367">
        <v>3.0099999999999998E-2</v>
      </c>
      <c r="AO305" s="367">
        <v>3.0099999999999998E-2</v>
      </c>
      <c r="AP305" s="367">
        <v>3.0099999999999998E-2</v>
      </c>
      <c r="AQ305" s="367">
        <v>3.0099999999999998E-2</v>
      </c>
      <c r="AR305" s="367">
        <v>3.0099999999999998E-2</v>
      </c>
      <c r="AS305" s="367">
        <v>3.0099999999999998E-2</v>
      </c>
      <c r="AT305" s="367">
        <v>3.0099999999999998E-2</v>
      </c>
      <c r="AU305" s="367">
        <v>3.0099999999999998E-2</v>
      </c>
      <c r="AV305" s="367">
        <v>3.0099999999999998E-2</v>
      </c>
      <c r="AW305" s="367">
        <v>3.0099999999999998E-2</v>
      </c>
      <c r="AX305" s="367">
        <v>3.0099999999999998E-2</v>
      </c>
      <c r="AY305" s="367">
        <v>3.0099999999999998E-2</v>
      </c>
      <c r="AZ305" s="367">
        <v>3.0099999999999998E-2</v>
      </c>
      <c r="BA305" s="367">
        <v>3.0099999999999998E-2</v>
      </c>
      <c r="BB305" s="367">
        <v>3.0099999999999998E-2</v>
      </c>
      <c r="BC305" s="367">
        <v>3.0099999999999998E-2</v>
      </c>
      <c r="BD305" s="367">
        <v>3.0099999999999998E-2</v>
      </c>
      <c r="BE305" s="367">
        <v>3.0099999999999998E-2</v>
      </c>
      <c r="BF305" s="367">
        <v>3.0099999999999998E-2</v>
      </c>
      <c r="BG305" s="367">
        <v>3.0099999999999998E-2</v>
      </c>
      <c r="BH305" s="367">
        <v>3.0099999999999998E-2</v>
      </c>
      <c r="BI305" s="367">
        <v>3.0099999999999998E-2</v>
      </c>
      <c r="BJ305" s="367">
        <v>3.0099999999999998E-2</v>
      </c>
      <c r="BK305" s="367">
        <v>3.0099999999999998E-2</v>
      </c>
      <c r="BL305" s="367">
        <v>3.0099999999999998E-2</v>
      </c>
      <c r="BM305" s="367">
        <v>3.0099999999999998E-2</v>
      </c>
      <c r="BN305" s="367">
        <v>3.0099999999999998E-2</v>
      </c>
      <c r="BO305" s="367">
        <v>3.0099999999999998E-2</v>
      </c>
      <c r="BP305" s="368"/>
      <c r="BQ305" s="355"/>
      <c r="BR305" s="355"/>
      <c r="BS305" s="355"/>
      <c r="BT305" s="355"/>
      <c r="BU305" s="355"/>
      <c r="BV305" s="355"/>
      <c r="BW305" s="355"/>
      <c r="BX305" s="355"/>
      <c r="BY305" s="355"/>
      <c r="BZ305" s="355"/>
      <c r="CA305" s="355"/>
      <c r="CB305" s="355"/>
      <c r="CC305" s="355"/>
      <c r="CD305" s="355"/>
      <c r="CE305" s="355"/>
      <c r="CF305" s="355"/>
      <c r="CG305" s="355"/>
      <c r="CH305" s="355"/>
      <c r="CI305" s="355"/>
      <c r="CJ305" s="355"/>
      <c r="CK305" s="355"/>
      <c r="CL305" s="355"/>
      <c r="CM305" s="355"/>
      <c r="CN305" s="356"/>
    </row>
    <row r="306" spans="2:92" ht="14.4" thickBot="1" x14ac:dyDescent="0.3">
      <c r="B30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6" s="1417" t="s">
        <v>2066</v>
      </c>
      <c r="D306" s="1418" t="s">
        <v>2065</v>
      </c>
      <c r="E306" s="1419" t="s">
        <v>777</v>
      </c>
      <c r="F306" s="1420" t="str">
        <f>VLOOKUP(TBL5_OptBen[[#This Row],[Option Type (defined list)]],'Option Typs_Grps'!B$2:C$47, 2, FALSE)</f>
        <v>Customer Options</v>
      </c>
      <c r="G306" s="1417" t="s">
        <v>1783</v>
      </c>
      <c r="H306" s="1418" t="s">
        <v>1947</v>
      </c>
      <c r="I306" s="1421" t="s">
        <v>354</v>
      </c>
      <c r="J306" s="1422" t="s">
        <v>145</v>
      </c>
      <c r="K306" s="1423">
        <v>2</v>
      </c>
      <c r="L306" s="366"/>
      <c r="M306" s="366"/>
      <c r="N306" s="366"/>
      <c r="O306" s="1552"/>
      <c r="P306" s="1553"/>
      <c r="Q306" s="1554"/>
      <c r="R306" s="1392">
        <v>0.28870000000000001</v>
      </c>
      <c r="S306" s="367">
        <v>0.57750000000000001</v>
      </c>
      <c r="T306" s="367">
        <v>0.86629999999999996</v>
      </c>
      <c r="U306" s="367">
        <v>1.1551</v>
      </c>
      <c r="V306" s="367">
        <v>1.4440000000000002</v>
      </c>
      <c r="W306" s="367">
        <v>1.7327000000000001</v>
      </c>
      <c r="X306" s="367">
        <v>2.0215000000000001</v>
      </c>
      <c r="Y306" s="367">
        <v>2.3102999999999998</v>
      </c>
      <c r="Z306" s="367">
        <v>2.5991</v>
      </c>
      <c r="AA306" s="367">
        <v>2.8880000000000003</v>
      </c>
      <c r="AB306" s="367">
        <v>2.9020000000000001</v>
      </c>
      <c r="AC306" s="367">
        <v>2.9159999999999999</v>
      </c>
      <c r="AD306" s="367">
        <v>2.9029999999999996</v>
      </c>
      <c r="AE306" s="367">
        <v>2.9450000000000003</v>
      </c>
      <c r="AF306" s="367">
        <v>2.9590000000000001</v>
      </c>
      <c r="AG306" s="367">
        <v>2.9740000000000002</v>
      </c>
      <c r="AH306" s="367">
        <v>2.988</v>
      </c>
      <c r="AI306" s="367">
        <v>3.0030000000000001</v>
      </c>
      <c r="AJ306" s="367">
        <v>3.0169999999999999</v>
      </c>
      <c r="AK306" s="367">
        <v>3.0310000000000001</v>
      </c>
      <c r="AL306" s="367">
        <v>3.0460000000000003</v>
      </c>
      <c r="AM306" s="367">
        <v>3.06</v>
      </c>
      <c r="AN306" s="367">
        <v>3.0750999999999999</v>
      </c>
      <c r="AO306" s="367">
        <v>3.0895999999999999</v>
      </c>
      <c r="AP306" s="367">
        <v>3.1040000000000001</v>
      </c>
      <c r="AQ306" s="367">
        <v>3.1185</v>
      </c>
      <c r="AR306" s="367">
        <v>3.133</v>
      </c>
      <c r="AS306" s="367">
        <v>3.1472999999999995</v>
      </c>
      <c r="AT306" s="367">
        <v>3.1617000000000002</v>
      </c>
      <c r="AU306" s="367">
        <v>3.1762000000000001</v>
      </c>
      <c r="AV306" s="367">
        <v>3.1905999999999999</v>
      </c>
      <c r="AW306" s="367">
        <v>3.2050999999999998</v>
      </c>
      <c r="AX306" s="367">
        <v>3.2195</v>
      </c>
      <c r="AY306" s="367">
        <v>3.234</v>
      </c>
      <c r="AZ306" s="367">
        <v>3.2484000000000002</v>
      </c>
      <c r="BA306" s="367">
        <v>3.2627999999999999</v>
      </c>
      <c r="BB306" s="367">
        <v>3.2773000000000003</v>
      </c>
      <c r="BC306" s="367">
        <v>3.2197</v>
      </c>
      <c r="BD306" s="367">
        <v>3.3060999999999998</v>
      </c>
      <c r="BE306" s="367">
        <v>3.3205999999999998</v>
      </c>
      <c r="BF306" s="367">
        <v>3.335</v>
      </c>
      <c r="BG306" s="367">
        <v>3.3494999999999999</v>
      </c>
      <c r="BH306" s="367">
        <v>3.3639999999999999</v>
      </c>
      <c r="BI306" s="367">
        <v>3.3783000000000003</v>
      </c>
      <c r="BJ306" s="367">
        <v>3.3927999999999998</v>
      </c>
      <c r="BK306" s="367">
        <v>3.4072</v>
      </c>
      <c r="BL306" s="367">
        <v>3.4217</v>
      </c>
      <c r="BM306" s="367">
        <v>3.4360999999999997</v>
      </c>
      <c r="BN306" s="367">
        <v>3.4504999999999999</v>
      </c>
      <c r="BO306" s="367">
        <v>3.4649999999999999</v>
      </c>
      <c r="BP306" s="368"/>
      <c r="BQ306" s="355"/>
      <c r="BR306" s="355"/>
      <c r="BS306" s="355"/>
      <c r="BT306" s="355"/>
      <c r="BU306" s="355"/>
      <c r="BV306" s="355"/>
      <c r="BW306" s="355"/>
      <c r="BX306" s="355"/>
      <c r="BY306" s="355"/>
      <c r="BZ306" s="355"/>
      <c r="CA306" s="355"/>
      <c r="CB306" s="355"/>
      <c r="CC306" s="355"/>
      <c r="CD306" s="355"/>
      <c r="CE306" s="355"/>
      <c r="CF306" s="355"/>
      <c r="CG306" s="355"/>
      <c r="CH306" s="355"/>
      <c r="CI306" s="355"/>
      <c r="CJ306" s="355"/>
      <c r="CK306" s="355"/>
      <c r="CL306" s="355"/>
      <c r="CM306" s="355"/>
      <c r="CN306" s="356"/>
    </row>
    <row r="307" spans="2:92" ht="14.4" thickBot="1" x14ac:dyDescent="0.3">
      <c r="B30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7" s="1417" t="s">
        <v>2064</v>
      </c>
      <c r="D307" s="1418" t="s">
        <v>2063</v>
      </c>
      <c r="E307" s="1419" t="s">
        <v>777</v>
      </c>
      <c r="F307" s="1420" t="str">
        <f>VLOOKUP(TBL5_OptBen[[#This Row],[Option Type (defined list)]],'Option Typs_Grps'!B$2:C$47, 2, FALSE)</f>
        <v>Customer Options</v>
      </c>
      <c r="G307" s="1417" t="s">
        <v>1783</v>
      </c>
      <c r="H307" s="1418" t="s">
        <v>1947</v>
      </c>
      <c r="I307" s="1421" t="s">
        <v>354</v>
      </c>
      <c r="J307" s="1422" t="s">
        <v>145</v>
      </c>
      <c r="K307" s="1423">
        <v>2</v>
      </c>
      <c r="L307" s="366"/>
      <c r="M307" s="366"/>
      <c r="N307" s="366"/>
      <c r="O307" s="1552"/>
      <c r="P307" s="1553"/>
      <c r="Q307" s="1554"/>
      <c r="R307" s="1392">
        <v>6.0399999999999995E-2</v>
      </c>
      <c r="S307" s="367">
        <v>0.12079999999999999</v>
      </c>
      <c r="T307" s="367">
        <v>0.18130000000000002</v>
      </c>
      <c r="U307" s="367">
        <v>0.24180000000000001</v>
      </c>
      <c r="V307" s="367">
        <v>0.30230000000000001</v>
      </c>
      <c r="W307" s="367">
        <v>0.36270000000000002</v>
      </c>
      <c r="X307" s="367">
        <v>0.42330000000000001</v>
      </c>
      <c r="Y307" s="367">
        <v>0.48370000000000002</v>
      </c>
      <c r="Z307" s="367">
        <v>0.54420000000000002</v>
      </c>
      <c r="AA307" s="367">
        <v>0.60470000000000002</v>
      </c>
      <c r="AB307" s="367">
        <v>0.66520000000000001</v>
      </c>
      <c r="AC307" s="367">
        <v>0.72560000000000002</v>
      </c>
      <c r="AD307" s="367">
        <v>0.72560000000000002</v>
      </c>
      <c r="AE307" s="367">
        <v>0.72560000000000002</v>
      </c>
      <c r="AF307" s="367">
        <v>0.72560000000000002</v>
      </c>
      <c r="AG307" s="367">
        <v>0.72560000000000002</v>
      </c>
      <c r="AH307" s="367">
        <v>0.72560000000000002</v>
      </c>
      <c r="AI307" s="367">
        <v>0.72560000000000002</v>
      </c>
      <c r="AJ307" s="367">
        <v>0.72560000000000002</v>
      </c>
      <c r="AK307" s="367">
        <v>0.72560000000000002</v>
      </c>
      <c r="AL307" s="367">
        <v>0.72560000000000002</v>
      </c>
      <c r="AM307" s="367">
        <v>0.72560000000000002</v>
      </c>
      <c r="AN307" s="367">
        <v>0.72560000000000002</v>
      </c>
      <c r="AO307" s="367">
        <v>0.72560000000000002</v>
      </c>
      <c r="AP307" s="367">
        <v>0.72560000000000002</v>
      </c>
      <c r="AQ307" s="367">
        <v>0.72560000000000002</v>
      </c>
      <c r="AR307" s="367">
        <v>0.72560000000000002</v>
      </c>
      <c r="AS307" s="367">
        <v>0.72560000000000002</v>
      </c>
      <c r="AT307" s="367">
        <v>0.72560000000000002</v>
      </c>
      <c r="AU307" s="367">
        <v>0.72560000000000002</v>
      </c>
      <c r="AV307" s="367">
        <v>0.72560000000000002</v>
      </c>
      <c r="AW307" s="367">
        <v>0.72560000000000002</v>
      </c>
      <c r="AX307" s="367">
        <v>0.72560000000000002</v>
      </c>
      <c r="AY307" s="367">
        <v>0.72560000000000002</v>
      </c>
      <c r="AZ307" s="367">
        <v>0.72560000000000002</v>
      </c>
      <c r="BA307" s="367">
        <v>0.72560000000000002</v>
      </c>
      <c r="BB307" s="367">
        <v>0.72560000000000002</v>
      </c>
      <c r="BC307" s="367">
        <v>0.72560000000000002</v>
      </c>
      <c r="BD307" s="367">
        <v>0.72560000000000002</v>
      </c>
      <c r="BE307" s="367">
        <v>0.72560000000000002</v>
      </c>
      <c r="BF307" s="367">
        <v>0.72560000000000002</v>
      </c>
      <c r="BG307" s="367">
        <v>0.72560000000000002</v>
      </c>
      <c r="BH307" s="367">
        <v>0.72560000000000002</v>
      </c>
      <c r="BI307" s="367">
        <v>0.72560000000000002</v>
      </c>
      <c r="BJ307" s="367">
        <v>0.72560000000000002</v>
      </c>
      <c r="BK307" s="367">
        <v>0.72560000000000002</v>
      </c>
      <c r="BL307" s="367">
        <v>0.72560000000000002</v>
      </c>
      <c r="BM307" s="367">
        <v>0.72560000000000002</v>
      </c>
      <c r="BN307" s="367">
        <v>0.72560000000000002</v>
      </c>
      <c r="BO307" s="367">
        <v>0.72560000000000002</v>
      </c>
      <c r="BP307" s="368"/>
      <c r="BQ307" s="355"/>
      <c r="BR307" s="355"/>
      <c r="BS307" s="355"/>
      <c r="BT307" s="355"/>
      <c r="BU307" s="355"/>
      <c r="BV307" s="355"/>
      <c r="BW307" s="355"/>
      <c r="BX307" s="355"/>
      <c r="BY307" s="355"/>
      <c r="BZ307" s="355"/>
      <c r="CA307" s="355"/>
      <c r="CB307" s="355"/>
      <c r="CC307" s="355"/>
      <c r="CD307" s="355"/>
      <c r="CE307" s="355"/>
      <c r="CF307" s="355"/>
      <c r="CG307" s="355"/>
      <c r="CH307" s="355"/>
      <c r="CI307" s="355"/>
      <c r="CJ307" s="355"/>
      <c r="CK307" s="355"/>
      <c r="CL307" s="355"/>
      <c r="CM307" s="355"/>
      <c r="CN307" s="356"/>
    </row>
    <row r="308" spans="2:92" ht="14.4" thickBot="1" x14ac:dyDescent="0.3">
      <c r="B30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8" s="1417" t="s">
        <v>2062</v>
      </c>
      <c r="D308" s="1418" t="s">
        <v>2061</v>
      </c>
      <c r="E308" s="1419" t="s">
        <v>1235</v>
      </c>
      <c r="F308" s="1420" t="str">
        <f>VLOOKUP(TBL5_OptBen[[#This Row],[Option Type (defined list)]],'Option Typs_Grps'!B$2:C$47, 2, FALSE)</f>
        <v>Customer Options</v>
      </c>
      <c r="G308" s="1417" t="s">
        <v>1783</v>
      </c>
      <c r="H308" s="1418" t="s">
        <v>1947</v>
      </c>
      <c r="I308" s="1421" t="s">
        <v>354</v>
      </c>
      <c r="J308" s="1422" t="s">
        <v>145</v>
      </c>
      <c r="K308" s="1423">
        <v>2</v>
      </c>
      <c r="L308" s="366"/>
      <c r="M308" s="366"/>
      <c r="N308" s="366"/>
      <c r="O308" s="1552"/>
      <c r="P308" s="1553"/>
      <c r="Q308" s="1554"/>
      <c r="R308" s="1392">
        <v>1.1300000000000001E-2</v>
      </c>
      <c r="S308" s="367">
        <v>2.2600000000000002E-2</v>
      </c>
      <c r="T308" s="367">
        <v>3.3999999999999996E-2</v>
      </c>
      <c r="U308" s="367">
        <v>4.53E-2</v>
      </c>
      <c r="V308" s="367">
        <v>5.6599999999999998E-2</v>
      </c>
      <c r="W308" s="367">
        <v>6.7999999999999991E-2</v>
      </c>
      <c r="X308" s="367">
        <v>7.9300000000000009E-2</v>
      </c>
      <c r="Y308" s="367">
        <v>9.06E-2</v>
      </c>
      <c r="Z308" s="367">
        <v>0.10200000000000001</v>
      </c>
      <c r="AA308" s="367">
        <v>0.1133</v>
      </c>
      <c r="AB308" s="367">
        <v>0.12459999999999999</v>
      </c>
      <c r="AC308" s="367">
        <v>0.13599999999999998</v>
      </c>
      <c r="AD308" s="367">
        <v>0.14729999999999999</v>
      </c>
      <c r="AE308" s="367">
        <v>0.15769999999999998</v>
      </c>
      <c r="AF308" s="367">
        <v>0.16999999999999998</v>
      </c>
      <c r="AG308" s="367">
        <v>0.18130000000000002</v>
      </c>
      <c r="AH308" s="367">
        <v>0.19269999999999998</v>
      </c>
      <c r="AI308" s="367">
        <v>0.2041</v>
      </c>
      <c r="AJ308" s="367">
        <v>0.2145</v>
      </c>
      <c r="AK308" s="367">
        <v>0.22670000000000001</v>
      </c>
      <c r="AL308" s="367">
        <v>0.23809999999999998</v>
      </c>
      <c r="AM308" s="367">
        <v>0.24940000000000001</v>
      </c>
      <c r="AN308" s="367">
        <v>0.26069999999999999</v>
      </c>
      <c r="AO308" s="367">
        <v>0.27210000000000001</v>
      </c>
      <c r="AP308" s="367">
        <v>0.28339999999999999</v>
      </c>
      <c r="AQ308" s="367">
        <v>0.28339999999999999</v>
      </c>
      <c r="AR308" s="367">
        <v>0.28339999999999999</v>
      </c>
      <c r="AS308" s="367">
        <v>0.28339999999999999</v>
      </c>
      <c r="AT308" s="367">
        <v>0.28339999999999999</v>
      </c>
      <c r="AU308" s="367">
        <v>0.28339999999999999</v>
      </c>
      <c r="AV308" s="367">
        <v>0.28339999999999999</v>
      </c>
      <c r="AW308" s="367">
        <v>0.28339999999999999</v>
      </c>
      <c r="AX308" s="367">
        <v>0.28339999999999999</v>
      </c>
      <c r="AY308" s="367">
        <v>0.28339999999999999</v>
      </c>
      <c r="AZ308" s="367">
        <v>0.28339999999999999</v>
      </c>
      <c r="BA308" s="367">
        <v>0.28339999999999999</v>
      </c>
      <c r="BB308" s="367">
        <v>0.28339999999999999</v>
      </c>
      <c r="BC308" s="367">
        <v>0.28339999999999999</v>
      </c>
      <c r="BD308" s="367">
        <v>0.28339999999999999</v>
      </c>
      <c r="BE308" s="367">
        <v>0.28339999999999999</v>
      </c>
      <c r="BF308" s="367">
        <v>0.28339999999999999</v>
      </c>
      <c r="BG308" s="367">
        <v>0.28339999999999999</v>
      </c>
      <c r="BH308" s="367">
        <v>0.28339999999999999</v>
      </c>
      <c r="BI308" s="367">
        <v>0.28339999999999999</v>
      </c>
      <c r="BJ308" s="367">
        <v>0.28339999999999999</v>
      </c>
      <c r="BK308" s="367">
        <v>0.28339999999999999</v>
      </c>
      <c r="BL308" s="367">
        <v>0.28339999999999999</v>
      </c>
      <c r="BM308" s="367">
        <v>0.28339999999999999</v>
      </c>
      <c r="BN308" s="367">
        <v>0.28339999999999999</v>
      </c>
      <c r="BO308" s="367">
        <v>0.28339999999999999</v>
      </c>
      <c r="BP308" s="368"/>
      <c r="BQ308" s="355"/>
      <c r="BR308" s="355"/>
      <c r="BS308" s="355"/>
      <c r="BT308" s="355"/>
      <c r="BU308" s="355"/>
      <c r="BV308" s="355"/>
      <c r="BW308" s="355"/>
      <c r="BX308" s="355"/>
      <c r="BY308" s="355"/>
      <c r="BZ308" s="355"/>
      <c r="CA308" s="355"/>
      <c r="CB308" s="355"/>
      <c r="CC308" s="355"/>
      <c r="CD308" s="355"/>
      <c r="CE308" s="355"/>
      <c r="CF308" s="355"/>
      <c r="CG308" s="355"/>
      <c r="CH308" s="355"/>
      <c r="CI308" s="355"/>
      <c r="CJ308" s="355"/>
      <c r="CK308" s="355"/>
      <c r="CL308" s="355"/>
      <c r="CM308" s="355"/>
      <c r="CN308" s="356"/>
    </row>
    <row r="309" spans="2:92" ht="14.4" thickBot="1" x14ac:dyDescent="0.3">
      <c r="B30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9" s="1417" t="s">
        <v>2060</v>
      </c>
      <c r="D309" s="1418" t="s">
        <v>2059</v>
      </c>
      <c r="E309" s="1419" t="s">
        <v>777</v>
      </c>
      <c r="F309" s="1420" t="str">
        <f>VLOOKUP(TBL5_OptBen[[#This Row],[Option Type (defined list)]],'Option Typs_Grps'!B$2:C$47, 2, FALSE)</f>
        <v>Customer Options</v>
      </c>
      <c r="G309" s="1417" t="s">
        <v>1783</v>
      </c>
      <c r="H309" s="1418" t="s">
        <v>1947</v>
      </c>
      <c r="I309" s="1421" t="s">
        <v>354</v>
      </c>
      <c r="J309" s="1422" t="s">
        <v>145</v>
      </c>
      <c r="K309" s="1423">
        <v>2</v>
      </c>
      <c r="L309" s="366"/>
      <c r="M309" s="366"/>
      <c r="N309" s="366"/>
      <c r="O309" s="1552"/>
      <c r="P309" s="1553"/>
      <c r="Q309" s="1554"/>
      <c r="R309" s="1392">
        <v>2.5000000000000001E-3</v>
      </c>
      <c r="S309" s="367">
        <v>5.1999999999999998E-3</v>
      </c>
      <c r="T309" s="367">
        <v>7.8000000000000005E-3</v>
      </c>
      <c r="U309" s="367">
        <v>1.0499999999999999E-2</v>
      </c>
      <c r="V309" s="367">
        <v>1.3100000000000001E-2</v>
      </c>
      <c r="W309" s="367">
        <v>1.5700000000000002E-2</v>
      </c>
      <c r="X309" s="367">
        <v>1.84E-2</v>
      </c>
      <c r="Y309" s="367">
        <v>2.1100000000000001E-2</v>
      </c>
      <c r="Z309" s="367">
        <v>2.3599999999999999E-2</v>
      </c>
      <c r="AA309" s="367">
        <v>2.6299999999999997E-2</v>
      </c>
      <c r="AB309" s="367">
        <v>2.9000000000000001E-2</v>
      </c>
      <c r="AC309" s="367">
        <v>3.1600000000000003E-2</v>
      </c>
      <c r="AD309" s="367">
        <v>3.4200000000000001E-2</v>
      </c>
      <c r="AE309" s="367">
        <v>3.6799999999999999E-2</v>
      </c>
      <c r="AF309" s="367">
        <v>3.95E-2</v>
      </c>
      <c r="AG309" s="367">
        <v>4.2200000000000001E-2</v>
      </c>
      <c r="AH309" s="367">
        <v>4.4700000000000004E-2</v>
      </c>
      <c r="AI309" s="367">
        <v>4.7400000000000005E-2</v>
      </c>
      <c r="AJ309" s="367">
        <v>5.0099999999999999E-2</v>
      </c>
      <c r="AK309" s="367">
        <v>5.2699999999999997E-2</v>
      </c>
      <c r="AL309" s="367">
        <v>5.5299999999999995E-2</v>
      </c>
      <c r="AM309" s="367">
        <v>5.8000000000000003E-2</v>
      </c>
      <c r="AN309" s="367">
        <v>6.0600000000000001E-2</v>
      </c>
      <c r="AO309" s="367">
        <v>6.3299999999999995E-2</v>
      </c>
      <c r="AP309" s="367">
        <v>6.6000000000000003E-2</v>
      </c>
      <c r="AQ309" s="367">
        <v>5.2699999999999997E-2</v>
      </c>
      <c r="AR309" s="367">
        <v>5.5299999999999995E-2</v>
      </c>
      <c r="AS309" s="367">
        <v>5.8000000000000003E-2</v>
      </c>
      <c r="AT309" s="367">
        <v>6.0600000000000001E-2</v>
      </c>
      <c r="AU309" s="367">
        <v>6.3299999999999995E-2</v>
      </c>
      <c r="AV309" s="367">
        <v>6.6000000000000003E-2</v>
      </c>
      <c r="AW309" s="367">
        <v>6.8499999999999991E-2</v>
      </c>
      <c r="AX309" s="367">
        <v>7.1199999999999999E-2</v>
      </c>
      <c r="AY309" s="367">
        <v>7.3800000000000004E-2</v>
      </c>
      <c r="AZ309" s="367">
        <v>7.6499999999999999E-2</v>
      </c>
      <c r="BA309" s="367">
        <v>7.9100000000000004E-2</v>
      </c>
      <c r="BB309" s="367">
        <v>8.1699999999999995E-2</v>
      </c>
      <c r="BC309" s="367">
        <v>8.4400000000000003E-2</v>
      </c>
      <c r="BD309" s="367">
        <v>8.7099999999999997E-2</v>
      </c>
      <c r="BE309" s="367">
        <v>8.9599999999999999E-2</v>
      </c>
      <c r="BF309" s="367">
        <v>9.2299999999999993E-2</v>
      </c>
      <c r="BG309" s="367">
        <v>9.5000000000000001E-2</v>
      </c>
      <c r="BH309" s="367">
        <v>9.7600000000000006E-2</v>
      </c>
      <c r="BI309" s="367">
        <v>0.1002</v>
      </c>
      <c r="BJ309" s="367">
        <v>0.1028</v>
      </c>
      <c r="BK309" s="367">
        <v>0.1055</v>
      </c>
      <c r="BL309" s="367">
        <v>0.1082</v>
      </c>
      <c r="BM309" s="367">
        <v>0.11069999999999999</v>
      </c>
      <c r="BN309" s="367">
        <v>0.1134</v>
      </c>
      <c r="BO309" s="367">
        <v>0.11609999999999999</v>
      </c>
      <c r="BP309" s="368"/>
      <c r="BQ309" s="355"/>
      <c r="BR309" s="355"/>
      <c r="BS309" s="355"/>
      <c r="BT309" s="355"/>
      <c r="BU309" s="355"/>
      <c r="BV309" s="355"/>
      <c r="BW309" s="355"/>
      <c r="BX309" s="355"/>
      <c r="BY309" s="355"/>
      <c r="BZ309" s="355"/>
      <c r="CA309" s="355"/>
      <c r="CB309" s="355"/>
      <c r="CC309" s="355"/>
      <c r="CD309" s="355"/>
      <c r="CE309" s="355"/>
      <c r="CF309" s="355"/>
      <c r="CG309" s="355"/>
      <c r="CH309" s="355"/>
      <c r="CI309" s="355"/>
      <c r="CJ309" s="355"/>
      <c r="CK309" s="355"/>
      <c r="CL309" s="355"/>
      <c r="CM309" s="355"/>
      <c r="CN309" s="356"/>
    </row>
    <row r="310" spans="2:92" ht="14.4" thickBot="1" x14ac:dyDescent="0.3">
      <c r="B31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0" s="1417" t="s">
        <v>2058</v>
      </c>
      <c r="D310" s="1418" t="s">
        <v>2057</v>
      </c>
      <c r="E310" s="1419" t="s">
        <v>777</v>
      </c>
      <c r="F310" s="1420" t="str">
        <f>VLOOKUP(TBL5_OptBen[[#This Row],[Option Type (defined list)]],'Option Typs_Grps'!B$2:C$47, 2, FALSE)</f>
        <v>Customer Options</v>
      </c>
      <c r="G310" s="1417" t="s">
        <v>1783</v>
      </c>
      <c r="H310" s="1418" t="s">
        <v>1947</v>
      </c>
      <c r="I310" s="1421" t="s">
        <v>354</v>
      </c>
      <c r="J310" s="1422" t="s">
        <v>145</v>
      </c>
      <c r="K310" s="1423">
        <v>2</v>
      </c>
      <c r="L310" s="366"/>
      <c r="M310" s="366"/>
      <c r="N310" s="366"/>
      <c r="O310" s="1552"/>
      <c r="P310" s="1553"/>
      <c r="Q310" s="1554"/>
      <c r="R310" s="1392">
        <v>0</v>
      </c>
      <c r="S310" s="367">
        <v>0</v>
      </c>
      <c r="T310" s="367">
        <v>0</v>
      </c>
      <c r="U310" s="367">
        <v>0</v>
      </c>
      <c r="V310" s="367">
        <v>0</v>
      </c>
      <c r="W310" s="367">
        <v>0</v>
      </c>
      <c r="X310" s="367">
        <v>0</v>
      </c>
      <c r="Y310" s="367">
        <v>0</v>
      </c>
      <c r="Z310" s="367">
        <v>0</v>
      </c>
      <c r="AA310" s="367">
        <v>0</v>
      </c>
      <c r="AB310" s="367">
        <v>2.0133000000000001</v>
      </c>
      <c r="AC310" s="367">
        <v>2.0312999999999999</v>
      </c>
      <c r="AD310" s="367">
        <v>2.0485000000000002</v>
      </c>
      <c r="AE310" s="367">
        <v>2.0644999999999998</v>
      </c>
      <c r="AF310" s="367">
        <v>2.0794000000000001</v>
      </c>
      <c r="AG310" s="367">
        <v>2.0943000000000001</v>
      </c>
      <c r="AH310" s="367">
        <v>2.1091000000000002</v>
      </c>
      <c r="AI310" s="367">
        <v>2.1238000000000001</v>
      </c>
      <c r="AJ310" s="367">
        <v>2.1385000000000001</v>
      </c>
      <c r="AK310" s="367">
        <v>2.153</v>
      </c>
      <c r="AL310" s="367">
        <v>2.1675</v>
      </c>
      <c r="AM310" s="367">
        <v>2.1819000000000002</v>
      </c>
      <c r="AN310" s="367">
        <v>2.1962000000000002</v>
      </c>
      <c r="AO310" s="367">
        <v>2.2103999999999999</v>
      </c>
      <c r="AP310" s="367">
        <v>2.2244999999999999</v>
      </c>
      <c r="AQ310" s="367">
        <v>2.2385999999999999</v>
      </c>
      <c r="AR310" s="367">
        <v>2.2454999999999998</v>
      </c>
      <c r="AS310" s="367">
        <v>2.2519</v>
      </c>
      <c r="AT310" s="367">
        <v>2.2581000000000002</v>
      </c>
      <c r="AU310" s="367">
        <v>2.2641</v>
      </c>
      <c r="AV310" s="367">
        <v>2.2703000000000002</v>
      </c>
      <c r="AW310" s="367">
        <v>2.2764000000000002</v>
      </c>
      <c r="AX310" s="367">
        <v>2.2825000000000002</v>
      </c>
      <c r="AY310" s="367">
        <v>2.2884000000000002</v>
      </c>
      <c r="AZ310" s="367">
        <v>2.2942</v>
      </c>
      <c r="BA310" s="367">
        <v>2.3001</v>
      </c>
      <c r="BB310" s="367">
        <v>2.3062999999999998</v>
      </c>
      <c r="BC310" s="367">
        <v>2.3125</v>
      </c>
      <c r="BD310" s="367">
        <v>2.319</v>
      </c>
      <c r="BE310" s="367">
        <v>2.3256000000000001</v>
      </c>
      <c r="BF310" s="367">
        <v>2.3325</v>
      </c>
      <c r="BG310" s="367">
        <v>2.3397000000000001</v>
      </c>
      <c r="BH310" s="367">
        <v>2.3468</v>
      </c>
      <c r="BI310" s="367">
        <v>2.3538000000000001</v>
      </c>
      <c r="BJ310" s="367">
        <v>2.3609</v>
      </c>
      <c r="BK310" s="367">
        <v>2.3677000000000001</v>
      </c>
      <c r="BL310" s="367">
        <v>2.3746</v>
      </c>
      <c r="BM310" s="367">
        <v>2.3814000000000002</v>
      </c>
      <c r="BN310" s="367">
        <v>2.3881999999999999</v>
      </c>
      <c r="BO310" s="367">
        <v>2.3948999999999998</v>
      </c>
      <c r="BP310" s="368"/>
      <c r="BQ310" s="355"/>
      <c r="BR310" s="355"/>
      <c r="BS310" s="355"/>
      <c r="BT310" s="355"/>
      <c r="BU310" s="355"/>
      <c r="BV310" s="355"/>
      <c r="BW310" s="355"/>
      <c r="BX310" s="355"/>
      <c r="BY310" s="355"/>
      <c r="BZ310" s="355"/>
      <c r="CA310" s="355"/>
      <c r="CB310" s="355"/>
      <c r="CC310" s="355"/>
      <c r="CD310" s="355"/>
      <c r="CE310" s="355"/>
      <c r="CF310" s="355"/>
      <c r="CG310" s="355"/>
      <c r="CH310" s="355"/>
      <c r="CI310" s="355"/>
      <c r="CJ310" s="355"/>
      <c r="CK310" s="355"/>
      <c r="CL310" s="355"/>
      <c r="CM310" s="355"/>
      <c r="CN310" s="356"/>
    </row>
    <row r="311" spans="2:92" ht="14.4" thickBot="1" x14ac:dyDescent="0.3">
      <c r="B31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1" s="1417" t="s">
        <v>2056</v>
      </c>
      <c r="D311" s="1418" t="s">
        <v>2055</v>
      </c>
      <c r="E311" s="1419" t="s">
        <v>777</v>
      </c>
      <c r="F311" s="1420" t="str">
        <f>VLOOKUP(TBL5_OptBen[[#This Row],[Option Type (defined list)]],'Option Typs_Grps'!B$2:C$47, 2, FALSE)</f>
        <v>Customer Options</v>
      </c>
      <c r="G311" s="1417" t="s">
        <v>1783</v>
      </c>
      <c r="H311" s="1418" t="s">
        <v>1947</v>
      </c>
      <c r="I311" s="1421" t="s">
        <v>354</v>
      </c>
      <c r="J311" s="1422" t="s">
        <v>145</v>
      </c>
      <c r="K311" s="1423">
        <v>2</v>
      </c>
      <c r="L311" s="366"/>
      <c r="M311" s="366"/>
      <c r="N311" s="366"/>
      <c r="O311" s="1552"/>
      <c r="P311" s="1553"/>
      <c r="Q311" s="1554"/>
      <c r="R311" s="1392">
        <v>1.4999999999999999E-2</v>
      </c>
      <c r="S311" s="367">
        <v>0.03</v>
      </c>
      <c r="T311" s="367">
        <v>4.4999999999999998E-2</v>
      </c>
      <c r="U311" s="367">
        <v>0.06</v>
      </c>
      <c r="V311" s="367">
        <v>7.5000000000000011E-2</v>
      </c>
      <c r="W311" s="367">
        <v>7.5000000000000011E-2</v>
      </c>
      <c r="X311" s="367">
        <v>7.5000000000000011E-2</v>
      </c>
      <c r="Y311" s="367">
        <v>7.5000000000000011E-2</v>
      </c>
      <c r="Z311" s="367">
        <v>7.5000000000000011E-2</v>
      </c>
      <c r="AA311" s="367">
        <v>7.5000000000000011E-2</v>
      </c>
      <c r="AB311" s="367">
        <v>7.5000000000000011E-2</v>
      </c>
      <c r="AC311" s="367">
        <v>7.5000000000000011E-2</v>
      </c>
      <c r="AD311" s="367">
        <v>7.5000000000000011E-2</v>
      </c>
      <c r="AE311" s="367">
        <v>7.5000000000000011E-2</v>
      </c>
      <c r="AF311" s="367">
        <v>7.5000000000000011E-2</v>
      </c>
      <c r="AG311" s="367">
        <v>7.5000000000000011E-2</v>
      </c>
      <c r="AH311" s="367">
        <v>7.5000000000000011E-2</v>
      </c>
      <c r="AI311" s="367">
        <v>7.5000000000000011E-2</v>
      </c>
      <c r="AJ311" s="367">
        <v>7.5000000000000011E-2</v>
      </c>
      <c r="AK311" s="367">
        <v>7.5000000000000011E-2</v>
      </c>
      <c r="AL311" s="367">
        <v>7.5000000000000011E-2</v>
      </c>
      <c r="AM311" s="367">
        <v>7.5000000000000011E-2</v>
      </c>
      <c r="AN311" s="367">
        <v>7.5000000000000011E-2</v>
      </c>
      <c r="AO311" s="367">
        <v>7.5000000000000011E-2</v>
      </c>
      <c r="AP311" s="367">
        <v>7.5000000000000011E-2</v>
      </c>
      <c r="AQ311" s="367">
        <v>7.5000000000000011E-2</v>
      </c>
      <c r="AR311" s="367">
        <v>7.5000000000000011E-2</v>
      </c>
      <c r="AS311" s="367">
        <v>7.5000000000000011E-2</v>
      </c>
      <c r="AT311" s="367">
        <v>7.5000000000000011E-2</v>
      </c>
      <c r="AU311" s="367">
        <v>7.5000000000000011E-2</v>
      </c>
      <c r="AV311" s="367">
        <v>7.5000000000000011E-2</v>
      </c>
      <c r="AW311" s="367">
        <v>7.5000000000000011E-2</v>
      </c>
      <c r="AX311" s="367">
        <v>7.5000000000000011E-2</v>
      </c>
      <c r="AY311" s="367">
        <v>7.5000000000000011E-2</v>
      </c>
      <c r="AZ311" s="367">
        <v>7.5000000000000011E-2</v>
      </c>
      <c r="BA311" s="367">
        <v>7.5000000000000011E-2</v>
      </c>
      <c r="BB311" s="367">
        <v>7.5000000000000011E-2</v>
      </c>
      <c r="BC311" s="367">
        <v>7.5000000000000011E-2</v>
      </c>
      <c r="BD311" s="367">
        <v>7.5000000000000011E-2</v>
      </c>
      <c r="BE311" s="367">
        <v>7.5000000000000011E-2</v>
      </c>
      <c r="BF311" s="367">
        <v>7.5000000000000011E-2</v>
      </c>
      <c r="BG311" s="367">
        <v>7.5000000000000011E-2</v>
      </c>
      <c r="BH311" s="367">
        <v>7.5000000000000011E-2</v>
      </c>
      <c r="BI311" s="367">
        <v>7.5000000000000011E-2</v>
      </c>
      <c r="BJ311" s="367">
        <v>7.5000000000000011E-2</v>
      </c>
      <c r="BK311" s="367">
        <v>7.5000000000000011E-2</v>
      </c>
      <c r="BL311" s="367">
        <v>7.5000000000000011E-2</v>
      </c>
      <c r="BM311" s="367">
        <v>7.5000000000000011E-2</v>
      </c>
      <c r="BN311" s="367">
        <v>7.5000000000000011E-2</v>
      </c>
      <c r="BO311" s="367">
        <v>7.5000000000000011E-2</v>
      </c>
      <c r="BP311" s="368"/>
      <c r="BQ311" s="355"/>
      <c r="BR311" s="355"/>
      <c r="BS311" s="355"/>
      <c r="BT311" s="355"/>
      <c r="BU311" s="355"/>
      <c r="BV311" s="355"/>
      <c r="BW311" s="355"/>
      <c r="BX311" s="355"/>
      <c r="BY311" s="355"/>
      <c r="BZ311" s="355"/>
      <c r="CA311" s="355"/>
      <c r="CB311" s="355"/>
      <c r="CC311" s="355"/>
      <c r="CD311" s="355"/>
      <c r="CE311" s="355"/>
      <c r="CF311" s="355"/>
      <c r="CG311" s="355"/>
      <c r="CH311" s="355"/>
      <c r="CI311" s="355"/>
      <c r="CJ311" s="355"/>
      <c r="CK311" s="355"/>
      <c r="CL311" s="355"/>
      <c r="CM311" s="355"/>
      <c r="CN311" s="356"/>
    </row>
    <row r="312" spans="2:92" ht="14.4" thickBot="1" x14ac:dyDescent="0.3">
      <c r="B31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2" s="1417" t="s">
        <v>2054</v>
      </c>
      <c r="D312" s="1418" t="s">
        <v>2053</v>
      </c>
      <c r="E312" s="1419" t="s">
        <v>1278</v>
      </c>
      <c r="F312" s="1420" t="str">
        <f>VLOOKUP(TBL5_OptBen[[#This Row],[Option Type (defined list)]],'Option Typs_Grps'!B$2:C$47, 2, FALSE)</f>
        <v>Customer Options</v>
      </c>
      <c r="G312" s="1417" t="s">
        <v>1783</v>
      </c>
      <c r="H312" s="1418" t="s">
        <v>1947</v>
      </c>
      <c r="I312" s="1421" t="s">
        <v>354</v>
      </c>
      <c r="J312" s="1422" t="s">
        <v>145</v>
      </c>
      <c r="K312" s="1423">
        <v>2</v>
      </c>
      <c r="L312" s="366"/>
      <c r="M312" s="366"/>
      <c r="N312" s="366"/>
      <c r="O312" s="1552"/>
      <c r="P312" s="1553"/>
      <c r="Q312" s="1554"/>
      <c r="R312" s="1392">
        <v>0</v>
      </c>
      <c r="S312" s="367">
        <v>8.7499999999999994E-2</v>
      </c>
      <c r="T312" s="367">
        <v>0.74750000000000005</v>
      </c>
      <c r="U312" s="367">
        <v>1.8695999999999999</v>
      </c>
      <c r="V312" s="367">
        <v>3.4392999999999998</v>
      </c>
      <c r="W312" s="367">
        <v>5.2717000000000001</v>
      </c>
      <c r="X312" s="367">
        <v>7.0327999999999999</v>
      </c>
      <c r="Y312" s="367">
        <v>8.5709999999999997</v>
      </c>
      <c r="Z312" s="367">
        <v>9.8887</v>
      </c>
      <c r="AA312" s="367">
        <v>10.0786</v>
      </c>
      <c r="AB312" s="367">
        <v>10.0786</v>
      </c>
      <c r="AC312" s="367">
        <v>10.0786</v>
      </c>
      <c r="AD312" s="367">
        <v>10.0786</v>
      </c>
      <c r="AE312" s="367">
        <v>10.0786</v>
      </c>
      <c r="AF312" s="367">
        <v>10.0786</v>
      </c>
      <c r="AG312" s="367">
        <v>10.0786</v>
      </c>
      <c r="AH312" s="367">
        <v>10.0786</v>
      </c>
      <c r="AI312" s="367">
        <v>10.0786</v>
      </c>
      <c r="AJ312" s="367">
        <v>10.0786</v>
      </c>
      <c r="AK312" s="367">
        <v>10.0786</v>
      </c>
      <c r="AL312" s="367">
        <v>10.0786</v>
      </c>
      <c r="AM312" s="367">
        <v>10.0786</v>
      </c>
      <c r="AN312" s="367">
        <v>10.0786</v>
      </c>
      <c r="AO312" s="367">
        <v>10.0786</v>
      </c>
      <c r="AP312" s="367">
        <v>10.0786</v>
      </c>
      <c r="AQ312" s="367">
        <v>10.0786</v>
      </c>
      <c r="AR312" s="367">
        <v>10.0786</v>
      </c>
      <c r="AS312" s="367">
        <v>10.0786</v>
      </c>
      <c r="AT312" s="367">
        <v>10.0786</v>
      </c>
      <c r="AU312" s="367">
        <v>10.0786</v>
      </c>
      <c r="AV312" s="367">
        <v>10.0786</v>
      </c>
      <c r="AW312" s="367">
        <v>10.0786</v>
      </c>
      <c r="AX312" s="367">
        <v>10.0786</v>
      </c>
      <c r="AY312" s="367">
        <v>10.0786</v>
      </c>
      <c r="AZ312" s="367">
        <v>10.0786</v>
      </c>
      <c r="BA312" s="367">
        <v>10.0786</v>
      </c>
      <c r="BB312" s="367">
        <v>10.0786</v>
      </c>
      <c r="BC312" s="367">
        <v>10.0786</v>
      </c>
      <c r="BD312" s="367">
        <v>10.0786</v>
      </c>
      <c r="BE312" s="367">
        <v>10.0786</v>
      </c>
      <c r="BF312" s="367">
        <v>10.0786</v>
      </c>
      <c r="BG312" s="367">
        <v>10.0786</v>
      </c>
      <c r="BH312" s="367">
        <v>10.0786</v>
      </c>
      <c r="BI312" s="367">
        <v>10.0786</v>
      </c>
      <c r="BJ312" s="367">
        <v>10.0786</v>
      </c>
      <c r="BK312" s="367">
        <v>10.0786</v>
      </c>
      <c r="BL312" s="367">
        <v>10.0786</v>
      </c>
      <c r="BM312" s="367">
        <v>10.0786</v>
      </c>
      <c r="BN312" s="367">
        <v>10.0786</v>
      </c>
      <c r="BO312" s="367">
        <v>10.0786</v>
      </c>
      <c r="BP312" s="368"/>
      <c r="BQ312" s="355"/>
      <c r="BR312" s="355"/>
      <c r="BS312" s="355"/>
      <c r="BT312" s="355"/>
      <c r="BU312" s="355"/>
      <c r="BV312" s="355"/>
      <c r="BW312" s="355"/>
      <c r="BX312" s="355"/>
      <c r="BY312" s="355"/>
      <c r="BZ312" s="355"/>
      <c r="CA312" s="355"/>
      <c r="CB312" s="355"/>
      <c r="CC312" s="355"/>
      <c r="CD312" s="355"/>
      <c r="CE312" s="355"/>
      <c r="CF312" s="355"/>
      <c r="CG312" s="355"/>
      <c r="CH312" s="355"/>
      <c r="CI312" s="355"/>
      <c r="CJ312" s="355"/>
      <c r="CK312" s="355"/>
      <c r="CL312" s="355"/>
      <c r="CM312" s="355"/>
      <c r="CN312" s="356"/>
    </row>
    <row r="313" spans="2:92" ht="14.4" thickBot="1" x14ac:dyDescent="0.3">
      <c r="B31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3" s="1417" t="s">
        <v>2086</v>
      </c>
      <c r="D313" s="1418" t="s">
        <v>2085</v>
      </c>
      <c r="E313" s="1419" t="s">
        <v>777</v>
      </c>
      <c r="F313" s="1420" t="str">
        <f>VLOOKUP(TBL5_OptBen[[#This Row],[Option Type (defined list)]],'Option Typs_Grps'!B$2:C$47, 2, FALSE)</f>
        <v>Customer Options</v>
      </c>
      <c r="G313" s="1417" t="s">
        <v>1783</v>
      </c>
      <c r="H313" s="1418" t="s">
        <v>1947</v>
      </c>
      <c r="I313" s="1421" t="s">
        <v>354</v>
      </c>
      <c r="J313" s="1422" t="s">
        <v>145</v>
      </c>
      <c r="K313" s="1423">
        <v>2</v>
      </c>
      <c r="L313" s="366"/>
      <c r="M313" s="366"/>
      <c r="N313" s="366"/>
      <c r="O313" s="1552"/>
      <c r="P313" s="1553"/>
      <c r="Q313" s="1554"/>
      <c r="R313" s="1392">
        <v>4.4000000000000004E-2</v>
      </c>
      <c r="S313" s="367">
        <v>8.8000000000000009E-2</v>
      </c>
      <c r="T313" s="367">
        <v>0.13200000000000001</v>
      </c>
      <c r="U313" s="367">
        <v>0.17600000000000002</v>
      </c>
      <c r="V313" s="367">
        <v>0.22</v>
      </c>
      <c r="W313" s="367">
        <v>0.26400000000000001</v>
      </c>
      <c r="X313" s="367">
        <v>0.308</v>
      </c>
      <c r="Y313" s="367">
        <v>0.35200000000000004</v>
      </c>
      <c r="Z313" s="367">
        <v>0.39600000000000002</v>
      </c>
      <c r="AA313" s="367">
        <v>0.44</v>
      </c>
      <c r="AB313" s="367">
        <v>0.48399999999999999</v>
      </c>
      <c r="AC313" s="367">
        <v>0.52800000000000002</v>
      </c>
      <c r="AD313" s="367">
        <v>0.57200000000000006</v>
      </c>
      <c r="AE313" s="367">
        <v>0.61599999999999999</v>
      </c>
      <c r="AF313" s="367">
        <v>0.65999999999999992</v>
      </c>
      <c r="AG313" s="367">
        <v>0.70400000000000007</v>
      </c>
      <c r="AH313" s="367">
        <v>0.748</v>
      </c>
      <c r="AI313" s="367">
        <v>0.79200000000000004</v>
      </c>
      <c r="AJ313" s="367">
        <v>0.83599999999999997</v>
      </c>
      <c r="AK313" s="367">
        <v>0.88</v>
      </c>
      <c r="AL313" s="367">
        <v>0.92400000000000004</v>
      </c>
      <c r="AM313" s="367">
        <v>0.96799999999999997</v>
      </c>
      <c r="AN313" s="367">
        <v>1.012</v>
      </c>
      <c r="AO313" s="367">
        <v>1.056</v>
      </c>
      <c r="AP313" s="367">
        <v>1.1000000000000001</v>
      </c>
      <c r="AQ313" s="367">
        <v>1.1000000000000001</v>
      </c>
      <c r="AR313" s="367">
        <v>1.1000000000000001</v>
      </c>
      <c r="AS313" s="367">
        <v>1.1000000000000001</v>
      </c>
      <c r="AT313" s="367">
        <v>1.1000000000000001</v>
      </c>
      <c r="AU313" s="367">
        <v>1.1000000000000001</v>
      </c>
      <c r="AV313" s="367">
        <v>1.1000000000000001</v>
      </c>
      <c r="AW313" s="367">
        <v>1.1000000000000001</v>
      </c>
      <c r="AX313" s="367">
        <v>1.1000000000000001</v>
      </c>
      <c r="AY313" s="367">
        <v>1.1000000000000001</v>
      </c>
      <c r="AZ313" s="367">
        <v>1.1000000000000001</v>
      </c>
      <c r="BA313" s="367">
        <v>1.1000000000000001</v>
      </c>
      <c r="BB313" s="367">
        <v>1.1000000000000001</v>
      </c>
      <c r="BC313" s="367">
        <v>1.1000000000000001</v>
      </c>
      <c r="BD313" s="367">
        <v>1.1000000000000001</v>
      </c>
      <c r="BE313" s="367">
        <v>1.1000000000000001</v>
      </c>
      <c r="BF313" s="367">
        <v>1.1000000000000001</v>
      </c>
      <c r="BG313" s="367">
        <v>1.1000000000000001</v>
      </c>
      <c r="BH313" s="367">
        <v>1.1000000000000001</v>
      </c>
      <c r="BI313" s="367">
        <v>1.1000000000000001</v>
      </c>
      <c r="BJ313" s="367">
        <v>1.1000000000000001</v>
      </c>
      <c r="BK313" s="367">
        <v>1.1000000000000001</v>
      </c>
      <c r="BL313" s="367">
        <v>1.1000000000000001</v>
      </c>
      <c r="BM313" s="367">
        <v>1.1000000000000001</v>
      </c>
      <c r="BN313" s="367">
        <v>1.1000000000000001</v>
      </c>
      <c r="BO313" s="367">
        <v>1.1000000000000001</v>
      </c>
      <c r="BP313" s="368"/>
      <c r="BQ313" s="355"/>
      <c r="BR313" s="355"/>
      <c r="BS313" s="355"/>
      <c r="BT313" s="355"/>
      <c r="BU313" s="355"/>
      <c r="BV313" s="355"/>
      <c r="BW313" s="355"/>
      <c r="BX313" s="355"/>
      <c r="BY313" s="355"/>
      <c r="BZ313" s="355"/>
      <c r="CA313" s="355"/>
      <c r="CB313" s="355"/>
      <c r="CC313" s="355"/>
      <c r="CD313" s="355"/>
      <c r="CE313" s="355"/>
      <c r="CF313" s="355"/>
      <c r="CG313" s="355"/>
      <c r="CH313" s="355"/>
      <c r="CI313" s="355"/>
      <c r="CJ313" s="355"/>
      <c r="CK313" s="355"/>
      <c r="CL313" s="355"/>
      <c r="CM313" s="355"/>
      <c r="CN313" s="356"/>
    </row>
    <row r="314" spans="2:92" ht="14.4" thickBot="1" x14ac:dyDescent="0.3">
      <c r="B31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4" s="1417" t="s">
        <v>2052</v>
      </c>
      <c r="D314" s="1418" t="s">
        <v>2051</v>
      </c>
      <c r="E314" s="1419" t="s">
        <v>777</v>
      </c>
      <c r="F314" s="1420" t="str">
        <f>VLOOKUP(TBL5_OptBen[[#This Row],[Option Type (defined list)]],'Option Typs_Grps'!B$2:C$47, 2, FALSE)</f>
        <v>Customer Options</v>
      </c>
      <c r="G314" s="1417" t="s">
        <v>1783</v>
      </c>
      <c r="H314" s="1418" t="s">
        <v>1947</v>
      </c>
      <c r="I314" s="1421" t="s">
        <v>354</v>
      </c>
      <c r="J314" s="1422" t="s">
        <v>145</v>
      </c>
      <c r="K314" s="1423">
        <v>2</v>
      </c>
      <c r="L314" s="366"/>
      <c r="M314" s="366"/>
      <c r="N314" s="366"/>
      <c r="O314" s="1552"/>
      <c r="P314" s="1553"/>
      <c r="Q314" s="1554"/>
      <c r="R314" s="1392">
        <v>1E-4</v>
      </c>
      <c r="S314" s="367">
        <v>2.9999999999999997E-4</v>
      </c>
      <c r="T314" s="367">
        <v>4.0000000000000002E-4</v>
      </c>
      <c r="U314" s="367">
        <v>5.9999999999999995E-4</v>
      </c>
      <c r="V314" s="367">
        <v>8.0000000000000004E-4</v>
      </c>
      <c r="W314" s="367">
        <v>1E-3</v>
      </c>
      <c r="X314" s="367">
        <v>1.2000000000000001E-3</v>
      </c>
      <c r="Y314" s="367">
        <v>1.2999999999999999E-3</v>
      </c>
      <c r="Z314" s="367">
        <v>1.5E-3</v>
      </c>
      <c r="AA314" s="367">
        <v>1.7000000000000001E-3</v>
      </c>
      <c r="AB314" s="367">
        <v>1.8E-3</v>
      </c>
      <c r="AC314" s="367">
        <v>2.0999999999999999E-3</v>
      </c>
      <c r="AD314" s="367">
        <v>2.3E-3</v>
      </c>
      <c r="AE314" s="367">
        <v>2.4000000000000002E-3</v>
      </c>
      <c r="AF314" s="367">
        <v>2.5999999999999999E-3</v>
      </c>
      <c r="AG314" s="367">
        <v>2.7000000000000001E-3</v>
      </c>
      <c r="AH314" s="367">
        <v>3.0000000000000001E-3</v>
      </c>
      <c r="AI314" s="367">
        <v>3.1999999999999997E-3</v>
      </c>
      <c r="AJ314" s="367">
        <v>3.3E-3</v>
      </c>
      <c r="AK314" s="367">
        <v>3.5000000000000001E-3</v>
      </c>
      <c r="AL314" s="367">
        <v>3.6999999999999997E-3</v>
      </c>
      <c r="AM314" s="367">
        <v>3.8E-3</v>
      </c>
      <c r="AN314" s="367">
        <v>4.1000000000000003E-3</v>
      </c>
      <c r="AO314" s="367">
        <v>4.1999999999999997E-3</v>
      </c>
      <c r="AP314" s="367">
        <v>4.4000000000000003E-3</v>
      </c>
      <c r="AQ314" s="367">
        <v>4.4000000000000003E-3</v>
      </c>
      <c r="AR314" s="367">
        <v>4.4000000000000003E-3</v>
      </c>
      <c r="AS314" s="367">
        <v>4.4000000000000003E-3</v>
      </c>
      <c r="AT314" s="367">
        <v>4.4000000000000003E-3</v>
      </c>
      <c r="AU314" s="367">
        <v>4.4000000000000003E-3</v>
      </c>
      <c r="AV314" s="367">
        <v>4.4000000000000003E-3</v>
      </c>
      <c r="AW314" s="367">
        <v>4.4000000000000003E-3</v>
      </c>
      <c r="AX314" s="367">
        <v>4.4000000000000003E-3</v>
      </c>
      <c r="AY314" s="367">
        <v>4.4000000000000003E-3</v>
      </c>
      <c r="AZ314" s="367">
        <v>4.4000000000000003E-3</v>
      </c>
      <c r="BA314" s="367">
        <v>4.4000000000000003E-3</v>
      </c>
      <c r="BB314" s="367">
        <v>4.4000000000000003E-3</v>
      </c>
      <c r="BC314" s="367">
        <v>4.4000000000000003E-3</v>
      </c>
      <c r="BD314" s="367">
        <v>4.4000000000000003E-3</v>
      </c>
      <c r="BE314" s="367">
        <v>4.4000000000000003E-3</v>
      </c>
      <c r="BF314" s="367">
        <v>4.4000000000000003E-3</v>
      </c>
      <c r="BG314" s="367">
        <v>4.4000000000000003E-3</v>
      </c>
      <c r="BH314" s="367">
        <v>4.4000000000000003E-3</v>
      </c>
      <c r="BI314" s="367">
        <v>4.4000000000000003E-3</v>
      </c>
      <c r="BJ314" s="367">
        <v>4.4000000000000003E-3</v>
      </c>
      <c r="BK314" s="367">
        <v>4.4000000000000003E-3</v>
      </c>
      <c r="BL314" s="367">
        <v>4.4000000000000003E-3</v>
      </c>
      <c r="BM314" s="367">
        <v>4.4000000000000003E-3</v>
      </c>
      <c r="BN314" s="367">
        <v>4.4000000000000003E-3</v>
      </c>
      <c r="BO314" s="367">
        <v>4.4000000000000003E-3</v>
      </c>
      <c r="BP314" s="368"/>
      <c r="BQ314" s="355"/>
      <c r="BR314" s="355"/>
      <c r="BS314" s="355"/>
      <c r="BT314" s="355"/>
      <c r="BU314" s="355"/>
      <c r="BV314" s="355"/>
      <c r="BW314" s="355"/>
      <c r="BX314" s="355"/>
      <c r="BY314" s="355"/>
      <c r="BZ314" s="355"/>
      <c r="CA314" s="355"/>
      <c r="CB314" s="355"/>
      <c r="CC314" s="355"/>
      <c r="CD314" s="355"/>
      <c r="CE314" s="355"/>
      <c r="CF314" s="355"/>
      <c r="CG314" s="355"/>
      <c r="CH314" s="355"/>
      <c r="CI314" s="355"/>
      <c r="CJ314" s="355"/>
      <c r="CK314" s="355"/>
      <c r="CL314" s="355"/>
      <c r="CM314" s="355"/>
      <c r="CN314" s="356"/>
    </row>
    <row r="315" spans="2:92" ht="14.4" thickBot="1" x14ac:dyDescent="0.3">
      <c r="B31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5" s="1417" t="s">
        <v>1685</v>
      </c>
      <c r="D315" s="1418" t="s">
        <v>1874</v>
      </c>
      <c r="E315" s="1419" t="s">
        <v>773</v>
      </c>
      <c r="F315" s="1420" t="str">
        <f>VLOOKUP(TBL5_OptBen[[#This Row],[Option Type (defined list)]],'Option Typs_Grps'!B$2:C$47, 2, FALSE)</f>
        <v>Distribution Options</v>
      </c>
      <c r="G315" s="1417" t="s">
        <v>1783</v>
      </c>
      <c r="H315" s="1418" t="s">
        <v>1947</v>
      </c>
      <c r="I315" s="1421" t="s">
        <v>354</v>
      </c>
      <c r="J315" s="1422" t="s">
        <v>145</v>
      </c>
      <c r="K315" s="1423">
        <v>2</v>
      </c>
      <c r="L315" s="366"/>
      <c r="M315" s="366"/>
      <c r="N315" s="366"/>
      <c r="O315" s="1552"/>
      <c r="P315" s="1553"/>
      <c r="Q315" s="1554"/>
      <c r="R315" s="1392"/>
      <c r="S315" s="367"/>
      <c r="T315" s="367"/>
      <c r="U315" s="367"/>
      <c r="V315" s="367"/>
      <c r="W315" s="367"/>
      <c r="X315" s="367"/>
      <c r="Y315" s="367"/>
      <c r="Z315" s="367">
        <v>4.0999999999999996</v>
      </c>
      <c r="AA315" s="367">
        <v>4.0999999999999996</v>
      </c>
      <c r="AB315" s="367">
        <v>4.0999999999999996</v>
      </c>
      <c r="AC315" s="367">
        <v>4.0999999999999996</v>
      </c>
      <c r="AD315" s="367">
        <v>4.0999999999999996</v>
      </c>
      <c r="AE315" s="367">
        <v>4.0999999999999996</v>
      </c>
      <c r="AF315" s="367">
        <v>4.0999999999999996</v>
      </c>
      <c r="AG315" s="367">
        <v>4.0999999999999996</v>
      </c>
      <c r="AH315" s="367">
        <v>4.0999999999999996</v>
      </c>
      <c r="AI315" s="367">
        <v>4.0999999999999996</v>
      </c>
      <c r="AJ315" s="367">
        <v>4.0999999999999996</v>
      </c>
      <c r="AK315" s="367">
        <v>4.0999999999999996</v>
      </c>
      <c r="AL315" s="367">
        <v>4.0999999999999996</v>
      </c>
      <c r="AM315" s="367">
        <v>4.0999999999999996</v>
      </c>
      <c r="AN315" s="367">
        <v>4.0999999999999996</v>
      </c>
      <c r="AO315" s="367">
        <v>4.0999999999999996</v>
      </c>
      <c r="AP315" s="367">
        <v>4.0999999999999996</v>
      </c>
      <c r="AQ315" s="367">
        <v>4.0999999999999996</v>
      </c>
      <c r="AR315" s="367">
        <v>4.0999999999999996</v>
      </c>
      <c r="AS315" s="367">
        <v>4.0999999999999996</v>
      </c>
      <c r="AT315" s="367">
        <v>4.0999999999999996</v>
      </c>
      <c r="AU315" s="367">
        <v>4.0999999999999996</v>
      </c>
      <c r="AV315" s="367">
        <v>4.0999999999999996</v>
      </c>
      <c r="AW315" s="367">
        <v>4.0999999999999996</v>
      </c>
      <c r="AX315" s="367">
        <v>4.0999999999999996</v>
      </c>
      <c r="AY315" s="367">
        <v>4.0999999999999996</v>
      </c>
      <c r="AZ315" s="367">
        <v>4.0999999999999996</v>
      </c>
      <c r="BA315" s="367">
        <v>4.0999999999999996</v>
      </c>
      <c r="BB315" s="367">
        <v>4.0999999999999996</v>
      </c>
      <c r="BC315" s="367">
        <v>4.0999999999999996</v>
      </c>
      <c r="BD315" s="367">
        <v>4.0999999999999996</v>
      </c>
      <c r="BE315" s="367">
        <v>4.0999999999999996</v>
      </c>
      <c r="BF315" s="367">
        <v>4.0999999999999996</v>
      </c>
      <c r="BG315" s="367">
        <v>4.0999999999999996</v>
      </c>
      <c r="BH315" s="367">
        <v>4.0999999999999996</v>
      </c>
      <c r="BI315" s="367">
        <v>4.0999999999999996</v>
      </c>
      <c r="BJ315" s="367">
        <v>4.0999999999999996</v>
      </c>
      <c r="BK315" s="367">
        <v>4.0999999999999996</v>
      </c>
      <c r="BL315" s="367">
        <v>4.0999999999999996</v>
      </c>
      <c r="BM315" s="367">
        <v>4.0999999999999996</v>
      </c>
      <c r="BN315" s="367">
        <v>4.0999999999999996</v>
      </c>
      <c r="BO315" s="367">
        <v>4.0999999999999996</v>
      </c>
      <c r="BP315" s="368"/>
      <c r="BQ315" s="355"/>
      <c r="BR315" s="355"/>
      <c r="BS315" s="355"/>
      <c r="BT315" s="355"/>
      <c r="BU315" s="355"/>
      <c r="BV315" s="355"/>
      <c r="BW315" s="355"/>
      <c r="BX315" s="355"/>
      <c r="BY315" s="355"/>
      <c r="BZ315" s="355"/>
      <c r="CA315" s="355"/>
      <c r="CB315" s="355"/>
      <c r="CC315" s="355"/>
      <c r="CD315" s="355"/>
      <c r="CE315" s="355"/>
      <c r="CF315" s="355"/>
      <c r="CG315" s="355"/>
      <c r="CH315" s="355"/>
      <c r="CI315" s="355"/>
      <c r="CJ315" s="355"/>
      <c r="CK315" s="355"/>
      <c r="CL315" s="355"/>
      <c r="CM315" s="355"/>
      <c r="CN315" s="356"/>
    </row>
    <row r="316" spans="2:92" ht="14.4" thickBot="1" x14ac:dyDescent="0.3">
      <c r="B31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6" s="1417" t="s">
        <v>1686</v>
      </c>
      <c r="D316" s="1418" t="s">
        <v>1875</v>
      </c>
      <c r="E316" s="1419" t="s">
        <v>764</v>
      </c>
      <c r="F316" s="1420" t="str">
        <f>VLOOKUP(TBL5_OptBen[[#This Row],[Option Type (defined list)]],'Option Typs_Grps'!B$2:C$47, 2, FALSE)</f>
        <v>Resource Options</v>
      </c>
      <c r="G316" s="1417" t="s">
        <v>1783</v>
      </c>
      <c r="H316" s="1418" t="s">
        <v>1947</v>
      </c>
      <c r="I316" s="1421" t="s">
        <v>354</v>
      </c>
      <c r="J316" s="1422" t="s">
        <v>145</v>
      </c>
      <c r="K316" s="1423">
        <v>2</v>
      </c>
      <c r="L316" s="366"/>
      <c r="M316" s="366"/>
      <c r="N316" s="366">
        <v>3.4</v>
      </c>
      <c r="O316" s="1552">
        <v>3.4</v>
      </c>
      <c r="P316" s="1553">
        <v>3.4</v>
      </c>
      <c r="Q316" s="1554">
        <v>3.4</v>
      </c>
      <c r="R316" s="1392">
        <v>3.4</v>
      </c>
      <c r="S316" s="367">
        <v>3.4</v>
      </c>
      <c r="T316" s="367">
        <v>3.4</v>
      </c>
      <c r="U316" s="367">
        <v>3.4</v>
      </c>
      <c r="V316" s="367">
        <v>3.4</v>
      </c>
      <c r="W316" s="367">
        <v>3.4</v>
      </c>
      <c r="X316" s="367">
        <v>3.4</v>
      </c>
      <c r="Y316" s="367">
        <v>3.4</v>
      </c>
      <c r="Z316" s="367">
        <v>3.4</v>
      </c>
      <c r="AA316" s="367">
        <v>3.4</v>
      </c>
      <c r="AB316" s="367">
        <v>3.4</v>
      </c>
      <c r="AC316" s="367">
        <v>3.4</v>
      </c>
      <c r="AD316" s="367">
        <v>3.4</v>
      </c>
      <c r="AE316" s="367">
        <v>3.4</v>
      </c>
      <c r="AF316" s="367">
        <v>3.4</v>
      </c>
      <c r="AG316" s="367">
        <v>3.4</v>
      </c>
      <c r="AH316" s="367">
        <v>0</v>
      </c>
      <c r="AI316" s="367">
        <v>0</v>
      </c>
      <c r="AJ316" s="367">
        <v>0</v>
      </c>
      <c r="AK316" s="367">
        <v>0</v>
      </c>
      <c r="AL316" s="367">
        <v>0</v>
      </c>
      <c r="AM316" s="367">
        <v>0</v>
      </c>
      <c r="AN316" s="367">
        <v>0</v>
      </c>
      <c r="AO316" s="367">
        <v>0</v>
      </c>
      <c r="AP316" s="367">
        <v>0</v>
      </c>
      <c r="AQ316" s="367">
        <v>0</v>
      </c>
      <c r="AR316" s="367">
        <v>0</v>
      </c>
      <c r="AS316" s="367">
        <v>0</v>
      </c>
      <c r="AT316" s="367">
        <v>0</v>
      </c>
      <c r="AU316" s="367">
        <v>0</v>
      </c>
      <c r="AV316" s="367">
        <v>0</v>
      </c>
      <c r="AW316" s="367">
        <v>0</v>
      </c>
      <c r="AX316" s="367">
        <v>0</v>
      </c>
      <c r="AY316" s="367">
        <v>0</v>
      </c>
      <c r="AZ316" s="367">
        <v>0</v>
      </c>
      <c r="BA316" s="367">
        <v>0</v>
      </c>
      <c r="BB316" s="367">
        <v>0</v>
      </c>
      <c r="BC316" s="367">
        <v>0</v>
      </c>
      <c r="BD316" s="367">
        <v>0</v>
      </c>
      <c r="BE316" s="367">
        <v>0</v>
      </c>
      <c r="BF316" s="367">
        <v>0</v>
      </c>
      <c r="BG316" s="367">
        <v>0</v>
      </c>
      <c r="BH316" s="367">
        <v>0</v>
      </c>
      <c r="BI316" s="367">
        <v>0</v>
      </c>
      <c r="BJ316" s="367">
        <v>0</v>
      </c>
      <c r="BK316" s="367">
        <v>0</v>
      </c>
      <c r="BL316" s="367">
        <v>0</v>
      </c>
      <c r="BM316" s="367">
        <v>0</v>
      </c>
      <c r="BN316" s="367">
        <v>0</v>
      </c>
      <c r="BO316" s="367">
        <v>0</v>
      </c>
      <c r="BP316" s="368"/>
      <c r="BQ316" s="355"/>
      <c r="BR316" s="355"/>
      <c r="BS316" s="355"/>
      <c r="BT316" s="355"/>
      <c r="BU316" s="355"/>
      <c r="BV316" s="355"/>
      <c r="BW316" s="355"/>
      <c r="BX316" s="355"/>
      <c r="BY316" s="355"/>
      <c r="BZ316" s="355"/>
      <c r="CA316" s="355"/>
      <c r="CB316" s="355"/>
      <c r="CC316" s="355"/>
      <c r="CD316" s="355"/>
      <c r="CE316" s="355"/>
      <c r="CF316" s="355"/>
      <c r="CG316" s="355"/>
      <c r="CH316" s="355"/>
      <c r="CI316" s="355"/>
      <c r="CJ316" s="355"/>
      <c r="CK316" s="355"/>
      <c r="CL316" s="355"/>
      <c r="CM316" s="355"/>
      <c r="CN316" s="356"/>
    </row>
    <row r="317" spans="2:92" ht="14.4" thickBot="1" x14ac:dyDescent="0.3">
      <c r="B31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7" s="1417" t="s">
        <v>1687</v>
      </c>
      <c r="D317" s="1418" t="s">
        <v>1592</v>
      </c>
      <c r="E317" s="1419" t="s">
        <v>1288</v>
      </c>
      <c r="F317" s="1420" t="str">
        <f>VLOOKUP(TBL5_OptBen[[#This Row],[Option Type (defined list)]],'Option Typs_Grps'!B$2:C$47, 2, FALSE)</f>
        <v>Customer Options</v>
      </c>
      <c r="G317" s="1417" t="s">
        <v>1783</v>
      </c>
      <c r="H317" s="1418" t="s">
        <v>1947</v>
      </c>
      <c r="I317" s="1421" t="s">
        <v>354</v>
      </c>
      <c r="J317" s="1422" t="s">
        <v>145</v>
      </c>
      <c r="K317" s="1423">
        <v>2</v>
      </c>
      <c r="L317" s="366"/>
      <c r="M317" s="366"/>
      <c r="N317" s="366">
        <v>5.3</v>
      </c>
      <c r="O317" s="1552">
        <v>5.3</v>
      </c>
      <c r="P317" s="1553">
        <v>5.3</v>
      </c>
      <c r="Q317" s="1554">
        <v>5.3</v>
      </c>
      <c r="R317" s="1392">
        <v>5.3</v>
      </c>
      <c r="S317" s="367">
        <v>5.3</v>
      </c>
      <c r="T317" s="367">
        <v>5.3</v>
      </c>
      <c r="U317" s="367">
        <v>5.3</v>
      </c>
      <c r="V317" s="367">
        <v>5.3</v>
      </c>
      <c r="W317" s="367">
        <v>5.3</v>
      </c>
      <c r="X317" s="367">
        <v>5.3</v>
      </c>
      <c r="Y317" s="367">
        <v>5.3</v>
      </c>
      <c r="Z317" s="367">
        <v>5.3</v>
      </c>
      <c r="AA317" s="367">
        <v>5.3</v>
      </c>
      <c r="AB317" s="367">
        <v>5.3</v>
      </c>
      <c r="AC317" s="367">
        <v>5.3</v>
      </c>
      <c r="AD317" s="367">
        <v>5.3</v>
      </c>
      <c r="AE317" s="367">
        <v>5.3</v>
      </c>
      <c r="AF317" s="367">
        <v>5.3</v>
      </c>
      <c r="AG317" s="367">
        <v>5.3</v>
      </c>
      <c r="AH317" s="367">
        <v>5.3</v>
      </c>
      <c r="AI317" s="367">
        <v>5.3</v>
      </c>
      <c r="AJ317" s="367">
        <v>5.3</v>
      </c>
      <c r="AK317" s="367">
        <v>5.3</v>
      </c>
      <c r="AL317" s="367">
        <v>5.3</v>
      </c>
      <c r="AM317" s="367">
        <v>5.3</v>
      </c>
      <c r="AN317" s="367">
        <v>5.3</v>
      </c>
      <c r="AO317" s="367">
        <v>5.3</v>
      </c>
      <c r="AP317" s="367">
        <v>5.3</v>
      </c>
      <c r="AQ317" s="367">
        <v>5.3</v>
      </c>
      <c r="AR317" s="367">
        <v>5.3</v>
      </c>
      <c r="AS317" s="367">
        <v>5.3</v>
      </c>
      <c r="AT317" s="367">
        <v>5.3</v>
      </c>
      <c r="AU317" s="367">
        <v>5.3</v>
      </c>
      <c r="AV317" s="367">
        <v>5.3</v>
      </c>
      <c r="AW317" s="367">
        <v>5.3</v>
      </c>
      <c r="AX317" s="367">
        <v>5.3</v>
      </c>
      <c r="AY317" s="367">
        <v>5.3</v>
      </c>
      <c r="AZ317" s="367">
        <v>5.3</v>
      </c>
      <c r="BA317" s="367">
        <v>5.3</v>
      </c>
      <c r="BB317" s="367">
        <v>5.3</v>
      </c>
      <c r="BC317" s="367">
        <v>5.3</v>
      </c>
      <c r="BD317" s="367">
        <v>5.3</v>
      </c>
      <c r="BE317" s="367">
        <v>5.3</v>
      </c>
      <c r="BF317" s="367">
        <v>5.3</v>
      </c>
      <c r="BG317" s="367">
        <v>5.3</v>
      </c>
      <c r="BH317" s="367">
        <v>5.3</v>
      </c>
      <c r="BI317" s="367">
        <v>5.3</v>
      </c>
      <c r="BJ317" s="367">
        <v>5.3</v>
      </c>
      <c r="BK317" s="367">
        <v>5.3</v>
      </c>
      <c r="BL317" s="367">
        <v>5.3</v>
      </c>
      <c r="BM317" s="367">
        <v>5.3</v>
      </c>
      <c r="BN317" s="367">
        <v>5.3</v>
      </c>
      <c r="BO317" s="367">
        <v>5.3</v>
      </c>
      <c r="BP317" s="368"/>
      <c r="BQ317" s="355"/>
      <c r="BR317" s="355"/>
      <c r="BS317" s="355"/>
      <c r="BT317" s="355"/>
      <c r="BU317" s="355"/>
      <c r="BV317" s="355"/>
      <c r="BW317" s="355"/>
      <c r="BX317" s="355"/>
      <c r="BY317" s="355"/>
      <c r="BZ317" s="355"/>
      <c r="CA317" s="355"/>
      <c r="CB317" s="355"/>
      <c r="CC317" s="355"/>
      <c r="CD317" s="355"/>
      <c r="CE317" s="355"/>
      <c r="CF317" s="355"/>
      <c r="CG317" s="355"/>
      <c r="CH317" s="355"/>
      <c r="CI317" s="355"/>
      <c r="CJ317" s="355"/>
      <c r="CK317" s="355"/>
      <c r="CL317" s="355"/>
      <c r="CM317" s="355"/>
      <c r="CN317" s="356"/>
    </row>
    <row r="318" spans="2:92" ht="14.4" thickBot="1" x14ac:dyDescent="0.3">
      <c r="B31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8" s="1417" t="s">
        <v>1688</v>
      </c>
      <c r="D318" s="1418" t="s">
        <v>1593</v>
      </c>
      <c r="E318" s="1419" t="s">
        <v>1288</v>
      </c>
      <c r="F318" s="1420" t="str">
        <f>VLOOKUP(TBL5_OptBen[[#This Row],[Option Type (defined list)]],'Option Typs_Grps'!B$2:C$47, 2, FALSE)</f>
        <v>Customer Options</v>
      </c>
      <c r="G318" s="1417" t="s">
        <v>1783</v>
      </c>
      <c r="H318" s="1418" t="s">
        <v>1947</v>
      </c>
      <c r="I318" s="1421" t="s">
        <v>354</v>
      </c>
      <c r="J318" s="1422" t="s">
        <v>145</v>
      </c>
      <c r="K318" s="1423">
        <v>2</v>
      </c>
      <c r="L318" s="366"/>
      <c r="M318" s="366"/>
      <c r="N318" s="366">
        <v>13.5</v>
      </c>
      <c r="O318" s="1552">
        <v>13.5</v>
      </c>
      <c r="P318" s="1553">
        <v>13.5</v>
      </c>
      <c r="Q318" s="1554">
        <v>13.5</v>
      </c>
      <c r="R318" s="1392">
        <v>13.5</v>
      </c>
      <c r="S318" s="367">
        <v>13.5</v>
      </c>
      <c r="T318" s="367">
        <v>13.5</v>
      </c>
      <c r="U318" s="367">
        <v>13.5</v>
      </c>
      <c r="V318" s="367">
        <v>13.5</v>
      </c>
      <c r="W318" s="367">
        <v>13.5</v>
      </c>
      <c r="X318" s="367">
        <v>13.5</v>
      </c>
      <c r="Y318" s="367">
        <v>13.5</v>
      </c>
      <c r="Z318" s="367">
        <v>13.5</v>
      </c>
      <c r="AA318" s="367">
        <v>13.5</v>
      </c>
      <c r="AB318" s="367">
        <v>13.5</v>
      </c>
      <c r="AC318" s="367">
        <v>13.5</v>
      </c>
      <c r="AD318" s="367">
        <v>13.5</v>
      </c>
      <c r="AE318" s="367">
        <v>13.5</v>
      </c>
      <c r="AF318" s="367">
        <v>13.5</v>
      </c>
      <c r="AG318" s="367">
        <v>13.5</v>
      </c>
      <c r="AH318" s="367">
        <v>13.5</v>
      </c>
      <c r="AI318" s="367">
        <v>13.5</v>
      </c>
      <c r="AJ318" s="367">
        <v>13.5</v>
      </c>
      <c r="AK318" s="367">
        <v>13.5</v>
      </c>
      <c r="AL318" s="367">
        <v>13.5</v>
      </c>
      <c r="AM318" s="367">
        <v>13.5</v>
      </c>
      <c r="AN318" s="367">
        <v>13.5</v>
      </c>
      <c r="AO318" s="367">
        <v>13.5</v>
      </c>
      <c r="AP318" s="367">
        <v>13.5</v>
      </c>
      <c r="AQ318" s="367">
        <v>13.5</v>
      </c>
      <c r="AR318" s="367">
        <v>13.5</v>
      </c>
      <c r="AS318" s="367">
        <v>13.5</v>
      </c>
      <c r="AT318" s="367">
        <v>13.5</v>
      </c>
      <c r="AU318" s="367">
        <v>13.5</v>
      </c>
      <c r="AV318" s="367">
        <v>13.5</v>
      </c>
      <c r="AW318" s="367">
        <v>13.5</v>
      </c>
      <c r="AX318" s="367">
        <v>13.5</v>
      </c>
      <c r="AY318" s="367">
        <v>13.5</v>
      </c>
      <c r="AZ318" s="367">
        <v>13.5</v>
      </c>
      <c r="BA318" s="367">
        <v>13.5</v>
      </c>
      <c r="BB318" s="367">
        <v>13.5</v>
      </c>
      <c r="BC318" s="367">
        <v>13.5</v>
      </c>
      <c r="BD318" s="367">
        <v>13.5</v>
      </c>
      <c r="BE318" s="367">
        <v>13.5</v>
      </c>
      <c r="BF318" s="367">
        <v>13.5</v>
      </c>
      <c r="BG318" s="367">
        <v>13.5</v>
      </c>
      <c r="BH318" s="367">
        <v>13.5</v>
      </c>
      <c r="BI318" s="367">
        <v>13.5</v>
      </c>
      <c r="BJ318" s="367">
        <v>13.5</v>
      </c>
      <c r="BK318" s="367">
        <v>13.5</v>
      </c>
      <c r="BL318" s="367">
        <v>13.5</v>
      </c>
      <c r="BM318" s="367">
        <v>13.5</v>
      </c>
      <c r="BN318" s="367">
        <v>13.5</v>
      </c>
      <c r="BO318" s="367">
        <v>13.5</v>
      </c>
      <c r="BP318" s="368"/>
      <c r="BQ318" s="355"/>
      <c r="BR318" s="355"/>
      <c r="BS318" s="355"/>
      <c r="BT318" s="355"/>
      <c r="BU318" s="355"/>
      <c r="BV318" s="355"/>
      <c r="BW318" s="355"/>
      <c r="BX318" s="355"/>
      <c r="BY318" s="355"/>
      <c r="BZ318" s="355"/>
      <c r="CA318" s="355"/>
      <c r="CB318" s="355"/>
      <c r="CC318" s="355"/>
      <c r="CD318" s="355"/>
      <c r="CE318" s="355"/>
      <c r="CF318" s="355"/>
      <c r="CG318" s="355"/>
      <c r="CH318" s="355"/>
      <c r="CI318" s="355"/>
      <c r="CJ318" s="355"/>
      <c r="CK318" s="355"/>
      <c r="CL318" s="355"/>
      <c r="CM318" s="355"/>
      <c r="CN318" s="356"/>
    </row>
    <row r="319" spans="2:92" ht="14.4" thickBot="1" x14ac:dyDescent="0.3">
      <c r="B31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19" s="1417" t="s">
        <v>2218</v>
      </c>
      <c r="D319" s="1418" t="s">
        <v>2217</v>
      </c>
      <c r="E319" s="1419" t="s">
        <v>768</v>
      </c>
      <c r="F319" s="1420" t="str">
        <f>VLOOKUP(TBL5_OptBen[[#This Row],[Option Type (defined list)]],'Option Typs_Grps'!B$2:C$47, 2, FALSE)</f>
        <v>Resource Options</v>
      </c>
      <c r="G319" s="1417" t="s">
        <v>1783</v>
      </c>
      <c r="H319" s="1418" t="s">
        <v>1947</v>
      </c>
      <c r="I319" s="1421" t="s">
        <v>1509</v>
      </c>
      <c r="J319" s="1422" t="s">
        <v>145</v>
      </c>
      <c r="K319" s="1423">
        <v>2</v>
      </c>
      <c r="L319" s="366"/>
      <c r="M319" s="366"/>
      <c r="N319" s="366"/>
      <c r="O319" s="1552"/>
      <c r="P319" s="1553"/>
      <c r="Q319" s="1554"/>
      <c r="R319" s="1392"/>
      <c r="S319" s="367"/>
      <c r="T319" s="367"/>
      <c r="U319" s="367"/>
      <c r="V319" s="367"/>
      <c r="W319" s="367"/>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c r="AS319" s="367"/>
      <c r="AT319" s="367"/>
      <c r="AU319" s="367"/>
      <c r="AV319" s="367">
        <v>0</v>
      </c>
      <c r="AW319" s="367">
        <v>0</v>
      </c>
      <c r="AX319" s="367">
        <v>0</v>
      </c>
      <c r="AY319" s="367">
        <v>0</v>
      </c>
      <c r="AZ319" s="367">
        <v>0</v>
      </c>
      <c r="BA319" s="367">
        <v>0</v>
      </c>
      <c r="BB319" s="367">
        <v>0</v>
      </c>
      <c r="BC319" s="367">
        <v>0</v>
      </c>
      <c r="BD319" s="367">
        <v>0</v>
      </c>
      <c r="BE319" s="367">
        <v>0</v>
      </c>
      <c r="BF319" s="367">
        <v>0</v>
      </c>
      <c r="BG319" s="367">
        <v>0</v>
      </c>
      <c r="BH319" s="367">
        <v>0</v>
      </c>
      <c r="BI319" s="367">
        <v>0</v>
      </c>
      <c r="BJ319" s="367">
        <v>0</v>
      </c>
      <c r="BK319" s="367">
        <v>0</v>
      </c>
      <c r="BL319" s="367">
        <v>0</v>
      </c>
      <c r="BM319" s="367">
        <v>0</v>
      </c>
      <c r="BN319" s="367">
        <v>0</v>
      </c>
      <c r="BO319" s="367">
        <v>0</v>
      </c>
      <c r="BP319" s="368"/>
      <c r="BQ319" s="355"/>
      <c r="BR319" s="355"/>
      <c r="BS319" s="355"/>
      <c r="BT319" s="355"/>
      <c r="BU319" s="355"/>
      <c r="BV319" s="355"/>
      <c r="BW319" s="355"/>
      <c r="BX319" s="355"/>
      <c r="BY319" s="355"/>
      <c r="BZ319" s="355"/>
      <c r="CA319" s="355"/>
      <c r="CB319" s="355"/>
      <c r="CC319" s="355"/>
      <c r="CD319" s="355"/>
      <c r="CE319" s="355"/>
      <c r="CF319" s="355"/>
      <c r="CG319" s="355"/>
      <c r="CH319" s="355"/>
      <c r="CI319" s="355"/>
      <c r="CJ319" s="355"/>
      <c r="CK319" s="355"/>
      <c r="CL319" s="355"/>
      <c r="CM319" s="355"/>
      <c r="CN319" s="356"/>
    </row>
    <row r="320" spans="2:92" ht="14.4" thickBot="1" x14ac:dyDescent="0.3">
      <c r="B32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0" s="1417" t="s">
        <v>2218</v>
      </c>
      <c r="D320" s="1418" t="s">
        <v>2217</v>
      </c>
      <c r="E320" s="1419" t="s">
        <v>768</v>
      </c>
      <c r="F320" s="1420" t="str">
        <f>VLOOKUP(TBL5_OptBen[[#This Row],[Option Type (defined list)]],'Option Typs_Grps'!B$2:C$47, 2, FALSE)</f>
        <v>Resource Options</v>
      </c>
      <c r="G320" s="1417" t="s">
        <v>1783</v>
      </c>
      <c r="H320" s="1418" t="s">
        <v>1947</v>
      </c>
      <c r="I320" s="1421" t="s">
        <v>354</v>
      </c>
      <c r="J320" s="1422" t="s">
        <v>145</v>
      </c>
      <c r="K320" s="1423">
        <v>2</v>
      </c>
      <c r="L320" s="366"/>
      <c r="M320" s="366"/>
      <c r="N320" s="366"/>
      <c r="O320" s="1552"/>
      <c r="P320" s="1553"/>
      <c r="Q320" s="1554"/>
      <c r="R320" s="1392"/>
      <c r="S320" s="367"/>
      <c r="T320" s="367"/>
      <c r="U320" s="367"/>
      <c r="V320" s="367"/>
      <c r="W320" s="367"/>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c r="AS320" s="367"/>
      <c r="AT320" s="367"/>
      <c r="AU320" s="367"/>
      <c r="AV320" s="367">
        <v>0</v>
      </c>
      <c r="AW320" s="367">
        <v>0</v>
      </c>
      <c r="AX320" s="367">
        <v>0</v>
      </c>
      <c r="AY320" s="367">
        <v>0</v>
      </c>
      <c r="AZ320" s="367">
        <v>0</v>
      </c>
      <c r="BA320" s="367">
        <v>0</v>
      </c>
      <c r="BB320" s="367">
        <v>0</v>
      </c>
      <c r="BC320" s="367">
        <v>0</v>
      </c>
      <c r="BD320" s="367">
        <v>0</v>
      </c>
      <c r="BE320" s="367">
        <v>0</v>
      </c>
      <c r="BF320" s="367">
        <v>0</v>
      </c>
      <c r="BG320" s="367">
        <v>0</v>
      </c>
      <c r="BH320" s="367">
        <v>0</v>
      </c>
      <c r="BI320" s="367">
        <v>0</v>
      </c>
      <c r="BJ320" s="367">
        <v>0</v>
      </c>
      <c r="BK320" s="367">
        <v>0</v>
      </c>
      <c r="BL320" s="367">
        <v>0</v>
      </c>
      <c r="BM320" s="367">
        <v>0</v>
      </c>
      <c r="BN320" s="367">
        <v>0</v>
      </c>
      <c r="BO320" s="367">
        <v>0</v>
      </c>
      <c r="BP320" s="368"/>
      <c r="BQ320" s="355"/>
      <c r="BR320" s="355"/>
      <c r="BS320" s="355"/>
      <c r="BT320" s="355"/>
      <c r="BU320" s="355"/>
      <c r="BV320" s="355"/>
      <c r="BW320" s="355"/>
      <c r="BX320" s="355"/>
      <c r="BY320" s="355"/>
      <c r="BZ320" s="355"/>
      <c r="CA320" s="355"/>
      <c r="CB320" s="355"/>
      <c r="CC320" s="355"/>
      <c r="CD320" s="355"/>
      <c r="CE320" s="355"/>
      <c r="CF320" s="355"/>
      <c r="CG320" s="355"/>
      <c r="CH320" s="355"/>
      <c r="CI320" s="355"/>
      <c r="CJ320" s="355"/>
      <c r="CK320" s="355"/>
      <c r="CL320" s="355"/>
      <c r="CM320" s="355"/>
      <c r="CN320" s="356"/>
    </row>
    <row r="321" spans="2:92" ht="14.4" thickBot="1" x14ac:dyDescent="0.3">
      <c r="B32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1" s="1417" t="s">
        <v>2216</v>
      </c>
      <c r="D321" s="1418" t="s">
        <v>2215</v>
      </c>
      <c r="E321" s="1419" t="s">
        <v>774</v>
      </c>
      <c r="F321" s="1420" t="str">
        <f>VLOOKUP(TBL5_OptBen[[#This Row],[Option Type (defined list)]],'Option Typs_Grps'!B$2:C$47, 2, FALSE)</f>
        <v>Distribution Options</v>
      </c>
      <c r="G321" s="1417" t="s">
        <v>1783</v>
      </c>
      <c r="H321" s="1418" t="s">
        <v>1947</v>
      </c>
      <c r="I321" s="1421" t="s">
        <v>354</v>
      </c>
      <c r="J321" s="1422" t="s">
        <v>145</v>
      </c>
      <c r="K321" s="1423">
        <v>2</v>
      </c>
      <c r="L321" s="366"/>
      <c r="M321" s="366"/>
      <c r="N321" s="366"/>
      <c r="O321" s="1552"/>
      <c r="P321" s="1553"/>
      <c r="Q321" s="1554"/>
      <c r="R321" s="1392"/>
      <c r="S321" s="367"/>
      <c r="T321" s="367"/>
      <c r="U321" s="367"/>
      <c r="V321" s="367"/>
      <c r="W321" s="367"/>
      <c r="X321" s="367"/>
      <c r="Y321" s="367"/>
      <c r="Z321" s="367"/>
      <c r="AA321" s="367"/>
      <c r="AB321" s="367"/>
      <c r="AC321" s="367"/>
      <c r="AD321" s="367"/>
      <c r="AE321" s="367"/>
      <c r="AF321" s="367">
        <v>9.6664594408000006</v>
      </c>
      <c r="AG321" s="367">
        <v>11.4687994408</v>
      </c>
      <c r="AH321" s="367">
        <v>11.544572366700001</v>
      </c>
      <c r="AI321" s="367">
        <v>12.1353963667</v>
      </c>
      <c r="AJ321" s="367">
        <v>12.801761366699999</v>
      </c>
      <c r="AK321" s="367">
        <v>13.740108366699999</v>
      </c>
      <c r="AL321" s="367">
        <v>14.246023366699999</v>
      </c>
      <c r="AM321" s="367">
        <v>14.7530503667</v>
      </c>
      <c r="AN321" s="367">
        <v>15.325686366699999</v>
      </c>
      <c r="AO321" s="367">
        <v>15.875303366700001</v>
      </c>
      <c r="AP321" s="367">
        <v>16.143190366700001</v>
      </c>
      <c r="AQ321" s="367">
        <v>15.432370366700001</v>
      </c>
      <c r="AR321" s="367">
        <v>15.092838366700001</v>
      </c>
      <c r="AS321" s="367">
        <v>14.8138173667</v>
      </c>
      <c r="AT321" s="367">
        <v>14.5311773667</v>
      </c>
      <c r="AU321" s="367">
        <v>14.2547543667</v>
      </c>
      <c r="AV321" s="367">
        <v>13.9639803667</v>
      </c>
      <c r="AW321" s="367">
        <v>13.7058853667</v>
      </c>
      <c r="AX321" s="367">
        <v>13.469900366699999</v>
      </c>
      <c r="AY321" s="367">
        <v>13.2345363667</v>
      </c>
      <c r="AZ321" s="367">
        <v>13.008729366700001</v>
      </c>
      <c r="BA321" s="367">
        <v>14.0769081967</v>
      </c>
      <c r="BB321" s="367">
        <v>12.6684321967</v>
      </c>
      <c r="BC321" s="367">
        <v>15.672306196699999</v>
      </c>
      <c r="BD321" s="367">
        <v>16.5302611967</v>
      </c>
      <c r="BE321" s="367">
        <v>13.144779440800001</v>
      </c>
      <c r="BF321" s="367">
        <v>13.5788491982</v>
      </c>
      <c r="BG321" s="367">
        <v>13.838319198200001</v>
      </c>
      <c r="BH321" s="367">
        <v>14.415079198200001</v>
      </c>
      <c r="BI321" s="367">
        <v>14.983199198199999</v>
      </c>
      <c r="BJ321" s="367">
        <v>15.901789198199999</v>
      </c>
      <c r="BK321" s="367">
        <v>16.6424891982</v>
      </c>
      <c r="BL321" s="367">
        <v>17.926646196699998</v>
      </c>
      <c r="BM321" s="367">
        <v>19.948166196700001</v>
      </c>
      <c r="BN321" s="367">
        <v>20.6851461967</v>
      </c>
      <c r="BO321" s="367">
        <v>21.9225561967</v>
      </c>
      <c r="BP321" s="368"/>
      <c r="BQ321" s="355"/>
      <c r="BR321" s="355"/>
      <c r="BS321" s="355"/>
      <c r="BT321" s="355"/>
      <c r="BU321" s="355"/>
      <c r="BV321" s="355"/>
      <c r="BW321" s="355"/>
      <c r="BX321" s="355"/>
      <c r="BY321" s="355"/>
      <c r="BZ321" s="355"/>
      <c r="CA321" s="355"/>
      <c r="CB321" s="355"/>
      <c r="CC321" s="355"/>
      <c r="CD321" s="355"/>
      <c r="CE321" s="355"/>
      <c r="CF321" s="355"/>
      <c r="CG321" s="355"/>
      <c r="CH321" s="355"/>
      <c r="CI321" s="355"/>
      <c r="CJ321" s="355"/>
      <c r="CK321" s="355"/>
      <c r="CL321" s="355"/>
      <c r="CM321" s="355"/>
      <c r="CN321" s="356"/>
    </row>
    <row r="322" spans="2:92" ht="14.4" thickBot="1" x14ac:dyDescent="0.3">
      <c r="B32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2" s="1417" t="s">
        <v>2216</v>
      </c>
      <c r="D322" s="1418" t="s">
        <v>2215</v>
      </c>
      <c r="E322" s="1419" t="s">
        <v>774</v>
      </c>
      <c r="F322" s="1420" t="str">
        <f>VLOOKUP(TBL5_OptBen[[#This Row],[Option Type (defined list)]],'Option Typs_Grps'!B$2:C$47, 2, FALSE)</f>
        <v>Distribution Options</v>
      </c>
      <c r="G322" s="1417" t="s">
        <v>1783</v>
      </c>
      <c r="H322" s="1418" t="s">
        <v>1947</v>
      </c>
      <c r="I322" s="1421" t="s">
        <v>1497</v>
      </c>
      <c r="J322" s="1422" t="s">
        <v>145</v>
      </c>
      <c r="K322" s="1423">
        <v>2</v>
      </c>
      <c r="L322" s="366"/>
      <c r="M322" s="366"/>
      <c r="N322" s="366"/>
      <c r="O322" s="1552"/>
      <c r="P322" s="1553"/>
      <c r="Q322" s="1554"/>
      <c r="R322" s="1392"/>
      <c r="S322" s="367"/>
      <c r="T322" s="367"/>
      <c r="U322" s="367"/>
      <c r="V322" s="367"/>
      <c r="W322" s="367"/>
      <c r="X322" s="367"/>
      <c r="Y322" s="367"/>
      <c r="Z322" s="367"/>
      <c r="AA322" s="367"/>
      <c r="AB322" s="367"/>
      <c r="AC322" s="367"/>
      <c r="AD322" s="367"/>
      <c r="AE322" s="367"/>
      <c r="AF322" s="367">
        <v>-9.6664594408000006</v>
      </c>
      <c r="AG322" s="367">
        <v>-11.4687994408</v>
      </c>
      <c r="AH322" s="367">
        <v>-11.544572366700001</v>
      </c>
      <c r="AI322" s="367">
        <v>-12.1353963667</v>
      </c>
      <c r="AJ322" s="367">
        <v>-12.801761366699999</v>
      </c>
      <c r="AK322" s="367">
        <v>-13.740108366699999</v>
      </c>
      <c r="AL322" s="367">
        <v>-14.246023366699999</v>
      </c>
      <c r="AM322" s="367">
        <v>-14.7530503667</v>
      </c>
      <c r="AN322" s="367">
        <v>-15.325686366699999</v>
      </c>
      <c r="AO322" s="367">
        <v>-15.875303366700001</v>
      </c>
      <c r="AP322" s="367">
        <v>-16.143190366700001</v>
      </c>
      <c r="AQ322" s="367">
        <v>-15.432370366700001</v>
      </c>
      <c r="AR322" s="367">
        <v>-15.092838366700001</v>
      </c>
      <c r="AS322" s="367">
        <v>-14.8138173667</v>
      </c>
      <c r="AT322" s="367">
        <v>-14.5311773667</v>
      </c>
      <c r="AU322" s="367">
        <v>-14.2547543667</v>
      </c>
      <c r="AV322" s="367">
        <v>-13.9639803667</v>
      </c>
      <c r="AW322" s="367">
        <v>-13.7058853667</v>
      </c>
      <c r="AX322" s="367">
        <v>-13.469900366699999</v>
      </c>
      <c r="AY322" s="367">
        <v>-13.2345363667</v>
      </c>
      <c r="AZ322" s="367">
        <v>-13.008729366700001</v>
      </c>
      <c r="BA322" s="367">
        <v>-14.0769081967</v>
      </c>
      <c r="BB322" s="367">
        <v>-12.6684321967</v>
      </c>
      <c r="BC322" s="367">
        <v>-15.672306196699999</v>
      </c>
      <c r="BD322" s="367">
        <v>-16.5302611967</v>
      </c>
      <c r="BE322" s="367">
        <v>-13.144779440800001</v>
      </c>
      <c r="BF322" s="367">
        <v>-13.5788491982</v>
      </c>
      <c r="BG322" s="367">
        <v>-13.838319198200001</v>
      </c>
      <c r="BH322" s="367">
        <v>-14.415079198200001</v>
      </c>
      <c r="BI322" s="367">
        <v>-14.983199198199999</v>
      </c>
      <c r="BJ322" s="367">
        <v>-15.901789198199999</v>
      </c>
      <c r="BK322" s="367">
        <v>-16.6424891982</v>
      </c>
      <c r="BL322" s="367">
        <v>-17.926646196699998</v>
      </c>
      <c r="BM322" s="367">
        <v>-19.948166196700001</v>
      </c>
      <c r="BN322" s="367">
        <v>-20.6851461967</v>
      </c>
      <c r="BO322" s="367">
        <v>-21.9225561967</v>
      </c>
      <c r="BP322" s="368"/>
      <c r="BQ322" s="355"/>
      <c r="BR322" s="355"/>
      <c r="BS322" s="355"/>
      <c r="BT322" s="355"/>
      <c r="BU322" s="355"/>
      <c r="BV322" s="355"/>
      <c r="BW322" s="355"/>
      <c r="BX322" s="355"/>
      <c r="BY322" s="355"/>
      <c r="BZ322" s="355"/>
      <c r="CA322" s="355"/>
      <c r="CB322" s="355"/>
      <c r="CC322" s="355"/>
      <c r="CD322" s="355"/>
      <c r="CE322" s="355"/>
      <c r="CF322" s="355"/>
      <c r="CG322" s="355"/>
      <c r="CH322" s="355"/>
      <c r="CI322" s="355"/>
      <c r="CJ322" s="355"/>
      <c r="CK322" s="355"/>
      <c r="CL322" s="355"/>
      <c r="CM322" s="355"/>
      <c r="CN322" s="356"/>
    </row>
    <row r="323" spans="2:92" ht="14.4" thickBot="1" x14ac:dyDescent="0.3">
      <c r="B32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3" s="1417" t="s">
        <v>2364</v>
      </c>
      <c r="D323" s="1418" t="s">
        <v>2120</v>
      </c>
      <c r="E323" s="1419" t="s">
        <v>774</v>
      </c>
      <c r="F323" s="1420" t="str">
        <f>VLOOKUP(TBL5_OptBen[[#This Row],[Option Type (defined list)]],'Option Typs_Grps'!B$2:C$47, 2, FALSE)</f>
        <v>Distribution Options</v>
      </c>
      <c r="G323" s="1417" t="s">
        <v>1783</v>
      </c>
      <c r="H323" s="1418" t="s">
        <v>1947</v>
      </c>
      <c r="I323" s="1421" t="s">
        <v>354</v>
      </c>
      <c r="J323" s="1422" t="s">
        <v>145</v>
      </c>
      <c r="K323" s="1423">
        <v>2</v>
      </c>
      <c r="L323" s="366"/>
      <c r="M323" s="366"/>
      <c r="N323" s="366"/>
      <c r="O323" s="1552"/>
      <c r="P323" s="1553"/>
      <c r="Q323" s="1554"/>
      <c r="R323" s="1392"/>
      <c r="S323" s="367"/>
      <c r="T323" s="367"/>
      <c r="U323" s="367"/>
      <c r="V323" s="367"/>
      <c r="W323" s="367"/>
      <c r="X323" s="367"/>
      <c r="Y323" s="367"/>
      <c r="Z323" s="367"/>
      <c r="AA323" s="367"/>
      <c r="AB323" s="367"/>
      <c r="AC323" s="367"/>
      <c r="AD323" s="367"/>
      <c r="AE323" s="367"/>
      <c r="AF323" s="367"/>
      <c r="AG323" s="367">
        <v>0</v>
      </c>
      <c r="AH323" s="367">
        <v>0</v>
      </c>
      <c r="AI323" s="367">
        <v>0</v>
      </c>
      <c r="AJ323" s="367">
        <v>0</v>
      </c>
      <c r="AK323" s="367">
        <v>0</v>
      </c>
      <c r="AL323" s="367">
        <v>0</v>
      </c>
      <c r="AM323" s="367">
        <v>0</v>
      </c>
      <c r="AN323" s="367">
        <v>0</v>
      </c>
      <c r="AO323" s="367">
        <v>0</v>
      </c>
      <c r="AP323" s="367">
        <v>0</v>
      </c>
      <c r="AQ323" s="367">
        <v>0</v>
      </c>
      <c r="AR323" s="367">
        <v>0</v>
      </c>
      <c r="AS323" s="367">
        <v>0</v>
      </c>
      <c r="AT323" s="367">
        <v>0</v>
      </c>
      <c r="AU323" s="367">
        <v>0</v>
      </c>
      <c r="AV323" s="367">
        <v>0</v>
      </c>
      <c r="AW323" s="367">
        <v>0</v>
      </c>
      <c r="AX323" s="367">
        <v>0</v>
      </c>
      <c r="AY323" s="367">
        <v>0</v>
      </c>
      <c r="AZ323" s="367">
        <v>0</v>
      </c>
      <c r="BA323" s="367">
        <v>0</v>
      </c>
      <c r="BB323" s="367">
        <v>0</v>
      </c>
      <c r="BC323" s="367">
        <v>0</v>
      </c>
      <c r="BD323" s="367">
        <v>0</v>
      </c>
      <c r="BE323" s="367">
        <v>0</v>
      </c>
      <c r="BF323" s="367">
        <v>0</v>
      </c>
      <c r="BG323" s="367">
        <v>0</v>
      </c>
      <c r="BH323" s="367">
        <v>0</v>
      </c>
      <c r="BI323" s="367">
        <v>0</v>
      </c>
      <c r="BJ323" s="367">
        <v>0</v>
      </c>
      <c r="BK323" s="367">
        <v>0</v>
      </c>
      <c r="BL323" s="367">
        <v>0</v>
      </c>
      <c r="BM323" s="367">
        <v>0</v>
      </c>
      <c r="BN323" s="367">
        <v>0</v>
      </c>
      <c r="BO323" s="367">
        <v>0</v>
      </c>
      <c r="BP323" s="368"/>
      <c r="BQ323" s="355"/>
      <c r="BR323" s="355"/>
      <c r="BS323" s="355"/>
      <c r="BT323" s="355"/>
      <c r="BU323" s="355"/>
      <c r="BV323" s="355"/>
      <c r="BW323" s="355"/>
      <c r="BX323" s="355"/>
      <c r="BY323" s="355"/>
      <c r="BZ323" s="355"/>
      <c r="CA323" s="355"/>
      <c r="CB323" s="355"/>
      <c r="CC323" s="355"/>
      <c r="CD323" s="355"/>
      <c r="CE323" s="355"/>
      <c r="CF323" s="355"/>
      <c r="CG323" s="355"/>
      <c r="CH323" s="355"/>
      <c r="CI323" s="355"/>
      <c r="CJ323" s="355"/>
      <c r="CK323" s="355"/>
      <c r="CL323" s="355"/>
      <c r="CM323" s="355"/>
      <c r="CN323" s="356"/>
    </row>
    <row r="324" spans="2:92" ht="14.4" thickBot="1" x14ac:dyDescent="0.3">
      <c r="B32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4" s="1417" t="s">
        <v>2364</v>
      </c>
      <c r="D324" s="1418" t="s">
        <v>2120</v>
      </c>
      <c r="E324" s="1419" t="s">
        <v>774</v>
      </c>
      <c r="F324" s="1420" t="str">
        <f>VLOOKUP(TBL5_OptBen[[#This Row],[Option Type (defined list)]],'Option Typs_Grps'!B$2:C$47, 2, FALSE)</f>
        <v>Distribution Options</v>
      </c>
      <c r="G324" s="1417" t="s">
        <v>1783</v>
      </c>
      <c r="H324" s="1418" t="s">
        <v>1947</v>
      </c>
      <c r="I324" s="1421" t="s">
        <v>1497</v>
      </c>
      <c r="J324" s="1422" t="s">
        <v>145</v>
      </c>
      <c r="K324" s="1423">
        <v>2</v>
      </c>
      <c r="L324" s="366"/>
      <c r="M324" s="366"/>
      <c r="N324" s="366"/>
      <c r="O324" s="1552"/>
      <c r="P324" s="1553"/>
      <c r="Q324" s="1554"/>
      <c r="R324" s="1392"/>
      <c r="S324" s="367"/>
      <c r="T324" s="367"/>
      <c r="U324" s="367"/>
      <c r="V324" s="367"/>
      <c r="W324" s="367"/>
      <c r="X324" s="367"/>
      <c r="Y324" s="367"/>
      <c r="Z324" s="367"/>
      <c r="AA324" s="367"/>
      <c r="AB324" s="367"/>
      <c r="AC324" s="367"/>
      <c r="AD324" s="367"/>
      <c r="AE324" s="367"/>
      <c r="AF324" s="367"/>
      <c r="AG324" s="367">
        <v>0</v>
      </c>
      <c r="AH324" s="367">
        <v>0</v>
      </c>
      <c r="AI324" s="367">
        <v>0</v>
      </c>
      <c r="AJ324" s="367">
        <v>0</v>
      </c>
      <c r="AK324" s="367">
        <v>0</v>
      </c>
      <c r="AL324" s="367">
        <v>0</v>
      </c>
      <c r="AM324" s="367">
        <v>0</v>
      </c>
      <c r="AN324" s="367">
        <v>0</v>
      </c>
      <c r="AO324" s="367">
        <v>0</v>
      </c>
      <c r="AP324" s="367">
        <v>0</v>
      </c>
      <c r="AQ324" s="367">
        <v>0</v>
      </c>
      <c r="AR324" s="367">
        <v>0</v>
      </c>
      <c r="AS324" s="367">
        <v>0</v>
      </c>
      <c r="AT324" s="367">
        <v>0</v>
      </c>
      <c r="AU324" s="367">
        <v>0</v>
      </c>
      <c r="AV324" s="367">
        <v>0</v>
      </c>
      <c r="AW324" s="367">
        <v>0</v>
      </c>
      <c r="AX324" s="367">
        <v>0</v>
      </c>
      <c r="AY324" s="367">
        <v>0</v>
      </c>
      <c r="AZ324" s="367">
        <v>0</v>
      </c>
      <c r="BA324" s="367">
        <v>0</v>
      </c>
      <c r="BB324" s="367">
        <v>0</v>
      </c>
      <c r="BC324" s="367">
        <v>0</v>
      </c>
      <c r="BD324" s="367">
        <v>0</v>
      </c>
      <c r="BE324" s="367">
        <v>0</v>
      </c>
      <c r="BF324" s="367">
        <v>0</v>
      </c>
      <c r="BG324" s="367">
        <v>0</v>
      </c>
      <c r="BH324" s="367">
        <v>0</v>
      </c>
      <c r="BI324" s="367">
        <v>0</v>
      </c>
      <c r="BJ324" s="367">
        <v>0</v>
      </c>
      <c r="BK324" s="367">
        <v>0</v>
      </c>
      <c r="BL324" s="367">
        <v>0</v>
      </c>
      <c r="BM324" s="367">
        <v>0</v>
      </c>
      <c r="BN324" s="367">
        <v>0</v>
      </c>
      <c r="BO324" s="367">
        <v>0</v>
      </c>
      <c r="BP324" s="368"/>
      <c r="BQ324" s="355"/>
      <c r="BR324" s="355"/>
      <c r="BS324" s="355"/>
      <c r="BT324" s="355"/>
      <c r="BU324" s="355"/>
      <c r="BV324" s="355"/>
      <c r="BW324" s="355"/>
      <c r="BX324" s="355"/>
      <c r="BY324" s="355"/>
      <c r="BZ324" s="355"/>
      <c r="CA324" s="355"/>
      <c r="CB324" s="355"/>
      <c r="CC324" s="355"/>
      <c r="CD324" s="355"/>
      <c r="CE324" s="355"/>
      <c r="CF324" s="355"/>
      <c r="CG324" s="355"/>
      <c r="CH324" s="355"/>
      <c r="CI324" s="355"/>
      <c r="CJ324" s="355"/>
      <c r="CK324" s="355"/>
      <c r="CL324" s="355"/>
      <c r="CM324" s="355"/>
      <c r="CN324" s="356"/>
    </row>
    <row r="325" spans="2:92" ht="14.4" thickBot="1" x14ac:dyDescent="0.3">
      <c r="B32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5" s="1417" t="s">
        <v>2365</v>
      </c>
      <c r="D325" s="1418" t="s">
        <v>2017</v>
      </c>
      <c r="E325" s="1419" t="s">
        <v>770</v>
      </c>
      <c r="F325" s="1420" t="str">
        <f>VLOOKUP(TBL5_OptBen[[#This Row],[Option Type (defined list)]],'Option Typs_Grps'!B$2:C$47, 2, FALSE)</f>
        <v>Resource Options</v>
      </c>
      <c r="G325" s="1417" t="s">
        <v>1783</v>
      </c>
      <c r="H325" s="1418" t="s">
        <v>1947</v>
      </c>
      <c r="I325" s="1421" t="s">
        <v>1497</v>
      </c>
      <c r="J325" s="1422" t="s">
        <v>145</v>
      </c>
      <c r="K325" s="1423">
        <v>2</v>
      </c>
      <c r="L325" s="366"/>
      <c r="M325" s="366"/>
      <c r="N325" s="366"/>
      <c r="O325" s="1552"/>
      <c r="P325" s="1553"/>
      <c r="Q325" s="1554"/>
      <c r="R325" s="1392"/>
      <c r="S325" s="367"/>
      <c r="T325" s="367"/>
      <c r="U325" s="367"/>
      <c r="V325" s="367"/>
      <c r="W325" s="367"/>
      <c r="X325" s="367"/>
      <c r="Y325" s="367"/>
      <c r="Z325" s="367"/>
      <c r="AA325" s="367">
        <v>20</v>
      </c>
      <c r="AB325" s="367">
        <v>20</v>
      </c>
      <c r="AC325" s="367">
        <v>20</v>
      </c>
      <c r="AD325" s="367">
        <v>20</v>
      </c>
      <c r="AE325" s="367">
        <v>20</v>
      </c>
      <c r="AF325" s="367">
        <v>20</v>
      </c>
      <c r="AG325" s="367">
        <v>20</v>
      </c>
      <c r="AH325" s="367">
        <v>20</v>
      </c>
      <c r="AI325" s="367">
        <v>20</v>
      </c>
      <c r="AJ325" s="367">
        <v>20</v>
      </c>
      <c r="AK325" s="367">
        <v>20</v>
      </c>
      <c r="AL325" s="367">
        <v>20</v>
      </c>
      <c r="AM325" s="367">
        <v>20</v>
      </c>
      <c r="AN325" s="367">
        <v>20</v>
      </c>
      <c r="AO325" s="367">
        <v>20</v>
      </c>
      <c r="AP325" s="367">
        <v>20</v>
      </c>
      <c r="AQ325" s="367">
        <v>20</v>
      </c>
      <c r="AR325" s="367">
        <v>20</v>
      </c>
      <c r="AS325" s="367">
        <v>20</v>
      </c>
      <c r="AT325" s="367">
        <v>20</v>
      </c>
      <c r="AU325" s="367">
        <v>20</v>
      </c>
      <c r="AV325" s="367">
        <v>20</v>
      </c>
      <c r="AW325" s="367">
        <v>20</v>
      </c>
      <c r="AX325" s="367">
        <v>20</v>
      </c>
      <c r="AY325" s="367">
        <v>20</v>
      </c>
      <c r="AZ325" s="367">
        <v>20</v>
      </c>
      <c r="BA325" s="367">
        <v>20</v>
      </c>
      <c r="BB325" s="367">
        <v>20</v>
      </c>
      <c r="BC325" s="367">
        <v>20</v>
      </c>
      <c r="BD325" s="367">
        <v>20</v>
      </c>
      <c r="BE325" s="367">
        <v>20</v>
      </c>
      <c r="BF325" s="367">
        <v>20</v>
      </c>
      <c r="BG325" s="367">
        <v>20</v>
      </c>
      <c r="BH325" s="367">
        <v>20</v>
      </c>
      <c r="BI325" s="367">
        <v>20</v>
      </c>
      <c r="BJ325" s="367">
        <v>20</v>
      </c>
      <c r="BK325" s="367">
        <v>20</v>
      </c>
      <c r="BL325" s="367">
        <v>20</v>
      </c>
      <c r="BM325" s="367">
        <v>20</v>
      </c>
      <c r="BN325" s="367">
        <v>20</v>
      </c>
      <c r="BO325" s="367">
        <v>20</v>
      </c>
      <c r="BP325" s="368"/>
      <c r="BQ325" s="355"/>
      <c r="BR325" s="355"/>
      <c r="BS325" s="355"/>
      <c r="BT325" s="355"/>
      <c r="BU325" s="355"/>
      <c r="BV325" s="355"/>
      <c r="BW325" s="355"/>
      <c r="BX325" s="355"/>
      <c r="BY325" s="355"/>
      <c r="BZ325" s="355"/>
      <c r="CA325" s="355"/>
      <c r="CB325" s="355"/>
      <c r="CC325" s="355"/>
      <c r="CD325" s="355"/>
      <c r="CE325" s="355"/>
      <c r="CF325" s="355"/>
      <c r="CG325" s="355"/>
      <c r="CH325" s="355"/>
      <c r="CI325" s="355"/>
      <c r="CJ325" s="355"/>
      <c r="CK325" s="355"/>
      <c r="CL325" s="355"/>
      <c r="CM325" s="355"/>
      <c r="CN325" s="356"/>
    </row>
    <row r="326" spans="2:92" ht="14.4" thickBot="1" x14ac:dyDescent="0.3">
      <c r="B32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6" s="1417" t="s">
        <v>2365</v>
      </c>
      <c r="D326" s="1418" t="s">
        <v>2017</v>
      </c>
      <c r="E326" s="1419" t="s">
        <v>770</v>
      </c>
      <c r="F326" s="1420" t="str">
        <f>VLOOKUP(TBL5_OptBen[[#This Row],[Option Type (defined list)]],'Option Typs_Grps'!B$2:C$47, 2, FALSE)</f>
        <v>Resource Options</v>
      </c>
      <c r="G326" s="1417" t="s">
        <v>1783</v>
      </c>
      <c r="H326" s="1418" t="s">
        <v>1947</v>
      </c>
      <c r="I326" s="1421" t="s">
        <v>354</v>
      </c>
      <c r="J326" s="1422" t="s">
        <v>145</v>
      </c>
      <c r="K326" s="1423">
        <v>2</v>
      </c>
      <c r="L326" s="366"/>
      <c r="M326" s="366"/>
      <c r="N326" s="366"/>
      <c r="O326" s="1552"/>
      <c r="P326" s="1553"/>
      <c r="Q326" s="1554"/>
      <c r="R326" s="1392"/>
      <c r="S326" s="367"/>
      <c r="T326" s="367"/>
      <c r="U326" s="367"/>
      <c r="V326" s="367"/>
      <c r="W326" s="367"/>
      <c r="X326" s="367"/>
      <c r="Y326" s="367"/>
      <c r="Z326" s="367"/>
      <c r="AA326" s="367">
        <v>-20</v>
      </c>
      <c r="AB326" s="367">
        <v>-20</v>
      </c>
      <c r="AC326" s="367">
        <v>-20</v>
      </c>
      <c r="AD326" s="367">
        <v>-20</v>
      </c>
      <c r="AE326" s="367">
        <v>-20</v>
      </c>
      <c r="AF326" s="367">
        <v>-20</v>
      </c>
      <c r="AG326" s="367">
        <v>-20</v>
      </c>
      <c r="AH326" s="367">
        <v>-20</v>
      </c>
      <c r="AI326" s="367">
        <v>-20</v>
      </c>
      <c r="AJ326" s="367">
        <v>-20</v>
      </c>
      <c r="AK326" s="367">
        <v>-20</v>
      </c>
      <c r="AL326" s="367">
        <v>-20</v>
      </c>
      <c r="AM326" s="367">
        <v>-20</v>
      </c>
      <c r="AN326" s="367">
        <v>-20</v>
      </c>
      <c r="AO326" s="367">
        <v>-20</v>
      </c>
      <c r="AP326" s="367">
        <v>-20</v>
      </c>
      <c r="AQ326" s="367">
        <v>-20</v>
      </c>
      <c r="AR326" s="367">
        <v>-20</v>
      </c>
      <c r="AS326" s="367">
        <v>-20</v>
      </c>
      <c r="AT326" s="367">
        <v>-20</v>
      </c>
      <c r="AU326" s="367">
        <v>-20</v>
      </c>
      <c r="AV326" s="367">
        <v>-20</v>
      </c>
      <c r="AW326" s="367">
        <v>-20</v>
      </c>
      <c r="AX326" s="367">
        <v>-20</v>
      </c>
      <c r="AY326" s="367">
        <v>-20</v>
      </c>
      <c r="AZ326" s="367">
        <v>-20</v>
      </c>
      <c r="BA326" s="367">
        <v>-20</v>
      </c>
      <c r="BB326" s="367">
        <v>-20</v>
      </c>
      <c r="BC326" s="367">
        <v>-20</v>
      </c>
      <c r="BD326" s="367">
        <v>-20</v>
      </c>
      <c r="BE326" s="367">
        <v>-20</v>
      </c>
      <c r="BF326" s="367">
        <v>-20</v>
      </c>
      <c r="BG326" s="367">
        <v>-20</v>
      </c>
      <c r="BH326" s="367">
        <v>-20</v>
      </c>
      <c r="BI326" s="367">
        <v>-20</v>
      </c>
      <c r="BJ326" s="367">
        <v>-20</v>
      </c>
      <c r="BK326" s="367">
        <v>-20</v>
      </c>
      <c r="BL326" s="367">
        <v>-20</v>
      </c>
      <c r="BM326" s="367">
        <v>-20</v>
      </c>
      <c r="BN326" s="367">
        <v>-20</v>
      </c>
      <c r="BO326" s="367">
        <v>-20</v>
      </c>
      <c r="BP326" s="368"/>
      <c r="BQ326" s="355"/>
      <c r="BR326" s="355"/>
      <c r="BS326" s="355"/>
      <c r="BT326" s="355"/>
      <c r="BU326" s="355"/>
      <c r="BV326" s="355"/>
      <c r="BW326" s="355"/>
      <c r="BX326" s="355"/>
      <c r="BY326" s="355"/>
      <c r="BZ326" s="355"/>
      <c r="CA326" s="355"/>
      <c r="CB326" s="355"/>
      <c r="CC326" s="355"/>
      <c r="CD326" s="355"/>
      <c r="CE326" s="355"/>
      <c r="CF326" s="355"/>
      <c r="CG326" s="355"/>
      <c r="CH326" s="355"/>
      <c r="CI326" s="355"/>
      <c r="CJ326" s="355"/>
      <c r="CK326" s="355"/>
      <c r="CL326" s="355"/>
      <c r="CM326" s="355"/>
      <c r="CN326" s="356"/>
    </row>
    <row r="327" spans="2:92" ht="14.4" thickBot="1" x14ac:dyDescent="0.3">
      <c r="B32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7" s="1417" t="s">
        <v>2366</v>
      </c>
      <c r="D327" s="1418" t="s">
        <v>2018</v>
      </c>
      <c r="E327" s="1419" t="s">
        <v>766</v>
      </c>
      <c r="F327" s="1420" t="str">
        <f>VLOOKUP(TBL5_OptBen[[#This Row],[Option Type (defined list)]],'Option Typs_Grps'!B$2:C$47, 2, FALSE)</f>
        <v>Resource Options</v>
      </c>
      <c r="G327" s="1417" t="s">
        <v>1783</v>
      </c>
      <c r="H327" s="1418" t="s">
        <v>1947</v>
      </c>
      <c r="I327" s="1421" t="s">
        <v>354</v>
      </c>
      <c r="J327" s="1422" t="s">
        <v>145</v>
      </c>
      <c r="K327" s="1423">
        <v>2</v>
      </c>
      <c r="L327" s="366"/>
      <c r="M327" s="366"/>
      <c r="N327" s="366"/>
      <c r="O327" s="1552"/>
      <c r="P327" s="1553"/>
      <c r="Q327" s="1554"/>
      <c r="R327" s="1392"/>
      <c r="S327" s="367"/>
      <c r="T327" s="367"/>
      <c r="U327" s="367"/>
      <c r="V327" s="367"/>
      <c r="W327" s="367"/>
      <c r="X327" s="367"/>
      <c r="Y327" s="367"/>
      <c r="Z327" s="367"/>
      <c r="AA327" s="367">
        <v>20</v>
      </c>
      <c r="AB327" s="367">
        <v>20</v>
      </c>
      <c r="AC327" s="367">
        <v>20</v>
      </c>
      <c r="AD327" s="367">
        <v>20</v>
      </c>
      <c r="AE327" s="367">
        <v>20</v>
      </c>
      <c r="AF327" s="367">
        <v>20</v>
      </c>
      <c r="AG327" s="367">
        <v>20</v>
      </c>
      <c r="AH327" s="367">
        <v>60</v>
      </c>
      <c r="AI327" s="367">
        <v>60</v>
      </c>
      <c r="AJ327" s="367">
        <v>60</v>
      </c>
      <c r="AK327" s="367">
        <v>60</v>
      </c>
      <c r="AL327" s="367">
        <v>60</v>
      </c>
      <c r="AM327" s="367">
        <v>60</v>
      </c>
      <c r="AN327" s="367">
        <v>60</v>
      </c>
      <c r="AO327" s="367">
        <v>60</v>
      </c>
      <c r="AP327" s="367">
        <v>60</v>
      </c>
      <c r="AQ327" s="367">
        <v>60</v>
      </c>
      <c r="AR327" s="367">
        <v>60</v>
      </c>
      <c r="AS327" s="367">
        <v>60</v>
      </c>
      <c r="AT327" s="367">
        <v>60</v>
      </c>
      <c r="AU327" s="367">
        <v>60</v>
      </c>
      <c r="AV327" s="367">
        <v>60</v>
      </c>
      <c r="AW327" s="367">
        <v>60</v>
      </c>
      <c r="AX327" s="367">
        <v>60</v>
      </c>
      <c r="AY327" s="367">
        <v>60</v>
      </c>
      <c r="AZ327" s="367">
        <v>60</v>
      </c>
      <c r="BA327" s="367">
        <v>60</v>
      </c>
      <c r="BB327" s="367">
        <v>60</v>
      </c>
      <c r="BC327" s="367">
        <v>60</v>
      </c>
      <c r="BD327" s="367">
        <v>60</v>
      </c>
      <c r="BE327" s="367">
        <v>60</v>
      </c>
      <c r="BF327" s="367">
        <v>60</v>
      </c>
      <c r="BG327" s="367">
        <v>60</v>
      </c>
      <c r="BH327" s="367">
        <v>60</v>
      </c>
      <c r="BI327" s="367">
        <v>60</v>
      </c>
      <c r="BJ327" s="367">
        <v>60</v>
      </c>
      <c r="BK327" s="367">
        <v>60</v>
      </c>
      <c r="BL327" s="367">
        <v>60</v>
      </c>
      <c r="BM327" s="367">
        <v>60</v>
      </c>
      <c r="BN327" s="367">
        <v>60</v>
      </c>
      <c r="BO327" s="367">
        <v>60</v>
      </c>
      <c r="BP327" s="368"/>
      <c r="BQ327" s="355"/>
      <c r="BR327" s="355"/>
      <c r="BS327" s="355"/>
      <c r="BT327" s="355"/>
      <c r="BU327" s="355"/>
      <c r="BV327" s="355"/>
      <c r="BW327" s="355"/>
      <c r="BX327" s="355"/>
      <c r="BY327" s="355"/>
      <c r="BZ327" s="355"/>
      <c r="CA327" s="355"/>
      <c r="CB327" s="355"/>
      <c r="CC327" s="355"/>
      <c r="CD327" s="355"/>
      <c r="CE327" s="355"/>
      <c r="CF327" s="355"/>
      <c r="CG327" s="355"/>
      <c r="CH327" s="355"/>
      <c r="CI327" s="355"/>
      <c r="CJ327" s="355"/>
      <c r="CK327" s="355"/>
      <c r="CL327" s="355"/>
      <c r="CM327" s="355"/>
      <c r="CN327" s="356"/>
    </row>
    <row r="328" spans="2:92" ht="14.4" thickBot="1" x14ac:dyDescent="0.3">
      <c r="B32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8" s="1417" t="s">
        <v>2367</v>
      </c>
      <c r="D328" s="1418" t="s">
        <v>2368</v>
      </c>
      <c r="E328" s="1419" t="s">
        <v>768</v>
      </c>
      <c r="F328" s="1420" t="str">
        <f>VLOOKUP(TBL5_OptBen[[#This Row],[Option Type (defined list)]],'Option Typs_Grps'!B$2:C$47, 2, FALSE)</f>
        <v>Resource Options</v>
      </c>
      <c r="G328" s="1417" t="s">
        <v>1783</v>
      </c>
      <c r="H328" s="1418" t="s">
        <v>1947</v>
      </c>
      <c r="I328" s="1421" t="s">
        <v>354</v>
      </c>
      <c r="J328" s="1422" t="s">
        <v>145</v>
      </c>
      <c r="K328" s="1423">
        <v>2</v>
      </c>
      <c r="L328" s="366"/>
      <c r="M328" s="366"/>
      <c r="N328" s="366"/>
      <c r="O328" s="1552"/>
      <c r="P328" s="1553"/>
      <c r="Q328" s="1554"/>
      <c r="R328" s="1392"/>
      <c r="S328" s="367"/>
      <c r="T328" s="367"/>
      <c r="U328" s="367"/>
      <c r="V328" s="367"/>
      <c r="W328" s="367"/>
      <c r="X328" s="367"/>
      <c r="Y328" s="367"/>
      <c r="Z328" s="367"/>
      <c r="AA328" s="367"/>
      <c r="AB328" s="367"/>
      <c r="AC328" s="367"/>
      <c r="AD328" s="367"/>
      <c r="AE328" s="367"/>
      <c r="AF328" s="367"/>
      <c r="AG328" s="367"/>
      <c r="AH328" s="367">
        <v>-19.278004564300002</v>
      </c>
      <c r="AI328" s="367">
        <v>-18.749768564299998</v>
      </c>
      <c r="AJ328" s="367">
        <v>-17.199223564299999</v>
      </c>
      <c r="AK328" s="367">
        <v>-16.004980564299998</v>
      </c>
      <c r="AL328" s="367">
        <v>-13.4882042845</v>
      </c>
      <c r="AM328" s="367">
        <v>-14.6568012845</v>
      </c>
      <c r="AN328" s="367">
        <v>-15.584217284499999</v>
      </c>
      <c r="AO328" s="367">
        <v>-16.324964284499998</v>
      </c>
      <c r="AP328" s="367">
        <v>-17.059981284500001</v>
      </c>
      <c r="AQ328" s="367">
        <v>-13.183171168499999</v>
      </c>
      <c r="AR328" s="367">
        <v>-11.8884191685</v>
      </c>
      <c r="AS328" s="367">
        <v>-10.3344481685</v>
      </c>
      <c r="AT328" s="367">
        <v>-9.8113781684999992</v>
      </c>
      <c r="AU328" s="367">
        <v>-8.4501451685000006</v>
      </c>
      <c r="AV328" s="367"/>
      <c r="AW328" s="367">
        <v>-5.6515861684999997</v>
      </c>
      <c r="AX328" s="367"/>
      <c r="AY328" s="367"/>
      <c r="AZ328" s="367"/>
      <c r="BA328" s="367"/>
      <c r="BB328" s="367"/>
      <c r="BC328" s="367"/>
      <c r="BD328" s="367"/>
      <c r="BE328" s="367">
        <v>-0.13253024259999999</v>
      </c>
      <c r="BF328" s="367"/>
      <c r="BG328" s="367"/>
      <c r="BH328" s="367"/>
      <c r="BI328" s="367"/>
      <c r="BJ328" s="367"/>
      <c r="BK328" s="367"/>
      <c r="BL328" s="367"/>
      <c r="BM328" s="367"/>
      <c r="BN328" s="367"/>
      <c r="BO328" s="367"/>
      <c r="BP328" s="368"/>
      <c r="BQ328" s="355"/>
      <c r="BR328" s="355"/>
      <c r="BS328" s="355"/>
      <c r="BT328" s="355"/>
      <c r="BU328" s="355"/>
      <c r="BV328" s="355"/>
      <c r="BW328" s="355"/>
      <c r="BX328" s="355"/>
      <c r="BY328" s="355"/>
      <c r="BZ328" s="355"/>
      <c r="CA328" s="355"/>
      <c r="CB328" s="355"/>
      <c r="CC328" s="355"/>
      <c r="CD328" s="355"/>
      <c r="CE328" s="355"/>
      <c r="CF328" s="355"/>
      <c r="CG328" s="355"/>
      <c r="CH328" s="355"/>
      <c r="CI328" s="355"/>
      <c r="CJ328" s="355"/>
      <c r="CK328" s="355"/>
      <c r="CL328" s="355"/>
      <c r="CM328" s="355"/>
      <c r="CN328" s="356"/>
    </row>
    <row r="329" spans="2:92" ht="14.4" thickBot="1" x14ac:dyDescent="0.3">
      <c r="B32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9" s="1417" t="s">
        <v>2367</v>
      </c>
      <c r="D329" s="1418" t="s">
        <v>2368</v>
      </c>
      <c r="E329" s="1419" t="s">
        <v>768</v>
      </c>
      <c r="F329" s="1420" t="str">
        <f>VLOOKUP(TBL5_OptBen[[#This Row],[Option Type (defined list)]],'Option Typs_Grps'!B$2:C$47, 2, FALSE)</f>
        <v>Resource Options</v>
      </c>
      <c r="G329" s="1417" t="s">
        <v>1783</v>
      </c>
      <c r="H329" s="1418" t="s">
        <v>1947</v>
      </c>
      <c r="I329" s="1421" t="s">
        <v>1509</v>
      </c>
      <c r="J329" s="1422" t="s">
        <v>145</v>
      </c>
      <c r="K329" s="1423">
        <v>2</v>
      </c>
      <c r="L329" s="366"/>
      <c r="M329" s="366"/>
      <c r="N329" s="366"/>
      <c r="O329" s="1552"/>
      <c r="P329" s="1553"/>
      <c r="Q329" s="1554"/>
      <c r="R329" s="1392"/>
      <c r="S329" s="367"/>
      <c r="T329" s="367"/>
      <c r="U329" s="367"/>
      <c r="V329" s="367"/>
      <c r="W329" s="367"/>
      <c r="X329" s="367"/>
      <c r="Y329" s="367"/>
      <c r="Z329" s="367"/>
      <c r="AA329" s="367"/>
      <c r="AB329" s="367"/>
      <c r="AC329" s="367"/>
      <c r="AD329" s="367"/>
      <c r="AE329" s="367"/>
      <c r="AF329" s="367"/>
      <c r="AG329" s="367"/>
      <c r="AH329" s="367">
        <v>40</v>
      </c>
      <c r="AI329" s="367">
        <v>40</v>
      </c>
      <c r="AJ329" s="367">
        <v>40</v>
      </c>
      <c r="AK329" s="367">
        <v>40</v>
      </c>
      <c r="AL329" s="367">
        <v>40</v>
      </c>
      <c r="AM329" s="367">
        <v>40</v>
      </c>
      <c r="AN329" s="367">
        <v>40</v>
      </c>
      <c r="AO329" s="367">
        <v>40</v>
      </c>
      <c r="AP329" s="367">
        <v>40</v>
      </c>
      <c r="AQ329" s="367">
        <v>40</v>
      </c>
      <c r="AR329" s="367">
        <v>40</v>
      </c>
      <c r="AS329" s="367">
        <v>40</v>
      </c>
      <c r="AT329" s="367">
        <v>40</v>
      </c>
      <c r="AU329" s="367">
        <v>40</v>
      </c>
      <c r="AV329" s="367">
        <v>7.7429611684999999</v>
      </c>
      <c r="AW329" s="367">
        <v>40</v>
      </c>
      <c r="AX329" s="367">
        <v>5.0835511684999997</v>
      </c>
      <c r="AY329" s="367">
        <v>3.7378971685</v>
      </c>
      <c r="AZ329" s="367">
        <v>2.3199946699999998</v>
      </c>
      <c r="BA329" s="367">
        <v>40</v>
      </c>
      <c r="BB329" s="367">
        <v>40</v>
      </c>
      <c r="BC329" s="367">
        <v>0</v>
      </c>
      <c r="BD329" s="367">
        <v>40</v>
      </c>
      <c r="BE329" s="367">
        <v>40</v>
      </c>
      <c r="BF329" s="367">
        <v>40</v>
      </c>
      <c r="BG329" s="367">
        <v>40</v>
      </c>
      <c r="BH329" s="367">
        <v>40</v>
      </c>
      <c r="BI329" s="367">
        <v>40</v>
      </c>
      <c r="BJ329" s="367">
        <v>40</v>
      </c>
      <c r="BK329" s="367">
        <v>40</v>
      </c>
      <c r="BL329" s="367">
        <v>40</v>
      </c>
      <c r="BM329" s="367">
        <v>40</v>
      </c>
      <c r="BN329" s="367">
        <v>0</v>
      </c>
      <c r="BO329" s="367">
        <v>0</v>
      </c>
      <c r="BP329" s="368"/>
      <c r="BQ329" s="355"/>
      <c r="BR329" s="355"/>
      <c r="BS329" s="355"/>
      <c r="BT329" s="355"/>
      <c r="BU329" s="355"/>
      <c r="BV329" s="355"/>
      <c r="BW329" s="355"/>
      <c r="BX329" s="355"/>
      <c r="BY329" s="355"/>
      <c r="BZ329" s="355"/>
      <c r="CA329" s="355"/>
      <c r="CB329" s="355"/>
      <c r="CC329" s="355"/>
      <c r="CD329" s="355"/>
      <c r="CE329" s="355"/>
      <c r="CF329" s="355"/>
      <c r="CG329" s="355"/>
      <c r="CH329" s="355"/>
      <c r="CI329" s="355"/>
      <c r="CJ329" s="355"/>
      <c r="CK329" s="355"/>
      <c r="CL329" s="355"/>
      <c r="CM329" s="355"/>
      <c r="CN329" s="356"/>
    </row>
    <row r="330" spans="2:92" ht="14.4" thickBot="1" x14ac:dyDescent="0.3">
      <c r="B33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30" s="1417" t="s">
        <v>2367</v>
      </c>
      <c r="D330" s="1418" t="s">
        <v>2368</v>
      </c>
      <c r="E330" s="1419" t="s">
        <v>768</v>
      </c>
      <c r="F330" s="1420" t="str">
        <f>VLOOKUP(TBL5_OptBen[[#This Row],[Option Type (defined list)]],'Option Typs_Grps'!B$2:C$47, 2, FALSE)</f>
        <v>Resource Options</v>
      </c>
      <c r="G330" s="1417" t="s">
        <v>1783</v>
      </c>
      <c r="H330" s="1418" t="s">
        <v>1947</v>
      </c>
      <c r="I330" s="1421" t="s">
        <v>354</v>
      </c>
      <c r="J330" s="1422" t="s">
        <v>145</v>
      </c>
      <c r="K330" s="1423">
        <v>2</v>
      </c>
      <c r="L330" s="366"/>
      <c r="M330" s="366"/>
      <c r="N330" s="366"/>
      <c r="O330" s="1552"/>
      <c r="P330" s="1553"/>
      <c r="Q330" s="1554"/>
      <c r="R330" s="1392"/>
      <c r="S330" s="367"/>
      <c r="T330" s="367"/>
      <c r="U330" s="367"/>
      <c r="V330" s="367"/>
      <c r="W330" s="367"/>
      <c r="X330" s="367"/>
      <c r="Y330" s="367"/>
      <c r="Z330" s="367"/>
      <c r="AA330" s="367"/>
      <c r="AB330" s="367"/>
      <c r="AC330" s="367"/>
      <c r="AD330" s="367"/>
      <c r="AE330" s="367"/>
      <c r="AF330" s="367"/>
      <c r="AG330" s="367"/>
      <c r="AH330" s="367">
        <v>-20.721995435699998</v>
      </c>
      <c r="AI330" s="367">
        <v>-21.250231435700002</v>
      </c>
      <c r="AJ330" s="367">
        <v>-22.800776435700001</v>
      </c>
      <c r="AK330" s="367">
        <v>-23.995019435700002</v>
      </c>
      <c r="AL330" s="367">
        <v>-26.5117957155</v>
      </c>
      <c r="AM330" s="367">
        <v>-25.343198715500002</v>
      </c>
      <c r="AN330" s="367">
        <v>-24.415782715500001</v>
      </c>
      <c r="AO330" s="367">
        <v>-23.675035715500002</v>
      </c>
      <c r="AP330" s="367">
        <v>-22.940018715499999</v>
      </c>
      <c r="AQ330" s="367">
        <v>-26.816828831500001</v>
      </c>
      <c r="AR330" s="367">
        <v>-28.1115808315</v>
      </c>
      <c r="AS330" s="367">
        <v>-29.6655518315</v>
      </c>
      <c r="AT330" s="367">
        <v>-30.188621831500001</v>
      </c>
      <c r="AU330" s="367">
        <v>-31.549854831499999</v>
      </c>
      <c r="AV330" s="367">
        <v>0</v>
      </c>
      <c r="AW330" s="367">
        <v>-34.348413831499997</v>
      </c>
      <c r="AX330" s="367">
        <v>0</v>
      </c>
      <c r="AY330" s="367">
        <v>0</v>
      </c>
      <c r="AZ330" s="367">
        <v>0</v>
      </c>
      <c r="BA330" s="367">
        <v>-40</v>
      </c>
      <c r="BB330" s="367">
        <v>-40</v>
      </c>
      <c r="BC330" s="367">
        <v>0</v>
      </c>
      <c r="BD330" s="367">
        <v>-40</v>
      </c>
      <c r="BE330" s="367">
        <v>-39.867469757400002</v>
      </c>
      <c r="BF330" s="367">
        <v>-40</v>
      </c>
      <c r="BG330" s="367">
        <v>-40</v>
      </c>
      <c r="BH330" s="367">
        <v>-40</v>
      </c>
      <c r="BI330" s="367">
        <v>-40</v>
      </c>
      <c r="BJ330" s="367">
        <v>-40</v>
      </c>
      <c r="BK330" s="367">
        <v>-40</v>
      </c>
      <c r="BL330" s="367">
        <v>-40</v>
      </c>
      <c r="BM330" s="367">
        <v>-40</v>
      </c>
      <c r="BN330" s="367">
        <v>0</v>
      </c>
      <c r="BO330" s="367">
        <v>0</v>
      </c>
      <c r="BP330" s="368"/>
      <c r="BQ330" s="355"/>
      <c r="BR330" s="355"/>
      <c r="BS330" s="355"/>
      <c r="BT330" s="355"/>
      <c r="BU330" s="355"/>
      <c r="BV330" s="355"/>
      <c r="BW330" s="355"/>
      <c r="BX330" s="355"/>
      <c r="BY330" s="355"/>
      <c r="BZ330" s="355"/>
      <c r="CA330" s="355"/>
      <c r="CB330" s="355"/>
      <c r="CC330" s="355"/>
      <c r="CD330" s="355"/>
      <c r="CE330" s="355"/>
      <c r="CF330" s="355"/>
      <c r="CG330" s="355"/>
      <c r="CH330" s="355"/>
      <c r="CI330" s="355"/>
      <c r="CJ330" s="355"/>
      <c r="CK330" s="355"/>
      <c r="CL330" s="355"/>
      <c r="CM330" s="355"/>
      <c r="CN330" s="356"/>
    </row>
    <row r="331" spans="2:92" ht="14.4" thickBot="1" x14ac:dyDescent="0.3">
      <c r="B33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31" s="1417" t="s">
        <v>2369</v>
      </c>
      <c r="D331" s="1418" t="s">
        <v>2370</v>
      </c>
      <c r="E331" s="1419" t="s">
        <v>768</v>
      </c>
      <c r="F331" s="1420" t="str">
        <f>VLOOKUP(TBL5_OptBen[[#This Row],[Option Type (defined list)]],'Option Typs_Grps'!B$2:C$47, 2, FALSE)</f>
        <v>Resource Options</v>
      </c>
      <c r="G331" s="1417" t="s">
        <v>1783</v>
      </c>
      <c r="H331" s="1418" t="s">
        <v>1947</v>
      </c>
      <c r="I331" s="1421" t="s">
        <v>354</v>
      </c>
      <c r="J331" s="1422" t="s">
        <v>145</v>
      </c>
      <c r="K331" s="1423">
        <v>2</v>
      </c>
      <c r="L331" s="366"/>
      <c r="M331" s="366"/>
      <c r="N331" s="366"/>
      <c r="O331" s="1552"/>
      <c r="P331" s="1553"/>
      <c r="Q331" s="1554"/>
      <c r="R331" s="1392"/>
      <c r="S331" s="367"/>
      <c r="T331" s="367"/>
      <c r="U331" s="367"/>
      <c r="V331" s="367"/>
      <c r="W331" s="367"/>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c r="AS331" s="367"/>
      <c r="AT331" s="367"/>
      <c r="AU331" s="367"/>
      <c r="AV331" s="367">
        <v>-7.7429611684999999</v>
      </c>
      <c r="AW331" s="367"/>
      <c r="AX331" s="367">
        <v>-5.0835511684999997</v>
      </c>
      <c r="AY331" s="367">
        <v>-3.7378971685</v>
      </c>
      <c r="AZ331" s="367">
        <v>-2.3199946699999998</v>
      </c>
      <c r="BA331" s="367"/>
      <c r="BB331" s="367"/>
      <c r="BC331" s="367"/>
      <c r="BD331" s="367"/>
      <c r="BE331" s="367"/>
      <c r="BF331" s="367"/>
      <c r="BG331" s="367"/>
      <c r="BH331" s="367"/>
      <c r="BI331" s="367"/>
      <c r="BJ331" s="367"/>
      <c r="BK331" s="367"/>
      <c r="BL331" s="367"/>
      <c r="BM331" s="367"/>
      <c r="BN331" s="367"/>
      <c r="BO331" s="367"/>
      <c r="BP331" s="368"/>
      <c r="BQ331" s="355"/>
      <c r="BR331" s="355"/>
      <c r="BS331" s="355"/>
      <c r="BT331" s="355"/>
      <c r="BU331" s="355"/>
      <c r="BV331" s="355"/>
      <c r="BW331" s="355"/>
      <c r="BX331" s="355"/>
      <c r="BY331" s="355"/>
      <c r="BZ331" s="355"/>
      <c r="CA331" s="355"/>
      <c r="CB331" s="355"/>
      <c r="CC331" s="355"/>
      <c r="CD331" s="355"/>
      <c r="CE331" s="355"/>
      <c r="CF331" s="355"/>
      <c r="CG331" s="355"/>
      <c r="CH331" s="355"/>
      <c r="CI331" s="355"/>
      <c r="CJ331" s="355"/>
      <c r="CK331" s="355"/>
      <c r="CL331" s="355"/>
      <c r="CM331" s="355"/>
      <c r="CN331" s="356"/>
    </row>
    <row r="332" spans="2:92" ht="14.4" thickBot="1" x14ac:dyDescent="0.3">
      <c r="B33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32" s="1417" t="s">
        <v>2369</v>
      </c>
      <c r="D332" s="1418" t="s">
        <v>2370</v>
      </c>
      <c r="E332" s="1419" t="s">
        <v>768</v>
      </c>
      <c r="F332" s="1420" t="str">
        <f>VLOOKUP(TBL5_OptBen[[#This Row],[Option Type (defined list)]],'Option Typs_Grps'!B$2:C$47, 2, FALSE)</f>
        <v>Resource Options</v>
      </c>
      <c r="G332" s="1417" t="s">
        <v>1783</v>
      </c>
      <c r="H332" s="1418" t="s">
        <v>1947</v>
      </c>
      <c r="I332" s="1421" t="s">
        <v>1509</v>
      </c>
      <c r="J332" s="1422" t="s">
        <v>145</v>
      </c>
      <c r="K332" s="1423">
        <v>2</v>
      </c>
      <c r="L332" s="366"/>
      <c r="M332" s="366"/>
      <c r="N332" s="366"/>
      <c r="O332" s="1552"/>
      <c r="P332" s="1553"/>
      <c r="Q332" s="1554"/>
      <c r="R332" s="1392"/>
      <c r="S332" s="367"/>
      <c r="T332" s="367"/>
      <c r="U332" s="367"/>
      <c r="V332" s="367"/>
      <c r="W332" s="367"/>
      <c r="X332" s="367"/>
      <c r="Y332" s="367"/>
      <c r="Z332" s="367"/>
      <c r="AA332" s="367"/>
      <c r="AB332" s="367"/>
      <c r="AC332" s="367"/>
      <c r="AD332" s="367"/>
      <c r="AE332" s="367"/>
      <c r="AF332" s="367"/>
      <c r="AG332" s="367"/>
      <c r="AH332" s="367">
        <v>0</v>
      </c>
      <c r="AI332" s="367">
        <v>0</v>
      </c>
      <c r="AJ332" s="367">
        <v>0</v>
      </c>
      <c r="AK332" s="367">
        <v>0</v>
      </c>
      <c r="AL332" s="367">
        <v>0</v>
      </c>
      <c r="AM332" s="367">
        <v>0</v>
      </c>
      <c r="AN332" s="367">
        <v>0</v>
      </c>
      <c r="AO332" s="367">
        <v>0</v>
      </c>
      <c r="AP332" s="367">
        <v>0</v>
      </c>
      <c r="AQ332" s="367">
        <v>0</v>
      </c>
      <c r="AR332" s="367">
        <v>0</v>
      </c>
      <c r="AS332" s="367">
        <v>0</v>
      </c>
      <c r="AT332" s="367">
        <v>0</v>
      </c>
      <c r="AU332" s="367">
        <v>0</v>
      </c>
      <c r="AV332" s="367">
        <v>32.257038831499997</v>
      </c>
      <c r="AW332" s="367">
        <v>0</v>
      </c>
      <c r="AX332" s="367">
        <v>34.916448831499999</v>
      </c>
      <c r="AY332" s="367">
        <v>36.262102831500002</v>
      </c>
      <c r="AZ332" s="367">
        <v>37.68000533</v>
      </c>
      <c r="BA332" s="367">
        <v>0</v>
      </c>
      <c r="BB332" s="367">
        <v>0</v>
      </c>
      <c r="BC332" s="367">
        <v>40</v>
      </c>
      <c r="BD332" s="367">
        <v>0</v>
      </c>
      <c r="BE332" s="367">
        <v>0</v>
      </c>
      <c r="BF332" s="367">
        <v>0</v>
      </c>
      <c r="BG332" s="367">
        <v>0</v>
      </c>
      <c r="BH332" s="367">
        <v>0</v>
      </c>
      <c r="BI332" s="367">
        <v>0</v>
      </c>
      <c r="BJ332" s="367">
        <v>0</v>
      </c>
      <c r="BK332" s="367">
        <v>0</v>
      </c>
      <c r="BL332" s="367">
        <v>0</v>
      </c>
      <c r="BM332" s="367">
        <v>0</v>
      </c>
      <c r="BN332" s="367">
        <v>40</v>
      </c>
      <c r="BO332" s="367">
        <v>40</v>
      </c>
      <c r="BP332" s="368"/>
      <c r="BQ332" s="355"/>
      <c r="BR332" s="355"/>
      <c r="BS332" s="355"/>
      <c r="BT332" s="355"/>
      <c r="BU332" s="355"/>
      <c r="BV332" s="355"/>
      <c r="BW332" s="355"/>
      <c r="BX332" s="355"/>
      <c r="BY332" s="355"/>
      <c r="BZ332" s="355"/>
      <c r="CA332" s="355"/>
      <c r="CB332" s="355"/>
      <c r="CC332" s="355"/>
      <c r="CD332" s="355"/>
      <c r="CE332" s="355"/>
      <c r="CF332" s="355"/>
      <c r="CG332" s="355"/>
      <c r="CH332" s="355"/>
      <c r="CI332" s="355"/>
      <c r="CJ332" s="355"/>
      <c r="CK332" s="355"/>
      <c r="CL332" s="355"/>
      <c r="CM332" s="355"/>
      <c r="CN332" s="356"/>
    </row>
    <row r="333" spans="2:92" ht="14.4" thickBot="1" x14ac:dyDescent="0.3">
      <c r="B33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33" s="1417" t="s">
        <v>2369</v>
      </c>
      <c r="D333" s="1418" t="s">
        <v>2370</v>
      </c>
      <c r="E333" s="1419" t="s">
        <v>768</v>
      </c>
      <c r="F333" s="1420" t="str">
        <f>VLOOKUP(TBL5_OptBen[[#This Row],[Option Type (defined list)]],'Option Typs_Grps'!B$2:C$47, 2, FALSE)</f>
        <v>Resource Options</v>
      </c>
      <c r="G333" s="1417" t="s">
        <v>1783</v>
      </c>
      <c r="H333" s="1418" t="s">
        <v>1947</v>
      </c>
      <c r="I333" s="1421" t="s">
        <v>354</v>
      </c>
      <c r="J333" s="1422" t="s">
        <v>145</v>
      </c>
      <c r="K333" s="1423">
        <v>2</v>
      </c>
      <c r="L333" s="366"/>
      <c r="M333" s="366"/>
      <c r="N333" s="366"/>
      <c r="O333" s="1552"/>
      <c r="P333" s="1553"/>
      <c r="Q333" s="1554"/>
      <c r="R333" s="1392"/>
      <c r="S333" s="367"/>
      <c r="T333" s="367"/>
      <c r="U333" s="367"/>
      <c r="V333" s="367"/>
      <c r="W333" s="367"/>
      <c r="X333" s="367"/>
      <c r="Y333" s="367"/>
      <c r="Z333" s="367"/>
      <c r="AA333" s="367"/>
      <c r="AB333" s="367"/>
      <c r="AC333" s="367"/>
      <c r="AD333" s="367"/>
      <c r="AE333" s="367"/>
      <c r="AF333" s="367"/>
      <c r="AG333" s="367"/>
      <c r="AH333" s="367">
        <v>0</v>
      </c>
      <c r="AI333" s="367">
        <v>0</v>
      </c>
      <c r="AJ333" s="367">
        <v>0</v>
      </c>
      <c r="AK333" s="367">
        <v>0</v>
      </c>
      <c r="AL333" s="367">
        <v>0</v>
      </c>
      <c r="AM333" s="367">
        <v>0</v>
      </c>
      <c r="AN333" s="367">
        <v>0</v>
      </c>
      <c r="AO333" s="367">
        <v>0</v>
      </c>
      <c r="AP333" s="367">
        <v>0</v>
      </c>
      <c r="AQ333" s="367">
        <v>0</v>
      </c>
      <c r="AR333" s="367">
        <v>0</v>
      </c>
      <c r="AS333" s="367">
        <v>0</v>
      </c>
      <c r="AT333" s="367">
        <v>0</v>
      </c>
      <c r="AU333" s="367">
        <v>0</v>
      </c>
      <c r="AV333" s="367">
        <v>-32.257038831499997</v>
      </c>
      <c r="AW333" s="367">
        <v>0</v>
      </c>
      <c r="AX333" s="367">
        <v>-34.916448831499999</v>
      </c>
      <c r="AY333" s="367">
        <v>-36.262102831500002</v>
      </c>
      <c r="AZ333" s="367">
        <v>-37.68000533</v>
      </c>
      <c r="BA333" s="367">
        <v>0</v>
      </c>
      <c r="BB333" s="367">
        <v>0</v>
      </c>
      <c r="BC333" s="367">
        <v>-40</v>
      </c>
      <c r="BD333" s="367">
        <v>0</v>
      </c>
      <c r="BE333" s="367">
        <v>0</v>
      </c>
      <c r="BF333" s="367">
        <v>0</v>
      </c>
      <c r="BG333" s="367">
        <v>0</v>
      </c>
      <c r="BH333" s="367">
        <v>0</v>
      </c>
      <c r="BI333" s="367">
        <v>0</v>
      </c>
      <c r="BJ333" s="367">
        <v>0</v>
      </c>
      <c r="BK333" s="367">
        <v>0</v>
      </c>
      <c r="BL333" s="367">
        <v>0</v>
      </c>
      <c r="BM333" s="367">
        <v>0</v>
      </c>
      <c r="BN333" s="367">
        <v>-40</v>
      </c>
      <c r="BO333" s="367">
        <v>-40</v>
      </c>
      <c r="BP333" s="368"/>
      <c r="BQ333" s="355"/>
      <c r="BR333" s="355"/>
      <c r="BS333" s="355"/>
      <c r="BT333" s="355"/>
      <c r="BU333" s="355"/>
      <c r="BV333" s="355"/>
      <c r="BW333" s="355"/>
      <c r="BX333" s="355"/>
      <c r="BY333" s="355"/>
      <c r="BZ333" s="355"/>
      <c r="CA333" s="355"/>
      <c r="CB333" s="355"/>
      <c r="CC333" s="355"/>
      <c r="CD333" s="355"/>
      <c r="CE333" s="355"/>
      <c r="CF333" s="355"/>
      <c r="CG333" s="355"/>
      <c r="CH333" s="355"/>
      <c r="CI333" s="355"/>
      <c r="CJ333" s="355"/>
      <c r="CK333" s="355"/>
      <c r="CL333" s="355"/>
      <c r="CM333" s="355"/>
      <c r="CN333" s="356"/>
    </row>
    <row r="334" spans="2:92" ht="14.4" thickBot="1" x14ac:dyDescent="0.3">
      <c r="B33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4" s="1417" t="s">
        <v>2371</v>
      </c>
      <c r="D334" s="1418" t="s">
        <v>2013</v>
      </c>
      <c r="E334" s="1419" t="s">
        <v>774</v>
      </c>
      <c r="F334" s="1420" t="str">
        <f>VLOOKUP(TBL5_OptBen[[#This Row],[Option Type (defined list)]],'Option Typs_Grps'!B$2:C$47, 2, FALSE)</f>
        <v>Distribution Options</v>
      </c>
      <c r="G334" s="1417" t="s">
        <v>1783</v>
      </c>
      <c r="H334" s="1418" t="s">
        <v>1947</v>
      </c>
      <c r="I334" s="1421" t="s">
        <v>1497</v>
      </c>
      <c r="J334" s="1422" t="s">
        <v>145</v>
      </c>
      <c r="K334" s="1423">
        <v>2</v>
      </c>
      <c r="L334" s="366"/>
      <c r="M334" s="366"/>
      <c r="N334" s="366"/>
      <c r="O334" s="1552"/>
      <c r="P334" s="1553"/>
      <c r="Q334" s="1554"/>
      <c r="R334" s="1392"/>
      <c r="S334" s="367"/>
      <c r="T334" s="367"/>
      <c r="U334" s="367"/>
      <c r="V334" s="367">
        <v>15</v>
      </c>
      <c r="W334" s="367">
        <v>15</v>
      </c>
      <c r="X334" s="367">
        <v>15</v>
      </c>
      <c r="Y334" s="367">
        <v>14.2442723355</v>
      </c>
      <c r="Z334" s="367">
        <v>12.257596447399999</v>
      </c>
      <c r="AA334" s="367">
        <v>5.4852805591999996</v>
      </c>
      <c r="AB334" s="367">
        <v>9.3174005591999993</v>
      </c>
      <c r="AC334" s="367">
        <v>10.201130559199999</v>
      </c>
      <c r="AD334" s="367">
        <v>11.5149705592</v>
      </c>
      <c r="AE334" s="367">
        <v>13.1230805592</v>
      </c>
      <c r="AF334" s="367">
        <v>0</v>
      </c>
      <c r="AG334" s="367">
        <v>0</v>
      </c>
      <c r="AH334" s="367">
        <v>0</v>
      </c>
      <c r="AI334" s="367">
        <v>0</v>
      </c>
      <c r="AJ334" s="367">
        <v>0</v>
      </c>
      <c r="AK334" s="367">
        <v>0</v>
      </c>
      <c r="AL334" s="367">
        <v>0</v>
      </c>
      <c r="AM334" s="367">
        <v>0</v>
      </c>
      <c r="AN334" s="367">
        <v>0</v>
      </c>
      <c r="AO334" s="367">
        <v>0</v>
      </c>
      <c r="AP334" s="367">
        <v>0</v>
      </c>
      <c r="AQ334" s="367">
        <v>0</v>
      </c>
      <c r="AR334" s="367">
        <v>0</v>
      </c>
      <c r="AS334" s="367">
        <v>0</v>
      </c>
      <c r="AT334" s="367">
        <v>0</v>
      </c>
      <c r="AU334" s="367">
        <v>0</v>
      </c>
      <c r="AV334" s="367">
        <v>0</v>
      </c>
      <c r="AW334" s="367">
        <v>0</v>
      </c>
      <c r="AX334" s="367">
        <v>0</v>
      </c>
      <c r="AY334" s="367">
        <v>0</v>
      </c>
      <c r="AZ334" s="367">
        <v>0</v>
      </c>
      <c r="BA334" s="367">
        <v>0</v>
      </c>
      <c r="BB334" s="367">
        <v>0</v>
      </c>
      <c r="BC334" s="367">
        <v>0</v>
      </c>
      <c r="BD334" s="367">
        <v>0</v>
      </c>
      <c r="BE334" s="367">
        <v>0</v>
      </c>
      <c r="BF334" s="367">
        <v>0</v>
      </c>
      <c r="BG334" s="367">
        <v>0</v>
      </c>
      <c r="BH334" s="367">
        <v>0</v>
      </c>
      <c r="BI334" s="367">
        <v>0</v>
      </c>
      <c r="BJ334" s="367">
        <v>0</v>
      </c>
      <c r="BK334" s="367">
        <v>0</v>
      </c>
      <c r="BL334" s="367">
        <v>0</v>
      </c>
      <c r="BM334" s="367">
        <v>0</v>
      </c>
      <c r="BN334" s="367">
        <v>0</v>
      </c>
      <c r="BO334" s="367">
        <v>0</v>
      </c>
      <c r="BP334" s="368"/>
      <c r="BQ334" s="355"/>
      <c r="BR334" s="355"/>
      <c r="BS334" s="355"/>
      <c r="BT334" s="355"/>
      <c r="BU334" s="355"/>
      <c r="BV334" s="355"/>
      <c r="BW334" s="355"/>
      <c r="BX334" s="355"/>
      <c r="BY334" s="355"/>
      <c r="BZ334" s="355"/>
      <c r="CA334" s="355"/>
      <c r="CB334" s="355"/>
      <c r="CC334" s="355"/>
      <c r="CD334" s="355"/>
      <c r="CE334" s="355"/>
      <c r="CF334" s="355"/>
      <c r="CG334" s="355"/>
      <c r="CH334" s="355"/>
      <c r="CI334" s="355"/>
      <c r="CJ334" s="355"/>
      <c r="CK334" s="355"/>
      <c r="CL334" s="355"/>
      <c r="CM334" s="355"/>
      <c r="CN334" s="356"/>
    </row>
    <row r="335" spans="2:92" ht="14.4" thickBot="1" x14ac:dyDescent="0.3">
      <c r="B33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5" s="1417" t="s">
        <v>2371</v>
      </c>
      <c r="D335" s="1418" t="s">
        <v>2013</v>
      </c>
      <c r="E335" s="1419" t="s">
        <v>774</v>
      </c>
      <c r="F335" s="1420" t="str">
        <f>VLOOKUP(TBL5_OptBen[[#This Row],[Option Type (defined list)]],'Option Typs_Grps'!B$2:C$47, 2, FALSE)</f>
        <v>Distribution Options</v>
      </c>
      <c r="G335" s="1417" t="s">
        <v>1783</v>
      </c>
      <c r="H335" s="1418" t="s">
        <v>1947</v>
      </c>
      <c r="I335" s="1421" t="s">
        <v>354</v>
      </c>
      <c r="J335" s="1422" t="s">
        <v>145</v>
      </c>
      <c r="K335" s="1423">
        <v>2</v>
      </c>
      <c r="L335" s="366"/>
      <c r="M335" s="366"/>
      <c r="N335" s="366"/>
      <c r="O335" s="1552"/>
      <c r="P335" s="1553"/>
      <c r="Q335" s="1554"/>
      <c r="R335" s="1392"/>
      <c r="S335" s="367"/>
      <c r="T335" s="367"/>
      <c r="U335" s="367"/>
      <c r="V335" s="367">
        <v>-15</v>
      </c>
      <c r="W335" s="367">
        <v>-15</v>
      </c>
      <c r="X335" s="367">
        <v>-15</v>
      </c>
      <c r="Y335" s="367">
        <v>-14.2442723355</v>
      </c>
      <c r="Z335" s="367">
        <v>-12.257596447399999</v>
      </c>
      <c r="AA335" s="367">
        <v>-5.4852805591999996</v>
      </c>
      <c r="AB335" s="367">
        <v>-9.3174005591999993</v>
      </c>
      <c r="AC335" s="367">
        <v>-10.201130559199999</v>
      </c>
      <c r="AD335" s="367">
        <v>-11.5149705592</v>
      </c>
      <c r="AE335" s="367">
        <v>-13.1230805592</v>
      </c>
      <c r="AF335" s="367">
        <v>0</v>
      </c>
      <c r="AG335" s="367">
        <v>0</v>
      </c>
      <c r="AH335" s="367">
        <v>0</v>
      </c>
      <c r="AI335" s="367">
        <v>0</v>
      </c>
      <c r="AJ335" s="367">
        <v>0</v>
      </c>
      <c r="AK335" s="367">
        <v>0</v>
      </c>
      <c r="AL335" s="367">
        <v>0</v>
      </c>
      <c r="AM335" s="367">
        <v>0</v>
      </c>
      <c r="AN335" s="367">
        <v>0</v>
      </c>
      <c r="AO335" s="367">
        <v>0</v>
      </c>
      <c r="AP335" s="367">
        <v>0</v>
      </c>
      <c r="AQ335" s="367">
        <v>0</v>
      </c>
      <c r="AR335" s="367">
        <v>0</v>
      </c>
      <c r="AS335" s="367">
        <v>0</v>
      </c>
      <c r="AT335" s="367">
        <v>0</v>
      </c>
      <c r="AU335" s="367">
        <v>0</v>
      </c>
      <c r="AV335" s="367">
        <v>0</v>
      </c>
      <c r="AW335" s="367">
        <v>0</v>
      </c>
      <c r="AX335" s="367">
        <v>0</v>
      </c>
      <c r="AY335" s="367">
        <v>0</v>
      </c>
      <c r="AZ335" s="367">
        <v>0</v>
      </c>
      <c r="BA335" s="367">
        <v>0</v>
      </c>
      <c r="BB335" s="367">
        <v>0</v>
      </c>
      <c r="BC335" s="367">
        <v>0</v>
      </c>
      <c r="BD335" s="367">
        <v>0</v>
      </c>
      <c r="BE335" s="367">
        <v>0</v>
      </c>
      <c r="BF335" s="367">
        <v>0</v>
      </c>
      <c r="BG335" s="367">
        <v>0</v>
      </c>
      <c r="BH335" s="367">
        <v>0</v>
      </c>
      <c r="BI335" s="367">
        <v>0</v>
      </c>
      <c r="BJ335" s="367">
        <v>0</v>
      </c>
      <c r="BK335" s="367">
        <v>0</v>
      </c>
      <c r="BL335" s="367">
        <v>0</v>
      </c>
      <c r="BM335" s="367">
        <v>0</v>
      </c>
      <c r="BN335" s="367">
        <v>0</v>
      </c>
      <c r="BO335" s="367">
        <v>0</v>
      </c>
      <c r="BP335" s="368"/>
      <c r="BQ335" s="355"/>
      <c r="BR335" s="355"/>
      <c r="BS335" s="355"/>
      <c r="BT335" s="355"/>
      <c r="BU335" s="355"/>
      <c r="BV335" s="355"/>
      <c r="BW335" s="355"/>
      <c r="BX335" s="355"/>
      <c r="BY335" s="355"/>
      <c r="BZ335" s="355"/>
      <c r="CA335" s="355"/>
      <c r="CB335" s="355"/>
      <c r="CC335" s="355"/>
      <c r="CD335" s="355"/>
      <c r="CE335" s="355"/>
      <c r="CF335" s="355"/>
      <c r="CG335" s="355"/>
      <c r="CH335" s="355"/>
      <c r="CI335" s="355"/>
      <c r="CJ335" s="355"/>
      <c r="CK335" s="355"/>
      <c r="CL335" s="355"/>
      <c r="CM335" s="355"/>
      <c r="CN335" s="356"/>
    </row>
    <row r="336" spans="2:92" ht="14.4" thickBot="1" x14ac:dyDescent="0.3">
      <c r="B33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6" s="1417" t="s">
        <v>2372</v>
      </c>
      <c r="D336" s="1418" t="s">
        <v>2014</v>
      </c>
      <c r="E336" s="1419" t="s">
        <v>774</v>
      </c>
      <c r="F336" s="1420" t="str">
        <f>VLOOKUP(TBL5_OptBen[[#This Row],[Option Type (defined list)]],'Option Typs_Grps'!B$2:C$47, 2, FALSE)</f>
        <v>Distribution Options</v>
      </c>
      <c r="G336" s="1417" t="s">
        <v>1783</v>
      </c>
      <c r="H336" s="1418" t="s">
        <v>1947</v>
      </c>
      <c r="I336" s="1421" t="s">
        <v>1509</v>
      </c>
      <c r="J336" s="1422" t="s">
        <v>145</v>
      </c>
      <c r="K336" s="1423">
        <v>2</v>
      </c>
      <c r="L336" s="366"/>
      <c r="M336" s="366"/>
      <c r="N336" s="366">
        <v>0</v>
      </c>
      <c r="O336" s="1552">
        <v>0</v>
      </c>
      <c r="P336" s="1553">
        <v>0</v>
      </c>
      <c r="Q336" s="1554">
        <v>0</v>
      </c>
      <c r="R336" s="1392">
        <v>0</v>
      </c>
      <c r="S336" s="367">
        <v>0</v>
      </c>
      <c r="T336" s="367">
        <v>0</v>
      </c>
      <c r="U336" s="367">
        <v>0</v>
      </c>
      <c r="V336" s="367">
        <v>0</v>
      </c>
      <c r="W336" s="367">
        <v>0</v>
      </c>
      <c r="X336" s="367">
        <v>0</v>
      </c>
      <c r="Y336" s="367">
        <v>0</v>
      </c>
      <c r="Z336" s="367">
        <v>0</v>
      </c>
      <c r="AA336" s="367">
        <v>0</v>
      </c>
      <c r="AB336" s="367">
        <v>0</v>
      </c>
      <c r="AC336" s="367">
        <v>0</v>
      </c>
      <c r="AD336" s="367">
        <v>0</v>
      </c>
      <c r="AE336" s="367">
        <v>0</v>
      </c>
      <c r="AF336" s="367">
        <v>0</v>
      </c>
      <c r="AG336" s="367">
        <v>0</v>
      </c>
      <c r="AH336" s="367">
        <v>0</v>
      </c>
      <c r="AI336" s="367">
        <v>0</v>
      </c>
      <c r="AJ336" s="367">
        <v>0</v>
      </c>
      <c r="AK336" s="367">
        <v>0</v>
      </c>
      <c r="AL336" s="367">
        <v>0</v>
      </c>
      <c r="AM336" s="367">
        <v>0</v>
      </c>
      <c r="AN336" s="367">
        <v>0</v>
      </c>
      <c r="AO336" s="367">
        <v>0</v>
      </c>
      <c r="AP336" s="367">
        <v>0</v>
      </c>
      <c r="AQ336" s="367">
        <v>0</v>
      </c>
      <c r="AR336" s="367">
        <v>0</v>
      </c>
      <c r="AS336" s="367">
        <v>0</v>
      </c>
      <c r="AT336" s="367">
        <v>0</v>
      </c>
      <c r="AU336" s="367">
        <v>0</v>
      </c>
      <c r="AV336" s="367">
        <v>0</v>
      </c>
      <c r="AW336" s="367">
        <v>0</v>
      </c>
      <c r="AX336" s="367">
        <v>0</v>
      </c>
      <c r="AY336" s="367">
        <v>0</v>
      </c>
      <c r="AZ336" s="367">
        <v>0</v>
      </c>
      <c r="BA336" s="367">
        <v>0</v>
      </c>
      <c r="BB336" s="367">
        <v>0</v>
      </c>
      <c r="BC336" s="367">
        <v>0</v>
      </c>
      <c r="BD336" s="367">
        <v>0</v>
      </c>
      <c r="BE336" s="367">
        <v>0</v>
      </c>
      <c r="BF336" s="367">
        <v>0</v>
      </c>
      <c r="BG336" s="367">
        <v>0</v>
      </c>
      <c r="BH336" s="367">
        <v>0</v>
      </c>
      <c r="BI336" s="367">
        <v>0</v>
      </c>
      <c r="BJ336" s="367">
        <v>0</v>
      </c>
      <c r="BK336" s="367">
        <v>0</v>
      </c>
      <c r="BL336" s="367">
        <v>0</v>
      </c>
      <c r="BM336" s="367">
        <v>0</v>
      </c>
      <c r="BN336" s="367">
        <v>0</v>
      </c>
      <c r="BO336" s="367">
        <v>0</v>
      </c>
      <c r="BP336" s="368"/>
      <c r="BQ336" s="355"/>
      <c r="BR336" s="355"/>
      <c r="BS336" s="355"/>
      <c r="BT336" s="355"/>
      <c r="BU336" s="355"/>
      <c r="BV336" s="355"/>
      <c r="BW336" s="355"/>
      <c r="BX336" s="355"/>
      <c r="BY336" s="355"/>
      <c r="BZ336" s="355"/>
      <c r="CA336" s="355"/>
      <c r="CB336" s="355"/>
      <c r="CC336" s="355"/>
      <c r="CD336" s="355"/>
      <c r="CE336" s="355"/>
      <c r="CF336" s="355"/>
      <c r="CG336" s="355"/>
      <c r="CH336" s="355"/>
      <c r="CI336" s="355"/>
      <c r="CJ336" s="355"/>
      <c r="CK336" s="355"/>
      <c r="CL336" s="355"/>
      <c r="CM336" s="355"/>
      <c r="CN336" s="356"/>
    </row>
    <row r="337" spans="2:92" ht="14.4" thickBot="1" x14ac:dyDescent="0.3">
      <c r="B33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7" s="1417" t="s">
        <v>2372</v>
      </c>
      <c r="D337" s="1418" t="s">
        <v>2014</v>
      </c>
      <c r="E337" s="1419" t="s">
        <v>774</v>
      </c>
      <c r="F337" s="1420" t="str">
        <f>VLOOKUP(TBL5_OptBen[[#This Row],[Option Type (defined list)]],'Option Typs_Grps'!B$2:C$47, 2, FALSE)</f>
        <v>Distribution Options</v>
      </c>
      <c r="G337" s="1417" t="s">
        <v>1783</v>
      </c>
      <c r="H337" s="1418" t="s">
        <v>1947</v>
      </c>
      <c r="I337" s="1421" t="s">
        <v>354</v>
      </c>
      <c r="J337" s="1422" t="s">
        <v>145</v>
      </c>
      <c r="K337" s="1423">
        <v>2</v>
      </c>
      <c r="L337" s="366"/>
      <c r="M337" s="366"/>
      <c r="N337" s="366">
        <v>0</v>
      </c>
      <c r="O337" s="1552">
        <v>0</v>
      </c>
      <c r="P337" s="1553">
        <v>0</v>
      </c>
      <c r="Q337" s="1554">
        <v>0</v>
      </c>
      <c r="R337" s="1392">
        <v>0</v>
      </c>
      <c r="S337" s="367">
        <v>0</v>
      </c>
      <c r="T337" s="367">
        <v>0</v>
      </c>
      <c r="U337" s="367">
        <v>0</v>
      </c>
      <c r="V337" s="367">
        <v>0</v>
      </c>
      <c r="W337" s="367">
        <v>0</v>
      </c>
      <c r="X337" s="367">
        <v>0</v>
      </c>
      <c r="Y337" s="367">
        <v>0</v>
      </c>
      <c r="Z337" s="367">
        <v>0</v>
      </c>
      <c r="AA337" s="367">
        <v>0</v>
      </c>
      <c r="AB337" s="367">
        <v>0</v>
      </c>
      <c r="AC337" s="367">
        <v>0</v>
      </c>
      <c r="AD337" s="367">
        <v>0</v>
      </c>
      <c r="AE337" s="367">
        <v>0</v>
      </c>
      <c r="AF337" s="367">
        <v>0</v>
      </c>
      <c r="AG337" s="367">
        <v>0</v>
      </c>
      <c r="AH337" s="367">
        <v>0</v>
      </c>
      <c r="AI337" s="367">
        <v>0</v>
      </c>
      <c r="AJ337" s="367">
        <v>0</v>
      </c>
      <c r="AK337" s="367">
        <v>0</v>
      </c>
      <c r="AL337" s="367">
        <v>0</v>
      </c>
      <c r="AM337" s="367">
        <v>0</v>
      </c>
      <c r="AN337" s="367">
        <v>0</v>
      </c>
      <c r="AO337" s="367">
        <v>0</v>
      </c>
      <c r="AP337" s="367">
        <v>0</v>
      </c>
      <c r="AQ337" s="367">
        <v>0</v>
      </c>
      <c r="AR337" s="367">
        <v>0</v>
      </c>
      <c r="AS337" s="367">
        <v>0</v>
      </c>
      <c r="AT337" s="367">
        <v>0</v>
      </c>
      <c r="AU337" s="367">
        <v>0</v>
      </c>
      <c r="AV337" s="367">
        <v>0</v>
      </c>
      <c r="AW337" s="367">
        <v>0</v>
      </c>
      <c r="AX337" s="367">
        <v>0</v>
      </c>
      <c r="AY337" s="367">
        <v>0</v>
      </c>
      <c r="AZ337" s="367">
        <v>0</v>
      </c>
      <c r="BA337" s="367">
        <v>0</v>
      </c>
      <c r="BB337" s="367">
        <v>0</v>
      </c>
      <c r="BC337" s="367">
        <v>0</v>
      </c>
      <c r="BD337" s="367">
        <v>0</v>
      </c>
      <c r="BE337" s="367">
        <v>0</v>
      </c>
      <c r="BF337" s="367">
        <v>0</v>
      </c>
      <c r="BG337" s="367">
        <v>0</v>
      </c>
      <c r="BH337" s="367">
        <v>0</v>
      </c>
      <c r="BI337" s="367">
        <v>0</v>
      </c>
      <c r="BJ337" s="367">
        <v>0</v>
      </c>
      <c r="BK337" s="367">
        <v>0</v>
      </c>
      <c r="BL337" s="367">
        <v>0</v>
      </c>
      <c r="BM337" s="367">
        <v>0</v>
      </c>
      <c r="BN337" s="367">
        <v>0</v>
      </c>
      <c r="BO337" s="367">
        <v>0</v>
      </c>
      <c r="BP337" s="368"/>
      <c r="BQ337" s="355"/>
      <c r="BR337" s="355"/>
      <c r="BS337" s="355"/>
      <c r="BT337" s="355"/>
      <c r="BU337" s="355"/>
      <c r="BV337" s="355"/>
      <c r="BW337" s="355"/>
      <c r="BX337" s="355"/>
      <c r="BY337" s="355"/>
      <c r="BZ337" s="355"/>
      <c r="CA337" s="355"/>
      <c r="CB337" s="355"/>
      <c r="CC337" s="355"/>
      <c r="CD337" s="355"/>
      <c r="CE337" s="355"/>
      <c r="CF337" s="355"/>
      <c r="CG337" s="355"/>
      <c r="CH337" s="355"/>
      <c r="CI337" s="355"/>
      <c r="CJ337" s="355"/>
      <c r="CK337" s="355"/>
      <c r="CL337" s="355"/>
      <c r="CM337" s="355"/>
      <c r="CN337" s="356"/>
    </row>
    <row r="338" spans="2:92" ht="14.4" thickBot="1" x14ac:dyDescent="0.3">
      <c r="B33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8" s="1417" t="s">
        <v>2373</v>
      </c>
      <c r="D338" s="1418" t="s">
        <v>2015</v>
      </c>
      <c r="E338" s="1419" t="s">
        <v>774</v>
      </c>
      <c r="F338" s="1420" t="str">
        <f>VLOOKUP(TBL5_OptBen[[#This Row],[Option Type (defined list)]],'Option Typs_Grps'!B$2:C$47, 2, FALSE)</f>
        <v>Distribution Options</v>
      </c>
      <c r="G338" s="1417" t="s">
        <v>1783</v>
      </c>
      <c r="H338" s="1418" t="s">
        <v>1947</v>
      </c>
      <c r="I338" s="1421" t="s">
        <v>1509</v>
      </c>
      <c r="J338" s="1422" t="s">
        <v>145</v>
      </c>
      <c r="K338" s="1423">
        <v>2</v>
      </c>
      <c r="L338" s="366"/>
      <c r="M338" s="366"/>
      <c r="N338" s="366"/>
      <c r="O338" s="1552"/>
      <c r="P338" s="1553"/>
      <c r="Q338" s="1554"/>
      <c r="R338" s="1392"/>
      <c r="S338" s="367">
        <v>15</v>
      </c>
      <c r="T338" s="367">
        <v>15</v>
      </c>
      <c r="U338" s="367">
        <v>15</v>
      </c>
      <c r="V338" s="367">
        <v>15</v>
      </c>
      <c r="W338" s="367">
        <v>15</v>
      </c>
      <c r="X338" s="367">
        <v>15</v>
      </c>
      <c r="Y338" s="367">
        <v>15</v>
      </c>
      <c r="Z338" s="367">
        <v>15</v>
      </c>
      <c r="AA338" s="367">
        <v>15</v>
      </c>
      <c r="AB338" s="367">
        <v>15</v>
      </c>
      <c r="AC338" s="367">
        <v>15</v>
      </c>
      <c r="AD338" s="367">
        <v>15</v>
      </c>
      <c r="AE338" s="367">
        <v>15</v>
      </c>
      <c r="AF338" s="367">
        <v>15</v>
      </c>
      <c r="AG338" s="367">
        <v>15</v>
      </c>
      <c r="AH338" s="367">
        <v>9.0066429258999996</v>
      </c>
      <c r="AI338" s="367">
        <v>7.8952569259000001</v>
      </c>
      <c r="AJ338" s="367">
        <v>5.7515719259000004</v>
      </c>
      <c r="AK338" s="367">
        <v>3.9439789259000002</v>
      </c>
      <c r="AL338" s="367">
        <v>4.6847439259000003</v>
      </c>
      <c r="AM338" s="367">
        <v>5.7531609258999996</v>
      </c>
      <c r="AN338" s="367">
        <v>6.5489869259000004</v>
      </c>
      <c r="AO338" s="367">
        <v>7.1251539259000003</v>
      </c>
      <c r="AP338" s="367">
        <v>8.0341009259000007</v>
      </c>
      <c r="AQ338" s="367">
        <v>7.0808709259000002</v>
      </c>
      <c r="AR338" s="367">
        <v>6.3831589259000001</v>
      </c>
      <c r="AS338" s="367">
        <v>5.3096479259000002</v>
      </c>
      <c r="AT338" s="367">
        <v>5.2541379259000003</v>
      </c>
      <c r="AU338" s="367">
        <v>4.3463649258999997</v>
      </c>
      <c r="AV338" s="367">
        <v>4.1773409259000003</v>
      </c>
      <c r="AW338" s="367">
        <v>2.6041159259</v>
      </c>
      <c r="AX338" s="367">
        <v>2.5330409259</v>
      </c>
      <c r="AY338" s="367">
        <v>1.6711469259</v>
      </c>
      <c r="AZ338" s="367">
        <v>1.3838099259000001</v>
      </c>
      <c r="BA338" s="367">
        <v>1.8917387559000001</v>
      </c>
      <c r="BB338" s="367">
        <v>0.78145275589999996</v>
      </c>
      <c r="BC338" s="367">
        <v>2.7112567559</v>
      </c>
      <c r="BD338" s="367">
        <v>3.3220317558999999</v>
      </c>
      <c r="BE338" s="367">
        <v>0</v>
      </c>
      <c r="BF338" s="367">
        <v>0.1147497574</v>
      </c>
      <c r="BG338" s="367">
        <v>0.35705975740000001</v>
      </c>
      <c r="BH338" s="367">
        <v>0.59073975739999995</v>
      </c>
      <c r="BI338" s="367">
        <v>0.82371975740000003</v>
      </c>
      <c r="BJ338" s="367">
        <v>1.0653197574</v>
      </c>
      <c r="BK338" s="367">
        <v>1.3594197574</v>
      </c>
      <c r="BL338" s="367">
        <v>2.3550467559000001</v>
      </c>
      <c r="BM338" s="367">
        <v>4.0315467559</v>
      </c>
      <c r="BN338" s="367">
        <v>4.6804467559000003</v>
      </c>
      <c r="BO338" s="367">
        <v>5.7516367558999999</v>
      </c>
      <c r="BP338" s="368"/>
      <c r="BQ338" s="355"/>
      <c r="BR338" s="355"/>
      <c r="BS338" s="355"/>
      <c r="BT338" s="355"/>
      <c r="BU338" s="355"/>
      <c r="BV338" s="355"/>
      <c r="BW338" s="355"/>
      <c r="BX338" s="355"/>
      <c r="BY338" s="355"/>
      <c r="BZ338" s="355"/>
      <c r="CA338" s="355"/>
      <c r="CB338" s="355"/>
      <c r="CC338" s="355"/>
      <c r="CD338" s="355"/>
      <c r="CE338" s="355"/>
      <c r="CF338" s="355"/>
      <c r="CG338" s="355"/>
      <c r="CH338" s="355"/>
      <c r="CI338" s="355"/>
      <c r="CJ338" s="355"/>
      <c r="CK338" s="355"/>
      <c r="CL338" s="355"/>
      <c r="CM338" s="355"/>
      <c r="CN338" s="356"/>
    </row>
    <row r="339" spans="2:92" ht="14.4" thickBot="1" x14ac:dyDescent="0.3">
      <c r="B33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9" s="1417" t="s">
        <v>2373</v>
      </c>
      <c r="D339" s="1418" t="s">
        <v>2015</v>
      </c>
      <c r="E339" s="1419" t="s">
        <v>774</v>
      </c>
      <c r="F339" s="1420" t="str">
        <f>VLOOKUP(TBL5_OptBen[[#This Row],[Option Type (defined list)]],'Option Typs_Grps'!B$2:C$47, 2, FALSE)</f>
        <v>Distribution Options</v>
      </c>
      <c r="G339" s="1417" t="s">
        <v>1783</v>
      </c>
      <c r="H339" s="1418" t="s">
        <v>1947</v>
      </c>
      <c r="I339" s="1421" t="s">
        <v>354</v>
      </c>
      <c r="J339" s="1422" t="s">
        <v>145</v>
      </c>
      <c r="K339" s="1423">
        <v>2</v>
      </c>
      <c r="L339" s="366"/>
      <c r="M339" s="366"/>
      <c r="N339" s="366"/>
      <c r="O339" s="1552"/>
      <c r="P339" s="1553"/>
      <c r="Q339" s="1554"/>
      <c r="R339" s="1392"/>
      <c r="S339" s="367">
        <v>-15</v>
      </c>
      <c r="T339" s="367">
        <v>-15</v>
      </c>
      <c r="U339" s="367">
        <v>-15</v>
      </c>
      <c r="V339" s="367">
        <v>-15</v>
      </c>
      <c r="W339" s="367">
        <v>-15</v>
      </c>
      <c r="X339" s="367">
        <v>-15</v>
      </c>
      <c r="Y339" s="367">
        <v>-15</v>
      </c>
      <c r="Z339" s="367">
        <v>-15</v>
      </c>
      <c r="AA339" s="367">
        <v>-15</v>
      </c>
      <c r="AB339" s="367">
        <v>-15</v>
      </c>
      <c r="AC339" s="367">
        <v>-15</v>
      </c>
      <c r="AD339" s="367">
        <v>-15</v>
      </c>
      <c r="AE339" s="367">
        <v>-15</v>
      </c>
      <c r="AF339" s="367">
        <v>-15</v>
      </c>
      <c r="AG339" s="367">
        <v>-15</v>
      </c>
      <c r="AH339" s="367">
        <v>-9.0066429258999996</v>
      </c>
      <c r="AI339" s="367">
        <v>-7.8952569259000001</v>
      </c>
      <c r="AJ339" s="367">
        <v>-5.7515719259000004</v>
      </c>
      <c r="AK339" s="367">
        <v>-3.9439789259000002</v>
      </c>
      <c r="AL339" s="367">
        <v>-4.6847439259000003</v>
      </c>
      <c r="AM339" s="367">
        <v>-5.7531609258999996</v>
      </c>
      <c r="AN339" s="367">
        <v>-6.5489869259000004</v>
      </c>
      <c r="AO339" s="367">
        <v>-7.1251539259000003</v>
      </c>
      <c r="AP339" s="367">
        <v>-8.0341009259000007</v>
      </c>
      <c r="AQ339" s="367">
        <v>-7.0808709259000002</v>
      </c>
      <c r="AR339" s="367">
        <v>-6.3831589259000001</v>
      </c>
      <c r="AS339" s="367">
        <v>-5.3096479259000002</v>
      </c>
      <c r="AT339" s="367">
        <v>-5.2541379259000003</v>
      </c>
      <c r="AU339" s="367">
        <v>-4.3463649258999997</v>
      </c>
      <c r="AV339" s="367">
        <v>-4.1773409259000003</v>
      </c>
      <c r="AW339" s="367">
        <v>-2.6041159259</v>
      </c>
      <c r="AX339" s="367">
        <v>-2.5330409259</v>
      </c>
      <c r="AY339" s="367">
        <v>-1.6711469259</v>
      </c>
      <c r="AZ339" s="367">
        <v>-1.3838099259000001</v>
      </c>
      <c r="BA339" s="367">
        <v>-1.8917387559000001</v>
      </c>
      <c r="BB339" s="367">
        <v>-0.78145275589999996</v>
      </c>
      <c r="BC339" s="367">
        <v>-2.7112567559</v>
      </c>
      <c r="BD339" s="367">
        <v>-3.3220317558999999</v>
      </c>
      <c r="BE339" s="367">
        <v>0</v>
      </c>
      <c r="BF339" s="367">
        <v>-0.1147497574</v>
      </c>
      <c r="BG339" s="367">
        <v>-0.35705975740000001</v>
      </c>
      <c r="BH339" s="367">
        <v>-0.59073975739999995</v>
      </c>
      <c r="BI339" s="367">
        <v>-0.82371975740000003</v>
      </c>
      <c r="BJ339" s="367">
        <v>-1.0653197574</v>
      </c>
      <c r="BK339" s="367">
        <v>-1.3594197574</v>
      </c>
      <c r="BL339" s="367">
        <v>-2.3550467559000001</v>
      </c>
      <c r="BM339" s="367">
        <v>-4.0315467559</v>
      </c>
      <c r="BN339" s="367">
        <v>-4.6804467559000003</v>
      </c>
      <c r="BO339" s="367">
        <v>-5.7516367558999999</v>
      </c>
      <c r="BP339" s="368"/>
      <c r="BQ339" s="355"/>
      <c r="BR339" s="355"/>
      <c r="BS339" s="355"/>
      <c r="BT339" s="355"/>
      <c r="BU339" s="355"/>
      <c r="BV339" s="355"/>
      <c r="BW339" s="355"/>
      <c r="BX339" s="355"/>
      <c r="BY339" s="355"/>
      <c r="BZ339" s="355"/>
      <c r="CA339" s="355"/>
      <c r="CB339" s="355"/>
      <c r="CC339" s="355"/>
      <c r="CD339" s="355"/>
      <c r="CE339" s="355"/>
      <c r="CF339" s="355"/>
      <c r="CG339" s="355"/>
      <c r="CH339" s="355"/>
      <c r="CI339" s="355"/>
      <c r="CJ339" s="355"/>
      <c r="CK339" s="355"/>
      <c r="CL339" s="355"/>
      <c r="CM339" s="355"/>
      <c r="CN339" s="356"/>
    </row>
    <row r="340" spans="2:92" ht="14.4" thickBot="1" x14ac:dyDescent="0.3">
      <c r="B34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40" s="1417" t="s">
        <v>2374</v>
      </c>
      <c r="D340" s="1418" t="s">
        <v>2016</v>
      </c>
      <c r="E340" s="1419" t="s">
        <v>774</v>
      </c>
      <c r="F340" s="1420" t="str">
        <f>VLOOKUP(TBL5_OptBen[[#This Row],[Option Type (defined list)]],'Option Typs_Grps'!B$2:C$47, 2, FALSE)</f>
        <v>Distribution Options</v>
      </c>
      <c r="G340" s="1417" t="s">
        <v>1783</v>
      </c>
      <c r="H340" s="1418" t="s">
        <v>1947</v>
      </c>
      <c r="I340" s="1421" t="s">
        <v>1497</v>
      </c>
      <c r="J340" s="1422" t="s">
        <v>145</v>
      </c>
      <c r="K340" s="1423">
        <v>2</v>
      </c>
      <c r="L340" s="366"/>
      <c r="M340" s="366"/>
      <c r="N340" s="366"/>
      <c r="O340" s="1552"/>
      <c r="P340" s="1553"/>
      <c r="Q340" s="1554"/>
      <c r="R340" s="1392"/>
      <c r="S340" s="367"/>
      <c r="T340" s="367"/>
      <c r="U340" s="367"/>
      <c r="V340" s="367"/>
      <c r="W340" s="367"/>
      <c r="X340" s="367">
        <v>21</v>
      </c>
      <c r="Y340" s="367">
        <v>21</v>
      </c>
      <c r="Z340" s="367">
        <v>21</v>
      </c>
      <c r="AA340" s="367">
        <v>21</v>
      </c>
      <c r="AB340" s="367">
        <v>21</v>
      </c>
      <c r="AC340" s="367">
        <v>21</v>
      </c>
      <c r="AD340" s="367">
        <v>21</v>
      </c>
      <c r="AE340" s="367">
        <v>21</v>
      </c>
      <c r="AF340" s="367">
        <v>21</v>
      </c>
      <c r="AG340" s="367">
        <v>21</v>
      </c>
      <c r="AH340" s="367">
        <v>21</v>
      </c>
      <c r="AI340" s="367">
        <v>21</v>
      </c>
      <c r="AJ340" s="367">
        <v>21</v>
      </c>
      <c r="AK340" s="367">
        <v>21</v>
      </c>
      <c r="AL340" s="367">
        <v>21</v>
      </c>
      <c r="AM340" s="367">
        <v>21</v>
      </c>
      <c r="AN340" s="367">
        <v>21</v>
      </c>
      <c r="AO340" s="367">
        <v>21</v>
      </c>
      <c r="AP340" s="367">
        <v>21</v>
      </c>
      <c r="AQ340" s="367">
        <v>21</v>
      </c>
      <c r="AR340" s="367">
        <v>21</v>
      </c>
      <c r="AS340" s="367">
        <v>21</v>
      </c>
      <c r="AT340" s="367">
        <v>21</v>
      </c>
      <c r="AU340" s="367">
        <v>21</v>
      </c>
      <c r="AV340" s="367">
        <v>21</v>
      </c>
      <c r="AW340" s="367">
        <v>21</v>
      </c>
      <c r="AX340" s="367">
        <v>21</v>
      </c>
      <c r="AY340" s="367">
        <v>21</v>
      </c>
      <c r="AZ340" s="367">
        <v>21</v>
      </c>
      <c r="BA340" s="367">
        <v>21</v>
      </c>
      <c r="BB340" s="367">
        <v>21</v>
      </c>
      <c r="BC340" s="367">
        <v>21</v>
      </c>
      <c r="BD340" s="367">
        <v>21</v>
      </c>
      <c r="BE340" s="367">
        <v>21</v>
      </c>
      <c r="BF340" s="367">
        <v>21</v>
      </c>
      <c r="BG340" s="367">
        <v>21</v>
      </c>
      <c r="BH340" s="367">
        <v>21</v>
      </c>
      <c r="BI340" s="367">
        <v>21</v>
      </c>
      <c r="BJ340" s="367">
        <v>21</v>
      </c>
      <c r="BK340" s="367">
        <v>21</v>
      </c>
      <c r="BL340" s="367">
        <v>21</v>
      </c>
      <c r="BM340" s="367">
        <v>21</v>
      </c>
      <c r="BN340" s="367">
        <v>21</v>
      </c>
      <c r="BO340" s="367">
        <v>21</v>
      </c>
      <c r="BP340" s="368"/>
      <c r="BQ340" s="355"/>
      <c r="BR340" s="355"/>
      <c r="BS340" s="355"/>
      <c r="BT340" s="355"/>
      <c r="BU340" s="355"/>
      <c r="BV340" s="355"/>
      <c r="BW340" s="355"/>
      <c r="BX340" s="355"/>
      <c r="BY340" s="355"/>
      <c r="BZ340" s="355"/>
      <c r="CA340" s="355"/>
      <c r="CB340" s="355"/>
      <c r="CC340" s="355"/>
      <c r="CD340" s="355"/>
      <c r="CE340" s="355"/>
      <c r="CF340" s="355"/>
      <c r="CG340" s="355"/>
      <c r="CH340" s="355"/>
      <c r="CI340" s="355"/>
      <c r="CJ340" s="355"/>
      <c r="CK340" s="355"/>
      <c r="CL340" s="355"/>
      <c r="CM340" s="355"/>
      <c r="CN340" s="356"/>
    </row>
    <row r="341" spans="2:92" ht="14.4" thickBot="1" x14ac:dyDescent="0.3">
      <c r="B34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41" s="1417" t="s">
        <v>2374</v>
      </c>
      <c r="D341" s="1418" t="s">
        <v>2016</v>
      </c>
      <c r="E341" s="1419" t="s">
        <v>774</v>
      </c>
      <c r="F341" s="1420" t="str">
        <f>VLOOKUP(TBL5_OptBen[[#This Row],[Option Type (defined list)]],'Option Typs_Grps'!B$2:C$47, 2, FALSE)</f>
        <v>Distribution Options</v>
      </c>
      <c r="G341" s="1417" t="s">
        <v>1783</v>
      </c>
      <c r="H341" s="1418" t="s">
        <v>1947</v>
      </c>
      <c r="I341" s="1421" t="s">
        <v>354</v>
      </c>
      <c r="J341" s="1422" t="s">
        <v>145</v>
      </c>
      <c r="K341" s="1423">
        <v>2</v>
      </c>
      <c r="L341" s="366"/>
      <c r="M341" s="366"/>
      <c r="N341" s="366"/>
      <c r="O341" s="1552"/>
      <c r="P341" s="1553"/>
      <c r="Q341" s="1554"/>
      <c r="R341" s="1392"/>
      <c r="S341" s="367"/>
      <c r="T341" s="367"/>
      <c r="U341" s="367"/>
      <c r="V341" s="367"/>
      <c r="W341" s="367"/>
      <c r="X341" s="367">
        <v>-21</v>
      </c>
      <c r="Y341" s="367">
        <v>-21</v>
      </c>
      <c r="Z341" s="367">
        <v>-21</v>
      </c>
      <c r="AA341" s="367">
        <v>-21</v>
      </c>
      <c r="AB341" s="367">
        <v>-21</v>
      </c>
      <c r="AC341" s="367">
        <v>-21</v>
      </c>
      <c r="AD341" s="367">
        <v>-21</v>
      </c>
      <c r="AE341" s="367">
        <v>-21</v>
      </c>
      <c r="AF341" s="367">
        <v>-21</v>
      </c>
      <c r="AG341" s="367">
        <v>-21</v>
      </c>
      <c r="AH341" s="367">
        <v>-21</v>
      </c>
      <c r="AI341" s="367">
        <v>-21</v>
      </c>
      <c r="AJ341" s="367">
        <v>-21</v>
      </c>
      <c r="AK341" s="367">
        <v>-21</v>
      </c>
      <c r="AL341" s="367">
        <v>-21</v>
      </c>
      <c r="AM341" s="367">
        <v>-21</v>
      </c>
      <c r="AN341" s="367">
        <v>-21</v>
      </c>
      <c r="AO341" s="367">
        <v>-21</v>
      </c>
      <c r="AP341" s="367">
        <v>-21</v>
      </c>
      <c r="AQ341" s="367">
        <v>-21</v>
      </c>
      <c r="AR341" s="367">
        <v>-21</v>
      </c>
      <c r="AS341" s="367">
        <v>-21</v>
      </c>
      <c r="AT341" s="367">
        <v>-21</v>
      </c>
      <c r="AU341" s="367">
        <v>-21</v>
      </c>
      <c r="AV341" s="367">
        <v>-21</v>
      </c>
      <c r="AW341" s="367">
        <v>-21</v>
      </c>
      <c r="AX341" s="367">
        <v>-21</v>
      </c>
      <c r="AY341" s="367">
        <v>-21</v>
      </c>
      <c r="AZ341" s="367">
        <v>-21</v>
      </c>
      <c r="BA341" s="367">
        <v>-21</v>
      </c>
      <c r="BB341" s="367">
        <v>-21</v>
      </c>
      <c r="BC341" s="367">
        <v>-21</v>
      </c>
      <c r="BD341" s="367">
        <v>-21</v>
      </c>
      <c r="BE341" s="367">
        <v>-21</v>
      </c>
      <c r="BF341" s="367">
        <v>-21</v>
      </c>
      <c r="BG341" s="367">
        <v>-21</v>
      </c>
      <c r="BH341" s="367">
        <v>-21</v>
      </c>
      <c r="BI341" s="367">
        <v>-21</v>
      </c>
      <c r="BJ341" s="367">
        <v>-21</v>
      </c>
      <c r="BK341" s="367">
        <v>-21</v>
      </c>
      <c r="BL341" s="367">
        <v>-21</v>
      </c>
      <c r="BM341" s="367">
        <v>-21</v>
      </c>
      <c r="BN341" s="367">
        <v>-21</v>
      </c>
      <c r="BO341" s="367">
        <v>-21</v>
      </c>
      <c r="BP341" s="368"/>
      <c r="BQ341" s="355"/>
      <c r="BR341" s="355"/>
      <c r="BS341" s="355"/>
      <c r="BT341" s="355"/>
      <c r="BU341" s="355"/>
      <c r="BV341" s="355"/>
      <c r="BW341" s="355"/>
      <c r="BX341" s="355"/>
      <c r="BY341" s="355"/>
      <c r="BZ341" s="355"/>
      <c r="CA341" s="355"/>
      <c r="CB341" s="355"/>
      <c r="CC341" s="355"/>
      <c r="CD341" s="355"/>
      <c r="CE341" s="355"/>
      <c r="CF341" s="355"/>
      <c r="CG341" s="355"/>
      <c r="CH341" s="355"/>
      <c r="CI341" s="355"/>
      <c r="CJ341" s="355"/>
      <c r="CK341" s="355"/>
      <c r="CL341" s="355"/>
      <c r="CM341" s="355"/>
      <c r="CN341" s="356"/>
    </row>
    <row r="342" spans="2:92" ht="14.4" thickBot="1" x14ac:dyDescent="0.3">
      <c r="B34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2" s="1417" t="s">
        <v>2096</v>
      </c>
      <c r="D342" s="1418" t="s">
        <v>2095</v>
      </c>
      <c r="E342" s="1419" t="s">
        <v>1230</v>
      </c>
      <c r="F342" s="1420" t="str">
        <f>VLOOKUP(TBL5_OptBen[[#This Row],[Option Type (defined list)]],'Option Typs_Grps'!B$2:C$47, 2, FALSE)</f>
        <v>Customer Options</v>
      </c>
      <c r="G342" s="1417" t="s">
        <v>1783</v>
      </c>
      <c r="H342" s="1418" t="s">
        <v>1104</v>
      </c>
      <c r="I342" s="1421" t="s">
        <v>354</v>
      </c>
      <c r="J342" s="1422" t="s">
        <v>145</v>
      </c>
      <c r="K342" s="1423">
        <v>2</v>
      </c>
      <c r="L342" s="366"/>
      <c r="M342" s="366"/>
      <c r="N342" s="366">
        <v>8.7309999999999999</v>
      </c>
      <c r="O342" s="1552">
        <v>8.71387</v>
      </c>
      <c r="P342" s="1553">
        <v>8.6967599999999994</v>
      </c>
      <c r="Q342" s="1554">
        <v>8.6796299999999995</v>
      </c>
      <c r="R342" s="1392">
        <v>8.6624999999999996</v>
      </c>
      <c r="S342" s="367">
        <v>8.6453699999999998</v>
      </c>
      <c r="T342" s="367">
        <v>8.6282499999999995</v>
      </c>
      <c r="U342" s="367">
        <v>8.6111299999999993</v>
      </c>
      <c r="V342" s="367">
        <v>8.5939999999999994</v>
      </c>
      <c r="W342" s="367">
        <v>8.5768699999999995</v>
      </c>
      <c r="X342" s="367">
        <v>8.5597499999999993</v>
      </c>
      <c r="Y342" s="367">
        <v>8.5426300000000008</v>
      </c>
      <c r="Z342" s="367">
        <v>8.5254999999999992</v>
      </c>
      <c r="AA342" s="367">
        <v>8.5083699999999993</v>
      </c>
      <c r="AB342" s="367">
        <v>8.4912600000000005</v>
      </c>
      <c r="AC342" s="367">
        <v>8.4741300000000006</v>
      </c>
      <c r="AD342" s="367">
        <v>8.4570000000000007</v>
      </c>
      <c r="AE342" s="367">
        <v>8.4398700000000009</v>
      </c>
      <c r="AF342" s="367"/>
      <c r="AG342" s="367"/>
      <c r="AH342" s="367"/>
      <c r="AI342" s="367"/>
      <c r="AJ342" s="367"/>
      <c r="AK342" s="367"/>
      <c r="AL342" s="367"/>
      <c r="AM342" s="367"/>
      <c r="AN342" s="367"/>
      <c r="AO342" s="367"/>
      <c r="AP342" s="367"/>
      <c r="AQ342" s="367"/>
      <c r="AR342" s="367"/>
      <c r="AS342" s="367"/>
      <c r="AT342" s="367"/>
      <c r="AU342" s="367"/>
      <c r="AV342" s="367"/>
      <c r="AW342" s="367"/>
      <c r="AX342" s="367"/>
      <c r="AY342" s="367"/>
      <c r="AZ342" s="367"/>
      <c r="BA342" s="367"/>
      <c r="BB342" s="367"/>
      <c r="BC342" s="367"/>
      <c r="BD342" s="367"/>
      <c r="BE342" s="367"/>
      <c r="BF342" s="367"/>
      <c r="BG342" s="367"/>
      <c r="BH342" s="367"/>
      <c r="BI342" s="367"/>
      <c r="BJ342" s="367"/>
      <c r="BK342" s="367"/>
      <c r="BL342" s="367"/>
      <c r="BM342" s="367"/>
      <c r="BN342" s="367"/>
      <c r="BO342" s="367"/>
      <c r="BP342" s="368"/>
      <c r="BQ342" s="355"/>
      <c r="BR342" s="355"/>
      <c r="BS342" s="355"/>
      <c r="BT342" s="355"/>
      <c r="BU342" s="355"/>
      <c r="BV342" s="355"/>
      <c r="BW342" s="355"/>
      <c r="BX342" s="355"/>
      <c r="BY342" s="355"/>
      <c r="BZ342" s="355"/>
      <c r="CA342" s="355"/>
      <c r="CB342" s="355"/>
      <c r="CC342" s="355"/>
      <c r="CD342" s="355"/>
      <c r="CE342" s="355"/>
      <c r="CF342" s="355"/>
      <c r="CG342" s="355"/>
      <c r="CH342" s="355"/>
      <c r="CI342" s="355"/>
      <c r="CJ342" s="355"/>
      <c r="CK342" s="355"/>
      <c r="CL342" s="355"/>
      <c r="CM342" s="355"/>
      <c r="CN342" s="356"/>
    </row>
    <row r="343" spans="2:92" ht="14.4" thickBot="1" x14ac:dyDescent="0.3">
      <c r="B34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3" s="1417" t="s">
        <v>2084</v>
      </c>
      <c r="D343" s="1418" t="s">
        <v>2083</v>
      </c>
      <c r="E343" s="1419" t="s">
        <v>780</v>
      </c>
      <c r="F343" s="1420" t="str">
        <f>VLOOKUP(TBL5_OptBen[[#This Row],[Option Type (defined list)]],'Option Typs_Grps'!B$2:C$47, 2, FALSE)</f>
        <v>Customer Options</v>
      </c>
      <c r="G343" s="1417" t="s">
        <v>1783</v>
      </c>
      <c r="H343" s="1418" t="s">
        <v>1104</v>
      </c>
      <c r="I343" s="1421" t="s">
        <v>354</v>
      </c>
      <c r="J343" s="1422" t="s">
        <v>145</v>
      </c>
      <c r="K343" s="1423">
        <v>2</v>
      </c>
      <c r="L343" s="366"/>
      <c r="M343" s="366"/>
      <c r="N343" s="366"/>
      <c r="O343" s="1552"/>
      <c r="P343" s="1553"/>
      <c r="Q343" s="1554"/>
      <c r="R343" s="1392">
        <v>0</v>
      </c>
      <c r="S343" s="367">
        <v>0</v>
      </c>
      <c r="T343" s="367">
        <v>0</v>
      </c>
      <c r="U343" s="367">
        <v>0</v>
      </c>
      <c r="V343" s="367">
        <v>0</v>
      </c>
      <c r="W343" s="367">
        <v>0</v>
      </c>
      <c r="X343" s="367">
        <v>0</v>
      </c>
      <c r="Y343" s="367">
        <v>0</v>
      </c>
      <c r="Z343" s="367">
        <v>0</v>
      </c>
      <c r="AA343" s="367">
        <v>0</v>
      </c>
      <c r="AB343" s="367">
        <v>0</v>
      </c>
      <c r="AC343" s="367">
        <v>0</v>
      </c>
      <c r="AD343" s="367">
        <v>0</v>
      </c>
      <c r="AE343" s="367">
        <v>0</v>
      </c>
      <c r="AF343" s="367">
        <v>0</v>
      </c>
      <c r="AG343" s="367">
        <v>0</v>
      </c>
      <c r="AH343" s="367">
        <v>0</v>
      </c>
      <c r="AI343" s="367">
        <v>0</v>
      </c>
      <c r="AJ343" s="367">
        <v>0</v>
      </c>
      <c r="AK343" s="367">
        <v>0</v>
      </c>
      <c r="AL343" s="367">
        <v>0</v>
      </c>
      <c r="AM343" s="367">
        <v>0</v>
      </c>
      <c r="AN343" s="367">
        <v>0</v>
      </c>
      <c r="AO343" s="367">
        <v>0</v>
      </c>
      <c r="AP343" s="367">
        <v>0</v>
      </c>
      <c r="AQ343" s="367">
        <v>0</v>
      </c>
      <c r="AR343" s="367">
        <v>0</v>
      </c>
      <c r="AS343" s="367">
        <v>0</v>
      </c>
      <c r="AT343" s="367">
        <v>0</v>
      </c>
      <c r="AU343" s="367">
        <v>0</v>
      </c>
      <c r="AV343" s="367">
        <v>0</v>
      </c>
      <c r="AW343" s="367">
        <v>0</v>
      </c>
      <c r="AX343" s="367">
        <v>0</v>
      </c>
      <c r="AY343" s="367">
        <v>0</v>
      </c>
      <c r="AZ343" s="367">
        <v>0</v>
      </c>
      <c r="BA343" s="367">
        <v>0</v>
      </c>
      <c r="BB343" s="367">
        <v>0</v>
      </c>
      <c r="BC343" s="367">
        <v>0</v>
      </c>
      <c r="BD343" s="367">
        <v>0</v>
      </c>
      <c r="BE343" s="367">
        <v>0</v>
      </c>
      <c r="BF343" s="367">
        <v>0</v>
      </c>
      <c r="BG343" s="367">
        <v>0</v>
      </c>
      <c r="BH343" s="367">
        <v>0</v>
      </c>
      <c r="BI343" s="367">
        <v>0</v>
      </c>
      <c r="BJ343" s="367">
        <v>0</v>
      </c>
      <c r="BK343" s="367">
        <v>0</v>
      </c>
      <c r="BL343" s="367">
        <v>0</v>
      </c>
      <c r="BM343" s="367">
        <v>0</v>
      </c>
      <c r="BN343" s="367">
        <v>0</v>
      </c>
      <c r="BO343" s="367">
        <v>0</v>
      </c>
      <c r="BP343" s="368"/>
      <c r="BQ343" s="355"/>
      <c r="BR343" s="355"/>
      <c r="BS343" s="355"/>
      <c r="BT343" s="355"/>
      <c r="BU343" s="355"/>
      <c r="BV343" s="355"/>
      <c r="BW343" s="355"/>
      <c r="BX343" s="355"/>
      <c r="BY343" s="355"/>
      <c r="BZ343" s="355"/>
      <c r="CA343" s="355"/>
      <c r="CB343" s="355"/>
      <c r="CC343" s="355"/>
      <c r="CD343" s="355"/>
      <c r="CE343" s="355"/>
      <c r="CF343" s="355"/>
      <c r="CG343" s="355"/>
      <c r="CH343" s="355"/>
      <c r="CI343" s="355"/>
      <c r="CJ343" s="355"/>
      <c r="CK343" s="355"/>
      <c r="CL343" s="355"/>
      <c r="CM343" s="355"/>
      <c r="CN343" s="356"/>
    </row>
    <row r="344" spans="2:92" ht="14.4" thickBot="1" x14ac:dyDescent="0.3">
      <c r="B34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4" s="1417" t="s">
        <v>2082</v>
      </c>
      <c r="D344" s="1418" t="s">
        <v>2081</v>
      </c>
      <c r="E344" s="1419" t="s">
        <v>1257</v>
      </c>
      <c r="F344" s="1420" t="str">
        <f>VLOOKUP(TBL5_OptBen[[#This Row],[Option Type (defined list)]],'Option Typs_Grps'!B$2:C$47, 2, FALSE)</f>
        <v>Customer Options</v>
      </c>
      <c r="G344" s="1417" t="s">
        <v>1783</v>
      </c>
      <c r="H344" s="1418" t="s">
        <v>1104</v>
      </c>
      <c r="I344" s="1421" t="s">
        <v>354</v>
      </c>
      <c r="J344" s="1422" t="s">
        <v>145</v>
      </c>
      <c r="K344" s="1423">
        <v>2</v>
      </c>
      <c r="L344" s="366"/>
      <c r="M344" s="366"/>
      <c r="N344" s="366"/>
      <c r="O344" s="1552"/>
      <c r="P344" s="1553"/>
      <c r="Q344" s="1554"/>
      <c r="R344" s="1392">
        <v>0</v>
      </c>
      <c r="S344" s="367">
        <v>2.23E-2</v>
      </c>
      <c r="T344" s="367">
        <v>0.19070000000000001</v>
      </c>
      <c r="U344" s="367">
        <v>0.47710000000000002</v>
      </c>
      <c r="V344" s="367">
        <v>0.87770000000000004</v>
      </c>
      <c r="W344" s="367">
        <v>1.3453999999999999</v>
      </c>
      <c r="X344" s="367">
        <v>1.7948999999999999</v>
      </c>
      <c r="Y344" s="367">
        <v>2.2715000000000001</v>
      </c>
      <c r="Z344" s="367">
        <v>3.2606999999999999</v>
      </c>
      <c r="AA344" s="367">
        <v>3.4032</v>
      </c>
      <c r="AB344" s="367">
        <v>3.4032</v>
      </c>
      <c r="AC344" s="367">
        <v>3.4032</v>
      </c>
      <c r="AD344" s="367">
        <v>3.4032</v>
      </c>
      <c r="AE344" s="367">
        <v>3.4032</v>
      </c>
      <c r="AF344" s="367">
        <v>3.4032</v>
      </c>
      <c r="AG344" s="367">
        <v>3.4032</v>
      </c>
      <c r="AH344" s="367">
        <v>3.4032</v>
      </c>
      <c r="AI344" s="367">
        <v>3.4032</v>
      </c>
      <c r="AJ344" s="367">
        <v>3.4032</v>
      </c>
      <c r="AK344" s="367">
        <v>3.4032</v>
      </c>
      <c r="AL344" s="367">
        <v>3.4032</v>
      </c>
      <c r="AM344" s="367">
        <v>3.4032</v>
      </c>
      <c r="AN344" s="367">
        <v>3.4032</v>
      </c>
      <c r="AO344" s="367">
        <v>3.4032</v>
      </c>
      <c r="AP344" s="367">
        <v>3.4032</v>
      </c>
      <c r="AQ344" s="367">
        <v>3.4032</v>
      </c>
      <c r="AR344" s="367">
        <v>3.4032</v>
      </c>
      <c r="AS344" s="367">
        <v>3.4032</v>
      </c>
      <c r="AT344" s="367">
        <v>3.4032</v>
      </c>
      <c r="AU344" s="367">
        <v>3.4032</v>
      </c>
      <c r="AV344" s="367">
        <v>3.4032</v>
      </c>
      <c r="AW344" s="367">
        <v>3.4032</v>
      </c>
      <c r="AX344" s="367">
        <v>3.4032</v>
      </c>
      <c r="AY344" s="367">
        <v>3.4032</v>
      </c>
      <c r="AZ344" s="367">
        <v>3.4032</v>
      </c>
      <c r="BA344" s="367">
        <v>3.4032</v>
      </c>
      <c r="BB344" s="367">
        <v>3.4032</v>
      </c>
      <c r="BC344" s="367">
        <v>3.4032</v>
      </c>
      <c r="BD344" s="367">
        <v>3.4032</v>
      </c>
      <c r="BE344" s="367">
        <v>3.4032</v>
      </c>
      <c r="BF344" s="367">
        <v>3.4032</v>
      </c>
      <c r="BG344" s="367">
        <v>3.4032</v>
      </c>
      <c r="BH344" s="367">
        <v>3.4032</v>
      </c>
      <c r="BI344" s="367">
        <v>3.4032</v>
      </c>
      <c r="BJ344" s="367">
        <v>3.4032</v>
      </c>
      <c r="BK344" s="367">
        <v>3.4032</v>
      </c>
      <c r="BL344" s="367">
        <v>3.4032</v>
      </c>
      <c r="BM344" s="367">
        <v>3.4032</v>
      </c>
      <c r="BN344" s="367">
        <v>3.4032</v>
      </c>
      <c r="BO344" s="367">
        <v>3.4032</v>
      </c>
      <c r="BP344" s="368"/>
      <c r="BQ344" s="355"/>
      <c r="BR344" s="355"/>
      <c r="BS344" s="355"/>
      <c r="BT344" s="355"/>
      <c r="BU344" s="355"/>
      <c r="BV344" s="355"/>
      <c r="BW344" s="355"/>
      <c r="BX344" s="355"/>
      <c r="BY344" s="355"/>
      <c r="BZ344" s="355"/>
      <c r="CA344" s="355"/>
      <c r="CB344" s="355"/>
      <c r="CC344" s="355"/>
      <c r="CD344" s="355"/>
      <c r="CE344" s="355"/>
      <c r="CF344" s="355"/>
      <c r="CG344" s="355"/>
      <c r="CH344" s="355"/>
      <c r="CI344" s="355"/>
      <c r="CJ344" s="355"/>
      <c r="CK344" s="355"/>
      <c r="CL344" s="355"/>
      <c r="CM344" s="355"/>
      <c r="CN344" s="356"/>
    </row>
    <row r="345" spans="2:92" ht="14.4" thickBot="1" x14ac:dyDescent="0.3">
      <c r="B34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5" s="1417" t="s">
        <v>2080</v>
      </c>
      <c r="D345" s="1418" t="s">
        <v>2079</v>
      </c>
      <c r="E345" s="1419" t="s">
        <v>1257</v>
      </c>
      <c r="F345" s="1420" t="str">
        <f>VLOOKUP(TBL5_OptBen[[#This Row],[Option Type (defined list)]],'Option Typs_Grps'!B$2:C$47, 2, FALSE)</f>
        <v>Customer Options</v>
      </c>
      <c r="G345" s="1417" t="s">
        <v>1783</v>
      </c>
      <c r="H345" s="1418" t="s">
        <v>1104</v>
      </c>
      <c r="I345" s="1421" t="s">
        <v>354</v>
      </c>
      <c r="J345" s="1422" t="s">
        <v>145</v>
      </c>
      <c r="K345" s="1423">
        <v>2</v>
      </c>
      <c r="L345" s="366"/>
      <c r="M345" s="366"/>
      <c r="N345" s="366"/>
      <c r="O345" s="1552"/>
      <c r="P345" s="1553"/>
      <c r="Q345" s="1554"/>
      <c r="R345" s="1392">
        <v>0.374</v>
      </c>
      <c r="S345" s="367">
        <v>1.4961</v>
      </c>
      <c r="T345" s="367">
        <v>2.5085999999999999</v>
      </c>
      <c r="U345" s="367">
        <v>2.9729000000000001</v>
      </c>
      <c r="V345" s="367">
        <v>3.4239999999999999</v>
      </c>
      <c r="W345" s="367">
        <v>3.4935999999999998</v>
      </c>
      <c r="X345" s="367">
        <v>3.5632000000000001</v>
      </c>
      <c r="Y345" s="367">
        <v>3.6326999999999998</v>
      </c>
      <c r="Z345" s="367">
        <v>3.6770999999999998</v>
      </c>
      <c r="AA345" s="367">
        <v>3.6770999999999998</v>
      </c>
      <c r="AB345" s="367">
        <v>3.6770999999999998</v>
      </c>
      <c r="AC345" s="367">
        <v>3.6770999999999998</v>
      </c>
      <c r="AD345" s="367">
        <v>3.6770999999999998</v>
      </c>
      <c r="AE345" s="367">
        <v>3.6770999999999998</v>
      </c>
      <c r="AF345" s="367">
        <v>3.6770999999999998</v>
      </c>
      <c r="AG345" s="367">
        <v>3.6770999999999998</v>
      </c>
      <c r="AH345" s="367">
        <v>3.6770999999999998</v>
      </c>
      <c r="AI345" s="367">
        <v>3.6770999999999998</v>
      </c>
      <c r="AJ345" s="367">
        <v>3.6770999999999998</v>
      </c>
      <c r="AK345" s="367">
        <v>3.6770999999999998</v>
      </c>
      <c r="AL345" s="367">
        <v>3.6770999999999998</v>
      </c>
      <c r="AM345" s="367">
        <v>3.6770999999999998</v>
      </c>
      <c r="AN345" s="367">
        <v>3.6770999999999998</v>
      </c>
      <c r="AO345" s="367">
        <v>3.6770999999999998</v>
      </c>
      <c r="AP345" s="367">
        <v>3.6770999999999998</v>
      </c>
      <c r="AQ345" s="367">
        <v>3.6770999999999998</v>
      </c>
      <c r="AR345" s="367">
        <v>3.6770999999999998</v>
      </c>
      <c r="AS345" s="367">
        <v>3.6770999999999998</v>
      </c>
      <c r="AT345" s="367">
        <v>3.6770999999999998</v>
      </c>
      <c r="AU345" s="367">
        <v>3.6770999999999998</v>
      </c>
      <c r="AV345" s="367">
        <v>3.6770999999999998</v>
      </c>
      <c r="AW345" s="367">
        <v>3.6770999999999998</v>
      </c>
      <c r="AX345" s="367">
        <v>3.6770999999999998</v>
      </c>
      <c r="AY345" s="367">
        <v>3.6770999999999998</v>
      </c>
      <c r="AZ345" s="367">
        <v>3.6770999999999998</v>
      </c>
      <c r="BA345" s="367">
        <v>3.6770999999999998</v>
      </c>
      <c r="BB345" s="367">
        <v>3.6770999999999998</v>
      </c>
      <c r="BC345" s="367">
        <v>3.6770999999999998</v>
      </c>
      <c r="BD345" s="367">
        <v>3.6770999999999998</v>
      </c>
      <c r="BE345" s="367">
        <v>3.6770999999999998</v>
      </c>
      <c r="BF345" s="367">
        <v>3.6770999999999998</v>
      </c>
      <c r="BG345" s="367">
        <v>3.6770999999999998</v>
      </c>
      <c r="BH345" s="367">
        <v>3.6770999999999998</v>
      </c>
      <c r="BI345" s="367">
        <v>3.6770999999999998</v>
      </c>
      <c r="BJ345" s="367">
        <v>3.6770999999999998</v>
      </c>
      <c r="BK345" s="367">
        <v>3.6770999999999998</v>
      </c>
      <c r="BL345" s="367">
        <v>3.6770999999999998</v>
      </c>
      <c r="BM345" s="367">
        <v>3.6770999999999998</v>
      </c>
      <c r="BN345" s="367">
        <v>3.6770999999999998</v>
      </c>
      <c r="BO345" s="367">
        <v>3.6770999999999998</v>
      </c>
      <c r="BP345" s="368"/>
      <c r="BQ345" s="355"/>
      <c r="BR345" s="355"/>
      <c r="BS345" s="355"/>
      <c r="BT345" s="355"/>
      <c r="BU345" s="355"/>
      <c r="BV345" s="355"/>
      <c r="BW345" s="355"/>
      <c r="BX345" s="355"/>
      <c r="BY345" s="355"/>
      <c r="BZ345" s="355"/>
      <c r="CA345" s="355"/>
      <c r="CB345" s="355"/>
      <c r="CC345" s="355"/>
      <c r="CD345" s="355"/>
      <c r="CE345" s="355"/>
      <c r="CF345" s="355"/>
      <c r="CG345" s="355"/>
      <c r="CH345" s="355"/>
      <c r="CI345" s="355"/>
      <c r="CJ345" s="355"/>
      <c r="CK345" s="355"/>
      <c r="CL345" s="355"/>
      <c r="CM345" s="355"/>
      <c r="CN345" s="356"/>
    </row>
    <row r="346" spans="2:92" ht="14.4" thickBot="1" x14ac:dyDescent="0.3">
      <c r="B34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6" s="1417" t="s">
        <v>2078</v>
      </c>
      <c r="D346" s="1418" t="s">
        <v>2077</v>
      </c>
      <c r="E346" s="1419" t="s">
        <v>1247</v>
      </c>
      <c r="F346" s="1420" t="str">
        <f>VLOOKUP(TBL5_OptBen[[#This Row],[Option Type (defined list)]],'Option Typs_Grps'!B$2:C$47, 2, FALSE)</f>
        <v>Customer Options</v>
      </c>
      <c r="G346" s="1417" t="s">
        <v>1783</v>
      </c>
      <c r="H346" s="1418" t="s">
        <v>1104</v>
      </c>
      <c r="I346" s="1421" t="s">
        <v>354</v>
      </c>
      <c r="J346" s="1422" t="s">
        <v>145</v>
      </c>
      <c r="K346" s="1423">
        <v>2</v>
      </c>
      <c r="L346" s="366"/>
      <c r="M346" s="366"/>
      <c r="N346" s="366"/>
      <c r="O346" s="1552"/>
      <c r="P346" s="1553"/>
      <c r="Q346" s="1554"/>
      <c r="R346" s="1392">
        <v>0</v>
      </c>
      <c r="S346" s="367">
        <v>0.10409999999999997</v>
      </c>
      <c r="T346" s="367">
        <v>0.88879999999999981</v>
      </c>
      <c r="U346" s="367">
        <v>2.2230999999999987</v>
      </c>
      <c r="V346" s="367">
        <v>4.0894999999999975</v>
      </c>
      <c r="W346" s="367">
        <v>6.2682000000000002</v>
      </c>
      <c r="X346" s="367">
        <v>8.3622000000000014</v>
      </c>
      <c r="Y346" s="367">
        <v>9.9893999999999892</v>
      </c>
      <c r="Z346" s="367">
        <v>9.9893999999999892</v>
      </c>
      <c r="AA346" s="367">
        <v>9.9893999999999892</v>
      </c>
      <c r="AB346" s="367">
        <v>9.9893999999999892</v>
      </c>
      <c r="AC346" s="367">
        <v>9.9893999999999892</v>
      </c>
      <c r="AD346" s="367">
        <v>9.9893999999999892</v>
      </c>
      <c r="AE346" s="367">
        <v>9.9893999999999892</v>
      </c>
      <c r="AF346" s="367">
        <v>9.9893999999999892</v>
      </c>
      <c r="AG346" s="367">
        <v>9.9893999999999892</v>
      </c>
      <c r="AH346" s="367">
        <v>9.9893999999999892</v>
      </c>
      <c r="AI346" s="367">
        <v>9.9893999999999892</v>
      </c>
      <c r="AJ346" s="367">
        <v>9.9893999999999892</v>
      </c>
      <c r="AK346" s="367">
        <v>9.9893999999999892</v>
      </c>
      <c r="AL346" s="367">
        <v>9.9893999999999892</v>
      </c>
      <c r="AM346" s="367">
        <v>9.9893999999999892</v>
      </c>
      <c r="AN346" s="367">
        <v>9.9893999999999892</v>
      </c>
      <c r="AO346" s="367">
        <v>9.9893999999999892</v>
      </c>
      <c r="AP346" s="367">
        <v>9.9893999999999892</v>
      </c>
      <c r="AQ346" s="367">
        <v>9.9893999999999892</v>
      </c>
      <c r="AR346" s="367">
        <v>9.9893999999999892</v>
      </c>
      <c r="AS346" s="367">
        <v>9.9893999999999892</v>
      </c>
      <c r="AT346" s="367">
        <v>9.9893999999999892</v>
      </c>
      <c r="AU346" s="367">
        <v>9.9893999999999892</v>
      </c>
      <c r="AV346" s="367">
        <v>9.9893999999999892</v>
      </c>
      <c r="AW346" s="367">
        <v>9.9893999999999892</v>
      </c>
      <c r="AX346" s="367">
        <v>9.9893999999999892</v>
      </c>
      <c r="AY346" s="367">
        <v>9.9893999999999892</v>
      </c>
      <c r="AZ346" s="367">
        <v>9.9893999999999892</v>
      </c>
      <c r="BA346" s="367">
        <v>9.9893999999999892</v>
      </c>
      <c r="BB346" s="367">
        <v>9.9893999999999892</v>
      </c>
      <c r="BC346" s="367">
        <v>9.9893999999999892</v>
      </c>
      <c r="BD346" s="367">
        <v>9.9893999999999892</v>
      </c>
      <c r="BE346" s="367">
        <v>9.9893999999999892</v>
      </c>
      <c r="BF346" s="367">
        <v>9.9893999999999892</v>
      </c>
      <c r="BG346" s="367">
        <v>9.9893999999999892</v>
      </c>
      <c r="BH346" s="367">
        <v>9.9893999999999892</v>
      </c>
      <c r="BI346" s="367">
        <v>9.9893999999999892</v>
      </c>
      <c r="BJ346" s="367">
        <v>9.9893999999999892</v>
      </c>
      <c r="BK346" s="367">
        <v>9.9893999999999892</v>
      </c>
      <c r="BL346" s="367">
        <v>9.9893999999999892</v>
      </c>
      <c r="BM346" s="367">
        <v>9.9893999999999892</v>
      </c>
      <c r="BN346" s="367">
        <v>9.9893999999999892</v>
      </c>
      <c r="BO346" s="367">
        <v>9.9893999999999892</v>
      </c>
      <c r="BP346" s="368"/>
      <c r="BQ346" s="355"/>
      <c r="BR346" s="355"/>
      <c r="BS346" s="355"/>
      <c r="BT346" s="355"/>
      <c r="BU346" s="355"/>
      <c r="BV346" s="355"/>
      <c r="BW346" s="355"/>
      <c r="BX346" s="355"/>
      <c r="BY346" s="355"/>
      <c r="BZ346" s="355"/>
      <c r="CA346" s="355"/>
      <c r="CB346" s="355"/>
      <c r="CC346" s="355"/>
      <c r="CD346" s="355"/>
      <c r="CE346" s="355"/>
      <c r="CF346" s="355"/>
      <c r="CG346" s="355"/>
      <c r="CH346" s="355"/>
      <c r="CI346" s="355"/>
      <c r="CJ346" s="355"/>
      <c r="CK346" s="355"/>
      <c r="CL346" s="355"/>
      <c r="CM346" s="355"/>
      <c r="CN346" s="356"/>
    </row>
    <row r="347" spans="2:92" ht="14.4" thickBot="1" x14ac:dyDescent="0.3">
      <c r="B34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7" s="1417" t="s">
        <v>2076</v>
      </c>
      <c r="D347" s="1418" t="s">
        <v>2075</v>
      </c>
      <c r="E347" s="1419" t="s">
        <v>777</v>
      </c>
      <c r="F347" s="1420" t="str">
        <f>VLOOKUP(TBL5_OptBen[[#This Row],[Option Type (defined list)]],'Option Typs_Grps'!B$2:C$47, 2, FALSE)</f>
        <v>Customer Options</v>
      </c>
      <c r="G347" s="1417" t="s">
        <v>1783</v>
      </c>
      <c r="H347" s="1418" t="s">
        <v>1104</v>
      </c>
      <c r="I347" s="1421" t="s">
        <v>354</v>
      </c>
      <c r="J347" s="1422" t="s">
        <v>145</v>
      </c>
      <c r="K347" s="1423">
        <v>2</v>
      </c>
      <c r="L347" s="366"/>
      <c r="M347" s="366"/>
      <c r="N347" s="366"/>
      <c r="O347" s="1552"/>
      <c r="P347" s="1553"/>
      <c r="Q347" s="1554"/>
      <c r="R347" s="1392">
        <v>1.5E-3</v>
      </c>
      <c r="S347" s="367">
        <v>3.0999999999999999E-3</v>
      </c>
      <c r="T347" s="367">
        <v>4.7000000000000002E-3</v>
      </c>
      <c r="U347" s="367">
        <v>6.3E-3</v>
      </c>
      <c r="V347" s="367">
        <v>8.0000000000000002E-3</v>
      </c>
      <c r="W347" s="367">
        <v>2.7100000000000003E-2</v>
      </c>
      <c r="X347" s="367">
        <v>4.6300000000000001E-2</v>
      </c>
      <c r="Y347" s="367">
        <v>6.5500000000000003E-2</v>
      </c>
      <c r="Z347" s="367">
        <v>8.4700000000000011E-2</v>
      </c>
      <c r="AA347" s="367">
        <v>0.10400000000000001</v>
      </c>
      <c r="AB347" s="367">
        <v>0.152</v>
      </c>
      <c r="AC347" s="367">
        <v>0.152</v>
      </c>
      <c r="AD347" s="367">
        <v>0.152</v>
      </c>
      <c r="AE347" s="367">
        <v>0.152</v>
      </c>
      <c r="AF347" s="367">
        <v>0.152</v>
      </c>
      <c r="AG347" s="367">
        <v>0.34399999999999997</v>
      </c>
      <c r="AH347" s="367">
        <v>0.34399999999999997</v>
      </c>
      <c r="AI347" s="367">
        <v>0.34399999999999997</v>
      </c>
      <c r="AJ347" s="367">
        <v>0.34399999999999997</v>
      </c>
      <c r="AK347" s="367">
        <v>0.34399999999999997</v>
      </c>
      <c r="AL347" s="367">
        <v>0.34399999999999997</v>
      </c>
      <c r="AM347" s="367">
        <v>0.34399999999999997</v>
      </c>
      <c r="AN347" s="367">
        <v>0.34399999999999997</v>
      </c>
      <c r="AO347" s="367">
        <v>0.34399999999999997</v>
      </c>
      <c r="AP347" s="367">
        <v>0.34399999999999997</v>
      </c>
      <c r="AQ347" s="367">
        <v>0.34399999999999997</v>
      </c>
      <c r="AR347" s="367">
        <v>0.34399999999999997</v>
      </c>
      <c r="AS347" s="367">
        <v>0.34399999999999997</v>
      </c>
      <c r="AT347" s="367">
        <v>0.34399999999999997</v>
      </c>
      <c r="AU347" s="367">
        <v>0.34399999999999997</v>
      </c>
      <c r="AV347" s="367">
        <v>0.34399999999999997</v>
      </c>
      <c r="AW347" s="367">
        <v>0.34399999999999997</v>
      </c>
      <c r="AX347" s="367">
        <v>0.34399999999999997</v>
      </c>
      <c r="AY347" s="367">
        <v>0.34399999999999997</v>
      </c>
      <c r="AZ347" s="367">
        <v>0.34399999999999997</v>
      </c>
      <c r="BA347" s="367">
        <v>0.34399999999999997</v>
      </c>
      <c r="BB347" s="367">
        <v>0.34399999999999997</v>
      </c>
      <c r="BC347" s="367">
        <v>0.34399999999999997</v>
      </c>
      <c r="BD347" s="367">
        <v>0.34399999999999997</v>
      </c>
      <c r="BE347" s="367">
        <v>0.34399999999999997</v>
      </c>
      <c r="BF347" s="367">
        <v>0.34399999999999997</v>
      </c>
      <c r="BG347" s="367">
        <v>0.34399999999999997</v>
      </c>
      <c r="BH347" s="367">
        <v>0.34399999999999997</v>
      </c>
      <c r="BI347" s="367">
        <v>0.34399999999999997</v>
      </c>
      <c r="BJ347" s="367">
        <v>0.34399999999999997</v>
      </c>
      <c r="BK347" s="367">
        <v>0.34399999999999997</v>
      </c>
      <c r="BL347" s="367">
        <v>0.34399999999999997</v>
      </c>
      <c r="BM347" s="367">
        <v>0.34399999999999997</v>
      </c>
      <c r="BN347" s="367">
        <v>0.34399999999999997</v>
      </c>
      <c r="BO347" s="367">
        <v>0.34399999999999997</v>
      </c>
      <c r="BP347" s="368"/>
      <c r="BQ347" s="355"/>
      <c r="BR347" s="355"/>
      <c r="BS347" s="355"/>
      <c r="BT347" s="355"/>
      <c r="BU347" s="355"/>
      <c r="BV347" s="355"/>
      <c r="BW347" s="355"/>
      <c r="BX347" s="355"/>
      <c r="BY347" s="355"/>
      <c r="BZ347" s="355"/>
      <c r="CA347" s="355"/>
      <c r="CB347" s="355"/>
      <c r="CC347" s="355"/>
      <c r="CD347" s="355"/>
      <c r="CE347" s="355"/>
      <c r="CF347" s="355"/>
      <c r="CG347" s="355"/>
      <c r="CH347" s="355"/>
      <c r="CI347" s="355"/>
      <c r="CJ347" s="355"/>
      <c r="CK347" s="355"/>
      <c r="CL347" s="355"/>
      <c r="CM347" s="355"/>
      <c r="CN347" s="356"/>
    </row>
    <row r="348" spans="2:92" ht="14.4" thickBot="1" x14ac:dyDescent="0.3">
      <c r="B34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8" s="1417" t="s">
        <v>2088</v>
      </c>
      <c r="D348" s="1418" t="s">
        <v>2087</v>
      </c>
      <c r="E348" s="1419" t="s">
        <v>1251</v>
      </c>
      <c r="F348" s="1420" t="str">
        <f>VLOOKUP(TBL5_OptBen[[#This Row],[Option Type (defined list)]],'Option Typs_Grps'!B$2:C$47, 2, FALSE)</f>
        <v>Customer Options</v>
      </c>
      <c r="G348" s="1417" t="s">
        <v>1783</v>
      </c>
      <c r="H348" s="1418" t="s">
        <v>1104</v>
      </c>
      <c r="I348" s="1421" t="s">
        <v>354</v>
      </c>
      <c r="J348" s="1422" t="s">
        <v>145</v>
      </c>
      <c r="K348" s="1423">
        <v>2</v>
      </c>
      <c r="L348" s="366"/>
      <c r="M348" s="366"/>
      <c r="N348" s="366"/>
      <c r="O348" s="1552"/>
      <c r="P348" s="1553"/>
      <c r="Q348" s="1554"/>
      <c r="R348" s="1392">
        <v>3.1299999999999994E-2</v>
      </c>
      <c r="S348" s="367">
        <v>5.6300000000000017E-2</v>
      </c>
      <c r="T348" s="367">
        <v>7.6300000000000034E-2</v>
      </c>
      <c r="U348" s="367">
        <v>9.2300000000000049E-2</v>
      </c>
      <c r="V348" s="367">
        <v>0.10509999999999975</v>
      </c>
      <c r="W348" s="367">
        <v>0.11529999999999996</v>
      </c>
      <c r="X348" s="367">
        <v>0.12349999999999994</v>
      </c>
      <c r="Y348" s="367">
        <v>0.12349999999999994</v>
      </c>
      <c r="Z348" s="367">
        <v>0.12349999999999994</v>
      </c>
      <c r="AA348" s="367">
        <v>0.12349999999999994</v>
      </c>
      <c r="AB348" s="367">
        <v>0.12349999999999994</v>
      </c>
      <c r="AC348" s="367">
        <v>0.12349999999999994</v>
      </c>
      <c r="AD348" s="367">
        <v>0.12349999999999994</v>
      </c>
      <c r="AE348" s="367">
        <v>0.12349999999999994</v>
      </c>
      <c r="AF348" s="367">
        <v>0.12349999999999994</v>
      </c>
      <c r="AG348" s="367">
        <v>0.12349999999999994</v>
      </c>
      <c r="AH348" s="367">
        <v>0.12349999999999994</v>
      </c>
      <c r="AI348" s="367">
        <v>0.12349999999999994</v>
      </c>
      <c r="AJ348" s="367">
        <v>0.12349999999999994</v>
      </c>
      <c r="AK348" s="367">
        <v>0.12349999999999994</v>
      </c>
      <c r="AL348" s="367">
        <v>0.12349999999999994</v>
      </c>
      <c r="AM348" s="367">
        <v>0.12349999999999994</v>
      </c>
      <c r="AN348" s="367">
        <v>0.12349999999999994</v>
      </c>
      <c r="AO348" s="367">
        <v>0.12349999999999994</v>
      </c>
      <c r="AP348" s="367">
        <v>0.12349999999999994</v>
      </c>
      <c r="AQ348" s="367">
        <v>0.12349999999999994</v>
      </c>
      <c r="AR348" s="367">
        <v>0.12349999999999994</v>
      </c>
      <c r="AS348" s="367">
        <v>0.12349999999999994</v>
      </c>
      <c r="AT348" s="367">
        <v>0.12349999999999994</v>
      </c>
      <c r="AU348" s="367">
        <v>0.12349999999999994</v>
      </c>
      <c r="AV348" s="367">
        <v>0.12349999999999994</v>
      </c>
      <c r="AW348" s="367">
        <v>0.12349999999999994</v>
      </c>
      <c r="AX348" s="367">
        <v>0.12349999999999994</v>
      </c>
      <c r="AY348" s="367">
        <v>0.12349999999999994</v>
      </c>
      <c r="AZ348" s="367">
        <v>0.12349999999999994</v>
      </c>
      <c r="BA348" s="367">
        <v>0.12349999999999994</v>
      </c>
      <c r="BB348" s="367">
        <v>0.12349999999999994</v>
      </c>
      <c r="BC348" s="367">
        <v>0.12349999999999994</v>
      </c>
      <c r="BD348" s="367">
        <v>0.12349999999999994</v>
      </c>
      <c r="BE348" s="367">
        <v>0.12349999999999994</v>
      </c>
      <c r="BF348" s="367">
        <v>0.12349999999999994</v>
      </c>
      <c r="BG348" s="367">
        <v>0.12349999999999994</v>
      </c>
      <c r="BH348" s="367">
        <v>0.12349999999999994</v>
      </c>
      <c r="BI348" s="367">
        <v>0.12349999999999994</v>
      </c>
      <c r="BJ348" s="367">
        <v>0.12349999999999994</v>
      </c>
      <c r="BK348" s="367">
        <v>0.12349999999999994</v>
      </c>
      <c r="BL348" s="367">
        <v>0.12349999999999994</v>
      </c>
      <c r="BM348" s="367">
        <v>0.12349999999999994</v>
      </c>
      <c r="BN348" s="367">
        <v>0.12349999999999994</v>
      </c>
      <c r="BO348" s="367">
        <v>0.12349999999999994</v>
      </c>
      <c r="BP348" s="368"/>
      <c r="BQ348" s="355"/>
      <c r="BR348" s="355"/>
      <c r="BS348" s="355"/>
      <c r="BT348" s="355"/>
      <c r="BU348" s="355"/>
      <c r="BV348" s="355"/>
      <c r="BW348" s="355"/>
      <c r="BX348" s="355"/>
      <c r="BY348" s="355"/>
      <c r="BZ348" s="355"/>
      <c r="CA348" s="355"/>
      <c r="CB348" s="355"/>
      <c r="CC348" s="355"/>
      <c r="CD348" s="355"/>
      <c r="CE348" s="355"/>
      <c r="CF348" s="355"/>
      <c r="CG348" s="355"/>
      <c r="CH348" s="355"/>
      <c r="CI348" s="355"/>
      <c r="CJ348" s="355"/>
      <c r="CK348" s="355"/>
      <c r="CL348" s="355"/>
      <c r="CM348" s="355"/>
      <c r="CN348" s="356"/>
    </row>
    <row r="349" spans="2:92" ht="14.4" thickBot="1" x14ac:dyDescent="0.3">
      <c r="B34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9" s="1417" t="s">
        <v>2050</v>
      </c>
      <c r="D349" s="1418" t="s">
        <v>2049</v>
      </c>
      <c r="E349" s="1419" t="s">
        <v>780</v>
      </c>
      <c r="F349" s="1420" t="str">
        <f>VLOOKUP(TBL5_OptBen[[#This Row],[Option Type (defined list)]],'Option Typs_Grps'!B$2:C$47, 2, FALSE)</f>
        <v>Customer Options</v>
      </c>
      <c r="G349" s="1417" t="s">
        <v>1783</v>
      </c>
      <c r="H349" s="1418" t="s">
        <v>1104</v>
      </c>
      <c r="I349" s="1421" t="s">
        <v>354</v>
      </c>
      <c r="J349" s="1422" t="s">
        <v>145</v>
      </c>
      <c r="K349" s="1423">
        <v>2</v>
      </c>
      <c r="L349" s="366"/>
      <c r="M349" s="366"/>
      <c r="N349" s="366"/>
      <c r="O349" s="1552"/>
      <c r="P349" s="1553"/>
      <c r="Q349" s="1554"/>
      <c r="R349" s="1392">
        <v>0.30422150050000002</v>
      </c>
      <c r="S349" s="367">
        <v>0.61532637570000004</v>
      </c>
      <c r="T349" s="367">
        <v>0.93440033140000001</v>
      </c>
      <c r="U349" s="367">
        <v>1.2609230305999999</v>
      </c>
      <c r="V349" s="367">
        <v>1.5953262624</v>
      </c>
      <c r="W349" s="367">
        <v>2.2573549612999999</v>
      </c>
      <c r="X349" s="367">
        <v>2.9331305865999999</v>
      </c>
      <c r="Y349" s="367">
        <v>3.6194018586999999</v>
      </c>
      <c r="Z349" s="367">
        <v>4.3095599019000002</v>
      </c>
      <c r="AA349" s="367">
        <v>5.0074681921000002</v>
      </c>
      <c r="AB349" s="367">
        <v>6.3829543725999995</v>
      </c>
      <c r="AC349" s="367">
        <v>7.7704130296000002</v>
      </c>
      <c r="AD349" s="367">
        <v>9.1681917484</v>
      </c>
      <c r="AE349" s="367">
        <v>10.573846208200001</v>
      </c>
      <c r="AF349" s="367">
        <v>11.986769155599999</v>
      </c>
      <c r="AG349" s="367">
        <v>13.0769614192</v>
      </c>
      <c r="AH349" s="367">
        <v>14.176136426100001</v>
      </c>
      <c r="AI349" s="367">
        <v>15.2875543428</v>
      </c>
      <c r="AJ349" s="367">
        <v>16.412030314200003</v>
      </c>
      <c r="AK349" s="367">
        <v>17.550677557100002</v>
      </c>
      <c r="AL349" s="367">
        <v>18.347714079199999</v>
      </c>
      <c r="AM349" s="367">
        <v>19.1480361568</v>
      </c>
      <c r="AN349" s="367">
        <v>19.954999596300002</v>
      </c>
      <c r="AO349" s="367">
        <v>20.773785246599999</v>
      </c>
      <c r="AP349" s="367">
        <v>21.602632373699997</v>
      </c>
      <c r="AQ349" s="367">
        <v>21.714514497300001</v>
      </c>
      <c r="AR349" s="367">
        <v>21.761470364600001</v>
      </c>
      <c r="AS349" s="367">
        <v>21.805710268399999</v>
      </c>
      <c r="AT349" s="367">
        <v>21.8481159667</v>
      </c>
      <c r="AU349" s="367">
        <v>21.888094261599999</v>
      </c>
      <c r="AV349" s="367">
        <v>21.926797543300001</v>
      </c>
      <c r="AW349" s="367">
        <v>21.962712394099999</v>
      </c>
      <c r="AX349" s="367">
        <v>21.9988929105</v>
      </c>
      <c r="AY349" s="367">
        <v>22.0359303197</v>
      </c>
      <c r="AZ349" s="367">
        <v>22.0732582413</v>
      </c>
      <c r="BA349" s="367">
        <v>22.1099884381</v>
      </c>
      <c r="BB349" s="367">
        <v>22.1467602707</v>
      </c>
      <c r="BC349" s="367">
        <v>22.184041568600001</v>
      </c>
      <c r="BD349" s="367">
        <v>22.221461482700001</v>
      </c>
      <c r="BE349" s="367">
        <v>22.2571877277</v>
      </c>
      <c r="BF349" s="367">
        <v>22.292290704300001</v>
      </c>
      <c r="BG349" s="367">
        <v>22.3273264812</v>
      </c>
      <c r="BH349" s="367">
        <v>22.363951088500002</v>
      </c>
      <c r="BI349" s="367">
        <v>22.401070140199998</v>
      </c>
      <c r="BJ349" s="367">
        <v>22.4385590684</v>
      </c>
      <c r="BK349" s="367">
        <v>22.476250076100001</v>
      </c>
      <c r="BL349" s="367">
        <v>22.513686611099999</v>
      </c>
      <c r="BM349" s="367">
        <v>22.552093499600002</v>
      </c>
      <c r="BN349" s="367">
        <v>22.590500732099997</v>
      </c>
      <c r="BO349" s="367">
        <v>22.629411109700001</v>
      </c>
      <c r="BP349" s="368"/>
      <c r="BQ349" s="355"/>
      <c r="BR349" s="355"/>
      <c r="BS349" s="355"/>
      <c r="BT349" s="355"/>
      <c r="BU349" s="355"/>
      <c r="BV349" s="355"/>
      <c r="BW349" s="355"/>
      <c r="BX349" s="355"/>
      <c r="BY349" s="355"/>
      <c r="BZ349" s="355"/>
      <c r="CA349" s="355"/>
      <c r="CB349" s="355"/>
      <c r="CC349" s="355"/>
      <c r="CD349" s="355"/>
      <c r="CE349" s="355"/>
      <c r="CF349" s="355"/>
      <c r="CG349" s="355"/>
      <c r="CH349" s="355"/>
      <c r="CI349" s="355"/>
      <c r="CJ349" s="355"/>
      <c r="CK349" s="355"/>
      <c r="CL349" s="355"/>
      <c r="CM349" s="355"/>
      <c r="CN349" s="356"/>
    </row>
    <row r="350" spans="2:92" ht="14.4" thickBot="1" x14ac:dyDescent="0.3">
      <c r="B35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0" s="1417" t="s">
        <v>2074</v>
      </c>
      <c r="D350" s="1418" t="s">
        <v>2073</v>
      </c>
      <c r="E350" s="1419" t="s">
        <v>1203</v>
      </c>
      <c r="F350" s="1420" t="str">
        <f>VLOOKUP(TBL5_OptBen[[#This Row],[Option Type (defined list)]],'Option Typs_Grps'!B$2:C$47, 2, FALSE)</f>
        <v>Distribution Options</v>
      </c>
      <c r="G350" s="1417" t="s">
        <v>1783</v>
      </c>
      <c r="H350" s="1418" t="s">
        <v>1104</v>
      </c>
      <c r="I350" s="1421" t="s">
        <v>354</v>
      </c>
      <c r="J350" s="1422" t="s">
        <v>145</v>
      </c>
      <c r="K350" s="1423">
        <v>2</v>
      </c>
      <c r="L350" s="366"/>
      <c r="M350" s="366"/>
      <c r="N350" s="366"/>
      <c r="O350" s="1552"/>
      <c r="P350" s="1553"/>
      <c r="Q350" s="1554"/>
      <c r="R350" s="1392">
        <v>1.9954000000000001</v>
      </c>
      <c r="S350" s="367">
        <v>1.5687</v>
      </c>
      <c r="T350" s="367">
        <v>1.6619999999999999</v>
      </c>
      <c r="U350" s="367">
        <v>2.2517999999999998</v>
      </c>
      <c r="V350" s="367">
        <v>2.3698999999999999</v>
      </c>
      <c r="W350" s="367">
        <v>2.4413999999999998</v>
      </c>
      <c r="X350" s="367">
        <v>2.3458999999999999</v>
      </c>
      <c r="Y350" s="367">
        <v>2.2542</v>
      </c>
      <c r="Z350" s="367">
        <v>2.0659999999999998</v>
      </c>
      <c r="AA350" s="367">
        <v>2.214</v>
      </c>
      <c r="AB350" s="367">
        <v>2.5125999999999999</v>
      </c>
      <c r="AC350" s="367">
        <v>2.8613</v>
      </c>
      <c r="AD350" s="367">
        <v>3.21</v>
      </c>
      <c r="AE350" s="367">
        <v>3.5587</v>
      </c>
      <c r="AF350" s="367">
        <v>3.8673999999999999</v>
      </c>
      <c r="AG350" s="367">
        <v>3.9274</v>
      </c>
      <c r="AH350" s="367">
        <v>3.9973999999999998</v>
      </c>
      <c r="AI350" s="367">
        <v>4.0674000000000001</v>
      </c>
      <c r="AJ350" s="367">
        <v>4.1273999999999997</v>
      </c>
      <c r="AK350" s="367">
        <v>4.1974</v>
      </c>
      <c r="AL350" s="367">
        <v>4.2674000000000003</v>
      </c>
      <c r="AM350" s="367">
        <v>4.3373999999999997</v>
      </c>
      <c r="AN350" s="367">
        <v>4.3974000000000002</v>
      </c>
      <c r="AO350" s="367">
        <v>4.4573999999999998</v>
      </c>
      <c r="AP350" s="367">
        <v>4.5274000000000001</v>
      </c>
      <c r="AQ350" s="367">
        <v>4.5974000000000004</v>
      </c>
      <c r="AR350" s="367">
        <v>4.6574</v>
      </c>
      <c r="AS350" s="367">
        <v>4.7173999999999996</v>
      </c>
      <c r="AT350" s="367">
        <v>4.7873999999999999</v>
      </c>
      <c r="AU350" s="367">
        <v>4.8474000000000004</v>
      </c>
      <c r="AV350" s="367">
        <v>4.9074</v>
      </c>
      <c r="AW350" s="367">
        <v>4.9673999999999996</v>
      </c>
      <c r="AX350" s="367">
        <v>5.0473999999999997</v>
      </c>
      <c r="AY350" s="367">
        <v>5.1173999999999999</v>
      </c>
      <c r="AZ350" s="367">
        <v>5.1874000000000002</v>
      </c>
      <c r="BA350" s="367">
        <v>5.2674000000000003</v>
      </c>
      <c r="BB350" s="367">
        <v>5.3373999999999997</v>
      </c>
      <c r="BC350" s="367">
        <v>5.4074</v>
      </c>
      <c r="BD350" s="367">
        <v>5.4874000000000001</v>
      </c>
      <c r="BE350" s="367">
        <v>5.5574000000000003</v>
      </c>
      <c r="BF350" s="367">
        <v>5.6273999999999997</v>
      </c>
      <c r="BG350" s="367">
        <v>5.6974</v>
      </c>
      <c r="BH350" s="367">
        <v>5.7674000000000003</v>
      </c>
      <c r="BI350" s="367">
        <v>5.8373999999999997</v>
      </c>
      <c r="BJ350" s="367">
        <v>5.9074</v>
      </c>
      <c r="BK350" s="367">
        <v>5.9774000000000003</v>
      </c>
      <c r="BL350" s="367">
        <v>6.0473999999999997</v>
      </c>
      <c r="BM350" s="367">
        <v>6.1173999999999999</v>
      </c>
      <c r="BN350" s="367">
        <v>6.1874000000000002</v>
      </c>
      <c r="BO350" s="367">
        <v>6.2573999999999996</v>
      </c>
      <c r="BP350" s="368"/>
      <c r="BQ350" s="355"/>
      <c r="BR350" s="355"/>
      <c r="BS350" s="355"/>
      <c r="BT350" s="355"/>
      <c r="BU350" s="355"/>
      <c r="BV350" s="355"/>
      <c r="BW350" s="355"/>
      <c r="BX350" s="355"/>
      <c r="BY350" s="355"/>
      <c r="BZ350" s="355"/>
      <c r="CA350" s="355"/>
      <c r="CB350" s="355"/>
      <c r="CC350" s="355"/>
      <c r="CD350" s="355"/>
      <c r="CE350" s="355"/>
      <c r="CF350" s="355"/>
      <c r="CG350" s="355"/>
      <c r="CH350" s="355"/>
      <c r="CI350" s="355"/>
      <c r="CJ350" s="355"/>
      <c r="CK350" s="355"/>
      <c r="CL350" s="355"/>
      <c r="CM350" s="355"/>
      <c r="CN350" s="356"/>
    </row>
    <row r="351" spans="2:92" ht="14.4" thickBot="1" x14ac:dyDescent="0.3">
      <c r="B35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1" s="1417" t="s">
        <v>2072</v>
      </c>
      <c r="D351" s="1418" t="s">
        <v>2071</v>
      </c>
      <c r="E351" s="1419" t="s">
        <v>1219</v>
      </c>
      <c r="F351" s="1420" t="str">
        <f>VLOOKUP(TBL5_OptBen[[#This Row],[Option Type (defined list)]],'Option Typs_Grps'!B$2:C$47, 2, FALSE)</f>
        <v>Distribution Options</v>
      </c>
      <c r="G351" s="1417" t="s">
        <v>1783</v>
      </c>
      <c r="H351" s="1418" t="s">
        <v>1104</v>
      </c>
      <c r="I351" s="1421" t="s">
        <v>354</v>
      </c>
      <c r="J351" s="1422" t="s">
        <v>145</v>
      </c>
      <c r="K351" s="1423">
        <v>2</v>
      </c>
      <c r="L351" s="366"/>
      <c r="M351" s="366"/>
      <c r="N351" s="366"/>
      <c r="O351" s="1552"/>
      <c r="P351" s="1553"/>
      <c r="Q351" s="1554"/>
      <c r="R351" s="1392">
        <v>0</v>
      </c>
      <c r="S351" s="367">
        <v>0</v>
      </c>
      <c r="T351" s="367">
        <v>0</v>
      </c>
      <c r="U351" s="367">
        <v>0</v>
      </c>
      <c r="V351" s="367">
        <v>0</v>
      </c>
      <c r="W351" s="367">
        <v>1.26E-2</v>
      </c>
      <c r="X351" s="367">
        <v>2.52E-2</v>
      </c>
      <c r="Y351" s="367">
        <v>3.78E-2</v>
      </c>
      <c r="Z351" s="367">
        <v>5.04E-2</v>
      </c>
      <c r="AA351" s="367">
        <v>6.3E-2</v>
      </c>
      <c r="AB351" s="367">
        <v>7.5600000000000001E-2</v>
      </c>
      <c r="AC351" s="367">
        <v>8.8200000000000001E-2</v>
      </c>
      <c r="AD351" s="367">
        <v>0.1008</v>
      </c>
      <c r="AE351" s="367">
        <v>0.1134</v>
      </c>
      <c r="AF351" s="367">
        <v>0.126</v>
      </c>
      <c r="AG351" s="367">
        <v>0.1386</v>
      </c>
      <c r="AH351" s="367">
        <v>0.1512</v>
      </c>
      <c r="AI351" s="367">
        <v>0.1638</v>
      </c>
      <c r="AJ351" s="367">
        <v>0.1764</v>
      </c>
      <c r="AK351" s="367">
        <v>0.189</v>
      </c>
      <c r="AL351" s="367">
        <v>0.2016</v>
      </c>
      <c r="AM351" s="367">
        <v>0.2142</v>
      </c>
      <c r="AN351" s="367">
        <v>0.2268</v>
      </c>
      <c r="AO351" s="367">
        <v>0.2394</v>
      </c>
      <c r="AP351" s="367">
        <v>0.252</v>
      </c>
      <c r="AQ351" s="367">
        <v>0.2646</v>
      </c>
      <c r="AR351" s="367">
        <v>0.2772</v>
      </c>
      <c r="AS351" s="367">
        <v>0.2898</v>
      </c>
      <c r="AT351" s="367">
        <v>0.3</v>
      </c>
      <c r="AU351" s="367">
        <v>0.3</v>
      </c>
      <c r="AV351" s="367">
        <v>0.3</v>
      </c>
      <c r="AW351" s="367">
        <v>0.3</v>
      </c>
      <c r="AX351" s="367">
        <v>0.3</v>
      </c>
      <c r="AY351" s="367">
        <v>0.3</v>
      </c>
      <c r="AZ351" s="367">
        <v>0.3</v>
      </c>
      <c r="BA351" s="367">
        <v>0.3</v>
      </c>
      <c r="BB351" s="367">
        <v>0.3</v>
      </c>
      <c r="BC351" s="367">
        <v>0.3</v>
      </c>
      <c r="BD351" s="367">
        <v>0.3</v>
      </c>
      <c r="BE351" s="367">
        <v>0.3</v>
      </c>
      <c r="BF351" s="367">
        <v>0.3</v>
      </c>
      <c r="BG351" s="367">
        <v>0.3</v>
      </c>
      <c r="BH351" s="367">
        <v>0.3</v>
      </c>
      <c r="BI351" s="367">
        <v>0.3</v>
      </c>
      <c r="BJ351" s="367">
        <v>0.3</v>
      </c>
      <c r="BK351" s="367">
        <v>0.3</v>
      </c>
      <c r="BL351" s="367">
        <v>0.3</v>
      </c>
      <c r="BM351" s="367">
        <v>0.3</v>
      </c>
      <c r="BN351" s="367">
        <v>0.3</v>
      </c>
      <c r="BO351" s="367">
        <v>0.3</v>
      </c>
      <c r="BP351" s="368"/>
      <c r="BQ351" s="355"/>
      <c r="BR351" s="355"/>
      <c r="BS351" s="355"/>
      <c r="BT351" s="355"/>
      <c r="BU351" s="355"/>
      <c r="BV351" s="355"/>
      <c r="BW351" s="355"/>
      <c r="BX351" s="355"/>
      <c r="BY351" s="355"/>
      <c r="BZ351" s="355"/>
      <c r="CA351" s="355"/>
      <c r="CB351" s="355"/>
      <c r="CC351" s="355"/>
      <c r="CD351" s="355"/>
      <c r="CE351" s="355"/>
      <c r="CF351" s="355"/>
      <c r="CG351" s="355"/>
      <c r="CH351" s="355"/>
      <c r="CI351" s="355"/>
      <c r="CJ351" s="355"/>
      <c r="CK351" s="355"/>
      <c r="CL351" s="355"/>
      <c r="CM351" s="355"/>
      <c r="CN351" s="356"/>
    </row>
    <row r="352" spans="2:92" ht="14.4" thickBot="1" x14ac:dyDescent="0.3">
      <c r="B35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2" s="1417" t="s">
        <v>2070</v>
      </c>
      <c r="D352" s="1418" t="s">
        <v>2069</v>
      </c>
      <c r="E352" s="1419" t="s">
        <v>1235</v>
      </c>
      <c r="F352" s="1420" t="str">
        <f>VLOOKUP(TBL5_OptBen[[#This Row],[Option Type (defined list)]],'Option Typs_Grps'!B$2:C$47, 2, FALSE)</f>
        <v>Customer Options</v>
      </c>
      <c r="G352" s="1417" t="s">
        <v>1783</v>
      </c>
      <c r="H352" s="1418" t="s">
        <v>1104</v>
      </c>
      <c r="I352" s="1421" t="s">
        <v>354</v>
      </c>
      <c r="J352" s="1422" t="s">
        <v>145</v>
      </c>
      <c r="K352" s="1423">
        <v>2</v>
      </c>
      <c r="L352" s="366"/>
      <c r="M352" s="366"/>
      <c r="N352" s="366"/>
      <c r="O352" s="1552"/>
      <c r="P352" s="1553"/>
      <c r="Q352" s="1554"/>
      <c r="R352" s="1392">
        <v>8.4999999999999992E-2</v>
      </c>
      <c r="S352" s="367">
        <v>0.16999999999999998</v>
      </c>
      <c r="T352" s="367">
        <v>0.255</v>
      </c>
      <c r="U352" s="367">
        <v>0.33140000000000003</v>
      </c>
      <c r="V352" s="367">
        <v>0.39939999999999998</v>
      </c>
      <c r="W352" s="367">
        <v>0.45900000000000002</v>
      </c>
      <c r="X352" s="367">
        <v>0.51</v>
      </c>
      <c r="Y352" s="367">
        <v>0.5524</v>
      </c>
      <c r="Z352" s="367">
        <v>0.58640000000000003</v>
      </c>
      <c r="AA352" s="367">
        <v>0.58809999999999996</v>
      </c>
      <c r="AB352" s="367">
        <v>0.58979999999999999</v>
      </c>
      <c r="AC352" s="367">
        <v>0.59150000000000003</v>
      </c>
      <c r="AD352" s="367">
        <v>0.59320000000000006</v>
      </c>
      <c r="AE352" s="367">
        <v>0.59499999999999997</v>
      </c>
      <c r="AF352" s="367">
        <v>0.59660000000000002</v>
      </c>
      <c r="AG352" s="367">
        <v>0.59829999999999994</v>
      </c>
      <c r="AH352" s="367">
        <v>0.60000000000000009</v>
      </c>
      <c r="AI352" s="367">
        <v>0.60170000000000001</v>
      </c>
      <c r="AJ352" s="367">
        <v>0.60340000000000005</v>
      </c>
      <c r="AK352" s="367">
        <v>0.60509999999999997</v>
      </c>
      <c r="AL352" s="367">
        <v>0.60680000000000001</v>
      </c>
      <c r="AM352" s="367">
        <v>0.60849999999999993</v>
      </c>
      <c r="AN352" s="367">
        <v>0.61020000000000008</v>
      </c>
      <c r="AO352" s="367">
        <v>0.61199999999999999</v>
      </c>
      <c r="AP352" s="367">
        <v>0.61360000000000003</v>
      </c>
      <c r="AQ352" s="367">
        <v>0.61529999999999996</v>
      </c>
      <c r="AR352" s="367">
        <v>0.61699999999999999</v>
      </c>
      <c r="AS352" s="367">
        <v>0.61869999999999992</v>
      </c>
      <c r="AT352" s="367">
        <v>0.62040000000000006</v>
      </c>
      <c r="AU352" s="367">
        <v>0.62209999999999999</v>
      </c>
      <c r="AV352" s="367">
        <v>0.62380000000000002</v>
      </c>
      <c r="AW352" s="367">
        <v>0.62549999999999994</v>
      </c>
      <c r="AX352" s="367">
        <v>0.62719999999999998</v>
      </c>
      <c r="AY352" s="367">
        <v>0.629</v>
      </c>
      <c r="AZ352" s="367">
        <v>0.63060000000000005</v>
      </c>
      <c r="BA352" s="367">
        <v>0.63230000000000008</v>
      </c>
      <c r="BB352" s="367">
        <v>0.63400000000000001</v>
      </c>
      <c r="BC352" s="367">
        <v>0.63570000000000004</v>
      </c>
      <c r="BD352" s="367">
        <v>0.63739999999999997</v>
      </c>
      <c r="BE352" s="367">
        <v>0.6391</v>
      </c>
      <c r="BF352" s="367">
        <v>0.64080000000000004</v>
      </c>
      <c r="BG352" s="367">
        <v>0.64250000000000007</v>
      </c>
      <c r="BH352" s="367">
        <v>0.64419999999999999</v>
      </c>
      <c r="BI352" s="367">
        <v>0.64600000000000002</v>
      </c>
      <c r="BJ352" s="367">
        <v>0.64759999999999995</v>
      </c>
      <c r="BK352" s="367">
        <v>0.64929999999999999</v>
      </c>
      <c r="BL352" s="367">
        <v>0.65100000000000002</v>
      </c>
      <c r="BM352" s="367">
        <v>0.65270000000000006</v>
      </c>
      <c r="BN352" s="367">
        <v>0.65439999999999998</v>
      </c>
      <c r="BO352" s="367">
        <v>0.65610000000000002</v>
      </c>
      <c r="BP352" s="368"/>
      <c r="BQ352" s="355"/>
      <c r="BR352" s="355"/>
      <c r="BS352" s="355"/>
      <c r="BT352" s="355"/>
      <c r="BU352" s="355"/>
      <c r="BV352" s="355"/>
      <c r="BW352" s="355"/>
      <c r="BX352" s="355"/>
      <c r="BY352" s="355"/>
      <c r="BZ352" s="355"/>
      <c r="CA352" s="355"/>
      <c r="CB352" s="355"/>
      <c r="CC352" s="355"/>
      <c r="CD352" s="355"/>
      <c r="CE352" s="355"/>
      <c r="CF352" s="355"/>
      <c r="CG352" s="355"/>
      <c r="CH352" s="355"/>
      <c r="CI352" s="355"/>
      <c r="CJ352" s="355"/>
      <c r="CK352" s="355"/>
      <c r="CL352" s="355"/>
      <c r="CM352" s="355"/>
      <c r="CN352" s="356"/>
    </row>
    <row r="353" spans="2:92" ht="14.4" thickBot="1" x14ac:dyDescent="0.3">
      <c r="B35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3" s="1417" t="s">
        <v>2068</v>
      </c>
      <c r="D353" s="1418" t="s">
        <v>2067</v>
      </c>
      <c r="E353" s="1419" t="s">
        <v>1262</v>
      </c>
      <c r="F353" s="1420" t="str">
        <f>VLOOKUP(TBL5_OptBen[[#This Row],[Option Type (defined list)]],'Option Typs_Grps'!B$2:C$47, 2, FALSE)</f>
        <v>Customer Options</v>
      </c>
      <c r="G353" s="1417" t="s">
        <v>1783</v>
      </c>
      <c r="H353" s="1418" t="s">
        <v>1104</v>
      </c>
      <c r="I353" s="1421" t="s">
        <v>354</v>
      </c>
      <c r="J353" s="1422" t="s">
        <v>145</v>
      </c>
      <c r="K353" s="1423">
        <v>2</v>
      </c>
      <c r="L353" s="366"/>
      <c r="M353" s="366"/>
      <c r="N353" s="366"/>
      <c r="O353" s="1552"/>
      <c r="P353" s="1553"/>
      <c r="Q353" s="1554"/>
      <c r="R353" s="1392">
        <v>2.7000000000000001E-3</v>
      </c>
      <c r="S353" s="367">
        <v>5.4000000000000003E-3</v>
      </c>
      <c r="T353" s="367">
        <v>8.2000000000000007E-3</v>
      </c>
      <c r="U353" s="367">
        <v>1.09E-2</v>
      </c>
      <c r="V353" s="367">
        <v>1.37E-2</v>
      </c>
      <c r="W353" s="367">
        <v>1.6400000000000001E-2</v>
      </c>
      <c r="X353" s="367">
        <v>1.9099999999999999E-2</v>
      </c>
      <c r="Y353" s="367">
        <v>2.1899999999999999E-2</v>
      </c>
      <c r="Z353" s="367">
        <v>2.46E-2</v>
      </c>
      <c r="AA353" s="367">
        <v>2.7400000000000001E-2</v>
      </c>
      <c r="AB353" s="367">
        <v>3.0099999999999998E-2</v>
      </c>
      <c r="AC353" s="367">
        <v>3.0099999999999998E-2</v>
      </c>
      <c r="AD353" s="367">
        <v>3.0099999999999998E-2</v>
      </c>
      <c r="AE353" s="367">
        <v>3.0099999999999998E-2</v>
      </c>
      <c r="AF353" s="367">
        <v>3.0099999999999998E-2</v>
      </c>
      <c r="AG353" s="367">
        <v>3.0099999999999998E-2</v>
      </c>
      <c r="AH353" s="367">
        <v>3.0099999999999998E-2</v>
      </c>
      <c r="AI353" s="367">
        <v>3.0099999999999998E-2</v>
      </c>
      <c r="AJ353" s="367">
        <v>3.0099999999999998E-2</v>
      </c>
      <c r="AK353" s="367">
        <v>3.0099999999999998E-2</v>
      </c>
      <c r="AL353" s="367">
        <v>3.0099999999999998E-2</v>
      </c>
      <c r="AM353" s="367">
        <v>3.0099999999999998E-2</v>
      </c>
      <c r="AN353" s="367">
        <v>3.0099999999999998E-2</v>
      </c>
      <c r="AO353" s="367">
        <v>3.0099999999999998E-2</v>
      </c>
      <c r="AP353" s="367">
        <v>3.0099999999999998E-2</v>
      </c>
      <c r="AQ353" s="367">
        <v>3.0099999999999998E-2</v>
      </c>
      <c r="AR353" s="367">
        <v>3.0099999999999998E-2</v>
      </c>
      <c r="AS353" s="367">
        <v>3.0099999999999998E-2</v>
      </c>
      <c r="AT353" s="367">
        <v>3.0099999999999998E-2</v>
      </c>
      <c r="AU353" s="367">
        <v>3.0099999999999998E-2</v>
      </c>
      <c r="AV353" s="367">
        <v>3.0099999999999998E-2</v>
      </c>
      <c r="AW353" s="367">
        <v>3.0099999999999998E-2</v>
      </c>
      <c r="AX353" s="367">
        <v>3.0099999999999998E-2</v>
      </c>
      <c r="AY353" s="367">
        <v>3.0099999999999998E-2</v>
      </c>
      <c r="AZ353" s="367">
        <v>3.0099999999999998E-2</v>
      </c>
      <c r="BA353" s="367">
        <v>3.0099999999999998E-2</v>
      </c>
      <c r="BB353" s="367">
        <v>3.0099999999999998E-2</v>
      </c>
      <c r="BC353" s="367">
        <v>3.0099999999999998E-2</v>
      </c>
      <c r="BD353" s="367">
        <v>3.0099999999999998E-2</v>
      </c>
      <c r="BE353" s="367">
        <v>3.0099999999999998E-2</v>
      </c>
      <c r="BF353" s="367">
        <v>3.0099999999999998E-2</v>
      </c>
      <c r="BG353" s="367">
        <v>3.0099999999999998E-2</v>
      </c>
      <c r="BH353" s="367">
        <v>3.0099999999999998E-2</v>
      </c>
      <c r="BI353" s="367">
        <v>3.0099999999999998E-2</v>
      </c>
      <c r="BJ353" s="367">
        <v>3.0099999999999998E-2</v>
      </c>
      <c r="BK353" s="367">
        <v>3.0099999999999998E-2</v>
      </c>
      <c r="BL353" s="367">
        <v>3.0099999999999998E-2</v>
      </c>
      <c r="BM353" s="367">
        <v>3.0099999999999998E-2</v>
      </c>
      <c r="BN353" s="367">
        <v>3.0099999999999998E-2</v>
      </c>
      <c r="BO353" s="367">
        <v>3.0099999999999998E-2</v>
      </c>
      <c r="BP353" s="368"/>
      <c r="BQ353" s="355"/>
      <c r="BR353" s="355"/>
      <c r="BS353" s="355"/>
      <c r="BT353" s="355"/>
      <c r="BU353" s="355"/>
      <c r="BV353" s="355"/>
      <c r="BW353" s="355"/>
      <c r="BX353" s="355"/>
      <c r="BY353" s="355"/>
      <c r="BZ353" s="355"/>
      <c r="CA353" s="355"/>
      <c r="CB353" s="355"/>
      <c r="CC353" s="355"/>
      <c r="CD353" s="355"/>
      <c r="CE353" s="355"/>
      <c r="CF353" s="355"/>
      <c r="CG353" s="355"/>
      <c r="CH353" s="355"/>
      <c r="CI353" s="355"/>
      <c r="CJ353" s="355"/>
      <c r="CK353" s="355"/>
      <c r="CL353" s="355"/>
      <c r="CM353" s="355"/>
      <c r="CN353" s="356"/>
    </row>
    <row r="354" spans="2:92" ht="14.4" thickBot="1" x14ac:dyDescent="0.3">
      <c r="B35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4" s="1417" t="s">
        <v>2066</v>
      </c>
      <c r="D354" s="1418" t="s">
        <v>2065</v>
      </c>
      <c r="E354" s="1419" t="s">
        <v>777</v>
      </c>
      <c r="F354" s="1420" t="str">
        <f>VLOOKUP(TBL5_OptBen[[#This Row],[Option Type (defined list)]],'Option Typs_Grps'!B$2:C$47, 2, FALSE)</f>
        <v>Customer Options</v>
      </c>
      <c r="G354" s="1417" t="s">
        <v>1783</v>
      </c>
      <c r="H354" s="1418" t="s">
        <v>1104</v>
      </c>
      <c r="I354" s="1421" t="s">
        <v>354</v>
      </c>
      <c r="J354" s="1422" t="s">
        <v>145</v>
      </c>
      <c r="K354" s="1423">
        <v>2</v>
      </c>
      <c r="L354" s="366"/>
      <c r="M354" s="366"/>
      <c r="N354" s="366"/>
      <c r="O354" s="1552"/>
      <c r="P354" s="1553"/>
      <c r="Q354" s="1554"/>
      <c r="R354" s="1392">
        <v>0.28870000000000001</v>
      </c>
      <c r="S354" s="367">
        <v>0.57750000000000001</v>
      </c>
      <c r="T354" s="367">
        <v>0.86629999999999996</v>
      </c>
      <c r="U354" s="367">
        <v>1.1551</v>
      </c>
      <c r="V354" s="367">
        <v>1.4440000000000002</v>
      </c>
      <c r="W354" s="367">
        <v>1.7327000000000001</v>
      </c>
      <c r="X354" s="367">
        <v>2.0215000000000001</v>
      </c>
      <c r="Y354" s="367">
        <v>2.3102999999999998</v>
      </c>
      <c r="Z354" s="367">
        <v>2.5991</v>
      </c>
      <c r="AA354" s="367">
        <v>2.8880000000000003</v>
      </c>
      <c r="AB354" s="367">
        <v>2.9020000000000001</v>
      </c>
      <c r="AC354" s="367">
        <v>2.9159999999999999</v>
      </c>
      <c r="AD354" s="367">
        <v>2.9029999999999996</v>
      </c>
      <c r="AE354" s="367">
        <v>2.9450000000000003</v>
      </c>
      <c r="AF354" s="367">
        <v>2.9590000000000001</v>
      </c>
      <c r="AG354" s="367">
        <v>2.9740000000000002</v>
      </c>
      <c r="AH354" s="367">
        <v>2.988</v>
      </c>
      <c r="AI354" s="367">
        <v>3.0030000000000001</v>
      </c>
      <c r="AJ354" s="367">
        <v>3.0169999999999999</v>
      </c>
      <c r="AK354" s="367">
        <v>3.0310000000000001</v>
      </c>
      <c r="AL354" s="367">
        <v>3.0460000000000003</v>
      </c>
      <c r="AM354" s="367">
        <v>3.06</v>
      </c>
      <c r="AN354" s="367">
        <v>3.0750999999999999</v>
      </c>
      <c r="AO354" s="367">
        <v>3.0895999999999999</v>
      </c>
      <c r="AP354" s="367">
        <v>3.1040000000000001</v>
      </c>
      <c r="AQ354" s="367">
        <v>3.1185</v>
      </c>
      <c r="AR354" s="367">
        <v>3.133</v>
      </c>
      <c r="AS354" s="367">
        <v>3.1472999999999995</v>
      </c>
      <c r="AT354" s="367">
        <v>3.1617000000000002</v>
      </c>
      <c r="AU354" s="367">
        <v>3.1762000000000001</v>
      </c>
      <c r="AV354" s="367">
        <v>3.1905999999999999</v>
      </c>
      <c r="AW354" s="367">
        <v>3.2050999999999998</v>
      </c>
      <c r="AX354" s="367">
        <v>3.2195</v>
      </c>
      <c r="AY354" s="367">
        <v>3.234</v>
      </c>
      <c r="AZ354" s="367">
        <v>3.2484000000000002</v>
      </c>
      <c r="BA354" s="367">
        <v>3.2627999999999999</v>
      </c>
      <c r="BB354" s="367">
        <v>3.2773000000000003</v>
      </c>
      <c r="BC354" s="367">
        <v>3.2197</v>
      </c>
      <c r="BD354" s="367">
        <v>3.3060999999999998</v>
      </c>
      <c r="BE354" s="367">
        <v>3.3205999999999998</v>
      </c>
      <c r="BF354" s="367">
        <v>3.335</v>
      </c>
      <c r="BG354" s="367">
        <v>3.3494999999999999</v>
      </c>
      <c r="BH354" s="367">
        <v>3.3639999999999999</v>
      </c>
      <c r="BI354" s="367">
        <v>3.3783000000000003</v>
      </c>
      <c r="BJ354" s="367">
        <v>3.3927999999999998</v>
      </c>
      <c r="BK354" s="367">
        <v>3.4072</v>
      </c>
      <c r="BL354" s="367">
        <v>3.4217</v>
      </c>
      <c r="BM354" s="367">
        <v>3.4360999999999997</v>
      </c>
      <c r="BN354" s="367">
        <v>3.4504999999999999</v>
      </c>
      <c r="BO354" s="367">
        <v>3.4649999999999999</v>
      </c>
      <c r="BP354" s="368"/>
      <c r="BQ354" s="355"/>
      <c r="BR354" s="355"/>
      <c r="BS354" s="355"/>
      <c r="BT354" s="355"/>
      <c r="BU354" s="355"/>
      <c r="BV354" s="355"/>
      <c r="BW354" s="355"/>
      <c r="BX354" s="355"/>
      <c r="BY354" s="355"/>
      <c r="BZ354" s="355"/>
      <c r="CA354" s="355"/>
      <c r="CB354" s="355"/>
      <c r="CC354" s="355"/>
      <c r="CD354" s="355"/>
      <c r="CE354" s="355"/>
      <c r="CF354" s="355"/>
      <c r="CG354" s="355"/>
      <c r="CH354" s="355"/>
      <c r="CI354" s="355"/>
      <c r="CJ354" s="355"/>
      <c r="CK354" s="355"/>
      <c r="CL354" s="355"/>
      <c r="CM354" s="355"/>
      <c r="CN354" s="356"/>
    </row>
    <row r="355" spans="2:92" ht="14.4" thickBot="1" x14ac:dyDescent="0.3">
      <c r="B35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5" s="1417" t="s">
        <v>2064</v>
      </c>
      <c r="D355" s="1418" t="s">
        <v>2063</v>
      </c>
      <c r="E355" s="1419" t="s">
        <v>777</v>
      </c>
      <c r="F355" s="1420" t="str">
        <f>VLOOKUP(TBL5_OptBen[[#This Row],[Option Type (defined list)]],'Option Typs_Grps'!B$2:C$47, 2, FALSE)</f>
        <v>Customer Options</v>
      </c>
      <c r="G355" s="1417" t="s">
        <v>1783</v>
      </c>
      <c r="H355" s="1418" t="s">
        <v>1104</v>
      </c>
      <c r="I355" s="1421" t="s">
        <v>354</v>
      </c>
      <c r="J355" s="1422" t="s">
        <v>145</v>
      </c>
      <c r="K355" s="1423">
        <v>2</v>
      </c>
      <c r="L355" s="366"/>
      <c r="M355" s="366"/>
      <c r="N355" s="366"/>
      <c r="O355" s="1552"/>
      <c r="P355" s="1553"/>
      <c r="Q355" s="1554"/>
      <c r="R355" s="1392">
        <v>6.0399999999999995E-2</v>
      </c>
      <c r="S355" s="367">
        <v>0.12079999999999999</v>
      </c>
      <c r="T355" s="367">
        <v>0.18130000000000002</v>
      </c>
      <c r="U355" s="367">
        <v>0.24180000000000001</v>
      </c>
      <c r="V355" s="367">
        <v>0.30230000000000001</v>
      </c>
      <c r="W355" s="367">
        <v>0.36270000000000002</v>
      </c>
      <c r="X355" s="367">
        <v>0.42330000000000001</v>
      </c>
      <c r="Y355" s="367">
        <v>0.48370000000000002</v>
      </c>
      <c r="Z355" s="367">
        <v>0.54420000000000002</v>
      </c>
      <c r="AA355" s="367">
        <v>0.60470000000000002</v>
      </c>
      <c r="AB355" s="367">
        <v>0.66520000000000001</v>
      </c>
      <c r="AC355" s="367">
        <v>0.72560000000000002</v>
      </c>
      <c r="AD355" s="367">
        <v>0.72560000000000002</v>
      </c>
      <c r="AE355" s="367">
        <v>0.72560000000000002</v>
      </c>
      <c r="AF355" s="367">
        <v>0.72560000000000002</v>
      </c>
      <c r="AG355" s="367">
        <v>0.72560000000000002</v>
      </c>
      <c r="AH355" s="367">
        <v>0.72560000000000002</v>
      </c>
      <c r="AI355" s="367">
        <v>0.72560000000000002</v>
      </c>
      <c r="AJ355" s="367">
        <v>0.72560000000000002</v>
      </c>
      <c r="AK355" s="367">
        <v>0.72560000000000002</v>
      </c>
      <c r="AL355" s="367">
        <v>0.72560000000000002</v>
      </c>
      <c r="AM355" s="367">
        <v>0.72560000000000002</v>
      </c>
      <c r="AN355" s="367">
        <v>0.72560000000000002</v>
      </c>
      <c r="AO355" s="367">
        <v>0.72560000000000002</v>
      </c>
      <c r="AP355" s="367">
        <v>0.72560000000000002</v>
      </c>
      <c r="AQ355" s="367">
        <v>0.72560000000000002</v>
      </c>
      <c r="AR355" s="367">
        <v>0.72560000000000002</v>
      </c>
      <c r="AS355" s="367">
        <v>0.72560000000000002</v>
      </c>
      <c r="AT355" s="367">
        <v>0.72560000000000002</v>
      </c>
      <c r="AU355" s="367">
        <v>0.72560000000000002</v>
      </c>
      <c r="AV355" s="367">
        <v>0.72560000000000002</v>
      </c>
      <c r="AW355" s="367">
        <v>0.72560000000000002</v>
      </c>
      <c r="AX355" s="367">
        <v>0.72560000000000002</v>
      </c>
      <c r="AY355" s="367">
        <v>0.72560000000000002</v>
      </c>
      <c r="AZ355" s="367">
        <v>0.72560000000000002</v>
      </c>
      <c r="BA355" s="367">
        <v>0.72560000000000002</v>
      </c>
      <c r="BB355" s="367">
        <v>0.72560000000000002</v>
      </c>
      <c r="BC355" s="367">
        <v>0.72560000000000002</v>
      </c>
      <c r="BD355" s="367">
        <v>0.72560000000000002</v>
      </c>
      <c r="BE355" s="367">
        <v>0.72560000000000002</v>
      </c>
      <c r="BF355" s="367">
        <v>0.72560000000000002</v>
      </c>
      <c r="BG355" s="367">
        <v>0.72560000000000002</v>
      </c>
      <c r="BH355" s="367">
        <v>0.72560000000000002</v>
      </c>
      <c r="BI355" s="367">
        <v>0.72560000000000002</v>
      </c>
      <c r="BJ355" s="367">
        <v>0.72560000000000002</v>
      </c>
      <c r="BK355" s="367">
        <v>0.72560000000000002</v>
      </c>
      <c r="BL355" s="367">
        <v>0.72560000000000002</v>
      </c>
      <c r="BM355" s="367">
        <v>0.72560000000000002</v>
      </c>
      <c r="BN355" s="367">
        <v>0.72560000000000002</v>
      </c>
      <c r="BO355" s="367">
        <v>0.72560000000000002</v>
      </c>
      <c r="BP355" s="368"/>
      <c r="BQ355" s="355"/>
      <c r="BR355" s="355"/>
      <c r="BS355" s="355"/>
      <c r="BT355" s="355"/>
      <c r="BU355" s="355"/>
      <c r="BV355" s="355"/>
      <c r="BW355" s="355"/>
      <c r="BX355" s="355"/>
      <c r="BY355" s="355"/>
      <c r="BZ355" s="355"/>
      <c r="CA355" s="355"/>
      <c r="CB355" s="355"/>
      <c r="CC355" s="355"/>
      <c r="CD355" s="355"/>
      <c r="CE355" s="355"/>
      <c r="CF355" s="355"/>
      <c r="CG355" s="355"/>
      <c r="CH355" s="355"/>
      <c r="CI355" s="355"/>
      <c r="CJ355" s="355"/>
      <c r="CK355" s="355"/>
      <c r="CL355" s="355"/>
      <c r="CM355" s="355"/>
      <c r="CN355" s="356"/>
    </row>
    <row r="356" spans="2:92" ht="14.4" thickBot="1" x14ac:dyDescent="0.3">
      <c r="B35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6" s="1417" t="s">
        <v>2062</v>
      </c>
      <c r="D356" s="1418" t="s">
        <v>2061</v>
      </c>
      <c r="E356" s="1419" t="s">
        <v>1235</v>
      </c>
      <c r="F356" s="1420" t="str">
        <f>VLOOKUP(TBL5_OptBen[[#This Row],[Option Type (defined list)]],'Option Typs_Grps'!B$2:C$47, 2, FALSE)</f>
        <v>Customer Options</v>
      </c>
      <c r="G356" s="1417" t="s">
        <v>1783</v>
      </c>
      <c r="H356" s="1418" t="s">
        <v>1104</v>
      </c>
      <c r="I356" s="1421" t="s">
        <v>354</v>
      </c>
      <c r="J356" s="1422" t="s">
        <v>145</v>
      </c>
      <c r="K356" s="1423">
        <v>2</v>
      </c>
      <c r="L356" s="366"/>
      <c r="M356" s="366"/>
      <c r="N356" s="366"/>
      <c r="O356" s="1552"/>
      <c r="P356" s="1553"/>
      <c r="Q356" s="1554"/>
      <c r="R356" s="1392">
        <v>1.1300000000000001E-2</v>
      </c>
      <c r="S356" s="367">
        <v>2.2600000000000002E-2</v>
      </c>
      <c r="T356" s="367">
        <v>3.3999999999999996E-2</v>
      </c>
      <c r="U356" s="367">
        <v>4.53E-2</v>
      </c>
      <c r="V356" s="367">
        <v>5.6599999999999998E-2</v>
      </c>
      <c r="W356" s="367">
        <v>6.7999999999999991E-2</v>
      </c>
      <c r="X356" s="367">
        <v>7.9300000000000009E-2</v>
      </c>
      <c r="Y356" s="367">
        <v>9.06E-2</v>
      </c>
      <c r="Z356" s="367">
        <v>0.10200000000000001</v>
      </c>
      <c r="AA356" s="367">
        <v>0.1133</v>
      </c>
      <c r="AB356" s="367">
        <v>0.12459999999999999</v>
      </c>
      <c r="AC356" s="367">
        <v>0.13599999999999998</v>
      </c>
      <c r="AD356" s="367">
        <v>0.14729999999999999</v>
      </c>
      <c r="AE356" s="367">
        <v>0.15769999999999998</v>
      </c>
      <c r="AF356" s="367">
        <v>0.16999999999999998</v>
      </c>
      <c r="AG356" s="367">
        <v>0.18130000000000002</v>
      </c>
      <c r="AH356" s="367">
        <v>0.19269999999999998</v>
      </c>
      <c r="AI356" s="367">
        <v>0.2041</v>
      </c>
      <c r="AJ356" s="367">
        <v>0.2145</v>
      </c>
      <c r="AK356" s="367">
        <v>0.22670000000000001</v>
      </c>
      <c r="AL356" s="367">
        <v>0.23809999999999998</v>
      </c>
      <c r="AM356" s="367">
        <v>0.24940000000000001</v>
      </c>
      <c r="AN356" s="367">
        <v>0.26069999999999999</v>
      </c>
      <c r="AO356" s="367">
        <v>0.27210000000000001</v>
      </c>
      <c r="AP356" s="367">
        <v>0.28339999999999999</v>
      </c>
      <c r="AQ356" s="367">
        <v>0.28339999999999999</v>
      </c>
      <c r="AR356" s="367">
        <v>0.28339999999999999</v>
      </c>
      <c r="AS356" s="367">
        <v>0.28339999999999999</v>
      </c>
      <c r="AT356" s="367">
        <v>0.28339999999999999</v>
      </c>
      <c r="AU356" s="367">
        <v>0.28339999999999999</v>
      </c>
      <c r="AV356" s="367">
        <v>0.28339999999999999</v>
      </c>
      <c r="AW356" s="367">
        <v>0.28339999999999999</v>
      </c>
      <c r="AX356" s="367">
        <v>0.28339999999999999</v>
      </c>
      <c r="AY356" s="367">
        <v>0.28339999999999999</v>
      </c>
      <c r="AZ356" s="367">
        <v>0.28339999999999999</v>
      </c>
      <c r="BA356" s="367">
        <v>0.28339999999999999</v>
      </c>
      <c r="BB356" s="367">
        <v>0.28339999999999999</v>
      </c>
      <c r="BC356" s="367">
        <v>0.28339999999999999</v>
      </c>
      <c r="BD356" s="367">
        <v>0.28339999999999999</v>
      </c>
      <c r="BE356" s="367">
        <v>0.28339999999999999</v>
      </c>
      <c r="BF356" s="367">
        <v>0.28339999999999999</v>
      </c>
      <c r="BG356" s="367">
        <v>0.28339999999999999</v>
      </c>
      <c r="BH356" s="367">
        <v>0.28339999999999999</v>
      </c>
      <c r="BI356" s="367">
        <v>0.28339999999999999</v>
      </c>
      <c r="BJ356" s="367">
        <v>0.28339999999999999</v>
      </c>
      <c r="BK356" s="367">
        <v>0.28339999999999999</v>
      </c>
      <c r="BL356" s="367">
        <v>0.28339999999999999</v>
      </c>
      <c r="BM356" s="367">
        <v>0.28339999999999999</v>
      </c>
      <c r="BN356" s="367">
        <v>0.28339999999999999</v>
      </c>
      <c r="BO356" s="367">
        <v>0.28339999999999999</v>
      </c>
      <c r="BP356" s="368"/>
      <c r="BQ356" s="355"/>
      <c r="BR356" s="355"/>
      <c r="BS356" s="355"/>
      <c r="BT356" s="355"/>
      <c r="BU356" s="355"/>
      <c r="BV356" s="355"/>
      <c r="BW356" s="355"/>
      <c r="BX356" s="355"/>
      <c r="BY356" s="355"/>
      <c r="BZ356" s="355"/>
      <c r="CA356" s="355"/>
      <c r="CB356" s="355"/>
      <c r="CC356" s="355"/>
      <c r="CD356" s="355"/>
      <c r="CE356" s="355"/>
      <c r="CF356" s="355"/>
      <c r="CG356" s="355"/>
      <c r="CH356" s="355"/>
      <c r="CI356" s="355"/>
      <c r="CJ356" s="355"/>
      <c r="CK356" s="355"/>
      <c r="CL356" s="355"/>
      <c r="CM356" s="355"/>
      <c r="CN356" s="356"/>
    </row>
    <row r="357" spans="2:92" ht="14.4" thickBot="1" x14ac:dyDescent="0.3">
      <c r="B35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7" s="1417" t="s">
        <v>2060</v>
      </c>
      <c r="D357" s="1418" t="s">
        <v>2059</v>
      </c>
      <c r="E357" s="1419" t="s">
        <v>777</v>
      </c>
      <c r="F357" s="1420" t="str">
        <f>VLOOKUP(TBL5_OptBen[[#This Row],[Option Type (defined list)]],'Option Typs_Grps'!B$2:C$47, 2, FALSE)</f>
        <v>Customer Options</v>
      </c>
      <c r="G357" s="1417" t="s">
        <v>1783</v>
      </c>
      <c r="H357" s="1418" t="s">
        <v>1104</v>
      </c>
      <c r="I357" s="1421" t="s">
        <v>354</v>
      </c>
      <c r="J357" s="1422" t="s">
        <v>145</v>
      </c>
      <c r="K357" s="1423">
        <v>2</v>
      </c>
      <c r="L357" s="366"/>
      <c r="M357" s="366"/>
      <c r="N357" s="366"/>
      <c r="O357" s="1552"/>
      <c r="P357" s="1553"/>
      <c r="Q357" s="1554"/>
      <c r="R357" s="1392">
        <v>2.5000000000000001E-3</v>
      </c>
      <c r="S357" s="367">
        <v>5.1999999999999998E-3</v>
      </c>
      <c r="T357" s="367">
        <v>7.8000000000000005E-3</v>
      </c>
      <c r="U357" s="367">
        <v>1.0499999999999999E-2</v>
      </c>
      <c r="V357" s="367">
        <v>1.3100000000000001E-2</v>
      </c>
      <c r="W357" s="367">
        <v>1.5700000000000002E-2</v>
      </c>
      <c r="X357" s="367">
        <v>1.84E-2</v>
      </c>
      <c r="Y357" s="367">
        <v>2.1100000000000001E-2</v>
      </c>
      <c r="Z357" s="367">
        <v>2.3599999999999999E-2</v>
      </c>
      <c r="AA357" s="367">
        <v>2.6299999999999997E-2</v>
      </c>
      <c r="AB357" s="367">
        <v>2.9000000000000001E-2</v>
      </c>
      <c r="AC357" s="367">
        <v>3.1600000000000003E-2</v>
      </c>
      <c r="AD357" s="367">
        <v>3.4200000000000001E-2</v>
      </c>
      <c r="AE357" s="367">
        <v>3.6799999999999999E-2</v>
      </c>
      <c r="AF357" s="367">
        <v>3.95E-2</v>
      </c>
      <c r="AG357" s="367">
        <v>4.2200000000000001E-2</v>
      </c>
      <c r="AH357" s="367">
        <v>4.4700000000000004E-2</v>
      </c>
      <c r="AI357" s="367">
        <v>4.7400000000000005E-2</v>
      </c>
      <c r="AJ357" s="367">
        <v>5.0099999999999999E-2</v>
      </c>
      <c r="AK357" s="367">
        <v>5.2699999999999997E-2</v>
      </c>
      <c r="AL357" s="367">
        <v>5.5299999999999995E-2</v>
      </c>
      <c r="AM357" s="367">
        <v>5.8000000000000003E-2</v>
      </c>
      <c r="AN357" s="367">
        <v>6.0600000000000001E-2</v>
      </c>
      <c r="AO357" s="367">
        <v>6.3299999999999995E-2</v>
      </c>
      <c r="AP357" s="367">
        <v>6.6000000000000003E-2</v>
      </c>
      <c r="AQ357" s="367">
        <v>5.2699999999999997E-2</v>
      </c>
      <c r="AR357" s="367">
        <v>5.5299999999999995E-2</v>
      </c>
      <c r="AS357" s="367">
        <v>5.8000000000000003E-2</v>
      </c>
      <c r="AT357" s="367">
        <v>6.0600000000000001E-2</v>
      </c>
      <c r="AU357" s="367">
        <v>6.3299999999999995E-2</v>
      </c>
      <c r="AV357" s="367">
        <v>6.6000000000000003E-2</v>
      </c>
      <c r="AW357" s="367">
        <v>6.8499999999999991E-2</v>
      </c>
      <c r="AX357" s="367">
        <v>7.1199999999999999E-2</v>
      </c>
      <c r="AY357" s="367">
        <v>7.3800000000000004E-2</v>
      </c>
      <c r="AZ357" s="367">
        <v>7.6499999999999999E-2</v>
      </c>
      <c r="BA357" s="367">
        <v>7.9100000000000004E-2</v>
      </c>
      <c r="BB357" s="367">
        <v>8.1699999999999995E-2</v>
      </c>
      <c r="BC357" s="367">
        <v>8.4400000000000003E-2</v>
      </c>
      <c r="BD357" s="367">
        <v>8.7099999999999997E-2</v>
      </c>
      <c r="BE357" s="367">
        <v>8.9599999999999999E-2</v>
      </c>
      <c r="BF357" s="367">
        <v>9.2299999999999993E-2</v>
      </c>
      <c r="BG357" s="367">
        <v>9.5000000000000001E-2</v>
      </c>
      <c r="BH357" s="367">
        <v>9.7600000000000006E-2</v>
      </c>
      <c r="BI357" s="367">
        <v>0.1002</v>
      </c>
      <c r="BJ357" s="367">
        <v>0.1028</v>
      </c>
      <c r="BK357" s="367">
        <v>0.1055</v>
      </c>
      <c r="BL357" s="367">
        <v>0.1082</v>
      </c>
      <c r="BM357" s="367">
        <v>0.11069999999999999</v>
      </c>
      <c r="BN357" s="367">
        <v>0.1134</v>
      </c>
      <c r="BO357" s="367">
        <v>0.11609999999999999</v>
      </c>
      <c r="BP357" s="368"/>
      <c r="BQ357" s="355"/>
      <c r="BR357" s="355"/>
      <c r="BS357" s="355"/>
      <c r="BT357" s="355"/>
      <c r="BU357" s="355"/>
      <c r="BV357" s="355"/>
      <c r="BW357" s="355"/>
      <c r="BX357" s="355"/>
      <c r="BY357" s="355"/>
      <c r="BZ357" s="355"/>
      <c r="CA357" s="355"/>
      <c r="CB357" s="355"/>
      <c r="CC357" s="355"/>
      <c r="CD357" s="355"/>
      <c r="CE357" s="355"/>
      <c r="CF357" s="355"/>
      <c r="CG357" s="355"/>
      <c r="CH357" s="355"/>
      <c r="CI357" s="355"/>
      <c r="CJ357" s="355"/>
      <c r="CK357" s="355"/>
      <c r="CL357" s="355"/>
      <c r="CM357" s="355"/>
      <c r="CN357" s="356"/>
    </row>
    <row r="358" spans="2:92" ht="14.4" thickBot="1" x14ac:dyDescent="0.3">
      <c r="B35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8" s="1417" t="s">
        <v>2058</v>
      </c>
      <c r="D358" s="1418" t="s">
        <v>2057</v>
      </c>
      <c r="E358" s="1419" t="s">
        <v>777</v>
      </c>
      <c r="F358" s="1420" t="str">
        <f>VLOOKUP(TBL5_OptBen[[#This Row],[Option Type (defined list)]],'Option Typs_Grps'!B$2:C$47, 2, FALSE)</f>
        <v>Customer Options</v>
      </c>
      <c r="G358" s="1417" t="s">
        <v>1783</v>
      </c>
      <c r="H358" s="1418" t="s">
        <v>1104</v>
      </c>
      <c r="I358" s="1421" t="s">
        <v>354</v>
      </c>
      <c r="J358" s="1422" t="s">
        <v>145</v>
      </c>
      <c r="K358" s="1423">
        <v>2</v>
      </c>
      <c r="L358" s="366"/>
      <c r="M358" s="366"/>
      <c r="N358" s="366"/>
      <c r="O358" s="1552"/>
      <c r="P358" s="1553"/>
      <c r="Q358" s="1554"/>
      <c r="R358" s="1392">
        <v>0</v>
      </c>
      <c r="S358" s="367">
        <v>0</v>
      </c>
      <c r="T358" s="367">
        <v>0</v>
      </c>
      <c r="U358" s="367">
        <v>0</v>
      </c>
      <c r="V358" s="367">
        <v>0</v>
      </c>
      <c r="W358" s="367">
        <v>0</v>
      </c>
      <c r="X358" s="367">
        <v>0</v>
      </c>
      <c r="Y358" s="367">
        <v>0</v>
      </c>
      <c r="Z358" s="367">
        <v>0</v>
      </c>
      <c r="AA358" s="367">
        <v>0</v>
      </c>
      <c r="AB358" s="367">
        <v>2.0133000000000001</v>
      </c>
      <c r="AC358" s="367">
        <v>2.0312999999999999</v>
      </c>
      <c r="AD358" s="367">
        <v>2.0485000000000002</v>
      </c>
      <c r="AE358" s="367">
        <v>2.0644999999999998</v>
      </c>
      <c r="AF358" s="367">
        <v>2.0794000000000001</v>
      </c>
      <c r="AG358" s="367">
        <v>2.0943000000000001</v>
      </c>
      <c r="AH358" s="367">
        <v>2.1091000000000002</v>
      </c>
      <c r="AI358" s="367">
        <v>2.1238000000000001</v>
      </c>
      <c r="AJ358" s="367">
        <v>2.1385000000000001</v>
      </c>
      <c r="AK358" s="367">
        <v>2.153</v>
      </c>
      <c r="AL358" s="367">
        <v>2.1675</v>
      </c>
      <c r="AM358" s="367">
        <v>2.1819000000000002</v>
      </c>
      <c r="AN358" s="367">
        <v>2.1962000000000002</v>
      </c>
      <c r="AO358" s="367">
        <v>2.2103999999999999</v>
      </c>
      <c r="AP358" s="367">
        <v>2.2244999999999999</v>
      </c>
      <c r="AQ358" s="367">
        <v>2.2385999999999999</v>
      </c>
      <c r="AR358" s="367">
        <v>2.2454999999999998</v>
      </c>
      <c r="AS358" s="367">
        <v>2.2519</v>
      </c>
      <c r="AT358" s="367">
        <v>2.2581000000000002</v>
      </c>
      <c r="AU358" s="367">
        <v>2.2641</v>
      </c>
      <c r="AV358" s="367">
        <v>2.2703000000000002</v>
      </c>
      <c r="AW358" s="367">
        <v>2.2764000000000002</v>
      </c>
      <c r="AX358" s="367">
        <v>2.2825000000000002</v>
      </c>
      <c r="AY358" s="367">
        <v>2.2884000000000002</v>
      </c>
      <c r="AZ358" s="367">
        <v>2.2942</v>
      </c>
      <c r="BA358" s="367">
        <v>2.3001</v>
      </c>
      <c r="BB358" s="367">
        <v>2.3062999999999998</v>
      </c>
      <c r="BC358" s="367">
        <v>2.3125</v>
      </c>
      <c r="BD358" s="367">
        <v>2.319</v>
      </c>
      <c r="BE358" s="367">
        <v>2.3256000000000001</v>
      </c>
      <c r="BF358" s="367">
        <v>2.3325</v>
      </c>
      <c r="BG358" s="367">
        <v>2.3397000000000001</v>
      </c>
      <c r="BH358" s="367">
        <v>2.3468</v>
      </c>
      <c r="BI358" s="367">
        <v>2.3538000000000001</v>
      </c>
      <c r="BJ358" s="367">
        <v>2.3609</v>
      </c>
      <c r="BK358" s="367">
        <v>2.3677000000000001</v>
      </c>
      <c r="BL358" s="367">
        <v>2.3746</v>
      </c>
      <c r="BM358" s="367">
        <v>2.3814000000000002</v>
      </c>
      <c r="BN358" s="367">
        <v>2.3881999999999999</v>
      </c>
      <c r="BO358" s="367">
        <v>2.3948999999999998</v>
      </c>
      <c r="BP358" s="368"/>
      <c r="BQ358" s="355"/>
      <c r="BR358" s="355"/>
      <c r="BS358" s="355"/>
      <c r="BT358" s="355"/>
      <c r="BU358" s="355"/>
      <c r="BV358" s="355"/>
      <c r="BW358" s="355"/>
      <c r="BX358" s="355"/>
      <c r="BY358" s="355"/>
      <c r="BZ358" s="355"/>
      <c r="CA358" s="355"/>
      <c r="CB358" s="355"/>
      <c r="CC358" s="355"/>
      <c r="CD358" s="355"/>
      <c r="CE358" s="355"/>
      <c r="CF358" s="355"/>
      <c r="CG358" s="355"/>
      <c r="CH358" s="355"/>
      <c r="CI358" s="355"/>
      <c r="CJ358" s="355"/>
      <c r="CK358" s="355"/>
      <c r="CL358" s="355"/>
      <c r="CM358" s="355"/>
      <c r="CN358" s="356"/>
    </row>
    <row r="359" spans="2:92" ht="14.4" thickBot="1" x14ac:dyDescent="0.3">
      <c r="B35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9" s="1417" t="s">
        <v>2056</v>
      </c>
      <c r="D359" s="1418" t="s">
        <v>2055</v>
      </c>
      <c r="E359" s="1419" t="s">
        <v>777</v>
      </c>
      <c r="F359" s="1420" t="str">
        <f>VLOOKUP(TBL5_OptBen[[#This Row],[Option Type (defined list)]],'Option Typs_Grps'!B$2:C$47, 2, FALSE)</f>
        <v>Customer Options</v>
      </c>
      <c r="G359" s="1417" t="s">
        <v>1783</v>
      </c>
      <c r="H359" s="1418" t="s">
        <v>1104</v>
      </c>
      <c r="I359" s="1421" t="s">
        <v>354</v>
      </c>
      <c r="J359" s="1422" t="s">
        <v>145</v>
      </c>
      <c r="K359" s="1423">
        <v>2</v>
      </c>
      <c r="L359" s="366"/>
      <c r="M359" s="366"/>
      <c r="N359" s="366"/>
      <c r="O359" s="1552"/>
      <c r="P359" s="1553"/>
      <c r="Q359" s="1554"/>
      <c r="R359" s="1392">
        <v>1.4999999999999999E-2</v>
      </c>
      <c r="S359" s="367">
        <v>0.03</v>
      </c>
      <c r="T359" s="367">
        <v>4.4999999999999998E-2</v>
      </c>
      <c r="U359" s="367">
        <v>0.06</v>
      </c>
      <c r="V359" s="367">
        <v>7.5000000000000011E-2</v>
      </c>
      <c r="W359" s="367">
        <v>7.5000000000000011E-2</v>
      </c>
      <c r="X359" s="367">
        <v>7.5000000000000011E-2</v>
      </c>
      <c r="Y359" s="367">
        <v>7.5000000000000011E-2</v>
      </c>
      <c r="Z359" s="367">
        <v>7.5000000000000011E-2</v>
      </c>
      <c r="AA359" s="367">
        <v>7.5000000000000011E-2</v>
      </c>
      <c r="AB359" s="367">
        <v>7.5000000000000011E-2</v>
      </c>
      <c r="AC359" s="367">
        <v>7.5000000000000011E-2</v>
      </c>
      <c r="AD359" s="367">
        <v>7.5000000000000011E-2</v>
      </c>
      <c r="AE359" s="367">
        <v>7.5000000000000011E-2</v>
      </c>
      <c r="AF359" s="367">
        <v>7.5000000000000011E-2</v>
      </c>
      <c r="AG359" s="367">
        <v>7.5000000000000011E-2</v>
      </c>
      <c r="AH359" s="367">
        <v>7.5000000000000011E-2</v>
      </c>
      <c r="AI359" s="367">
        <v>7.5000000000000011E-2</v>
      </c>
      <c r="AJ359" s="367">
        <v>7.5000000000000011E-2</v>
      </c>
      <c r="AK359" s="367">
        <v>7.5000000000000011E-2</v>
      </c>
      <c r="AL359" s="367">
        <v>7.5000000000000011E-2</v>
      </c>
      <c r="AM359" s="367">
        <v>7.5000000000000011E-2</v>
      </c>
      <c r="AN359" s="367">
        <v>7.5000000000000011E-2</v>
      </c>
      <c r="AO359" s="367">
        <v>7.5000000000000011E-2</v>
      </c>
      <c r="AP359" s="367">
        <v>7.5000000000000011E-2</v>
      </c>
      <c r="AQ359" s="367">
        <v>7.5000000000000011E-2</v>
      </c>
      <c r="AR359" s="367">
        <v>7.5000000000000011E-2</v>
      </c>
      <c r="AS359" s="367">
        <v>7.5000000000000011E-2</v>
      </c>
      <c r="AT359" s="367">
        <v>7.5000000000000011E-2</v>
      </c>
      <c r="AU359" s="367">
        <v>7.5000000000000011E-2</v>
      </c>
      <c r="AV359" s="367">
        <v>7.5000000000000011E-2</v>
      </c>
      <c r="AW359" s="367">
        <v>7.5000000000000011E-2</v>
      </c>
      <c r="AX359" s="367">
        <v>7.5000000000000011E-2</v>
      </c>
      <c r="AY359" s="367">
        <v>7.5000000000000011E-2</v>
      </c>
      <c r="AZ359" s="367">
        <v>7.5000000000000011E-2</v>
      </c>
      <c r="BA359" s="367">
        <v>7.5000000000000011E-2</v>
      </c>
      <c r="BB359" s="367">
        <v>7.5000000000000011E-2</v>
      </c>
      <c r="BC359" s="367">
        <v>7.5000000000000011E-2</v>
      </c>
      <c r="BD359" s="367">
        <v>7.5000000000000011E-2</v>
      </c>
      <c r="BE359" s="367">
        <v>7.5000000000000011E-2</v>
      </c>
      <c r="BF359" s="367">
        <v>7.5000000000000011E-2</v>
      </c>
      <c r="BG359" s="367">
        <v>7.5000000000000011E-2</v>
      </c>
      <c r="BH359" s="367">
        <v>7.5000000000000011E-2</v>
      </c>
      <c r="BI359" s="367">
        <v>7.5000000000000011E-2</v>
      </c>
      <c r="BJ359" s="367">
        <v>7.5000000000000011E-2</v>
      </c>
      <c r="BK359" s="367">
        <v>7.5000000000000011E-2</v>
      </c>
      <c r="BL359" s="367">
        <v>7.5000000000000011E-2</v>
      </c>
      <c r="BM359" s="367">
        <v>7.5000000000000011E-2</v>
      </c>
      <c r="BN359" s="367">
        <v>7.5000000000000011E-2</v>
      </c>
      <c r="BO359" s="367">
        <v>7.5000000000000011E-2</v>
      </c>
      <c r="BP359" s="368"/>
      <c r="BQ359" s="355"/>
      <c r="BR359" s="355"/>
      <c r="BS359" s="355"/>
      <c r="BT359" s="355"/>
      <c r="BU359" s="355"/>
      <c r="BV359" s="355"/>
      <c r="BW359" s="355"/>
      <c r="BX359" s="355"/>
      <c r="BY359" s="355"/>
      <c r="BZ359" s="355"/>
      <c r="CA359" s="355"/>
      <c r="CB359" s="355"/>
      <c r="CC359" s="355"/>
      <c r="CD359" s="355"/>
      <c r="CE359" s="355"/>
      <c r="CF359" s="355"/>
      <c r="CG359" s="355"/>
      <c r="CH359" s="355"/>
      <c r="CI359" s="355"/>
      <c r="CJ359" s="355"/>
      <c r="CK359" s="355"/>
      <c r="CL359" s="355"/>
      <c r="CM359" s="355"/>
      <c r="CN359" s="356"/>
    </row>
    <row r="360" spans="2:92" ht="14.4" thickBot="1" x14ac:dyDescent="0.3">
      <c r="B36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0" s="1417" t="s">
        <v>2054</v>
      </c>
      <c r="D360" s="1418" t="s">
        <v>2053</v>
      </c>
      <c r="E360" s="1419" t="s">
        <v>1278</v>
      </c>
      <c r="F360" s="1420" t="str">
        <f>VLOOKUP(TBL5_OptBen[[#This Row],[Option Type (defined list)]],'Option Typs_Grps'!B$2:C$47, 2, FALSE)</f>
        <v>Customer Options</v>
      </c>
      <c r="G360" s="1417" t="s">
        <v>1783</v>
      </c>
      <c r="H360" s="1418" t="s">
        <v>1104</v>
      </c>
      <c r="I360" s="1421" t="s">
        <v>354</v>
      </c>
      <c r="J360" s="1422" t="s">
        <v>145</v>
      </c>
      <c r="K360" s="1423">
        <v>2</v>
      </c>
      <c r="L360" s="366"/>
      <c r="M360" s="366"/>
      <c r="N360" s="366"/>
      <c r="O360" s="1552"/>
      <c r="P360" s="1553"/>
      <c r="Q360" s="1554"/>
      <c r="R360" s="1392">
        <v>0</v>
      </c>
      <c r="S360" s="367">
        <v>8.7499999999999994E-2</v>
      </c>
      <c r="T360" s="367">
        <v>0.74750000000000005</v>
      </c>
      <c r="U360" s="367">
        <v>1.8695999999999999</v>
      </c>
      <c r="V360" s="367">
        <v>3.4392999999999998</v>
      </c>
      <c r="W360" s="367">
        <v>5.2717000000000001</v>
      </c>
      <c r="X360" s="367">
        <v>7.0327999999999999</v>
      </c>
      <c r="Y360" s="367">
        <v>8.5709999999999997</v>
      </c>
      <c r="Z360" s="367">
        <v>9.8887</v>
      </c>
      <c r="AA360" s="367">
        <v>10.0786</v>
      </c>
      <c r="AB360" s="367">
        <v>10.0786</v>
      </c>
      <c r="AC360" s="367">
        <v>10.0786</v>
      </c>
      <c r="AD360" s="367">
        <v>10.0786</v>
      </c>
      <c r="AE360" s="367">
        <v>10.0786</v>
      </c>
      <c r="AF360" s="367">
        <v>10.0786</v>
      </c>
      <c r="AG360" s="367">
        <v>10.0786</v>
      </c>
      <c r="AH360" s="367">
        <v>10.0786</v>
      </c>
      <c r="AI360" s="367">
        <v>10.0786</v>
      </c>
      <c r="AJ360" s="367">
        <v>10.0786</v>
      </c>
      <c r="AK360" s="367">
        <v>10.0786</v>
      </c>
      <c r="AL360" s="367">
        <v>10.0786</v>
      </c>
      <c r="AM360" s="367">
        <v>10.0786</v>
      </c>
      <c r="AN360" s="367">
        <v>10.0786</v>
      </c>
      <c r="AO360" s="367">
        <v>10.0786</v>
      </c>
      <c r="AP360" s="367">
        <v>10.0786</v>
      </c>
      <c r="AQ360" s="367">
        <v>10.0786</v>
      </c>
      <c r="AR360" s="367">
        <v>10.0786</v>
      </c>
      <c r="AS360" s="367">
        <v>10.0786</v>
      </c>
      <c r="AT360" s="367">
        <v>10.0786</v>
      </c>
      <c r="AU360" s="367">
        <v>10.0786</v>
      </c>
      <c r="AV360" s="367">
        <v>10.0786</v>
      </c>
      <c r="AW360" s="367">
        <v>10.0786</v>
      </c>
      <c r="AX360" s="367">
        <v>10.0786</v>
      </c>
      <c r="AY360" s="367">
        <v>10.0786</v>
      </c>
      <c r="AZ360" s="367">
        <v>10.0786</v>
      </c>
      <c r="BA360" s="367">
        <v>10.0786</v>
      </c>
      <c r="BB360" s="367">
        <v>10.0786</v>
      </c>
      <c r="BC360" s="367">
        <v>10.0786</v>
      </c>
      <c r="BD360" s="367">
        <v>10.0786</v>
      </c>
      <c r="BE360" s="367">
        <v>10.0786</v>
      </c>
      <c r="BF360" s="367">
        <v>10.0786</v>
      </c>
      <c r="BG360" s="367">
        <v>10.0786</v>
      </c>
      <c r="BH360" s="367">
        <v>10.0786</v>
      </c>
      <c r="BI360" s="367">
        <v>10.0786</v>
      </c>
      <c r="BJ360" s="367">
        <v>10.0786</v>
      </c>
      <c r="BK360" s="367">
        <v>10.0786</v>
      </c>
      <c r="BL360" s="367">
        <v>10.0786</v>
      </c>
      <c r="BM360" s="367">
        <v>10.0786</v>
      </c>
      <c r="BN360" s="367">
        <v>10.0786</v>
      </c>
      <c r="BO360" s="367">
        <v>10.0786</v>
      </c>
      <c r="BP360" s="368"/>
      <c r="BQ360" s="355"/>
      <c r="BR360" s="355"/>
      <c r="BS360" s="355"/>
      <c r="BT360" s="355"/>
      <c r="BU360" s="355"/>
      <c r="BV360" s="355"/>
      <c r="BW360" s="355"/>
      <c r="BX360" s="355"/>
      <c r="BY360" s="355"/>
      <c r="BZ360" s="355"/>
      <c r="CA360" s="355"/>
      <c r="CB360" s="355"/>
      <c r="CC360" s="355"/>
      <c r="CD360" s="355"/>
      <c r="CE360" s="355"/>
      <c r="CF360" s="355"/>
      <c r="CG360" s="355"/>
      <c r="CH360" s="355"/>
      <c r="CI360" s="355"/>
      <c r="CJ360" s="355"/>
      <c r="CK360" s="355"/>
      <c r="CL360" s="355"/>
      <c r="CM360" s="355"/>
      <c r="CN360" s="356"/>
    </row>
    <row r="361" spans="2:92" ht="14.4" thickBot="1" x14ac:dyDescent="0.3">
      <c r="B36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1" s="1417" t="s">
        <v>2086</v>
      </c>
      <c r="D361" s="1418" t="s">
        <v>2085</v>
      </c>
      <c r="E361" s="1419" t="s">
        <v>777</v>
      </c>
      <c r="F361" s="1420" t="str">
        <f>VLOOKUP(TBL5_OptBen[[#This Row],[Option Type (defined list)]],'Option Typs_Grps'!B$2:C$47, 2, FALSE)</f>
        <v>Customer Options</v>
      </c>
      <c r="G361" s="1417" t="s">
        <v>1783</v>
      </c>
      <c r="H361" s="1418" t="s">
        <v>1104</v>
      </c>
      <c r="I361" s="1421" t="s">
        <v>354</v>
      </c>
      <c r="J361" s="1422" t="s">
        <v>145</v>
      </c>
      <c r="K361" s="1423">
        <v>2</v>
      </c>
      <c r="L361" s="366"/>
      <c r="M361" s="366"/>
      <c r="N361" s="366"/>
      <c r="O361" s="1552"/>
      <c r="P361" s="1553"/>
      <c r="Q361" s="1554"/>
      <c r="R361" s="1392">
        <v>4.4000000000000004E-2</v>
      </c>
      <c r="S361" s="367">
        <v>8.8000000000000009E-2</v>
      </c>
      <c r="T361" s="367">
        <v>0.13200000000000001</v>
      </c>
      <c r="U361" s="367">
        <v>0.17600000000000002</v>
      </c>
      <c r="V361" s="367">
        <v>0.22</v>
      </c>
      <c r="W361" s="367">
        <v>0.26400000000000001</v>
      </c>
      <c r="X361" s="367">
        <v>0.308</v>
      </c>
      <c r="Y361" s="367">
        <v>0.35200000000000004</v>
      </c>
      <c r="Z361" s="367">
        <v>0.39600000000000002</v>
      </c>
      <c r="AA361" s="367">
        <v>0.44</v>
      </c>
      <c r="AB361" s="367">
        <v>0.48399999999999999</v>
      </c>
      <c r="AC361" s="367">
        <v>0.52800000000000002</v>
      </c>
      <c r="AD361" s="367">
        <v>0.57200000000000006</v>
      </c>
      <c r="AE361" s="367">
        <v>0.61599999999999999</v>
      </c>
      <c r="AF361" s="367">
        <v>0.65999999999999992</v>
      </c>
      <c r="AG361" s="367">
        <v>0.70400000000000007</v>
      </c>
      <c r="AH361" s="367">
        <v>0.748</v>
      </c>
      <c r="AI361" s="367">
        <v>0.79200000000000004</v>
      </c>
      <c r="AJ361" s="367">
        <v>0.83599999999999997</v>
      </c>
      <c r="AK361" s="367">
        <v>0.88</v>
      </c>
      <c r="AL361" s="367">
        <v>0.92400000000000004</v>
      </c>
      <c r="AM361" s="367">
        <v>0.96799999999999997</v>
      </c>
      <c r="AN361" s="367">
        <v>1.012</v>
      </c>
      <c r="AO361" s="367">
        <v>1.056</v>
      </c>
      <c r="AP361" s="367">
        <v>1.1000000000000001</v>
      </c>
      <c r="AQ361" s="367">
        <v>1.1000000000000001</v>
      </c>
      <c r="AR361" s="367">
        <v>1.1000000000000001</v>
      </c>
      <c r="AS361" s="367">
        <v>1.1000000000000001</v>
      </c>
      <c r="AT361" s="367">
        <v>1.1000000000000001</v>
      </c>
      <c r="AU361" s="367">
        <v>1.1000000000000001</v>
      </c>
      <c r="AV361" s="367">
        <v>1.1000000000000001</v>
      </c>
      <c r="AW361" s="367">
        <v>1.1000000000000001</v>
      </c>
      <c r="AX361" s="367">
        <v>1.1000000000000001</v>
      </c>
      <c r="AY361" s="367">
        <v>1.1000000000000001</v>
      </c>
      <c r="AZ361" s="367">
        <v>1.1000000000000001</v>
      </c>
      <c r="BA361" s="367">
        <v>1.1000000000000001</v>
      </c>
      <c r="BB361" s="367">
        <v>1.1000000000000001</v>
      </c>
      <c r="BC361" s="367">
        <v>1.1000000000000001</v>
      </c>
      <c r="BD361" s="367">
        <v>1.1000000000000001</v>
      </c>
      <c r="BE361" s="367">
        <v>1.1000000000000001</v>
      </c>
      <c r="BF361" s="367">
        <v>1.1000000000000001</v>
      </c>
      <c r="BG361" s="367">
        <v>1.1000000000000001</v>
      </c>
      <c r="BH361" s="367">
        <v>1.1000000000000001</v>
      </c>
      <c r="BI361" s="367">
        <v>1.1000000000000001</v>
      </c>
      <c r="BJ361" s="367">
        <v>1.1000000000000001</v>
      </c>
      <c r="BK361" s="367">
        <v>1.1000000000000001</v>
      </c>
      <c r="BL361" s="367">
        <v>1.1000000000000001</v>
      </c>
      <c r="BM361" s="367">
        <v>1.1000000000000001</v>
      </c>
      <c r="BN361" s="367">
        <v>1.1000000000000001</v>
      </c>
      <c r="BO361" s="367">
        <v>1.1000000000000001</v>
      </c>
      <c r="BP361" s="368"/>
      <c r="BQ361" s="355"/>
      <c r="BR361" s="355"/>
      <c r="BS361" s="355"/>
      <c r="BT361" s="355"/>
      <c r="BU361" s="355"/>
      <c r="BV361" s="355"/>
      <c r="BW361" s="355"/>
      <c r="BX361" s="355"/>
      <c r="BY361" s="355"/>
      <c r="BZ361" s="355"/>
      <c r="CA361" s="355"/>
      <c r="CB361" s="355"/>
      <c r="CC361" s="355"/>
      <c r="CD361" s="355"/>
      <c r="CE361" s="355"/>
      <c r="CF361" s="355"/>
      <c r="CG361" s="355"/>
      <c r="CH361" s="355"/>
      <c r="CI361" s="355"/>
      <c r="CJ361" s="355"/>
      <c r="CK361" s="355"/>
      <c r="CL361" s="355"/>
      <c r="CM361" s="355"/>
      <c r="CN361" s="356"/>
    </row>
    <row r="362" spans="2:92" ht="14.4" thickBot="1" x14ac:dyDescent="0.3">
      <c r="B36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2" s="1417" t="s">
        <v>2052</v>
      </c>
      <c r="D362" s="1418" t="s">
        <v>2051</v>
      </c>
      <c r="E362" s="1419" t="s">
        <v>777</v>
      </c>
      <c r="F362" s="1420" t="str">
        <f>VLOOKUP(TBL5_OptBen[[#This Row],[Option Type (defined list)]],'Option Typs_Grps'!B$2:C$47, 2, FALSE)</f>
        <v>Customer Options</v>
      </c>
      <c r="G362" s="1417" t="s">
        <v>1783</v>
      </c>
      <c r="H362" s="1418" t="s">
        <v>1104</v>
      </c>
      <c r="I362" s="1421" t="s">
        <v>354</v>
      </c>
      <c r="J362" s="1422" t="s">
        <v>145</v>
      </c>
      <c r="K362" s="1423">
        <v>2</v>
      </c>
      <c r="L362" s="366"/>
      <c r="M362" s="366"/>
      <c r="N362" s="366"/>
      <c r="O362" s="1552"/>
      <c r="P362" s="1553"/>
      <c r="Q362" s="1554"/>
      <c r="R362" s="1392">
        <v>1E-4</v>
      </c>
      <c r="S362" s="367">
        <v>2.9999999999999997E-4</v>
      </c>
      <c r="T362" s="367">
        <v>4.0000000000000002E-4</v>
      </c>
      <c r="U362" s="367">
        <v>5.9999999999999995E-4</v>
      </c>
      <c r="V362" s="367">
        <v>8.0000000000000004E-4</v>
      </c>
      <c r="W362" s="367">
        <v>1E-3</v>
      </c>
      <c r="X362" s="367">
        <v>1.2000000000000001E-3</v>
      </c>
      <c r="Y362" s="367">
        <v>1.2999999999999999E-3</v>
      </c>
      <c r="Z362" s="367">
        <v>1.5E-3</v>
      </c>
      <c r="AA362" s="367">
        <v>1.7000000000000001E-3</v>
      </c>
      <c r="AB362" s="367">
        <v>1.8E-3</v>
      </c>
      <c r="AC362" s="367">
        <v>2.0999999999999999E-3</v>
      </c>
      <c r="AD362" s="367">
        <v>2.3E-3</v>
      </c>
      <c r="AE362" s="367">
        <v>2.4000000000000002E-3</v>
      </c>
      <c r="AF362" s="367">
        <v>2.5999999999999999E-3</v>
      </c>
      <c r="AG362" s="367">
        <v>2.7000000000000001E-3</v>
      </c>
      <c r="AH362" s="367">
        <v>3.0000000000000001E-3</v>
      </c>
      <c r="AI362" s="367">
        <v>3.1999999999999997E-3</v>
      </c>
      <c r="AJ362" s="367">
        <v>3.3E-3</v>
      </c>
      <c r="AK362" s="367">
        <v>3.5000000000000001E-3</v>
      </c>
      <c r="AL362" s="367">
        <v>3.6999999999999997E-3</v>
      </c>
      <c r="AM362" s="367">
        <v>3.8E-3</v>
      </c>
      <c r="AN362" s="367">
        <v>4.1000000000000003E-3</v>
      </c>
      <c r="AO362" s="367">
        <v>4.1999999999999997E-3</v>
      </c>
      <c r="AP362" s="367">
        <v>4.4000000000000003E-3</v>
      </c>
      <c r="AQ362" s="367">
        <v>4.4000000000000003E-3</v>
      </c>
      <c r="AR362" s="367">
        <v>4.4000000000000003E-3</v>
      </c>
      <c r="AS362" s="367">
        <v>4.4000000000000003E-3</v>
      </c>
      <c r="AT362" s="367">
        <v>4.4000000000000003E-3</v>
      </c>
      <c r="AU362" s="367">
        <v>4.4000000000000003E-3</v>
      </c>
      <c r="AV362" s="367">
        <v>4.4000000000000003E-3</v>
      </c>
      <c r="AW362" s="367">
        <v>4.4000000000000003E-3</v>
      </c>
      <c r="AX362" s="367">
        <v>4.4000000000000003E-3</v>
      </c>
      <c r="AY362" s="367">
        <v>4.4000000000000003E-3</v>
      </c>
      <c r="AZ362" s="367">
        <v>4.4000000000000003E-3</v>
      </c>
      <c r="BA362" s="367">
        <v>4.4000000000000003E-3</v>
      </c>
      <c r="BB362" s="367">
        <v>4.4000000000000003E-3</v>
      </c>
      <c r="BC362" s="367">
        <v>4.4000000000000003E-3</v>
      </c>
      <c r="BD362" s="367">
        <v>4.4000000000000003E-3</v>
      </c>
      <c r="BE362" s="367">
        <v>4.4000000000000003E-3</v>
      </c>
      <c r="BF362" s="367">
        <v>4.4000000000000003E-3</v>
      </c>
      <c r="BG362" s="367">
        <v>4.4000000000000003E-3</v>
      </c>
      <c r="BH362" s="367">
        <v>4.4000000000000003E-3</v>
      </c>
      <c r="BI362" s="367">
        <v>4.4000000000000003E-3</v>
      </c>
      <c r="BJ362" s="367">
        <v>4.4000000000000003E-3</v>
      </c>
      <c r="BK362" s="367">
        <v>4.4000000000000003E-3</v>
      </c>
      <c r="BL362" s="367">
        <v>4.4000000000000003E-3</v>
      </c>
      <c r="BM362" s="367">
        <v>4.4000000000000003E-3</v>
      </c>
      <c r="BN362" s="367">
        <v>4.4000000000000003E-3</v>
      </c>
      <c r="BO362" s="367">
        <v>4.4000000000000003E-3</v>
      </c>
      <c r="BP362" s="368"/>
      <c r="BQ362" s="355"/>
      <c r="BR362" s="355"/>
      <c r="BS362" s="355"/>
      <c r="BT362" s="355"/>
      <c r="BU362" s="355"/>
      <c r="BV362" s="355"/>
      <c r="BW362" s="355"/>
      <c r="BX362" s="355"/>
      <c r="BY362" s="355"/>
      <c r="BZ362" s="355"/>
      <c r="CA362" s="355"/>
      <c r="CB362" s="355"/>
      <c r="CC362" s="355"/>
      <c r="CD362" s="355"/>
      <c r="CE362" s="355"/>
      <c r="CF362" s="355"/>
      <c r="CG362" s="355"/>
      <c r="CH362" s="355"/>
      <c r="CI362" s="355"/>
      <c r="CJ362" s="355"/>
      <c r="CK362" s="355"/>
      <c r="CL362" s="355"/>
      <c r="CM362" s="355"/>
      <c r="CN362" s="356"/>
    </row>
    <row r="363" spans="2:92" ht="14.4" thickBot="1" x14ac:dyDescent="0.3">
      <c r="B36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3" s="1417" t="s">
        <v>1685</v>
      </c>
      <c r="D363" s="1418" t="s">
        <v>1874</v>
      </c>
      <c r="E363" s="1419" t="s">
        <v>773</v>
      </c>
      <c r="F363" s="1420" t="str">
        <f>VLOOKUP(TBL5_OptBen[[#This Row],[Option Type (defined list)]],'Option Typs_Grps'!B$2:C$47, 2, FALSE)</f>
        <v>Distribution Options</v>
      </c>
      <c r="G363" s="1417" t="s">
        <v>1783</v>
      </c>
      <c r="H363" s="1418" t="s">
        <v>1104</v>
      </c>
      <c r="I363" s="1421" t="s">
        <v>354</v>
      </c>
      <c r="J363" s="1422" t="s">
        <v>145</v>
      </c>
      <c r="K363" s="1423">
        <v>2</v>
      </c>
      <c r="L363" s="366"/>
      <c r="M363" s="366"/>
      <c r="N363" s="366"/>
      <c r="O363" s="1552"/>
      <c r="P363" s="1553"/>
      <c r="Q363" s="1554"/>
      <c r="R363" s="1392"/>
      <c r="S363" s="367"/>
      <c r="T363" s="367"/>
      <c r="U363" s="367"/>
      <c r="V363" s="367"/>
      <c r="W363" s="367"/>
      <c r="X363" s="367"/>
      <c r="Y363" s="367"/>
      <c r="Z363" s="367">
        <v>4.0999999999999996</v>
      </c>
      <c r="AA363" s="367">
        <v>4.0999999999999996</v>
      </c>
      <c r="AB363" s="367">
        <v>4.0999999999999996</v>
      </c>
      <c r="AC363" s="367">
        <v>4.0999999999999996</v>
      </c>
      <c r="AD363" s="367">
        <v>4.0999999999999996</v>
      </c>
      <c r="AE363" s="367">
        <v>4.0999999999999996</v>
      </c>
      <c r="AF363" s="367">
        <v>4.0999999999999996</v>
      </c>
      <c r="AG363" s="367">
        <v>4.0999999999999996</v>
      </c>
      <c r="AH363" s="367">
        <v>4.0999999999999996</v>
      </c>
      <c r="AI363" s="367">
        <v>4.0999999999999996</v>
      </c>
      <c r="AJ363" s="367">
        <v>4.0999999999999996</v>
      </c>
      <c r="AK363" s="367">
        <v>4.0999999999999996</v>
      </c>
      <c r="AL363" s="367">
        <v>4.0999999999999996</v>
      </c>
      <c r="AM363" s="367">
        <v>4.0999999999999996</v>
      </c>
      <c r="AN363" s="367">
        <v>4.0999999999999996</v>
      </c>
      <c r="AO363" s="367">
        <v>4.0999999999999996</v>
      </c>
      <c r="AP363" s="367">
        <v>4.0999999999999996</v>
      </c>
      <c r="AQ363" s="367">
        <v>4.0999999999999996</v>
      </c>
      <c r="AR363" s="367">
        <v>4.0999999999999996</v>
      </c>
      <c r="AS363" s="367">
        <v>4.0999999999999996</v>
      </c>
      <c r="AT363" s="367">
        <v>4.0999999999999996</v>
      </c>
      <c r="AU363" s="367">
        <v>4.0999999999999996</v>
      </c>
      <c r="AV363" s="367">
        <v>4.0999999999999996</v>
      </c>
      <c r="AW363" s="367">
        <v>4.0999999999999996</v>
      </c>
      <c r="AX363" s="367">
        <v>4.0999999999999996</v>
      </c>
      <c r="AY363" s="367">
        <v>4.0999999999999996</v>
      </c>
      <c r="AZ363" s="367">
        <v>4.0999999999999996</v>
      </c>
      <c r="BA363" s="367">
        <v>4.0999999999999996</v>
      </c>
      <c r="BB363" s="367">
        <v>4.0999999999999996</v>
      </c>
      <c r="BC363" s="367">
        <v>4.0999999999999996</v>
      </c>
      <c r="BD363" s="367">
        <v>4.0999999999999996</v>
      </c>
      <c r="BE363" s="367">
        <v>4.0999999999999996</v>
      </c>
      <c r="BF363" s="367">
        <v>4.0999999999999996</v>
      </c>
      <c r="BG363" s="367">
        <v>4.0999999999999996</v>
      </c>
      <c r="BH363" s="367">
        <v>4.0999999999999996</v>
      </c>
      <c r="BI363" s="367">
        <v>4.0999999999999996</v>
      </c>
      <c r="BJ363" s="367">
        <v>4.0999999999999996</v>
      </c>
      <c r="BK363" s="367">
        <v>4.0999999999999996</v>
      </c>
      <c r="BL363" s="367">
        <v>4.0999999999999996</v>
      </c>
      <c r="BM363" s="367">
        <v>4.0999999999999996</v>
      </c>
      <c r="BN363" s="367">
        <v>4.0999999999999996</v>
      </c>
      <c r="BO363" s="367">
        <v>4.0999999999999996</v>
      </c>
      <c r="BP363" s="368"/>
      <c r="BQ363" s="355"/>
      <c r="BR363" s="355"/>
      <c r="BS363" s="355"/>
      <c r="BT363" s="355"/>
      <c r="BU363" s="355"/>
      <c r="BV363" s="355"/>
      <c r="BW363" s="355"/>
      <c r="BX363" s="355"/>
      <c r="BY363" s="355"/>
      <c r="BZ363" s="355"/>
      <c r="CA363" s="355"/>
      <c r="CB363" s="355"/>
      <c r="CC363" s="355"/>
      <c r="CD363" s="355"/>
      <c r="CE363" s="355"/>
      <c r="CF363" s="355"/>
      <c r="CG363" s="355"/>
      <c r="CH363" s="355"/>
      <c r="CI363" s="355"/>
      <c r="CJ363" s="355"/>
      <c r="CK363" s="355"/>
      <c r="CL363" s="355"/>
      <c r="CM363" s="355"/>
      <c r="CN363" s="356"/>
    </row>
    <row r="364" spans="2:92" ht="14.4" thickBot="1" x14ac:dyDescent="0.3">
      <c r="B36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4" s="1417" t="s">
        <v>2226</v>
      </c>
      <c r="D364" s="1418" t="s">
        <v>2225</v>
      </c>
      <c r="E364" s="1419" t="s">
        <v>773</v>
      </c>
      <c r="F364" s="1420" t="str">
        <f>VLOOKUP(TBL5_OptBen[[#This Row],[Option Type (defined list)]],'Option Typs_Grps'!B$2:C$47, 2, FALSE)</f>
        <v>Distribution Options</v>
      </c>
      <c r="G364" s="1417" t="s">
        <v>1783</v>
      </c>
      <c r="H364" s="1418" t="s">
        <v>1104</v>
      </c>
      <c r="I364" s="1421" t="s">
        <v>354</v>
      </c>
      <c r="J364" s="1422" t="s">
        <v>145</v>
      </c>
      <c r="K364" s="1423">
        <v>2</v>
      </c>
      <c r="L364" s="366"/>
      <c r="M364" s="366"/>
      <c r="N364" s="366"/>
      <c r="O364" s="1552"/>
      <c r="P364" s="1553"/>
      <c r="Q364" s="1554"/>
      <c r="R364" s="1392"/>
      <c r="S364" s="367"/>
      <c r="T364" s="367"/>
      <c r="U364" s="367"/>
      <c r="V364" s="367"/>
      <c r="W364" s="367"/>
      <c r="X364" s="367"/>
      <c r="Y364" s="367"/>
      <c r="Z364" s="367"/>
      <c r="AA364" s="367"/>
      <c r="AB364" s="367"/>
      <c r="AC364" s="367"/>
      <c r="AD364" s="367"/>
      <c r="AE364" s="367"/>
      <c r="AF364" s="367"/>
      <c r="AG364" s="367"/>
      <c r="AH364" s="367"/>
      <c r="AI364" s="367"/>
      <c r="AJ364" s="367"/>
      <c r="AK364" s="367"/>
      <c r="AL364" s="367"/>
      <c r="AM364" s="367">
        <v>0</v>
      </c>
      <c r="AN364" s="367">
        <v>0</v>
      </c>
      <c r="AO364" s="367">
        <v>0</v>
      </c>
      <c r="AP364" s="367">
        <v>0</v>
      </c>
      <c r="AQ364" s="367">
        <v>0</v>
      </c>
      <c r="AR364" s="367">
        <v>0</v>
      </c>
      <c r="AS364" s="367">
        <v>0</v>
      </c>
      <c r="AT364" s="367">
        <v>0</v>
      </c>
      <c r="AU364" s="367">
        <v>0</v>
      </c>
      <c r="AV364" s="367">
        <v>0</v>
      </c>
      <c r="AW364" s="367">
        <v>0</v>
      </c>
      <c r="AX364" s="367">
        <v>0</v>
      </c>
      <c r="AY364" s="367">
        <v>0</v>
      </c>
      <c r="AZ364" s="367">
        <v>0</v>
      </c>
      <c r="BA364" s="367">
        <v>0</v>
      </c>
      <c r="BB364" s="367">
        <v>0</v>
      </c>
      <c r="BC364" s="367">
        <v>0</v>
      </c>
      <c r="BD364" s="367">
        <v>0</v>
      </c>
      <c r="BE364" s="367">
        <v>0</v>
      </c>
      <c r="BF364" s="367">
        <v>0</v>
      </c>
      <c r="BG364" s="367">
        <v>0</v>
      </c>
      <c r="BH364" s="367">
        <v>0</v>
      </c>
      <c r="BI364" s="367">
        <v>0</v>
      </c>
      <c r="BJ364" s="367">
        <v>0</v>
      </c>
      <c r="BK364" s="367">
        <v>0</v>
      </c>
      <c r="BL364" s="367">
        <v>0</v>
      </c>
      <c r="BM364" s="367">
        <v>0</v>
      </c>
      <c r="BN364" s="367">
        <v>0</v>
      </c>
      <c r="BO364" s="367">
        <v>0</v>
      </c>
      <c r="BP364" s="368"/>
      <c r="BQ364" s="355"/>
      <c r="BR364" s="355"/>
      <c r="BS364" s="355"/>
      <c r="BT364" s="355"/>
      <c r="BU364" s="355"/>
      <c r="BV364" s="355"/>
      <c r="BW364" s="355"/>
      <c r="BX364" s="355"/>
      <c r="BY364" s="355"/>
      <c r="BZ364" s="355"/>
      <c r="CA364" s="355"/>
      <c r="CB364" s="355"/>
      <c r="CC364" s="355"/>
      <c r="CD364" s="355"/>
      <c r="CE364" s="355"/>
      <c r="CF364" s="355"/>
      <c r="CG364" s="355"/>
      <c r="CH364" s="355"/>
      <c r="CI364" s="355"/>
      <c r="CJ364" s="355"/>
      <c r="CK364" s="355"/>
      <c r="CL364" s="355"/>
      <c r="CM364" s="355"/>
      <c r="CN364" s="356"/>
    </row>
    <row r="365" spans="2:92" ht="14.4" thickBot="1" x14ac:dyDescent="0.3">
      <c r="B36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5" s="1417" t="s">
        <v>2224</v>
      </c>
      <c r="D365" s="1418" t="s">
        <v>2223</v>
      </c>
      <c r="E365" s="1419" t="s">
        <v>773</v>
      </c>
      <c r="F365" s="1420" t="str">
        <f>VLOOKUP(TBL5_OptBen[[#This Row],[Option Type (defined list)]],'Option Typs_Grps'!B$2:C$47, 2, FALSE)</f>
        <v>Distribution Options</v>
      </c>
      <c r="G365" s="1417" t="s">
        <v>1783</v>
      </c>
      <c r="H365" s="1418" t="s">
        <v>1104</v>
      </c>
      <c r="I365" s="1421" t="s">
        <v>354</v>
      </c>
      <c r="J365" s="1422" t="s">
        <v>145</v>
      </c>
      <c r="K365" s="1423">
        <v>2</v>
      </c>
      <c r="L365" s="366"/>
      <c r="M365" s="366"/>
      <c r="N365" s="366"/>
      <c r="O365" s="1552"/>
      <c r="P365" s="1553"/>
      <c r="Q365" s="1554"/>
      <c r="R365" s="1392"/>
      <c r="S365" s="367"/>
      <c r="T365" s="367"/>
      <c r="U365" s="367"/>
      <c r="V365" s="367"/>
      <c r="W365" s="367"/>
      <c r="X365" s="367"/>
      <c r="Y365" s="367"/>
      <c r="Z365" s="367"/>
      <c r="AA365" s="367"/>
      <c r="AB365" s="367"/>
      <c r="AC365" s="367"/>
      <c r="AD365" s="367"/>
      <c r="AE365" s="367"/>
      <c r="AF365" s="367"/>
      <c r="AG365" s="367"/>
      <c r="AH365" s="367"/>
      <c r="AI365" s="367"/>
      <c r="AJ365" s="367"/>
      <c r="AK365" s="367"/>
      <c r="AL365" s="367"/>
      <c r="AM365" s="367"/>
      <c r="AN365" s="367"/>
      <c r="AO365" s="367">
        <v>0</v>
      </c>
      <c r="AP365" s="367">
        <v>0</v>
      </c>
      <c r="AQ365" s="367">
        <v>0</v>
      </c>
      <c r="AR365" s="367">
        <v>0</v>
      </c>
      <c r="AS365" s="367">
        <v>0</v>
      </c>
      <c r="AT365" s="367">
        <v>0</v>
      </c>
      <c r="AU365" s="367">
        <v>0</v>
      </c>
      <c r="AV365" s="367">
        <v>0</v>
      </c>
      <c r="AW365" s="367">
        <v>0</v>
      </c>
      <c r="AX365" s="367">
        <v>0</v>
      </c>
      <c r="AY365" s="367">
        <v>0</v>
      </c>
      <c r="AZ365" s="367">
        <v>0</v>
      </c>
      <c r="BA365" s="367">
        <v>0</v>
      </c>
      <c r="BB365" s="367">
        <v>0</v>
      </c>
      <c r="BC365" s="367">
        <v>0</v>
      </c>
      <c r="BD365" s="367">
        <v>0</v>
      </c>
      <c r="BE365" s="367">
        <v>0</v>
      </c>
      <c r="BF365" s="367">
        <v>0</v>
      </c>
      <c r="BG365" s="367">
        <v>0</v>
      </c>
      <c r="BH365" s="367">
        <v>0</v>
      </c>
      <c r="BI365" s="367">
        <v>0</v>
      </c>
      <c r="BJ365" s="367">
        <v>0</v>
      </c>
      <c r="BK365" s="367">
        <v>0</v>
      </c>
      <c r="BL365" s="367">
        <v>0</v>
      </c>
      <c r="BM365" s="367">
        <v>0</v>
      </c>
      <c r="BN365" s="367">
        <v>0</v>
      </c>
      <c r="BO365" s="367">
        <v>0</v>
      </c>
      <c r="BP365" s="368"/>
      <c r="BQ365" s="355"/>
      <c r="BR365" s="355"/>
      <c r="BS365" s="355"/>
      <c r="BT365" s="355"/>
      <c r="BU365" s="355"/>
      <c r="BV365" s="355"/>
      <c r="BW365" s="355"/>
      <c r="BX365" s="355"/>
      <c r="BY365" s="355"/>
      <c r="BZ365" s="355"/>
      <c r="CA365" s="355"/>
      <c r="CB365" s="355"/>
      <c r="CC365" s="355"/>
      <c r="CD365" s="355"/>
      <c r="CE365" s="355"/>
      <c r="CF365" s="355"/>
      <c r="CG365" s="355"/>
      <c r="CH365" s="355"/>
      <c r="CI365" s="355"/>
      <c r="CJ365" s="355"/>
      <c r="CK365" s="355"/>
      <c r="CL365" s="355"/>
      <c r="CM365" s="355"/>
      <c r="CN365" s="356"/>
    </row>
    <row r="366" spans="2:92" ht="14.4" thickBot="1" x14ac:dyDescent="0.3">
      <c r="B36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6" s="1417" t="s">
        <v>2222</v>
      </c>
      <c r="D366" s="1418" t="s">
        <v>2221</v>
      </c>
      <c r="E366" s="1419" t="s">
        <v>770</v>
      </c>
      <c r="F366" s="1420" t="str">
        <f>VLOOKUP(TBL5_OptBen[[#This Row],[Option Type (defined list)]],'Option Typs_Grps'!B$2:C$47, 2, FALSE)</f>
        <v>Resource Options</v>
      </c>
      <c r="G366" s="1417" t="s">
        <v>1783</v>
      </c>
      <c r="H366" s="1418" t="s">
        <v>1104</v>
      </c>
      <c r="I366" s="1421" t="s">
        <v>354</v>
      </c>
      <c r="J366" s="1422" t="s">
        <v>145</v>
      </c>
      <c r="K366" s="1423">
        <v>2</v>
      </c>
      <c r="L366" s="366"/>
      <c r="M366" s="366"/>
      <c r="N366" s="366"/>
      <c r="O366" s="1552"/>
      <c r="P366" s="1553"/>
      <c r="Q366" s="1554"/>
      <c r="R366" s="1392"/>
      <c r="S366" s="367"/>
      <c r="T366" s="367"/>
      <c r="U366" s="367"/>
      <c r="V366" s="367"/>
      <c r="W366" s="367"/>
      <c r="X366" s="367"/>
      <c r="Y366" s="367"/>
      <c r="Z366" s="367"/>
      <c r="AA366" s="367"/>
      <c r="AB366" s="367"/>
      <c r="AC366" s="367"/>
      <c r="AD366" s="367"/>
      <c r="AE366" s="367"/>
      <c r="AF366" s="367"/>
      <c r="AG366" s="367"/>
      <c r="AH366" s="367"/>
      <c r="AI366" s="367"/>
      <c r="AJ366" s="367"/>
      <c r="AK366" s="367"/>
      <c r="AL366" s="367"/>
      <c r="AM366" s="367"/>
      <c r="AN366" s="367"/>
      <c r="AO366" s="367"/>
      <c r="AP366" s="367">
        <v>0</v>
      </c>
      <c r="AQ366" s="367">
        <v>0</v>
      </c>
      <c r="AR366" s="367">
        <v>0</v>
      </c>
      <c r="AS366" s="367">
        <v>0</v>
      </c>
      <c r="AT366" s="367">
        <v>0</v>
      </c>
      <c r="AU366" s="367">
        <v>0</v>
      </c>
      <c r="AV366" s="367">
        <v>0</v>
      </c>
      <c r="AW366" s="367">
        <v>0</v>
      </c>
      <c r="AX366" s="367">
        <v>0</v>
      </c>
      <c r="AY366" s="367">
        <v>0</v>
      </c>
      <c r="AZ366" s="367">
        <v>0</v>
      </c>
      <c r="BA366" s="367">
        <v>0</v>
      </c>
      <c r="BB366" s="367">
        <v>0</v>
      </c>
      <c r="BC366" s="367">
        <v>0</v>
      </c>
      <c r="BD366" s="367">
        <v>0</v>
      </c>
      <c r="BE366" s="367">
        <v>0</v>
      </c>
      <c r="BF366" s="367">
        <v>0</v>
      </c>
      <c r="BG366" s="367">
        <v>0</v>
      </c>
      <c r="BH366" s="367">
        <v>0</v>
      </c>
      <c r="BI366" s="367">
        <v>0</v>
      </c>
      <c r="BJ366" s="367">
        <v>0</v>
      </c>
      <c r="BK366" s="367">
        <v>0</v>
      </c>
      <c r="BL366" s="367">
        <v>0</v>
      </c>
      <c r="BM366" s="367">
        <v>0</v>
      </c>
      <c r="BN366" s="367">
        <v>0</v>
      </c>
      <c r="BO366" s="367">
        <v>0</v>
      </c>
      <c r="BP366" s="368"/>
      <c r="BQ366" s="355"/>
      <c r="BR366" s="355"/>
      <c r="BS366" s="355"/>
      <c r="BT366" s="355"/>
      <c r="BU366" s="355"/>
      <c r="BV366" s="355"/>
      <c r="BW366" s="355"/>
      <c r="BX366" s="355"/>
      <c r="BY366" s="355"/>
      <c r="BZ366" s="355"/>
      <c r="CA366" s="355"/>
      <c r="CB366" s="355"/>
      <c r="CC366" s="355"/>
      <c r="CD366" s="355"/>
      <c r="CE366" s="355"/>
      <c r="CF366" s="355"/>
      <c r="CG366" s="355"/>
      <c r="CH366" s="355"/>
      <c r="CI366" s="355"/>
      <c r="CJ366" s="355"/>
      <c r="CK366" s="355"/>
      <c r="CL366" s="355"/>
      <c r="CM366" s="355"/>
      <c r="CN366" s="356"/>
    </row>
    <row r="367" spans="2:92" ht="14.4" thickBot="1" x14ac:dyDescent="0.3">
      <c r="B36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7" s="1417" t="s">
        <v>2220</v>
      </c>
      <c r="D367" s="1418" t="s">
        <v>2219</v>
      </c>
      <c r="E367" s="1419" t="s">
        <v>770</v>
      </c>
      <c r="F367" s="1420" t="str">
        <f>VLOOKUP(TBL5_OptBen[[#This Row],[Option Type (defined list)]],'Option Typs_Grps'!B$2:C$47, 2, FALSE)</f>
        <v>Resource Options</v>
      </c>
      <c r="G367" s="1417" t="s">
        <v>1783</v>
      </c>
      <c r="H367" s="1418" t="s">
        <v>1104</v>
      </c>
      <c r="I367" s="1421" t="s">
        <v>354</v>
      </c>
      <c r="J367" s="1422" t="s">
        <v>145</v>
      </c>
      <c r="K367" s="1423">
        <v>2</v>
      </c>
      <c r="L367" s="366"/>
      <c r="M367" s="366"/>
      <c r="N367" s="366"/>
      <c r="O367" s="1552"/>
      <c r="P367" s="1553"/>
      <c r="Q367" s="1554"/>
      <c r="R367" s="1392"/>
      <c r="S367" s="367"/>
      <c r="T367" s="367"/>
      <c r="U367" s="367"/>
      <c r="V367" s="367"/>
      <c r="W367" s="367"/>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c r="AS367" s="367"/>
      <c r="AT367" s="367"/>
      <c r="AU367" s="367"/>
      <c r="AV367" s="367"/>
      <c r="AW367" s="367"/>
      <c r="AX367" s="367"/>
      <c r="AY367" s="367"/>
      <c r="AZ367" s="367"/>
      <c r="BA367" s="367"/>
      <c r="BB367" s="367"/>
      <c r="BC367" s="367"/>
      <c r="BD367" s="367">
        <v>0</v>
      </c>
      <c r="BE367" s="367">
        <v>0</v>
      </c>
      <c r="BF367" s="367">
        <v>0</v>
      </c>
      <c r="BG367" s="367">
        <v>0</v>
      </c>
      <c r="BH367" s="367">
        <v>0</v>
      </c>
      <c r="BI367" s="367">
        <v>0</v>
      </c>
      <c r="BJ367" s="367">
        <v>0</v>
      </c>
      <c r="BK367" s="367">
        <v>0</v>
      </c>
      <c r="BL367" s="367">
        <v>0</v>
      </c>
      <c r="BM367" s="367">
        <v>0</v>
      </c>
      <c r="BN367" s="367">
        <v>0</v>
      </c>
      <c r="BO367" s="367">
        <v>0</v>
      </c>
      <c r="BP367" s="368"/>
      <c r="BQ367" s="355"/>
      <c r="BR367" s="355"/>
      <c r="BS367" s="355"/>
      <c r="BT367" s="355"/>
      <c r="BU367" s="355"/>
      <c r="BV367" s="355"/>
      <c r="BW367" s="355"/>
      <c r="BX367" s="355"/>
      <c r="BY367" s="355"/>
      <c r="BZ367" s="355"/>
      <c r="CA367" s="355"/>
      <c r="CB367" s="355"/>
      <c r="CC367" s="355"/>
      <c r="CD367" s="355"/>
      <c r="CE367" s="355"/>
      <c r="CF367" s="355"/>
      <c r="CG367" s="355"/>
      <c r="CH367" s="355"/>
      <c r="CI367" s="355"/>
      <c r="CJ367" s="355"/>
      <c r="CK367" s="355"/>
      <c r="CL367" s="355"/>
      <c r="CM367" s="355"/>
      <c r="CN367" s="356"/>
    </row>
    <row r="368" spans="2:92" ht="14.4" thickBot="1" x14ac:dyDescent="0.3">
      <c r="B36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68" s="1417" t="s">
        <v>1686</v>
      </c>
      <c r="D368" s="1418" t="s">
        <v>1875</v>
      </c>
      <c r="E368" s="1419" t="s">
        <v>764</v>
      </c>
      <c r="F368" s="1420" t="str">
        <f>VLOOKUP(TBL5_OptBen[[#This Row],[Option Type (defined list)]],'Option Typs_Grps'!B$2:C$47, 2, FALSE)</f>
        <v>Resource Options</v>
      </c>
      <c r="G368" s="1417" t="s">
        <v>1783</v>
      </c>
      <c r="H368" s="1418" t="s">
        <v>1104</v>
      </c>
      <c r="I368" s="1421" t="s">
        <v>354</v>
      </c>
      <c r="J368" s="1422" t="s">
        <v>145</v>
      </c>
      <c r="K368" s="1423">
        <v>2</v>
      </c>
      <c r="L368" s="366"/>
      <c r="M368" s="366"/>
      <c r="N368" s="366">
        <v>3.4</v>
      </c>
      <c r="O368" s="1552">
        <v>3.4</v>
      </c>
      <c r="P368" s="1553">
        <v>3.4</v>
      </c>
      <c r="Q368" s="1554">
        <v>3.4</v>
      </c>
      <c r="R368" s="1392">
        <v>3.4</v>
      </c>
      <c r="S368" s="367">
        <v>3.4</v>
      </c>
      <c r="T368" s="367">
        <v>3.4</v>
      </c>
      <c r="U368" s="367">
        <v>3.4</v>
      </c>
      <c r="V368" s="367">
        <v>3.4</v>
      </c>
      <c r="W368" s="367">
        <v>3.4</v>
      </c>
      <c r="X368" s="367">
        <v>3.4</v>
      </c>
      <c r="Y368" s="367">
        <v>3.4</v>
      </c>
      <c r="Z368" s="367">
        <v>3.4</v>
      </c>
      <c r="AA368" s="367">
        <v>3.4</v>
      </c>
      <c r="AB368" s="367">
        <v>3.4</v>
      </c>
      <c r="AC368" s="367">
        <v>3.4</v>
      </c>
      <c r="AD368" s="367">
        <v>3.4</v>
      </c>
      <c r="AE368" s="367">
        <v>3.4</v>
      </c>
      <c r="AF368" s="367">
        <v>3.4</v>
      </c>
      <c r="AG368" s="367">
        <v>3.4</v>
      </c>
      <c r="AH368" s="367">
        <v>0</v>
      </c>
      <c r="AI368" s="367">
        <v>0</v>
      </c>
      <c r="AJ368" s="367">
        <v>0</v>
      </c>
      <c r="AK368" s="367">
        <v>0</v>
      </c>
      <c r="AL368" s="367">
        <v>0</v>
      </c>
      <c r="AM368" s="367">
        <v>0</v>
      </c>
      <c r="AN368" s="367">
        <v>0</v>
      </c>
      <c r="AO368" s="367">
        <v>0</v>
      </c>
      <c r="AP368" s="367">
        <v>0</v>
      </c>
      <c r="AQ368" s="367">
        <v>0</v>
      </c>
      <c r="AR368" s="367">
        <v>0</v>
      </c>
      <c r="AS368" s="367">
        <v>0</v>
      </c>
      <c r="AT368" s="367">
        <v>0</v>
      </c>
      <c r="AU368" s="367">
        <v>0</v>
      </c>
      <c r="AV368" s="367">
        <v>0</v>
      </c>
      <c r="AW368" s="367">
        <v>0</v>
      </c>
      <c r="AX368" s="367">
        <v>0</v>
      </c>
      <c r="AY368" s="367">
        <v>0</v>
      </c>
      <c r="AZ368" s="367">
        <v>0</v>
      </c>
      <c r="BA368" s="367">
        <v>0</v>
      </c>
      <c r="BB368" s="367">
        <v>0</v>
      </c>
      <c r="BC368" s="367">
        <v>0</v>
      </c>
      <c r="BD368" s="367">
        <v>0</v>
      </c>
      <c r="BE368" s="367">
        <v>0</v>
      </c>
      <c r="BF368" s="367">
        <v>0</v>
      </c>
      <c r="BG368" s="367">
        <v>0</v>
      </c>
      <c r="BH368" s="367">
        <v>0</v>
      </c>
      <c r="BI368" s="367">
        <v>0</v>
      </c>
      <c r="BJ368" s="367">
        <v>0</v>
      </c>
      <c r="BK368" s="367">
        <v>0</v>
      </c>
      <c r="BL368" s="367">
        <v>0</v>
      </c>
      <c r="BM368" s="367">
        <v>0</v>
      </c>
      <c r="BN368" s="367">
        <v>0</v>
      </c>
      <c r="BO368" s="367">
        <v>0</v>
      </c>
      <c r="BP368" s="368"/>
      <c r="BQ368" s="355"/>
      <c r="BR368" s="355"/>
      <c r="BS368" s="355"/>
      <c r="BT368" s="355"/>
      <c r="BU368" s="355"/>
      <c r="BV368" s="355"/>
      <c r="BW368" s="355"/>
      <c r="BX368" s="355"/>
      <c r="BY368" s="355"/>
      <c r="BZ368" s="355"/>
      <c r="CA368" s="355"/>
      <c r="CB368" s="355"/>
      <c r="CC368" s="355"/>
      <c r="CD368" s="355"/>
      <c r="CE368" s="355"/>
      <c r="CF368" s="355"/>
      <c r="CG368" s="355"/>
      <c r="CH368" s="355"/>
      <c r="CI368" s="355"/>
      <c r="CJ368" s="355"/>
      <c r="CK368" s="355"/>
      <c r="CL368" s="355"/>
      <c r="CM368" s="355"/>
      <c r="CN368" s="356"/>
    </row>
    <row r="369" spans="2:92" ht="14.4" thickBot="1" x14ac:dyDescent="0.3">
      <c r="B36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9" s="1417" t="s">
        <v>1687</v>
      </c>
      <c r="D369" s="1418" t="s">
        <v>1592</v>
      </c>
      <c r="E369" s="1419" t="s">
        <v>1288</v>
      </c>
      <c r="F369" s="1420" t="str">
        <f>VLOOKUP(TBL5_OptBen[[#This Row],[Option Type (defined list)]],'Option Typs_Grps'!B$2:C$47, 2, FALSE)</f>
        <v>Customer Options</v>
      </c>
      <c r="G369" s="1417" t="s">
        <v>1783</v>
      </c>
      <c r="H369" s="1418" t="s">
        <v>1104</v>
      </c>
      <c r="I369" s="1421" t="s">
        <v>354</v>
      </c>
      <c r="J369" s="1422" t="s">
        <v>145</v>
      </c>
      <c r="K369" s="1423">
        <v>2</v>
      </c>
      <c r="L369" s="366"/>
      <c r="M369" s="366"/>
      <c r="N369" s="366"/>
      <c r="O369" s="1552"/>
      <c r="P369" s="1553"/>
      <c r="Q369" s="1554"/>
      <c r="R369" s="1392">
        <v>5.3</v>
      </c>
      <c r="S369" s="367">
        <v>5.3</v>
      </c>
      <c r="T369" s="367">
        <v>5.3</v>
      </c>
      <c r="U369" s="367">
        <v>5.3</v>
      </c>
      <c r="V369" s="367">
        <v>5.3</v>
      </c>
      <c r="W369" s="367">
        <v>5.3</v>
      </c>
      <c r="X369" s="367">
        <v>5.3</v>
      </c>
      <c r="Y369" s="367">
        <v>5.3</v>
      </c>
      <c r="Z369" s="367">
        <v>5.3</v>
      </c>
      <c r="AA369" s="367">
        <v>5.3</v>
      </c>
      <c r="AB369" s="367">
        <v>5.3</v>
      </c>
      <c r="AC369" s="367">
        <v>5.3</v>
      </c>
      <c r="AD369" s="367">
        <v>5.3</v>
      </c>
      <c r="AE369" s="367">
        <v>5.3</v>
      </c>
      <c r="AF369" s="367">
        <v>5.3</v>
      </c>
      <c r="AG369" s="367">
        <v>5.3</v>
      </c>
      <c r="AH369" s="367">
        <v>5.3</v>
      </c>
      <c r="AI369" s="367">
        <v>5.3</v>
      </c>
      <c r="AJ369" s="367">
        <v>5.3</v>
      </c>
      <c r="AK369" s="367">
        <v>5.3</v>
      </c>
      <c r="AL369" s="367">
        <v>5.3</v>
      </c>
      <c r="AM369" s="367">
        <v>5.3</v>
      </c>
      <c r="AN369" s="367">
        <v>5.3</v>
      </c>
      <c r="AO369" s="367">
        <v>5.3</v>
      </c>
      <c r="AP369" s="367">
        <v>5.3</v>
      </c>
      <c r="AQ369" s="367">
        <v>5.3</v>
      </c>
      <c r="AR369" s="367">
        <v>5.3</v>
      </c>
      <c r="AS369" s="367">
        <v>5.3</v>
      </c>
      <c r="AT369" s="367">
        <v>5.3</v>
      </c>
      <c r="AU369" s="367">
        <v>5.3</v>
      </c>
      <c r="AV369" s="367">
        <v>5.3</v>
      </c>
      <c r="AW369" s="367">
        <v>5.3</v>
      </c>
      <c r="AX369" s="367">
        <v>5.3</v>
      </c>
      <c r="AY369" s="367">
        <v>5.3</v>
      </c>
      <c r="AZ369" s="367">
        <v>5.3</v>
      </c>
      <c r="BA369" s="367">
        <v>5.3</v>
      </c>
      <c r="BB369" s="367">
        <v>5.3</v>
      </c>
      <c r="BC369" s="367">
        <v>5.3</v>
      </c>
      <c r="BD369" s="367">
        <v>5.3</v>
      </c>
      <c r="BE369" s="367">
        <v>5.3</v>
      </c>
      <c r="BF369" s="367">
        <v>5.3</v>
      </c>
      <c r="BG369" s="367">
        <v>5.3</v>
      </c>
      <c r="BH369" s="367">
        <v>5.3</v>
      </c>
      <c r="BI369" s="367">
        <v>5.3</v>
      </c>
      <c r="BJ369" s="367">
        <v>5.3</v>
      </c>
      <c r="BK369" s="367">
        <v>5.3</v>
      </c>
      <c r="BL369" s="367">
        <v>5.3</v>
      </c>
      <c r="BM369" s="367">
        <v>5.3</v>
      </c>
      <c r="BN369" s="367">
        <v>5.3</v>
      </c>
      <c r="BO369" s="367">
        <v>5.3</v>
      </c>
      <c r="BP369" s="368"/>
      <c r="BQ369" s="355"/>
      <c r="BR369" s="355"/>
      <c r="BS369" s="355"/>
      <c r="BT369" s="355"/>
      <c r="BU369" s="355"/>
      <c r="BV369" s="355"/>
      <c r="BW369" s="355"/>
      <c r="BX369" s="355"/>
      <c r="BY369" s="355"/>
      <c r="BZ369" s="355"/>
      <c r="CA369" s="355"/>
      <c r="CB369" s="355"/>
      <c r="CC369" s="355"/>
      <c r="CD369" s="355"/>
      <c r="CE369" s="355"/>
      <c r="CF369" s="355"/>
      <c r="CG369" s="355"/>
      <c r="CH369" s="355"/>
      <c r="CI369" s="355"/>
      <c r="CJ369" s="355"/>
      <c r="CK369" s="355"/>
      <c r="CL369" s="355"/>
      <c r="CM369" s="355"/>
      <c r="CN369" s="356"/>
    </row>
    <row r="370" spans="2:92" ht="14.4" thickBot="1" x14ac:dyDescent="0.3">
      <c r="B37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0" s="1417" t="s">
        <v>1688</v>
      </c>
      <c r="D370" s="1418" t="s">
        <v>1593</v>
      </c>
      <c r="E370" s="1419" t="s">
        <v>1288</v>
      </c>
      <c r="F370" s="1420" t="str">
        <f>VLOOKUP(TBL5_OptBen[[#This Row],[Option Type (defined list)]],'Option Typs_Grps'!B$2:C$47, 2, FALSE)</f>
        <v>Customer Options</v>
      </c>
      <c r="G370" s="1417" t="s">
        <v>1783</v>
      </c>
      <c r="H370" s="1418" t="s">
        <v>1104</v>
      </c>
      <c r="I370" s="1421" t="s">
        <v>354</v>
      </c>
      <c r="J370" s="1422" t="s">
        <v>145</v>
      </c>
      <c r="K370" s="1423">
        <v>2</v>
      </c>
      <c r="L370" s="366"/>
      <c r="M370" s="366"/>
      <c r="N370" s="366"/>
      <c r="O370" s="1552"/>
      <c r="P370" s="1553"/>
      <c r="Q370" s="1554"/>
      <c r="R370" s="1392">
        <v>13.5</v>
      </c>
      <c r="S370" s="367">
        <v>13.5</v>
      </c>
      <c r="T370" s="367">
        <v>13.5</v>
      </c>
      <c r="U370" s="367">
        <v>13.5</v>
      </c>
      <c r="V370" s="367">
        <v>13.5</v>
      </c>
      <c r="W370" s="367">
        <v>13.5</v>
      </c>
      <c r="X370" s="367">
        <v>13.5</v>
      </c>
      <c r="Y370" s="367">
        <v>13.5</v>
      </c>
      <c r="Z370" s="367">
        <v>13.5</v>
      </c>
      <c r="AA370" s="367">
        <v>13.5</v>
      </c>
      <c r="AB370" s="367">
        <v>13.5</v>
      </c>
      <c r="AC370" s="367">
        <v>13.5</v>
      </c>
      <c r="AD370" s="367">
        <v>13.5</v>
      </c>
      <c r="AE370" s="367">
        <v>13.5</v>
      </c>
      <c r="AF370" s="367">
        <v>13.5</v>
      </c>
      <c r="AG370" s="367">
        <v>13.5</v>
      </c>
      <c r="AH370" s="367">
        <v>13.5</v>
      </c>
      <c r="AI370" s="367">
        <v>13.5</v>
      </c>
      <c r="AJ370" s="367">
        <v>13.5</v>
      </c>
      <c r="AK370" s="367">
        <v>13.5</v>
      </c>
      <c r="AL370" s="367">
        <v>13.5</v>
      </c>
      <c r="AM370" s="367">
        <v>13.5</v>
      </c>
      <c r="AN370" s="367">
        <v>13.5</v>
      </c>
      <c r="AO370" s="367">
        <v>13.5</v>
      </c>
      <c r="AP370" s="367">
        <v>13.5</v>
      </c>
      <c r="AQ370" s="367">
        <v>13.5</v>
      </c>
      <c r="AR370" s="367">
        <v>13.5</v>
      </c>
      <c r="AS370" s="367">
        <v>13.5</v>
      </c>
      <c r="AT370" s="367">
        <v>13.5</v>
      </c>
      <c r="AU370" s="367">
        <v>13.5</v>
      </c>
      <c r="AV370" s="367">
        <v>13.5</v>
      </c>
      <c r="AW370" s="367">
        <v>13.5</v>
      </c>
      <c r="AX370" s="367">
        <v>13.5</v>
      </c>
      <c r="AY370" s="367">
        <v>13.5</v>
      </c>
      <c r="AZ370" s="367">
        <v>13.5</v>
      </c>
      <c r="BA370" s="367">
        <v>13.5</v>
      </c>
      <c r="BB370" s="367">
        <v>13.5</v>
      </c>
      <c r="BC370" s="367">
        <v>13.5</v>
      </c>
      <c r="BD370" s="367">
        <v>13.5</v>
      </c>
      <c r="BE370" s="367">
        <v>13.5</v>
      </c>
      <c r="BF370" s="367">
        <v>13.5</v>
      </c>
      <c r="BG370" s="367">
        <v>13.5</v>
      </c>
      <c r="BH370" s="367">
        <v>13.5</v>
      </c>
      <c r="BI370" s="367">
        <v>13.5</v>
      </c>
      <c r="BJ370" s="367">
        <v>13.5</v>
      </c>
      <c r="BK370" s="367">
        <v>13.5</v>
      </c>
      <c r="BL370" s="367">
        <v>13.5</v>
      </c>
      <c r="BM370" s="367">
        <v>13.5</v>
      </c>
      <c r="BN370" s="367">
        <v>13.5</v>
      </c>
      <c r="BO370" s="367">
        <v>13.5</v>
      </c>
      <c r="BP370" s="368"/>
      <c r="BQ370" s="355"/>
      <c r="BR370" s="355"/>
      <c r="BS370" s="355"/>
      <c r="BT370" s="355"/>
      <c r="BU370" s="355"/>
      <c r="BV370" s="355"/>
      <c r="BW370" s="355"/>
      <c r="BX370" s="355"/>
      <c r="BY370" s="355"/>
      <c r="BZ370" s="355"/>
      <c r="CA370" s="355"/>
      <c r="CB370" s="355"/>
      <c r="CC370" s="355"/>
      <c r="CD370" s="355"/>
      <c r="CE370" s="355"/>
      <c r="CF370" s="355"/>
      <c r="CG370" s="355"/>
      <c r="CH370" s="355"/>
      <c r="CI370" s="355"/>
      <c r="CJ370" s="355"/>
      <c r="CK370" s="355"/>
      <c r="CL370" s="355"/>
      <c r="CM370" s="355"/>
      <c r="CN370" s="356"/>
    </row>
    <row r="371" spans="2:92" ht="14.4" thickBot="1" x14ac:dyDescent="0.3">
      <c r="B37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71" s="1417" t="s">
        <v>2218</v>
      </c>
      <c r="D371" s="1418" t="s">
        <v>2217</v>
      </c>
      <c r="E371" s="1419" t="s">
        <v>768</v>
      </c>
      <c r="F371" s="1420" t="str">
        <f>VLOOKUP(TBL5_OptBen[[#This Row],[Option Type (defined list)]],'Option Typs_Grps'!B$2:C$47, 2, FALSE)</f>
        <v>Resource Options</v>
      </c>
      <c r="G371" s="1417" t="s">
        <v>1783</v>
      </c>
      <c r="H371" s="1418" t="s">
        <v>1104</v>
      </c>
      <c r="I371" s="1421" t="s">
        <v>354</v>
      </c>
      <c r="J371" s="1422" t="s">
        <v>145</v>
      </c>
      <c r="K371" s="1423">
        <v>2</v>
      </c>
      <c r="L371" s="366"/>
      <c r="M371" s="366"/>
      <c r="N371" s="366"/>
      <c r="O371" s="1552"/>
      <c r="P371" s="1553"/>
      <c r="Q371" s="1554"/>
      <c r="R371" s="1392"/>
      <c r="S371" s="367"/>
      <c r="T371" s="367"/>
      <c r="U371" s="367"/>
      <c r="V371" s="367"/>
      <c r="W371" s="367"/>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c r="AS371" s="367"/>
      <c r="AT371" s="367"/>
      <c r="AU371" s="367">
        <v>0</v>
      </c>
      <c r="AV371" s="367">
        <v>0</v>
      </c>
      <c r="AW371" s="367">
        <v>0</v>
      </c>
      <c r="AX371" s="367">
        <v>0</v>
      </c>
      <c r="AY371" s="367">
        <v>0</v>
      </c>
      <c r="AZ371" s="367">
        <v>0</v>
      </c>
      <c r="BA371" s="367">
        <v>0</v>
      </c>
      <c r="BB371" s="367">
        <v>0</v>
      </c>
      <c r="BC371" s="367">
        <v>0</v>
      </c>
      <c r="BD371" s="367">
        <v>0</v>
      </c>
      <c r="BE371" s="367">
        <v>0</v>
      </c>
      <c r="BF371" s="367">
        <v>0</v>
      </c>
      <c r="BG371" s="367">
        <v>0</v>
      </c>
      <c r="BH371" s="367">
        <v>0</v>
      </c>
      <c r="BI371" s="367">
        <v>0</v>
      </c>
      <c r="BJ371" s="367">
        <v>0</v>
      </c>
      <c r="BK371" s="367">
        <v>0</v>
      </c>
      <c r="BL371" s="367">
        <v>0</v>
      </c>
      <c r="BM371" s="367">
        <v>0</v>
      </c>
      <c r="BN371" s="367">
        <v>0</v>
      </c>
      <c r="BO371" s="367">
        <v>0</v>
      </c>
      <c r="BP371" s="368"/>
      <c r="BQ371" s="355"/>
      <c r="BR371" s="355"/>
      <c r="BS371" s="355"/>
      <c r="BT371" s="355"/>
      <c r="BU371" s="355"/>
      <c r="BV371" s="355"/>
      <c r="BW371" s="355"/>
      <c r="BX371" s="355"/>
      <c r="BY371" s="355"/>
      <c r="BZ371" s="355"/>
      <c r="CA371" s="355"/>
      <c r="CB371" s="355"/>
      <c r="CC371" s="355"/>
      <c r="CD371" s="355"/>
      <c r="CE371" s="355"/>
      <c r="CF371" s="355"/>
      <c r="CG371" s="355"/>
      <c r="CH371" s="355"/>
      <c r="CI371" s="355"/>
      <c r="CJ371" s="355"/>
      <c r="CK371" s="355"/>
      <c r="CL371" s="355"/>
      <c r="CM371" s="355"/>
      <c r="CN371" s="356"/>
    </row>
    <row r="372" spans="2:92" ht="14.4" thickBot="1" x14ac:dyDescent="0.3">
      <c r="B37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72" s="1417" t="s">
        <v>2218</v>
      </c>
      <c r="D372" s="1418" t="s">
        <v>2217</v>
      </c>
      <c r="E372" s="1419" t="s">
        <v>768</v>
      </c>
      <c r="F372" s="1420" t="str">
        <f>VLOOKUP(TBL5_OptBen[[#This Row],[Option Type (defined list)]],'Option Typs_Grps'!B$2:C$47, 2, FALSE)</f>
        <v>Resource Options</v>
      </c>
      <c r="G372" s="1417" t="s">
        <v>1783</v>
      </c>
      <c r="H372" s="1418" t="s">
        <v>1104</v>
      </c>
      <c r="I372" s="1421" t="s">
        <v>1509</v>
      </c>
      <c r="J372" s="1422" t="s">
        <v>145</v>
      </c>
      <c r="K372" s="1423">
        <v>2</v>
      </c>
      <c r="L372" s="366"/>
      <c r="M372" s="366"/>
      <c r="N372" s="366"/>
      <c r="O372" s="1552"/>
      <c r="P372" s="1553"/>
      <c r="Q372" s="1554"/>
      <c r="R372" s="1392"/>
      <c r="S372" s="367"/>
      <c r="T372" s="367"/>
      <c r="U372" s="367"/>
      <c r="V372" s="367"/>
      <c r="W372" s="367"/>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c r="AS372" s="367"/>
      <c r="AT372" s="367"/>
      <c r="AU372" s="367">
        <v>0</v>
      </c>
      <c r="AV372" s="367">
        <v>0</v>
      </c>
      <c r="AW372" s="367">
        <v>0</v>
      </c>
      <c r="AX372" s="367">
        <v>0</v>
      </c>
      <c r="AY372" s="367">
        <v>0</v>
      </c>
      <c r="AZ372" s="367">
        <v>0</v>
      </c>
      <c r="BA372" s="367">
        <v>0</v>
      </c>
      <c r="BB372" s="367">
        <v>0</v>
      </c>
      <c r="BC372" s="367">
        <v>0</v>
      </c>
      <c r="BD372" s="367">
        <v>0</v>
      </c>
      <c r="BE372" s="367">
        <v>0</v>
      </c>
      <c r="BF372" s="367">
        <v>0</v>
      </c>
      <c r="BG372" s="367">
        <v>0</v>
      </c>
      <c r="BH372" s="367">
        <v>0</v>
      </c>
      <c r="BI372" s="367">
        <v>0</v>
      </c>
      <c r="BJ372" s="367">
        <v>0</v>
      </c>
      <c r="BK372" s="367">
        <v>0</v>
      </c>
      <c r="BL372" s="367">
        <v>0</v>
      </c>
      <c r="BM372" s="367">
        <v>0</v>
      </c>
      <c r="BN372" s="367">
        <v>0</v>
      </c>
      <c r="BO372" s="367">
        <v>0</v>
      </c>
      <c r="BP372" s="368"/>
      <c r="BQ372" s="355"/>
      <c r="BR372" s="355"/>
      <c r="BS372" s="355"/>
      <c r="BT372" s="355"/>
      <c r="BU372" s="355"/>
      <c r="BV372" s="355"/>
      <c r="BW372" s="355"/>
      <c r="BX372" s="355"/>
      <c r="BY372" s="355"/>
      <c r="BZ372" s="355"/>
      <c r="CA372" s="355"/>
      <c r="CB372" s="355"/>
      <c r="CC372" s="355"/>
      <c r="CD372" s="355"/>
      <c r="CE372" s="355"/>
      <c r="CF372" s="355"/>
      <c r="CG372" s="355"/>
      <c r="CH372" s="355"/>
      <c r="CI372" s="355"/>
      <c r="CJ372" s="355"/>
      <c r="CK372" s="355"/>
      <c r="CL372" s="355"/>
      <c r="CM372" s="355"/>
      <c r="CN372" s="356"/>
    </row>
    <row r="373" spans="2:92" ht="14.4" thickBot="1" x14ac:dyDescent="0.3">
      <c r="B37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3" s="1417" t="s">
        <v>2216</v>
      </c>
      <c r="D373" s="1418" t="s">
        <v>2215</v>
      </c>
      <c r="E373" s="1419" t="s">
        <v>774</v>
      </c>
      <c r="F373" s="1420" t="str">
        <f>VLOOKUP(TBL5_OptBen[[#This Row],[Option Type (defined list)]],'Option Typs_Grps'!B$2:C$47, 2, FALSE)</f>
        <v>Distribution Options</v>
      </c>
      <c r="G373" s="1417" t="s">
        <v>1783</v>
      </c>
      <c r="H373" s="1418" t="s">
        <v>1104</v>
      </c>
      <c r="I373" s="1421" t="s">
        <v>1497</v>
      </c>
      <c r="J373" s="1422" t="s">
        <v>145</v>
      </c>
      <c r="K373" s="1423">
        <v>2</v>
      </c>
      <c r="L373" s="366"/>
      <c r="M373" s="366"/>
      <c r="N373" s="366"/>
      <c r="O373" s="1552"/>
      <c r="P373" s="1553"/>
      <c r="Q373" s="1554"/>
      <c r="R373" s="1392"/>
      <c r="S373" s="367"/>
      <c r="T373" s="367"/>
      <c r="U373" s="367"/>
      <c r="V373" s="367"/>
      <c r="W373" s="367"/>
      <c r="X373" s="367"/>
      <c r="Y373" s="367"/>
      <c r="Z373" s="367"/>
      <c r="AA373" s="367"/>
      <c r="AB373" s="367"/>
      <c r="AC373" s="367"/>
      <c r="AD373" s="367"/>
      <c r="AE373" s="367"/>
      <c r="AF373" s="367">
        <v>-26.107017774100001</v>
      </c>
      <c r="AG373" s="367">
        <v>-30.422906940800001</v>
      </c>
      <c r="AH373" s="367">
        <v>-28.3272254086</v>
      </c>
      <c r="AI373" s="367">
        <v>-31.926522075200001</v>
      </c>
      <c r="AJ373" s="367">
        <v>-36.623668741899998</v>
      </c>
      <c r="AK373" s="367">
        <v>-41.2364954086</v>
      </c>
      <c r="AL373" s="367">
        <v>-44.165412774099998</v>
      </c>
      <c r="AM373" s="367">
        <v>-45</v>
      </c>
      <c r="AN373" s="367">
        <v>-45</v>
      </c>
      <c r="AO373" s="367">
        <v>-45</v>
      </c>
      <c r="AP373" s="367">
        <v>-45</v>
      </c>
      <c r="AQ373" s="367">
        <v>-45</v>
      </c>
      <c r="AR373" s="367">
        <v>-45</v>
      </c>
      <c r="AS373" s="367">
        <v>-45</v>
      </c>
      <c r="AT373" s="367">
        <v>-45</v>
      </c>
      <c r="AU373" s="367">
        <v>-45</v>
      </c>
      <c r="AV373" s="367">
        <v>-45</v>
      </c>
      <c r="AW373" s="367">
        <v>-45</v>
      </c>
      <c r="AX373" s="367">
        <v>-44.508463089099997</v>
      </c>
      <c r="AY373" s="367">
        <v>-45</v>
      </c>
      <c r="AZ373" s="367">
        <v>-44.870673081</v>
      </c>
      <c r="BA373" s="367">
        <v>-43.391699576900002</v>
      </c>
      <c r="BB373" s="367">
        <v>-40.671648072799996</v>
      </c>
      <c r="BC373" s="367">
        <v>-43.079714568699998</v>
      </c>
      <c r="BD373" s="367">
        <v>-40.278930064599997</v>
      </c>
      <c r="BE373" s="367">
        <v>-37.472006560600001</v>
      </c>
      <c r="BF373" s="367">
        <v>-35.469548056500003</v>
      </c>
      <c r="BG373" s="367">
        <v>-40.051226552400003</v>
      </c>
      <c r="BH373" s="367">
        <v>-38.936632048299998</v>
      </c>
      <c r="BI373" s="367">
        <v>-37.173242544200001</v>
      </c>
      <c r="BJ373" s="367">
        <v>-45</v>
      </c>
      <c r="BK373" s="367">
        <v>-41.239292536100002</v>
      </c>
      <c r="BL373" s="367">
        <v>-43.486758031999997</v>
      </c>
      <c r="BM373" s="367">
        <v>-39.702523527899999</v>
      </c>
      <c r="BN373" s="367">
        <v>-45</v>
      </c>
      <c r="BO373" s="367">
        <v>-41.838394519700003</v>
      </c>
      <c r="BP373" s="368"/>
      <c r="BQ373" s="355"/>
      <c r="BR373" s="355"/>
      <c r="BS373" s="355"/>
      <c r="BT373" s="355"/>
      <c r="BU373" s="355"/>
      <c r="BV373" s="355"/>
      <c r="BW373" s="355"/>
      <c r="BX373" s="355"/>
      <c r="BY373" s="355"/>
      <c r="BZ373" s="355"/>
      <c r="CA373" s="355"/>
      <c r="CB373" s="355"/>
      <c r="CC373" s="355"/>
      <c r="CD373" s="355"/>
      <c r="CE373" s="355"/>
      <c r="CF373" s="355"/>
      <c r="CG373" s="355"/>
      <c r="CH373" s="355"/>
      <c r="CI373" s="355"/>
      <c r="CJ373" s="355"/>
      <c r="CK373" s="355"/>
      <c r="CL373" s="355"/>
      <c r="CM373" s="355"/>
      <c r="CN373" s="356"/>
    </row>
    <row r="374" spans="2:92" ht="14.4" thickBot="1" x14ac:dyDescent="0.3">
      <c r="B37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4" s="1417" t="s">
        <v>2216</v>
      </c>
      <c r="D374" s="1418" t="s">
        <v>2215</v>
      </c>
      <c r="E374" s="1419" t="s">
        <v>774</v>
      </c>
      <c r="F374" s="1420" t="str">
        <f>VLOOKUP(TBL5_OptBen[[#This Row],[Option Type (defined list)]],'Option Typs_Grps'!B$2:C$47, 2, FALSE)</f>
        <v>Distribution Options</v>
      </c>
      <c r="G374" s="1417" t="s">
        <v>1783</v>
      </c>
      <c r="H374" s="1418" t="s">
        <v>1104</v>
      </c>
      <c r="I374" s="1421" t="s">
        <v>354</v>
      </c>
      <c r="J374" s="1422" t="s">
        <v>145</v>
      </c>
      <c r="K374" s="1423">
        <v>2</v>
      </c>
      <c r="L374" s="366"/>
      <c r="M374" s="366"/>
      <c r="N374" s="366"/>
      <c r="O374" s="1552"/>
      <c r="P374" s="1553"/>
      <c r="Q374" s="1554"/>
      <c r="R374" s="1392"/>
      <c r="S374" s="367"/>
      <c r="T374" s="367"/>
      <c r="U374" s="367"/>
      <c r="V374" s="367"/>
      <c r="W374" s="367"/>
      <c r="X374" s="367"/>
      <c r="Y374" s="367"/>
      <c r="Z374" s="367"/>
      <c r="AA374" s="367"/>
      <c r="AB374" s="367"/>
      <c r="AC374" s="367"/>
      <c r="AD374" s="367"/>
      <c r="AE374" s="367"/>
      <c r="AF374" s="367">
        <v>26.107017774100001</v>
      </c>
      <c r="AG374" s="367">
        <v>30.422906940800001</v>
      </c>
      <c r="AH374" s="367">
        <v>28.3272254086</v>
      </c>
      <c r="AI374" s="367">
        <v>31.926522075200001</v>
      </c>
      <c r="AJ374" s="367">
        <v>36.623668741899998</v>
      </c>
      <c r="AK374" s="367">
        <v>41.2364954086</v>
      </c>
      <c r="AL374" s="367">
        <v>44.165412774099998</v>
      </c>
      <c r="AM374" s="367">
        <v>45</v>
      </c>
      <c r="AN374" s="367">
        <v>45</v>
      </c>
      <c r="AO374" s="367">
        <v>45</v>
      </c>
      <c r="AP374" s="367">
        <v>45</v>
      </c>
      <c r="AQ374" s="367">
        <v>45</v>
      </c>
      <c r="AR374" s="367">
        <v>45</v>
      </c>
      <c r="AS374" s="367">
        <v>45</v>
      </c>
      <c r="AT374" s="367">
        <v>45</v>
      </c>
      <c r="AU374" s="367">
        <v>45</v>
      </c>
      <c r="AV374" s="367">
        <v>45</v>
      </c>
      <c r="AW374" s="367">
        <v>45</v>
      </c>
      <c r="AX374" s="367">
        <v>44.508463089099997</v>
      </c>
      <c r="AY374" s="367">
        <v>45</v>
      </c>
      <c r="AZ374" s="367">
        <v>44.870673081</v>
      </c>
      <c r="BA374" s="367">
        <v>43.391699576900002</v>
      </c>
      <c r="BB374" s="367">
        <v>40.671648072799996</v>
      </c>
      <c r="BC374" s="367">
        <v>43.079714568699998</v>
      </c>
      <c r="BD374" s="367">
        <v>40.278930064599997</v>
      </c>
      <c r="BE374" s="367">
        <v>37.472006560600001</v>
      </c>
      <c r="BF374" s="367">
        <v>35.469548056500003</v>
      </c>
      <c r="BG374" s="367">
        <v>40.051226552400003</v>
      </c>
      <c r="BH374" s="367">
        <v>38.936632048299998</v>
      </c>
      <c r="BI374" s="367">
        <v>37.173242544200001</v>
      </c>
      <c r="BJ374" s="367">
        <v>45</v>
      </c>
      <c r="BK374" s="367">
        <v>41.239292536100002</v>
      </c>
      <c r="BL374" s="367">
        <v>43.486758031999997</v>
      </c>
      <c r="BM374" s="367">
        <v>39.702523527899999</v>
      </c>
      <c r="BN374" s="367">
        <v>45</v>
      </c>
      <c r="BO374" s="367">
        <v>41.838394519700003</v>
      </c>
      <c r="BP374" s="368"/>
      <c r="BQ374" s="355"/>
      <c r="BR374" s="355"/>
      <c r="BS374" s="355"/>
      <c r="BT374" s="355"/>
      <c r="BU374" s="355"/>
      <c r="BV374" s="355"/>
      <c r="BW374" s="355"/>
      <c r="BX374" s="355"/>
      <c r="BY374" s="355"/>
      <c r="BZ374" s="355"/>
      <c r="CA374" s="355"/>
      <c r="CB374" s="355"/>
      <c r="CC374" s="355"/>
      <c r="CD374" s="355"/>
      <c r="CE374" s="355"/>
      <c r="CF374" s="355"/>
      <c r="CG374" s="355"/>
      <c r="CH374" s="355"/>
      <c r="CI374" s="355"/>
      <c r="CJ374" s="355"/>
      <c r="CK374" s="355"/>
      <c r="CL374" s="355"/>
      <c r="CM374" s="355"/>
      <c r="CN374" s="356"/>
    </row>
    <row r="375" spans="2:92" ht="14.4" thickBot="1" x14ac:dyDescent="0.3">
      <c r="B37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5" s="1417" t="s">
        <v>2364</v>
      </c>
      <c r="D375" s="1418" t="s">
        <v>2120</v>
      </c>
      <c r="E375" s="1419" t="s">
        <v>774</v>
      </c>
      <c r="F375" s="1420" t="str">
        <f>VLOOKUP(TBL5_OptBen[[#This Row],[Option Type (defined list)]],'Option Typs_Grps'!B$2:C$47, 2, FALSE)</f>
        <v>Distribution Options</v>
      </c>
      <c r="G375" s="1417" t="s">
        <v>1783</v>
      </c>
      <c r="H375" s="1418" t="s">
        <v>1104</v>
      </c>
      <c r="I375" s="1421" t="s">
        <v>1497</v>
      </c>
      <c r="J375" s="1422" t="s">
        <v>145</v>
      </c>
      <c r="K375" s="1423">
        <v>2</v>
      </c>
      <c r="L375" s="366"/>
      <c r="M375" s="366"/>
      <c r="N375" s="366"/>
      <c r="O375" s="1552"/>
      <c r="P375" s="1553"/>
      <c r="Q375" s="1554"/>
      <c r="R375" s="1392"/>
      <c r="S375" s="367"/>
      <c r="T375" s="367"/>
      <c r="U375" s="367"/>
      <c r="V375" s="367"/>
      <c r="W375" s="367"/>
      <c r="X375" s="367"/>
      <c r="Y375" s="367"/>
      <c r="Z375" s="367"/>
      <c r="AA375" s="367"/>
      <c r="AB375" s="367"/>
      <c r="AC375" s="367"/>
      <c r="AD375" s="367"/>
      <c r="AE375" s="367"/>
      <c r="AF375" s="367"/>
      <c r="AG375" s="367">
        <v>0</v>
      </c>
      <c r="AH375" s="367">
        <v>0</v>
      </c>
      <c r="AI375" s="367">
        <v>0</v>
      </c>
      <c r="AJ375" s="367">
        <v>0</v>
      </c>
      <c r="AK375" s="367">
        <v>0</v>
      </c>
      <c r="AL375" s="367">
        <v>0</v>
      </c>
      <c r="AM375" s="367">
        <v>0</v>
      </c>
      <c r="AN375" s="367">
        <v>0</v>
      </c>
      <c r="AO375" s="367">
        <v>0</v>
      </c>
      <c r="AP375" s="367">
        <v>0</v>
      </c>
      <c r="AQ375" s="367">
        <v>0</v>
      </c>
      <c r="AR375" s="367">
        <v>0</v>
      </c>
      <c r="AS375" s="367">
        <v>0</v>
      </c>
      <c r="AT375" s="367">
        <v>0</v>
      </c>
      <c r="AU375" s="367">
        <v>0</v>
      </c>
      <c r="AV375" s="367">
        <v>0</v>
      </c>
      <c r="AW375" s="367">
        <v>0</v>
      </c>
      <c r="AX375" s="367">
        <v>0</v>
      </c>
      <c r="AY375" s="367">
        <v>0</v>
      </c>
      <c r="AZ375" s="367">
        <v>0</v>
      </c>
      <c r="BA375" s="367">
        <v>0</v>
      </c>
      <c r="BB375" s="367">
        <v>0</v>
      </c>
      <c r="BC375" s="367">
        <v>0</v>
      </c>
      <c r="BD375" s="367">
        <v>0</v>
      </c>
      <c r="BE375" s="367">
        <v>0</v>
      </c>
      <c r="BF375" s="367">
        <v>0</v>
      </c>
      <c r="BG375" s="367">
        <v>0</v>
      </c>
      <c r="BH375" s="367">
        <v>0</v>
      </c>
      <c r="BI375" s="367">
        <v>0</v>
      </c>
      <c r="BJ375" s="367">
        <v>0</v>
      </c>
      <c r="BK375" s="367">
        <v>0</v>
      </c>
      <c r="BL375" s="367">
        <v>0</v>
      </c>
      <c r="BM375" s="367">
        <v>0</v>
      </c>
      <c r="BN375" s="367">
        <v>0</v>
      </c>
      <c r="BO375" s="367">
        <v>0</v>
      </c>
      <c r="BP375" s="368"/>
      <c r="BQ375" s="355"/>
      <c r="BR375" s="355"/>
      <c r="BS375" s="355"/>
      <c r="BT375" s="355"/>
      <c r="BU375" s="355"/>
      <c r="BV375" s="355"/>
      <c r="BW375" s="355"/>
      <c r="BX375" s="355"/>
      <c r="BY375" s="355"/>
      <c r="BZ375" s="355"/>
      <c r="CA375" s="355"/>
      <c r="CB375" s="355"/>
      <c r="CC375" s="355"/>
      <c r="CD375" s="355"/>
      <c r="CE375" s="355"/>
      <c r="CF375" s="355"/>
      <c r="CG375" s="355"/>
      <c r="CH375" s="355"/>
      <c r="CI375" s="355"/>
      <c r="CJ375" s="355"/>
      <c r="CK375" s="355"/>
      <c r="CL375" s="355"/>
      <c r="CM375" s="355"/>
      <c r="CN375" s="356"/>
    </row>
    <row r="376" spans="2:92" ht="14.4" thickBot="1" x14ac:dyDescent="0.3">
      <c r="B37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6" s="1417" t="s">
        <v>2364</v>
      </c>
      <c r="D376" s="1418" t="s">
        <v>2120</v>
      </c>
      <c r="E376" s="1419" t="s">
        <v>774</v>
      </c>
      <c r="F376" s="1420" t="str">
        <f>VLOOKUP(TBL5_OptBen[[#This Row],[Option Type (defined list)]],'Option Typs_Grps'!B$2:C$47, 2, FALSE)</f>
        <v>Distribution Options</v>
      </c>
      <c r="G376" s="1417" t="s">
        <v>1783</v>
      </c>
      <c r="H376" s="1418" t="s">
        <v>1104</v>
      </c>
      <c r="I376" s="1421" t="s">
        <v>354</v>
      </c>
      <c r="J376" s="1422" t="s">
        <v>145</v>
      </c>
      <c r="K376" s="1423">
        <v>2</v>
      </c>
      <c r="L376" s="366"/>
      <c r="M376" s="366"/>
      <c r="N376" s="366"/>
      <c r="O376" s="1552"/>
      <c r="P376" s="1553"/>
      <c r="Q376" s="1554"/>
      <c r="R376" s="1392"/>
      <c r="S376" s="367"/>
      <c r="T376" s="367"/>
      <c r="U376" s="367"/>
      <c r="V376" s="367"/>
      <c r="W376" s="367"/>
      <c r="X376" s="367"/>
      <c r="Y376" s="367"/>
      <c r="Z376" s="367"/>
      <c r="AA376" s="367"/>
      <c r="AB376" s="367"/>
      <c r="AC376" s="367"/>
      <c r="AD376" s="367"/>
      <c r="AE376" s="367"/>
      <c r="AF376" s="367"/>
      <c r="AG376" s="367">
        <v>0</v>
      </c>
      <c r="AH376" s="367">
        <v>0</v>
      </c>
      <c r="AI376" s="367">
        <v>0</v>
      </c>
      <c r="AJ376" s="367">
        <v>0</v>
      </c>
      <c r="AK376" s="367">
        <v>0</v>
      </c>
      <c r="AL376" s="367">
        <v>0</v>
      </c>
      <c r="AM376" s="367">
        <v>0</v>
      </c>
      <c r="AN376" s="367">
        <v>0</v>
      </c>
      <c r="AO376" s="367">
        <v>0</v>
      </c>
      <c r="AP376" s="367">
        <v>0</v>
      </c>
      <c r="AQ376" s="367">
        <v>0</v>
      </c>
      <c r="AR376" s="367">
        <v>0</v>
      </c>
      <c r="AS376" s="367">
        <v>0</v>
      </c>
      <c r="AT376" s="367">
        <v>0</v>
      </c>
      <c r="AU376" s="367">
        <v>0</v>
      </c>
      <c r="AV376" s="367">
        <v>0</v>
      </c>
      <c r="AW376" s="367">
        <v>0</v>
      </c>
      <c r="AX376" s="367">
        <v>0</v>
      </c>
      <c r="AY376" s="367">
        <v>0</v>
      </c>
      <c r="AZ376" s="367">
        <v>0</v>
      </c>
      <c r="BA376" s="367">
        <v>0</v>
      </c>
      <c r="BB376" s="367">
        <v>0</v>
      </c>
      <c r="BC376" s="367">
        <v>0</v>
      </c>
      <c r="BD376" s="367">
        <v>0</v>
      </c>
      <c r="BE376" s="367">
        <v>0</v>
      </c>
      <c r="BF376" s="367">
        <v>0</v>
      </c>
      <c r="BG376" s="367">
        <v>0</v>
      </c>
      <c r="BH376" s="367">
        <v>0</v>
      </c>
      <c r="BI376" s="367">
        <v>0</v>
      </c>
      <c r="BJ376" s="367">
        <v>0</v>
      </c>
      <c r="BK376" s="367">
        <v>0</v>
      </c>
      <c r="BL376" s="367">
        <v>0</v>
      </c>
      <c r="BM376" s="367">
        <v>0</v>
      </c>
      <c r="BN376" s="367">
        <v>0</v>
      </c>
      <c r="BO376" s="367">
        <v>0</v>
      </c>
      <c r="BP376" s="368"/>
      <c r="BQ376" s="355"/>
      <c r="BR376" s="355"/>
      <c r="BS376" s="355"/>
      <c r="BT376" s="355"/>
      <c r="BU376" s="355"/>
      <c r="BV376" s="355"/>
      <c r="BW376" s="355"/>
      <c r="BX376" s="355"/>
      <c r="BY376" s="355"/>
      <c r="BZ376" s="355"/>
      <c r="CA376" s="355"/>
      <c r="CB376" s="355"/>
      <c r="CC376" s="355"/>
      <c r="CD376" s="355"/>
      <c r="CE376" s="355"/>
      <c r="CF376" s="355"/>
      <c r="CG376" s="355"/>
      <c r="CH376" s="355"/>
      <c r="CI376" s="355"/>
      <c r="CJ376" s="355"/>
      <c r="CK376" s="355"/>
      <c r="CL376" s="355"/>
      <c r="CM376" s="355"/>
      <c r="CN376" s="356"/>
    </row>
    <row r="377" spans="2:92" ht="14.4" thickBot="1" x14ac:dyDescent="0.3">
      <c r="B37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77" s="1417" t="s">
        <v>2365</v>
      </c>
      <c r="D377" s="1418" t="s">
        <v>2017</v>
      </c>
      <c r="E377" s="1419" t="s">
        <v>770</v>
      </c>
      <c r="F377" s="1420" t="str">
        <f>VLOOKUP(TBL5_OptBen[[#This Row],[Option Type (defined list)]],'Option Typs_Grps'!B$2:C$47, 2, FALSE)</f>
        <v>Resource Options</v>
      </c>
      <c r="G377" s="1417" t="s">
        <v>1783</v>
      </c>
      <c r="H377" s="1418" t="s">
        <v>1104</v>
      </c>
      <c r="I377" s="1421" t="s">
        <v>354</v>
      </c>
      <c r="J377" s="1422" t="s">
        <v>145</v>
      </c>
      <c r="K377" s="1423">
        <v>2</v>
      </c>
      <c r="L377" s="366"/>
      <c r="M377" s="366"/>
      <c r="N377" s="366"/>
      <c r="O377" s="1552"/>
      <c r="P377" s="1553"/>
      <c r="Q377" s="1554"/>
      <c r="R377" s="1392"/>
      <c r="S377" s="367"/>
      <c r="T377" s="367"/>
      <c r="U377" s="367"/>
      <c r="V377" s="367"/>
      <c r="W377" s="367"/>
      <c r="X377" s="367"/>
      <c r="Y377" s="367"/>
      <c r="Z377" s="367"/>
      <c r="AA377" s="367">
        <v>-20</v>
      </c>
      <c r="AB377" s="367">
        <v>-20</v>
      </c>
      <c r="AC377" s="367">
        <v>-20</v>
      </c>
      <c r="AD377" s="367">
        <v>-20</v>
      </c>
      <c r="AE377" s="367">
        <v>-20</v>
      </c>
      <c r="AF377" s="367">
        <v>-20</v>
      </c>
      <c r="AG377" s="367">
        <v>-20</v>
      </c>
      <c r="AH377" s="367">
        <v>-20</v>
      </c>
      <c r="AI377" s="367">
        <v>-20</v>
      </c>
      <c r="AJ377" s="367">
        <v>-20</v>
      </c>
      <c r="AK377" s="367">
        <v>-20</v>
      </c>
      <c r="AL377" s="367">
        <v>-20</v>
      </c>
      <c r="AM377" s="367">
        <v>-20</v>
      </c>
      <c r="AN377" s="367">
        <v>-20</v>
      </c>
      <c r="AO377" s="367">
        <v>-20</v>
      </c>
      <c r="AP377" s="367">
        <v>-20</v>
      </c>
      <c r="AQ377" s="367">
        <v>-20</v>
      </c>
      <c r="AR377" s="367">
        <v>-20</v>
      </c>
      <c r="AS377" s="367">
        <v>-20</v>
      </c>
      <c r="AT377" s="367">
        <v>-20</v>
      </c>
      <c r="AU377" s="367">
        <v>-20</v>
      </c>
      <c r="AV377" s="367">
        <v>-20</v>
      </c>
      <c r="AW377" s="367">
        <v>-20</v>
      </c>
      <c r="AX377" s="367">
        <v>-20</v>
      </c>
      <c r="AY377" s="367">
        <v>-20</v>
      </c>
      <c r="AZ377" s="367">
        <v>-20</v>
      </c>
      <c r="BA377" s="367">
        <v>-20</v>
      </c>
      <c r="BB377" s="367">
        <v>-20</v>
      </c>
      <c r="BC377" s="367">
        <v>-20</v>
      </c>
      <c r="BD377" s="367">
        <v>-20</v>
      </c>
      <c r="BE377" s="367">
        <v>-20</v>
      </c>
      <c r="BF377" s="367">
        <v>-20</v>
      </c>
      <c r="BG377" s="367">
        <v>-20</v>
      </c>
      <c r="BH377" s="367">
        <v>-20</v>
      </c>
      <c r="BI377" s="367">
        <v>-20</v>
      </c>
      <c r="BJ377" s="367">
        <v>-20</v>
      </c>
      <c r="BK377" s="367">
        <v>-20</v>
      </c>
      <c r="BL377" s="367">
        <v>-20</v>
      </c>
      <c r="BM377" s="367">
        <v>-20</v>
      </c>
      <c r="BN377" s="367">
        <v>-20</v>
      </c>
      <c r="BO377" s="367">
        <v>-20</v>
      </c>
      <c r="BP377" s="368"/>
      <c r="BQ377" s="355"/>
      <c r="BR377" s="355"/>
      <c r="BS377" s="355"/>
      <c r="BT377" s="355"/>
      <c r="BU377" s="355"/>
      <c r="BV377" s="355"/>
      <c r="BW377" s="355"/>
      <c r="BX377" s="355"/>
      <c r="BY377" s="355"/>
      <c r="BZ377" s="355"/>
      <c r="CA377" s="355"/>
      <c r="CB377" s="355"/>
      <c r="CC377" s="355"/>
      <c r="CD377" s="355"/>
      <c r="CE377" s="355"/>
      <c r="CF377" s="355"/>
      <c r="CG377" s="355"/>
      <c r="CH377" s="355"/>
      <c r="CI377" s="355"/>
      <c r="CJ377" s="355"/>
      <c r="CK377" s="355"/>
      <c r="CL377" s="355"/>
      <c r="CM377" s="355"/>
      <c r="CN377" s="356"/>
    </row>
    <row r="378" spans="2:92" ht="14.4" thickBot="1" x14ac:dyDescent="0.3">
      <c r="B37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78" s="1417" t="s">
        <v>2365</v>
      </c>
      <c r="D378" s="1418" t="s">
        <v>2017</v>
      </c>
      <c r="E378" s="1419" t="s">
        <v>770</v>
      </c>
      <c r="F378" s="1420" t="str">
        <f>VLOOKUP(TBL5_OptBen[[#This Row],[Option Type (defined list)]],'Option Typs_Grps'!B$2:C$47, 2, FALSE)</f>
        <v>Resource Options</v>
      </c>
      <c r="G378" s="1417" t="s">
        <v>1783</v>
      </c>
      <c r="H378" s="1418" t="s">
        <v>1104</v>
      </c>
      <c r="I378" s="1421" t="s">
        <v>1497</v>
      </c>
      <c r="J378" s="1422" t="s">
        <v>145</v>
      </c>
      <c r="K378" s="1423">
        <v>2</v>
      </c>
      <c r="L378" s="366"/>
      <c r="M378" s="366"/>
      <c r="N378" s="366"/>
      <c r="O378" s="1552"/>
      <c r="P378" s="1553"/>
      <c r="Q378" s="1554"/>
      <c r="R378" s="1392"/>
      <c r="S378" s="367"/>
      <c r="T378" s="367"/>
      <c r="U378" s="367"/>
      <c r="V378" s="367"/>
      <c r="W378" s="367"/>
      <c r="X378" s="367"/>
      <c r="Y378" s="367"/>
      <c r="Z378" s="367"/>
      <c r="AA378" s="367">
        <v>20</v>
      </c>
      <c r="AB378" s="367">
        <v>20</v>
      </c>
      <c r="AC378" s="367">
        <v>20</v>
      </c>
      <c r="AD378" s="367">
        <v>20</v>
      </c>
      <c r="AE378" s="367">
        <v>20</v>
      </c>
      <c r="AF378" s="367">
        <v>20</v>
      </c>
      <c r="AG378" s="367">
        <v>20</v>
      </c>
      <c r="AH378" s="367">
        <v>20</v>
      </c>
      <c r="AI378" s="367">
        <v>20</v>
      </c>
      <c r="AJ378" s="367">
        <v>20</v>
      </c>
      <c r="AK378" s="367">
        <v>20</v>
      </c>
      <c r="AL378" s="367">
        <v>20</v>
      </c>
      <c r="AM378" s="367">
        <v>20</v>
      </c>
      <c r="AN378" s="367">
        <v>20</v>
      </c>
      <c r="AO378" s="367">
        <v>20</v>
      </c>
      <c r="AP378" s="367">
        <v>20</v>
      </c>
      <c r="AQ378" s="367">
        <v>20</v>
      </c>
      <c r="AR378" s="367">
        <v>20</v>
      </c>
      <c r="AS378" s="367">
        <v>20</v>
      </c>
      <c r="AT378" s="367">
        <v>20</v>
      </c>
      <c r="AU378" s="367">
        <v>20</v>
      </c>
      <c r="AV378" s="367">
        <v>20</v>
      </c>
      <c r="AW378" s="367">
        <v>20</v>
      </c>
      <c r="AX378" s="367">
        <v>20</v>
      </c>
      <c r="AY378" s="367">
        <v>20</v>
      </c>
      <c r="AZ378" s="367">
        <v>20</v>
      </c>
      <c r="BA378" s="367">
        <v>20</v>
      </c>
      <c r="BB378" s="367">
        <v>20</v>
      </c>
      <c r="BC378" s="367">
        <v>20</v>
      </c>
      <c r="BD378" s="367">
        <v>20</v>
      </c>
      <c r="BE378" s="367">
        <v>20</v>
      </c>
      <c r="BF378" s="367">
        <v>20</v>
      </c>
      <c r="BG378" s="367">
        <v>20</v>
      </c>
      <c r="BH378" s="367">
        <v>20</v>
      </c>
      <c r="BI378" s="367">
        <v>20</v>
      </c>
      <c r="BJ378" s="367">
        <v>20</v>
      </c>
      <c r="BK378" s="367">
        <v>20</v>
      </c>
      <c r="BL378" s="367">
        <v>20</v>
      </c>
      <c r="BM378" s="367">
        <v>20</v>
      </c>
      <c r="BN378" s="367">
        <v>20</v>
      </c>
      <c r="BO378" s="367">
        <v>20</v>
      </c>
      <c r="BP378" s="368"/>
      <c r="BQ378" s="355"/>
      <c r="BR378" s="355"/>
      <c r="BS378" s="355"/>
      <c r="BT378" s="355"/>
      <c r="BU378" s="355"/>
      <c r="BV378" s="355"/>
      <c r="BW378" s="355"/>
      <c r="BX378" s="355"/>
      <c r="BY378" s="355"/>
      <c r="BZ378" s="355"/>
      <c r="CA378" s="355"/>
      <c r="CB378" s="355"/>
      <c r="CC378" s="355"/>
      <c r="CD378" s="355"/>
      <c r="CE378" s="355"/>
      <c r="CF378" s="355"/>
      <c r="CG378" s="355"/>
      <c r="CH378" s="355"/>
      <c r="CI378" s="355"/>
      <c r="CJ378" s="355"/>
      <c r="CK378" s="355"/>
      <c r="CL378" s="355"/>
      <c r="CM378" s="355"/>
      <c r="CN378" s="356"/>
    </row>
    <row r="379" spans="2:92" ht="14.4" thickBot="1" x14ac:dyDescent="0.3">
      <c r="B37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79" s="1417" t="s">
        <v>2366</v>
      </c>
      <c r="D379" s="1418" t="s">
        <v>2018</v>
      </c>
      <c r="E379" s="1419" t="s">
        <v>766</v>
      </c>
      <c r="F379" s="1420" t="str">
        <f>VLOOKUP(TBL5_OptBen[[#This Row],[Option Type (defined list)]],'Option Typs_Grps'!B$2:C$47, 2, FALSE)</f>
        <v>Resource Options</v>
      </c>
      <c r="G379" s="1417" t="s">
        <v>1783</v>
      </c>
      <c r="H379" s="1418" t="s">
        <v>1104</v>
      </c>
      <c r="I379" s="1421" t="s">
        <v>354</v>
      </c>
      <c r="J379" s="1422" t="s">
        <v>145</v>
      </c>
      <c r="K379" s="1423">
        <v>2</v>
      </c>
      <c r="L379" s="366"/>
      <c r="M379" s="366"/>
      <c r="N379" s="366"/>
      <c r="O379" s="1552"/>
      <c r="P379" s="1553"/>
      <c r="Q379" s="1554"/>
      <c r="R379" s="1392"/>
      <c r="S379" s="367"/>
      <c r="T379" s="367"/>
      <c r="U379" s="367"/>
      <c r="V379" s="367"/>
      <c r="W379" s="367"/>
      <c r="X379" s="367"/>
      <c r="Y379" s="367"/>
      <c r="Z379" s="367"/>
      <c r="AA379" s="367">
        <v>20</v>
      </c>
      <c r="AB379" s="367">
        <v>20</v>
      </c>
      <c r="AC379" s="367">
        <v>20</v>
      </c>
      <c r="AD379" s="367">
        <v>20</v>
      </c>
      <c r="AE379" s="367">
        <v>20</v>
      </c>
      <c r="AF379" s="367">
        <v>20</v>
      </c>
      <c r="AG379" s="367">
        <v>60</v>
      </c>
      <c r="AH379" s="367">
        <v>60</v>
      </c>
      <c r="AI379" s="367">
        <v>60</v>
      </c>
      <c r="AJ379" s="367">
        <v>60</v>
      </c>
      <c r="AK379" s="367">
        <v>60</v>
      </c>
      <c r="AL379" s="367">
        <v>60</v>
      </c>
      <c r="AM379" s="367">
        <v>60</v>
      </c>
      <c r="AN379" s="367">
        <v>60</v>
      </c>
      <c r="AO379" s="367">
        <v>60</v>
      </c>
      <c r="AP379" s="367">
        <v>60</v>
      </c>
      <c r="AQ379" s="367">
        <v>60</v>
      </c>
      <c r="AR379" s="367">
        <v>60</v>
      </c>
      <c r="AS379" s="367">
        <v>60</v>
      </c>
      <c r="AT379" s="367">
        <v>60</v>
      </c>
      <c r="AU379" s="367">
        <v>60</v>
      </c>
      <c r="AV379" s="367">
        <v>60</v>
      </c>
      <c r="AW379" s="367">
        <v>60</v>
      </c>
      <c r="AX379" s="367">
        <v>60</v>
      </c>
      <c r="AY379" s="367">
        <v>60</v>
      </c>
      <c r="AZ379" s="367">
        <v>60</v>
      </c>
      <c r="BA379" s="367">
        <v>60</v>
      </c>
      <c r="BB379" s="367">
        <v>60</v>
      </c>
      <c r="BC379" s="367">
        <v>60</v>
      </c>
      <c r="BD379" s="367">
        <v>60</v>
      </c>
      <c r="BE379" s="367">
        <v>60</v>
      </c>
      <c r="BF379" s="367">
        <v>60</v>
      </c>
      <c r="BG379" s="367">
        <v>60</v>
      </c>
      <c r="BH379" s="367">
        <v>60</v>
      </c>
      <c r="BI379" s="367">
        <v>60</v>
      </c>
      <c r="BJ379" s="367">
        <v>60</v>
      </c>
      <c r="BK379" s="367">
        <v>60</v>
      </c>
      <c r="BL379" s="367">
        <v>60</v>
      </c>
      <c r="BM379" s="367">
        <v>60</v>
      </c>
      <c r="BN379" s="367">
        <v>60</v>
      </c>
      <c r="BO379" s="367">
        <v>60</v>
      </c>
      <c r="BP379" s="368"/>
      <c r="BQ379" s="355"/>
      <c r="BR379" s="355"/>
      <c r="BS379" s="355"/>
      <c r="BT379" s="355"/>
      <c r="BU379" s="355"/>
      <c r="BV379" s="355"/>
      <c r="BW379" s="355"/>
      <c r="BX379" s="355"/>
      <c r="BY379" s="355"/>
      <c r="BZ379" s="355"/>
      <c r="CA379" s="355"/>
      <c r="CB379" s="355"/>
      <c r="CC379" s="355"/>
      <c r="CD379" s="355"/>
      <c r="CE379" s="355"/>
      <c r="CF379" s="355"/>
      <c r="CG379" s="355"/>
      <c r="CH379" s="355"/>
      <c r="CI379" s="355"/>
      <c r="CJ379" s="355"/>
      <c r="CK379" s="355"/>
      <c r="CL379" s="355"/>
      <c r="CM379" s="355"/>
      <c r="CN379" s="356"/>
    </row>
    <row r="380" spans="2:92" ht="14.4" thickBot="1" x14ac:dyDescent="0.3">
      <c r="B38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80" s="1417" t="s">
        <v>2367</v>
      </c>
      <c r="D380" s="1418" t="s">
        <v>2368</v>
      </c>
      <c r="E380" s="1419" t="s">
        <v>768</v>
      </c>
      <c r="F380" s="1420" t="str">
        <f>VLOOKUP(TBL5_OptBen[[#This Row],[Option Type (defined list)]],'Option Typs_Grps'!B$2:C$47, 2, FALSE)</f>
        <v>Resource Options</v>
      </c>
      <c r="G380" s="1417" t="s">
        <v>1783</v>
      </c>
      <c r="H380" s="1418" t="s">
        <v>1104</v>
      </c>
      <c r="I380" s="1421" t="s">
        <v>1509</v>
      </c>
      <c r="J380" s="1422" t="s">
        <v>145</v>
      </c>
      <c r="K380" s="1423">
        <v>2</v>
      </c>
      <c r="L380" s="366"/>
      <c r="M380" s="366"/>
      <c r="N380" s="366"/>
      <c r="O380" s="1552"/>
      <c r="P380" s="1553"/>
      <c r="Q380" s="1554"/>
      <c r="R380" s="1392"/>
      <c r="S380" s="367"/>
      <c r="T380" s="367"/>
      <c r="U380" s="367"/>
      <c r="V380" s="367"/>
      <c r="W380" s="367"/>
      <c r="X380" s="367"/>
      <c r="Y380" s="367"/>
      <c r="Z380" s="367"/>
      <c r="AA380" s="367"/>
      <c r="AB380" s="367"/>
      <c r="AC380" s="367"/>
      <c r="AD380" s="367"/>
      <c r="AE380" s="367"/>
      <c r="AF380" s="367"/>
      <c r="AG380" s="367">
        <v>40</v>
      </c>
      <c r="AH380" s="367">
        <v>40</v>
      </c>
      <c r="AI380" s="367">
        <v>40</v>
      </c>
      <c r="AJ380" s="367">
        <v>40</v>
      </c>
      <c r="AK380" s="367">
        <v>40</v>
      </c>
      <c r="AL380" s="367">
        <v>40</v>
      </c>
      <c r="AM380" s="367">
        <v>30</v>
      </c>
      <c r="AN380" s="367">
        <v>30</v>
      </c>
      <c r="AO380" s="367">
        <v>24.858229725899999</v>
      </c>
      <c r="AP380" s="367">
        <v>19.903460559199999</v>
      </c>
      <c r="AQ380" s="367">
        <v>19.574988059199999</v>
      </c>
      <c r="AR380" s="367">
        <v>19.130745559200001</v>
      </c>
      <c r="AS380" s="367">
        <v>18.250193059200001</v>
      </c>
      <c r="AT380" s="367">
        <v>18.391260559199999</v>
      </c>
      <c r="AU380" s="367">
        <v>17.673848059200001</v>
      </c>
      <c r="AV380" s="367">
        <v>17.709535559199999</v>
      </c>
      <c r="AW380" s="367">
        <v>0</v>
      </c>
      <c r="AX380" s="367">
        <v>0</v>
      </c>
      <c r="AY380" s="367">
        <v>0</v>
      </c>
      <c r="AZ380" s="367">
        <v>0</v>
      </c>
      <c r="BA380" s="367">
        <v>0</v>
      </c>
      <c r="BB380" s="367">
        <v>10.764468632</v>
      </c>
      <c r="BC380" s="367">
        <v>12.012402628</v>
      </c>
      <c r="BD380" s="367">
        <v>8.8783756239000002</v>
      </c>
      <c r="BE380" s="367">
        <v>0</v>
      </c>
      <c r="BF380" s="367">
        <v>0</v>
      </c>
      <c r="BG380" s="367">
        <v>8.1194546116000001</v>
      </c>
      <c r="BH380" s="367">
        <v>0</v>
      </c>
      <c r="BI380" s="367">
        <v>0</v>
      </c>
      <c r="BJ380" s="367">
        <v>11.454830559199999</v>
      </c>
      <c r="BK380" s="367">
        <v>0</v>
      </c>
      <c r="BL380" s="367">
        <v>9.0343335911999993</v>
      </c>
      <c r="BM380" s="367">
        <v>0</v>
      </c>
      <c r="BN380" s="367">
        <v>9.9423505591999994</v>
      </c>
      <c r="BO380" s="367">
        <v>6.5284625790000002</v>
      </c>
      <c r="BP380" s="368"/>
      <c r="BQ380" s="355"/>
      <c r="BR380" s="355"/>
      <c r="BS380" s="355"/>
      <c r="BT380" s="355"/>
      <c r="BU380" s="355"/>
      <c r="BV380" s="355"/>
      <c r="BW380" s="355"/>
      <c r="BX380" s="355"/>
      <c r="BY380" s="355"/>
      <c r="BZ380" s="355"/>
      <c r="CA380" s="355"/>
      <c r="CB380" s="355"/>
      <c r="CC380" s="355"/>
      <c r="CD380" s="355"/>
      <c r="CE380" s="355"/>
      <c r="CF380" s="355"/>
      <c r="CG380" s="355"/>
      <c r="CH380" s="355"/>
      <c r="CI380" s="355"/>
      <c r="CJ380" s="355"/>
      <c r="CK380" s="355"/>
      <c r="CL380" s="355"/>
      <c r="CM380" s="355"/>
      <c r="CN380" s="356"/>
    </row>
    <row r="381" spans="2:92" ht="14.4" thickBot="1" x14ac:dyDescent="0.3">
      <c r="B38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81" s="1417" t="s">
        <v>2367</v>
      </c>
      <c r="D381" s="1418" t="s">
        <v>2368</v>
      </c>
      <c r="E381" s="1419" t="s">
        <v>768</v>
      </c>
      <c r="F381" s="1420" t="str">
        <f>VLOOKUP(TBL5_OptBen[[#This Row],[Option Type (defined list)]],'Option Typs_Grps'!B$2:C$47, 2, FALSE)</f>
        <v>Resource Options</v>
      </c>
      <c r="G381" s="1417" t="s">
        <v>1783</v>
      </c>
      <c r="H381" s="1418" t="s">
        <v>1104</v>
      </c>
      <c r="I381" s="1421" t="s">
        <v>354</v>
      </c>
      <c r="J381" s="1422" t="s">
        <v>145</v>
      </c>
      <c r="K381" s="1423">
        <v>2</v>
      </c>
      <c r="L381" s="366"/>
      <c r="M381" s="366"/>
      <c r="N381" s="366"/>
      <c r="O381" s="1552"/>
      <c r="P381" s="1553"/>
      <c r="Q381" s="1554"/>
      <c r="R381" s="1392"/>
      <c r="S381" s="367"/>
      <c r="T381" s="367"/>
      <c r="U381" s="367"/>
      <c r="V381" s="367"/>
      <c r="W381" s="367"/>
      <c r="X381" s="367"/>
      <c r="Y381" s="367"/>
      <c r="Z381" s="367"/>
      <c r="AA381" s="367"/>
      <c r="AB381" s="367"/>
      <c r="AC381" s="367"/>
      <c r="AD381" s="367"/>
      <c r="AE381" s="367"/>
      <c r="AF381" s="367"/>
      <c r="AG381" s="367">
        <v>-6.9292018010999996</v>
      </c>
      <c r="AH381" s="367">
        <v>-40</v>
      </c>
      <c r="AI381" s="367">
        <v>-40</v>
      </c>
      <c r="AJ381" s="367">
        <v>-40</v>
      </c>
      <c r="AK381" s="367">
        <v>-40</v>
      </c>
      <c r="AL381" s="367">
        <v>-26.943484367500002</v>
      </c>
      <c r="AM381" s="367">
        <v>-26.809991867499999</v>
      </c>
      <c r="AN381" s="367">
        <v>-27.004848358499999</v>
      </c>
      <c r="AO381" s="367">
        <v>-24.858229725899999</v>
      </c>
      <c r="AP381" s="367">
        <v>-19.903460559199999</v>
      </c>
      <c r="AQ381" s="367">
        <v>-19.574988059199999</v>
      </c>
      <c r="AR381" s="367">
        <v>-19.130745559200001</v>
      </c>
      <c r="AS381" s="367">
        <v>-18.250193059200001</v>
      </c>
      <c r="AT381" s="367">
        <v>-18.391260559199999</v>
      </c>
      <c r="AU381" s="367">
        <v>-17.673848059200001</v>
      </c>
      <c r="AV381" s="367">
        <v>-17.709535559199999</v>
      </c>
      <c r="AW381" s="367">
        <v>0</v>
      </c>
      <c r="AX381" s="367">
        <v>0</v>
      </c>
      <c r="AY381" s="367">
        <v>0</v>
      </c>
      <c r="AZ381" s="367">
        <v>0</v>
      </c>
      <c r="BA381" s="367">
        <v>0</v>
      </c>
      <c r="BB381" s="367">
        <v>-10.764468632</v>
      </c>
      <c r="BC381" s="367">
        <v>-12.012402628</v>
      </c>
      <c r="BD381" s="367">
        <v>-8.8783756239000002</v>
      </c>
      <c r="BE381" s="367">
        <v>0</v>
      </c>
      <c r="BF381" s="367">
        <v>0</v>
      </c>
      <c r="BG381" s="367">
        <v>-8.1194546116000001</v>
      </c>
      <c r="BH381" s="367">
        <v>0</v>
      </c>
      <c r="BI381" s="367">
        <v>0</v>
      </c>
      <c r="BJ381" s="367">
        <v>-11.454830559199999</v>
      </c>
      <c r="BK381" s="367">
        <v>0</v>
      </c>
      <c r="BL381" s="367">
        <v>-9.0343335911999993</v>
      </c>
      <c r="BM381" s="367">
        <v>0</v>
      </c>
      <c r="BN381" s="367">
        <v>-9.9423505591999994</v>
      </c>
      <c r="BO381" s="367">
        <v>-6.5284625790000002</v>
      </c>
      <c r="BP381" s="368"/>
      <c r="BQ381" s="355"/>
      <c r="BR381" s="355"/>
      <c r="BS381" s="355"/>
      <c r="BT381" s="355"/>
      <c r="BU381" s="355"/>
      <c r="BV381" s="355"/>
      <c r="BW381" s="355"/>
      <c r="BX381" s="355"/>
      <c r="BY381" s="355"/>
      <c r="BZ381" s="355"/>
      <c r="CA381" s="355"/>
      <c r="CB381" s="355"/>
      <c r="CC381" s="355"/>
      <c r="CD381" s="355"/>
      <c r="CE381" s="355"/>
      <c r="CF381" s="355"/>
      <c r="CG381" s="355"/>
      <c r="CH381" s="355"/>
      <c r="CI381" s="355"/>
      <c r="CJ381" s="355"/>
      <c r="CK381" s="355"/>
      <c r="CL381" s="355"/>
      <c r="CM381" s="355"/>
      <c r="CN381" s="356"/>
    </row>
    <row r="382" spans="2:92" ht="14.4" thickBot="1" x14ac:dyDescent="0.3">
      <c r="B38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82" s="1417" t="s">
        <v>2367</v>
      </c>
      <c r="D382" s="1418" t="s">
        <v>2368</v>
      </c>
      <c r="E382" s="1419" t="s">
        <v>768</v>
      </c>
      <c r="F382" s="1420" t="str">
        <f>VLOOKUP(TBL5_OptBen[[#This Row],[Option Type (defined list)]],'Option Typs_Grps'!B$2:C$47, 2, FALSE)</f>
        <v>Resource Options</v>
      </c>
      <c r="G382" s="1417" t="s">
        <v>1783</v>
      </c>
      <c r="H382" s="1418" t="s">
        <v>1104</v>
      </c>
      <c r="I382" s="1421" t="s">
        <v>354</v>
      </c>
      <c r="J382" s="1422" t="s">
        <v>145</v>
      </c>
      <c r="K382" s="1423">
        <v>2</v>
      </c>
      <c r="L382" s="366"/>
      <c r="M382" s="366"/>
      <c r="N382" s="366"/>
      <c r="O382" s="1552"/>
      <c r="P382" s="1553"/>
      <c r="Q382" s="1554"/>
      <c r="R382" s="1392"/>
      <c r="S382" s="367"/>
      <c r="T382" s="367"/>
      <c r="U382" s="367"/>
      <c r="V382" s="367"/>
      <c r="W382" s="367"/>
      <c r="X382" s="367"/>
      <c r="Y382" s="367"/>
      <c r="Z382" s="367"/>
      <c r="AA382" s="367"/>
      <c r="AB382" s="367"/>
      <c r="AC382" s="367"/>
      <c r="AD382" s="367"/>
      <c r="AE382" s="367"/>
      <c r="AF382" s="367"/>
      <c r="AG382" s="367">
        <v>-33.0707981989</v>
      </c>
      <c r="AH382" s="367"/>
      <c r="AI382" s="367"/>
      <c r="AJ382" s="367"/>
      <c r="AK382" s="367"/>
      <c r="AL382" s="367">
        <v>-13.0565156325</v>
      </c>
      <c r="AM382" s="367">
        <v>-3.1900081325</v>
      </c>
      <c r="AN382" s="367">
        <v>-2.9951516415000001</v>
      </c>
      <c r="AO382" s="367"/>
      <c r="AP382" s="367"/>
      <c r="AQ382" s="367"/>
      <c r="AR382" s="367"/>
      <c r="AS382" s="367"/>
      <c r="AT382" s="367"/>
      <c r="AU382" s="367"/>
      <c r="AV382" s="367"/>
      <c r="AW382" s="367"/>
      <c r="AX382" s="367"/>
      <c r="AY382" s="367"/>
      <c r="AZ382" s="367"/>
      <c r="BA382" s="367"/>
      <c r="BB382" s="367"/>
      <c r="BC382" s="367"/>
      <c r="BD382" s="367"/>
      <c r="BE382" s="367"/>
      <c r="BF382" s="367"/>
      <c r="BG382" s="367"/>
      <c r="BH382" s="367"/>
      <c r="BI382" s="367"/>
      <c r="BJ382" s="367"/>
      <c r="BK382" s="367"/>
      <c r="BL382" s="367"/>
      <c r="BM382" s="367"/>
      <c r="BN382" s="367"/>
      <c r="BO382" s="367"/>
      <c r="BP382" s="368"/>
      <c r="BQ382" s="355"/>
      <c r="BR382" s="355"/>
      <c r="BS382" s="355"/>
      <c r="BT382" s="355"/>
      <c r="BU382" s="355"/>
      <c r="BV382" s="355"/>
      <c r="BW382" s="355"/>
      <c r="BX382" s="355"/>
      <c r="BY382" s="355"/>
      <c r="BZ382" s="355"/>
      <c r="CA382" s="355"/>
      <c r="CB382" s="355"/>
      <c r="CC382" s="355"/>
      <c r="CD382" s="355"/>
      <c r="CE382" s="355"/>
      <c r="CF382" s="355"/>
      <c r="CG382" s="355"/>
      <c r="CH382" s="355"/>
      <c r="CI382" s="355"/>
      <c r="CJ382" s="355"/>
      <c r="CK382" s="355"/>
      <c r="CL382" s="355"/>
      <c r="CM382" s="355"/>
      <c r="CN382" s="356"/>
    </row>
    <row r="383" spans="2:92" ht="14.4" thickBot="1" x14ac:dyDescent="0.3">
      <c r="B38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83" s="1417" t="s">
        <v>2369</v>
      </c>
      <c r="D383" s="1418" t="s">
        <v>2370</v>
      </c>
      <c r="E383" s="1419" t="s">
        <v>768</v>
      </c>
      <c r="F383" s="1420" t="str">
        <f>VLOOKUP(TBL5_OptBen[[#This Row],[Option Type (defined list)]],'Option Typs_Grps'!B$2:C$47, 2, FALSE)</f>
        <v>Resource Options</v>
      </c>
      <c r="G383" s="1417" t="s">
        <v>1783</v>
      </c>
      <c r="H383" s="1418" t="s">
        <v>1104</v>
      </c>
      <c r="I383" s="1421" t="s">
        <v>354</v>
      </c>
      <c r="J383" s="1422" t="s">
        <v>145</v>
      </c>
      <c r="K383" s="1423">
        <v>2</v>
      </c>
      <c r="L383" s="366"/>
      <c r="M383" s="366"/>
      <c r="N383" s="366"/>
      <c r="O383" s="1552"/>
      <c r="P383" s="1553"/>
      <c r="Q383" s="1554"/>
      <c r="R383" s="1392"/>
      <c r="S383" s="367"/>
      <c r="T383" s="367"/>
      <c r="U383" s="367"/>
      <c r="V383" s="367"/>
      <c r="W383" s="367"/>
      <c r="X383" s="367"/>
      <c r="Y383" s="367"/>
      <c r="Z383" s="367"/>
      <c r="AA383" s="367"/>
      <c r="AB383" s="367"/>
      <c r="AC383" s="367"/>
      <c r="AD383" s="367"/>
      <c r="AE383" s="367"/>
      <c r="AF383" s="367"/>
      <c r="AG383" s="367">
        <v>0</v>
      </c>
      <c r="AH383" s="367">
        <v>0</v>
      </c>
      <c r="AI383" s="367">
        <v>0</v>
      </c>
      <c r="AJ383" s="367">
        <v>0</v>
      </c>
      <c r="AK383" s="367">
        <v>0</v>
      </c>
      <c r="AL383" s="367">
        <v>0</v>
      </c>
      <c r="AM383" s="367">
        <v>0</v>
      </c>
      <c r="AN383" s="367">
        <v>0</v>
      </c>
      <c r="AO383" s="367">
        <v>0</v>
      </c>
      <c r="AP383" s="367">
        <v>0</v>
      </c>
      <c r="AQ383" s="367">
        <v>0</v>
      </c>
      <c r="AR383" s="367">
        <v>0</v>
      </c>
      <c r="AS383" s="367">
        <v>0</v>
      </c>
      <c r="AT383" s="367">
        <v>0</v>
      </c>
      <c r="AU383" s="367">
        <v>0</v>
      </c>
      <c r="AV383" s="367">
        <v>0</v>
      </c>
      <c r="AW383" s="367">
        <v>-16.308343059199998</v>
      </c>
      <c r="AX383" s="367">
        <v>-15.8956536484</v>
      </c>
      <c r="AY383" s="367">
        <v>-15.674598059199999</v>
      </c>
      <c r="AZ383" s="367">
        <v>-15.397678640200001</v>
      </c>
      <c r="BA383" s="367">
        <v>-13.272392636099999</v>
      </c>
      <c r="BB383" s="367">
        <v>0</v>
      </c>
      <c r="BC383" s="367">
        <v>0</v>
      </c>
      <c r="BD383" s="367">
        <v>0</v>
      </c>
      <c r="BE383" s="367">
        <v>-6.0488396197999998</v>
      </c>
      <c r="BF383" s="367">
        <v>-3.6409986157000001</v>
      </c>
      <c r="BG383" s="367">
        <v>0</v>
      </c>
      <c r="BH383" s="367">
        <v>-6.5757176074999997</v>
      </c>
      <c r="BI383" s="367">
        <v>-4.3911256034999999</v>
      </c>
      <c r="BJ383" s="367">
        <v>0</v>
      </c>
      <c r="BK383" s="367">
        <v>-7.1614605953000003</v>
      </c>
      <c r="BL383" s="367">
        <v>0</v>
      </c>
      <c r="BM383" s="367">
        <v>-4.8190165871000001</v>
      </c>
      <c r="BN383" s="367">
        <v>0</v>
      </c>
      <c r="BO383" s="367">
        <v>0</v>
      </c>
      <c r="BP383" s="368"/>
      <c r="BQ383" s="355"/>
      <c r="BR383" s="355"/>
      <c r="BS383" s="355"/>
      <c r="BT383" s="355"/>
      <c r="BU383" s="355"/>
      <c r="BV383" s="355"/>
      <c r="BW383" s="355"/>
      <c r="BX383" s="355"/>
      <c r="BY383" s="355"/>
      <c r="BZ383" s="355"/>
      <c r="CA383" s="355"/>
      <c r="CB383" s="355"/>
      <c r="CC383" s="355"/>
      <c r="CD383" s="355"/>
      <c r="CE383" s="355"/>
      <c r="CF383" s="355"/>
      <c r="CG383" s="355"/>
      <c r="CH383" s="355"/>
      <c r="CI383" s="355"/>
      <c r="CJ383" s="355"/>
      <c r="CK383" s="355"/>
      <c r="CL383" s="355"/>
      <c r="CM383" s="355"/>
      <c r="CN383" s="356"/>
    </row>
    <row r="384" spans="2:92" ht="14.4" thickBot="1" x14ac:dyDescent="0.3">
      <c r="B38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84" s="1417" t="s">
        <v>2369</v>
      </c>
      <c r="D384" s="1418" t="s">
        <v>2370</v>
      </c>
      <c r="E384" s="1419" t="s">
        <v>768</v>
      </c>
      <c r="F384" s="1420" t="str">
        <f>VLOOKUP(TBL5_OptBen[[#This Row],[Option Type (defined list)]],'Option Typs_Grps'!B$2:C$47, 2, FALSE)</f>
        <v>Resource Options</v>
      </c>
      <c r="G384" s="1417" t="s">
        <v>1783</v>
      </c>
      <c r="H384" s="1418" t="s">
        <v>1104</v>
      </c>
      <c r="I384" s="1421" t="s">
        <v>1509</v>
      </c>
      <c r="J384" s="1422" t="s">
        <v>145</v>
      </c>
      <c r="K384" s="1423">
        <v>2</v>
      </c>
      <c r="L384" s="366"/>
      <c r="M384" s="366"/>
      <c r="N384" s="366"/>
      <c r="O384" s="1552"/>
      <c r="P384" s="1553"/>
      <c r="Q384" s="1554"/>
      <c r="R384" s="1392"/>
      <c r="S384" s="367"/>
      <c r="T384" s="367"/>
      <c r="U384" s="367"/>
      <c r="V384" s="367"/>
      <c r="W384" s="367"/>
      <c r="X384" s="367"/>
      <c r="Y384" s="367"/>
      <c r="Z384" s="367"/>
      <c r="AA384" s="367"/>
      <c r="AB384" s="367"/>
      <c r="AC384" s="367"/>
      <c r="AD384" s="367"/>
      <c r="AE384" s="367"/>
      <c r="AF384" s="367"/>
      <c r="AG384" s="367">
        <v>0</v>
      </c>
      <c r="AH384" s="367">
        <v>0</v>
      </c>
      <c r="AI384" s="367">
        <v>0</v>
      </c>
      <c r="AJ384" s="367">
        <v>0</v>
      </c>
      <c r="AK384" s="367">
        <v>0</v>
      </c>
      <c r="AL384" s="367">
        <v>0</v>
      </c>
      <c r="AM384" s="367">
        <v>0</v>
      </c>
      <c r="AN384" s="367">
        <v>0</v>
      </c>
      <c r="AO384" s="367">
        <v>0</v>
      </c>
      <c r="AP384" s="367">
        <v>0</v>
      </c>
      <c r="AQ384" s="367">
        <v>0</v>
      </c>
      <c r="AR384" s="367">
        <v>0</v>
      </c>
      <c r="AS384" s="367">
        <v>0</v>
      </c>
      <c r="AT384" s="367">
        <v>0</v>
      </c>
      <c r="AU384" s="367">
        <v>0</v>
      </c>
      <c r="AV384" s="367">
        <v>0</v>
      </c>
      <c r="AW384" s="367">
        <v>16.308343059199998</v>
      </c>
      <c r="AX384" s="367">
        <v>15.8956536484</v>
      </c>
      <c r="AY384" s="367">
        <v>15.674598059199999</v>
      </c>
      <c r="AZ384" s="367">
        <v>15.397678640200001</v>
      </c>
      <c r="BA384" s="367">
        <v>13.272392636099999</v>
      </c>
      <c r="BB384" s="367">
        <v>0</v>
      </c>
      <c r="BC384" s="367">
        <v>0</v>
      </c>
      <c r="BD384" s="367">
        <v>0</v>
      </c>
      <c r="BE384" s="367">
        <v>6.0488396197999998</v>
      </c>
      <c r="BF384" s="367">
        <v>3.6409986157000001</v>
      </c>
      <c r="BG384" s="367">
        <v>0</v>
      </c>
      <c r="BH384" s="367">
        <v>6.5757176074999997</v>
      </c>
      <c r="BI384" s="367">
        <v>4.3911256034999999</v>
      </c>
      <c r="BJ384" s="367">
        <v>0</v>
      </c>
      <c r="BK384" s="367">
        <v>7.1614605953000003</v>
      </c>
      <c r="BL384" s="367">
        <v>0</v>
      </c>
      <c r="BM384" s="367">
        <v>4.8190165871000001</v>
      </c>
      <c r="BN384" s="367">
        <v>0</v>
      </c>
      <c r="BO384" s="367">
        <v>0</v>
      </c>
      <c r="BP384" s="368"/>
      <c r="BQ384" s="355"/>
      <c r="BR384" s="355"/>
      <c r="BS384" s="355"/>
      <c r="BT384" s="355"/>
      <c r="BU384" s="355"/>
      <c r="BV384" s="355"/>
      <c r="BW384" s="355"/>
      <c r="BX384" s="355"/>
      <c r="BY384" s="355"/>
      <c r="BZ384" s="355"/>
      <c r="CA384" s="355"/>
      <c r="CB384" s="355"/>
      <c r="CC384" s="355"/>
      <c r="CD384" s="355"/>
      <c r="CE384" s="355"/>
      <c r="CF384" s="355"/>
      <c r="CG384" s="355"/>
      <c r="CH384" s="355"/>
      <c r="CI384" s="355"/>
      <c r="CJ384" s="355"/>
      <c r="CK384" s="355"/>
      <c r="CL384" s="355"/>
      <c r="CM384" s="355"/>
      <c r="CN384" s="356"/>
    </row>
    <row r="385" spans="2:92" ht="14.4" thickBot="1" x14ac:dyDescent="0.3">
      <c r="B38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5" s="1417" t="s">
        <v>2371</v>
      </c>
      <c r="D385" s="1418" t="s">
        <v>2013</v>
      </c>
      <c r="E385" s="1419" t="s">
        <v>774</v>
      </c>
      <c r="F385" s="1420" t="str">
        <f>VLOOKUP(TBL5_OptBen[[#This Row],[Option Type (defined list)]],'Option Typs_Grps'!B$2:C$47, 2, FALSE)</f>
        <v>Distribution Options</v>
      </c>
      <c r="G385" s="1417" t="s">
        <v>1783</v>
      </c>
      <c r="H385" s="1418" t="s">
        <v>1104</v>
      </c>
      <c r="I385" s="1421" t="s">
        <v>1497</v>
      </c>
      <c r="J385" s="1422" t="s">
        <v>145</v>
      </c>
      <c r="K385" s="1423">
        <v>2</v>
      </c>
      <c r="L385" s="366"/>
      <c r="M385" s="366"/>
      <c r="N385" s="366"/>
      <c r="O385" s="1552"/>
      <c r="P385" s="1553"/>
      <c r="Q385" s="1554"/>
      <c r="R385" s="1392"/>
      <c r="S385" s="367"/>
      <c r="T385" s="367"/>
      <c r="U385" s="367"/>
      <c r="V385" s="367">
        <v>15</v>
      </c>
      <c r="W385" s="367">
        <v>15</v>
      </c>
      <c r="X385" s="367">
        <v>15</v>
      </c>
      <c r="Y385" s="367">
        <v>14.2442723355</v>
      </c>
      <c r="Z385" s="367">
        <v>12.257596447399999</v>
      </c>
      <c r="AA385" s="367">
        <v>5.4852805591999996</v>
      </c>
      <c r="AB385" s="367">
        <v>9.3174005591999993</v>
      </c>
      <c r="AC385" s="367">
        <v>10.201130559199999</v>
      </c>
      <c r="AD385" s="367">
        <v>11.5149705592</v>
      </c>
      <c r="AE385" s="367">
        <v>13.1230805592</v>
      </c>
      <c r="AF385" s="367">
        <v>0</v>
      </c>
      <c r="AG385" s="367">
        <v>0</v>
      </c>
      <c r="AH385" s="367">
        <v>0</v>
      </c>
      <c r="AI385" s="367">
        <v>0</v>
      </c>
      <c r="AJ385" s="367">
        <v>0</v>
      </c>
      <c r="AK385" s="367">
        <v>0</v>
      </c>
      <c r="AL385" s="367">
        <v>0</v>
      </c>
      <c r="AM385" s="367">
        <v>0</v>
      </c>
      <c r="AN385" s="367">
        <v>0</v>
      </c>
      <c r="AO385" s="367">
        <v>0</v>
      </c>
      <c r="AP385" s="367">
        <v>0</v>
      </c>
      <c r="AQ385" s="367">
        <v>0</v>
      </c>
      <c r="AR385" s="367">
        <v>0</v>
      </c>
      <c r="AS385" s="367">
        <v>0</v>
      </c>
      <c r="AT385" s="367">
        <v>0</v>
      </c>
      <c r="AU385" s="367">
        <v>0</v>
      </c>
      <c r="AV385" s="367">
        <v>0</v>
      </c>
      <c r="AW385" s="367">
        <v>0</v>
      </c>
      <c r="AX385" s="367">
        <v>0</v>
      </c>
      <c r="AY385" s="367">
        <v>0</v>
      </c>
      <c r="AZ385" s="367">
        <v>0</v>
      </c>
      <c r="BA385" s="367">
        <v>0</v>
      </c>
      <c r="BB385" s="367">
        <v>0</v>
      </c>
      <c r="BC385" s="367">
        <v>0</v>
      </c>
      <c r="BD385" s="367">
        <v>0</v>
      </c>
      <c r="BE385" s="367">
        <v>0</v>
      </c>
      <c r="BF385" s="367">
        <v>0</v>
      </c>
      <c r="BG385" s="367">
        <v>0</v>
      </c>
      <c r="BH385" s="367">
        <v>0</v>
      </c>
      <c r="BI385" s="367">
        <v>0</v>
      </c>
      <c r="BJ385" s="367">
        <v>0</v>
      </c>
      <c r="BK385" s="367">
        <v>0</v>
      </c>
      <c r="BL385" s="367">
        <v>0</v>
      </c>
      <c r="BM385" s="367">
        <v>0</v>
      </c>
      <c r="BN385" s="367">
        <v>0</v>
      </c>
      <c r="BO385" s="367">
        <v>0</v>
      </c>
      <c r="BP385" s="368"/>
      <c r="BQ385" s="355"/>
      <c r="BR385" s="355"/>
      <c r="BS385" s="355"/>
      <c r="BT385" s="355"/>
      <c r="BU385" s="355"/>
      <c r="BV385" s="355"/>
      <c r="BW385" s="355"/>
      <c r="BX385" s="355"/>
      <c r="BY385" s="355"/>
      <c r="BZ385" s="355"/>
      <c r="CA385" s="355"/>
      <c r="CB385" s="355"/>
      <c r="CC385" s="355"/>
      <c r="CD385" s="355"/>
      <c r="CE385" s="355"/>
      <c r="CF385" s="355"/>
      <c r="CG385" s="355"/>
      <c r="CH385" s="355"/>
      <c r="CI385" s="355"/>
      <c r="CJ385" s="355"/>
      <c r="CK385" s="355"/>
      <c r="CL385" s="355"/>
      <c r="CM385" s="355"/>
      <c r="CN385" s="356"/>
    </row>
    <row r="386" spans="2:92" ht="14.4" thickBot="1" x14ac:dyDescent="0.3">
      <c r="B38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6" s="1417" t="s">
        <v>2371</v>
      </c>
      <c r="D386" s="1418" t="s">
        <v>2013</v>
      </c>
      <c r="E386" s="1419" t="s">
        <v>774</v>
      </c>
      <c r="F386" s="1420" t="str">
        <f>VLOOKUP(TBL5_OptBen[[#This Row],[Option Type (defined list)]],'Option Typs_Grps'!B$2:C$47, 2, FALSE)</f>
        <v>Distribution Options</v>
      </c>
      <c r="G386" s="1417" t="s">
        <v>1783</v>
      </c>
      <c r="H386" s="1418" t="s">
        <v>1104</v>
      </c>
      <c r="I386" s="1421" t="s">
        <v>354</v>
      </c>
      <c r="J386" s="1422" t="s">
        <v>145</v>
      </c>
      <c r="K386" s="1423">
        <v>2</v>
      </c>
      <c r="L386" s="366"/>
      <c r="M386" s="366"/>
      <c r="N386" s="366"/>
      <c r="O386" s="1552"/>
      <c r="P386" s="1553"/>
      <c r="Q386" s="1554"/>
      <c r="R386" s="1392"/>
      <c r="S386" s="367"/>
      <c r="T386" s="367"/>
      <c r="U386" s="367"/>
      <c r="V386" s="367">
        <v>-15</v>
      </c>
      <c r="W386" s="367">
        <v>-15</v>
      </c>
      <c r="X386" s="367">
        <v>-15</v>
      </c>
      <c r="Y386" s="367">
        <v>-14.2442723355</v>
      </c>
      <c r="Z386" s="367">
        <v>-12.257596447399999</v>
      </c>
      <c r="AA386" s="367">
        <v>-5.4852805591999996</v>
      </c>
      <c r="AB386" s="367">
        <v>-9.3174005591999993</v>
      </c>
      <c r="AC386" s="367">
        <v>-10.201130559199999</v>
      </c>
      <c r="AD386" s="367">
        <v>-11.5149705592</v>
      </c>
      <c r="AE386" s="367">
        <v>-13.1230805592</v>
      </c>
      <c r="AF386" s="367">
        <v>0</v>
      </c>
      <c r="AG386" s="367">
        <v>0</v>
      </c>
      <c r="AH386" s="367">
        <v>0</v>
      </c>
      <c r="AI386" s="367">
        <v>0</v>
      </c>
      <c r="AJ386" s="367">
        <v>0</v>
      </c>
      <c r="AK386" s="367">
        <v>0</v>
      </c>
      <c r="AL386" s="367">
        <v>0</v>
      </c>
      <c r="AM386" s="367">
        <v>0</v>
      </c>
      <c r="AN386" s="367">
        <v>0</v>
      </c>
      <c r="AO386" s="367">
        <v>0</v>
      </c>
      <c r="AP386" s="367">
        <v>0</v>
      </c>
      <c r="AQ386" s="367">
        <v>0</v>
      </c>
      <c r="AR386" s="367">
        <v>0</v>
      </c>
      <c r="AS386" s="367">
        <v>0</v>
      </c>
      <c r="AT386" s="367">
        <v>0</v>
      </c>
      <c r="AU386" s="367">
        <v>0</v>
      </c>
      <c r="AV386" s="367">
        <v>0</v>
      </c>
      <c r="AW386" s="367">
        <v>0</v>
      </c>
      <c r="AX386" s="367">
        <v>0</v>
      </c>
      <c r="AY386" s="367">
        <v>0</v>
      </c>
      <c r="AZ386" s="367">
        <v>0</v>
      </c>
      <c r="BA386" s="367">
        <v>0</v>
      </c>
      <c r="BB386" s="367">
        <v>0</v>
      </c>
      <c r="BC386" s="367">
        <v>0</v>
      </c>
      <c r="BD386" s="367">
        <v>0</v>
      </c>
      <c r="BE386" s="367">
        <v>0</v>
      </c>
      <c r="BF386" s="367">
        <v>0</v>
      </c>
      <c r="BG386" s="367">
        <v>0</v>
      </c>
      <c r="BH386" s="367">
        <v>0</v>
      </c>
      <c r="BI386" s="367">
        <v>0</v>
      </c>
      <c r="BJ386" s="367">
        <v>0</v>
      </c>
      <c r="BK386" s="367">
        <v>0</v>
      </c>
      <c r="BL386" s="367">
        <v>0</v>
      </c>
      <c r="BM386" s="367">
        <v>0</v>
      </c>
      <c r="BN386" s="367">
        <v>0</v>
      </c>
      <c r="BO386" s="367">
        <v>0</v>
      </c>
      <c r="BP386" s="368"/>
      <c r="BQ386" s="355"/>
      <c r="BR386" s="355"/>
      <c r="BS386" s="355"/>
      <c r="BT386" s="355"/>
      <c r="BU386" s="355"/>
      <c r="BV386" s="355"/>
      <c r="BW386" s="355"/>
      <c r="BX386" s="355"/>
      <c r="BY386" s="355"/>
      <c r="BZ386" s="355"/>
      <c r="CA386" s="355"/>
      <c r="CB386" s="355"/>
      <c r="CC386" s="355"/>
      <c r="CD386" s="355"/>
      <c r="CE386" s="355"/>
      <c r="CF386" s="355"/>
      <c r="CG386" s="355"/>
      <c r="CH386" s="355"/>
      <c r="CI386" s="355"/>
      <c r="CJ386" s="355"/>
      <c r="CK386" s="355"/>
      <c r="CL386" s="355"/>
      <c r="CM386" s="355"/>
      <c r="CN386" s="356"/>
    </row>
    <row r="387" spans="2:92" ht="14.4" thickBot="1" x14ac:dyDescent="0.3">
      <c r="B38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7" s="1417" t="s">
        <v>2372</v>
      </c>
      <c r="D387" s="1418" t="s">
        <v>2014</v>
      </c>
      <c r="E387" s="1419" t="s">
        <v>774</v>
      </c>
      <c r="F387" s="1420" t="str">
        <f>VLOOKUP(TBL5_OptBen[[#This Row],[Option Type (defined list)]],'Option Typs_Grps'!B$2:C$47, 2, FALSE)</f>
        <v>Distribution Options</v>
      </c>
      <c r="G387" s="1417" t="s">
        <v>1783</v>
      </c>
      <c r="H387" s="1418" t="s">
        <v>1104</v>
      </c>
      <c r="I387" s="1421" t="s">
        <v>354</v>
      </c>
      <c r="J387" s="1422" t="s">
        <v>145</v>
      </c>
      <c r="K387" s="1423">
        <v>2</v>
      </c>
      <c r="L387" s="366"/>
      <c r="M387" s="366"/>
      <c r="N387" s="366">
        <v>0</v>
      </c>
      <c r="O387" s="1552">
        <v>0</v>
      </c>
      <c r="P387" s="1553">
        <v>0</v>
      </c>
      <c r="Q387" s="1554">
        <v>0</v>
      </c>
      <c r="R387" s="1392">
        <v>0</v>
      </c>
      <c r="S387" s="367">
        <v>0</v>
      </c>
      <c r="T387" s="367">
        <v>0</v>
      </c>
      <c r="U387" s="367">
        <v>0</v>
      </c>
      <c r="V387" s="367">
        <v>0</v>
      </c>
      <c r="W387" s="367">
        <v>0</v>
      </c>
      <c r="X387" s="367">
        <v>0</v>
      </c>
      <c r="Y387" s="367">
        <v>0</v>
      </c>
      <c r="Z387" s="367">
        <v>0</v>
      </c>
      <c r="AA387" s="367">
        <v>0</v>
      </c>
      <c r="AB387" s="367">
        <v>0</v>
      </c>
      <c r="AC387" s="367">
        <v>0</v>
      </c>
      <c r="AD387" s="367">
        <v>0</v>
      </c>
      <c r="AE387" s="367">
        <v>0</v>
      </c>
      <c r="AF387" s="367">
        <v>0</v>
      </c>
      <c r="AG387" s="367">
        <v>0</v>
      </c>
      <c r="AH387" s="367">
        <v>0</v>
      </c>
      <c r="AI387" s="367">
        <v>0</v>
      </c>
      <c r="AJ387" s="367">
        <v>0</v>
      </c>
      <c r="AK387" s="367">
        <v>0</v>
      </c>
      <c r="AL387" s="367">
        <v>0</v>
      </c>
      <c r="AM387" s="367">
        <v>0</v>
      </c>
      <c r="AN387" s="367">
        <v>0</v>
      </c>
      <c r="AO387" s="367">
        <v>0</v>
      </c>
      <c r="AP387" s="367">
        <v>0</v>
      </c>
      <c r="AQ387" s="367">
        <v>0</v>
      </c>
      <c r="AR387" s="367">
        <v>0</v>
      </c>
      <c r="AS387" s="367">
        <v>0</v>
      </c>
      <c r="AT387" s="367">
        <v>0</v>
      </c>
      <c r="AU387" s="367">
        <v>0</v>
      </c>
      <c r="AV387" s="367">
        <v>0</v>
      </c>
      <c r="AW387" s="367">
        <v>0</v>
      </c>
      <c r="AX387" s="367">
        <v>0</v>
      </c>
      <c r="AY387" s="367">
        <v>0</v>
      </c>
      <c r="AZ387" s="367">
        <v>0</v>
      </c>
      <c r="BA387" s="367">
        <v>0</v>
      </c>
      <c r="BB387" s="367">
        <v>0</v>
      </c>
      <c r="BC387" s="367">
        <v>0</v>
      </c>
      <c r="BD387" s="367">
        <v>0</v>
      </c>
      <c r="BE387" s="367">
        <v>0</v>
      </c>
      <c r="BF387" s="367">
        <v>0</v>
      </c>
      <c r="BG387" s="367">
        <v>0</v>
      </c>
      <c r="BH387" s="367">
        <v>0</v>
      </c>
      <c r="BI387" s="367">
        <v>0</v>
      </c>
      <c r="BJ387" s="367">
        <v>0</v>
      </c>
      <c r="BK387" s="367">
        <v>0</v>
      </c>
      <c r="BL387" s="367">
        <v>0</v>
      </c>
      <c r="BM387" s="367">
        <v>0</v>
      </c>
      <c r="BN387" s="367">
        <v>0</v>
      </c>
      <c r="BO387" s="367">
        <v>0</v>
      </c>
      <c r="BP387" s="368"/>
      <c r="BQ387" s="355"/>
      <c r="BR387" s="355"/>
      <c r="BS387" s="355"/>
      <c r="BT387" s="355"/>
      <c r="BU387" s="355"/>
      <c r="BV387" s="355"/>
      <c r="BW387" s="355"/>
      <c r="BX387" s="355"/>
      <c r="BY387" s="355"/>
      <c r="BZ387" s="355"/>
      <c r="CA387" s="355"/>
      <c r="CB387" s="355"/>
      <c r="CC387" s="355"/>
      <c r="CD387" s="355"/>
      <c r="CE387" s="355"/>
      <c r="CF387" s="355"/>
      <c r="CG387" s="355"/>
      <c r="CH387" s="355"/>
      <c r="CI387" s="355"/>
      <c r="CJ387" s="355"/>
      <c r="CK387" s="355"/>
      <c r="CL387" s="355"/>
      <c r="CM387" s="355"/>
      <c r="CN387" s="356"/>
    </row>
    <row r="388" spans="2:92" ht="14.4" thickBot="1" x14ac:dyDescent="0.3">
      <c r="B38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8" s="1417" t="s">
        <v>2372</v>
      </c>
      <c r="D388" s="1418" t="s">
        <v>2014</v>
      </c>
      <c r="E388" s="1419" t="s">
        <v>774</v>
      </c>
      <c r="F388" s="1420" t="str">
        <f>VLOOKUP(TBL5_OptBen[[#This Row],[Option Type (defined list)]],'Option Typs_Grps'!B$2:C$47, 2, FALSE)</f>
        <v>Distribution Options</v>
      </c>
      <c r="G388" s="1417" t="s">
        <v>1783</v>
      </c>
      <c r="H388" s="1418" t="s">
        <v>1104</v>
      </c>
      <c r="I388" s="1421" t="s">
        <v>1509</v>
      </c>
      <c r="J388" s="1422" t="s">
        <v>145</v>
      </c>
      <c r="K388" s="1423">
        <v>2</v>
      </c>
      <c r="L388" s="366"/>
      <c r="M388" s="366"/>
      <c r="N388" s="366">
        <v>0</v>
      </c>
      <c r="O388" s="1552">
        <v>0</v>
      </c>
      <c r="P388" s="1553">
        <v>0</v>
      </c>
      <c r="Q388" s="1554">
        <v>0</v>
      </c>
      <c r="R388" s="1392">
        <v>0</v>
      </c>
      <c r="S388" s="367">
        <v>0</v>
      </c>
      <c r="T388" s="367">
        <v>0</v>
      </c>
      <c r="U388" s="367">
        <v>0</v>
      </c>
      <c r="V388" s="367">
        <v>0</v>
      </c>
      <c r="W388" s="367">
        <v>0</v>
      </c>
      <c r="X388" s="367">
        <v>0</v>
      </c>
      <c r="Y388" s="367">
        <v>0</v>
      </c>
      <c r="Z388" s="367">
        <v>0</v>
      </c>
      <c r="AA388" s="367">
        <v>0</v>
      </c>
      <c r="AB388" s="367">
        <v>0</v>
      </c>
      <c r="AC388" s="367">
        <v>0</v>
      </c>
      <c r="AD388" s="367">
        <v>0</v>
      </c>
      <c r="AE388" s="367">
        <v>0</v>
      </c>
      <c r="AF388" s="367">
        <v>0</v>
      </c>
      <c r="AG388" s="367">
        <v>0</v>
      </c>
      <c r="AH388" s="367">
        <v>0</v>
      </c>
      <c r="AI388" s="367">
        <v>0</v>
      </c>
      <c r="AJ388" s="367">
        <v>0</v>
      </c>
      <c r="AK388" s="367">
        <v>0</v>
      </c>
      <c r="AL388" s="367">
        <v>0</v>
      </c>
      <c r="AM388" s="367">
        <v>0</v>
      </c>
      <c r="AN388" s="367">
        <v>0</v>
      </c>
      <c r="AO388" s="367">
        <v>0</v>
      </c>
      <c r="AP388" s="367">
        <v>0</v>
      </c>
      <c r="AQ388" s="367">
        <v>0</v>
      </c>
      <c r="AR388" s="367">
        <v>0</v>
      </c>
      <c r="AS388" s="367">
        <v>0</v>
      </c>
      <c r="AT388" s="367">
        <v>0</v>
      </c>
      <c r="AU388" s="367">
        <v>0</v>
      </c>
      <c r="AV388" s="367">
        <v>0</v>
      </c>
      <c r="AW388" s="367">
        <v>0</v>
      </c>
      <c r="AX388" s="367">
        <v>0</v>
      </c>
      <c r="AY388" s="367">
        <v>0</v>
      </c>
      <c r="AZ388" s="367">
        <v>0</v>
      </c>
      <c r="BA388" s="367">
        <v>0</v>
      </c>
      <c r="BB388" s="367">
        <v>0</v>
      </c>
      <c r="BC388" s="367">
        <v>0</v>
      </c>
      <c r="BD388" s="367">
        <v>0</v>
      </c>
      <c r="BE388" s="367">
        <v>0</v>
      </c>
      <c r="BF388" s="367">
        <v>0</v>
      </c>
      <c r="BG388" s="367">
        <v>0</v>
      </c>
      <c r="BH388" s="367">
        <v>0</v>
      </c>
      <c r="BI388" s="367">
        <v>0</v>
      </c>
      <c r="BJ388" s="367">
        <v>0</v>
      </c>
      <c r="BK388" s="367">
        <v>0</v>
      </c>
      <c r="BL388" s="367">
        <v>0</v>
      </c>
      <c r="BM388" s="367">
        <v>0</v>
      </c>
      <c r="BN388" s="367">
        <v>0</v>
      </c>
      <c r="BO388" s="367">
        <v>0</v>
      </c>
      <c r="BP388" s="368"/>
      <c r="BQ388" s="355"/>
      <c r="BR388" s="355"/>
      <c r="BS388" s="355"/>
      <c r="BT388" s="355"/>
      <c r="BU388" s="355"/>
      <c r="BV388" s="355"/>
      <c r="BW388" s="355"/>
      <c r="BX388" s="355"/>
      <c r="BY388" s="355"/>
      <c r="BZ388" s="355"/>
      <c r="CA388" s="355"/>
      <c r="CB388" s="355"/>
      <c r="CC388" s="355"/>
      <c r="CD388" s="355"/>
      <c r="CE388" s="355"/>
      <c r="CF388" s="355"/>
      <c r="CG388" s="355"/>
      <c r="CH388" s="355"/>
      <c r="CI388" s="355"/>
      <c r="CJ388" s="355"/>
      <c r="CK388" s="355"/>
      <c r="CL388" s="355"/>
      <c r="CM388" s="355"/>
      <c r="CN388" s="356"/>
    </row>
    <row r="389" spans="2:92" ht="14.4" thickBot="1" x14ac:dyDescent="0.3">
      <c r="B38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9" s="1417" t="s">
        <v>2373</v>
      </c>
      <c r="D389" s="1418" t="s">
        <v>2015</v>
      </c>
      <c r="E389" s="1419" t="s">
        <v>774</v>
      </c>
      <c r="F389" s="1420" t="str">
        <f>VLOOKUP(TBL5_OptBen[[#This Row],[Option Type (defined list)]],'Option Typs_Grps'!B$2:C$47, 2, FALSE)</f>
        <v>Distribution Options</v>
      </c>
      <c r="G389" s="1417" t="s">
        <v>1783</v>
      </c>
      <c r="H389" s="1418" t="s">
        <v>1104</v>
      </c>
      <c r="I389" s="1421" t="s">
        <v>354</v>
      </c>
      <c r="J389" s="1422" t="s">
        <v>145</v>
      </c>
      <c r="K389" s="1423">
        <v>2</v>
      </c>
      <c r="L389" s="366"/>
      <c r="M389" s="366"/>
      <c r="N389" s="366"/>
      <c r="O389" s="1552"/>
      <c r="P389" s="1553"/>
      <c r="Q389" s="1554"/>
      <c r="R389" s="1392"/>
      <c r="S389" s="367">
        <v>-15</v>
      </c>
      <c r="T389" s="367">
        <v>-15</v>
      </c>
      <c r="U389" s="367">
        <v>-15</v>
      </c>
      <c r="V389" s="367">
        <v>-15</v>
      </c>
      <c r="W389" s="367">
        <v>-15</v>
      </c>
      <c r="X389" s="367">
        <v>-15</v>
      </c>
      <c r="Y389" s="367">
        <v>-15</v>
      </c>
      <c r="Z389" s="367">
        <v>-15</v>
      </c>
      <c r="AA389" s="367">
        <v>-15</v>
      </c>
      <c r="AB389" s="367">
        <v>-15</v>
      </c>
      <c r="AC389" s="367">
        <v>-15</v>
      </c>
      <c r="AD389" s="367">
        <v>-15</v>
      </c>
      <c r="AE389" s="367">
        <v>-15</v>
      </c>
      <c r="AF389" s="367">
        <v>-15</v>
      </c>
      <c r="AG389" s="367">
        <v>-15</v>
      </c>
      <c r="AH389" s="367">
        <v>-4.3216393011000003</v>
      </c>
      <c r="AI389" s="367">
        <v>-3.7051768010999999</v>
      </c>
      <c r="AJ389" s="367">
        <v>-3.0787243010999998</v>
      </c>
      <c r="AK389" s="367">
        <v>-2.4320618011000001</v>
      </c>
      <c r="AL389" s="367">
        <v>0</v>
      </c>
      <c r="AM389" s="367">
        <v>0</v>
      </c>
      <c r="AN389" s="367">
        <v>0</v>
      </c>
      <c r="AO389" s="367">
        <v>0</v>
      </c>
      <c r="AP389" s="367">
        <v>0</v>
      </c>
      <c r="AQ389" s="367">
        <v>0</v>
      </c>
      <c r="AR389" s="367">
        <v>0</v>
      </c>
      <c r="AS389" s="367">
        <v>0</v>
      </c>
      <c r="AT389" s="367">
        <v>0</v>
      </c>
      <c r="AU389" s="367">
        <v>0</v>
      </c>
      <c r="AV389" s="367">
        <v>0</v>
      </c>
      <c r="AW389" s="367">
        <v>0</v>
      </c>
      <c r="AX389" s="367">
        <v>0</v>
      </c>
      <c r="AY389" s="367">
        <v>0</v>
      </c>
      <c r="AZ389" s="367">
        <v>0</v>
      </c>
      <c r="BA389" s="367">
        <v>0</v>
      </c>
      <c r="BB389" s="367">
        <v>0</v>
      </c>
      <c r="BC389" s="367">
        <v>0</v>
      </c>
      <c r="BD389" s="367">
        <v>0</v>
      </c>
      <c r="BE389" s="367">
        <v>0</v>
      </c>
      <c r="BF389" s="367">
        <v>0</v>
      </c>
      <c r="BG389" s="367">
        <v>0</v>
      </c>
      <c r="BH389" s="367">
        <v>0</v>
      </c>
      <c r="BI389" s="367">
        <v>0</v>
      </c>
      <c r="BJ389" s="367">
        <v>0</v>
      </c>
      <c r="BK389" s="367">
        <v>0</v>
      </c>
      <c r="BL389" s="367">
        <v>0</v>
      </c>
      <c r="BM389" s="367">
        <v>0</v>
      </c>
      <c r="BN389" s="367">
        <v>0</v>
      </c>
      <c r="BO389" s="367">
        <v>0</v>
      </c>
      <c r="BP389" s="368"/>
      <c r="BQ389" s="355"/>
      <c r="BR389" s="355"/>
      <c r="BS389" s="355"/>
      <c r="BT389" s="355"/>
      <c r="BU389" s="355"/>
      <c r="BV389" s="355"/>
      <c r="BW389" s="355"/>
      <c r="BX389" s="355"/>
      <c r="BY389" s="355"/>
      <c r="BZ389" s="355"/>
      <c r="CA389" s="355"/>
      <c r="CB389" s="355"/>
      <c r="CC389" s="355"/>
      <c r="CD389" s="355"/>
      <c r="CE389" s="355"/>
      <c r="CF389" s="355"/>
      <c r="CG389" s="355"/>
      <c r="CH389" s="355"/>
      <c r="CI389" s="355"/>
      <c r="CJ389" s="355"/>
      <c r="CK389" s="355"/>
      <c r="CL389" s="355"/>
      <c r="CM389" s="355"/>
      <c r="CN389" s="356"/>
    </row>
    <row r="390" spans="2:92" ht="14.4" thickBot="1" x14ac:dyDescent="0.3">
      <c r="B39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90" s="1417" t="s">
        <v>2373</v>
      </c>
      <c r="D390" s="1418" t="s">
        <v>2015</v>
      </c>
      <c r="E390" s="1419" t="s">
        <v>774</v>
      </c>
      <c r="F390" s="1420" t="str">
        <f>VLOOKUP(TBL5_OptBen[[#This Row],[Option Type (defined list)]],'Option Typs_Grps'!B$2:C$47, 2, FALSE)</f>
        <v>Distribution Options</v>
      </c>
      <c r="G390" s="1417" t="s">
        <v>1783</v>
      </c>
      <c r="H390" s="1418" t="s">
        <v>1104</v>
      </c>
      <c r="I390" s="1421" t="s">
        <v>1509</v>
      </c>
      <c r="J390" s="1422" t="s">
        <v>145</v>
      </c>
      <c r="K390" s="1423">
        <v>2</v>
      </c>
      <c r="L390" s="366"/>
      <c r="M390" s="366"/>
      <c r="N390" s="366"/>
      <c r="O390" s="1552"/>
      <c r="P390" s="1553"/>
      <c r="Q390" s="1554"/>
      <c r="R390" s="1392"/>
      <c r="S390" s="367">
        <v>15</v>
      </c>
      <c r="T390" s="367">
        <v>15</v>
      </c>
      <c r="U390" s="367">
        <v>15</v>
      </c>
      <c r="V390" s="367">
        <v>15</v>
      </c>
      <c r="W390" s="367">
        <v>15</v>
      </c>
      <c r="X390" s="367">
        <v>15</v>
      </c>
      <c r="Y390" s="367">
        <v>15</v>
      </c>
      <c r="Z390" s="367">
        <v>15</v>
      </c>
      <c r="AA390" s="367">
        <v>15</v>
      </c>
      <c r="AB390" s="367">
        <v>15</v>
      </c>
      <c r="AC390" s="367">
        <v>15</v>
      </c>
      <c r="AD390" s="367">
        <v>15</v>
      </c>
      <c r="AE390" s="367">
        <v>15</v>
      </c>
      <c r="AF390" s="367">
        <v>15</v>
      </c>
      <c r="AG390" s="367">
        <v>15</v>
      </c>
      <c r="AH390" s="367">
        <v>4.3216393011000003</v>
      </c>
      <c r="AI390" s="367">
        <v>3.7051768010999999</v>
      </c>
      <c r="AJ390" s="367">
        <v>3.0787243010999998</v>
      </c>
      <c r="AK390" s="367">
        <v>2.4320618011000001</v>
      </c>
      <c r="AL390" s="367">
        <v>0</v>
      </c>
      <c r="AM390" s="367">
        <v>0</v>
      </c>
      <c r="AN390" s="367">
        <v>0</v>
      </c>
      <c r="AO390" s="367">
        <v>0</v>
      </c>
      <c r="AP390" s="367">
        <v>0</v>
      </c>
      <c r="AQ390" s="367">
        <v>0</v>
      </c>
      <c r="AR390" s="367">
        <v>0</v>
      </c>
      <c r="AS390" s="367">
        <v>0</v>
      </c>
      <c r="AT390" s="367">
        <v>0</v>
      </c>
      <c r="AU390" s="367">
        <v>0</v>
      </c>
      <c r="AV390" s="367">
        <v>0</v>
      </c>
      <c r="AW390" s="367">
        <v>0</v>
      </c>
      <c r="AX390" s="367">
        <v>0</v>
      </c>
      <c r="AY390" s="367">
        <v>0</v>
      </c>
      <c r="AZ390" s="367">
        <v>0</v>
      </c>
      <c r="BA390" s="367">
        <v>0</v>
      </c>
      <c r="BB390" s="367">
        <v>0</v>
      </c>
      <c r="BC390" s="367">
        <v>0</v>
      </c>
      <c r="BD390" s="367">
        <v>0</v>
      </c>
      <c r="BE390" s="367">
        <v>0</v>
      </c>
      <c r="BF390" s="367">
        <v>0</v>
      </c>
      <c r="BG390" s="367">
        <v>0</v>
      </c>
      <c r="BH390" s="367">
        <v>0</v>
      </c>
      <c r="BI390" s="367">
        <v>0</v>
      </c>
      <c r="BJ390" s="367">
        <v>0</v>
      </c>
      <c r="BK390" s="367">
        <v>0</v>
      </c>
      <c r="BL390" s="367">
        <v>0</v>
      </c>
      <c r="BM390" s="367">
        <v>0</v>
      </c>
      <c r="BN390" s="367">
        <v>0</v>
      </c>
      <c r="BO390" s="367">
        <v>0</v>
      </c>
      <c r="BP390" s="368"/>
      <c r="BQ390" s="355"/>
      <c r="BR390" s="355"/>
      <c r="BS390" s="355"/>
      <c r="BT390" s="355"/>
      <c r="BU390" s="355"/>
      <c r="BV390" s="355"/>
      <c r="BW390" s="355"/>
      <c r="BX390" s="355"/>
      <c r="BY390" s="355"/>
      <c r="BZ390" s="355"/>
      <c r="CA390" s="355"/>
      <c r="CB390" s="355"/>
      <c r="CC390" s="355"/>
      <c r="CD390" s="355"/>
      <c r="CE390" s="355"/>
      <c r="CF390" s="355"/>
      <c r="CG390" s="355"/>
      <c r="CH390" s="355"/>
      <c r="CI390" s="355"/>
      <c r="CJ390" s="355"/>
      <c r="CK390" s="355"/>
      <c r="CL390" s="355"/>
      <c r="CM390" s="355"/>
      <c r="CN390" s="356"/>
    </row>
    <row r="391" spans="2:92" ht="14.4" thickBot="1" x14ac:dyDescent="0.3">
      <c r="B39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91" s="1417" t="s">
        <v>2374</v>
      </c>
      <c r="D391" s="1418" t="s">
        <v>2016</v>
      </c>
      <c r="E391" s="1419" t="s">
        <v>774</v>
      </c>
      <c r="F391" s="1420" t="str">
        <f>VLOOKUP(TBL5_OptBen[[#This Row],[Option Type (defined list)]],'Option Typs_Grps'!B$2:C$47, 2, FALSE)</f>
        <v>Distribution Options</v>
      </c>
      <c r="G391" s="1417" t="s">
        <v>1783</v>
      </c>
      <c r="H391" s="1418" t="s">
        <v>1104</v>
      </c>
      <c r="I391" s="1421" t="s">
        <v>354</v>
      </c>
      <c r="J391" s="1422" t="s">
        <v>145</v>
      </c>
      <c r="K391" s="1423">
        <v>2</v>
      </c>
      <c r="L391" s="366"/>
      <c r="M391" s="366"/>
      <c r="N391" s="366"/>
      <c r="O391" s="1552"/>
      <c r="P391" s="1553"/>
      <c r="Q391" s="1554"/>
      <c r="R391" s="1392"/>
      <c r="S391" s="367"/>
      <c r="T391" s="367"/>
      <c r="U391" s="367"/>
      <c r="V391" s="367"/>
      <c r="W391" s="367"/>
      <c r="X391" s="367">
        <v>-21</v>
      </c>
      <c r="Y391" s="367">
        <v>-21</v>
      </c>
      <c r="Z391" s="367">
        <v>-21</v>
      </c>
      <c r="AA391" s="367">
        <v>-21</v>
      </c>
      <c r="AB391" s="367">
        <v>-21</v>
      </c>
      <c r="AC391" s="367">
        <v>-21</v>
      </c>
      <c r="AD391" s="367">
        <v>-21</v>
      </c>
      <c r="AE391" s="367">
        <v>-21</v>
      </c>
      <c r="AF391" s="367">
        <v>-21</v>
      </c>
      <c r="AG391" s="367">
        <v>-21</v>
      </c>
      <c r="AH391" s="367">
        <v>-21</v>
      </c>
      <c r="AI391" s="367">
        <v>-21</v>
      </c>
      <c r="AJ391" s="367">
        <v>-21</v>
      </c>
      <c r="AK391" s="367">
        <v>-21</v>
      </c>
      <c r="AL391" s="367">
        <v>-21</v>
      </c>
      <c r="AM391" s="367">
        <v>-21</v>
      </c>
      <c r="AN391" s="367">
        <v>-21</v>
      </c>
      <c r="AO391" s="367">
        <v>-21</v>
      </c>
      <c r="AP391" s="367">
        <v>-21</v>
      </c>
      <c r="AQ391" s="367">
        <v>-21</v>
      </c>
      <c r="AR391" s="367">
        <v>-21</v>
      </c>
      <c r="AS391" s="367">
        <v>-21</v>
      </c>
      <c r="AT391" s="367">
        <v>-21</v>
      </c>
      <c r="AU391" s="367">
        <v>-21</v>
      </c>
      <c r="AV391" s="367">
        <v>-21</v>
      </c>
      <c r="AW391" s="367">
        <v>-21</v>
      </c>
      <c r="AX391" s="367">
        <v>-21</v>
      </c>
      <c r="AY391" s="367">
        <v>-21</v>
      </c>
      <c r="AZ391" s="367">
        <v>-21</v>
      </c>
      <c r="BA391" s="367">
        <v>-21</v>
      </c>
      <c r="BB391" s="367">
        <v>-21</v>
      </c>
      <c r="BC391" s="367">
        <v>-21</v>
      </c>
      <c r="BD391" s="367">
        <v>-21</v>
      </c>
      <c r="BE391" s="367">
        <v>-21</v>
      </c>
      <c r="BF391" s="367">
        <v>-21</v>
      </c>
      <c r="BG391" s="367">
        <v>-21</v>
      </c>
      <c r="BH391" s="367">
        <v>-21</v>
      </c>
      <c r="BI391" s="367">
        <v>-21</v>
      </c>
      <c r="BJ391" s="367">
        <v>-21</v>
      </c>
      <c r="BK391" s="367">
        <v>-21</v>
      </c>
      <c r="BL391" s="367">
        <v>-21</v>
      </c>
      <c r="BM391" s="367">
        <v>-21</v>
      </c>
      <c r="BN391" s="367">
        <v>-21</v>
      </c>
      <c r="BO391" s="367">
        <v>-21</v>
      </c>
      <c r="BP391" s="368"/>
      <c r="BQ391" s="355"/>
      <c r="BR391" s="355"/>
      <c r="BS391" s="355"/>
      <c r="BT391" s="355"/>
      <c r="BU391" s="355"/>
      <c r="BV391" s="355"/>
      <c r="BW391" s="355"/>
      <c r="BX391" s="355"/>
      <c r="BY391" s="355"/>
      <c r="BZ391" s="355"/>
      <c r="CA391" s="355"/>
      <c r="CB391" s="355"/>
      <c r="CC391" s="355"/>
      <c r="CD391" s="355"/>
      <c r="CE391" s="355"/>
      <c r="CF391" s="355"/>
      <c r="CG391" s="355"/>
      <c r="CH391" s="355"/>
      <c r="CI391" s="355"/>
      <c r="CJ391" s="355"/>
      <c r="CK391" s="355"/>
      <c r="CL391" s="355"/>
      <c r="CM391" s="355"/>
      <c r="CN391" s="356"/>
    </row>
    <row r="392" spans="2:92" ht="14.4" thickBot="1" x14ac:dyDescent="0.3">
      <c r="B39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92" s="1417" t="s">
        <v>2374</v>
      </c>
      <c r="D392" s="1418" t="s">
        <v>2016</v>
      </c>
      <c r="E392" s="1419" t="s">
        <v>774</v>
      </c>
      <c r="F392" s="1420" t="str">
        <f>VLOOKUP(TBL5_OptBen[[#This Row],[Option Type (defined list)]],'Option Typs_Grps'!B$2:C$47, 2, FALSE)</f>
        <v>Distribution Options</v>
      </c>
      <c r="G392" s="1417" t="s">
        <v>1783</v>
      </c>
      <c r="H392" s="1418" t="s">
        <v>1104</v>
      </c>
      <c r="I392" s="1421" t="s">
        <v>1497</v>
      </c>
      <c r="J392" s="1422" t="s">
        <v>145</v>
      </c>
      <c r="K392" s="1423">
        <v>2</v>
      </c>
      <c r="L392" s="366"/>
      <c r="M392" s="366"/>
      <c r="N392" s="366"/>
      <c r="O392" s="1552"/>
      <c r="P392" s="1553"/>
      <c r="Q392" s="1554"/>
      <c r="R392" s="1392"/>
      <c r="S392" s="367"/>
      <c r="T392" s="367"/>
      <c r="U392" s="367"/>
      <c r="V392" s="367"/>
      <c r="W392" s="367"/>
      <c r="X392" s="367">
        <v>21</v>
      </c>
      <c r="Y392" s="367">
        <v>21</v>
      </c>
      <c r="Z392" s="367">
        <v>21</v>
      </c>
      <c r="AA392" s="367">
        <v>21</v>
      </c>
      <c r="AB392" s="367">
        <v>21</v>
      </c>
      <c r="AC392" s="367">
        <v>21</v>
      </c>
      <c r="AD392" s="367">
        <v>21</v>
      </c>
      <c r="AE392" s="367">
        <v>21</v>
      </c>
      <c r="AF392" s="367">
        <v>21</v>
      </c>
      <c r="AG392" s="367">
        <v>21</v>
      </c>
      <c r="AH392" s="367">
        <v>21</v>
      </c>
      <c r="AI392" s="367">
        <v>21</v>
      </c>
      <c r="AJ392" s="367">
        <v>21</v>
      </c>
      <c r="AK392" s="367">
        <v>21</v>
      </c>
      <c r="AL392" s="367">
        <v>21</v>
      </c>
      <c r="AM392" s="367">
        <v>21</v>
      </c>
      <c r="AN392" s="367">
        <v>21</v>
      </c>
      <c r="AO392" s="367">
        <v>21</v>
      </c>
      <c r="AP392" s="367">
        <v>21</v>
      </c>
      <c r="AQ392" s="367">
        <v>21</v>
      </c>
      <c r="AR392" s="367">
        <v>21</v>
      </c>
      <c r="AS392" s="367">
        <v>21</v>
      </c>
      <c r="AT392" s="367">
        <v>21</v>
      </c>
      <c r="AU392" s="367">
        <v>21</v>
      </c>
      <c r="AV392" s="367">
        <v>21</v>
      </c>
      <c r="AW392" s="367">
        <v>21</v>
      </c>
      <c r="AX392" s="367">
        <v>21</v>
      </c>
      <c r="AY392" s="367">
        <v>21</v>
      </c>
      <c r="AZ392" s="367">
        <v>21</v>
      </c>
      <c r="BA392" s="367">
        <v>21</v>
      </c>
      <c r="BB392" s="367">
        <v>21</v>
      </c>
      <c r="BC392" s="367">
        <v>21</v>
      </c>
      <c r="BD392" s="367">
        <v>21</v>
      </c>
      <c r="BE392" s="367">
        <v>21</v>
      </c>
      <c r="BF392" s="367">
        <v>21</v>
      </c>
      <c r="BG392" s="367">
        <v>21</v>
      </c>
      <c r="BH392" s="367">
        <v>21</v>
      </c>
      <c r="BI392" s="367">
        <v>21</v>
      </c>
      <c r="BJ392" s="367">
        <v>21</v>
      </c>
      <c r="BK392" s="367">
        <v>21</v>
      </c>
      <c r="BL392" s="367">
        <v>21</v>
      </c>
      <c r="BM392" s="367">
        <v>21</v>
      </c>
      <c r="BN392" s="367">
        <v>21</v>
      </c>
      <c r="BO392" s="367">
        <v>21</v>
      </c>
      <c r="BP392" s="368"/>
      <c r="BQ392" s="355"/>
      <c r="BR392" s="355"/>
      <c r="BS392" s="355"/>
      <c r="BT392" s="355"/>
      <c r="BU392" s="355"/>
      <c r="BV392" s="355"/>
      <c r="BW392" s="355"/>
      <c r="BX392" s="355"/>
      <c r="BY392" s="355"/>
      <c r="BZ392" s="355"/>
      <c r="CA392" s="355"/>
      <c r="CB392" s="355"/>
      <c r="CC392" s="355"/>
      <c r="CD392" s="355"/>
      <c r="CE392" s="355"/>
      <c r="CF392" s="355"/>
      <c r="CG392" s="355"/>
      <c r="CH392" s="355"/>
      <c r="CI392" s="355"/>
      <c r="CJ392" s="355"/>
      <c r="CK392" s="355"/>
      <c r="CL392" s="355"/>
      <c r="CM392" s="355"/>
      <c r="CN392" s="356"/>
    </row>
    <row r="393" spans="2:92" ht="14.4" thickBot="1" x14ac:dyDescent="0.3">
      <c r="B39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3" s="1417" t="s">
        <v>2096</v>
      </c>
      <c r="D393" s="1418" t="s">
        <v>2095</v>
      </c>
      <c r="E393" s="1419" t="s">
        <v>1230</v>
      </c>
      <c r="F393" s="1420" t="str">
        <f>VLOOKUP(TBL5_OptBen[[#This Row],[Option Type (defined list)]],'Option Typs_Grps'!B$2:C$47, 2, FALSE)</f>
        <v>Customer Options</v>
      </c>
      <c r="G393" s="1417" t="s">
        <v>1783</v>
      </c>
      <c r="H393" s="1418" t="s">
        <v>1106</v>
      </c>
      <c r="I393" s="1421" t="s">
        <v>354</v>
      </c>
      <c r="J393" s="1422" t="s">
        <v>145</v>
      </c>
      <c r="K393" s="1423">
        <v>2</v>
      </c>
      <c r="L393" s="366"/>
      <c r="M393" s="366"/>
      <c r="N393" s="366">
        <v>8.7309999999999999</v>
      </c>
      <c r="O393" s="1552">
        <v>8.71387</v>
      </c>
      <c r="P393" s="1553">
        <v>8.6967599999999994</v>
      </c>
      <c r="Q393" s="1554">
        <v>8.6796299999999995</v>
      </c>
      <c r="R393" s="1392">
        <v>8.6624999999999996</v>
      </c>
      <c r="S393" s="367">
        <v>8.6453699999999998</v>
      </c>
      <c r="T393" s="367">
        <v>8.6282499999999995</v>
      </c>
      <c r="U393" s="367">
        <v>8.6111299999999993</v>
      </c>
      <c r="V393" s="367">
        <v>8.5939999999999994</v>
      </c>
      <c r="W393" s="367">
        <v>8.5768699999999995</v>
      </c>
      <c r="X393" s="367">
        <v>8.5597499999999993</v>
      </c>
      <c r="Y393" s="367">
        <v>8.5426300000000008</v>
      </c>
      <c r="Z393" s="367">
        <v>8.5254999999999992</v>
      </c>
      <c r="AA393" s="367">
        <v>8.5083699999999993</v>
      </c>
      <c r="AB393" s="367">
        <v>8.4912600000000005</v>
      </c>
      <c r="AC393" s="367">
        <v>8.4741300000000006</v>
      </c>
      <c r="AD393" s="367">
        <v>8.4570000000000007</v>
      </c>
      <c r="AE393" s="367">
        <v>8.4398700000000009</v>
      </c>
      <c r="AF393" s="367"/>
      <c r="AG393" s="367"/>
      <c r="AH393" s="367"/>
      <c r="AI393" s="367"/>
      <c r="AJ393" s="367"/>
      <c r="AK393" s="367"/>
      <c r="AL393" s="367"/>
      <c r="AM393" s="367"/>
      <c r="AN393" s="367"/>
      <c r="AO393" s="367"/>
      <c r="AP393" s="367"/>
      <c r="AQ393" s="367"/>
      <c r="AR393" s="367"/>
      <c r="AS393" s="367"/>
      <c r="AT393" s="367"/>
      <c r="AU393" s="367"/>
      <c r="AV393" s="367"/>
      <c r="AW393" s="367"/>
      <c r="AX393" s="367"/>
      <c r="AY393" s="367"/>
      <c r="AZ393" s="367"/>
      <c r="BA393" s="367"/>
      <c r="BB393" s="367"/>
      <c r="BC393" s="367"/>
      <c r="BD393" s="367"/>
      <c r="BE393" s="367"/>
      <c r="BF393" s="367"/>
      <c r="BG393" s="367"/>
      <c r="BH393" s="367"/>
      <c r="BI393" s="367"/>
      <c r="BJ393" s="367"/>
      <c r="BK393" s="367"/>
      <c r="BL393" s="367"/>
      <c r="BM393" s="367"/>
      <c r="BN393" s="367"/>
      <c r="BO393" s="367"/>
      <c r="BP393" s="368"/>
      <c r="BQ393" s="355"/>
      <c r="BR393" s="355"/>
      <c r="BS393" s="355"/>
      <c r="BT393" s="355"/>
      <c r="BU393" s="355"/>
      <c r="BV393" s="355"/>
      <c r="BW393" s="355"/>
      <c r="BX393" s="355"/>
      <c r="BY393" s="355"/>
      <c r="BZ393" s="355"/>
      <c r="CA393" s="355"/>
      <c r="CB393" s="355"/>
      <c r="CC393" s="355"/>
      <c r="CD393" s="355"/>
      <c r="CE393" s="355"/>
      <c r="CF393" s="355"/>
      <c r="CG393" s="355"/>
      <c r="CH393" s="355"/>
      <c r="CI393" s="355"/>
      <c r="CJ393" s="355"/>
      <c r="CK393" s="355"/>
      <c r="CL393" s="355"/>
      <c r="CM393" s="355"/>
      <c r="CN393" s="356"/>
    </row>
    <row r="394" spans="2:92" ht="14.4" thickBot="1" x14ac:dyDescent="0.3">
      <c r="B39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4" s="1417" t="s">
        <v>2084</v>
      </c>
      <c r="D394" s="1418" t="s">
        <v>2083</v>
      </c>
      <c r="E394" s="1419" t="s">
        <v>780</v>
      </c>
      <c r="F394" s="1420" t="str">
        <f>VLOOKUP(TBL5_OptBen[[#This Row],[Option Type (defined list)]],'Option Typs_Grps'!B$2:C$47, 2, FALSE)</f>
        <v>Customer Options</v>
      </c>
      <c r="G394" s="1417" t="s">
        <v>1783</v>
      </c>
      <c r="H394" s="1418" t="s">
        <v>1106</v>
      </c>
      <c r="I394" s="1421" t="s">
        <v>354</v>
      </c>
      <c r="J394" s="1422" t="s">
        <v>145</v>
      </c>
      <c r="K394" s="1423">
        <v>2</v>
      </c>
      <c r="L394" s="366"/>
      <c r="M394" s="366"/>
      <c r="N394" s="366"/>
      <c r="O394" s="1552"/>
      <c r="P394" s="1553"/>
      <c r="Q394" s="1554"/>
      <c r="R394" s="1392">
        <v>0</v>
      </c>
      <c r="S394" s="367">
        <v>0</v>
      </c>
      <c r="T394" s="367">
        <v>0</v>
      </c>
      <c r="U394" s="367">
        <v>0</v>
      </c>
      <c r="V394" s="367">
        <v>0</v>
      </c>
      <c r="W394" s="367">
        <v>0</v>
      </c>
      <c r="X394" s="367">
        <v>0</v>
      </c>
      <c r="Y394" s="367">
        <v>0</v>
      </c>
      <c r="Z394" s="367">
        <v>0</v>
      </c>
      <c r="AA394" s="367">
        <v>0</v>
      </c>
      <c r="AB394" s="367">
        <v>0</v>
      </c>
      <c r="AC394" s="367">
        <v>0</v>
      </c>
      <c r="AD394" s="367">
        <v>0</v>
      </c>
      <c r="AE394" s="367">
        <v>0</v>
      </c>
      <c r="AF394" s="367">
        <v>0</v>
      </c>
      <c r="AG394" s="367">
        <v>0</v>
      </c>
      <c r="AH394" s="367">
        <v>0</v>
      </c>
      <c r="AI394" s="367">
        <v>0</v>
      </c>
      <c r="AJ394" s="367">
        <v>0</v>
      </c>
      <c r="AK394" s="367">
        <v>0</v>
      </c>
      <c r="AL394" s="367">
        <v>0</v>
      </c>
      <c r="AM394" s="367">
        <v>0</v>
      </c>
      <c r="AN394" s="367">
        <v>0</v>
      </c>
      <c r="AO394" s="367">
        <v>0</v>
      </c>
      <c r="AP394" s="367">
        <v>0</v>
      </c>
      <c r="AQ394" s="367">
        <v>0</v>
      </c>
      <c r="AR394" s="367">
        <v>0</v>
      </c>
      <c r="AS394" s="367">
        <v>0</v>
      </c>
      <c r="AT394" s="367">
        <v>0</v>
      </c>
      <c r="AU394" s="367">
        <v>0</v>
      </c>
      <c r="AV394" s="367">
        <v>0</v>
      </c>
      <c r="AW394" s="367">
        <v>0</v>
      </c>
      <c r="AX394" s="367">
        <v>0</v>
      </c>
      <c r="AY394" s="367">
        <v>0</v>
      </c>
      <c r="AZ394" s="367">
        <v>0</v>
      </c>
      <c r="BA394" s="367">
        <v>0</v>
      </c>
      <c r="BB394" s="367">
        <v>0</v>
      </c>
      <c r="BC394" s="367">
        <v>0</v>
      </c>
      <c r="BD394" s="367">
        <v>0</v>
      </c>
      <c r="BE394" s="367">
        <v>0</v>
      </c>
      <c r="BF394" s="367">
        <v>0</v>
      </c>
      <c r="BG394" s="367">
        <v>0</v>
      </c>
      <c r="BH394" s="367">
        <v>0</v>
      </c>
      <c r="BI394" s="367">
        <v>0</v>
      </c>
      <c r="BJ394" s="367">
        <v>0</v>
      </c>
      <c r="BK394" s="367">
        <v>0</v>
      </c>
      <c r="BL394" s="367">
        <v>0</v>
      </c>
      <c r="BM394" s="367">
        <v>0</v>
      </c>
      <c r="BN394" s="367">
        <v>0</v>
      </c>
      <c r="BO394" s="367">
        <v>0</v>
      </c>
      <c r="BP394" s="368"/>
      <c r="BQ394" s="355"/>
      <c r="BR394" s="355"/>
      <c r="BS394" s="355"/>
      <c r="BT394" s="355"/>
      <c r="BU394" s="355"/>
      <c r="BV394" s="355"/>
      <c r="BW394" s="355"/>
      <c r="BX394" s="355"/>
      <c r="BY394" s="355"/>
      <c r="BZ394" s="355"/>
      <c r="CA394" s="355"/>
      <c r="CB394" s="355"/>
      <c r="CC394" s="355"/>
      <c r="CD394" s="355"/>
      <c r="CE394" s="355"/>
      <c r="CF394" s="355"/>
      <c r="CG394" s="355"/>
      <c r="CH394" s="355"/>
      <c r="CI394" s="355"/>
      <c r="CJ394" s="355"/>
      <c r="CK394" s="355"/>
      <c r="CL394" s="355"/>
      <c r="CM394" s="355"/>
      <c r="CN394" s="356"/>
    </row>
    <row r="395" spans="2:92" ht="14.4" thickBot="1" x14ac:dyDescent="0.3">
      <c r="B39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5" s="1417" t="s">
        <v>2082</v>
      </c>
      <c r="D395" s="1418" t="s">
        <v>2081</v>
      </c>
      <c r="E395" s="1419" t="s">
        <v>1257</v>
      </c>
      <c r="F395" s="1420" t="str">
        <f>VLOOKUP(TBL5_OptBen[[#This Row],[Option Type (defined list)]],'Option Typs_Grps'!B$2:C$47, 2, FALSE)</f>
        <v>Customer Options</v>
      </c>
      <c r="G395" s="1417" t="s">
        <v>1783</v>
      </c>
      <c r="H395" s="1418" t="s">
        <v>1106</v>
      </c>
      <c r="I395" s="1421" t="s">
        <v>354</v>
      </c>
      <c r="J395" s="1422" t="s">
        <v>145</v>
      </c>
      <c r="K395" s="1423">
        <v>2</v>
      </c>
      <c r="L395" s="366"/>
      <c r="M395" s="366"/>
      <c r="N395" s="366"/>
      <c r="O395" s="1552"/>
      <c r="P395" s="1553"/>
      <c r="Q395" s="1554"/>
      <c r="R395" s="1392">
        <v>0</v>
      </c>
      <c r="S395" s="367">
        <v>2.23E-2</v>
      </c>
      <c r="T395" s="367">
        <v>0.19070000000000001</v>
      </c>
      <c r="U395" s="367">
        <v>0.47710000000000002</v>
      </c>
      <c r="V395" s="367">
        <v>0.87770000000000004</v>
      </c>
      <c r="W395" s="367">
        <v>1.3453999999999999</v>
      </c>
      <c r="X395" s="367">
        <v>1.7948999999999999</v>
      </c>
      <c r="Y395" s="367">
        <v>2.2715000000000001</v>
      </c>
      <c r="Z395" s="367">
        <v>3.2606999999999999</v>
      </c>
      <c r="AA395" s="367">
        <v>3.4032</v>
      </c>
      <c r="AB395" s="367">
        <v>3.4032</v>
      </c>
      <c r="AC395" s="367">
        <v>3.4032</v>
      </c>
      <c r="AD395" s="367">
        <v>3.4032</v>
      </c>
      <c r="AE395" s="367">
        <v>3.4032</v>
      </c>
      <c r="AF395" s="367">
        <v>3.4032</v>
      </c>
      <c r="AG395" s="367">
        <v>3.4032</v>
      </c>
      <c r="AH395" s="367">
        <v>3.4032</v>
      </c>
      <c r="AI395" s="367">
        <v>3.4032</v>
      </c>
      <c r="AJ395" s="367">
        <v>3.4032</v>
      </c>
      <c r="AK395" s="367">
        <v>3.4032</v>
      </c>
      <c r="AL395" s="367">
        <v>3.4032</v>
      </c>
      <c r="AM395" s="367">
        <v>3.4032</v>
      </c>
      <c r="AN395" s="367">
        <v>3.4032</v>
      </c>
      <c r="AO395" s="367">
        <v>3.4032</v>
      </c>
      <c r="AP395" s="367">
        <v>3.4032</v>
      </c>
      <c r="AQ395" s="367">
        <v>3.4032</v>
      </c>
      <c r="AR395" s="367">
        <v>3.4032</v>
      </c>
      <c r="AS395" s="367">
        <v>3.4032</v>
      </c>
      <c r="AT395" s="367">
        <v>3.4032</v>
      </c>
      <c r="AU395" s="367">
        <v>3.4032</v>
      </c>
      <c r="AV395" s="367">
        <v>3.4032</v>
      </c>
      <c r="AW395" s="367">
        <v>3.4032</v>
      </c>
      <c r="AX395" s="367">
        <v>3.4032</v>
      </c>
      <c r="AY395" s="367">
        <v>3.4032</v>
      </c>
      <c r="AZ395" s="367">
        <v>3.4032</v>
      </c>
      <c r="BA395" s="367">
        <v>3.4032</v>
      </c>
      <c r="BB395" s="367">
        <v>3.4032</v>
      </c>
      <c r="BC395" s="367">
        <v>3.4032</v>
      </c>
      <c r="BD395" s="367">
        <v>3.4032</v>
      </c>
      <c r="BE395" s="367">
        <v>3.4032</v>
      </c>
      <c r="BF395" s="367">
        <v>3.4032</v>
      </c>
      <c r="BG395" s="367">
        <v>3.4032</v>
      </c>
      <c r="BH395" s="367">
        <v>3.4032</v>
      </c>
      <c r="BI395" s="367">
        <v>3.4032</v>
      </c>
      <c r="BJ395" s="367">
        <v>3.4032</v>
      </c>
      <c r="BK395" s="367">
        <v>3.4032</v>
      </c>
      <c r="BL395" s="367">
        <v>3.4032</v>
      </c>
      <c r="BM395" s="367">
        <v>3.4032</v>
      </c>
      <c r="BN395" s="367">
        <v>3.4032</v>
      </c>
      <c r="BO395" s="367">
        <v>3.4032</v>
      </c>
      <c r="BP395" s="368"/>
      <c r="BQ395" s="355"/>
      <c r="BR395" s="355"/>
      <c r="BS395" s="355"/>
      <c r="BT395" s="355"/>
      <c r="BU395" s="355"/>
      <c r="BV395" s="355"/>
      <c r="BW395" s="355"/>
      <c r="BX395" s="355"/>
      <c r="BY395" s="355"/>
      <c r="BZ395" s="355"/>
      <c r="CA395" s="355"/>
      <c r="CB395" s="355"/>
      <c r="CC395" s="355"/>
      <c r="CD395" s="355"/>
      <c r="CE395" s="355"/>
      <c r="CF395" s="355"/>
      <c r="CG395" s="355"/>
      <c r="CH395" s="355"/>
      <c r="CI395" s="355"/>
      <c r="CJ395" s="355"/>
      <c r="CK395" s="355"/>
      <c r="CL395" s="355"/>
      <c r="CM395" s="355"/>
      <c r="CN395" s="356"/>
    </row>
    <row r="396" spans="2:92" ht="14.4" thickBot="1" x14ac:dyDescent="0.3">
      <c r="B39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6" s="1417" t="s">
        <v>2080</v>
      </c>
      <c r="D396" s="1418" t="s">
        <v>2079</v>
      </c>
      <c r="E396" s="1419" t="s">
        <v>1257</v>
      </c>
      <c r="F396" s="1420" t="str">
        <f>VLOOKUP(TBL5_OptBen[[#This Row],[Option Type (defined list)]],'Option Typs_Grps'!B$2:C$47, 2, FALSE)</f>
        <v>Customer Options</v>
      </c>
      <c r="G396" s="1417" t="s">
        <v>1783</v>
      </c>
      <c r="H396" s="1418" t="s">
        <v>1106</v>
      </c>
      <c r="I396" s="1421" t="s">
        <v>354</v>
      </c>
      <c r="J396" s="1422" t="s">
        <v>145</v>
      </c>
      <c r="K396" s="1423">
        <v>2</v>
      </c>
      <c r="L396" s="366"/>
      <c r="M396" s="366"/>
      <c r="N396" s="366"/>
      <c r="O396" s="1552"/>
      <c r="P396" s="1553"/>
      <c r="Q396" s="1554"/>
      <c r="R396" s="1392">
        <v>0.374</v>
      </c>
      <c r="S396" s="367">
        <v>1.4961</v>
      </c>
      <c r="T396" s="367">
        <v>2.5085999999999999</v>
      </c>
      <c r="U396" s="367">
        <v>2.9729000000000001</v>
      </c>
      <c r="V396" s="367">
        <v>3.4239999999999999</v>
      </c>
      <c r="W396" s="367">
        <v>3.4935999999999998</v>
      </c>
      <c r="X396" s="367">
        <v>3.5632000000000001</v>
      </c>
      <c r="Y396" s="367">
        <v>3.6326999999999998</v>
      </c>
      <c r="Z396" s="367">
        <v>3.6770999999999998</v>
      </c>
      <c r="AA396" s="367">
        <v>3.6770999999999998</v>
      </c>
      <c r="AB396" s="367">
        <v>3.6770999999999998</v>
      </c>
      <c r="AC396" s="367">
        <v>3.6770999999999998</v>
      </c>
      <c r="AD396" s="367">
        <v>3.6770999999999998</v>
      </c>
      <c r="AE396" s="367">
        <v>3.6770999999999998</v>
      </c>
      <c r="AF396" s="367">
        <v>3.6770999999999998</v>
      </c>
      <c r="AG396" s="367">
        <v>3.6770999999999998</v>
      </c>
      <c r="AH396" s="367">
        <v>3.6770999999999998</v>
      </c>
      <c r="AI396" s="367">
        <v>3.6770999999999998</v>
      </c>
      <c r="AJ396" s="367">
        <v>3.6770999999999998</v>
      </c>
      <c r="AK396" s="367">
        <v>3.6770999999999998</v>
      </c>
      <c r="AL396" s="367">
        <v>3.6770999999999998</v>
      </c>
      <c r="AM396" s="367">
        <v>3.6770999999999998</v>
      </c>
      <c r="AN396" s="367">
        <v>3.6770999999999998</v>
      </c>
      <c r="AO396" s="367">
        <v>3.6770999999999998</v>
      </c>
      <c r="AP396" s="367">
        <v>3.6770999999999998</v>
      </c>
      <c r="AQ396" s="367">
        <v>3.6770999999999998</v>
      </c>
      <c r="AR396" s="367">
        <v>3.6770999999999998</v>
      </c>
      <c r="AS396" s="367">
        <v>3.6770999999999998</v>
      </c>
      <c r="AT396" s="367">
        <v>3.6770999999999998</v>
      </c>
      <c r="AU396" s="367">
        <v>3.6770999999999998</v>
      </c>
      <c r="AV396" s="367">
        <v>3.6770999999999998</v>
      </c>
      <c r="AW396" s="367">
        <v>3.6770999999999998</v>
      </c>
      <c r="AX396" s="367">
        <v>3.6770999999999998</v>
      </c>
      <c r="AY396" s="367">
        <v>3.6770999999999998</v>
      </c>
      <c r="AZ396" s="367">
        <v>3.6770999999999998</v>
      </c>
      <c r="BA396" s="367">
        <v>3.6770999999999998</v>
      </c>
      <c r="BB396" s="367">
        <v>3.6770999999999998</v>
      </c>
      <c r="BC396" s="367">
        <v>3.6770999999999998</v>
      </c>
      <c r="BD396" s="367">
        <v>3.6770999999999998</v>
      </c>
      <c r="BE396" s="367">
        <v>3.6770999999999998</v>
      </c>
      <c r="BF396" s="367">
        <v>3.6770999999999998</v>
      </c>
      <c r="BG396" s="367">
        <v>3.6770999999999998</v>
      </c>
      <c r="BH396" s="367">
        <v>3.6770999999999998</v>
      </c>
      <c r="BI396" s="367">
        <v>3.6770999999999998</v>
      </c>
      <c r="BJ396" s="367">
        <v>3.6770999999999998</v>
      </c>
      <c r="BK396" s="367">
        <v>3.6770999999999998</v>
      </c>
      <c r="BL396" s="367">
        <v>3.6770999999999998</v>
      </c>
      <c r="BM396" s="367">
        <v>3.6770999999999998</v>
      </c>
      <c r="BN396" s="367">
        <v>3.6770999999999998</v>
      </c>
      <c r="BO396" s="367">
        <v>3.6770999999999998</v>
      </c>
      <c r="BP396" s="368"/>
      <c r="BQ396" s="355"/>
      <c r="BR396" s="355"/>
      <c r="BS396" s="355"/>
      <c r="BT396" s="355"/>
      <c r="BU396" s="355"/>
      <c r="BV396" s="355"/>
      <c r="BW396" s="355"/>
      <c r="BX396" s="355"/>
      <c r="BY396" s="355"/>
      <c r="BZ396" s="355"/>
      <c r="CA396" s="355"/>
      <c r="CB396" s="355"/>
      <c r="CC396" s="355"/>
      <c r="CD396" s="355"/>
      <c r="CE396" s="355"/>
      <c r="CF396" s="355"/>
      <c r="CG396" s="355"/>
      <c r="CH396" s="355"/>
      <c r="CI396" s="355"/>
      <c r="CJ396" s="355"/>
      <c r="CK396" s="355"/>
      <c r="CL396" s="355"/>
      <c r="CM396" s="355"/>
      <c r="CN396" s="356"/>
    </row>
    <row r="397" spans="2:92" ht="14.4" thickBot="1" x14ac:dyDescent="0.3">
      <c r="B39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7" s="1417" t="s">
        <v>2078</v>
      </c>
      <c r="D397" s="1418" t="s">
        <v>2077</v>
      </c>
      <c r="E397" s="1419" t="s">
        <v>1247</v>
      </c>
      <c r="F397" s="1420" t="str">
        <f>VLOOKUP(TBL5_OptBen[[#This Row],[Option Type (defined list)]],'Option Typs_Grps'!B$2:C$47, 2, FALSE)</f>
        <v>Customer Options</v>
      </c>
      <c r="G397" s="1417" t="s">
        <v>1783</v>
      </c>
      <c r="H397" s="1418" t="s">
        <v>1106</v>
      </c>
      <c r="I397" s="1421" t="s">
        <v>354</v>
      </c>
      <c r="J397" s="1422" t="s">
        <v>145</v>
      </c>
      <c r="K397" s="1423">
        <v>2</v>
      </c>
      <c r="L397" s="366"/>
      <c r="M397" s="366"/>
      <c r="N397" s="366"/>
      <c r="O397" s="1552"/>
      <c r="P397" s="1553"/>
      <c r="Q397" s="1554"/>
      <c r="R397" s="1392">
        <v>0</v>
      </c>
      <c r="S397" s="367">
        <v>0.10409999999999997</v>
      </c>
      <c r="T397" s="367">
        <v>0.88879999999999981</v>
      </c>
      <c r="U397" s="367">
        <v>2.2230999999999987</v>
      </c>
      <c r="V397" s="367">
        <v>4.0894999999999975</v>
      </c>
      <c r="W397" s="367">
        <v>6.2682000000000002</v>
      </c>
      <c r="X397" s="367">
        <v>8.3622000000000014</v>
      </c>
      <c r="Y397" s="367">
        <v>9.9893999999999892</v>
      </c>
      <c r="Z397" s="367">
        <v>9.9893999999999892</v>
      </c>
      <c r="AA397" s="367">
        <v>9.9893999999999892</v>
      </c>
      <c r="AB397" s="367">
        <v>9.9893999999999892</v>
      </c>
      <c r="AC397" s="367">
        <v>9.9893999999999892</v>
      </c>
      <c r="AD397" s="367">
        <v>9.9893999999999892</v>
      </c>
      <c r="AE397" s="367">
        <v>9.9893999999999892</v>
      </c>
      <c r="AF397" s="367">
        <v>9.9893999999999892</v>
      </c>
      <c r="AG397" s="367">
        <v>9.9893999999999892</v>
      </c>
      <c r="AH397" s="367">
        <v>9.9893999999999892</v>
      </c>
      <c r="AI397" s="367">
        <v>9.9893999999999892</v>
      </c>
      <c r="AJ397" s="367">
        <v>9.9893999999999892</v>
      </c>
      <c r="AK397" s="367">
        <v>9.9893999999999892</v>
      </c>
      <c r="AL397" s="367">
        <v>9.9893999999999892</v>
      </c>
      <c r="AM397" s="367">
        <v>9.9893999999999892</v>
      </c>
      <c r="AN397" s="367">
        <v>9.9893999999999892</v>
      </c>
      <c r="AO397" s="367">
        <v>9.9893999999999892</v>
      </c>
      <c r="AP397" s="367">
        <v>9.9893999999999892</v>
      </c>
      <c r="AQ397" s="367">
        <v>9.9893999999999892</v>
      </c>
      <c r="AR397" s="367">
        <v>9.9893999999999892</v>
      </c>
      <c r="AS397" s="367">
        <v>9.9893999999999892</v>
      </c>
      <c r="AT397" s="367">
        <v>9.9893999999999892</v>
      </c>
      <c r="AU397" s="367">
        <v>9.9893999999999892</v>
      </c>
      <c r="AV397" s="367">
        <v>9.9893999999999892</v>
      </c>
      <c r="AW397" s="367">
        <v>9.9893999999999892</v>
      </c>
      <c r="AX397" s="367">
        <v>9.9893999999999892</v>
      </c>
      <c r="AY397" s="367">
        <v>9.9893999999999892</v>
      </c>
      <c r="AZ397" s="367">
        <v>9.9893999999999892</v>
      </c>
      <c r="BA397" s="367">
        <v>9.9893999999999892</v>
      </c>
      <c r="BB397" s="367">
        <v>9.9893999999999892</v>
      </c>
      <c r="BC397" s="367">
        <v>9.9893999999999892</v>
      </c>
      <c r="BD397" s="367">
        <v>9.9893999999999892</v>
      </c>
      <c r="BE397" s="367">
        <v>9.9893999999999892</v>
      </c>
      <c r="BF397" s="367">
        <v>9.9893999999999892</v>
      </c>
      <c r="BG397" s="367">
        <v>9.9893999999999892</v>
      </c>
      <c r="BH397" s="367">
        <v>9.9893999999999892</v>
      </c>
      <c r="BI397" s="367">
        <v>9.9893999999999892</v>
      </c>
      <c r="BJ397" s="367">
        <v>9.9893999999999892</v>
      </c>
      <c r="BK397" s="367">
        <v>9.9893999999999892</v>
      </c>
      <c r="BL397" s="367">
        <v>9.9893999999999892</v>
      </c>
      <c r="BM397" s="367">
        <v>9.9893999999999892</v>
      </c>
      <c r="BN397" s="367">
        <v>9.9893999999999892</v>
      </c>
      <c r="BO397" s="367">
        <v>9.9893999999999892</v>
      </c>
      <c r="BP397" s="368"/>
      <c r="BQ397" s="355"/>
      <c r="BR397" s="355"/>
      <c r="BS397" s="355"/>
      <c r="BT397" s="355"/>
      <c r="BU397" s="355"/>
      <c r="BV397" s="355"/>
      <c r="BW397" s="355"/>
      <c r="BX397" s="355"/>
      <c r="BY397" s="355"/>
      <c r="BZ397" s="355"/>
      <c r="CA397" s="355"/>
      <c r="CB397" s="355"/>
      <c r="CC397" s="355"/>
      <c r="CD397" s="355"/>
      <c r="CE397" s="355"/>
      <c r="CF397" s="355"/>
      <c r="CG397" s="355"/>
      <c r="CH397" s="355"/>
      <c r="CI397" s="355"/>
      <c r="CJ397" s="355"/>
      <c r="CK397" s="355"/>
      <c r="CL397" s="355"/>
      <c r="CM397" s="355"/>
      <c r="CN397" s="356"/>
    </row>
    <row r="398" spans="2:92" ht="14.4" thickBot="1" x14ac:dyDescent="0.3">
      <c r="B39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8" s="1417" t="s">
        <v>2076</v>
      </c>
      <c r="D398" s="1418" t="s">
        <v>2075</v>
      </c>
      <c r="E398" s="1419" t="s">
        <v>777</v>
      </c>
      <c r="F398" s="1420" t="str">
        <f>VLOOKUP(TBL5_OptBen[[#This Row],[Option Type (defined list)]],'Option Typs_Grps'!B$2:C$47, 2, FALSE)</f>
        <v>Customer Options</v>
      </c>
      <c r="G398" s="1417" t="s">
        <v>1783</v>
      </c>
      <c r="H398" s="1418" t="s">
        <v>1106</v>
      </c>
      <c r="I398" s="1421" t="s">
        <v>354</v>
      </c>
      <c r="J398" s="1422" t="s">
        <v>145</v>
      </c>
      <c r="K398" s="1423">
        <v>2</v>
      </c>
      <c r="L398" s="366"/>
      <c r="M398" s="366"/>
      <c r="N398" s="366"/>
      <c r="O398" s="1552"/>
      <c r="P398" s="1553"/>
      <c r="Q398" s="1554"/>
      <c r="R398" s="1392">
        <v>1.5E-3</v>
      </c>
      <c r="S398" s="367">
        <v>3.0999999999999999E-3</v>
      </c>
      <c r="T398" s="367">
        <v>4.7000000000000002E-3</v>
      </c>
      <c r="U398" s="367">
        <v>6.3E-3</v>
      </c>
      <c r="V398" s="367">
        <v>8.0000000000000002E-3</v>
      </c>
      <c r="W398" s="367">
        <v>2.7100000000000003E-2</v>
      </c>
      <c r="X398" s="367">
        <v>4.6300000000000001E-2</v>
      </c>
      <c r="Y398" s="367">
        <v>6.5500000000000003E-2</v>
      </c>
      <c r="Z398" s="367">
        <v>8.4700000000000011E-2</v>
      </c>
      <c r="AA398" s="367">
        <v>0.10400000000000001</v>
      </c>
      <c r="AB398" s="367">
        <v>0.152</v>
      </c>
      <c r="AC398" s="367">
        <v>0.152</v>
      </c>
      <c r="AD398" s="367">
        <v>0.152</v>
      </c>
      <c r="AE398" s="367">
        <v>0.152</v>
      </c>
      <c r="AF398" s="367">
        <v>0.152</v>
      </c>
      <c r="AG398" s="367">
        <v>0.34399999999999997</v>
      </c>
      <c r="AH398" s="367">
        <v>0.34399999999999997</v>
      </c>
      <c r="AI398" s="367">
        <v>0.34399999999999997</v>
      </c>
      <c r="AJ398" s="367">
        <v>0.34399999999999997</v>
      </c>
      <c r="AK398" s="367">
        <v>0.34399999999999997</v>
      </c>
      <c r="AL398" s="367">
        <v>0.34399999999999997</v>
      </c>
      <c r="AM398" s="367">
        <v>0.34399999999999997</v>
      </c>
      <c r="AN398" s="367">
        <v>0.34399999999999997</v>
      </c>
      <c r="AO398" s="367">
        <v>0.34399999999999997</v>
      </c>
      <c r="AP398" s="367">
        <v>0.34399999999999997</v>
      </c>
      <c r="AQ398" s="367">
        <v>0.34399999999999997</v>
      </c>
      <c r="AR398" s="367">
        <v>0.34399999999999997</v>
      </c>
      <c r="AS398" s="367">
        <v>0.34399999999999997</v>
      </c>
      <c r="AT398" s="367">
        <v>0.34399999999999997</v>
      </c>
      <c r="AU398" s="367">
        <v>0.34399999999999997</v>
      </c>
      <c r="AV398" s="367">
        <v>0.34399999999999997</v>
      </c>
      <c r="AW398" s="367">
        <v>0.34399999999999997</v>
      </c>
      <c r="AX398" s="367">
        <v>0.34399999999999997</v>
      </c>
      <c r="AY398" s="367">
        <v>0.34399999999999997</v>
      </c>
      <c r="AZ398" s="367">
        <v>0.34399999999999997</v>
      </c>
      <c r="BA398" s="367">
        <v>0.34399999999999997</v>
      </c>
      <c r="BB398" s="367">
        <v>0.34399999999999997</v>
      </c>
      <c r="BC398" s="367">
        <v>0.34399999999999997</v>
      </c>
      <c r="BD398" s="367">
        <v>0.34399999999999997</v>
      </c>
      <c r="BE398" s="367">
        <v>0.34399999999999997</v>
      </c>
      <c r="BF398" s="367">
        <v>0.34399999999999997</v>
      </c>
      <c r="BG398" s="367">
        <v>0.34399999999999997</v>
      </c>
      <c r="BH398" s="367">
        <v>0.34399999999999997</v>
      </c>
      <c r="BI398" s="367">
        <v>0.34399999999999997</v>
      </c>
      <c r="BJ398" s="367">
        <v>0.34399999999999997</v>
      </c>
      <c r="BK398" s="367">
        <v>0.34399999999999997</v>
      </c>
      <c r="BL398" s="367">
        <v>0.34399999999999997</v>
      </c>
      <c r="BM398" s="367">
        <v>0.34399999999999997</v>
      </c>
      <c r="BN398" s="367">
        <v>0.34399999999999997</v>
      </c>
      <c r="BO398" s="367">
        <v>0.34399999999999997</v>
      </c>
      <c r="BP398" s="368"/>
      <c r="BQ398" s="355"/>
      <c r="BR398" s="355"/>
      <c r="BS398" s="355"/>
      <c r="BT398" s="355"/>
      <c r="BU398" s="355"/>
      <c r="BV398" s="355"/>
      <c r="BW398" s="355"/>
      <c r="BX398" s="355"/>
      <c r="BY398" s="355"/>
      <c r="BZ398" s="355"/>
      <c r="CA398" s="355"/>
      <c r="CB398" s="355"/>
      <c r="CC398" s="355"/>
      <c r="CD398" s="355"/>
      <c r="CE398" s="355"/>
      <c r="CF398" s="355"/>
      <c r="CG398" s="355"/>
      <c r="CH398" s="355"/>
      <c r="CI398" s="355"/>
      <c r="CJ398" s="355"/>
      <c r="CK398" s="355"/>
      <c r="CL398" s="355"/>
      <c r="CM398" s="355"/>
      <c r="CN398" s="356"/>
    </row>
    <row r="399" spans="2:92" ht="14.4" thickBot="1" x14ac:dyDescent="0.3">
      <c r="B39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9" s="1417" t="s">
        <v>2088</v>
      </c>
      <c r="D399" s="1418" t="s">
        <v>2087</v>
      </c>
      <c r="E399" s="1419" t="s">
        <v>1251</v>
      </c>
      <c r="F399" s="1420" t="str">
        <f>VLOOKUP(TBL5_OptBen[[#This Row],[Option Type (defined list)]],'Option Typs_Grps'!B$2:C$47, 2, FALSE)</f>
        <v>Customer Options</v>
      </c>
      <c r="G399" s="1417" t="s">
        <v>1783</v>
      </c>
      <c r="H399" s="1418" t="s">
        <v>1106</v>
      </c>
      <c r="I399" s="1421" t="s">
        <v>354</v>
      </c>
      <c r="J399" s="1422" t="s">
        <v>145</v>
      </c>
      <c r="K399" s="1423">
        <v>2</v>
      </c>
      <c r="L399" s="366"/>
      <c r="M399" s="366"/>
      <c r="N399" s="366"/>
      <c r="O399" s="1552"/>
      <c r="P399" s="1553"/>
      <c r="Q399" s="1554"/>
      <c r="R399" s="1392">
        <v>3.1299999999999994E-2</v>
      </c>
      <c r="S399" s="367">
        <v>5.6300000000000017E-2</v>
      </c>
      <c r="T399" s="367">
        <v>7.6300000000000034E-2</v>
      </c>
      <c r="U399" s="367">
        <v>9.2300000000000049E-2</v>
      </c>
      <c r="V399" s="367">
        <v>0.10509999999999975</v>
      </c>
      <c r="W399" s="367">
        <v>0.11529999999999996</v>
      </c>
      <c r="X399" s="367">
        <v>0.12349999999999994</v>
      </c>
      <c r="Y399" s="367">
        <v>0.12349999999999994</v>
      </c>
      <c r="Z399" s="367">
        <v>0.12349999999999994</v>
      </c>
      <c r="AA399" s="367">
        <v>0.12349999999999994</v>
      </c>
      <c r="AB399" s="367">
        <v>0.12349999999999994</v>
      </c>
      <c r="AC399" s="367">
        <v>0.12349999999999994</v>
      </c>
      <c r="AD399" s="367">
        <v>0.12349999999999994</v>
      </c>
      <c r="AE399" s="367">
        <v>0.12349999999999994</v>
      </c>
      <c r="AF399" s="367">
        <v>0.12349999999999994</v>
      </c>
      <c r="AG399" s="367">
        <v>0.12349999999999994</v>
      </c>
      <c r="AH399" s="367">
        <v>0.12349999999999994</v>
      </c>
      <c r="AI399" s="367">
        <v>0.12349999999999994</v>
      </c>
      <c r="AJ399" s="367">
        <v>0.12349999999999994</v>
      </c>
      <c r="AK399" s="367">
        <v>0.12349999999999994</v>
      </c>
      <c r="AL399" s="367">
        <v>0.12349999999999994</v>
      </c>
      <c r="AM399" s="367">
        <v>0.12349999999999994</v>
      </c>
      <c r="AN399" s="367">
        <v>0.12349999999999994</v>
      </c>
      <c r="AO399" s="367">
        <v>0.12349999999999994</v>
      </c>
      <c r="AP399" s="367">
        <v>0.12349999999999994</v>
      </c>
      <c r="AQ399" s="367">
        <v>0.12349999999999994</v>
      </c>
      <c r="AR399" s="367">
        <v>0.12349999999999994</v>
      </c>
      <c r="AS399" s="367">
        <v>0.12349999999999994</v>
      </c>
      <c r="AT399" s="367">
        <v>0.12349999999999994</v>
      </c>
      <c r="AU399" s="367">
        <v>0.12349999999999994</v>
      </c>
      <c r="AV399" s="367">
        <v>0.12349999999999994</v>
      </c>
      <c r="AW399" s="367">
        <v>0.12349999999999994</v>
      </c>
      <c r="AX399" s="367">
        <v>0.12349999999999994</v>
      </c>
      <c r="AY399" s="367">
        <v>0.12349999999999994</v>
      </c>
      <c r="AZ399" s="367">
        <v>0.12349999999999994</v>
      </c>
      <c r="BA399" s="367">
        <v>0.12349999999999994</v>
      </c>
      <c r="BB399" s="367">
        <v>0.12349999999999994</v>
      </c>
      <c r="BC399" s="367">
        <v>0.12349999999999994</v>
      </c>
      <c r="BD399" s="367">
        <v>0.12349999999999994</v>
      </c>
      <c r="BE399" s="367">
        <v>0.12349999999999994</v>
      </c>
      <c r="BF399" s="367">
        <v>0.12349999999999994</v>
      </c>
      <c r="BG399" s="367">
        <v>0.12349999999999994</v>
      </c>
      <c r="BH399" s="367">
        <v>0.12349999999999994</v>
      </c>
      <c r="BI399" s="367">
        <v>0.12349999999999994</v>
      </c>
      <c r="BJ399" s="367">
        <v>0.12349999999999994</v>
      </c>
      <c r="BK399" s="367">
        <v>0.12349999999999994</v>
      </c>
      <c r="BL399" s="367">
        <v>0.12349999999999994</v>
      </c>
      <c r="BM399" s="367">
        <v>0.12349999999999994</v>
      </c>
      <c r="BN399" s="367">
        <v>0.12349999999999994</v>
      </c>
      <c r="BO399" s="367">
        <v>0.12349999999999994</v>
      </c>
      <c r="BP399" s="368"/>
      <c r="BQ399" s="355"/>
      <c r="BR399" s="355"/>
      <c r="BS399" s="355"/>
      <c r="BT399" s="355"/>
      <c r="BU399" s="355"/>
      <c r="BV399" s="355"/>
      <c r="BW399" s="355"/>
      <c r="BX399" s="355"/>
      <c r="BY399" s="355"/>
      <c r="BZ399" s="355"/>
      <c r="CA399" s="355"/>
      <c r="CB399" s="355"/>
      <c r="CC399" s="355"/>
      <c r="CD399" s="355"/>
      <c r="CE399" s="355"/>
      <c r="CF399" s="355"/>
      <c r="CG399" s="355"/>
      <c r="CH399" s="355"/>
      <c r="CI399" s="355"/>
      <c r="CJ399" s="355"/>
      <c r="CK399" s="355"/>
      <c r="CL399" s="355"/>
      <c r="CM399" s="355"/>
      <c r="CN399" s="356"/>
    </row>
    <row r="400" spans="2:92" ht="14.4" thickBot="1" x14ac:dyDescent="0.3">
      <c r="B40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0" s="1417" t="s">
        <v>2050</v>
      </c>
      <c r="D400" s="1418" t="s">
        <v>2049</v>
      </c>
      <c r="E400" s="1419" t="s">
        <v>780</v>
      </c>
      <c r="F400" s="1420" t="str">
        <f>VLOOKUP(TBL5_OptBen[[#This Row],[Option Type (defined list)]],'Option Typs_Grps'!B$2:C$47, 2, FALSE)</f>
        <v>Customer Options</v>
      </c>
      <c r="G400" s="1417" t="s">
        <v>1783</v>
      </c>
      <c r="H400" s="1418" t="s">
        <v>1106</v>
      </c>
      <c r="I400" s="1421" t="s">
        <v>354</v>
      </c>
      <c r="J400" s="1422" t="s">
        <v>145</v>
      </c>
      <c r="K400" s="1423">
        <v>2</v>
      </c>
      <c r="L400" s="366"/>
      <c r="M400" s="366"/>
      <c r="N400" s="366"/>
      <c r="O400" s="1552"/>
      <c r="P400" s="1553"/>
      <c r="Q400" s="1554"/>
      <c r="R400" s="1392">
        <v>0.30422150050000002</v>
      </c>
      <c r="S400" s="367">
        <v>0.61532637570000004</v>
      </c>
      <c r="T400" s="367">
        <v>0.93440033140000001</v>
      </c>
      <c r="U400" s="367">
        <v>1.2609230305999999</v>
      </c>
      <c r="V400" s="367">
        <v>1.5953262624</v>
      </c>
      <c r="W400" s="367">
        <v>2.2573549612999999</v>
      </c>
      <c r="X400" s="367">
        <v>2.9331305865999999</v>
      </c>
      <c r="Y400" s="367">
        <v>3.6194018586999999</v>
      </c>
      <c r="Z400" s="367">
        <v>4.3095599019000002</v>
      </c>
      <c r="AA400" s="367">
        <v>5.4280961649999995</v>
      </c>
      <c r="AB400" s="367">
        <v>6.9391764373999996</v>
      </c>
      <c r="AC400" s="367">
        <v>8.4670414540000003</v>
      </c>
      <c r="AD400" s="367">
        <v>10.0076459661</v>
      </c>
      <c r="AE400" s="367">
        <v>11.556848911399999</v>
      </c>
      <c r="AF400" s="367">
        <v>13.111082204900001</v>
      </c>
      <c r="AG400" s="367">
        <v>14.323025189800001</v>
      </c>
      <c r="AH400" s="367">
        <v>15.545092031499999</v>
      </c>
      <c r="AI400" s="367">
        <v>16.7866061149</v>
      </c>
      <c r="AJ400" s="367">
        <v>18.048987168699998</v>
      </c>
      <c r="AK400" s="367">
        <v>19.334494435500002</v>
      </c>
      <c r="AL400" s="367">
        <v>20.2493926012</v>
      </c>
      <c r="AM400" s="367">
        <v>21.169216475100001</v>
      </c>
      <c r="AN400" s="367">
        <v>22.105694099400001</v>
      </c>
      <c r="AO400" s="367">
        <v>23.065622121700002</v>
      </c>
      <c r="AP400" s="367">
        <v>24.045728089800001</v>
      </c>
      <c r="AQ400" s="367">
        <v>24.2344968624</v>
      </c>
      <c r="AR400" s="367">
        <v>24.270010299399999</v>
      </c>
      <c r="AS400" s="367">
        <v>24.303769448100002</v>
      </c>
      <c r="AT400" s="367">
        <v>24.3359115867</v>
      </c>
      <c r="AU400" s="367">
        <v>24.366270206899998</v>
      </c>
      <c r="AV400" s="367">
        <v>24.394569122</v>
      </c>
      <c r="AW400" s="367">
        <v>24.420047306299999</v>
      </c>
      <c r="AX400" s="367">
        <v>24.4461164897</v>
      </c>
      <c r="AY400" s="367">
        <v>24.474043684600002</v>
      </c>
      <c r="AZ400" s="367">
        <v>24.502660376800002</v>
      </c>
      <c r="BA400" s="367">
        <v>24.5299765587</v>
      </c>
      <c r="BB400" s="367">
        <v>24.557520529600001</v>
      </c>
      <c r="BC400" s="367">
        <v>24.585304472800001</v>
      </c>
      <c r="BD400" s="367">
        <v>24.6126497823</v>
      </c>
      <c r="BE400" s="367">
        <v>24.6377876492</v>
      </c>
      <c r="BF400" s="367">
        <v>24.662140951999998</v>
      </c>
      <c r="BG400" s="367">
        <v>24.6857329501</v>
      </c>
      <c r="BH400" s="367">
        <v>24.710938438300001</v>
      </c>
      <c r="BI400" s="367">
        <v>24.7373267352</v>
      </c>
      <c r="BJ400" s="367">
        <v>24.764284355900003</v>
      </c>
      <c r="BK400" s="367">
        <v>24.792296471</v>
      </c>
      <c r="BL400" s="367">
        <v>24.819727246100001</v>
      </c>
      <c r="BM400" s="367">
        <v>24.848363066499999</v>
      </c>
      <c r="BN400" s="367">
        <v>24.877229726299998</v>
      </c>
      <c r="BO400" s="367">
        <v>24.907088608799999</v>
      </c>
      <c r="BP400" s="368"/>
      <c r="BQ400" s="355"/>
      <c r="BR400" s="355"/>
      <c r="BS400" s="355"/>
      <c r="BT400" s="355"/>
      <c r="BU400" s="355"/>
      <c r="BV400" s="355"/>
      <c r="BW400" s="355"/>
      <c r="BX400" s="355"/>
      <c r="BY400" s="355"/>
      <c r="BZ400" s="355"/>
      <c r="CA400" s="355"/>
      <c r="CB400" s="355"/>
      <c r="CC400" s="355"/>
      <c r="CD400" s="355"/>
      <c r="CE400" s="355"/>
      <c r="CF400" s="355"/>
      <c r="CG400" s="355"/>
      <c r="CH400" s="355"/>
      <c r="CI400" s="355"/>
      <c r="CJ400" s="355"/>
      <c r="CK400" s="355"/>
      <c r="CL400" s="355"/>
      <c r="CM400" s="355"/>
      <c r="CN400" s="356"/>
    </row>
    <row r="401" spans="2:92" ht="14.4" thickBot="1" x14ac:dyDescent="0.3">
      <c r="B40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01" s="1417" t="s">
        <v>2074</v>
      </c>
      <c r="D401" s="1418" t="s">
        <v>2073</v>
      </c>
      <c r="E401" s="1419" t="s">
        <v>1203</v>
      </c>
      <c r="F401" s="1420" t="str">
        <f>VLOOKUP(TBL5_OptBen[[#This Row],[Option Type (defined list)]],'Option Typs_Grps'!B$2:C$47, 2, FALSE)</f>
        <v>Distribution Options</v>
      </c>
      <c r="G401" s="1417" t="s">
        <v>1783</v>
      </c>
      <c r="H401" s="1418" t="s">
        <v>1106</v>
      </c>
      <c r="I401" s="1421" t="s">
        <v>354</v>
      </c>
      <c r="J401" s="1422" t="s">
        <v>145</v>
      </c>
      <c r="K401" s="1423">
        <v>2</v>
      </c>
      <c r="L401" s="366"/>
      <c r="M401" s="366"/>
      <c r="N401" s="366"/>
      <c r="O401" s="1552"/>
      <c r="P401" s="1553"/>
      <c r="Q401" s="1554"/>
      <c r="R401" s="1392">
        <v>1.9954000000000001</v>
      </c>
      <c r="S401" s="367">
        <v>1.5687</v>
      </c>
      <c r="T401" s="367">
        <v>1.6619999999999999</v>
      </c>
      <c r="U401" s="367">
        <v>2.2517999999999998</v>
      </c>
      <c r="V401" s="367">
        <v>2.3698999999999999</v>
      </c>
      <c r="W401" s="367">
        <v>2.4413999999999998</v>
      </c>
      <c r="X401" s="367">
        <v>2.3458999999999999</v>
      </c>
      <c r="Y401" s="367">
        <v>2.2542</v>
      </c>
      <c r="Z401" s="367">
        <v>2.0659999999999998</v>
      </c>
      <c r="AA401" s="367">
        <v>2.214</v>
      </c>
      <c r="AB401" s="367">
        <v>2.5125999999999999</v>
      </c>
      <c r="AC401" s="367">
        <v>2.8613</v>
      </c>
      <c r="AD401" s="367">
        <v>3.21</v>
      </c>
      <c r="AE401" s="367">
        <v>3.5587</v>
      </c>
      <c r="AF401" s="367">
        <v>3.8673999999999999</v>
      </c>
      <c r="AG401" s="367">
        <v>3.9274</v>
      </c>
      <c r="AH401" s="367">
        <v>3.9973999999999998</v>
      </c>
      <c r="AI401" s="367">
        <v>4.0674000000000001</v>
      </c>
      <c r="AJ401" s="367">
        <v>4.1273999999999997</v>
      </c>
      <c r="AK401" s="367">
        <v>4.1974</v>
      </c>
      <c r="AL401" s="367">
        <v>4.2674000000000003</v>
      </c>
      <c r="AM401" s="367">
        <v>4.3373999999999997</v>
      </c>
      <c r="AN401" s="367">
        <v>4.3974000000000002</v>
      </c>
      <c r="AO401" s="367">
        <v>4.4573999999999998</v>
      </c>
      <c r="AP401" s="367">
        <v>4.5274000000000001</v>
      </c>
      <c r="AQ401" s="367">
        <v>4.5974000000000004</v>
      </c>
      <c r="AR401" s="367">
        <v>4.6574</v>
      </c>
      <c r="AS401" s="367">
        <v>4.7173999999999996</v>
      </c>
      <c r="AT401" s="367">
        <v>4.7873999999999999</v>
      </c>
      <c r="AU401" s="367">
        <v>4.8474000000000004</v>
      </c>
      <c r="AV401" s="367">
        <v>4.9074</v>
      </c>
      <c r="AW401" s="367">
        <v>4.9673999999999996</v>
      </c>
      <c r="AX401" s="367">
        <v>5.0473999999999997</v>
      </c>
      <c r="AY401" s="367">
        <v>5.1173999999999999</v>
      </c>
      <c r="AZ401" s="367">
        <v>5.1874000000000002</v>
      </c>
      <c r="BA401" s="367">
        <v>5.2674000000000003</v>
      </c>
      <c r="BB401" s="367">
        <v>5.3373999999999997</v>
      </c>
      <c r="BC401" s="367">
        <v>5.4074</v>
      </c>
      <c r="BD401" s="367">
        <v>5.4874000000000001</v>
      </c>
      <c r="BE401" s="367">
        <v>5.5574000000000003</v>
      </c>
      <c r="BF401" s="367">
        <v>5.6273999999999997</v>
      </c>
      <c r="BG401" s="367">
        <v>5.6974</v>
      </c>
      <c r="BH401" s="367">
        <v>5.7674000000000003</v>
      </c>
      <c r="BI401" s="367">
        <v>5.8373999999999997</v>
      </c>
      <c r="BJ401" s="367">
        <v>5.9074</v>
      </c>
      <c r="BK401" s="367">
        <v>5.9774000000000003</v>
      </c>
      <c r="BL401" s="367">
        <v>6.0473999999999997</v>
      </c>
      <c r="BM401" s="367">
        <v>6.1173999999999999</v>
      </c>
      <c r="BN401" s="367">
        <v>6.1874000000000002</v>
      </c>
      <c r="BO401" s="367">
        <v>6.2573999999999996</v>
      </c>
      <c r="BP401" s="368"/>
      <c r="BQ401" s="355"/>
      <c r="BR401" s="355"/>
      <c r="BS401" s="355"/>
      <c r="BT401" s="355"/>
      <c r="BU401" s="355"/>
      <c r="BV401" s="355"/>
      <c r="BW401" s="355"/>
      <c r="BX401" s="355"/>
      <c r="BY401" s="355"/>
      <c r="BZ401" s="355"/>
      <c r="CA401" s="355"/>
      <c r="CB401" s="355"/>
      <c r="CC401" s="355"/>
      <c r="CD401" s="355"/>
      <c r="CE401" s="355"/>
      <c r="CF401" s="355"/>
      <c r="CG401" s="355"/>
      <c r="CH401" s="355"/>
      <c r="CI401" s="355"/>
      <c r="CJ401" s="355"/>
      <c r="CK401" s="355"/>
      <c r="CL401" s="355"/>
      <c r="CM401" s="355"/>
      <c r="CN401" s="356"/>
    </row>
    <row r="402" spans="2:92" ht="14.4" thickBot="1" x14ac:dyDescent="0.3">
      <c r="B40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02" s="1417" t="s">
        <v>2072</v>
      </c>
      <c r="D402" s="1418" t="s">
        <v>2071</v>
      </c>
      <c r="E402" s="1419" t="s">
        <v>1219</v>
      </c>
      <c r="F402" s="1420" t="str">
        <f>VLOOKUP(TBL5_OptBen[[#This Row],[Option Type (defined list)]],'Option Typs_Grps'!B$2:C$47, 2, FALSE)</f>
        <v>Distribution Options</v>
      </c>
      <c r="G402" s="1417" t="s">
        <v>1783</v>
      </c>
      <c r="H402" s="1418" t="s">
        <v>1106</v>
      </c>
      <c r="I402" s="1421" t="s">
        <v>354</v>
      </c>
      <c r="J402" s="1422" t="s">
        <v>145</v>
      </c>
      <c r="K402" s="1423">
        <v>2</v>
      </c>
      <c r="L402" s="366"/>
      <c r="M402" s="366"/>
      <c r="N402" s="366"/>
      <c r="O402" s="1552"/>
      <c r="P402" s="1553"/>
      <c r="Q402" s="1554"/>
      <c r="R402" s="1392">
        <v>0</v>
      </c>
      <c r="S402" s="367">
        <v>0</v>
      </c>
      <c r="T402" s="367">
        <v>0</v>
      </c>
      <c r="U402" s="367">
        <v>0</v>
      </c>
      <c r="V402" s="367">
        <v>0</v>
      </c>
      <c r="W402" s="367">
        <v>1.26E-2</v>
      </c>
      <c r="X402" s="367">
        <v>2.52E-2</v>
      </c>
      <c r="Y402" s="367">
        <v>3.78E-2</v>
      </c>
      <c r="Z402" s="367">
        <v>5.04E-2</v>
      </c>
      <c r="AA402" s="367">
        <v>6.3E-2</v>
      </c>
      <c r="AB402" s="367">
        <v>7.5600000000000001E-2</v>
      </c>
      <c r="AC402" s="367">
        <v>8.8200000000000001E-2</v>
      </c>
      <c r="AD402" s="367">
        <v>0.1008</v>
      </c>
      <c r="AE402" s="367">
        <v>0.1134</v>
      </c>
      <c r="AF402" s="367">
        <v>0.126</v>
      </c>
      <c r="AG402" s="367">
        <v>0.1386</v>
      </c>
      <c r="AH402" s="367">
        <v>0.1512</v>
      </c>
      <c r="AI402" s="367">
        <v>0.1638</v>
      </c>
      <c r="AJ402" s="367">
        <v>0.1764</v>
      </c>
      <c r="AK402" s="367">
        <v>0.189</v>
      </c>
      <c r="AL402" s="367">
        <v>0.2016</v>
      </c>
      <c r="AM402" s="367">
        <v>0.2142</v>
      </c>
      <c r="AN402" s="367">
        <v>0.2268</v>
      </c>
      <c r="AO402" s="367">
        <v>0.2394</v>
      </c>
      <c r="AP402" s="367">
        <v>0.252</v>
      </c>
      <c r="AQ402" s="367">
        <v>0.2646</v>
      </c>
      <c r="AR402" s="367">
        <v>0.2772</v>
      </c>
      <c r="AS402" s="367">
        <v>0.2898</v>
      </c>
      <c r="AT402" s="367">
        <v>0.3</v>
      </c>
      <c r="AU402" s="367">
        <v>0.3</v>
      </c>
      <c r="AV402" s="367">
        <v>0.3</v>
      </c>
      <c r="AW402" s="367">
        <v>0.3</v>
      </c>
      <c r="AX402" s="367">
        <v>0.3</v>
      </c>
      <c r="AY402" s="367">
        <v>0.3</v>
      </c>
      <c r="AZ402" s="367">
        <v>0.3</v>
      </c>
      <c r="BA402" s="367">
        <v>0.3</v>
      </c>
      <c r="BB402" s="367">
        <v>0.3</v>
      </c>
      <c r="BC402" s="367">
        <v>0.3</v>
      </c>
      <c r="BD402" s="367">
        <v>0.3</v>
      </c>
      <c r="BE402" s="367">
        <v>0.3</v>
      </c>
      <c r="BF402" s="367">
        <v>0.3</v>
      </c>
      <c r="BG402" s="367">
        <v>0.3</v>
      </c>
      <c r="BH402" s="367">
        <v>0.3</v>
      </c>
      <c r="BI402" s="367">
        <v>0.3</v>
      </c>
      <c r="BJ402" s="367">
        <v>0.3</v>
      </c>
      <c r="BK402" s="367">
        <v>0.3</v>
      </c>
      <c r="BL402" s="367">
        <v>0.3</v>
      </c>
      <c r="BM402" s="367">
        <v>0.3</v>
      </c>
      <c r="BN402" s="367">
        <v>0.3</v>
      </c>
      <c r="BO402" s="367">
        <v>0.3</v>
      </c>
      <c r="BP402" s="368"/>
      <c r="BQ402" s="355"/>
      <c r="BR402" s="355"/>
      <c r="BS402" s="355"/>
      <c r="BT402" s="355"/>
      <c r="BU402" s="355"/>
      <c r="BV402" s="355"/>
      <c r="BW402" s="355"/>
      <c r="BX402" s="355"/>
      <c r="BY402" s="355"/>
      <c r="BZ402" s="355"/>
      <c r="CA402" s="355"/>
      <c r="CB402" s="355"/>
      <c r="CC402" s="355"/>
      <c r="CD402" s="355"/>
      <c r="CE402" s="355"/>
      <c r="CF402" s="355"/>
      <c r="CG402" s="355"/>
      <c r="CH402" s="355"/>
      <c r="CI402" s="355"/>
      <c r="CJ402" s="355"/>
      <c r="CK402" s="355"/>
      <c r="CL402" s="355"/>
      <c r="CM402" s="355"/>
      <c r="CN402" s="356"/>
    </row>
    <row r="403" spans="2:92" ht="14.4" thickBot="1" x14ac:dyDescent="0.3">
      <c r="B40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3" s="1417" t="s">
        <v>2070</v>
      </c>
      <c r="D403" s="1418" t="s">
        <v>2069</v>
      </c>
      <c r="E403" s="1419" t="s">
        <v>1235</v>
      </c>
      <c r="F403" s="1420" t="str">
        <f>VLOOKUP(TBL5_OptBen[[#This Row],[Option Type (defined list)]],'Option Typs_Grps'!B$2:C$47, 2, FALSE)</f>
        <v>Customer Options</v>
      </c>
      <c r="G403" s="1417" t="s">
        <v>1783</v>
      </c>
      <c r="H403" s="1418" t="s">
        <v>1106</v>
      </c>
      <c r="I403" s="1421" t="s">
        <v>354</v>
      </c>
      <c r="J403" s="1422" t="s">
        <v>145</v>
      </c>
      <c r="K403" s="1423">
        <v>2</v>
      </c>
      <c r="L403" s="366"/>
      <c r="M403" s="366"/>
      <c r="N403" s="366"/>
      <c r="O403" s="1552"/>
      <c r="P403" s="1553"/>
      <c r="Q403" s="1554"/>
      <c r="R403" s="1392">
        <v>8.4999999999999992E-2</v>
      </c>
      <c r="S403" s="367">
        <v>0.16999999999999998</v>
      </c>
      <c r="T403" s="367">
        <v>0.255</v>
      </c>
      <c r="U403" s="367">
        <v>0.33140000000000003</v>
      </c>
      <c r="V403" s="367">
        <v>0.39939999999999998</v>
      </c>
      <c r="W403" s="367">
        <v>0.45900000000000002</v>
      </c>
      <c r="X403" s="367">
        <v>0.51</v>
      </c>
      <c r="Y403" s="367">
        <v>0.5524</v>
      </c>
      <c r="Z403" s="367">
        <v>0.58640000000000003</v>
      </c>
      <c r="AA403" s="367">
        <v>0.58809999999999996</v>
      </c>
      <c r="AB403" s="367">
        <v>0.58979999999999999</v>
      </c>
      <c r="AC403" s="367">
        <v>0.59150000000000003</v>
      </c>
      <c r="AD403" s="367">
        <v>0.59320000000000006</v>
      </c>
      <c r="AE403" s="367">
        <v>0.59499999999999997</v>
      </c>
      <c r="AF403" s="367">
        <v>0.59660000000000002</v>
      </c>
      <c r="AG403" s="367">
        <v>0.59829999999999994</v>
      </c>
      <c r="AH403" s="367">
        <v>0.60000000000000009</v>
      </c>
      <c r="AI403" s="367">
        <v>0.60170000000000001</v>
      </c>
      <c r="AJ403" s="367">
        <v>0.60340000000000005</v>
      </c>
      <c r="AK403" s="367">
        <v>0.60509999999999997</v>
      </c>
      <c r="AL403" s="367">
        <v>0.60680000000000001</v>
      </c>
      <c r="AM403" s="367">
        <v>0.60849999999999993</v>
      </c>
      <c r="AN403" s="367">
        <v>0.61020000000000008</v>
      </c>
      <c r="AO403" s="367">
        <v>0.61199999999999999</v>
      </c>
      <c r="AP403" s="367">
        <v>0.61360000000000003</v>
      </c>
      <c r="AQ403" s="367">
        <v>0.61529999999999996</v>
      </c>
      <c r="AR403" s="367">
        <v>0.61699999999999999</v>
      </c>
      <c r="AS403" s="367">
        <v>0.61869999999999992</v>
      </c>
      <c r="AT403" s="367">
        <v>0.62040000000000006</v>
      </c>
      <c r="AU403" s="367">
        <v>0.62209999999999999</v>
      </c>
      <c r="AV403" s="367">
        <v>0.62380000000000002</v>
      </c>
      <c r="AW403" s="367">
        <v>0.62549999999999994</v>
      </c>
      <c r="AX403" s="367">
        <v>0.62719999999999998</v>
      </c>
      <c r="AY403" s="367">
        <v>0.629</v>
      </c>
      <c r="AZ403" s="367">
        <v>0.63060000000000005</v>
      </c>
      <c r="BA403" s="367">
        <v>0.63230000000000008</v>
      </c>
      <c r="BB403" s="367">
        <v>0.63400000000000001</v>
      </c>
      <c r="BC403" s="367">
        <v>0.63570000000000004</v>
      </c>
      <c r="BD403" s="367">
        <v>0.63739999999999997</v>
      </c>
      <c r="BE403" s="367">
        <v>0.6391</v>
      </c>
      <c r="BF403" s="367">
        <v>0.64080000000000004</v>
      </c>
      <c r="BG403" s="367">
        <v>0.64250000000000007</v>
      </c>
      <c r="BH403" s="367">
        <v>0.64419999999999999</v>
      </c>
      <c r="BI403" s="367">
        <v>0.64600000000000002</v>
      </c>
      <c r="BJ403" s="367">
        <v>0.64759999999999995</v>
      </c>
      <c r="BK403" s="367">
        <v>0.64929999999999999</v>
      </c>
      <c r="BL403" s="367">
        <v>0.65100000000000002</v>
      </c>
      <c r="BM403" s="367">
        <v>0.65270000000000006</v>
      </c>
      <c r="BN403" s="367">
        <v>0.65439999999999998</v>
      </c>
      <c r="BO403" s="367">
        <v>0.65610000000000002</v>
      </c>
      <c r="BP403" s="368"/>
      <c r="BQ403" s="355"/>
      <c r="BR403" s="355"/>
      <c r="BS403" s="355"/>
      <c r="BT403" s="355"/>
      <c r="BU403" s="355"/>
      <c r="BV403" s="355"/>
      <c r="BW403" s="355"/>
      <c r="BX403" s="355"/>
      <c r="BY403" s="355"/>
      <c r="BZ403" s="355"/>
      <c r="CA403" s="355"/>
      <c r="CB403" s="355"/>
      <c r="CC403" s="355"/>
      <c r="CD403" s="355"/>
      <c r="CE403" s="355"/>
      <c r="CF403" s="355"/>
      <c r="CG403" s="355"/>
      <c r="CH403" s="355"/>
      <c r="CI403" s="355"/>
      <c r="CJ403" s="355"/>
      <c r="CK403" s="355"/>
      <c r="CL403" s="355"/>
      <c r="CM403" s="355"/>
      <c r="CN403" s="356"/>
    </row>
    <row r="404" spans="2:92" ht="14.4" thickBot="1" x14ac:dyDescent="0.3">
      <c r="B40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4" s="1417" t="s">
        <v>2068</v>
      </c>
      <c r="D404" s="1418" t="s">
        <v>2067</v>
      </c>
      <c r="E404" s="1419" t="s">
        <v>1262</v>
      </c>
      <c r="F404" s="1420" t="str">
        <f>VLOOKUP(TBL5_OptBen[[#This Row],[Option Type (defined list)]],'Option Typs_Grps'!B$2:C$47, 2, FALSE)</f>
        <v>Customer Options</v>
      </c>
      <c r="G404" s="1417" t="s">
        <v>1783</v>
      </c>
      <c r="H404" s="1418" t="s">
        <v>1106</v>
      </c>
      <c r="I404" s="1421" t="s">
        <v>354</v>
      </c>
      <c r="J404" s="1422" t="s">
        <v>145</v>
      </c>
      <c r="K404" s="1423">
        <v>2</v>
      </c>
      <c r="L404" s="366"/>
      <c r="M404" s="366"/>
      <c r="N404" s="366"/>
      <c r="O404" s="1552"/>
      <c r="P404" s="1553"/>
      <c r="Q404" s="1554"/>
      <c r="R404" s="1392">
        <v>2.7000000000000001E-3</v>
      </c>
      <c r="S404" s="367">
        <v>5.4000000000000003E-3</v>
      </c>
      <c r="T404" s="367">
        <v>8.2000000000000007E-3</v>
      </c>
      <c r="U404" s="367">
        <v>1.09E-2</v>
      </c>
      <c r="V404" s="367">
        <v>1.37E-2</v>
      </c>
      <c r="W404" s="367">
        <v>1.6400000000000001E-2</v>
      </c>
      <c r="X404" s="367">
        <v>1.9099999999999999E-2</v>
      </c>
      <c r="Y404" s="367">
        <v>2.1899999999999999E-2</v>
      </c>
      <c r="Z404" s="367">
        <v>2.46E-2</v>
      </c>
      <c r="AA404" s="367">
        <v>2.7400000000000001E-2</v>
      </c>
      <c r="AB404" s="367">
        <v>3.0099999999999998E-2</v>
      </c>
      <c r="AC404" s="367">
        <v>3.0099999999999998E-2</v>
      </c>
      <c r="AD404" s="367">
        <v>3.0099999999999998E-2</v>
      </c>
      <c r="AE404" s="367">
        <v>3.0099999999999998E-2</v>
      </c>
      <c r="AF404" s="367">
        <v>3.0099999999999998E-2</v>
      </c>
      <c r="AG404" s="367">
        <v>3.0099999999999998E-2</v>
      </c>
      <c r="AH404" s="367">
        <v>3.0099999999999998E-2</v>
      </c>
      <c r="AI404" s="367">
        <v>3.0099999999999998E-2</v>
      </c>
      <c r="AJ404" s="367">
        <v>3.0099999999999998E-2</v>
      </c>
      <c r="AK404" s="367">
        <v>3.0099999999999998E-2</v>
      </c>
      <c r="AL404" s="367">
        <v>3.0099999999999998E-2</v>
      </c>
      <c r="AM404" s="367">
        <v>3.0099999999999998E-2</v>
      </c>
      <c r="AN404" s="367">
        <v>3.0099999999999998E-2</v>
      </c>
      <c r="AO404" s="367">
        <v>3.0099999999999998E-2</v>
      </c>
      <c r="AP404" s="367">
        <v>3.0099999999999998E-2</v>
      </c>
      <c r="AQ404" s="367">
        <v>3.0099999999999998E-2</v>
      </c>
      <c r="AR404" s="367">
        <v>3.0099999999999998E-2</v>
      </c>
      <c r="AS404" s="367">
        <v>3.0099999999999998E-2</v>
      </c>
      <c r="AT404" s="367">
        <v>3.0099999999999998E-2</v>
      </c>
      <c r="AU404" s="367">
        <v>3.0099999999999998E-2</v>
      </c>
      <c r="AV404" s="367">
        <v>3.0099999999999998E-2</v>
      </c>
      <c r="AW404" s="367">
        <v>3.0099999999999998E-2</v>
      </c>
      <c r="AX404" s="367">
        <v>3.0099999999999998E-2</v>
      </c>
      <c r="AY404" s="367">
        <v>3.0099999999999998E-2</v>
      </c>
      <c r="AZ404" s="367">
        <v>3.0099999999999998E-2</v>
      </c>
      <c r="BA404" s="367">
        <v>3.0099999999999998E-2</v>
      </c>
      <c r="BB404" s="367">
        <v>3.0099999999999998E-2</v>
      </c>
      <c r="BC404" s="367">
        <v>3.0099999999999998E-2</v>
      </c>
      <c r="BD404" s="367">
        <v>3.0099999999999998E-2</v>
      </c>
      <c r="BE404" s="367">
        <v>3.0099999999999998E-2</v>
      </c>
      <c r="BF404" s="367">
        <v>3.0099999999999998E-2</v>
      </c>
      <c r="BG404" s="367">
        <v>3.0099999999999998E-2</v>
      </c>
      <c r="BH404" s="367">
        <v>3.0099999999999998E-2</v>
      </c>
      <c r="BI404" s="367">
        <v>3.0099999999999998E-2</v>
      </c>
      <c r="BJ404" s="367">
        <v>3.0099999999999998E-2</v>
      </c>
      <c r="BK404" s="367">
        <v>3.0099999999999998E-2</v>
      </c>
      <c r="BL404" s="367">
        <v>3.0099999999999998E-2</v>
      </c>
      <c r="BM404" s="367">
        <v>3.0099999999999998E-2</v>
      </c>
      <c r="BN404" s="367">
        <v>3.0099999999999998E-2</v>
      </c>
      <c r="BO404" s="367">
        <v>3.0099999999999998E-2</v>
      </c>
      <c r="BP404" s="368"/>
      <c r="BQ404" s="355"/>
      <c r="BR404" s="355"/>
      <c r="BS404" s="355"/>
      <c r="BT404" s="355"/>
      <c r="BU404" s="355"/>
      <c r="BV404" s="355"/>
      <c r="BW404" s="355"/>
      <c r="BX404" s="355"/>
      <c r="BY404" s="355"/>
      <c r="BZ404" s="355"/>
      <c r="CA404" s="355"/>
      <c r="CB404" s="355"/>
      <c r="CC404" s="355"/>
      <c r="CD404" s="355"/>
      <c r="CE404" s="355"/>
      <c r="CF404" s="355"/>
      <c r="CG404" s="355"/>
      <c r="CH404" s="355"/>
      <c r="CI404" s="355"/>
      <c r="CJ404" s="355"/>
      <c r="CK404" s="355"/>
      <c r="CL404" s="355"/>
      <c r="CM404" s="355"/>
      <c r="CN404" s="356"/>
    </row>
    <row r="405" spans="2:92" ht="14.4" thickBot="1" x14ac:dyDescent="0.3">
      <c r="B40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5" s="1417" t="s">
        <v>2066</v>
      </c>
      <c r="D405" s="1418" t="s">
        <v>2065</v>
      </c>
      <c r="E405" s="1419" t="s">
        <v>777</v>
      </c>
      <c r="F405" s="1420" t="str">
        <f>VLOOKUP(TBL5_OptBen[[#This Row],[Option Type (defined list)]],'Option Typs_Grps'!B$2:C$47, 2, FALSE)</f>
        <v>Customer Options</v>
      </c>
      <c r="G405" s="1417" t="s">
        <v>1783</v>
      </c>
      <c r="H405" s="1418" t="s">
        <v>1106</v>
      </c>
      <c r="I405" s="1421" t="s">
        <v>354</v>
      </c>
      <c r="J405" s="1422" t="s">
        <v>145</v>
      </c>
      <c r="K405" s="1423">
        <v>2</v>
      </c>
      <c r="L405" s="366"/>
      <c r="M405" s="366"/>
      <c r="N405" s="366"/>
      <c r="O405" s="1552"/>
      <c r="P405" s="1553"/>
      <c r="Q405" s="1554"/>
      <c r="R405" s="1392">
        <v>0.28870000000000001</v>
      </c>
      <c r="S405" s="367">
        <v>0.57750000000000001</v>
      </c>
      <c r="T405" s="367">
        <v>0.86629999999999996</v>
      </c>
      <c r="U405" s="367">
        <v>1.1551</v>
      </c>
      <c r="V405" s="367">
        <v>1.4440000000000002</v>
      </c>
      <c r="W405" s="367">
        <v>1.7327000000000001</v>
      </c>
      <c r="X405" s="367">
        <v>2.0215000000000001</v>
      </c>
      <c r="Y405" s="367">
        <v>2.3102999999999998</v>
      </c>
      <c r="Z405" s="367">
        <v>2.5991</v>
      </c>
      <c r="AA405" s="367">
        <v>2.8880000000000003</v>
      </c>
      <c r="AB405" s="367">
        <v>2.9020000000000001</v>
      </c>
      <c r="AC405" s="367">
        <v>2.9159999999999999</v>
      </c>
      <c r="AD405" s="367">
        <v>2.9029999999999996</v>
      </c>
      <c r="AE405" s="367">
        <v>2.9450000000000003</v>
      </c>
      <c r="AF405" s="367">
        <v>2.9590000000000001</v>
      </c>
      <c r="AG405" s="367">
        <v>2.9740000000000002</v>
      </c>
      <c r="AH405" s="367">
        <v>2.988</v>
      </c>
      <c r="AI405" s="367">
        <v>3.0030000000000001</v>
      </c>
      <c r="AJ405" s="367">
        <v>3.0169999999999999</v>
      </c>
      <c r="AK405" s="367">
        <v>3.0310000000000001</v>
      </c>
      <c r="AL405" s="367">
        <v>3.0460000000000003</v>
      </c>
      <c r="AM405" s="367">
        <v>3.06</v>
      </c>
      <c r="AN405" s="367">
        <v>3.0750999999999999</v>
      </c>
      <c r="AO405" s="367">
        <v>3.0895999999999999</v>
      </c>
      <c r="AP405" s="367">
        <v>3.1040000000000001</v>
      </c>
      <c r="AQ405" s="367">
        <v>3.1185</v>
      </c>
      <c r="AR405" s="367">
        <v>3.133</v>
      </c>
      <c r="AS405" s="367">
        <v>3.1472999999999995</v>
      </c>
      <c r="AT405" s="367">
        <v>3.1617000000000002</v>
      </c>
      <c r="AU405" s="367">
        <v>3.1762000000000001</v>
      </c>
      <c r="AV405" s="367">
        <v>3.1905999999999999</v>
      </c>
      <c r="AW405" s="367">
        <v>3.2050999999999998</v>
      </c>
      <c r="AX405" s="367">
        <v>3.2195</v>
      </c>
      <c r="AY405" s="367">
        <v>3.234</v>
      </c>
      <c r="AZ405" s="367">
        <v>3.2484000000000002</v>
      </c>
      <c r="BA405" s="367">
        <v>3.2627999999999999</v>
      </c>
      <c r="BB405" s="367">
        <v>3.2773000000000003</v>
      </c>
      <c r="BC405" s="367">
        <v>3.2197</v>
      </c>
      <c r="BD405" s="367">
        <v>3.3060999999999998</v>
      </c>
      <c r="BE405" s="367">
        <v>3.3205999999999998</v>
      </c>
      <c r="BF405" s="367">
        <v>3.335</v>
      </c>
      <c r="BG405" s="367">
        <v>3.3494999999999999</v>
      </c>
      <c r="BH405" s="367">
        <v>3.3639999999999999</v>
      </c>
      <c r="BI405" s="367">
        <v>3.3783000000000003</v>
      </c>
      <c r="BJ405" s="367">
        <v>3.3927999999999998</v>
      </c>
      <c r="BK405" s="367">
        <v>3.4072</v>
      </c>
      <c r="BL405" s="367">
        <v>3.4217</v>
      </c>
      <c r="BM405" s="367">
        <v>3.4360999999999997</v>
      </c>
      <c r="BN405" s="367">
        <v>3.4504999999999999</v>
      </c>
      <c r="BO405" s="367">
        <v>3.4649999999999999</v>
      </c>
      <c r="BP405" s="368"/>
      <c r="BQ405" s="355"/>
      <c r="BR405" s="355"/>
      <c r="BS405" s="355"/>
      <c r="BT405" s="355"/>
      <c r="BU405" s="355"/>
      <c r="BV405" s="355"/>
      <c r="BW405" s="355"/>
      <c r="BX405" s="355"/>
      <c r="BY405" s="355"/>
      <c r="BZ405" s="355"/>
      <c r="CA405" s="355"/>
      <c r="CB405" s="355"/>
      <c r="CC405" s="355"/>
      <c r="CD405" s="355"/>
      <c r="CE405" s="355"/>
      <c r="CF405" s="355"/>
      <c r="CG405" s="355"/>
      <c r="CH405" s="355"/>
      <c r="CI405" s="355"/>
      <c r="CJ405" s="355"/>
      <c r="CK405" s="355"/>
      <c r="CL405" s="355"/>
      <c r="CM405" s="355"/>
      <c r="CN405" s="356"/>
    </row>
    <row r="406" spans="2:92" ht="14.4" thickBot="1" x14ac:dyDescent="0.3">
      <c r="B40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6" s="1417" t="s">
        <v>2064</v>
      </c>
      <c r="D406" s="1418" t="s">
        <v>2063</v>
      </c>
      <c r="E406" s="1419" t="s">
        <v>777</v>
      </c>
      <c r="F406" s="1420" t="str">
        <f>VLOOKUP(TBL5_OptBen[[#This Row],[Option Type (defined list)]],'Option Typs_Grps'!B$2:C$47, 2, FALSE)</f>
        <v>Customer Options</v>
      </c>
      <c r="G406" s="1417" t="s">
        <v>1783</v>
      </c>
      <c r="H406" s="1418" t="s">
        <v>1106</v>
      </c>
      <c r="I406" s="1421" t="s">
        <v>354</v>
      </c>
      <c r="J406" s="1422" t="s">
        <v>145</v>
      </c>
      <c r="K406" s="1423">
        <v>2</v>
      </c>
      <c r="L406" s="366"/>
      <c r="M406" s="366"/>
      <c r="N406" s="366"/>
      <c r="O406" s="1552"/>
      <c r="P406" s="1553"/>
      <c r="Q406" s="1554"/>
      <c r="R406" s="1392">
        <v>6.0399999999999995E-2</v>
      </c>
      <c r="S406" s="367">
        <v>0.12079999999999999</v>
      </c>
      <c r="T406" s="367">
        <v>0.18130000000000002</v>
      </c>
      <c r="U406" s="367">
        <v>0.24180000000000001</v>
      </c>
      <c r="V406" s="367">
        <v>0.30230000000000001</v>
      </c>
      <c r="W406" s="367">
        <v>0.36270000000000002</v>
      </c>
      <c r="X406" s="367">
        <v>0.42330000000000001</v>
      </c>
      <c r="Y406" s="367">
        <v>0.48370000000000002</v>
      </c>
      <c r="Z406" s="367">
        <v>0.54420000000000002</v>
      </c>
      <c r="AA406" s="367">
        <v>0.60470000000000002</v>
      </c>
      <c r="AB406" s="367">
        <v>0.66520000000000001</v>
      </c>
      <c r="AC406" s="367">
        <v>0.72560000000000002</v>
      </c>
      <c r="AD406" s="367">
        <v>0.72560000000000002</v>
      </c>
      <c r="AE406" s="367">
        <v>0.72560000000000002</v>
      </c>
      <c r="AF406" s="367">
        <v>0.72560000000000002</v>
      </c>
      <c r="AG406" s="367">
        <v>0.72560000000000002</v>
      </c>
      <c r="AH406" s="367">
        <v>0.72560000000000002</v>
      </c>
      <c r="AI406" s="367">
        <v>0.72560000000000002</v>
      </c>
      <c r="AJ406" s="367">
        <v>0.72560000000000002</v>
      </c>
      <c r="AK406" s="367">
        <v>0.72560000000000002</v>
      </c>
      <c r="AL406" s="367">
        <v>0.72560000000000002</v>
      </c>
      <c r="AM406" s="367">
        <v>0.72560000000000002</v>
      </c>
      <c r="AN406" s="367">
        <v>0.72560000000000002</v>
      </c>
      <c r="AO406" s="367">
        <v>0.72560000000000002</v>
      </c>
      <c r="AP406" s="367">
        <v>0.72560000000000002</v>
      </c>
      <c r="AQ406" s="367">
        <v>0.72560000000000002</v>
      </c>
      <c r="AR406" s="367">
        <v>0.72560000000000002</v>
      </c>
      <c r="AS406" s="367">
        <v>0.72560000000000002</v>
      </c>
      <c r="AT406" s="367">
        <v>0.72560000000000002</v>
      </c>
      <c r="AU406" s="367">
        <v>0.72560000000000002</v>
      </c>
      <c r="AV406" s="367">
        <v>0.72560000000000002</v>
      </c>
      <c r="AW406" s="367">
        <v>0.72560000000000002</v>
      </c>
      <c r="AX406" s="367">
        <v>0.72560000000000002</v>
      </c>
      <c r="AY406" s="367">
        <v>0.72560000000000002</v>
      </c>
      <c r="AZ406" s="367">
        <v>0.72560000000000002</v>
      </c>
      <c r="BA406" s="367">
        <v>0.72560000000000002</v>
      </c>
      <c r="BB406" s="367">
        <v>0.72560000000000002</v>
      </c>
      <c r="BC406" s="367">
        <v>0.72560000000000002</v>
      </c>
      <c r="BD406" s="367">
        <v>0.72560000000000002</v>
      </c>
      <c r="BE406" s="367">
        <v>0.72560000000000002</v>
      </c>
      <c r="BF406" s="367">
        <v>0.72560000000000002</v>
      </c>
      <c r="BG406" s="367">
        <v>0.72560000000000002</v>
      </c>
      <c r="BH406" s="367">
        <v>0.72560000000000002</v>
      </c>
      <c r="BI406" s="367">
        <v>0.72560000000000002</v>
      </c>
      <c r="BJ406" s="367">
        <v>0.72560000000000002</v>
      </c>
      <c r="BK406" s="367">
        <v>0.72560000000000002</v>
      </c>
      <c r="BL406" s="367">
        <v>0.72560000000000002</v>
      </c>
      <c r="BM406" s="367">
        <v>0.72560000000000002</v>
      </c>
      <c r="BN406" s="367">
        <v>0.72560000000000002</v>
      </c>
      <c r="BO406" s="367">
        <v>0.72560000000000002</v>
      </c>
      <c r="BP406" s="368"/>
      <c r="BQ406" s="355"/>
      <c r="BR406" s="355"/>
      <c r="BS406" s="355"/>
      <c r="BT406" s="355"/>
      <c r="BU406" s="355"/>
      <c r="BV406" s="355"/>
      <c r="BW406" s="355"/>
      <c r="BX406" s="355"/>
      <c r="BY406" s="355"/>
      <c r="BZ406" s="355"/>
      <c r="CA406" s="355"/>
      <c r="CB406" s="355"/>
      <c r="CC406" s="355"/>
      <c r="CD406" s="355"/>
      <c r="CE406" s="355"/>
      <c r="CF406" s="355"/>
      <c r="CG406" s="355"/>
      <c r="CH406" s="355"/>
      <c r="CI406" s="355"/>
      <c r="CJ406" s="355"/>
      <c r="CK406" s="355"/>
      <c r="CL406" s="355"/>
      <c r="CM406" s="355"/>
      <c r="CN406" s="356"/>
    </row>
    <row r="407" spans="2:92" ht="14.4" thickBot="1" x14ac:dyDescent="0.3">
      <c r="B40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7" s="1417" t="s">
        <v>2062</v>
      </c>
      <c r="D407" s="1418" t="s">
        <v>2061</v>
      </c>
      <c r="E407" s="1419" t="s">
        <v>1235</v>
      </c>
      <c r="F407" s="1420" t="str">
        <f>VLOOKUP(TBL5_OptBen[[#This Row],[Option Type (defined list)]],'Option Typs_Grps'!B$2:C$47, 2, FALSE)</f>
        <v>Customer Options</v>
      </c>
      <c r="G407" s="1417" t="s">
        <v>1783</v>
      </c>
      <c r="H407" s="1418" t="s">
        <v>1106</v>
      </c>
      <c r="I407" s="1421" t="s">
        <v>354</v>
      </c>
      <c r="J407" s="1422" t="s">
        <v>145</v>
      </c>
      <c r="K407" s="1423">
        <v>2</v>
      </c>
      <c r="L407" s="366"/>
      <c r="M407" s="366"/>
      <c r="N407" s="366"/>
      <c r="O407" s="1552"/>
      <c r="P407" s="1553"/>
      <c r="Q407" s="1554"/>
      <c r="R407" s="1392">
        <v>1.1300000000000001E-2</v>
      </c>
      <c r="S407" s="367">
        <v>2.2600000000000002E-2</v>
      </c>
      <c r="T407" s="367">
        <v>3.3999999999999996E-2</v>
      </c>
      <c r="U407" s="367">
        <v>4.53E-2</v>
      </c>
      <c r="V407" s="367">
        <v>5.6599999999999998E-2</v>
      </c>
      <c r="W407" s="367">
        <v>6.7999999999999991E-2</v>
      </c>
      <c r="X407" s="367">
        <v>7.9300000000000009E-2</v>
      </c>
      <c r="Y407" s="367">
        <v>9.06E-2</v>
      </c>
      <c r="Z407" s="367">
        <v>0.10200000000000001</v>
      </c>
      <c r="AA407" s="367">
        <v>0.1133</v>
      </c>
      <c r="AB407" s="367">
        <v>0.12459999999999999</v>
      </c>
      <c r="AC407" s="367">
        <v>0.13599999999999998</v>
      </c>
      <c r="AD407" s="367">
        <v>0.14729999999999999</v>
      </c>
      <c r="AE407" s="367">
        <v>0.15769999999999998</v>
      </c>
      <c r="AF407" s="367">
        <v>0.16999999999999998</v>
      </c>
      <c r="AG407" s="367">
        <v>0.18130000000000002</v>
      </c>
      <c r="AH407" s="367">
        <v>0.19269999999999998</v>
      </c>
      <c r="AI407" s="367">
        <v>0.2041</v>
      </c>
      <c r="AJ407" s="367">
        <v>0.2145</v>
      </c>
      <c r="AK407" s="367">
        <v>0.22670000000000001</v>
      </c>
      <c r="AL407" s="367">
        <v>0.23809999999999998</v>
      </c>
      <c r="AM407" s="367">
        <v>0.24940000000000001</v>
      </c>
      <c r="AN407" s="367">
        <v>0.26069999999999999</v>
      </c>
      <c r="AO407" s="367">
        <v>0.27210000000000001</v>
      </c>
      <c r="AP407" s="367">
        <v>0.28339999999999999</v>
      </c>
      <c r="AQ407" s="367">
        <v>0.28339999999999999</v>
      </c>
      <c r="AR407" s="367">
        <v>0.28339999999999999</v>
      </c>
      <c r="AS407" s="367">
        <v>0.28339999999999999</v>
      </c>
      <c r="AT407" s="367">
        <v>0.28339999999999999</v>
      </c>
      <c r="AU407" s="367">
        <v>0.28339999999999999</v>
      </c>
      <c r="AV407" s="367">
        <v>0.28339999999999999</v>
      </c>
      <c r="AW407" s="367">
        <v>0.28339999999999999</v>
      </c>
      <c r="AX407" s="367">
        <v>0.28339999999999999</v>
      </c>
      <c r="AY407" s="367">
        <v>0.28339999999999999</v>
      </c>
      <c r="AZ407" s="367">
        <v>0.28339999999999999</v>
      </c>
      <c r="BA407" s="367">
        <v>0.28339999999999999</v>
      </c>
      <c r="BB407" s="367">
        <v>0.28339999999999999</v>
      </c>
      <c r="BC407" s="367">
        <v>0.28339999999999999</v>
      </c>
      <c r="BD407" s="367">
        <v>0.28339999999999999</v>
      </c>
      <c r="BE407" s="367">
        <v>0.28339999999999999</v>
      </c>
      <c r="BF407" s="367">
        <v>0.28339999999999999</v>
      </c>
      <c r="BG407" s="367">
        <v>0.28339999999999999</v>
      </c>
      <c r="BH407" s="367">
        <v>0.28339999999999999</v>
      </c>
      <c r="BI407" s="367">
        <v>0.28339999999999999</v>
      </c>
      <c r="BJ407" s="367">
        <v>0.28339999999999999</v>
      </c>
      <c r="BK407" s="367">
        <v>0.28339999999999999</v>
      </c>
      <c r="BL407" s="367">
        <v>0.28339999999999999</v>
      </c>
      <c r="BM407" s="367">
        <v>0.28339999999999999</v>
      </c>
      <c r="BN407" s="367">
        <v>0.28339999999999999</v>
      </c>
      <c r="BO407" s="367">
        <v>0.28339999999999999</v>
      </c>
      <c r="BP407" s="368"/>
      <c r="BQ407" s="355"/>
      <c r="BR407" s="355"/>
      <c r="BS407" s="355"/>
      <c r="BT407" s="355"/>
      <c r="BU407" s="355"/>
      <c r="BV407" s="355"/>
      <c r="BW407" s="355"/>
      <c r="BX407" s="355"/>
      <c r="BY407" s="355"/>
      <c r="BZ407" s="355"/>
      <c r="CA407" s="355"/>
      <c r="CB407" s="355"/>
      <c r="CC407" s="355"/>
      <c r="CD407" s="355"/>
      <c r="CE407" s="355"/>
      <c r="CF407" s="355"/>
      <c r="CG407" s="355"/>
      <c r="CH407" s="355"/>
      <c r="CI407" s="355"/>
      <c r="CJ407" s="355"/>
      <c r="CK407" s="355"/>
      <c r="CL407" s="355"/>
      <c r="CM407" s="355"/>
      <c r="CN407" s="356"/>
    </row>
    <row r="408" spans="2:92" ht="14.4" thickBot="1" x14ac:dyDescent="0.3">
      <c r="B40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8" s="1417" t="s">
        <v>2060</v>
      </c>
      <c r="D408" s="1418" t="s">
        <v>2059</v>
      </c>
      <c r="E408" s="1419" t="s">
        <v>777</v>
      </c>
      <c r="F408" s="1420" t="str">
        <f>VLOOKUP(TBL5_OptBen[[#This Row],[Option Type (defined list)]],'Option Typs_Grps'!B$2:C$47, 2, FALSE)</f>
        <v>Customer Options</v>
      </c>
      <c r="G408" s="1417" t="s">
        <v>1783</v>
      </c>
      <c r="H408" s="1418" t="s">
        <v>1106</v>
      </c>
      <c r="I408" s="1421" t="s">
        <v>354</v>
      </c>
      <c r="J408" s="1422" t="s">
        <v>145</v>
      </c>
      <c r="K408" s="1423">
        <v>2</v>
      </c>
      <c r="L408" s="366"/>
      <c r="M408" s="366"/>
      <c r="N408" s="366"/>
      <c r="O408" s="1552"/>
      <c r="P408" s="1553"/>
      <c r="Q408" s="1554"/>
      <c r="R408" s="1392">
        <v>2.5000000000000001E-3</v>
      </c>
      <c r="S408" s="367">
        <v>5.1999999999999998E-3</v>
      </c>
      <c r="T408" s="367">
        <v>7.8000000000000005E-3</v>
      </c>
      <c r="U408" s="367">
        <v>1.0499999999999999E-2</v>
      </c>
      <c r="V408" s="367">
        <v>1.3100000000000001E-2</v>
      </c>
      <c r="W408" s="367">
        <v>1.5700000000000002E-2</v>
      </c>
      <c r="X408" s="367">
        <v>1.84E-2</v>
      </c>
      <c r="Y408" s="367">
        <v>2.1100000000000001E-2</v>
      </c>
      <c r="Z408" s="367">
        <v>2.3599999999999999E-2</v>
      </c>
      <c r="AA408" s="367">
        <v>2.6299999999999997E-2</v>
      </c>
      <c r="AB408" s="367">
        <v>2.9000000000000001E-2</v>
      </c>
      <c r="AC408" s="367">
        <v>3.1600000000000003E-2</v>
      </c>
      <c r="AD408" s="367">
        <v>3.4200000000000001E-2</v>
      </c>
      <c r="AE408" s="367">
        <v>3.6799999999999999E-2</v>
      </c>
      <c r="AF408" s="367">
        <v>3.95E-2</v>
      </c>
      <c r="AG408" s="367">
        <v>4.2200000000000001E-2</v>
      </c>
      <c r="AH408" s="367">
        <v>4.4700000000000004E-2</v>
      </c>
      <c r="AI408" s="367">
        <v>4.7400000000000005E-2</v>
      </c>
      <c r="AJ408" s="367">
        <v>5.0099999999999999E-2</v>
      </c>
      <c r="AK408" s="367">
        <v>5.2699999999999997E-2</v>
      </c>
      <c r="AL408" s="367">
        <v>5.5299999999999995E-2</v>
      </c>
      <c r="AM408" s="367">
        <v>5.8000000000000003E-2</v>
      </c>
      <c r="AN408" s="367">
        <v>6.0600000000000001E-2</v>
      </c>
      <c r="AO408" s="367">
        <v>6.3299999999999995E-2</v>
      </c>
      <c r="AP408" s="367">
        <v>6.6000000000000003E-2</v>
      </c>
      <c r="AQ408" s="367">
        <v>5.2699999999999997E-2</v>
      </c>
      <c r="AR408" s="367">
        <v>5.5299999999999995E-2</v>
      </c>
      <c r="AS408" s="367">
        <v>5.8000000000000003E-2</v>
      </c>
      <c r="AT408" s="367">
        <v>6.0600000000000001E-2</v>
      </c>
      <c r="AU408" s="367">
        <v>6.3299999999999995E-2</v>
      </c>
      <c r="AV408" s="367">
        <v>6.6000000000000003E-2</v>
      </c>
      <c r="AW408" s="367">
        <v>6.8499999999999991E-2</v>
      </c>
      <c r="AX408" s="367">
        <v>7.1199999999999999E-2</v>
      </c>
      <c r="AY408" s="367">
        <v>7.3800000000000004E-2</v>
      </c>
      <c r="AZ408" s="367">
        <v>7.6499999999999999E-2</v>
      </c>
      <c r="BA408" s="367">
        <v>7.9100000000000004E-2</v>
      </c>
      <c r="BB408" s="367">
        <v>8.1699999999999995E-2</v>
      </c>
      <c r="BC408" s="367">
        <v>8.4400000000000003E-2</v>
      </c>
      <c r="BD408" s="367">
        <v>8.7099999999999997E-2</v>
      </c>
      <c r="BE408" s="367">
        <v>8.9599999999999999E-2</v>
      </c>
      <c r="BF408" s="367">
        <v>9.2299999999999993E-2</v>
      </c>
      <c r="BG408" s="367">
        <v>9.5000000000000001E-2</v>
      </c>
      <c r="BH408" s="367">
        <v>9.7600000000000006E-2</v>
      </c>
      <c r="BI408" s="367">
        <v>0.1002</v>
      </c>
      <c r="BJ408" s="367">
        <v>0.1028</v>
      </c>
      <c r="BK408" s="367">
        <v>0.1055</v>
      </c>
      <c r="BL408" s="367">
        <v>0.1082</v>
      </c>
      <c r="BM408" s="367">
        <v>0.11069999999999999</v>
      </c>
      <c r="BN408" s="367">
        <v>0.1134</v>
      </c>
      <c r="BO408" s="367">
        <v>0.11609999999999999</v>
      </c>
      <c r="BP408" s="368"/>
      <c r="BQ408" s="355"/>
      <c r="BR408" s="355"/>
      <c r="BS408" s="355"/>
      <c r="BT408" s="355"/>
      <c r="BU408" s="355"/>
      <c r="BV408" s="355"/>
      <c r="BW408" s="355"/>
      <c r="BX408" s="355"/>
      <c r="BY408" s="355"/>
      <c r="BZ408" s="355"/>
      <c r="CA408" s="355"/>
      <c r="CB408" s="355"/>
      <c r="CC408" s="355"/>
      <c r="CD408" s="355"/>
      <c r="CE408" s="355"/>
      <c r="CF408" s="355"/>
      <c r="CG408" s="355"/>
      <c r="CH408" s="355"/>
      <c r="CI408" s="355"/>
      <c r="CJ408" s="355"/>
      <c r="CK408" s="355"/>
      <c r="CL408" s="355"/>
      <c r="CM408" s="355"/>
      <c r="CN408" s="356"/>
    </row>
    <row r="409" spans="2:92" ht="14.4" thickBot="1" x14ac:dyDescent="0.3">
      <c r="B40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9" s="1417" t="s">
        <v>2058</v>
      </c>
      <c r="D409" s="1418" t="s">
        <v>2057</v>
      </c>
      <c r="E409" s="1419" t="s">
        <v>777</v>
      </c>
      <c r="F409" s="1420" t="str">
        <f>VLOOKUP(TBL5_OptBen[[#This Row],[Option Type (defined list)]],'Option Typs_Grps'!B$2:C$47, 2, FALSE)</f>
        <v>Customer Options</v>
      </c>
      <c r="G409" s="1417" t="s">
        <v>1783</v>
      </c>
      <c r="H409" s="1418" t="s">
        <v>1106</v>
      </c>
      <c r="I409" s="1421" t="s">
        <v>354</v>
      </c>
      <c r="J409" s="1422" t="s">
        <v>145</v>
      </c>
      <c r="K409" s="1423">
        <v>2</v>
      </c>
      <c r="L409" s="366"/>
      <c r="M409" s="366"/>
      <c r="N409" s="366"/>
      <c r="O409" s="1552"/>
      <c r="P409" s="1553"/>
      <c r="Q409" s="1554"/>
      <c r="R409" s="1392">
        <v>0</v>
      </c>
      <c r="S409" s="367">
        <v>0</v>
      </c>
      <c r="T409" s="367">
        <v>0</v>
      </c>
      <c r="U409" s="367">
        <v>0</v>
      </c>
      <c r="V409" s="367">
        <v>0</v>
      </c>
      <c r="W409" s="367">
        <v>0</v>
      </c>
      <c r="X409" s="367">
        <v>0</v>
      </c>
      <c r="Y409" s="367">
        <v>0</v>
      </c>
      <c r="Z409" s="367">
        <v>0</v>
      </c>
      <c r="AA409" s="367">
        <v>0</v>
      </c>
      <c r="AB409" s="367">
        <v>2.0133000000000001</v>
      </c>
      <c r="AC409" s="367">
        <v>2.0312999999999999</v>
      </c>
      <c r="AD409" s="367">
        <v>2.0485000000000002</v>
      </c>
      <c r="AE409" s="367">
        <v>2.0644999999999998</v>
      </c>
      <c r="AF409" s="367">
        <v>2.0794000000000001</v>
      </c>
      <c r="AG409" s="367">
        <v>2.0943000000000001</v>
      </c>
      <c r="AH409" s="367">
        <v>2.1091000000000002</v>
      </c>
      <c r="AI409" s="367">
        <v>2.1238000000000001</v>
      </c>
      <c r="AJ409" s="367">
        <v>2.1385000000000001</v>
      </c>
      <c r="AK409" s="367">
        <v>2.153</v>
      </c>
      <c r="AL409" s="367">
        <v>2.1675</v>
      </c>
      <c r="AM409" s="367">
        <v>2.1819000000000002</v>
      </c>
      <c r="AN409" s="367">
        <v>2.1962000000000002</v>
      </c>
      <c r="AO409" s="367">
        <v>2.2103999999999999</v>
      </c>
      <c r="AP409" s="367">
        <v>2.2244999999999999</v>
      </c>
      <c r="AQ409" s="367">
        <v>2.2385999999999999</v>
      </c>
      <c r="AR409" s="367">
        <v>2.2454999999999998</v>
      </c>
      <c r="AS409" s="367">
        <v>2.2519</v>
      </c>
      <c r="AT409" s="367">
        <v>2.2581000000000002</v>
      </c>
      <c r="AU409" s="367">
        <v>2.2641</v>
      </c>
      <c r="AV409" s="367">
        <v>2.2703000000000002</v>
      </c>
      <c r="AW409" s="367">
        <v>2.2764000000000002</v>
      </c>
      <c r="AX409" s="367">
        <v>2.2825000000000002</v>
      </c>
      <c r="AY409" s="367">
        <v>2.2884000000000002</v>
      </c>
      <c r="AZ409" s="367">
        <v>2.2942</v>
      </c>
      <c r="BA409" s="367">
        <v>2.3001</v>
      </c>
      <c r="BB409" s="367">
        <v>2.3062999999999998</v>
      </c>
      <c r="BC409" s="367">
        <v>2.3125</v>
      </c>
      <c r="BD409" s="367">
        <v>2.319</v>
      </c>
      <c r="BE409" s="367">
        <v>2.3256000000000001</v>
      </c>
      <c r="BF409" s="367">
        <v>2.3325</v>
      </c>
      <c r="BG409" s="367">
        <v>2.3397000000000001</v>
      </c>
      <c r="BH409" s="367">
        <v>2.3468</v>
      </c>
      <c r="BI409" s="367">
        <v>2.3538000000000001</v>
      </c>
      <c r="BJ409" s="367">
        <v>2.3609</v>
      </c>
      <c r="BK409" s="367">
        <v>2.3677000000000001</v>
      </c>
      <c r="BL409" s="367">
        <v>2.3746</v>
      </c>
      <c r="BM409" s="367">
        <v>2.3814000000000002</v>
      </c>
      <c r="BN409" s="367">
        <v>2.3881999999999999</v>
      </c>
      <c r="BO409" s="367">
        <v>2.3948999999999998</v>
      </c>
      <c r="BP409" s="368"/>
      <c r="BQ409" s="355"/>
      <c r="BR409" s="355"/>
      <c r="BS409" s="355"/>
      <c r="BT409" s="355"/>
      <c r="BU409" s="355"/>
      <c r="BV409" s="355"/>
      <c r="BW409" s="355"/>
      <c r="BX409" s="355"/>
      <c r="BY409" s="355"/>
      <c r="BZ409" s="355"/>
      <c r="CA409" s="355"/>
      <c r="CB409" s="355"/>
      <c r="CC409" s="355"/>
      <c r="CD409" s="355"/>
      <c r="CE409" s="355"/>
      <c r="CF409" s="355"/>
      <c r="CG409" s="355"/>
      <c r="CH409" s="355"/>
      <c r="CI409" s="355"/>
      <c r="CJ409" s="355"/>
      <c r="CK409" s="355"/>
      <c r="CL409" s="355"/>
      <c r="CM409" s="355"/>
      <c r="CN409" s="356"/>
    </row>
    <row r="410" spans="2:92" ht="14.4" thickBot="1" x14ac:dyDescent="0.3">
      <c r="B41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0" s="1417" t="s">
        <v>2056</v>
      </c>
      <c r="D410" s="1418" t="s">
        <v>2055</v>
      </c>
      <c r="E410" s="1419" t="s">
        <v>777</v>
      </c>
      <c r="F410" s="1420" t="str">
        <f>VLOOKUP(TBL5_OptBen[[#This Row],[Option Type (defined list)]],'Option Typs_Grps'!B$2:C$47, 2, FALSE)</f>
        <v>Customer Options</v>
      </c>
      <c r="G410" s="1417" t="s">
        <v>1783</v>
      </c>
      <c r="H410" s="1418" t="s">
        <v>1106</v>
      </c>
      <c r="I410" s="1421" t="s">
        <v>354</v>
      </c>
      <c r="J410" s="1422" t="s">
        <v>145</v>
      </c>
      <c r="K410" s="1423">
        <v>2</v>
      </c>
      <c r="L410" s="366"/>
      <c r="M410" s="366"/>
      <c r="N410" s="366"/>
      <c r="O410" s="1552"/>
      <c r="P410" s="1553"/>
      <c r="Q410" s="1554"/>
      <c r="R410" s="1392">
        <v>1.4999999999999999E-2</v>
      </c>
      <c r="S410" s="367">
        <v>0.03</v>
      </c>
      <c r="T410" s="367">
        <v>4.4999999999999998E-2</v>
      </c>
      <c r="U410" s="367">
        <v>0.06</v>
      </c>
      <c r="V410" s="367">
        <v>7.5000000000000011E-2</v>
      </c>
      <c r="W410" s="367">
        <v>7.5000000000000011E-2</v>
      </c>
      <c r="X410" s="367">
        <v>7.5000000000000011E-2</v>
      </c>
      <c r="Y410" s="367">
        <v>7.5000000000000011E-2</v>
      </c>
      <c r="Z410" s="367">
        <v>7.5000000000000011E-2</v>
      </c>
      <c r="AA410" s="367">
        <v>7.5000000000000011E-2</v>
      </c>
      <c r="AB410" s="367">
        <v>7.5000000000000011E-2</v>
      </c>
      <c r="AC410" s="367">
        <v>7.5000000000000011E-2</v>
      </c>
      <c r="AD410" s="367">
        <v>7.5000000000000011E-2</v>
      </c>
      <c r="AE410" s="367">
        <v>7.5000000000000011E-2</v>
      </c>
      <c r="AF410" s="367">
        <v>7.5000000000000011E-2</v>
      </c>
      <c r="AG410" s="367">
        <v>7.5000000000000011E-2</v>
      </c>
      <c r="AH410" s="367">
        <v>7.5000000000000011E-2</v>
      </c>
      <c r="AI410" s="367">
        <v>7.5000000000000011E-2</v>
      </c>
      <c r="AJ410" s="367">
        <v>7.5000000000000011E-2</v>
      </c>
      <c r="AK410" s="367">
        <v>7.5000000000000011E-2</v>
      </c>
      <c r="AL410" s="367">
        <v>7.5000000000000011E-2</v>
      </c>
      <c r="AM410" s="367">
        <v>7.5000000000000011E-2</v>
      </c>
      <c r="AN410" s="367">
        <v>7.5000000000000011E-2</v>
      </c>
      <c r="AO410" s="367">
        <v>7.5000000000000011E-2</v>
      </c>
      <c r="AP410" s="367">
        <v>7.5000000000000011E-2</v>
      </c>
      <c r="AQ410" s="367">
        <v>7.5000000000000011E-2</v>
      </c>
      <c r="AR410" s="367">
        <v>7.5000000000000011E-2</v>
      </c>
      <c r="AS410" s="367">
        <v>7.5000000000000011E-2</v>
      </c>
      <c r="AT410" s="367">
        <v>7.5000000000000011E-2</v>
      </c>
      <c r="AU410" s="367">
        <v>7.5000000000000011E-2</v>
      </c>
      <c r="AV410" s="367">
        <v>7.5000000000000011E-2</v>
      </c>
      <c r="AW410" s="367">
        <v>7.5000000000000011E-2</v>
      </c>
      <c r="AX410" s="367">
        <v>7.5000000000000011E-2</v>
      </c>
      <c r="AY410" s="367">
        <v>7.5000000000000011E-2</v>
      </c>
      <c r="AZ410" s="367">
        <v>7.5000000000000011E-2</v>
      </c>
      <c r="BA410" s="367">
        <v>7.5000000000000011E-2</v>
      </c>
      <c r="BB410" s="367">
        <v>7.5000000000000011E-2</v>
      </c>
      <c r="BC410" s="367">
        <v>7.5000000000000011E-2</v>
      </c>
      <c r="BD410" s="367">
        <v>7.5000000000000011E-2</v>
      </c>
      <c r="BE410" s="367">
        <v>7.5000000000000011E-2</v>
      </c>
      <c r="BF410" s="367">
        <v>7.5000000000000011E-2</v>
      </c>
      <c r="BG410" s="367">
        <v>7.5000000000000011E-2</v>
      </c>
      <c r="BH410" s="367">
        <v>7.5000000000000011E-2</v>
      </c>
      <c r="BI410" s="367">
        <v>7.5000000000000011E-2</v>
      </c>
      <c r="BJ410" s="367">
        <v>7.5000000000000011E-2</v>
      </c>
      <c r="BK410" s="367">
        <v>7.5000000000000011E-2</v>
      </c>
      <c r="BL410" s="367">
        <v>7.5000000000000011E-2</v>
      </c>
      <c r="BM410" s="367">
        <v>7.5000000000000011E-2</v>
      </c>
      <c r="BN410" s="367">
        <v>7.5000000000000011E-2</v>
      </c>
      <c r="BO410" s="367">
        <v>7.5000000000000011E-2</v>
      </c>
      <c r="BP410" s="368"/>
      <c r="BQ410" s="355"/>
      <c r="BR410" s="355"/>
      <c r="BS410" s="355"/>
      <c r="BT410" s="355"/>
      <c r="BU410" s="355"/>
      <c r="BV410" s="355"/>
      <c r="BW410" s="355"/>
      <c r="BX410" s="355"/>
      <c r="BY410" s="355"/>
      <c r="BZ410" s="355"/>
      <c r="CA410" s="355"/>
      <c r="CB410" s="355"/>
      <c r="CC410" s="355"/>
      <c r="CD410" s="355"/>
      <c r="CE410" s="355"/>
      <c r="CF410" s="355"/>
      <c r="CG410" s="355"/>
      <c r="CH410" s="355"/>
      <c r="CI410" s="355"/>
      <c r="CJ410" s="355"/>
      <c r="CK410" s="355"/>
      <c r="CL410" s="355"/>
      <c r="CM410" s="355"/>
      <c r="CN410" s="356"/>
    </row>
    <row r="411" spans="2:92" ht="14.4" thickBot="1" x14ac:dyDescent="0.3">
      <c r="B41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1" s="1417" t="s">
        <v>2054</v>
      </c>
      <c r="D411" s="1418" t="s">
        <v>2053</v>
      </c>
      <c r="E411" s="1419" t="s">
        <v>1278</v>
      </c>
      <c r="F411" s="1420" t="str">
        <f>VLOOKUP(TBL5_OptBen[[#This Row],[Option Type (defined list)]],'Option Typs_Grps'!B$2:C$47, 2, FALSE)</f>
        <v>Customer Options</v>
      </c>
      <c r="G411" s="1417" t="s">
        <v>1783</v>
      </c>
      <c r="H411" s="1418" t="s">
        <v>1106</v>
      </c>
      <c r="I411" s="1421" t="s">
        <v>354</v>
      </c>
      <c r="J411" s="1422" t="s">
        <v>145</v>
      </c>
      <c r="K411" s="1423">
        <v>2</v>
      </c>
      <c r="L411" s="366"/>
      <c r="M411" s="366"/>
      <c r="N411" s="366"/>
      <c r="O411" s="1552"/>
      <c r="P411" s="1553"/>
      <c r="Q411" s="1554"/>
      <c r="R411" s="1392">
        <v>0</v>
      </c>
      <c r="S411" s="367">
        <v>8.7499999999999994E-2</v>
      </c>
      <c r="T411" s="367">
        <v>0.74750000000000005</v>
      </c>
      <c r="U411" s="367">
        <v>1.8695999999999999</v>
      </c>
      <c r="V411" s="367">
        <v>3.4392999999999998</v>
      </c>
      <c r="W411" s="367">
        <v>5.2717000000000001</v>
      </c>
      <c r="X411" s="367">
        <v>7.0327999999999999</v>
      </c>
      <c r="Y411" s="367">
        <v>8.5709999999999997</v>
      </c>
      <c r="Z411" s="367">
        <v>9.8887</v>
      </c>
      <c r="AA411" s="367">
        <v>10.0786</v>
      </c>
      <c r="AB411" s="367">
        <v>10.0786</v>
      </c>
      <c r="AC411" s="367">
        <v>10.0786</v>
      </c>
      <c r="AD411" s="367">
        <v>10.0786</v>
      </c>
      <c r="AE411" s="367">
        <v>10.0786</v>
      </c>
      <c r="AF411" s="367">
        <v>10.0786</v>
      </c>
      <c r="AG411" s="367">
        <v>10.0786</v>
      </c>
      <c r="AH411" s="367">
        <v>10.0786</v>
      </c>
      <c r="AI411" s="367">
        <v>10.0786</v>
      </c>
      <c r="AJ411" s="367">
        <v>10.0786</v>
      </c>
      <c r="AK411" s="367">
        <v>10.0786</v>
      </c>
      <c r="AL411" s="367">
        <v>10.0786</v>
      </c>
      <c r="AM411" s="367">
        <v>10.0786</v>
      </c>
      <c r="AN411" s="367">
        <v>10.0786</v>
      </c>
      <c r="AO411" s="367">
        <v>10.0786</v>
      </c>
      <c r="AP411" s="367">
        <v>10.0786</v>
      </c>
      <c r="AQ411" s="367">
        <v>10.0786</v>
      </c>
      <c r="AR411" s="367">
        <v>10.0786</v>
      </c>
      <c r="AS411" s="367">
        <v>10.0786</v>
      </c>
      <c r="AT411" s="367">
        <v>10.0786</v>
      </c>
      <c r="AU411" s="367">
        <v>10.0786</v>
      </c>
      <c r="AV411" s="367">
        <v>10.0786</v>
      </c>
      <c r="AW411" s="367">
        <v>10.0786</v>
      </c>
      <c r="AX411" s="367">
        <v>10.0786</v>
      </c>
      <c r="AY411" s="367">
        <v>10.0786</v>
      </c>
      <c r="AZ411" s="367">
        <v>10.0786</v>
      </c>
      <c r="BA411" s="367">
        <v>10.0786</v>
      </c>
      <c r="BB411" s="367">
        <v>10.0786</v>
      </c>
      <c r="BC411" s="367">
        <v>10.0786</v>
      </c>
      <c r="BD411" s="367">
        <v>10.0786</v>
      </c>
      <c r="BE411" s="367">
        <v>10.0786</v>
      </c>
      <c r="BF411" s="367">
        <v>10.0786</v>
      </c>
      <c r="BG411" s="367">
        <v>10.0786</v>
      </c>
      <c r="BH411" s="367">
        <v>10.0786</v>
      </c>
      <c r="BI411" s="367">
        <v>10.0786</v>
      </c>
      <c r="BJ411" s="367">
        <v>10.0786</v>
      </c>
      <c r="BK411" s="367">
        <v>10.0786</v>
      </c>
      <c r="BL411" s="367">
        <v>10.0786</v>
      </c>
      <c r="BM411" s="367">
        <v>10.0786</v>
      </c>
      <c r="BN411" s="367">
        <v>10.0786</v>
      </c>
      <c r="BO411" s="367">
        <v>10.0786</v>
      </c>
      <c r="BP411" s="368"/>
      <c r="BQ411" s="355"/>
      <c r="BR411" s="355"/>
      <c r="BS411" s="355"/>
      <c r="BT411" s="355"/>
      <c r="BU411" s="355"/>
      <c r="BV411" s="355"/>
      <c r="BW411" s="355"/>
      <c r="BX411" s="355"/>
      <c r="BY411" s="355"/>
      <c r="BZ411" s="355"/>
      <c r="CA411" s="355"/>
      <c r="CB411" s="355"/>
      <c r="CC411" s="355"/>
      <c r="CD411" s="355"/>
      <c r="CE411" s="355"/>
      <c r="CF411" s="355"/>
      <c r="CG411" s="355"/>
      <c r="CH411" s="355"/>
      <c r="CI411" s="355"/>
      <c r="CJ411" s="355"/>
      <c r="CK411" s="355"/>
      <c r="CL411" s="355"/>
      <c r="CM411" s="355"/>
      <c r="CN411" s="356"/>
    </row>
    <row r="412" spans="2:92" ht="14.4" thickBot="1" x14ac:dyDescent="0.3">
      <c r="B41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2" s="1417" t="s">
        <v>2086</v>
      </c>
      <c r="D412" s="1418" t="s">
        <v>2085</v>
      </c>
      <c r="E412" s="1419" t="s">
        <v>777</v>
      </c>
      <c r="F412" s="1420" t="str">
        <f>VLOOKUP(TBL5_OptBen[[#This Row],[Option Type (defined list)]],'Option Typs_Grps'!B$2:C$47, 2, FALSE)</f>
        <v>Customer Options</v>
      </c>
      <c r="G412" s="1417" t="s">
        <v>1783</v>
      </c>
      <c r="H412" s="1418" t="s">
        <v>1106</v>
      </c>
      <c r="I412" s="1421" t="s">
        <v>354</v>
      </c>
      <c r="J412" s="1422" t="s">
        <v>145</v>
      </c>
      <c r="K412" s="1423">
        <v>2</v>
      </c>
      <c r="L412" s="366"/>
      <c r="M412" s="366"/>
      <c r="N412" s="366"/>
      <c r="O412" s="1552"/>
      <c r="P412" s="1553"/>
      <c r="Q412" s="1554"/>
      <c r="R412" s="1392">
        <v>4.4000000000000004E-2</v>
      </c>
      <c r="S412" s="367">
        <v>8.8000000000000009E-2</v>
      </c>
      <c r="T412" s="367">
        <v>0.13200000000000001</v>
      </c>
      <c r="U412" s="367">
        <v>0.17600000000000002</v>
      </c>
      <c r="V412" s="367">
        <v>0.22</v>
      </c>
      <c r="W412" s="367">
        <v>0.26400000000000001</v>
      </c>
      <c r="X412" s="367">
        <v>0.308</v>
      </c>
      <c r="Y412" s="367">
        <v>0.35200000000000004</v>
      </c>
      <c r="Z412" s="367">
        <v>0.39600000000000002</v>
      </c>
      <c r="AA412" s="367">
        <v>0.44</v>
      </c>
      <c r="AB412" s="367">
        <v>0.48399999999999999</v>
      </c>
      <c r="AC412" s="367">
        <v>0.52800000000000002</v>
      </c>
      <c r="AD412" s="367">
        <v>0.57200000000000006</v>
      </c>
      <c r="AE412" s="367">
        <v>0.61599999999999999</v>
      </c>
      <c r="AF412" s="367">
        <v>0.65999999999999992</v>
      </c>
      <c r="AG412" s="367">
        <v>0.70400000000000007</v>
      </c>
      <c r="AH412" s="367">
        <v>0.748</v>
      </c>
      <c r="AI412" s="367">
        <v>0.79200000000000004</v>
      </c>
      <c r="AJ412" s="367">
        <v>0.83599999999999997</v>
      </c>
      <c r="AK412" s="367">
        <v>0.88</v>
      </c>
      <c r="AL412" s="367">
        <v>0.92400000000000004</v>
      </c>
      <c r="AM412" s="367">
        <v>0.96799999999999997</v>
      </c>
      <c r="AN412" s="367">
        <v>1.012</v>
      </c>
      <c r="AO412" s="367">
        <v>1.056</v>
      </c>
      <c r="AP412" s="367">
        <v>1.1000000000000001</v>
      </c>
      <c r="AQ412" s="367">
        <v>1.1000000000000001</v>
      </c>
      <c r="AR412" s="367">
        <v>1.1000000000000001</v>
      </c>
      <c r="AS412" s="367">
        <v>1.1000000000000001</v>
      </c>
      <c r="AT412" s="367">
        <v>1.1000000000000001</v>
      </c>
      <c r="AU412" s="367">
        <v>1.1000000000000001</v>
      </c>
      <c r="AV412" s="367">
        <v>1.1000000000000001</v>
      </c>
      <c r="AW412" s="367">
        <v>1.1000000000000001</v>
      </c>
      <c r="AX412" s="367">
        <v>1.1000000000000001</v>
      </c>
      <c r="AY412" s="367">
        <v>1.1000000000000001</v>
      </c>
      <c r="AZ412" s="367">
        <v>1.1000000000000001</v>
      </c>
      <c r="BA412" s="367">
        <v>1.1000000000000001</v>
      </c>
      <c r="BB412" s="367">
        <v>1.1000000000000001</v>
      </c>
      <c r="BC412" s="367">
        <v>1.1000000000000001</v>
      </c>
      <c r="BD412" s="367">
        <v>1.1000000000000001</v>
      </c>
      <c r="BE412" s="367">
        <v>1.1000000000000001</v>
      </c>
      <c r="BF412" s="367">
        <v>1.1000000000000001</v>
      </c>
      <c r="BG412" s="367">
        <v>1.1000000000000001</v>
      </c>
      <c r="BH412" s="367">
        <v>1.1000000000000001</v>
      </c>
      <c r="BI412" s="367">
        <v>1.1000000000000001</v>
      </c>
      <c r="BJ412" s="367">
        <v>1.1000000000000001</v>
      </c>
      <c r="BK412" s="367">
        <v>1.1000000000000001</v>
      </c>
      <c r="BL412" s="367">
        <v>1.1000000000000001</v>
      </c>
      <c r="BM412" s="367">
        <v>1.1000000000000001</v>
      </c>
      <c r="BN412" s="367">
        <v>1.1000000000000001</v>
      </c>
      <c r="BO412" s="367">
        <v>1.1000000000000001</v>
      </c>
      <c r="BP412" s="368"/>
      <c r="BQ412" s="355"/>
      <c r="BR412" s="355"/>
      <c r="BS412" s="355"/>
      <c r="BT412" s="355"/>
      <c r="BU412" s="355"/>
      <c r="BV412" s="355"/>
      <c r="BW412" s="355"/>
      <c r="BX412" s="355"/>
      <c r="BY412" s="355"/>
      <c r="BZ412" s="355"/>
      <c r="CA412" s="355"/>
      <c r="CB412" s="355"/>
      <c r="CC412" s="355"/>
      <c r="CD412" s="355"/>
      <c r="CE412" s="355"/>
      <c r="CF412" s="355"/>
      <c r="CG412" s="355"/>
      <c r="CH412" s="355"/>
      <c r="CI412" s="355"/>
      <c r="CJ412" s="355"/>
      <c r="CK412" s="355"/>
      <c r="CL412" s="355"/>
      <c r="CM412" s="355"/>
      <c r="CN412" s="356"/>
    </row>
    <row r="413" spans="2:92" ht="14.4" thickBot="1" x14ac:dyDescent="0.3">
      <c r="B41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3" s="1417" t="s">
        <v>2052</v>
      </c>
      <c r="D413" s="1418" t="s">
        <v>2051</v>
      </c>
      <c r="E413" s="1419" t="s">
        <v>777</v>
      </c>
      <c r="F413" s="1420" t="str">
        <f>VLOOKUP(TBL5_OptBen[[#This Row],[Option Type (defined list)]],'Option Typs_Grps'!B$2:C$47, 2, FALSE)</f>
        <v>Customer Options</v>
      </c>
      <c r="G413" s="1417" t="s">
        <v>1783</v>
      </c>
      <c r="H413" s="1418" t="s">
        <v>1106</v>
      </c>
      <c r="I413" s="1421" t="s">
        <v>354</v>
      </c>
      <c r="J413" s="1422" t="s">
        <v>145</v>
      </c>
      <c r="K413" s="1423">
        <v>2</v>
      </c>
      <c r="L413" s="366"/>
      <c r="M413" s="366"/>
      <c r="N413" s="366"/>
      <c r="O413" s="1552"/>
      <c r="P413" s="1553"/>
      <c r="Q413" s="1554"/>
      <c r="R413" s="1392">
        <v>1E-4</v>
      </c>
      <c r="S413" s="367">
        <v>2.9999999999999997E-4</v>
      </c>
      <c r="T413" s="367">
        <v>4.0000000000000002E-4</v>
      </c>
      <c r="U413" s="367">
        <v>5.9999999999999995E-4</v>
      </c>
      <c r="V413" s="367">
        <v>8.0000000000000004E-4</v>
      </c>
      <c r="W413" s="367">
        <v>1E-3</v>
      </c>
      <c r="X413" s="367">
        <v>1.2000000000000001E-3</v>
      </c>
      <c r="Y413" s="367">
        <v>1.2999999999999999E-3</v>
      </c>
      <c r="Z413" s="367">
        <v>1.5E-3</v>
      </c>
      <c r="AA413" s="367">
        <v>1.7000000000000001E-3</v>
      </c>
      <c r="AB413" s="367">
        <v>1.8E-3</v>
      </c>
      <c r="AC413" s="367">
        <v>2.0999999999999999E-3</v>
      </c>
      <c r="AD413" s="367">
        <v>2.3E-3</v>
      </c>
      <c r="AE413" s="367">
        <v>2.4000000000000002E-3</v>
      </c>
      <c r="AF413" s="367">
        <v>2.5999999999999999E-3</v>
      </c>
      <c r="AG413" s="367">
        <v>2.7000000000000001E-3</v>
      </c>
      <c r="AH413" s="367">
        <v>3.0000000000000001E-3</v>
      </c>
      <c r="AI413" s="367">
        <v>3.1999999999999997E-3</v>
      </c>
      <c r="AJ413" s="367">
        <v>3.3E-3</v>
      </c>
      <c r="AK413" s="367">
        <v>3.5000000000000001E-3</v>
      </c>
      <c r="AL413" s="367">
        <v>3.6999999999999997E-3</v>
      </c>
      <c r="AM413" s="367">
        <v>3.8E-3</v>
      </c>
      <c r="AN413" s="367">
        <v>4.1000000000000003E-3</v>
      </c>
      <c r="AO413" s="367">
        <v>4.1999999999999997E-3</v>
      </c>
      <c r="AP413" s="367">
        <v>4.4000000000000003E-3</v>
      </c>
      <c r="AQ413" s="367">
        <v>4.4000000000000003E-3</v>
      </c>
      <c r="AR413" s="367">
        <v>4.4000000000000003E-3</v>
      </c>
      <c r="AS413" s="367">
        <v>4.4000000000000003E-3</v>
      </c>
      <c r="AT413" s="367">
        <v>4.4000000000000003E-3</v>
      </c>
      <c r="AU413" s="367">
        <v>4.4000000000000003E-3</v>
      </c>
      <c r="AV413" s="367">
        <v>4.4000000000000003E-3</v>
      </c>
      <c r="AW413" s="367">
        <v>4.4000000000000003E-3</v>
      </c>
      <c r="AX413" s="367">
        <v>4.4000000000000003E-3</v>
      </c>
      <c r="AY413" s="367">
        <v>4.4000000000000003E-3</v>
      </c>
      <c r="AZ413" s="367">
        <v>4.4000000000000003E-3</v>
      </c>
      <c r="BA413" s="367">
        <v>4.4000000000000003E-3</v>
      </c>
      <c r="BB413" s="367">
        <v>4.4000000000000003E-3</v>
      </c>
      <c r="BC413" s="367">
        <v>4.4000000000000003E-3</v>
      </c>
      <c r="BD413" s="367">
        <v>4.4000000000000003E-3</v>
      </c>
      <c r="BE413" s="367">
        <v>4.4000000000000003E-3</v>
      </c>
      <c r="BF413" s="367">
        <v>4.4000000000000003E-3</v>
      </c>
      <c r="BG413" s="367">
        <v>4.4000000000000003E-3</v>
      </c>
      <c r="BH413" s="367">
        <v>4.4000000000000003E-3</v>
      </c>
      <c r="BI413" s="367">
        <v>4.4000000000000003E-3</v>
      </c>
      <c r="BJ413" s="367">
        <v>4.4000000000000003E-3</v>
      </c>
      <c r="BK413" s="367">
        <v>4.4000000000000003E-3</v>
      </c>
      <c r="BL413" s="367">
        <v>4.4000000000000003E-3</v>
      </c>
      <c r="BM413" s="367">
        <v>4.4000000000000003E-3</v>
      </c>
      <c r="BN413" s="367">
        <v>4.4000000000000003E-3</v>
      </c>
      <c r="BO413" s="367">
        <v>4.4000000000000003E-3</v>
      </c>
      <c r="BP413" s="368"/>
      <c r="BQ413" s="355"/>
      <c r="BR413" s="355"/>
      <c r="BS413" s="355"/>
      <c r="BT413" s="355"/>
      <c r="BU413" s="355"/>
      <c r="BV413" s="355"/>
      <c r="BW413" s="355"/>
      <c r="BX413" s="355"/>
      <c r="BY413" s="355"/>
      <c r="BZ413" s="355"/>
      <c r="CA413" s="355"/>
      <c r="CB413" s="355"/>
      <c r="CC413" s="355"/>
      <c r="CD413" s="355"/>
      <c r="CE413" s="355"/>
      <c r="CF413" s="355"/>
      <c r="CG413" s="355"/>
      <c r="CH413" s="355"/>
      <c r="CI413" s="355"/>
      <c r="CJ413" s="355"/>
      <c r="CK413" s="355"/>
      <c r="CL413" s="355"/>
      <c r="CM413" s="355"/>
      <c r="CN413" s="356"/>
    </row>
    <row r="414" spans="2:92" ht="14.4" thickBot="1" x14ac:dyDescent="0.3">
      <c r="B41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4" s="1417" t="s">
        <v>1685</v>
      </c>
      <c r="D414" s="1418" t="s">
        <v>1874</v>
      </c>
      <c r="E414" s="1419" t="s">
        <v>773</v>
      </c>
      <c r="F414" s="1420" t="str">
        <f>VLOOKUP(TBL5_OptBen[[#This Row],[Option Type (defined list)]],'Option Typs_Grps'!B$2:C$47, 2, FALSE)</f>
        <v>Distribution Options</v>
      </c>
      <c r="G414" s="1417" t="s">
        <v>1783</v>
      </c>
      <c r="H414" s="1418" t="s">
        <v>1106</v>
      </c>
      <c r="I414" s="1421" t="s">
        <v>354</v>
      </c>
      <c r="J414" s="1422" t="s">
        <v>145</v>
      </c>
      <c r="K414" s="1423">
        <v>2</v>
      </c>
      <c r="L414" s="366"/>
      <c r="M414" s="366"/>
      <c r="N414" s="366"/>
      <c r="O414" s="1552"/>
      <c r="P414" s="1553"/>
      <c r="Q414" s="1554"/>
      <c r="R414" s="1392"/>
      <c r="S414" s="367"/>
      <c r="T414" s="367"/>
      <c r="U414" s="367"/>
      <c r="V414" s="367"/>
      <c r="W414" s="367"/>
      <c r="X414" s="367"/>
      <c r="Y414" s="367"/>
      <c r="Z414" s="367">
        <v>4.0999999999999996</v>
      </c>
      <c r="AA414" s="367">
        <v>4.0999999999999996</v>
      </c>
      <c r="AB414" s="367">
        <v>4.0999999999999996</v>
      </c>
      <c r="AC414" s="367">
        <v>4.0999999999999996</v>
      </c>
      <c r="AD414" s="367">
        <v>4.0999999999999996</v>
      </c>
      <c r="AE414" s="367">
        <v>4.0999999999999996</v>
      </c>
      <c r="AF414" s="367">
        <v>4.0999999999999996</v>
      </c>
      <c r="AG414" s="367">
        <v>4.0999999999999996</v>
      </c>
      <c r="AH414" s="367">
        <v>4.0999999999999996</v>
      </c>
      <c r="AI414" s="367">
        <v>4.0999999999999996</v>
      </c>
      <c r="AJ414" s="367">
        <v>4.0999999999999996</v>
      </c>
      <c r="AK414" s="367">
        <v>4.0999999999999996</v>
      </c>
      <c r="AL414" s="367">
        <v>4.0999999999999996</v>
      </c>
      <c r="AM414" s="367">
        <v>4.0999999999999996</v>
      </c>
      <c r="AN414" s="367">
        <v>4.0999999999999996</v>
      </c>
      <c r="AO414" s="367">
        <v>4.0999999999999996</v>
      </c>
      <c r="AP414" s="367">
        <v>4.0999999999999996</v>
      </c>
      <c r="AQ414" s="367">
        <v>4.0999999999999996</v>
      </c>
      <c r="AR414" s="367">
        <v>4.0999999999999996</v>
      </c>
      <c r="AS414" s="367">
        <v>4.0999999999999996</v>
      </c>
      <c r="AT414" s="367">
        <v>4.0999999999999996</v>
      </c>
      <c r="AU414" s="367">
        <v>4.0999999999999996</v>
      </c>
      <c r="AV414" s="367">
        <v>4.0999999999999996</v>
      </c>
      <c r="AW414" s="367">
        <v>4.0999999999999996</v>
      </c>
      <c r="AX414" s="367">
        <v>4.0999999999999996</v>
      </c>
      <c r="AY414" s="367">
        <v>4.0999999999999996</v>
      </c>
      <c r="AZ414" s="367">
        <v>4.0999999999999996</v>
      </c>
      <c r="BA414" s="367">
        <v>4.0999999999999996</v>
      </c>
      <c r="BB414" s="367">
        <v>4.0999999999999996</v>
      </c>
      <c r="BC414" s="367">
        <v>4.0999999999999996</v>
      </c>
      <c r="BD414" s="367">
        <v>4.0999999999999996</v>
      </c>
      <c r="BE414" s="367">
        <v>4.0999999999999996</v>
      </c>
      <c r="BF414" s="367">
        <v>4.0999999999999996</v>
      </c>
      <c r="BG414" s="367">
        <v>4.0999999999999996</v>
      </c>
      <c r="BH414" s="367">
        <v>4.0999999999999996</v>
      </c>
      <c r="BI414" s="367">
        <v>4.0999999999999996</v>
      </c>
      <c r="BJ414" s="367">
        <v>4.0999999999999996</v>
      </c>
      <c r="BK414" s="367">
        <v>4.0999999999999996</v>
      </c>
      <c r="BL414" s="367">
        <v>4.0999999999999996</v>
      </c>
      <c r="BM414" s="367">
        <v>4.0999999999999996</v>
      </c>
      <c r="BN414" s="367">
        <v>4.0999999999999996</v>
      </c>
      <c r="BO414" s="367">
        <v>4.0999999999999996</v>
      </c>
      <c r="BP414" s="368"/>
      <c r="BQ414" s="355"/>
      <c r="BR414" s="355"/>
      <c r="BS414" s="355"/>
      <c r="BT414" s="355"/>
      <c r="BU414" s="355"/>
      <c r="BV414" s="355"/>
      <c r="BW414" s="355"/>
      <c r="BX414" s="355"/>
      <c r="BY414" s="355"/>
      <c r="BZ414" s="355"/>
      <c r="CA414" s="355"/>
      <c r="CB414" s="355"/>
      <c r="CC414" s="355"/>
      <c r="CD414" s="355"/>
      <c r="CE414" s="355"/>
      <c r="CF414" s="355"/>
      <c r="CG414" s="355"/>
      <c r="CH414" s="355"/>
      <c r="CI414" s="355"/>
      <c r="CJ414" s="355"/>
      <c r="CK414" s="355"/>
      <c r="CL414" s="355"/>
      <c r="CM414" s="355"/>
      <c r="CN414" s="356"/>
    </row>
    <row r="415" spans="2:92" ht="14.4" thickBot="1" x14ac:dyDescent="0.3">
      <c r="B41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15" s="1417" t="s">
        <v>2226</v>
      </c>
      <c r="D415" s="1418" t="s">
        <v>2225</v>
      </c>
      <c r="E415" s="1419" t="s">
        <v>773</v>
      </c>
      <c r="F415" s="1420" t="str">
        <f>VLOOKUP(TBL5_OptBen[[#This Row],[Option Type (defined list)]],'Option Typs_Grps'!B$2:C$47, 2, FALSE)</f>
        <v>Distribution Options</v>
      </c>
      <c r="G415" s="1417" t="s">
        <v>1783</v>
      </c>
      <c r="H415" s="1418" t="s">
        <v>1106</v>
      </c>
      <c r="I415" s="1421" t="s">
        <v>354</v>
      </c>
      <c r="J415" s="1422" t="s">
        <v>145</v>
      </c>
      <c r="K415" s="1423">
        <v>2</v>
      </c>
      <c r="L415" s="366"/>
      <c r="M415" s="366"/>
      <c r="N415" s="366"/>
      <c r="O415" s="1552"/>
      <c r="P415" s="1553"/>
      <c r="Q415" s="1554"/>
      <c r="R415" s="1392"/>
      <c r="S415" s="367"/>
      <c r="T415" s="367"/>
      <c r="U415" s="367"/>
      <c r="V415" s="367"/>
      <c r="W415" s="367"/>
      <c r="X415" s="367"/>
      <c r="Y415" s="367"/>
      <c r="Z415" s="367"/>
      <c r="AA415" s="367"/>
      <c r="AB415" s="367"/>
      <c r="AC415" s="367"/>
      <c r="AD415" s="367"/>
      <c r="AE415" s="367"/>
      <c r="AF415" s="367"/>
      <c r="AG415" s="367"/>
      <c r="AH415" s="367"/>
      <c r="AI415" s="367"/>
      <c r="AJ415" s="367">
        <v>0</v>
      </c>
      <c r="AK415" s="367">
        <v>0</v>
      </c>
      <c r="AL415" s="367">
        <v>0</v>
      </c>
      <c r="AM415" s="367">
        <v>0</v>
      </c>
      <c r="AN415" s="367">
        <v>0</v>
      </c>
      <c r="AO415" s="367">
        <v>0</v>
      </c>
      <c r="AP415" s="367">
        <v>0</v>
      </c>
      <c r="AQ415" s="367">
        <v>0</v>
      </c>
      <c r="AR415" s="367">
        <v>0</v>
      </c>
      <c r="AS415" s="367">
        <v>0</v>
      </c>
      <c r="AT415" s="367">
        <v>0</v>
      </c>
      <c r="AU415" s="367">
        <v>0</v>
      </c>
      <c r="AV415" s="367">
        <v>0</v>
      </c>
      <c r="AW415" s="367">
        <v>0</v>
      </c>
      <c r="AX415" s="367">
        <v>0</v>
      </c>
      <c r="AY415" s="367">
        <v>0</v>
      </c>
      <c r="AZ415" s="367">
        <v>0</v>
      </c>
      <c r="BA415" s="367">
        <v>0</v>
      </c>
      <c r="BB415" s="367">
        <v>0</v>
      </c>
      <c r="BC415" s="367">
        <v>0</v>
      </c>
      <c r="BD415" s="367">
        <v>0</v>
      </c>
      <c r="BE415" s="367">
        <v>0</v>
      </c>
      <c r="BF415" s="367">
        <v>0</v>
      </c>
      <c r="BG415" s="367">
        <v>0</v>
      </c>
      <c r="BH415" s="367">
        <v>0</v>
      </c>
      <c r="BI415" s="367">
        <v>0</v>
      </c>
      <c r="BJ415" s="367">
        <v>0</v>
      </c>
      <c r="BK415" s="367">
        <v>0</v>
      </c>
      <c r="BL415" s="367">
        <v>0</v>
      </c>
      <c r="BM415" s="367">
        <v>0</v>
      </c>
      <c r="BN415" s="367">
        <v>0</v>
      </c>
      <c r="BO415" s="367">
        <v>0</v>
      </c>
      <c r="BP415" s="368"/>
      <c r="BQ415" s="355"/>
      <c r="BR415" s="355"/>
      <c r="BS415" s="355"/>
      <c r="BT415" s="355"/>
      <c r="BU415" s="355"/>
      <c r="BV415" s="355"/>
      <c r="BW415" s="355"/>
      <c r="BX415" s="355"/>
      <c r="BY415" s="355"/>
      <c r="BZ415" s="355"/>
      <c r="CA415" s="355"/>
      <c r="CB415" s="355"/>
      <c r="CC415" s="355"/>
      <c r="CD415" s="355"/>
      <c r="CE415" s="355"/>
      <c r="CF415" s="355"/>
      <c r="CG415" s="355"/>
      <c r="CH415" s="355"/>
      <c r="CI415" s="355"/>
      <c r="CJ415" s="355"/>
      <c r="CK415" s="355"/>
      <c r="CL415" s="355"/>
      <c r="CM415" s="355"/>
      <c r="CN415" s="356"/>
    </row>
    <row r="416" spans="2:92" ht="14.4" thickBot="1" x14ac:dyDescent="0.3">
      <c r="B41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16" s="1417" t="s">
        <v>1686</v>
      </c>
      <c r="D416" s="1418" t="s">
        <v>1875</v>
      </c>
      <c r="E416" s="1419" t="s">
        <v>764</v>
      </c>
      <c r="F416" s="1420" t="str">
        <f>VLOOKUP(TBL5_OptBen[[#This Row],[Option Type (defined list)]],'Option Typs_Grps'!B$2:C$47, 2, FALSE)</f>
        <v>Resource Options</v>
      </c>
      <c r="G416" s="1417" t="s">
        <v>1783</v>
      </c>
      <c r="H416" s="1418" t="s">
        <v>1106</v>
      </c>
      <c r="I416" s="1421" t="s">
        <v>354</v>
      </c>
      <c r="J416" s="1422" t="s">
        <v>145</v>
      </c>
      <c r="K416" s="1423">
        <v>2</v>
      </c>
      <c r="L416" s="366"/>
      <c r="M416" s="366"/>
      <c r="N416" s="366">
        <v>3.4</v>
      </c>
      <c r="O416" s="1552">
        <v>3.4</v>
      </c>
      <c r="P416" s="1553">
        <v>3.4</v>
      </c>
      <c r="Q416" s="1554">
        <v>3.4</v>
      </c>
      <c r="R416" s="1392">
        <v>3.4</v>
      </c>
      <c r="S416" s="367">
        <v>3.4</v>
      </c>
      <c r="T416" s="367">
        <v>3.4</v>
      </c>
      <c r="U416" s="367">
        <v>3.4</v>
      </c>
      <c r="V416" s="367">
        <v>3.4</v>
      </c>
      <c r="W416" s="367">
        <v>3.4</v>
      </c>
      <c r="X416" s="367">
        <v>3.4</v>
      </c>
      <c r="Y416" s="367">
        <v>3.4</v>
      </c>
      <c r="Z416" s="367">
        <v>3.4</v>
      </c>
      <c r="AA416" s="367">
        <v>3.4</v>
      </c>
      <c r="AB416" s="367">
        <v>3.4</v>
      </c>
      <c r="AC416" s="367">
        <v>3.4</v>
      </c>
      <c r="AD416" s="367">
        <v>3.4</v>
      </c>
      <c r="AE416" s="367">
        <v>3.4</v>
      </c>
      <c r="AF416" s="367">
        <v>3.4</v>
      </c>
      <c r="AG416" s="367">
        <v>3.4</v>
      </c>
      <c r="AH416" s="367">
        <v>0</v>
      </c>
      <c r="AI416" s="367">
        <v>0</v>
      </c>
      <c r="AJ416" s="367">
        <v>0</v>
      </c>
      <c r="AK416" s="367">
        <v>0</v>
      </c>
      <c r="AL416" s="367">
        <v>0</v>
      </c>
      <c r="AM416" s="367">
        <v>0</v>
      </c>
      <c r="AN416" s="367">
        <v>0</v>
      </c>
      <c r="AO416" s="367">
        <v>0</v>
      </c>
      <c r="AP416" s="367">
        <v>0</v>
      </c>
      <c r="AQ416" s="367">
        <v>0</v>
      </c>
      <c r="AR416" s="367">
        <v>0</v>
      </c>
      <c r="AS416" s="367">
        <v>0</v>
      </c>
      <c r="AT416" s="367">
        <v>0</v>
      </c>
      <c r="AU416" s="367">
        <v>0</v>
      </c>
      <c r="AV416" s="367">
        <v>0</v>
      </c>
      <c r="AW416" s="367">
        <v>0</v>
      </c>
      <c r="AX416" s="367">
        <v>0</v>
      </c>
      <c r="AY416" s="367">
        <v>0</v>
      </c>
      <c r="AZ416" s="367">
        <v>0</v>
      </c>
      <c r="BA416" s="367">
        <v>0</v>
      </c>
      <c r="BB416" s="367">
        <v>0</v>
      </c>
      <c r="BC416" s="367">
        <v>0</v>
      </c>
      <c r="BD416" s="367">
        <v>0</v>
      </c>
      <c r="BE416" s="367">
        <v>0</v>
      </c>
      <c r="BF416" s="367">
        <v>0</v>
      </c>
      <c r="BG416" s="367">
        <v>0</v>
      </c>
      <c r="BH416" s="367">
        <v>0</v>
      </c>
      <c r="BI416" s="367">
        <v>0</v>
      </c>
      <c r="BJ416" s="367">
        <v>0</v>
      </c>
      <c r="BK416" s="367">
        <v>0</v>
      </c>
      <c r="BL416" s="367">
        <v>0</v>
      </c>
      <c r="BM416" s="367">
        <v>0</v>
      </c>
      <c r="BN416" s="367">
        <v>0</v>
      </c>
      <c r="BO416" s="367">
        <v>0</v>
      </c>
      <c r="BP416" s="368"/>
      <c r="BQ416" s="355"/>
      <c r="BR416" s="355"/>
      <c r="BS416" s="355"/>
      <c r="BT416" s="355"/>
      <c r="BU416" s="355"/>
      <c r="BV416" s="355"/>
      <c r="BW416" s="355"/>
      <c r="BX416" s="355"/>
      <c r="BY416" s="355"/>
      <c r="BZ416" s="355"/>
      <c r="CA416" s="355"/>
      <c r="CB416" s="355"/>
      <c r="CC416" s="355"/>
      <c r="CD416" s="355"/>
      <c r="CE416" s="355"/>
      <c r="CF416" s="355"/>
      <c r="CG416" s="355"/>
      <c r="CH416" s="355"/>
      <c r="CI416" s="355"/>
      <c r="CJ416" s="355"/>
      <c r="CK416" s="355"/>
      <c r="CL416" s="355"/>
      <c r="CM416" s="355"/>
      <c r="CN416" s="356"/>
    </row>
    <row r="417" spans="2:92" ht="14.4" thickBot="1" x14ac:dyDescent="0.3">
      <c r="B41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7" s="1417" t="s">
        <v>1687</v>
      </c>
      <c r="D417" s="1418" t="s">
        <v>1592</v>
      </c>
      <c r="E417" s="1419" t="s">
        <v>1288</v>
      </c>
      <c r="F417" s="1420" t="str">
        <f>VLOOKUP(TBL5_OptBen[[#This Row],[Option Type (defined list)]],'Option Typs_Grps'!B$2:C$47, 2, FALSE)</f>
        <v>Customer Options</v>
      </c>
      <c r="G417" s="1417" t="s">
        <v>1783</v>
      </c>
      <c r="H417" s="1418" t="s">
        <v>1106</v>
      </c>
      <c r="I417" s="1421" t="s">
        <v>354</v>
      </c>
      <c r="J417" s="1422" t="s">
        <v>145</v>
      </c>
      <c r="K417" s="1423">
        <v>2</v>
      </c>
      <c r="L417" s="366"/>
      <c r="M417" s="366"/>
      <c r="N417" s="366">
        <v>5.3</v>
      </c>
      <c r="O417" s="1552">
        <v>5.3</v>
      </c>
      <c r="P417" s="1553">
        <v>5.3</v>
      </c>
      <c r="Q417" s="1554">
        <v>5.3</v>
      </c>
      <c r="R417" s="1392">
        <v>5.3</v>
      </c>
      <c r="S417" s="367">
        <v>5.3</v>
      </c>
      <c r="T417" s="367">
        <v>5.3</v>
      </c>
      <c r="U417" s="367">
        <v>5.3</v>
      </c>
      <c r="V417" s="367">
        <v>5.3</v>
      </c>
      <c r="W417" s="367">
        <v>5.3</v>
      </c>
      <c r="X417" s="367">
        <v>5.3</v>
      </c>
      <c r="Y417" s="367">
        <v>5.3</v>
      </c>
      <c r="Z417" s="367">
        <v>5.3</v>
      </c>
      <c r="AA417" s="367">
        <v>5.3</v>
      </c>
      <c r="AB417" s="367">
        <v>5.3</v>
      </c>
      <c r="AC417" s="367">
        <v>5.3</v>
      </c>
      <c r="AD417" s="367">
        <v>5.3</v>
      </c>
      <c r="AE417" s="367">
        <v>5.3</v>
      </c>
      <c r="AF417" s="367">
        <v>5.3</v>
      </c>
      <c r="AG417" s="367">
        <v>5.3</v>
      </c>
      <c r="AH417" s="367">
        <v>5.3</v>
      </c>
      <c r="AI417" s="367">
        <v>5.3</v>
      </c>
      <c r="AJ417" s="367">
        <v>5.3</v>
      </c>
      <c r="AK417" s="367">
        <v>5.3</v>
      </c>
      <c r="AL417" s="367">
        <v>5.3</v>
      </c>
      <c r="AM417" s="367">
        <v>5.3</v>
      </c>
      <c r="AN417" s="367">
        <v>5.3</v>
      </c>
      <c r="AO417" s="367">
        <v>5.3</v>
      </c>
      <c r="AP417" s="367">
        <v>5.3</v>
      </c>
      <c r="AQ417" s="367">
        <v>5.3</v>
      </c>
      <c r="AR417" s="367">
        <v>5.3</v>
      </c>
      <c r="AS417" s="367">
        <v>5.3</v>
      </c>
      <c r="AT417" s="367">
        <v>5.3</v>
      </c>
      <c r="AU417" s="367">
        <v>5.3</v>
      </c>
      <c r="AV417" s="367">
        <v>5.3</v>
      </c>
      <c r="AW417" s="367">
        <v>5.3</v>
      </c>
      <c r="AX417" s="367">
        <v>5.3</v>
      </c>
      <c r="AY417" s="367">
        <v>5.3</v>
      </c>
      <c r="AZ417" s="367">
        <v>5.3</v>
      </c>
      <c r="BA417" s="367">
        <v>5.3</v>
      </c>
      <c r="BB417" s="367">
        <v>5.3</v>
      </c>
      <c r="BC417" s="367">
        <v>5.3</v>
      </c>
      <c r="BD417" s="367">
        <v>5.3</v>
      </c>
      <c r="BE417" s="367">
        <v>5.3</v>
      </c>
      <c r="BF417" s="367">
        <v>5.3</v>
      </c>
      <c r="BG417" s="367">
        <v>5.3</v>
      </c>
      <c r="BH417" s="367">
        <v>5.3</v>
      </c>
      <c r="BI417" s="367">
        <v>5.3</v>
      </c>
      <c r="BJ417" s="367">
        <v>5.3</v>
      </c>
      <c r="BK417" s="367">
        <v>5.3</v>
      </c>
      <c r="BL417" s="367">
        <v>5.3</v>
      </c>
      <c r="BM417" s="367">
        <v>5.3</v>
      </c>
      <c r="BN417" s="367">
        <v>5.3</v>
      </c>
      <c r="BO417" s="367">
        <v>5.3</v>
      </c>
      <c r="BP417" s="368"/>
      <c r="BQ417" s="355"/>
      <c r="BR417" s="355"/>
      <c r="BS417" s="355"/>
      <c r="BT417" s="355"/>
      <c r="BU417" s="355"/>
      <c r="BV417" s="355"/>
      <c r="BW417" s="355"/>
      <c r="BX417" s="355"/>
      <c r="BY417" s="355"/>
      <c r="BZ417" s="355"/>
      <c r="CA417" s="355"/>
      <c r="CB417" s="355"/>
      <c r="CC417" s="355"/>
      <c r="CD417" s="355"/>
      <c r="CE417" s="355"/>
      <c r="CF417" s="355"/>
      <c r="CG417" s="355"/>
      <c r="CH417" s="355"/>
      <c r="CI417" s="355"/>
      <c r="CJ417" s="355"/>
      <c r="CK417" s="355"/>
      <c r="CL417" s="355"/>
      <c r="CM417" s="355"/>
      <c r="CN417" s="356"/>
    </row>
    <row r="418" spans="2:92" ht="14.4" thickBot="1" x14ac:dyDescent="0.3">
      <c r="B41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8" s="1417" t="s">
        <v>1688</v>
      </c>
      <c r="D418" s="1418" t="s">
        <v>1593</v>
      </c>
      <c r="E418" s="1419" t="s">
        <v>1288</v>
      </c>
      <c r="F418" s="1420" t="str">
        <f>VLOOKUP(TBL5_OptBen[[#This Row],[Option Type (defined list)]],'Option Typs_Grps'!B$2:C$47, 2, FALSE)</f>
        <v>Customer Options</v>
      </c>
      <c r="G418" s="1417" t="s">
        <v>1783</v>
      </c>
      <c r="H418" s="1418" t="s">
        <v>1106</v>
      </c>
      <c r="I418" s="1421" t="s">
        <v>354</v>
      </c>
      <c r="J418" s="1422" t="s">
        <v>145</v>
      </c>
      <c r="K418" s="1423">
        <v>2</v>
      </c>
      <c r="L418" s="366"/>
      <c r="M418" s="366"/>
      <c r="N418" s="366">
        <v>13.5</v>
      </c>
      <c r="O418" s="1552">
        <v>13.5</v>
      </c>
      <c r="P418" s="1553">
        <v>13.5</v>
      </c>
      <c r="Q418" s="1554">
        <v>13.5</v>
      </c>
      <c r="R418" s="1392">
        <v>13.5</v>
      </c>
      <c r="S418" s="367">
        <v>13.5</v>
      </c>
      <c r="T418" s="367">
        <v>13.5</v>
      </c>
      <c r="U418" s="367">
        <v>13.5</v>
      </c>
      <c r="V418" s="367">
        <v>13.5</v>
      </c>
      <c r="W418" s="367">
        <v>13.5</v>
      </c>
      <c r="X418" s="367">
        <v>13.5</v>
      </c>
      <c r="Y418" s="367">
        <v>13.5</v>
      </c>
      <c r="Z418" s="367">
        <v>13.5</v>
      </c>
      <c r="AA418" s="367">
        <v>13.5</v>
      </c>
      <c r="AB418" s="367">
        <v>13.5</v>
      </c>
      <c r="AC418" s="367">
        <v>13.5</v>
      </c>
      <c r="AD418" s="367">
        <v>13.5</v>
      </c>
      <c r="AE418" s="367">
        <v>13.5</v>
      </c>
      <c r="AF418" s="367">
        <v>13.5</v>
      </c>
      <c r="AG418" s="367">
        <v>13.5</v>
      </c>
      <c r="AH418" s="367">
        <v>13.5</v>
      </c>
      <c r="AI418" s="367">
        <v>13.5</v>
      </c>
      <c r="AJ418" s="367">
        <v>13.5</v>
      </c>
      <c r="AK418" s="367">
        <v>13.5</v>
      </c>
      <c r="AL418" s="367">
        <v>13.5</v>
      </c>
      <c r="AM418" s="367">
        <v>13.5</v>
      </c>
      <c r="AN418" s="367">
        <v>13.5</v>
      </c>
      <c r="AO418" s="367">
        <v>13.5</v>
      </c>
      <c r="AP418" s="367">
        <v>13.5</v>
      </c>
      <c r="AQ418" s="367">
        <v>13.5</v>
      </c>
      <c r="AR418" s="367">
        <v>13.5</v>
      </c>
      <c r="AS418" s="367">
        <v>13.5</v>
      </c>
      <c r="AT418" s="367">
        <v>13.5</v>
      </c>
      <c r="AU418" s="367">
        <v>13.5</v>
      </c>
      <c r="AV418" s="367">
        <v>13.5</v>
      </c>
      <c r="AW418" s="367">
        <v>13.5</v>
      </c>
      <c r="AX418" s="367">
        <v>13.5</v>
      </c>
      <c r="AY418" s="367">
        <v>13.5</v>
      </c>
      <c r="AZ418" s="367">
        <v>13.5</v>
      </c>
      <c r="BA418" s="367">
        <v>13.5</v>
      </c>
      <c r="BB418" s="367">
        <v>13.5</v>
      </c>
      <c r="BC418" s="367">
        <v>13.5</v>
      </c>
      <c r="BD418" s="367">
        <v>13.5</v>
      </c>
      <c r="BE418" s="367">
        <v>13.5</v>
      </c>
      <c r="BF418" s="367">
        <v>13.5</v>
      </c>
      <c r="BG418" s="367">
        <v>13.5</v>
      </c>
      <c r="BH418" s="367">
        <v>13.5</v>
      </c>
      <c r="BI418" s="367">
        <v>13.5</v>
      </c>
      <c r="BJ418" s="367">
        <v>13.5</v>
      </c>
      <c r="BK418" s="367">
        <v>13.5</v>
      </c>
      <c r="BL418" s="367">
        <v>13.5</v>
      </c>
      <c r="BM418" s="367">
        <v>13.5</v>
      </c>
      <c r="BN418" s="367">
        <v>13.5</v>
      </c>
      <c r="BO418" s="367">
        <v>13.5</v>
      </c>
      <c r="BP418" s="368"/>
      <c r="BQ418" s="355"/>
      <c r="BR418" s="355"/>
      <c r="BS418" s="355"/>
      <c r="BT418" s="355"/>
      <c r="BU418" s="355"/>
      <c r="BV418" s="355"/>
      <c r="BW418" s="355"/>
      <c r="BX418" s="355"/>
      <c r="BY418" s="355"/>
      <c r="BZ418" s="355"/>
      <c r="CA418" s="355"/>
      <c r="CB418" s="355"/>
      <c r="CC418" s="355"/>
      <c r="CD418" s="355"/>
      <c r="CE418" s="355"/>
      <c r="CF418" s="355"/>
      <c r="CG418" s="355"/>
      <c r="CH418" s="355"/>
      <c r="CI418" s="355"/>
      <c r="CJ418" s="355"/>
      <c r="CK418" s="355"/>
      <c r="CL418" s="355"/>
      <c r="CM418" s="355"/>
      <c r="CN418" s="356"/>
    </row>
    <row r="419" spans="2:92" ht="14.4" thickBot="1" x14ac:dyDescent="0.3">
      <c r="B41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19" s="1417" t="s">
        <v>2233</v>
      </c>
      <c r="D419" s="1418" t="s">
        <v>2232</v>
      </c>
      <c r="E419" s="1419" t="s">
        <v>768</v>
      </c>
      <c r="F419" s="1420" t="str">
        <f>VLOOKUP(TBL5_OptBen[[#This Row],[Option Type (defined list)]],'Option Typs_Grps'!B$2:C$47, 2, FALSE)</f>
        <v>Resource Options</v>
      </c>
      <c r="G419" s="1417" t="s">
        <v>1783</v>
      </c>
      <c r="H419" s="1418" t="s">
        <v>1106</v>
      </c>
      <c r="I419" s="1421" t="s">
        <v>354</v>
      </c>
      <c r="J419" s="1422" t="s">
        <v>145</v>
      </c>
      <c r="K419" s="1423">
        <v>2</v>
      </c>
      <c r="L419" s="366"/>
      <c r="M419" s="366"/>
      <c r="N419" s="366"/>
      <c r="O419" s="1552"/>
      <c r="P419" s="1553"/>
      <c r="Q419" s="1554"/>
      <c r="R419" s="1392"/>
      <c r="S419" s="367"/>
      <c r="T419" s="367"/>
      <c r="U419" s="367"/>
      <c r="V419" s="367"/>
      <c r="W419" s="367"/>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c r="AS419" s="367"/>
      <c r="AT419" s="367"/>
      <c r="AU419" s="367"/>
      <c r="AV419" s="367">
        <v>0</v>
      </c>
      <c r="AW419" s="367">
        <v>0</v>
      </c>
      <c r="AX419" s="367">
        <v>0</v>
      </c>
      <c r="AY419" s="367">
        <v>0</v>
      </c>
      <c r="AZ419" s="367">
        <v>0</v>
      </c>
      <c r="BA419" s="367">
        <v>0</v>
      </c>
      <c r="BB419" s="367">
        <v>0</v>
      </c>
      <c r="BC419" s="367">
        <v>0</v>
      </c>
      <c r="BD419" s="367">
        <v>0</v>
      </c>
      <c r="BE419" s="367">
        <v>0</v>
      </c>
      <c r="BF419" s="367">
        <v>0</v>
      </c>
      <c r="BG419" s="367">
        <v>0</v>
      </c>
      <c r="BH419" s="367">
        <v>0</v>
      </c>
      <c r="BI419" s="367">
        <v>0</v>
      </c>
      <c r="BJ419" s="367">
        <v>0</v>
      </c>
      <c r="BK419" s="367">
        <v>0</v>
      </c>
      <c r="BL419" s="367">
        <v>0</v>
      </c>
      <c r="BM419" s="367">
        <v>0</v>
      </c>
      <c r="BN419" s="367">
        <v>0</v>
      </c>
      <c r="BO419" s="367">
        <v>0</v>
      </c>
      <c r="BP419" s="368"/>
      <c r="BQ419" s="355"/>
      <c r="BR419" s="355"/>
      <c r="BS419" s="355"/>
      <c r="BT419" s="355"/>
      <c r="BU419" s="355"/>
      <c r="BV419" s="355"/>
      <c r="BW419" s="355"/>
      <c r="BX419" s="355"/>
      <c r="BY419" s="355"/>
      <c r="BZ419" s="355"/>
      <c r="CA419" s="355"/>
      <c r="CB419" s="355"/>
      <c r="CC419" s="355"/>
      <c r="CD419" s="355"/>
      <c r="CE419" s="355"/>
      <c r="CF419" s="355"/>
      <c r="CG419" s="355"/>
      <c r="CH419" s="355"/>
      <c r="CI419" s="355"/>
      <c r="CJ419" s="355"/>
      <c r="CK419" s="355"/>
      <c r="CL419" s="355"/>
      <c r="CM419" s="355"/>
      <c r="CN419" s="356"/>
    </row>
    <row r="420" spans="2:92" ht="14.4" thickBot="1" x14ac:dyDescent="0.3">
      <c r="B42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20" s="1417" t="s">
        <v>2233</v>
      </c>
      <c r="D420" s="1418" t="s">
        <v>2232</v>
      </c>
      <c r="E420" s="1419" t="s">
        <v>768</v>
      </c>
      <c r="F420" s="1420" t="str">
        <f>VLOOKUP(TBL5_OptBen[[#This Row],[Option Type (defined list)]],'Option Typs_Grps'!B$2:C$47, 2, FALSE)</f>
        <v>Resource Options</v>
      </c>
      <c r="G420" s="1417" t="s">
        <v>1783</v>
      </c>
      <c r="H420" s="1418" t="s">
        <v>1106</v>
      </c>
      <c r="I420" s="1421" t="s">
        <v>1509</v>
      </c>
      <c r="J420" s="1422" t="s">
        <v>145</v>
      </c>
      <c r="K420" s="1423">
        <v>2</v>
      </c>
      <c r="L420" s="366"/>
      <c r="M420" s="366"/>
      <c r="N420" s="366"/>
      <c r="O420" s="1552"/>
      <c r="P420" s="1553"/>
      <c r="Q420" s="1554"/>
      <c r="R420" s="1392"/>
      <c r="S420" s="367"/>
      <c r="T420" s="367"/>
      <c r="U420" s="367"/>
      <c r="V420" s="367"/>
      <c r="W420" s="367"/>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c r="AS420" s="367"/>
      <c r="AT420" s="367"/>
      <c r="AU420" s="367"/>
      <c r="AV420" s="367">
        <v>0</v>
      </c>
      <c r="AW420" s="367">
        <v>0</v>
      </c>
      <c r="AX420" s="367">
        <v>0</v>
      </c>
      <c r="AY420" s="367">
        <v>0</v>
      </c>
      <c r="AZ420" s="367">
        <v>0</v>
      </c>
      <c r="BA420" s="367">
        <v>0</v>
      </c>
      <c r="BB420" s="367">
        <v>0</v>
      </c>
      <c r="BC420" s="367">
        <v>0</v>
      </c>
      <c r="BD420" s="367">
        <v>0</v>
      </c>
      <c r="BE420" s="367">
        <v>0</v>
      </c>
      <c r="BF420" s="367">
        <v>0</v>
      </c>
      <c r="BG420" s="367">
        <v>0</v>
      </c>
      <c r="BH420" s="367">
        <v>0</v>
      </c>
      <c r="BI420" s="367">
        <v>0</v>
      </c>
      <c r="BJ420" s="367">
        <v>0</v>
      </c>
      <c r="BK420" s="367">
        <v>0</v>
      </c>
      <c r="BL420" s="367">
        <v>0</v>
      </c>
      <c r="BM420" s="367">
        <v>0</v>
      </c>
      <c r="BN420" s="367">
        <v>0</v>
      </c>
      <c r="BO420" s="367">
        <v>0</v>
      </c>
      <c r="BP420" s="368"/>
      <c r="BQ420" s="355"/>
      <c r="BR420" s="355"/>
      <c r="BS420" s="355"/>
      <c r="BT420" s="355"/>
      <c r="BU420" s="355"/>
      <c r="BV420" s="355"/>
      <c r="BW420" s="355"/>
      <c r="BX420" s="355"/>
      <c r="BY420" s="355"/>
      <c r="BZ420" s="355"/>
      <c r="CA420" s="355"/>
      <c r="CB420" s="355"/>
      <c r="CC420" s="355"/>
      <c r="CD420" s="355"/>
      <c r="CE420" s="355"/>
      <c r="CF420" s="355"/>
      <c r="CG420" s="355"/>
      <c r="CH420" s="355"/>
      <c r="CI420" s="355"/>
      <c r="CJ420" s="355"/>
      <c r="CK420" s="355"/>
      <c r="CL420" s="355"/>
      <c r="CM420" s="355"/>
      <c r="CN420" s="356"/>
    </row>
    <row r="421" spans="2:92" ht="14.4" thickBot="1" x14ac:dyDescent="0.3">
      <c r="B42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1" s="1417" t="s">
        <v>2216</v>
      </c>
      <c r="D421" s="1418" t="s">
        <v>2215</v>
      </c>
      <c r="E421" s="1419" t="s">
        <v>774</v>
      </c>
      <c r="F421" s="1420" t="str">
        <f>VLOOKUP(TBL5_OptBen[[#This Row],[Option Type (defined list)]],'Option Typs_Grps'!B$2:C$47, 2, FALSE)</f>
        <v>Distribution Options</v>
      </c>
      <c r="G421" s="1417" t="s">
        <v>1783</v>
      </c>
      <c r="H421" s="1418" t="s">
        <v>1106</v>
      </c>
      <c r="I421" s="1421" t="s">
        <v>354</v>
      </c>
      <c r="J421" s="1422" t="s">
        <v>145</v>
      </c>
      <c r="K421" s="1423">
        <v>2</v>
      </c>
      <c r="L421" s="366"/>
      <c r="M421" s="366"/>
      <c r="N421" s="366"/>
      <c r="O421" s="1552"/>
      <c r="P421" s="1553"/>
      <c r="Q421" s="1554"/>
      <c r="R421" s="1392"/>
      <c r="S421" s="367"/>
      <c r="T421" s="367"/>
      <c r="U421" s="367"/>
      <c r="V421" s="367"/>
      <c r="W421" s="367"/>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c r="AS421" s="367"/>
      <c r="AT421" s="367"/>
      <c r="AU421" s="367"/>
      <c r="AV421" s="367"/>
      <c r="AW421" s="367"/>
      <c r="AX421" s="367"/>
      <c r="AY421" s="367"/>
      <c r="AZ421" s="367"/>
      <c r="BA421" s="367"/>
      <c r="BB421" s="367"/>
      <c r="BC421" s="367">
        <v>16.011049440800001</v>
      </c>
      <c r="BD421" s="367">
        <v>16.2282294408</v>
      </c>
      <c r="BE421" s="367">
        <v>16.154779440799999</v>
      </c>
      <c r="BF421" s="367">
        <v>16.4540994408</v>
      </c>
      <c r="BG421" s="367">
        <v>16.451259440800001</v>
      </c>
      <c r="BH421" s="367">
        <v>16.774339440799999</v>
      </c>
      <c r="BI421" s="367">
        <v>17.089479440800002</v>
      </c>
      <c r="BJ421" s="367">
        <v>16.991188366700001</v>
      </c>
      <c r="BK421" s="367">
        <v>16.786418366700001</v>
      </c>
      <c r="BL421" s="367">
        <v>16.576728366699999</v>
      </c>
      <c r="BM421" s="367">
        <v>16.3588983667</v>
      </c>
      <c r="BN421" s="367">
        <v>16.243719198200001</v>
      </c>
      <c r="BO421" s="367">
        <v>17.3693561967</v>
      </c>
      <c r="BP421" s="368"/>
      <c r="BQ421" s="355"/>
      <c r="BR421" s="355"/>
      <c r="BS421" s="355"/>
      <c r="BT421" s="355"/>
      <c r="BU421" s="355"/>
      <c r="BV421" s="355"/>
      <c r="BW421" s="355"/>
      <c r="BX421" s="355"/>
      <c r="BY421" s="355"/>
      <c r="BZ421" s="355"/>
      <c r="CA421" s="355"/>
      <c r="CB421" s="355"/>
      <c r="CC421" s="355"/>
      <c r="CD421" s="355"/>
      <c r="CE421" s="355"/>
      <c r="CF421" s="355"/>
      <c r="CG421" s="355"/>
      <c r="CH421" s="355"/>
      <c r="CI421" s="355"/>
      <c r="CJ421" s="355"/>
      <c r="CK421" s="355"/>
      <c r="CL421" s="355"/>
      <c r="CM421" s="355"/>
      <c r="CN421" s="356"/>
    </row>
    <row r="422" spans="2:92" ht="14.4" thickBot="1" x14ac:dyDescent="0.3">
      <c r="B42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2" s="1417" t="s">
        <v>2216</v>
      </c>
      <c r="D422" s="1418" t="s">
        <v>2215</v>
      </c>
      <c r="E422" s="1419" t="s">
        <v>774</v>
      </c>
      <c r="F422" s="1420" t="str">
        <f>VLOOKUP(TBL5_OptBen[[#This Row],[Option Type (defined list)]],'Option Typs_Grps'!B$2:C$47, 2, FALSE)</f>
        <v>Distribution Options</v>
      </c>
      <c r="G422" s="1417" t="s">
        <v>1783</v>
      </c>
      <c r="H422" s="1418" t="s">
        <v>1106</v>
      </c>
      <c r="I422" s="1421" t="s">
        <v>1497</v>
      </c>
      <c r="J422" s="1422" t="s">
        <v>145</v>
      </c>
      <c r="K422" s="1423">
        <v>2</v>
      </c>
      <c r="L422" s="366"/>
      <c r="M422" s="366"/>
      <c r="N422" s="366"/>
      <c r="O422" s="1552"/>
      <c r="P422" s="1553"/>
      <c r="Q422" s="1554"/>
      <c r="R422" s="1392"/>
      <c r="S422" s="367"/>
      <c r="T422" s="367"/>
      <c r="U422" s="367"/>
      <c r="V422" s="367"/>
      <c r="W422" s="367"/>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c r="AS422" s="367"/>
      <c r="AT422" s="367"/>
      <c r="AU422" s="367"/>
      <c r="AV422" s="367"/>
      <c r="AW422" s="367"/>
      <c r="AX422" s="367"/>
      <c r="AY422" s="367"/>
      <c r="AZ422" s="367"/>
      <c r="BA422" s="367"/>
      <c r="BB422" s="367"/>
      <c r="BC422" s="367">
        <v>-16.011049440800001</v>
      </c>
      <c r="BD422" s="367">
        <v>-16.2282294408</v>
      </c>
      <c r="BE422" s="367">
        <v>-16.154779440799999</v>
      </c>
      <c r="BF422" s="367">
        <v>-16.4540994408</v>
      </c>
      <c r="BG422" s="367">
        <v>-16.451259440800001</v>
      </c>
      <c r="BH422" s="367">
        <v>-16.774339440799999</v>
      </c>
      <c r="BI422" s="367">
        <v>-17.089479440800002</v>
      </c>
      <c r="BJ422" s="367">
        <v>-16.991188366700001</v>
      </c>
      <c r="BK422" s="367">
        <v>-16.786418366700001</v>
      </c>
      <c r="BL422" s="367">
        <v>-16.576728366699999</v>
      </c>
      <c r="BM422" s="367">
        <v>-16.3588983667</v>
      </c>
      <c r="BN422" s="367">
        <v>-16.243719198200001</v>
      </c>
      <c r="BO422" s="367">
        <v>-17.3693561967</v>
      </c>
      <c r="BP422" s="368"/>
      <c r="BQ422" s="355"/>
      <c r="BR422" s="355"/>
      <c r="BS422" s="355"/>
      <c r="BT422" s="355"/>
      <c r="BU422" s="355"/>
      <c r="BV422" s="355"/>
      <c r="BW422" s="355"/>
      <c r="BX422" s="355"/>
      <c r="BY422" s="355"/>
      <c r="BZ422" s="355"/>
      <c r="CA422" s="355"/>
      <c r="CB422" s="355"/>
      <c r="CC422" s="355"/>
      <c r="CD422" s="355"/>
      <c r="CE422" s="355"/>
      <c r="CF422" s="355"/>
      <c r="CG422" s="355"/>
      <c r="CH422" s="355"/>
      <c r="CI422" s="355"/>
      <c r="CJ422" s="355"/>
      <c r="CK422" s="355"/>
      <c r="CL422" s="355"/>
      <c r="CM422" s="355"/>
      <c r="CN422" s="356"/>
    </row>
    <row r="423" spans="2:92" ht="14.4" thickBot="1" x14ac:dyDescent="0.3">
      <c r="B42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3" s="1417" t="s">
        <v>2364</v>
      </c>
      <c r="D423" s="1418" t="s">
        <v>2120</v>
      </c>
      <c r="E423" s="1419" t="s">
        <v>774</v>
      </c>
      <c r="F423" s="1420" t="str">
        <f>VLOOKUP(TBL5_OptBen[[#This Row],[Option Type (defined list)]],'Option Typs_Grps'!B$2:C$47, 2, FALSE)</f>
        <v>Distribution Options</v>
      </c>
      <c r="G423" s="1417" t="s">
        <v>1783</v>
      </c>
      <c r="H423" s="1418" t="s">
        <v>1106</v>
      </c>
      <c r="I423" s="1421" t="s">
        <v>354</v>
      </c>
      <c r="J423" s="1422" t="s">
        <v>145</v>
      </c>
      <c r="K423" s="1423">
        <v>2</v>
      </c>
      <c r="L423" s="366"/>
      <c r="M423" s="366"/>
      <c r="N423" s="366"/>
      <c r="O423" s="1552"/>
      <c r="P423" s="1553"/>
      <c r="Q423" s="1554"/>
      <c r="R423" s="1392"/>
      <c r="S423" s="367"/>
      <c r="T423" s="367"/>
      <c r="U423" s="367"/>
      <c r="V423" s="367"/>
      <c r="W423" s="367"/>
      <c r="X423" s="367"/>
      <c r="Y423" s="367"/>
      <c r="Z423" s="367"/>
      <c r="AA423" s="367"/>
      <c r="AB423" s="367"/>
      <c r="AC423" s="367"/>
      <c r="AD423" s="367"/>
      <c r="AE423" s="367"/>
      <c r="AF423" s="367"/>
      <c r="AG423" s="367">
        <v>0</v>
      </c>
      <c r="AH423" s="367">
        <v>0</v>
      </c>
      <c r="AI423" s="367">
        <v>0</v>
      </c>
      <c r="AJ423" s="367">
        <v>0</v>
      </c>
      <c r="AK423" s="367">
        <v>0</v>
      </c>
      <c r="AL423" s="367">
        <v>0</v>
      </c>
      <c r="AM423" s="367">
        <v>0</v>
      </c>
      <c r="AN423" s="367">
        <v>0</v>
      </c>
      <c r="AO423" s="367">
        <v>0</v>
      </c>
      <c r="AP423" s="367">
        <v>0</v>
      </c>
      <c r="AQ423" s="367">
        <v>0</v>
      </c>
      <c r="AR423" s="367">
        <v>0</v>
      </c>
      <c r="AS423" s="367">
        <v>0</v>
      </c>
      <c r="AT423" s="367">
        <v>0</v>
      </c>
      <c r="AU423" s="367">
        <v>0</v>
      </c>
      <c r="AV423" s="367">
        <v>0</v>
      </c>
      <c r="AW423" s="367">
        <v>0</v>
      </c>
      <c r="AX423" s="367">
        <v>0</v>
      </c>
      <c r="AY423" s="367">
        <v>0</v>
      </c>
      <c r="AZ423" s="367">
        <v>0</v>
      </c>
      <c r="BA423" s="367">
        <v>0</v>
      </c>
      <c r="BB423" s="367">
        <v>0</v>
      </c>
      <c r="BC423" s="367">
        <v>0</v>
      </c>
      <c r="BD423" s="367">
        <v>0</v>
      </c>
      <c r="BE423" s="367">
        <v>0</v>
      </c>
      <c r="BF423" s="367">
        <v>0</v>
      </c>
      <c r="BG423" s="367">
        <v>0</v>
      </c>
      <c r="BH423" s="367">
        <v>0</v>
      </c>
      <c r="BI423" s="367">
        <v>0</v>
      </c>
      <c r="BJ423" s="367">
        <v>0</v>
      </c>
      <c r="BK423" s="367">
        <v>0</v>
      </c>
      <c r="BL423" s="367">
        <v>0</v>
      </c>
      <c r="BM423" s="367">
        <v>0</v>
      </c>
      <c r="BN423" s="367">
        <v>0</v>
      </c>
      <c r="BO423" s="367">
        <v>0</v>
      </c>
      <c r="BP423" s="368"/>
      <c r="BQ423" s="355"/>
      <c r="BR423" s="355"/>
      <c r="BS423" s="355"/>
      <c r="BT423" s="355"/>
      <c r="BU423" s="355"/>
      <c r="BV423" s="355"/>
      <c r="BW423" s="355"/>
      <c r="BX423" s="355"/>
      <c r="BY423" s="355"/>
      <c r="BZ423" s="355"/>
      <c r="CA423" s="355"/>
      <c r="CB423" s="355"/>
      <c r="CC423" s="355"/>
      <c r="CD423" s="355"/>
      <c r="CE423" s="355"/>
      <c r="CF423" s="355"/>
      <c r="CG423" s="355"/>
      <c r="CH423" s="355"/>
      <c r="CI423" s="355"/>
      <c r="CJ423" s="355"/>
      <c r="CK423" s="355"/>
      <c r="CL423" s="355"/>
      <c r="CM423" s="355"/>
      <c r="CN423" s="356"/>
    </row>
    <row r="424" spans="2:92" ht="14.4" thickBot="1" x14ac:dyDescent="0.3">
      <c r="B42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24" s="1417" t="s">
        <v>2364</v>
      </c>
      <c r="D424" s="1418" t="s">
        <v>2120</v>
      </c>
      <c r="E424" s="1419" t="s">
        <v>774</v>
      </c>
      <c r="F424" s="1420" t="str">
        <f>VLOOKUP(TBL5_OptBen[[#This Row],[Option Type (defined list)]],'Option Typs_Grps'!B$2:C$47, 2, FALSE)</f>
        <v>Distribution Options</v>
      </c>
      <c r="G424" s="1417" t="s">
        <v>1783</v>
      </c>
      <c r="H424" s="1418" t="s">
        <v>1106</v>
      </c>
      <c r="I424" s="1421" t="s">
        <v>1497</v>
      </c>
      <c r="J424" s="1422" t="s">
        <v>145</v>
      </c>
      <c r="K424" s="1423">
        <v>2</v>
      </c>
      <c r="L424" s="366"/>
      <c r="M424" s="366"/>
      <c r="N424" s="366"/>
      <c r="O424" s="1552"/>
      <c r="P424" s="1553"/>
      <c r="Q424" s="1554"/>
      <c r="R424" s="1392"/>
      <c r="S424" s="367"/>
      <c r="T424" s="367"/>
      <c r="U424" s="367"/>
      <c r="V424" s="367"/>
      <c r="W424" s="367"/>
      <c r="X424" s="367"/>
      <c r="Y424" s="367"/>
      <c r="Z424" s="367"/>
      <c r="AA424" s="367"/>
      <c r="AB424" s="367"/>
      <c r="AC424" s="367"/>
      <c r="AD424" s="367"/>
      <c r="AE424" s="367"/>
      <c r="AF424" s="367"/>
      <c r="AG424" s="367">
        <v>0</v>
      </c>
      <c r="AH424" s="367">
        <v>0</v>
      </c>
      <c r="AI424" s="367">
        <v>0</v>
      </c>
      <c r="AJ424" s="367">
        <v>0</v>
      </c>
      <c r="AK424" s="367">
        <v>0</v>
      </c>
      <c r="AL424" s="367">
        <v>0</v>
      </c>
      <c r="AM424" s="367">
        <v>0</v>
      </c>
      <c r="AN424" s="367">
        <v>0</v>
      </c>
      <c r="AO424" s="367">
        <v>0</v>
      </c>
      <c r="AP424" s="367">
        <v>0</v>
      </c>
      <c r="AQ424" s="367">
        <v>0</v>
      </c>
      <c r="AR424" s="367">
        <v>0</v>
      </c>
      <c r="AS424" s="367">
        <v>0</v>
      </c>
      <c r="AT424" s="367">
        <v>0</v>
      </c>
      <c r="AU424" s="367">
        <v>0</v>
      </c>
      <c r="AV424" s="367">
        <v>0</v>
      </c>
      <c r="AW424" s="367">
        <v>0</v>
      </c>
      <c r="AX424" s="367">
        <v>0</v>
      </c>
      <c r="AY424" s="367">
        <v>0</v>
      </c>
      <c r="AZ424" s="367">
        <v>0</v>
      </c>
      <c r="BA424" s="367">
        <v>0</v>
      </c>
      <c r="BB424" s="367">
        <v>0</v>
      </c>
      <c r="BC424" s="367">
        <v>0</v>
      </c>
      <c r="BD424" s="367">
        <v>0</v>
      </c>
      <c r="BE424" s="367">
        <v>0</v>
      </c>
      <c r="BF424" s="367">
        <v>0</v>
      </c>
      <c r="BG424" s="367">
        <v>0</v>
      </c>
      <c r="BH424" s="367">
        <v>0</v>
      </c>
      <c r="BI424" s="367">
        <v>0</v>
      </c>
      <c r="BJ424" s="367">
        <v>0</v>
      </c>
      <c r="BK424" s="367">
        <v>0</v>
      </c>
      <c r="BL424" s="367">
        <v>0</v>
      </c>
      <c r="BM424" s="367">
        <v>0</v>
      </c>
      <c r="BN424" s="367">
        <v>0</v>
      </c>
      <c r="BO424" s="367">
        <v>0</v>
      </c>
      <c r="BP424" s="368"/>
      <c r="BQ424" s="355"/>
      <c r="BR424" s="355"/>
      <c r="BS424" s="355"/>
      <c r="BT424" s="355"/>
      <c r="BU424" s="355"/>
      <c r="BV424" s="355"/>
      <c r="BW424" s="355"/>
      <c r="BX424" s="355"/>
      <c r="BY424" s="355"/>
      <c r="BZ424" s="355"/>
      <c r="CA424" s="355"/>
      <c r="CB424" s="355"/>
      <c r="CC424" s="355"/>
      <c r="CD424" s="355"/>
      <c r="CE424" s="355"/>
      <c r="CF424" s="355"/>
      <c r="CG424" s="355"/>
      <c r="CH424" s="355"/>
      <c r="CI424" s="355"/>
      <c r="CJ424" s="355"/>
      <c r="CK424" s="355"/>
      <c r="CL424" s="355"/>
      <c r="CM424" s="355"/>
      <c r="CN424" s="356"/>
    </row>
    <row r="425" spans="2:92" ht="14.4" thickBot="1" x14ac:dyDescent="0.3">
      <c r="B42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25" s="1417" t="s">
        <v>2365</v>
      </c>
      <c r="D425" s="1418" t="s">
        <v>2017</v>
      </c>
      <c r="E425" s="1419" t="s">
        <v>770</v>
      </c>
      <c r="F425" s="1420" t="str">
        <f>VLOOKUP(TBL5_OptBen[[#This Row],[Option Type (defined list)]],'Option Typs_Grps'!B$2:C$47, 2, FALSE)</f>
        <v>Resource Options</v>
      </c>
      <c r="G425" s="1417" t="s">
        <v>1783</v>
      </c>
      <c r="H425" s="1418" t="s">
        <v>1106</v>
      </c>
      <c r="I425" s="1421" t="s">
        <v>1497</v>
      </c>
      <c r="J425" s="1422" t="s">
        <v>145</v>
      </c>
      <c r="K425" s="1423">
        <v>2</v>
      </c>
      <c r="L425" s="366"/>
      <c r="M425" s="366"/>
      <c r="N425" s="366"/>
      <c r="O425" s="1552"/>
      <c r="P425" s="1553"/>
      <c r="Q425" s="1554"/>
      <c r="R425" s="1392"/>
      <c r="S425" s="367"/>
      <c r="T425" s="367"/>
      <c r="U425" s="367"/>
      <c r="V425" s="367"/>
      <c r="W425" s="367"/>
      <c r="X425" s="367"/>
      <c r="Y425" s="367"/>
      <c r="Z425" s="367"/>
      <c r="AA425" s="367">
        <v>20</v>
      </c>
      <c r="AB425" s="367">
        <v>20</v>
      </c>
      <c r="AC425" s="367">
        <v>20</v>
      </c>
      <c r="AD425" s="367">
        <v>20</v>
      </c>
      <c r="AE425" s="367">
        <v>20</v>
      </c>
      <c r="AF425" s="367">
        <v>20</v>
      </c>
      <c r="AG425" s="367">
        <v>20</v>
      </c>
      <c r="AH425" s="367">
        <v>20</v>
      </c>
      <c r="AI425" s="367">
        <v>20</v>
      </c>
      <c r="AJ425" s="367">
        <v>20</v>
      </c>
      <c r="AK425" s="367">
        <v>20</v>
      </c>
      <c r="AL425" s="367">
        <v>20</v>
      </c>
      <c r="AM425" s="367">
        <v>20</v>
      </c>
      <c r="AN425" s="367">
        <v>20</v>
      </c>
      <c r="AO425" s="367">
        <v>20</v>
      </c>
      <c r="AP425" s="367">
        <v>20</v>
      </c>
      <c r="AQ425" s="367">
        <v>20</v>
      </c>
      <c r="AR425" s="367">
        <v>20</v>
      </c>
      <c r="AS425" s="367">
        <v>20</v>
      </c>
      <c r="AT425" s="367">
        <v>20</v>
      </c>
      <c r="AU425" s="367">
        <v>20</v>
      </c>
      <c r="AV425" s="367">
        <v>20</v>
      </c>
      <c r="AW425" s="367">
        <v>20</v>
      </c>
      <c r="AX425" s="367">
        <v>20</v>
      </c>
      <c r="AY425" s="367">
        <v>20</v>
      </c>
      <c r="AZ425" s="367">
        <v>20</v>
      </c>
      <c r="BA425" s="367">
        <v>20</v>
      </c>
      <c r="BB425" s="367">
        <v>20</v>
      </c>
      <c r="BC425" s="367">
        <v>20</v>
      </c>
      <c r="BD425" s="367">
        <v>20</v>
      </c>
      <c r="BE425" s="367">
        <v>20</v>
      </c>
      <c r="BF425" s="367">
        <v>20</v>
      </c>
      <c r="BG425" s="367">
        <v>20</v>
      </c>
      <c r="BH425" s="367">
        <v>20</v>
      </c>
      <c r="BI425" s="367">
        <v>20</v>
      </c>
      <c r="BJ425" s="367">
        <v>20</v>
      </c>
      <c r="BK425" s="367">
        <v>20</v>
      </c>
      <c r="BL425" s="367">
        <v>20</v>
      </c>
      <c r="BM425" s="367">
        <v>20</v>
      </c>
      <c r="BN425" s="367">
        <v>20</v>
      </c>
      <c r="BO425" s="367">
        <v>20</v>
      </c>
      <c r="BP425" s="368"/>
      <c r="BQ425" s="355"/>
      <c r="BR425" s="355"/>
      <c r="BS425" s="355"/>
      <c r="BT425" s="355"/>
      <c r="BU425" s="355"/>
      <c r="BV425" s="355"/>
      <c r="BW425" s="355"/>
      <c r="BX425" s="355"/>
      <c r="BY425" s="355"/>
      <c r="BZ425" s="355"/>
      <c r="CA425" s="355"/>
      <c r="CB425" s="355"/>
      <c r="CC425" s="355"/>
      <c r="CD425" s="355"/>
      <c r="CE425" s="355"/>
      <c r="CF425" s="355"/>
      <c r="CG425" s="355"/>
      <c r="CH425" s="355"/>
      <c r="CI425" s="355"/>
      <c r="CJ425" s="355"/>
      <c r="CK425" s="355"/>
      <c r="CL425" s="355"/>
      <c r="CM425" s="355"/>
      <c r="CN425" s="356"/>
    </row>
    <row r="426" spans="2:92" ht="14.4" thickBot="1" x14ac:dyDescent="0.3">
      <c r="B42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26" s="1417" t="s">
        <v>2365</v>
      </c>
      <c r="D426" s="1418" t="s">
        <v>2017</v>
      </c>
      <c r="E426" s="1419" t="s">
        <v>770</v>
      </c>
      <c r="F426" s="1420" t="str">
        <f>VLOOKUP(TBL5_OptBen[[#This Row],[Option Type (defined list)]],'Option Typs_Grps'!B$2:C$47, 2, FALSE)</f>
        <v>Resource Options</v>
      </c>
      <c r="G426" s="1417" t="s">
        <v>1783</v>
      </c>
      <c r="H426" s="1418" t="s">
        <v>1106</v>
      </c>
      <c r="I426" s="1421" t="s">
        <v>354</v>
      </c>
      <c r="J426" s="1422" t="s">
        <v>145</v>
      </c>
      <c r="K426" s="1423">
        <v>2</v>
      </c>
      <c r="L426" s="366"/>
      <c r="M426" s="366"/>
      <c r="N426" s="366"/>
      <c r="O426" s="1552"/>
      <c r="P426" s="1553"/>
      <c r="Q426" s="1554"/>
      <c r="R426" s="1392"/>
      <c r="S426" s="367"/>
      <c r="T426" s="367"/>
      <c r="U426" s="367"/>
      <c r="V426" s="367"/>
      <c r="W426" s="367"/>
      <c r="X426" s="367"/>
      <c r="Y426" s="367"/>
      <c r="Z426" s="367"/>
      <c r="AA426" s="367">
        <v>-20</v>
      </c>
      <c r="AB426" s="367">
        <v>-20</v>
      </c>
      <c r="AC426" s="367">
        <v>-20</v>
      </c>
      <c r="AD426" s="367">
        <v>-20</v>
      </c>
      <c r="AE426" s="367">
        <v>-20</v>
      </c>
      <c r="AF426" s="367">
        <v>-20</v>
      </c>
      <c r="AG426" s="367">
        <v>-20</v>
      </c>
      <c r="AH426" s="367">
        <v>-20</v>
      </c>
      <c r="AI426" s="367">
        <v>-20</v>
      </c>
      <c r="AJ426" s="367">
        <v>-20</v>
      </c>
      <c r="AK426" s="367">
        <v>-20</v>
      </c>
      <c r="AL426" s="367">
        <v>-20</v>
      </c>
      <c r="AM426" s="367">
        <v>-20</v>
      </c>
      <c r="AN426" s="367">
        <v>-20</v>
      </c>
      <c r="AO426" s="367">
        <v>-20</v>
      </c>
      <c r="AP426" s="367">
        <v>-20</v>
      </c>
      <c r="AQ426" s="367">
        <v>-20</v>
      </c>
      <c r="AR426" s="367">
        <v>-20</v>
      </c>
      <c r="AS426" s="367">
        <v>-20</v>
      </c>
      <c r="AT426" s="367">
        <v>-20</v>
      </c>
      <c r="AU426" s="367">
        <v>-20</v>
      </c>
      <c r="AV426" s="367">
        <v>-20</v>
      </c>
      <c r="AW426" s="367">
        <v>-20</v>
      </c>
      <c r="AX426" s="367">
        <v>-20</v>
      </c>
      <c r="AY426" s="367">
        <v>-20</v>
      </c>
      <c r="AZ426" s="367">
        <v>-20</v>
      </c>
      <c r="BA426" s="367">
        <v>-20</v>
      </c>
      <c r="BB426" s="367">
        <v>-20</v>
      </c>
      <c r="BC426" s="367">
        <v>-20</v>
      </c>
      <c r="BD426" s="367">
        <v>-20</v>
      </c>
      <c r="BE426" s="367">
        <v>-20</v>
      </c>
      <c r="BF426" s="367">
        <v>-20</v>
      </c>
      <c r="BG426" s="367">
        <v>-20</v>
      </c>
      <c r="BH426" s="367">
        <v>-20</v>
      </c>
      <c r="BI426" s="367">
        <v>-20</v>
      </c>
      <c r="BJ426" s="367">
        <v>-20</v>
      </c>
      <c r="BK426" s="367">
        <v>-20</v>
      </c>
      <c r="BL426" s="367">
        <v>-20</v>
      </c>
      <c r="BM426" s="367">
        <v>-20</v>
      </c>
      <c r="BN426" s="367">
        <v>-20</v>
      </c>
      <c r="BO426" s="367">
        <v>-20</v>
      </c>
      <c r="BP426" s="368"/>
      <c r="BQ426" s="355"/>
      <c r="BR426" s="355"/>
      <c r="BS426" s="355"/>
      <c r="BT426" s="355"/>
      <c r="BU426" s="355"/>
      <c r="BV426" s="355"/>
      <c r="BW426" s="355"/>
      <c r="BX426" s="355"/>
      <c r="BY426" s="355"/>
      <c r="BZ426" s="355"/>
      <c r="CA426" s="355"/>
      <c r="CB426" s="355"/>
      <c r="CC426" s="355"/>
      <c r="CD426" s="355"/>
      <c r="CE426" s="355"/>
      <c r="CF426" s="355"/>
      <c r="CG426" s="355"/>
      <c r="CH426" s="355"/>
      <c r="CI426" s="355"/>
      <c r="CJ426" s="355"/>
      <c r="CK426" s="355"/>
      <c r="CL426" s="355"/>
      <c r="CM426" s="355"/>
      <c r="CN426" s="356"/>
    </row>
    <row r="427" spans="2:92" ht="14.4" thickBot="1" x14ac:dyDescent="0.3">
      <c r="B42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27" s="1417" t="s">
        <v>2366</v>
      </c>
      <c r="D427" s="1418" t="s">
        <v>2018</v>
      </c>
      <c r="E427" s="1419" t="s">
        <v>766</v>
      </c>
      <c r="F427" s="1420" t="str">
        <f>VLOOKUP(TBL5_OptBen[[#This Row],[Option Type (defined list)]],'Option Typs_Grps'!B$2:C$47, 2, FALSE)</f>
        <v>Resource Options</v>
      </c>
      <c r="G427" s="1417" t="s">
        <v>1783</v>
      </c>
      <c r="H427" s="1418" t="s">
        <v>1106</v>
      </c>
      <c r="I427" s="1421" t="s">
        <v>354</v>
      </c>
      <c r="J427" s="1422" t="s">
        <v>145</v>
      </c>
      <c r="K427" s="1423">
        <v>2</v>
      </c>
      <c r="L427" s="366"/>
      <c r="M427" s="366"/>
      <c r="N427" s="366"/>
      <c r="O427" s="1552"/>
      <c r="P427" s="1553"/>
      <c r="Q427" s="1554"/>
      <c r="R427" s="1392"/>
      <c r="S427" s="367"/>
      <c r="T427" s="367"/>
      <c r="U427" s="367"/>
      <c r="V427" s="367"/>
      <c r="W427" s="367"/>
      <c r="X427" s="367"/>
      <c r="Y427" s="367"/>
      <c r="Z427" s="367"/>
      <c r="AA427" s="367">
        <v>20</v>
      </c>
      <c r="AB427" s="367">
        <v>20</v>
      </c>
      <c r="AC427" s="367">
        <v>20</v>
      </c>
      <c r="AD427" s="367">
        <v>20</v>
      </c>
      <c r="AE427" s="367">
        <v>20</v>
      </c>
      <c r="AF427" s="367">
        <v>20</v>
      </c>
      <c r="AG427" s="367">
        <v>20</v>
      </c>
      <c r="AH427" s="367">
        <v>60</v>
      </c>
      <c r="AI427" s="367">
        <v>60</v>
      </c>
      <c r="AJ427" s="367">
        <v>60</v>
      </c>
      <c r="AK427" s="367">
        <v>60</v>
      </c>
      <c r="AL427" s="367">
        <v>60</v>
      </c>
      <c r="AM427" s="367">
        <v>60</v>
      </c>
      <c r="AN427" s="367">
        <v>60</v>
      </c>
      <c r="AO427" s="367">
        <v>60</v>
      </c>
      <c r="AP427" s="367">
        <v>60</v>
      </c>
      <c r="AQ427" s="367">
        <v>60</v>
      </c>
      <c r="AR427" s="367">
        <v>60</v>
      </c>
      <c r="AS427" s="367">
        <v>60</v>
      </c>
      <c r="AT427" s="367">
        <v>60</v>
      </c>
      <c r="AU427" s="367">
        <v>60</v>
      </c>
      <c r="AV427" s="367">
        <v>60</v>
      </c>
      <c r="AW427" s="367">
        <v>60</v>
      </c>
      <c r="AX427" s="367">
        <v>60</v>
      </c>
      <c r="AY427" s="367">
        <v>60</v>
      </c>
      <c r="AZ427" s="367">
        <v>60</v>
      </c>
      <c r="BA427" s="367">
        <v>60</v>
      </c>
      <c r="BB427" s="367">
        <v>60</v>
      </c>
      <c r="BC427" s="367">
        <v>60</v>
      </c>
      <c r="BD427" s="367">
        <v>60</v>
      </c>
      <c r="BE427" s="367">
        <v>60</v>
      </c>
      <c r="BF427" s="367">
        <v>60</v>
      </c>
      <c r="BG427" s="367">
        <v>60</v>
      </c>
      <c r="BH427" s="367">
        <v>60</v>
      </c>
      <c r="BI427" s="367">
        <v>60</v>
      </c>
      <c r="BJ427" s="367">
        <v>60</v>
      </c>
      <c r="BK427" s="367">
        <v>60</v>
      </c>
      <c r="BL427" s="367">
        <v>60</v>
      </c>
      <c r="BM427" s="367">
        <v>60</v>
      </c>
      <c r="BN427" s="367">
        <v>60</v>
      </c>
      <c r="BO427" s="367">
        <v>60</v>
      </c>
      <c r="BP427" s="368"/>
      <c r="BQ427" s="355"/>
      <c r="BR427" s="355"/>
      <c r="BS427" s="355"/>
      <c r="BT427" s="355"/>
      <c r="BU427" s="355"/>
      <c r="BV427" s="355"/>
      <c r="BW427" s="355"/>
      <c r="BX427" s="355"/>
      <c r="BY427" s="355"/>
      <c r="BZ427" s="355"/>
      <c r="CA427" s="355"/>
      <c r="CB427" s="355"/>
      <c r="CC427" s="355"/>
      <c r="CD427" s="355"/>
      <c r="CE427" s="355"/>
      <c r="CF427" s="355"/>
      <c r="CG427" s="355"/>
      <c r="CH427" s="355"/>
      <c r="CI427" s="355"/>
      <c r="CJ427" s="355"/>
      <c r="CK427" s="355"/>
      <c r="CL427" s="355"/>
      <c r="CM427" s="355"/>
      <c r="CN427" s="356"/>
    </row>
    <row r="428" spans="2:92" ht="14.4" thickBot="1" x14ac:dyDescent="0.3">
      <c r="B42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28" s="1417" t="s">
        <v>2375</v>
      </c>
      <c r="D428" s="1418" t="s">
        <v>2376</v>
      </c>
      <c r="E428" s="1419" t="s">
        <v>768</v>
      </c>
      <c r="F428" s="1420" t="str">
        <f>VLOOKUP(TBL5_OptBen[[#This Row],[Option Type (defined list)]],'Option Typs_Grps'!B$2:C$47, 2, FALSE)</f>
        <v>Resource Options</v>
      </c>
      <c r="G428" s="1417" t="s">
        <v>1783</v>
      </c>
      <c r="H428" s="1418" t="s">
        <v>1106</v>
      </c>
      <c r="I428" s="1421" t="s">
        <v>354</v>
      </c>
      <c r="J428" s="1422" t="s">
        <v>145</v>
      </c>
      <c r="K428" s="1423">
        <v>2</v>
      </c>
      <c r="L428" s="366"/>
      <c r="M428" s="366"/>
      <c r="N428" s="366"/>
      <c r="O428" s="1552"/>
      <c r="P428" s="1553"/>
      <c r="Q428" s="1554"/>
      <c r="R428" s="1392"/>
      <c r="S428" s="367"/>
      <c r="T428" s="367"/>
      <c r="U428" s="367"/>
      <c r="V428" s="367"/>
      <c r="W428" s="367"/>
      <c r="X428" s="367"/>
      <c r="Y428" s="367"/>
      <c r="Z428" s="367"/>
      <c r="AA428" s="367"/>
      <c r="AB428" s="367"/>
      <c r="AC428" s="367"/>
      <c r="AD428" s="367"/>
      <c r="AE428" s="367"/>
      <c r="AF428" s="367"/>
      <c r="AG428" s="367"/>
      <c r="AH428" s="367">
        <v>-0.98583219759999996</v>
      </c>
      <c r="AI428" s="367">
        <v>-0.50007219759999999</v>
      </c>
      <c r="AJ428" s="367">
        <v>0</v>
      </c>
      <c r="AK428" s="367">
        <v>0</v>
      </c>
      <c r="AL428" s="367">
        <v>0</v>
      </c>
      <c r="AM428" s="367">
        <v>0</v>
      </c>
      <c r="AN428" s="367">
        <v>0</v>
      </c>
      <c r="AO428" s="367">
        <v>0</v>
      </c>
      <c r="AP428" s="367">
        <v>-0.86719091790000002</v>
      </c>
      <c r="AQ428" s="367">
        <v>0</v>
      </c>
      <c r="AR428" s="367">
        <v>0</v>
      </c>
      <c r="AS428" s="367">
        <v>0</v>
      </c>
      <c r="AT428" s="367">
        <v>0</v>
      </c>
      <c r="AU428" s="367">
        <v>0</v>
      </c>
      <c r="AV428" s="367">
        <v>0</v>
      </c>
      <c r="AW428" s="367">
        <v>-10</v>
      </c>
      <c r="AX428" s="367">
        <v>-10</v>
      </c>
      <c r="AY428" s="367">
        <v>-10</v>
      </c>
      <c r="AZ428" s="367">
        <v>0</v>
      </c>
      <c r="BA428" s="367">
        <v>-10</v>
      </c>
      <c r="BB428" s="367">
        <v>0</v>
      </c>
      <c r="BC428" s="367">
        <v>-10</v>
      </c>
      <c r="BD428" s="367">
        <v>-10</v>
      </c>
      <c r="BE428" s="367">
        <v>-4.7374302426000003</v>
      </c>
      <c r="BF428" s="367">
        <v>-10</v>
      </c>
      <c r="BG428" s="367">
        <v>-3.7390362440999998</v>
      </c>
      <c r="BH428" s="367">
        <v>-4.0672602425999997</v>
      </c>
      <c r="BI428" s="367">
        <v>-3.8526802426</v>
      </c>
      <c r="BJ428" s="367">
        <v>-2.8732991685</v>
      </c>
      <c r="BK428" s="367">
        <v>-1.9647291684999999</v>
      </c>
      <c r="BL428" s="367">
        <v>-10</v>
      </c>
      <c r="BM428" s="367">
        <v>-10</v>
      </c>
      <c r="BN428" s="367">
        <v>-10</v>
      </c>
      <c r="BO428" s="367">
        <v>-10</v>
      </c>
      <c r="BP428" s="368"/>
      <c r="BQ428" s="355"/>
      <c r="BR428" s="355"/>
      <c r="BS428" s="355"/>
      <c r="BT428" s="355"/>
      <c r="BU428" s="355"/>
      <c r="BV428" s="355"/>
      <c r="BW428" s="355"/>
      <c r="BX428" s="355"/>
      <c r="BY428" s="355"/>
      <c r="BZ428" s="355"/>
      <c r="CA428" s="355"/>
      <c r="CB428" s="355"/>
      <c r="CC428" s="355"/>
      <c r="CD428" s="355"/>
      <c r="CE428" s="355"/>
      <c r="CF428" s="355"/>
      <c r="CG428" s="355"/>
      <c r="CH428" s="355"/>
      <c r="CI428" s="355"/>
      <c r="CJ428" s="355"/>
      <c r="CK428" s="355"/>
      <c r="CL428" s="355"/>
      <c r="CM428" s="355"/>
      <c r="CN428" s="356"/>
    </row>
    <row r="429" spans="2:92" ht="14.4" thickBot="1" x14ac:dyDescent="0.3">
      <c r="B42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29" s="1417" t="s">
        <v>2375</v>
      </c>
      <c r="D429" s="1418" t="s">
        <v>2376</v>
      </c>
      <c r="E429" s="1419" t="s">
        <v>768</v>
      </c>
      <c r="F429" s="1420" t="str">
        <f>VLOOKUP(TBL5_OptBen[[#This Row],[Option Type (defined list)]],'Option Typs_Grps'!B$2:C$47, 2, FALSE)</f>
        <v>Resource Options</v>
      </c>
      <c r="G429" s="1417" t="s">
        <v>1783</v>
      </c>
      <c r="H429" s="1418" t="s">
        <v>1106</v>
      </c>
      <c r="I429" s="1421" t="s">
        <v>354</v>
      </c>
      <c r="J429" s="1422" t="s">
        <v>145</v>
      </c>
      <c r="K429" s="1423">
        <v>2</v>
      </c>
      <c r="L429" s="366"/>
      <c r="M429" s="366"/>
      <c r="N429" s="366"/>
      <c r="O429" s="1552"/>
      <c r="P429" s="1553"/>
      <c r="Q429" s="1554"/>
      <c r="R429" s="1392"/>
      <c r="S429" s="367"/>
      <c r="T429" s="367"/>
      <c r="U429" s="367"/>
      <c r="V429" s="367"/>
      <c r="W429" s="367"/>
      <c r="X429" s="367"/>
      <c r="Y429" s="367"/>
      <c r="Z429" s="367"/>
      <c r="AA429" s="367"/>
      <c r="AB429" s="367"/>
      <c r="AC429" s="367"/>
      <c r="AD429" s="367"/>
      <c r="AE429" s="367"/>
      <c r="AF429" s="367"/>
      <c r="AG429" s="367"/>
      <c r="AH429" s="367">
        <v>-19.014167802399999</v>
      </c>
      <c r="AI429" s="367">
        <v>-19.499927802399998</v>
      </c>
      <c r="AJ429" s="367">
        <v>-20</v>
      </c>
      <c r="AK429" s="367">
        <v>-20</v>
      </c>
      <c r="AL429" s="367">
        <v>-20</v>
      </c>
      <c r="AM429" s="367">
        <v>-20</v>
      </c>
      <c r="AN429" s="367">
        <v>-20</v>
      </c>
      <c r="AO429" s="367">
        <v>-20</v>
      </c>
      <c r="AP429" s="367">
        <v>-19.1328090821</v>
      </c>
      <c r="AQ429" s="367">
        <v>-20</v>
      </c>
      <c r="AR429" s="367">
        <v>-20</v>
      </c>
      <c r="AS429" s="367">
        <v>-20</v>
      </c>
      <c r="AT429" s="367">
        <v>-20</v>
      </c>
      <c r="AU429" s="367">
        <v>-20</v>
      </c>
      <c r="AV429" s="367">
        <v>-20</v>
      </c>
      <c r="AW429" s="367">
        <v>0</v>
      </c>
      <c r="AX429" s="367">
        <v>0</v>
      </c>
      <c r="AY429" s="367">
        <v>0</v>
      </c>
      <c r="AZ429" s="367">
        <v>-20</v>
      </c>
      <c r="BA429" s="367">
        <v>0</v>
      </c>
      <c r="BB429" s="367">
        <v>-20</v>
      </c>
      <c r="BC429" s="367">
        <v>0</v>
      </c>
      <c r="BD429" s="367">
        <v>0</v>
      </c>
      <c r="BE429" s="367">
        <v>-15.2625697574</v>
      </c>
      <c r="BF429" s="367">
        <v>0</v>
      </c>
      <c r="BG429" s="367">
        <v>-16.260963755900001</v>
      </c>
      <c r="BH429" s="367">
        <v>-15.9327397574</v>
      </c>
      <c r="BI429" s="367">
        <v>-16.147319757399998</v>
      </c>
      <c r="BJ429" s="367">
        <v>-17.126700831499999</v>
      </c>
      <c r="BK429" s="367">
        <v>-18.0352708315</v>
      </c>
      <c r="BL429" s="367">
        <v>0</v>
      </c>
      <c r="BM429" s="367">
        <v>0</v>
      </c>
      <c r="BN429" s="367">
        <v>0</v>
      </c>
      <c r="BO429" s="367">
        <v>0</v>
      </c>
      <c r="BP429" s="368"/>
      <c r="BQ429" s="355"/>
      <c r="BR429" s="355"/>
      <c r="BS429" s="355"/>
      <c r="BT429" s="355"/>
      <c r="BU429" s="355"/>
      <c r="BV429" s="355"/>
      <c r="BW429" s="355"/>
      <c r="BX429" s="355"/>
      <c r="BY429" s="355"/>
      <c r="BZ429" s="355"/>
      <c r="CA429" s="355"/>
      <c r="CB429" s="355"/>
      <c r="CC429" s="355"/>
      <c r="CD429" s="355"/>
      <c r="CE429" s="355"/>
      <c r="CF429" s="355"/>
      <c r="CG429" s="355"/>
      <c r="CH429" s="355"/>
      <c r="CI429" s="355"/>
      <c r="CJ429" s="355"/>
      <c r="CK429" s="355"/>
      <c r="CL429" s="355"/>
      <c r="CM429" s="355"/>
      <c r="CN429" s="356"/>
    </row>
    <row r="430" spans="2:92" ht="14.4" thickBot="1" x14ac:dyDescent="0.3">
      <c r="B43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30" s="1417" t="s">
        <v>2375</v>
      </c>
      <c r="D430" s="1418" t="s">
        <v>2376</v>
      </c>
      <c r="E430" s="1419" t="s">
        <v>768</v>
      </c>
      <c r="F430" s="1420" t="str">
        <f>VLOOKUP(TBL5_OptBen[[#This Row],[Option Type (defined list)]],'Option Typs_Grps'!B$2:C$47, 2, FALSE)</f>
        <v>Resource Options</v>
      </c>
      <c r="G430" s="1417" t="s">
        <v>1783</v>
      </c>
      <c r="H430" s="1418" t="s">
        <v>1106</v>
      </c>
      <c r="I430" s="1421" t="s">
        <v>1509</v>
      </c>
      <c r="J430" s="1422" t="s">
        <v>145</v>
      </c>
      <c r="K430" s="1423">
        <v>2</v>
      </c>
      <c r="L430" s="366"/>
      <c r="M430" s="366"/>
      <c r="N430" s="366"/>
      <c r="O430" s="1552"/>
      <c r="P430" s="1553"/>
      <c r="Q430" s="1554"/>
      <c r="R430" s="1392"/>
      <c r="S430" s="367"/>
      <c r="T430" s="367"/>
      <c r="U430" s="367"/>
      <c r="V430" s="367"/>
      <c r="W430" s="367"/>
      <c r="X430" s="367"/>
      <c r="Y430" s="367"/>
      <c r="Z430" s="367"/>
      <c r="AA430" s="367"/>
      <c r="AB430" s="367"/>
      <c r="AC430" s="367"/>
      <c r="AD430" s="367"/>
      <c r="AE430" s="367"/>
      <c r="AF430" s="367"/>
      <c r="AG430" s="367"/>
      <c r="AH430" s="367">
        <v>20</v>
      </c>
      <c r="AI430" s="367">
        <v>20</v>
      </c>
      <c r="AJ430" s="367">
        <v>20</v>
      </c>
      <c r="AK430" s="367">
        <v>20</v>
      </c>
      <c r="AL430" s="367">
        <v>20</v>
      </c>
      <c r="AM430" s="367">
        <v>20</v>
      </c>
      <c r="AN430" s="367">
        <v>20</v>
      </c>
      <c r="AO430" s="367">
        <v>20</v>
      </c>
      <c r="AP430" s="367">
        <v>20</v>
      </c>
      <c r="AQ430" s="367">
        <v>20</v>
      </c>
      <c r="AR430" s="367">
        <v>20</v>
      </c>
      <c r="AS430" s="367">
        <v>20</v>
      </c>
      <c r="AT430" s="367">
        <v>20</v>
      </c>
      <c r="AU430" s="367">
        <v>20</v>
      </c>
      <c r="AV430" s="367">
        <v>20</v>
      </c>
      <c r="AW430" s="367">
        <v>10</v>
      </c>
      <c r="AX430" s="367">
        <v>10</v>
      </c>
      <c r="AY430" s="367">
        <v>10</v>
      </c>
      <c r="AZ430" s="367">
        <v>20</v>
      </c>
      <c r="BA430" s="367">
        <v>10</v>
      </c>
      <c r="BB430" s="367">
        <v>20</v>
      </c>
      <c r="BC430" s="367">
        <v>15.202700242600001</v>
      </c>
      <c r="BD430" s="367">
        <v>14.965260242599999</v>
      </c>
      <c r="BE430" s="367">
        <v>20</v>
      </c>
      <c r="BF430" s="367">
        <v>14.5072502426</v>
      </c>
      <c r="BG430" s="367">
        <v>20</v>
      </c>
      <c r="BH430" s="367">
        <v>20</v>
      </c>
      <c r="BI430" s="367">
        <v>20</v>
      </c>
      <c r="BJ430" s="367">
        <v>20</v>
      </c>
      <c r="BK430" s="367">
        <v>20</v>
      </c>
      <c r="BL430" s="367">
        <v>11.2410091685</v>
      </c>
      <c r="BM430" s="367">
        <v>10.4329591685</v>
      </c>
      <c r="BN430" s="367">
        <v>10</v>
      </c>
      <c r="BO430" s="367">
        <v>10</v>
      </c>
      <c r="BP430" s="368"/>
      <c r="BQ430" s="355"/>
      <c r="BR430" s="355"/>
      <c r="BS430" s="355"/>
      <c r="BT430" s="355"/>
      <c r="BU430" s="355"/>
      <c r="BV430" s="355"/>
      <c r="BW430" s="355"/>
      <c r="BX430" s="355"/>
      <c r="BY430" s="355"/>
      <c r="BZ430" s="355"/>
      <c r="CA430" s="355"/>
      <c r="CB430" s="355"/>
      <c r="CC430" s="355"/>
      <c r="CD430" s="355"/>
      <c r="CE430" s="355"/>
      <c r="CF430" s="355"/>
      <c r="CG430" s="355"/>
      <c r="CH430" s="355"/>
      <c r="CI430" s="355"/>
      <c r="CJ430" s="355"/>
      <c r="CK430" s="355"/>
      <c r="CL430" s="355"/>
      <c r="CM430" s="355"/>
      <c r="CN430" s="356"/>
    </row>
    <row r="431" spans="2:92" ht="14.4" thickBot="1" x14ac:dyDescent="0.3">
      <c r="B43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31" s="1417" t="s">
        <v>2377</v>
      </c>
      <c r="D431" s="1418" t="s">
        <v>2378</v>
      </c>
      <c r="E431" s="1419" t="s">
        <v>768</v>
      </c>
      <c r="F431" s="1420" t="str">
        <f>VLOOKUP(TBL5_OptBen[[#This Row],[Option Type (defined list)]],'Option Typs_Grps'!B$2:C$47, 2, FALSE)</f>
        <v>Resource Options</v>
      </c>
      <c r="G431" s="1417" t="s">
        <v>1783</v>
      </c>
      <c r="H431" s="1418" t="s">
        <v>1106</v>
      </c>
      <c r="I431" s="1421" t="s">
        <v>354</v>
      </c>
      <c r="J431" s="1422" t="s">
        <v>145</v>
      </c>
      <c r="K431" s="1423">
        <v>2</v>
      </c>
      <c r="L431" s="366"/>
      <c r="M431" s="366"/>
      <c r="N431" s="366"/>
      <c r="O431" s="1552"/>
      <c r="P431" s="1553"/>
      <c r="Q431" s="1554"/>
      <c r="R431" s="1392"/>
      <c r="S431" s="367"/>
      <c r="T431" s="367"/>
      <c r="U431" s="367"/>
      <c r="V431" s="367"/>
      <c r="W431" s="367"/>
      <c r="X431" s="367"/>
      <c r="Y431" s="367"/>
      <c r="Z431" s="367"/>
      <c r="AA431" s="367"/>
      <c r="AB431" s="367"/>
      <c r="AC431" s="367"/>
      <c r="AD431" s="367"/>
      <c r="AE431" s="367"/>
      <c r="AF431" s="367"/>
      <c r="AG431" s="367"/>
      <c r="AH431" s="367">
        <v>-20</v>
      </c>
      <c r="AI431" s="367">
        <v>-20</v>
      </c>
      <c r="AJ431" s="367">
        <v>-10</v>
      </c>
      <c r="AK431" s="367">
        <v>-10</v>
      </c>
      <c r="AL431" s="367">
        <v>-10</v>
      </c>
      <c r="AM431" s="367">
        <v>-10</v>
      </c>
      <c r="AN431" s="367">
        <v>-10</v>
      </c>
      <c r="AO431" s="367">
        <v>-10</v>
      </c>
      <c r="AP431" s="367">
        <v>-10</v>
      </c>
      <c r="AQ431" s="367">
        <v>-10</v>
      </c>
      <c r="AR431" s="367">
        <v>-10</v>
      </c>
      <c r="AS431" s="367">
        <v>-10</v>
      </c>
      <c r="AT431" s="367">
        <v>-10</v>
      </c>
      <c r="AU431" s="367">
        <v>-10</v>
      </c>
      <c r="AV431" s="367">
        <v>-10</v>
      </c>
      <c r="AW431" s="367">
        <v>0</v>
      </c>
      <c r="AX431" s="367">
        <v>0</v>
      </c>
      <c r="AY431" s="367">
        <v>0</v>
      </c>
      <c r="AZ431" s="367">
        <v>-10</v>
      </c>
      <c r="BA431" s="367">
        <v>0</v>
      </c>
      <c r="BB431" s="367">
        <v>-10</v>
      </c>
      <c r="BC431" s="367">
        <v>-5.2027002425999997</v>
      </c>
      <c r="BD431" s="367">
        <v>-4.9652602426000003</v>
      </c>
      <c r="BE431" s="367">
        <v>-10</v>
      </c>
      <c r="BF431" s="367">
        <v>-4.5072502425999996</v>
      </c>
      <c r="BG431" s="367">
        <v>-10</v>
      </c>
      <c r="BH431" s="367">
        <v>-10</v>
      </c>
      <c r="BI431" s="367">
        <v>-10</v>
      </c>
      <c r="BJ431" s="367">
        <v>-10</v>
      </c>
      <c r="BK431" s="367">
        <v>-10</v>
      </c>
      <c r="BL431" s="367">
        <v>-1.2410091685</v>
      </c>
      <c r="BM431" s="367">
        <v>-0.43295916849999999</v>
      </c>
      <c r="BN431" s="367">
        <v>0</v>
      </c>
      <c r="BO431" s="367">
        <v>0</v>
      </c>
      <c r="BP431" s="368"/>
      <c r="BQ431" s="355"/>
      <c r="BR431" s="355"/>
      <c r="BS431" s="355"/>
      <c r="BT431" s="355"/>
      <c r="BU431" s="355"/>
      <c r="BV431" s="355"/>
      <c r="BW431" s="355"/>
      <c r="BX431" s="355"/>
      <c r="BY431" s="355"/>
      <c r="BZ431" s="355"/>
      <c r="CA431" s="355"/>
      <c r="CB431" s="355"/>
      <c r="CC431" s="355"/>
      <c r="CD431" s="355"/>
      <c r="CE431" s="355"/>
      <c r="CF431" s="355"/>
      <c r="CG431" s="355"/>
      <c r="CH431" s="355"/>
      <c r="CI431" s="355"/>
      <c r="CJ431" s="355"/>
      <c r="CK431" s="355"/>
      <c r="CL431" s="355"/>
      <c r="CM431" s="355"/>
      <c r="CN431" s="356"/>
    </row>
    <row r="432" spans="2:92" ht="14.4" thickBot="1" x14ac:dyDescent="0.3">
      <c r="B43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32" s="1417" t="s">
        <v>2377</v>
      </c>
      <c r="D432" s="1418" t="s">
        <v>2378</v>
      </c>
      <c r="E432" s="1419" t="s">
        <v>768</v>
      </c>
      <c r="F432" s="1420" t="str">
        <f>VLOOKUP(TBL5_OptBen[[#This Row],[Option Type (defined list)]],'Option Typs_Grps'!B$2:C$47, 2, FALSE)</f>
        <v>Resource Options</v>
      </c>
      <c r="G432" s="1417" t="s">
        <v>1783</v>
      </c>
      <c r="H432" s="1418" t="s">
        <v>1106</v>
      </c>
      <c r="I432" s="1421" t="s">
        <v>1509</v>
      </c>
      <c r="J432" s="1422" t="s">
        <v>145</v>
      </c>
      <c r="K432" s="1423">
        <v>2</v>
      </c>
      <c r="L432" s="366"/>
      <c r="M432" s="366"/>
      <c r="N432" s="366"/>
      <c r="O432" s="1552"/>
      <c r="P432" s="1553"/>
      <c r="Q432" s="1554"/>
      <c r="R432" s="1392"/>
      <c r="S432" s="367"/>
      <c r="T432" s="367"/>
      <c r="U432" s="367"/>
      <c r="V432" s="367"/>
      <c r="W432" s="367"/>
      <c r="X432" s="367"/>
      <c r="Y432" s="367"/>
      <c r="Z432" s="367"/>
      <c r="AA432" s="367"/>
      <c r="AB432" s="367"/>
      <c r="AC432" s="367"/>
      <c r="AD432" s="367"/>
      <c r="AE432" s="367"/>
      <c r="AF432" s="367"/>
      <c r="AG432" s="367"/>
      <c r="AH432" s="367">
        <v>20</v>
      </c>
      <c r="AI432" s="367">
        <v>20</v>
      </c>
      <c r="AJ432" s="367">
        <v>10</v>
      </c>
      <c r="AK432" s="367">
        <v>10</v>
      </c>
      <c r="AL432" s="367">
        <v>10</v>
      </c>
      <c r="AM432" s="367">
        <v>10</v>
      </c>
      <c r="AN432" s="367">
        <v>10</v>
      </c>
      <c r="AO432" s="367">
        <v>10</v>
      </c>
      <c r="AP432" s="367">
        <v>10</v>
      </c>
      <c r="AQ432" s="367">
        <v>10</v>
      </c>
      <c r="AR432" s="367">
        <v>10</v>
      </c>
      <c r="AS432" s="367">
        <v>10</v>
      </c>
      <c r="AT432" s="367">
        <v>10</v>
      </c>
      <c r="AU432" s="367">
        <v>10</v>
      </c>
      <c r="AV432" s="367">
        <v>10</v>
      </c>
      <c r="AW432" s="367">
        <v>20</v>
      </c>
      <c r="AX432" s="367">
        <v>20</v>
      </c>
      <c r="AY432" s="367">
        <v>20</v>
      </c>
      <c r="AZ432" s="367">
        <v>10</v>
      </c>
      <c r="BA432" s="367">
        <v>20</v>
      </c>
      <c r="BB432" s="367">
        <v>10</v>
      </c>
      <c r="BC432" s="367">
        <v>14.797299757399999</v>
      </c>
      <c r="BD432" s="367">
        <v>15.034739757400001</v>
      </c>
      <c r="BE432" s="367">
        <v>10</v>
      </c>
      <c r="BF432" s="367">
        <v>15.4927497574</v>
      </c>
      <c r="BG432" s="367">
        <v>10</v>
      </c>
      <c r="BH432" s="367">
        <v>10</v>
      </c>
      <c r="BI432" s="367">
        <v>10</v>
      </c>
      <c r="BJ432" s="367">
        <v>10</v>
      </c>
      <c r="BK432" s="367">
        <v>10</v>
      </c>
      <c r="BL432" s="367">
        <v>18.7589908315</v>
      </c>
      <c r="BM432" s="367">
        <v>19.567040831500002</v>
      </c>
      <c r="BN432" s="367">
        <v>20</v>
      </c>
      <c r="BO432" s="367">
        <v>20</v>
      </c>
      <c r="BP432" s="368"/>
      <c r="BQ432" s="355"/>
      <c r="BR432" s="355"/>
      <c r="BS432" s="355"/>
      <c r="BT432" s="355"/>
      <c r="BU432" s="355"/>
      <c r="BV432" s="355"/>
      <c r="BW432" s="355"/>
      <c r="BX432" s="355"/>
      <c r="BY432" s="355"/>
      <c r="BZ432" s="355"/>
      <c r="CA432" s="355"/>
      <c r="CB432" s="355"/>
      <c r="CC432" s="355"/>
      <c r="CD432" s="355"/>
      <c r="CE432" s="355"/>
      <c r="CF432" s="355"/>
      <c r="CG432" s="355"/>
      <c r="CH432" s="355"/>
      <c r="CI432" s="355"/>
      <c r="CJ432" s="355"/>
      <c r="CK432" s="355"/>
      <c r="CL432" s="355"/>
      <c r="CM432" s="355"/>
      <c r="CN432" s="356"/>
    </row>
    <row r="433" spans="2:92" ht="14.4" thickBot="1" x14ac:dyDescent="0.3">
      <c r="B43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33" s="1417" t="s">
        <v>2377</v>
      </c>
      <c r="D433" s="1418" t="s">
        <v>2378</v>
      </c>
      <c r="E433" s="1419" t="s">
        <v>768</v>
      </c>
      <c r="F433" s="1420" t="str">
        <f>VLOOKUP(TBL5_OptBen[[#This Row],[Option Type (defined list)]],'Option Typs_Grps'!B$2:C$47, 2, FALSE)</f>
        <v>Resource Options</v>
      </c>
      <c r="G433" s="1417" t="s">
        <v>1783</v>
      </c>
      <c r="H433" s="1418" t="s">
        <v>1106</v>
      </c>
      <c r="I433" s="1421" t="s">
        <v>354</v>
      </c>
      <c r="J433" s="1422" t="s">
        <v>145</v>
      </c>
      <c r="K433" s="1423">
        <v>2</v>
      </c>
      <c r="L433" s="366"/>
      <c r="M433" s="366"/>
      <c r="N433" s="366"/>
      <c r="O433" s="1552"/>
      <c r="P433" s="1553"/>
      <c r="Q433" s="1554"/>
      <c r="R433" s="1392"/>
      <c r="S433" s="367"/>
      <c r="T433" s="367"/>
      <c r="U433" s="367"/>
      <c r="V433" s="367"/>
      <c r="W433" s="367"/>
      <c r="X433" s="367"/>
      <c r="Y433" s="367"/>
      <c r="Z433" s="367"/>
      <c r="AA433" s="367"/>
      <c r="AB433" s="367"/>
      <c r="AC433" s="367"/>
      <c r="AD433" s="367"/>
      <c r="AE433" s="367"/>
      <c r="AF433" s="367"/>
      <c r="AG433" s="367"/>
      <c r="AH433" s="367">
        <v>0</v>
      </c>
      <c r="AI433" s="367">
        <v>0</v>
      </c>
      <c r="AJ433" s="367">
        <v>0</v>
      </c>
      <c r="AK433" s="367">
        <v>0</v>
      </c>
      <c r="AL433" s="367">
        <v>0</v>
      </c>
      <c r="AM433" s="367">
        <v>0</v>
      </c>
      <c r="AN433" s="367">
        <v>0</v>
      </c>
      <c r="AO433" s="367">
        <v>0</v>
      </c>
      <c r="AP433" s="367">
        <v>0</v>
      </c>
      <c r="AQ433" s="367">
        <v>0</v>
      </c>
      <c r="AR433" s="367">
        <v>0</v>
      </c>
      <c r="AS433" s="367">
        <v>0</v>
      </c>
      <c r="AT433" s="367">
        <v>0</v>
      </c>
      <c r="AU433" s="367">
        <v>0</v>
      </c>
      <c r="AV433" s="367">
        <v>0</v>
      </c>
      <c r="AW433" s="367">
        <v>-20</v>
      </c>
      <c r="AX433" s="367">
        <v>-20</v>
      </c>
      <c r="AY433" s="367">
        <v>-20</v>
      </c>
      <c r="AZ433" s="367">
        <v>0</v>
      </c>
      <c r="BA433" s="367">
        <v>-20</v>
      </c>
      <c r="BB433" s="367">
        <v>0</v>
      </c>
      <c r="BC433" s="367">
        <v>-14.797299757399999</v>
      </c>
      <c r="BD433" s="367">
        <v>-15.034739757400001</v>
      </c>
      <c r="BE433" s="367">
        <v>0</v>
      </c>
      <c r="BF433" s="367">
        <v>-15.4927497574</v>
      </c>
      <c r="BG433" s="367">
        <v>0</v>
      </c>
      <c r="BH433" s="367">
        <v>0</v>
      </c>
      <c r="BI433" s="367">
        <v>0</v>
      </c>
      <c r="BJ433" s="367">
        <v>0</v>
      </c>
      <c r="BK433" s="367">
        <v>0</v>
      </c>
      <c r="BL433" s="367">
        <v>-18.7589908315</v>
      </c>
      <c r="BM433" s="367">
        <v>-19.567040831500002</v>
      </c>
      <c r="BN433" s="367">
        <v>-20</v>
      </c>
      <c r="BO433" s="367">
        <v>-20</v>
      </c>
      <c r="BP433" s="368"/>
      <c r="BQ433" s="355"/>
      <c r="BR433" s="355"/>
      <c r="BS433" s="355"/>
      <c r="BT433" s="355"/>
      <c r="BU433" s="355"/>
      <c r="BV433" s="355"/>
      <c r="BW433" s="355"/>
      <c r="BX433" s="355"/>
      <c r="BY433" s="355"/>
      <c r="BZ433" s="355"/>
      <c r="CA433" s="355"/>
      <c r="CB433" s="355"/>
      <c r="CC433" s="355"/>
      <c r="CD433" s="355"/>
      <c r="CE433" s="355"/>
      <c r="CF433" s="355"/>
      <c r="CG433" s="355"/>
      <c r="CH433" s="355"/>
      <c r="CI433" s="355"/>
      <c r="CJ433" s="355"/>
      <c r="CK433" s="355"/>
      <c r="CL433" s="355"/>
      <c r="CM433" s="355"/>
      <c r="CN433" s="356"/>
    </row>
    <row r="434" spans="2:92" ht="14.4" thickBot="1" x14ac:dyDescent="0.3">
      <c r="B43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4" s="1417" t="s">
        <v>2371</v>
      </c>
      <c r="D434" s="1418" t="s">
        <v>2013</v>
      </c>
      <c r="E434" s="1419" t="s">
        <v>774</v>
      </c>
      <c r="F434" s="1420" t="str">
        <f>VLOOKUP(TBL5_OptBen[[#This Row],[Option Type (defined list)]],'Option Typs_Grps'!B$2:C$47, 2, FALSE)</f>
        <v>Distribution Options</v>
      </c>
      <c r="G434" s="1417" t="s">
        <v>1783</v>
      </c>
      <c r="H434" s="1418" t="s">
        <v>1106</v>
      </c>
      <c r="I434" s="1421" t="s">
        <v>354</v>
      </c>
      <c r="J434" s="1422" t="s">
        <v>145</v>
      </c>
      <c r="K434" s="1423">
        <v>2</v>
      </c>
      <c r="L434" s="366"/>
      <c r="M434" s="366"/>
      <c r="N434" s="366"/>
      <c r="O434" s="1552"/>
      <c r="P434" s="1553"/>
      <c r="Q434" s="1554"/>
      <c r="R434" s="1392"/>
      <c r="S434" s="367"/>
      <c r="T434" s="367"/>
      <c r="U434" s="367"/>
      <c r="V434" s="367">
        <v>-15</v>
      </c>
      <c r="W434" s="367">
        <v>-15</v>
      </c>
      <c r="X434" s="367">
        <v>-15</v>
      </c>
      <c r="Y434" s="367">
        <v>-14.2442723355</v>
      </c>
      <c r="Z434" s="367">
        <v>-12.257596447399999</v>
      </c>
      <c r="AA434" s="367">
        <v>-12.3052805592</v>
      </c>
      <c r="AB434" s="367">
        <v>-15</v>
      </c>
      <c r="AC434" s="367">
        <v>-15</v>
      </c>
      <c r="AD434" s="367">
        <v>-15</v>
      </c>
      <c r="AE434" s="367">
        <v>-15</v>
      </c>
      <c r="AF434" s="367">
        <v>0</v>
      </c>
      <c r="AG434" s="367">
        <v>0</v>
      </c>
      <c r="AH434" s="367">
        <v>0</v>
      </c>
      <c r="AI434" s="367">
        <v>0</v>
      </c>
      <c r="AJ434" s="367">
        <v>0</v>
      </c>
      <c r="AK434" s="367">
        <v>0</v>
      </c>
      <c r="AL434" s="367">
        <v>0</v>
      </c>
      <c r="AM434" s="367">
        <v>0</v>
      </c>
      <c r="AN434" s="367">
        <v>0</v>
      </c>
      <c r="AO434" s="367">
        <v>0</v>
      </c>
      <c r="AP434" s="367">
        <v>0</v>
      </c>
      <c r="AQ434" s="367">
        <v>0</v>
      </c>
      <c r="AR434" s="367">
        <v>0</v>
      </c>
      <c r="AS434" s="367">
        <v>0</v>
      </c>
      <c r="AT434" s="367">
        <v>0</v>
      </c>
      <c r="AU434" s="367">
        <v>0</v>
      </c>
      <c r="AV434" s="367">
        <v>0</v>
      </c>
      <c r="AW434" s="367">
        <v>0</v>
      </c>
      <c r="AX434" s="367">
        <v>0</v>
      </c>
      <c r="AY434" s="367">
        <v>0</v>
      </c>
      <c r="AZ434" s="367">
        <v>0</v>
      </c>
      <c r="BA434" s="367">
        <v>0</v>
      </c>
      <c r="BB434" s="367">
        <v>0</v>
      </c>
      <c r="BC434" s="367">
        <v>0</v>
      </c>
      <c r="BD434" s="367">
        <v>0</v>
      </c>
      <c r="BE434" s="367">
        <v>0</v>
      </c>
      <c r="BF434" s="367">
        <v>0</v>
      </c>
      <c r="BG434" s="367">
        <v>0</v>
      </c>
      <c r="BH434" s="367">
        <v>0</v>
      </c>
      <c r="BI434" s="367">
        <v>0</v>
      </c>
      <c r="BJ434" s="367">
        <v>0</v>
      </c>
      <c r="BK434" s="367">
        <v>0</v>
      </c>
      <c r="BL434" s="367">
        <v>0</v>
      </c>
      <c r="BM434" s="367">
        <v>0</v>
      </c>
      <c r="BN434" s="367">
        <v>0</v>
      </c>
      <c r="BO434" s="367">
        <v>0</v>
      </c>
      <c r="BP434" s="368"/>
      <c r="BQ434" s="355"/>
      <c r="BR434" s="355"/>
      <c r="BS434" s="355"/>
      <c r="BT434" s="355"/>
      <c r="BU434" s="355"/>
      <c r="BV434" s="355"/>
      <c r="BW434" s="355"/>
      <c r="BX434" s="355"/>
      <c r="BY434" s="355"/>
      <c r="BZ434" s="355"/>
      <c r="CA434" s="355"/>
      <c r="CB434" s="355"/>
      <c r="CC434" s="355"/>
      <c r="CD434" s="355"/>
      <c r="CE434" s="355"/>
      <c r="CF434" s="355"/>
      <c r="CG434" s="355"/>
      <c r="CH434" s="355"/>
      <c r="CI434" s="355"/>
      <c r="CJ434" s="355"/>
      <c r="CK434" s="355"/>
      <c r="CL434" s="355"/>
      <c r="CM434" s="355"/>
      <c r="CN434" s="356"/>
    </row>
    <row r="435" spans="2:92" ht="14.4" thickBot="1" x14ac:dyDescent="0.3">
      <c r="B43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5" s="1417" t="s">
        <v>2371</v>
      </c>
      <c r="D435" s="1418" t="s">
        <v>2013</v>
      </c>
      <c r="E435" s="1419" t="s">
        <v>774</v>
      </c>
      <c r="F435" s="1420" t="str">
        <f>VLOOKUP(TBL5_OptBen[[#This Row],[Option Type (defined list)]],'Option Typs_Grps'!B$2:C$47, 2, FALSE)</f>
        <v>Distribution Options</v>
      </c>
      <c r="G435" s="1417" t="s">
        <v>1783</v>
      </c>
      <c r="H435" s="1418" t="s">
        <v>1106</v>
      </c>
      <c r="I435" s="1421" t="s">
        <v>1497</v>
      </c>
      <c r="J435" s="1422" t="s">
        <v>145</v>
      </c>
      <c r="K435" s="1423">
        <v>2</v>
      </c>
      <c r="L435" s="366"/>
      <c r="M435" s="366"/>
      <c r="N435" s="366"/>
      <c r="O435" s="1552"/>
      <c r="P435" s="1553"/>
      <c r="Q435" s="1554"/>
      <c r="R435" s="1392"/>
      <c r="S435" s="367"/>
      <c r="T435" s="367"/>
      <c r="U435" s="367"/>
      <c r="V435" s="367">
        <v>15</v>
      </c>
      <c r="W435" s="367">
        <v>15</v>
      </c>
      <c r="X435" s="367">
        <v>15</v>
      </c>
      <c r="Y435" s="367">
        <v>14.2442723355</v>
      </c>
      <c r="Z435" s="367">
        <v>12.257596447399999</v>
      </c>
      <c r="AA435" s="367">
        <v>12.3052805592</v>
      </c>
      <c r="AB435" s="367">
        <v>15</v>
      </c>
      <c r="AC435" s="367">
        <v>15</v>
      </c>
      <c r="AD435" s="367">
        <v>15</v>
      </c>
      <c r="AE435" s="367">
        <v>15</v>
      </c>
      <c r="AF435" s="367">
        <v>0</v>
      </c>
      <c r="AG435" s="367">
        <v>0</v>
      </c>
      <c r="AH435" s="367">
        <v>0</v>
      </c>
      <c r="AI435" s="367">
        <v>0</v>
      </c>
      <c r="AJ435" s="367">
        <v>0</v>
      </c>
      <c r="AK435" s="367">
        <v>0</v>
      </c>
      <c r="AL435" s="367">
        <v>0</v>
      </c>
      <c r="AM435" s="367">
        <v>0</v>
      </c>
      <c r="AN435" s="367">
        <v>0</v>
      </c>
      <c r="AO435" s="367">
        <v>0</v>
      </c>
      <c r="AP435" s="367">
        <v>0</v>
      </c>
      <c r="AQ435" s="367">
        <v>0</v>
      </c>
      <c r="AR435" s="367">
        <v>0</v>
      </c>
      <c r="AS435" s="367">
        <v>0</v>
      </c>
      <c r="AT435" s="367">
        <v>0</v>
      </c>
      <c r="AU435" s="367">
        <v>0</v>
      </c>
      <c r="AV435" s="367">
        <v>0</v>
      </c>
      <c r="AW435" s="367">
        <v>0</v>
      </c>
      <c r="AX435" s="367">
        <v>0</v>
      </c>
      <c r="AY435" s="367">
        <v>0</v>
      </c>
      <c r="AZ435" s="367">
        <v>0</v>
      </c>
      <c r="BA435" s="367">
        <v>0</v>
      </c>
      <c r="BB435" s="367">
        <v>0</v>
      </c>
      <c r="BC435" s="367">
        <v>0</v>
      </c>
      <c r="BD435" s="367">
        <v>0</v>
      </c>
      <c r="BE435" s="367">
        <v>0</v>
      </c>
      <c r="BF435" s="367">
        <v>0</v>
      </c>
      <c r="BG435" s="367">
        <v>0</v>
      </c>
      <c r="BH435" s="367">
        <v>0</v>
      </c>
      <c r="BI435" s="367">
        <v>0</v>
      </c>
      <c r="BJ435" s="367">
        <v>0</v>
      </c>
      <c r="BK435" s="367">
        <v>0</v>
      </c>
      <c r="BL435" s="367">
        <v>0</v>
      </c>
      <c r="BM435" s="367">
        <v>0</v>
      </c>
      <c r="BN435" s="367">
        <v>0</v>
      </c>
      <c r="BO435" s="367">
        <v>0</v>
      </c>
      <c r="BP435" s="368"/>
      <c r="BQ435" s="355"/>
      <c r="BR435" s="355"/>
      <c r="BS435" s="355"/>
      <c r="BT435" s="355"/>
      <c r="BU435" s="355"/>
      <c r="BV435" s="355"/>
      <c r="BW435" s="355"/>
      <c r="BX435" s="355"/>
      <c r="BY435" s="355"/>
      <c r="BZ435" s="355"/>
      <c r="CA435" s="355"/>
      <c r="CB435" s="355"/>
      <c r="CC435" s="355"/>
      <c r="CD435" s="355"/>
      <c r="CE435" s="355"/>
      <c r="CF435" s="355"/>
      <c r="CG435" s="355"/>
      <c r="CH435" s="355"/>
      <c r="CI435" s="355"/>
      <c r="CJ435" s="355"/>
      <c r="CK435" s="355"/>
      <c r="CL435" s="355"/>
      <c r="CM435" s="355"/>
      <c r="CN435" s="356"/>
    </row>
    <row r="436" spans="2:92" ht="14.4" thickBot="1" x14ac:dyDescent="0.3">
      <c r="B43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6" s="1417" t="s">
        <v>2372</v>
      </c>
      <c r="D436" s="1418" t="s">
        <v>2014</v>
      </c>
      <c r="E436" s="1419" t="s">
        <v>774</v>
      </c>
      <c r="F436" s="1420" t="str">
        <f>VLOOKUP(TBL5_OptBen[[#This Row],[Option Type (defined list)]],'Option Typs_Grps'!B$2:C$47, 2, FALSE)</f>
        <v>Distribution Options</v>
      </c>
      <c r="G436" s="1417" t="s">
        <v>1783</v>
      </c>
      <c r="H436" s="1418" t="s">
        <v>1106</v>
      </c>
      <c r="I436" s="1421" t="s">
        <v>354</v>
      </c>
      <c r="J436" s="1422" t="s">
        <v>145</v>
      </c>
      <c r="K436" s="1423">
        <v>2</v>
      </c>
      <c r="L436" s="366"/>
      <c r="M436" s="366"/>
      <c r="N436" s="366">
        <v>0</v>
      </c>
      <c r="O436" s="1552">
        <v>0</v>
      </c>
      <c r="P436" s="1553">
        <v>0</v>
      </c>
      <c r="Q436" s="1554">
        <v>0</v>
      </c>
      <c r="R436" s="1392">
        <v>0</v>
      </c>
      <c r="S436" s="367">
        <v>0</v>
      </c>
      <c r="T436" s="367">
        <v>0</v>
      </c>
      <c r="U436" s="367">
        <v>0</v>
      </c>
      <c r="V436" s="367">
        <v>0</v>
      </c>
      <c r="W436" s="367">
        <v>0</v>
      </c>
      <c r="X436" s="367">
        <v>0</v>
      </c>
      <c r="Y436" s="367">
        <v>0</v>
      </c>
      <c r="Z436" s="367">
        <v>0</v>
      </c>
      <c r="AA436" s="367">
        <v>0</v>
      </c>
      <c r="AB436" s="367">
        <v>0</v>
      </c>
      <c r="AC436" s="367">
        <v>0</v>
      </c>
      <c r="AD436" s="367">
        <v>0</v>
      </c>
      <c r="AE436" s="367">
        <v>0</v>
      </c>
      <c r="AF436" s="367">
        <v>0</v>
      </c>
      <c r="AG436" s="367">
        <v>0</v>
      </c>
      <c r="AH436" s="367">
        <v>0</v>
      </c>
      <c r="AI436" s="367">
        <v>0</v>
      </c>
      <c r="AJ436" s="367">
        <v>0</v>
      </c>
      <c r="AK436" s="367">
        <v>0</v>
      </c>
      <c r="AL436" s="367">
        <v>0</v>
      </c>
      <c r="AM436" s="367">
        <v>0</v>
      </c>
      <c r="AN436" s="367">
        <v>0</v>
      </c>
      <c r="AO436" s="367">
        <v>0</v>
      </c>
      <c r="AP436" s="367">
        <v>0</v>
      </c>
      <c r="AQ436" s="367">
        <v>0</v>
      </c>
      <c r="AR436" s="367">
        <v>0</v>
      </c>
      <c r="AS436" s="367">
        <v>0</v>
      </c>
      <c r="AT436" s="367">
        <v>0</v>
      </c>
      <c r="AU436" s="367">
        <v>0</v>
      </c>
      <c r="AV436" s="367">
        <v>0</v>
      </c>
      <c r="AW436" s="367">
        <v>0</v>
      </c>
      <c r="AX436" s="367">
        <v>0</v>
      </c>
      <c r="AY436" s="367">
        <v>0</v>
      </c>
      <c r="AZ436" s="367">
        <v>0</v>
      </c>
      <c r="BA436" s="367">
        <v>0</v>
      </c>
      <c r="BB436" s="367">
        <v>0</v>
      </c>
      <c r="BC436" s="367">
        <v>0</v>
      </c>
      <c r="BD436" s="367">
        <v>0</v>
      </c>
      <c r="BE436" s="367">
        <v>0</v>
      </c>
      <c r="BF436" s="367">
        <v>0</v>
      </c>
      <c r="BG436" s="367">
        <v>0</v>
      </c>
      <c r="BH436" s="367">
        <v>0</v>
      </c>
      <c r="BI436" s="367">
        <v>0</v>
      </c>
      <c r="BJ436" s="367">
        <v>0</v>
      </c>
      <c r="BK436" s="367">
        <v>0</v>
      </c>
      <c r="BL436" s="367">
        <v>0</v>
      </c>
      <c r="BM436" s="367">
        <v>0</v>
      </c>
      <c r="BN436" s="367">
        <v>0</v>
      </c>
      <c r="BO436" s="367">
        <v>0</v>
      </c>
      <c r="BP436" s="368"/>
      <c r="BQ436" s="355"/>
      <c r="BR436" s="355"/>
      <c r="BS436" s="355"/>
      <c r="BT436" s="355"/>
      <c r="BU436" s="355"/>
      <c r="BV436" s="355"/>
      <c r="BW436" s="355"/>
      <c r="BX436" s="355"/>
      <c r="BY436" s="355"/>
      <c r="BZ436" s="355"/>
      <c r="CA436" s="355"/>
      <c r="CB436" s="355"/>
      <c r="CC436" s="355"/>
      <c r="CD436" s="355"/>
      <c r="CE436" s="355"/>
      <c r="CF436" s="355"/>
      <c r="CG436" s="355"/>
      <c r="CH436" s="355"/>
      <c r="CI436" s="355"/>
      <c r="CJ436" s="355"/>
      <c r="CK436" s="355"/>
      <c r="CL436" s="355"/>
      <c r="CM436" s="355"/>
      <c r="CN436" s="356"/>
    </row>
    <row r="437" spans="2:92" ht="14.4" thickBot="1" x14ac:dyDescent="0.3">
      <c r="B43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7" s="1417" t="s">
        <v>2372</v>
      </c>
      <c r="D437" s="1418" t="s">
        <v>2014</v>
      </c>
      <c r="E437" s="1419" t="s">
        <v>774</v>
      </c>
      <c r="F437" s="1420" t="str">
        <f>VLOOKUP(TBL5_OptBen[[#This Row],[Option Type (defined list)]],'Option Typs_Grps'!B$2:C$47, 2, FALSE)</f>
        <v>Distribution Options</v>
      </c>
      <c r="G437" s="1417" t="s">
        <v>1783</v>
      </c>
      <c r="H437" s="1418" t="s">
        <v>1106</v>
      </c>
      <c r="I437" s="1421" t="s">
        <v>1509</v>
      </c>
      <c r="J437" s="1422" t="s">
        <v>145</v>
      </c>
      <c r="K437" s="1423">
        <v>2</v>
      </c>
      <c r="L437" s="366"/>
      <c r="M437" s="366"/>
      <c r="N437" s="366">
        <v>0</v>
      </c>
      <c r="O437" s="1552">
        <v>0</v>
      </c>
      <c r="P437" s="1553">
        <v>0</v>
      </c>
      <c r="Q437" s="1554">
        <v>0</v>
      </c>
      <c r="R437" s="1392">
        <v>0</v>
      </c>
      <c r="S437" s="367">
        <v>0</v>
      </c>
      <c r="T437" s="367">
        <v>0</v>
      </c>
      <c r="U437" s="367">
        <v>0</v>
      </c>
      <c r="V437" s="367">
        <v>0</v>
      </c>
      <c r="W437" s="367">
        <v>0</v>
      </c>
      <c r="X437" s="367">
        <v>0</v>
      </c>
      <c r="Y437" s="367">
        <v>0</v>
      </c>
      <c r="Z437" s="367">
        <v>0</v>
      </c>
      <c r="AA437" s="367">
        <v>0</v>
      </c>
      <c r="AB437" s="367">
        <v>0</v>
      </c>
      <c r="AC437" s="367">
        <v>0</v>
      </c>
      <c r="AD437" s="367">
        <v>0</v>
      </c>
      <c r="AE437" s="367">
        <v>0</v>
      </c>
      <c r="AF437" s="367">
        <v>0</v>
      </c>
      <c r="AG437" s="367">
        <v>0</v>
      </c>
      <c r="AH437" s="367">
        <v>0</v>
      </c>
      <c r="AI437" s="367">
        <v>0</v>
      </c>
      <c r="AJ437" s="367">
        <v>0</v>
      </c>
      <c r="AK437" s="367">
        <v>0</v>
      </c>
      <c r="AL437" s="367">
        <v>0</v>
      </c>
      <c r="AM437" s="367">
        <v>0</v>
      </c>
      <c r="AN437" s="367">
        <v>0</v>
      </c>
      <c r="AO437" s="367">
        <v>0</v>
      </c>
      <c r="AP437" s="367">
        <v>0</v>
      </c>
      <c r="AQ437" s="367">
        <v>0</v>
      </c>
      <c r="AR437" s="367">
        <v>0</v>
      </c>
      <c r="AS437" s="367">
        <v>0</v>
      </c>
      <c r="AT437" s="367">
        <v>0</v>
      </c>
      <c r="AU437" s="367">
        <v>0</v>
      </c>
      <c r="AV437" s="367">
        <v>0</v>
      </c>
      <c r="AW437" s="367">
        <v>0</v>
      </c>
      <c r="AX437" s="367">
        <v>0</v>
      </c>
      <c r="AY437" s="367">
        <v>0</v>
      </c>
      <c r="AZ437" s="367">
        <v>0</v>
      </c>
      <c r="BA437" s="367">
        <v>0</v>
      </c>
      <c r="BB437" s="367">
        <v>0</v>
      </c>
      <c r="BC437" s="367">
        <v>0</v>
      </c>
      <c r="BD437" s="367">
        <v>0</v>
      </c>
      <c r="BE437" s="367">
        <v>0</v>
      </c>
      <c r="BF437" s="367">
        <v>0</v>
      </c>
      <c r="BG437" s="367">
        <v>0</v>
      </c>
      <c r="BH437" s="367">
        <v>0</v>
      </c>
      <c r="BI437" s="367">
        <v>0</v>
      </c>
      <c r="BJ437" s="367">
        <v>0</v>
      </c>
      <c r="BK437" s="367">
        <v>0</v>
      </c>
      <c r="BL437" s="367">
        <v>0</v>
      </c>
      <c r="BM437" s="367">
        <v>0</v>
      </c>
      <c r="BN437" s="367">
        <v>0</v>
      </c>
      <c r="BO437" s="367">
        <v>0</v>
      </c>
      <c r="BP437" s="368"/>
      <c r="BQ437" s="355"/>
      <c r="BR437" s="355"/>
      <c r="BS437" s="355"/>
      <c r="BT437" s="355"/>
      <c r="BU437" s="355"/>
      <c r="BV437" s="355"/>
      <c r="BW437" s="355"/>
      <c r="BX437" s="355"/>
      <c r="BY437" s="355"/>
      <c r="BZ437" s="355"/>
      <c r="CA437" s="355"/>
      <c r="CB437" s="355"/>
      <c r="CC437" s="355"/>
      <c r="CD437" s="355"/>
      <c r="CE437" s="355"/>
      <c r="CF437" s="355"/>
      <c r="CG437" s="355"/>
      <c r="CH437" s="355"/>
      <c r="CI437" s="355"/>
      <c r="CJ437" s="355"/>
      <c r="CK437" s="355"/>
      <c r="CL437" s="355"/>
      <c r="CM437" s="355"/>
      <c r="CN437" s="356"/>
    </row>
    <row r="438" spans="2:92" ht="14.4" thickBot="1" x14ac:dyDescent="0.3">
      <c r="B43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8" s="1417" t="s">
        <v>2373</v>
      </c>
      <c r="D438" s="1418" t="s">
        <v>2015</v>
      </c>
      <c r="E438" s="1419" t="s">
        <v>774</v>
      </c>
      <c r="F438" s="1420" t="str">
        <f>VLOOKUP(TBL5_OptBen[[#This Row],[Option Type (defined list)]],'Option Typs_Grps'!B$2:C$47, 2, FALSE)</f>
        <v>Distribution Options</v>
      </c>
      <c r="G438" s="1417" t="s">
        <v>1783</v>
      </c>
      <c r="H438" s="1418" t="s">
        <v>1106</v>
      </c>
      <c r="I438" s="1421" t="s">
        <v>1509</v>
      </c>
      <c r="J438" s="1422" t="s">
        <v>145</v>
      </c>
      <c r="K438" s="1423">
        <v>2</v>
      </c>
      <c r="L438" s="366"/>
      <c r="M438" s="366"/>
      <c r="N438" s="366"/>
      <c r="O438" s="1552"/>
      <c r="P438" s="1553"/>
      <c r="Q438" s="1554"/>
      <c r="R438" s="1392"/>
      <c r="S438" s="367">
        <v>15</v>
      </c>
      <c r="T438" s="367">
        <v>15</v>
      </c>
      <c r="U438" s="367">
        <v>15</v>
      </c>
      <c r="V438" s="367">
        <v>15</v>
      </c>
      <c r="W438" s="367">
        <v>15</v>
      </c>
      <c r="X438" s="367">
        <v>15</v>
      </c>
      <c r="Y438" s="367">
        <v>15</v>
      </c>
      <c r="Z438" s="367">
        <v>15</v>
      </c>
      <c r="AA438" s="367">
        <v>15</v>
      </c>
      <c r="AB438" s="367">
        <v>15</v>
      </c>
      <c r="AC438" s="367">
        <v>15</v>
      </c>
      <c r="AD438" s="367">
        <v>15</v>
      </c>
      <c r="AE438" s="367">
        <v>15</v>
      </c>
      <c r="AF438" s="367">
        <v>13.5635405592</v>
      </c>
      <c r="AG438" s="367">
        <v>12.011200559200001</v>
      </c>
      <c r="AH438" s="367">
        <v>6.1720705591999998</v>
      </c>
      <c r="AI438" s="367">
        <v>4.7398605592000003</v>
      </c>
      <c r="AJ438" s="367">
        <v>3.2528483615999999</v>
      </c>
      <c r="AK438" s="367">
        <v>2.1958983615999998</v>
      </c>
      <c r="AL438" s="367">
        <v>4.9450396414000002</v>
      </c>
      <c r="AM438" s="367">
        <v>4.2785596414000002</v>
      </c>
      <c r="AN438" s="367">
        <v>3.5582696413999999</v>
      </c>
      <c r="AO438" s="367">
        <v>2.7818896413999998</v>
      </c>
      <c r="AP438" s="367">
        <v>3.1509105592000002</v>
      </c>
      <c r="AQ438" s="367">
        <v>4.5061997574000001</v>
      </c>
      <c r="AR438" s="367">
        <v>5.0155397574</v>
      </c>
      <c r="AS438" s="367">
        <v>5.4777997573999997</v>
      </c>
      <c r="AT438" s="367">
        <v>5.9351597574000001</v>
      </c>
      <c r="AU438" s="367">
        <v>6.3822197573999997</v>
      </c>
      <c r="AV438" s="367">
        <v>6.9125797573999996</v>
      </c>
      <c r="AW438" s="367">
        <v>7.4250297573999999</v>
      </c>
      <c r="AX438" s="367">
        <v>7.9178897574000002</v>
      </c>
      <c r="AY438" s="367">
        <v>8.3982497574000003</v>
      </c>
      <c r="AZ438" s="367">
        <v>8.8763997573999998</v>
      </c>
      <c r="BA438" s="367">
        <v>9.2186697574000007</v>
      </c>
      <c r="BB438" s="367">
        <v>9.5682797573999991</v>
      </c>
      <c r="BC438" s="367">
        <v>15</v>
      </c>
      <c r="BD438" s="367">
        <v>15</v>
      </c>
      <c r="BE438" s="367">
        <v>15</v>
      </c>
      <c r="BF438" s="367">
        <v>15</v>
      </c>
      <c r="BG438" s="367">
        <v>15</v>
      </c>
      <c r="BH438" s="367">
        <v>15</v>
      </c>
      <c r="BI438" s="367">
        <v>15</v>
      </c>
      <c r="BJ438" s="367">
        <v>14.244718925900001</v>
      </c>
      <c r="BK438" s="367">
        <v>13.6133489259</v>
      </c>
      <c r="BL438" s="367">
        <v>13.1451289259</v>
      </c>
      <c r="BM438" s="367">
        <v>12.592278925900001</v>
      </c>
      <c r="BN438" s="367">
        <v>12.419019757399999</v>
      </c>
      <c r="BO438" s="367">
        <v>13.388436755900001</v>
      </c>
      <c r="BP438" s="368"/>
      <c r="BQ438" s="355"/>
      <c r="BR438" s="355"/>
      <c r="BS438" s="355"/>
      <c r="BT438" s="355"/>
      <c r="BU438" s="355"/>
      <c r="BV438" s="355"/>
      <c r="BW438" s="355"/>
      <c r="BX438" s="355"/>
      <c r="BY438" s="355"/>
      <c r="BZ438" s="355"/>
      <c r="CA438" s="355"/>
      <c r="CB438" s="355"/>
      <c r="CC438" s="355"/>
      <c r="CD438" s="355"/>
      <c r="CE438" s="355"/>
      <c r="CF438" s="355"/>
      <c r="CG438" s="355"/>
      <c r="CH438" s="355"/>
      <c r="CI438" s="355"/>
      <c r="CJ438" s="355"/>
      <c r="CK438" s="355"/>
      <c r="CL438" s="355"/>
      <c r="CM438" s="355"/>
      <c r="CN438" s="356"/>
    </row>
    <row r="439" spans="2:92" ht="14.4" thickBot="1" x14ac:dyDescent="0.3">
      <c r="B43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39" s="1417" t="s">
        <v>2373</v>
      </c>
      <c r="D439" s="1418" t="s">
        <v>2015</v>
      </c>
      <c r="E439" s="1419" t="s">
        <v>774</v>
      </c>
      <c r="F439" s="1420" t="str">
        <f>VLOOKUP(TBL5_OptBen[[#This Row],[Option Type (defined list)]],'Option Typs_Grps'!B$2:C$47, 2, FALSE)</f>
        <v>Distribution Options</v>
      </c>
      <c r="G439" s="1417" t="s">
        <v>1783</v>
      </c>
      <c r="H439" s="1418" t="s">
        <v>1106</v>
      </c>
      <c r="I439" s="1421" t="s">
        <v>354</v>
      </c>
      <c r="J439" s="1422" t="s">
        <v>145</v>
      </c>
      <c r="K439" s="1423">
        <v>2</v>
      </c>
      <c r="L439" s="366"/>
      <c r="M439" s="366"/>
      <c r="N439" s="366"/>
      <c r="O439" s="1552"/>
      <c r="P439" s="1553"/>
      <c r="Q439" s="1554"/>
      <c r="R439" s="1392"/>
      <c r="S439" s="367">
        <v>-15</v>
      </c>
      <c r="T439" s="367">
        <v>-15</v>
      </c>
      <c r="U439" s="367">
        <v>-15</v>
      </c>
      <c r="V439" s="367">
        <v>-15</v>
      </c>
      <c r="W439" s="367">
        <v>-15</v>
      </c>
      <c r="X439" s="367">
        <v>-15</v>
      </c>
      <c r="Y439" s="367">
        <v>-15</v>
      </c>
      <c r="Z439" s="367">
        <v>-15</v>
      </c>
      <c r="AA439" s="367">
        <v>-15</v>
      </c>
      <c r="AB439" s="367">
        <v>-15</v>
      </c>
      <c r="AC439" s="367">
        <v>-15</v>
      </c>
      <c r="AD439" s="367">
        <v>-15</v>
      </c>
      <c r="AE439" s="367">
        <v>-15</v>
      </c>
      <c r="AF439" s="367">
        <v>-13.5635405592</v>
      </c>
      <c r="AG439" s="367">
        <v>-12.011200559200001</v>
      </c>
      <c r="AH439" s="367">
        <v>-6.1720705591999998</v>
      </c>
      <c r="AI439" s="367">
        <v>-4.7398605592000003</v>
      </c>
      <c r="AJ439" s="367">
        <v>-3.2528483615999999</v>
      </c>
      <c r="AK439" s="367">
        <v>-2.1958983615999998</v>
      </c>
      <c r="AL439" s="367">
        <v>-4.9450396414000002</v>
      </c>
      <c r="AM439" s="367">
        <v>-4.2785596414000002</v>
      </c>
      <c r="AN439" s="367">
        <v>-3.5582696413999999</v>
      </c>
      <c r="AO439" s="367">
        <v>-2.7818896413999998</v>
      </c>
      <c r="AP439" s="367">
        <v>-3.1509105592000002</v>
      </c>
      <c r="AQ439" s="367">
        <v>-4.5061997574000001</v>
      </c>
      <c r="AR439" s="367">
        <v>-5.0155397574</v>
      </c>
      <c r="AS439" s="367">
        <v>-5.4777997573999997</v>
      </c>
      <c r="AT439" s="367">
        <v>-5.9351597574000001</v>
      </c>
      <c r="AU439" s="367">
        <v>-6.3822197573999997</v>
      </c>
      <c r="AV439" s="367">
        <v>-6.9125797573999996</v>
      </c>
      <c r="AW439" s="367">
        <v>-7.4250297573999999</v>
      </c>
      <c r="AX439" s="367">
        <v>-7.9178897574000002</v>
      </c>
      <c r="AY439" s="367">
        <v>-8.3982497574000003</v>
      </c>
      <c r="AZ439" s="367">
        <v>-8.8763997573999998</v>
      </c>
      <c r="BA439" s="367">
        <v>-9.2186697574000007</v>
      </c>
      <c r="BB439" s="367">
        <v>-9.5682797573999991</v>
      </c>
      <c r="BC439" s="367">
        <v>-15</v>
      </c>
      <c r="BD439" s="367">
        <v>-15</v>
      </c>
      <c r="BE439" s="367">
        <v>-15</v>
      </c>
      <c r="BF439" s="367">
        <v>-15</v>
      </c>
      <c r="BG439" s="367">
        <v>-15</v>
      </c>
      <c r="BH439" s="367">
        <v>-15</v>
      </c>
      <c r="BI439" s="367">
        <v>-15</v>
      </c>
      <c r="BJ439" s="367">
        <v>-14.244718925900001</v>
      </c>
      <c r="BK439" s="367">
        <v>-13.6133489259</v>
      </c>
      <c r="BL439" s="367">
        <v>-13.1451289259</v>
      </c>
      <c r="BM439" s="367">
        <v>-12.592278925900001</v>
      </c>
      <c r="BN439" s="367">
        <v>-12.419019757399999</v>
      </c>
      <c r="BO439" s="367">
        <v>-13.388436755900001</v>
      </c>
      <c r="BP439" s="368"/>
      <c r="BQ439" s="355"/>
      <c r="BR439" s="355"/>
      <c r="BS439" s="355"/>
      <c r="BT439" s="355"/>
      <c r="BU439" s="355"/>
      <c r="BV439" s="355"/>
      <c r="BW439" s="355"/>
      <c r="BX439" s="355"/>
      <c r="BY439" s="355"/>
      <c r="BZ439" s="355"/>
      <c r="CA439" s="355"/>
      <c r="CB439" s="355"/>
      <c r="CC439" s="355"/>
      <c r="CD439" s="355"/>
      <c r="CE439" s="355"/>
      <c r="CF439" s="355"/>
      <c r="CG439" s="355"/>
      <c r="CH439" s="355"/>
      <c r="CI439" s="355"/>
      <c r="CJ439" s="355"/>
      <c r="CK439" s="355"/>
      <c r="CL439" s="355"/>
      <c r="CM439" s="355"/>
      <c r="CN439" s="356"/>
    </row>
    <row r="440" spans="2:92" ht="14.4" thickBot="1" x14ac:dyDescent="0.3">
      <c r="B44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0" s="1417" t="s">
        <v>2374</v>
      </c>
      <c r="D440" s="1418" t="s">
        <v>2016</v>
      </c>
      <c r="E440" s="1419" t="s">
        <v>774</v>
      </c>
      <c r="F440" s="1420" t="str">
        <f>VLOOKUP(TBL5_OptBen[[#This Row],[Option Type (defined list)]],'Option Typs_Grps'!B$2:C$47, 2, FALSE)</f>
        <v>Distribution Options</v>
      </c>
      <c r="G440" s="1417" t="s">
        <v>1783</v>
      </c>
      <c r="H440" s="1418" t="s">
        <v>1106</v>
      </c>
      <c r="I440" s="1421" t="s">
        <v>1497</v>
      </c>
      <c r="J440" s="1422" t="s">
        <v>145</v>
      </c>
      <c r="K440" s="1423">
        <v>2</v>
      </c>
      <c r="L440" s="366"/>
      <c r="M440" s="366"/>
      <c r="N440" s="366"/>
      <c r="O440" s="1552"/>
      <c r="P440" s="1553"/>
      <c r="Q440" s="1554"/>
      <c r="R440" s="1392"/>
      <c r="S440" s="367"/>
      <c r="T440" s="367"/>
      <c r="U440" s="367"/>
      <c r="V440" s="367"/>
      <c r="W440" s="367"/>
      <c r="X440" s="367">
        <v>21</v>
      </c>
      <c r="Y440" s="367">
        <v>21</v>
      </c>
      <c r="Z440" s="367">
        <v>21</v>
      </c>
      <c r="AA440" s="367">
        <v>21</v>
      </c>
      <c r="AB440" s="367">
        <v>21</v>
      </c>
      <c r="AC440" s="367">
        <v>21</v>
      </c>
      <c r="AD440" s="367">
        <v>21</v>
      </c>
      <c r="AE440" s="367">
        <v>21</v>
      </c>
      <c r="AF440" s="367">
        <v>21</v>
      </c>
      <c r="AG440" s="367">
        <v>21</v>
      </c>
      <c r="AH440" s="367">
        <v>21</v>
      </c>
      <c r="AI440" s="367">
        <v>21</v>
      </c>
      <c r="AJ440" s="367">
        <v>21</v>
      </c>
      <c r="AK440" s="367">
        <v>21</v>
      </c>
      <c r="AL440" s="367">
        <v>21</v>
      </c>
      <c r="AM440" s="367">
        <v>21</v>
      </c>
      <c r="AN440" s="367">
        <v>21</v>
      </c>
      <c r="AO440" s="367">
        <v>21</v>
      </c>
      <c r="AP440" s="367">
        <v>21</v>
      </c>
      <c r="AQ440" s="367">
        <v>21</v>
      </c>
      <c r="AR440" s="367">
        <v>21</v>
      </c>
      <c r="AS440" s="367">
        <v>21</v>
      </c>
      <c r="AT440" s="367">
        <v>21</v>
      </c>
      <c r="AU440" s="367">
        <v>21</v>
      </c>
      <c r="AV440" s="367">
        <v>21</v>
      </c>
      <c r="AW440" s="367">
        <v>21</v>
      </c>
      <c r="AX440" s="367">
        <v>21</v>
      </c>
      <c r="AY440" s="367">
        <v>21</v>
      </c>
      <c r="AZ440" s="367">
        <v>21</v>
      </c>
      <c r="BA440" s="367">
        <v>21</v>
      </c>
      <c r="BB440" s="367">
        <v>21</v>
      </c>
      <c r="BC440" s="367">
        <v>21</v>
      </c>
      <c r="BD440" s="367">
        <v>21</v>
      </c>
      <c r="BE440" s="367">
        <v>21</v>
      </c>
      <c r="BF440" s="367">
        <v>21</v>
      </c>
      <c r="BG440" s="367">
        <v>21</v>
      </c>
      <c r="BH440" s="367">
        <v>21</v>
      </c>
      <c r="BI440" s="367">
        <v>21</v>
      </c>
      <c r="BJ440" s="367">
        <v>21</v>
      </c>
      <c r="BK440" s="367">
        <v>21</v>
      </c>
      <c r="BL440" s="367">
        <v>21</v>
      </c>
      <c r="BM440" s="367">
        <v>21</v>
      </c>
      <c r="BN440" s="367">
        <v>21</v>
      </c>
      <c r="BO440" s="367">
        <v>21</v>
      </c>
      <c r="BP440" s="368"/>
      <c r="BQ440" s="355"/>
      <c r="BR440" s="355"/>
      <c r="BS440" s="355"/>
      <c r="BT440" s="355"/>
      <c r="BU440" s="355"/>
      <c r="BV440" s="355"/>
      <c r="BW440" s="355"/>
      <c r="BX440" s="355"/>
      <c r="BY440" s="355"/>
      <c r="BZ440" s="355"/>
      <c r="CA440" s="355"/>
      <c r="CB440" s="355"/>
      <c r="CC440" s="355"/>
      <c r="CD440" s="355"/>
      <c r="CE440" s="355"/>
      <c r="CF440" s="355"/>
      <c r="CG440" s="355"/>
      <c r="CH440" s="355"/>
      <c r="CI440" s="355"/>
      <c r="CJ440" s="355"/>
      <c r="CK440" s="355"/>
      <c r="CL440" s="355"/>
      <c r="CM440" s="355"/>
      <c r="CN440" s="356"/>
    </row>
    <row r="441" spans="2:92" ht="14.4" thickBot="1" x14ac:dyDescent="0.3">
      <c r="B44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1" s="1417" t="s">
        <v>2374</v>
      </c>
      <c r="D441" s="1418" t="s">
        <v>2016</v>
      </c>
      <c r="E441" s="1419" t="s">
        <v>774</v>
      </c>
      <c r="F441" s="1420" t="str">
        <f>VLOOKUP(TBL5_OptBen[[#This Row],[Option Type (defined list)]],'Option Typs_Grps'!B$2:C$47, 2, FALSE)</f>
        <v>Distribution Options</v>
      </c>
      <c r="G441" s="1417" t="s">
        <v>1783</v>
      </c>
      <c r="H441" s="1418" t="s">
        <v>1106</v>
      </c>
      <c r="I441" s="1421" t="s">
        <v>354</v>
      </c>
      <c r="J441" s="1422" t="s">
        <v>145</v>
      </c>
      <c r="K441" s="1423">
        <v>2</v>
      </c>
      <c r="L441" s="366"/>
      <c r="M441" s="366"/>
      <c r="N441" s="366"/>
      <c r="O441" s="1552"/>
      <c r="P441" s="1553"/>
      <c r="Q441" s="1554"/>
      <c r="R441" s="1392"/>
      <c r="S441" s="367"/>
      <c r="T441" s="367"/>
      <c r="U441" s="367"/>
      <c r="V441" s="367"/>
      <c r="W441" s="367"/>
      <c r="X441" s="367">
        <v>-21</v>
      </c>
      <c r="Y441" s="367">
        <v>-21</v>
      </c>
      <c r="Z441" s="367">
        <v>-21</v>
      </c>
      <c r="AA441" s="367">
        <v>-21</v>
      </c>
      <c r="AB441" s="367">
        <v>-21</v>
      </c>
      <c r="AC441" s="367">
        <v>-21</v>
      </c>
      <c r="AD441" s="367">
        <v>-21</v>
      </c>
      <c r="AE441" s="367">
        <v>-21</v>
      </c>
      <c r="AF441" s="367">
        <v>-21</v>
      </c>
      <c r="AG441" s="367">
        <v>-21</v>
      </c>
      <c r="AH441" s="367">
        <v>-21</v>
      </c>
      <c r="AI441" s="367">
        <v>-21</v>
      </c>
      <c r="AJ441" s="367">
        <v>-21</v>
      </c>
      <c r="AK441" s="367">
        <v>-21</v>
      </c>
      <c r="AL441" s="367">
        <v>-21</v>
      </c>
      <c r="AM441" s="367">
        <v>-21</v>
      </c>
      <c r="AN441" s="367">
        <v>-21</v>
      </c>
      <c r="AO441" s="367">
        <v>-21</v>
      </c>
      <c r="AP441" s="367">
        <v>-21</v>
      </c>
      <c r="AQ441" s="367">
        <v>-21</v>
      </c>
      <c r="AR441" s="367">
        <v>-21</v>
      </c>
      <c r="AS441" s="367">
        <v>-21</v>
      </c>
      <c r="AT441" s="367">
        <v>-21</v>
      </c>
      <c r="AU441" s="367">
        <v>-21</v>
      </c>
      <c r="AV441" s="367">
        <v>-21</v>
      </c>
      <c r="AW441" s="367">
        <v>-21</v>
      </c>
      <c r="AX441" s="367">
        <v>-21</v>
      </c>
      <c r="AY441" s="367">
        <v>-21</v>
      </c>
      <c r="AZ441" s="367">
        <v>-21</v>
      </c>
      <c r="BA441" s="367">
        <v>-21</v>
      </c>
      <c r="BB441" s="367">
        <v>-21</v>
      </c>
      <c r="BC441" s="367">
        <v>-21</v>
      </c>
      <c r="BD441" s="367">
        <v>-21</v>
      </c>
      <c r="BE441" s="367">
        <v>-21</v>
      </c>
      <c r="BF441" s="367">
        <v>-21</v>
      </c>
      <c r="BG441" s="367">
        <v>-21</v>
      </c>
      <c r="BH441" s="367">
        <v>-21</v>
      </c>
      <c r="BI441" s="367">
        <v>-21</v>
      </c>
      <c r="BJ441" s="367">
        <v>-21</v>
      </c>
      <c r="BK441" s="367">
        <v>-21</v>
      </c>
      <c r="BL441" s="367">
        <v>-21</v>
      </c>
      <c r="BM441" s="367">
        <v>-21</v>
      </c>
      <c r="BN441" s="367">
        <v>-21</v>
      </c>
      <c r="BO441" s="367">
        <v>-21</v>
      </c>
      <c r="BP441" s="368"/>
      <c r="BQ441" s="355"/>
      <c r="BR441" s="355"/>
      <c r="BS441" s="355"/>
      <c r="BT441" s="355"/>
      <c r="BU441" s="355"/>
      <c r="BV441" s="355"/>
      <c r="BW441" s="355"/>
      <c r="BX441" s="355"/>
      <c r="BY441" s="355"/>
      <c r="BZ441" s="355"/>
      <c r="CA441" s="355"/>
      <c r="CB441" s="355"/>
      <c r="CC441" s="355"/>
      <c r="CD441" s="355"/>
      <c r="CE441" s="355"/>
      <c r="CF441" s="355"/>
      <c r="CG441" s="355"/>
      <c r="CH441" s="355"/>
      <c r="CI441" s="355"/>
      <c r="CJ441" s="355"/>
      <c r="CK441" s="355"/>
      <c r="CL441" s="355"/>
      <c r="CM441" s="355"/>
      <c r="CN441" s="356"/>
    </row>
    <row r="442" spans="2:92" ht="28.2" thickBot="1" x14ac:dyDescent="0.3">
      <c r="B44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2" s="1417" t="s">
        <v>2096</v>
      </c>
      <c r="D442" s="1418" t="s">
        <v>2095</v>
      </c>
      <c r="E442" s="1419" t="s">
        <v>1230</v>
      </c>
      <c r="F442" s="1420" t="str">
        <f>VLOOKUP(TBL5_OptBen[[#This Row],[Option Type (defined list)]],'Option Typs_Grps'!B$2:C$47, 2, FALSE)</f>
        <v>Customer Options</v>
      </c>
      <c r="G442" s="1417" t="s">
        <v>1783</v>
      </c>
      <c r="H442" s="1418" t="s">
        <v>975</v>
      </c>
      <c r="I442" s="1421" t="s">
        <v>354</v>
      </c>
      <c r="J442" s="1422" t="s">
        <v>145</v>
      </c>
      <c r="K442" s="1423">
        <v>2</v>
      </c>
      <c r="L442" s="366"/>
      <c r="M442" s="366"/>
      <c r="N442" s="366">
        <v>8.7309999999999999</v>
      </c>
      <c r="O442" s="1552">
        <v>8.71387</v>
      </c>
      <c r="P442" s="1553">
        <v>8.6967599999999994</v>
      </c>
      <c r="Q442" s="1554">
        <v>8.6796299999999995</v>
      </c>
      <c r="R442" s="1392">
        <v>8.6624999999999996</v>
      </c>
      <c r="S442" s="367">
        <v>8.6453699999999998</v>
      </c>
      <c r="T442" s="367">
        <v>8.6282499999999995</v>
      </c>
      <c r="U442" s="367">
        <v>8.6111299999999993</v>
      </c>
      <c r="V442" s="367">
        <v>8.5939999999999994</v>
      </c>
      <c r="W442" s="367">
        <v>8.5768699999999995</v>
      </c>
      <c r="X442" s="367">
        <v>8.5597499999999993</v>
      </c>
      <c r="Y442" s="367">
        <v>8.5426300000000008</v>
      </c>
      <c r="Z442" s="367">
        <v>8.5254999999999992</v>
      </c>
      <c r="AA442" s="367">
        <v>8.5083699999999993</v>
      </c>
      <c r="AB442" s="367">
        <v>8.4912600000000005</v>
      </c>
      <c r="AC442" s="367">
        <v>8.4741300000000006</v>
      </c>
      <c r="AD442" s="367">
        <v>8.4570000000000007</v>
      </c>
      <c r="AE442" s="367">
        <v>8.4398700000000009</v>
      </c>
      <c r="AF442" s="367"/>
      <c r="AG442" s="367"/>
      <c r="AH442" s="367"/>
      <c r="AI442" s="367"/>
      <c r="AJ442" s="367"/>
      <c r="AK442" s="367"/>
      <c r="AL442" s="367"/>
      <c r="AM442" s="367"/>
      <c r="AN442" s="367"/>
      <c r="AO442" s="367"/>
      <c r="AP442" s="367"/>
      <c r="AQ442" s="367"/>
      <c r="AR442" s="367"/>
      <c r="AS442" s="367"/>
      <c r="AT442" s="367"/>
      <c r="AU442" s="367"/>
      <c r="AV442" s="367"/>
      <c r="AW442" s="367"/>
      <c r="AX442" s="367"/>
      <c r="AY442" s="367"/>
      <c r="AZ442" s="367"/>
      <c r="BA442" s="367"/>
      <c r="BB442" s="367"/>
      <c r="BC442" s="367"/>
      <c r="BD442" s="367"/>
      <c r="BE442" s="367"/>
      <c r="BF442" s="367"/>
      <c r="BG442" s="367"/>
      <c r="BH442" s="367"/>
      <c r="BI442" s="367"/>
      <c r="BJ442" s="367"/>
      <c r="BK442" s="367"/>
      <c r="BL442" s="367"/>
      <c r="BM442" s="367"/>
      <c r="BN442" s="367"/>
      <c r="BO442" s="367"/>
      <c r="BP442" s="368"/>
      <c r="BQ442" s="355"/>
      <c r="BR442" s="355"/>
      <c r="BS442" s="355"/>
      <c r="BT442" s="355"/>
      <c r="BU442" s="355"/>
      <c r="BV442" s="355"/>
      <c r="BW442" s="355"/>
      <c r="BX442" s="355"/>
      <c r="BY442" s="355"/>
      <c r="BZ442" s="355"/>
      <c r="CA442" s="355"/>
      <c r="CB442" s="355"/>
      <c r="CC442" s="355"/>
      <c r="CD442" s="355"/>
      <c r="CE442" s="355"/>
      <c r="CF442" s="355"/>
      <c r="CG442" s="355"/>
      <c r="CH442" s="355"/>
      <c r="CI442" s="355"/>
      <c r="CJ442" s="355"/>
      <c r="CK442" s="355"/>
      <c r="CL442" s="355"/>
      <c r="CM442" s="355"/>
      <c r="CN442" s="356"/>
    </row>
    <row r="443" spans="2:92" ht="28.2" thickBot="1" x14ac:dyDescent="0.3">
      <c r="B44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3" s="1417" t="s">
        <v>2084</v>
      </c>
      <c r="D443" s="1418" t="s">
        <v>2083</v>
      </c>
      <c r="E443" s="1419" t="s">
        <v>780</v>
      </c>
      <c r="F443" s="1420" t="str">
        <f>VLOOKUP(TBL5_OptBen[[#This Row],[Option Type (defined list)]],'Option Typs_Grps'!B$2:C$47, 2, FALSE)</f>
        <v>Customer Options</v>
      </c>
      <c r="G443" s="1417" t="s">
        <v>1783</v>
      </c>
      <c r="H443" s="1418" t="s">
        <v>975</v>
      </c>
      <c r="I443" s="1421" t="s">
        <v>354</v>
      </c>
      <c r="J443" s="1422" t="s">
        <v>145</v>
      </c>
      <c r="K443" s="1423">
        <v>2</v>
      </c>
      <c r="L443" s="366"/>
      <c r="M443" s="366"/>
      <c r="N443" s="366"/>
      <c r="O443" s="1552"/>
      <c r="P443" s="1553"/>
      <c r="Q443" s="1554"/>
      <c r="R443" s="1392">
        <v>0</v>
      </c>
      <c r="S443" s="367">
        <v>0</v>
      </c>
      <c r="T443" s="367">
        <v>0</v>
      </c>
      <c r="U443" s="367">
        <v>0</v>
      </c>
      <c r="V443" s="367">
        <v>0</v>
      </c>
      <c r="W443" s="367">
        <v>0</v>
      </c>
      <c r="X443" s="367">
        <v>0</v>
      </c>
      <c r="Y443" s="367">
        <v>0</v>
      </c>
      <c r="Z443" s="367">
        <v>0</v>
      </c>
      <c r="AA443" s="367">
        <v>0</v>
      </c>
      <c r="AB443" s="367">
        <v>0</v>
      </c>
      <c r="AC443" s="367">
        <v>0</v>
      </c>
      <c r="AD443" s="367">
        <v>0</v>
      </c>
      <c r="AE443" s="367">
        <v>0</v>
      </c>
      <c r="AF443" s="367">
        <v>0</v>
      </c>
      <c r="AG443" s="367">
        <v>0</v>
      </c>
      <c r="AH443" s="367">
        <v>0</v>
      </c>
      <c r="AI443" s="367">
        <v>0</v>
      </c>
      <c r="AJ443" s="367">
        <v>0</v>
      </c>
      <c r="AK443" s="367">
        <v>0</v>
      </c>
      <c r="AL443" s="367">
        <v>0</v>
      </c>
      <c r="AM443" s="367">
        <v>0</v>
      </c>
      <c r="AN443" s="367">
        <v>0</v>
      </c>
      <c r="AO443" s="367">
        <v>0</v>
      </c>
      <c r="AP443" s="367">
        <v>0</v>
      </c>
      <c r="AQ443" s="367">
        <v>0</v>
      </c>
      <c r="AR443" s="367">
        <v>0</v>
      </c>
      <c r="AS443" s="367">
        <v>0</v>
      </c>
      <c r="AT443" s="367">
        <v>0</v>
      </c>
      <c r="AU443" s="367">
        <v>0</v>
      </c>
      <c r="AV443" s="367">
        <v>0</v>
      </c>
      <c r="AW443" s="367">
        <v>0</v>
      </c>
      <c r="AX443" s="367">
        <v>0</v>
      </c>
      <c r="AY443" s="367">
        <v>0</v>
      </c>
      <c r="AZ443" s="367">
        <v>0</v>
      </c>
      <c r="BA443" s="367">
        <v>0</v>
      </c>
      <c r="BB443" s="367">
        <v>0</v>
      </c>
      <c r="BC443" s="367">
        <v>0</v>
      </c>
      <c r="BD443" s="367">
        <v>0</v>
      </c>
      <c r="BE443" s="367">
        <v>0</v>
      </c>
      <c r="BF443" s="367">
        <v>0</v>
      </c>
      <c r="BG443" s="367">
        <v>0</v>
      </c>
      <c r="BH443" s="367">
        <v>0</v>
      </c>
      <c r="BI443" s="367">
        <v>0</v>
      </c>
      <c r="BJ443" s="367">
        <v>0</v>
      </c>
      <c r="BK443" s="367">
        <v>0</v>
      </c>
      <c r="BL443" s="367">
        <v>0</v>
      </c>
      <c r="BM443" s="367">
        <v>0</v>
      </c>
      <c r="BN443" s="367">
        <v>0</v>
      </c>
      <c r="BO443" s="367">
        <v>0</v>
      </c>
      <c r="BP443" s="368"/>
      <c r="BQ443" s="355"/>
      <c r="BR443" s="355"/>
      <c r="BS443" s="355"/>
      <c r="BT443" s="355"/>
      <c r="BU443" s="355"/>
      <c r="BV443" s="355"/>
      <c r="BW443" s="355"/>
      <c r="BX443" s="355"/>
      <c r="BY443" s="355"/>
      <c r="BZ443" s="355"/>
      <c r="CA443" s="355"/>
      <c r="CB443" s="355"/>
      <c r="CC443" s="355"/>
      <c r="CD443" s="355"/>
      <c r="CE443" s="355"/>
      <c r="CF443" s="355"/>
      <c r="CG443" s="355"/>
      <c r="CH443" s="355"/>
      <c r="CI443" s="355"/>
      <c r="CJ443" s="355"/>
      <c r="CK443" s="355"/>
      <c r="CL443" s="355"/>
      <c r="CM443" s="355"/>
      <c r="CN443" s="356"/>
    </row>
    <row r="444" spans="2:92" ht="28.2" thickBot="1" x14ac:dyDescent="0.3">
      <c r="B44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4" s="1417" t="s">
        <v>2082</v>
      </c>
      <c r="D444" s="1418" t="s">
        <v>2081</v>
      </c>
      <c r="E444" s="1419" t="s">
        <v>1257</v>
      </c>
      <c r="F444" s="1420" t="str">
        <f>VLOOKUP(TBL5_OptBen[[#This Row],[Option Type (defined list)]],'Option Typs_Grps'!B$2:C$47, 2, FALSE)</f>
        <v>Customer Options</v>
      </c>
      <c r="G444" s="1417" t="s">
        <v>1783</v>
      </c>
      <c r="H444" s="1418" t="s">
        <v>975</v>
      </c>
      <c r="I444" s="1421" t="s">
        <v>354</v>
      </c>
      <c r="J444" s="1422" t="s">
        <v>145</v>
      </c>
      <c r="K444" s="1423">
        <v>2</v>
      </c>
      <c r="L444" s="366"/>
      <c r="M444" s="366"/>
      <c r="N444" s="366"/>
      <c r="O444" s="1552"/>
      <c r="P444" s="1553"/>
      <c r="Q444" s="1554"/>
      <c r="R444" s="1392">
        <v>0</v>
      </c>
      <c r="S444" s="367">
        <v>2.23E-2</v>
      </c>
      <c r="T444" s="367">
        <v>0.19070000000000001</v>
      </c>
      <c r="U444" s="367">
        <v>0.47710000000000002</v>
      </c>
      <c r="V444" s="367">
        <v>0.87770000000000004</v>
      </c>
      <c r="W444" s="367">
        <v>1.3453999999999999</v>
      </c>
      <c r="X444" s="367">
        <v>1.7948999999999999</v>
      </c>
      <c r="Y444" s="367">
        <v>2.2715000000000001</v>
      </c>
      <c r="Z444" s="367">
        <v>3.2606999999999999</v>
      </c>
      <c r="AA444" s="367">
        <v>3.4032</v>
      </c>
      <c r="AB444" s="367">
        <v>3.4032</v>
      </c>
      <c r="AC444" s="367">
        <v>3.4032</v>
      </c>
      <c r="AD444" s="367">
        <v>3.4032</v>
      </c>
      <c r="AE444" s="367">
        <v>3.4032</v>
      </c>
      <c r="AF444" s="367">
        <v>3.4032</v>
      </c>
      <c r="AG444" s="367">
        <v>3.4032</v>
      </c>
      <c r="AH444" s="367">
        <v>3.4032</v>
      </c>
      <c r="AI444" s="367">
        <v>3.4032</v>
      </c>
      <c r="AJ444" s="367">
        <v>3.4032</v>
      </c>
      <c r="AK444" s="367">
        <v>3.4032</v>
      </c>
      <c r="AL444" s="367">
        <v>3.4032</v>
      </c>
      <c r="AM444" s="367">
        <v>3.4032</v>
      </c>
      <c r="AN444" s="367">
        <v>3.4032</v>
      </c>
      <c r="AO444" s="367">
        <v>3.4032</v>
      </c>
      <c r="AP444" s="367">
        <v>3.4032</v>
      </c>
      <c r="AQ444" s="367">
        <v>3.4032</v>
      </c>
      <c r="AR444" s="367">
        <v>3.4032</v>
      </c>
      <c r="AS444" s="367">
        <v>3.4032</v>
      </c>
      <c r="AT444" s="367">
        <v>3.4032</v>
      </c>
      <c r="AU444" s="367">
        <v>3.4032</v>
      </c>
      <c r="AV444" s="367">
        <v>3.4032</v>
      </c>
      <c r="AW444" s="367">
        <v>3.4032</v>
      </c>
      <c r="AX444" s="367">
        <v>3.4032</v>
      </c>
      <c r="AY444" s="367">
        <v>3.4032</v>
      </c>
      <c r="AZ444" s="367">
        <v>3.4032</v>
      </c>
      <c r="BA444" s="367">
        <v>3.4032</v>
      </c>
      <c r="BB444" s="367">
        <v>3.4032</v>
      </c>
      <c r="BC444" s="367">
        <v>3.4032</v>
      </c>
      <c r="BD444" s="367">
        <v>3.4032</v>
      </c>
      <c r="BE444" s="367">
        <v>3.4032</v>
      </c>
      <c r="BF444" s="367">
        <v>3.4032</v>
      </c>
      <c r="BG444" s="367">
        <v>3.4032</v>
      </c>
      <c r="BH444" s="367">
        <v>3.4032</v>
      </c>
      <c r="BI444" s="367">
        <v>3.4032</v>
      </c>
      <c r="BJ444" s="367">
        <v>3.4032</v>
      </c>
      <c r="BK444" s="367">
        <v>3.4032</v>
      </c>
      <c r="BL444" s="367">
        <v>3.4032</v>
      </c>
      <c r="BM444" s="367">
        <v>3.4032</v>
      </c>
      <c r="BN444" s="367">
        <v>3.4032</v>
      </c>
      <c r="BO444" s="367">
        <v>3.4032</v>
      </c>
      <c r="BP444" s="368"/>
      <c r="BQ444" s="355"/>
      <c r="BR444" s="355"/>
      <c r="BS444" s="355"/>
      <c r="BT444" s="355"/>
      <c r="BU444" s="355"/>
      <c r="BV444" s="355"/>
      <c r="BW444" s="355"/>
      <c r="BX444" s="355"/>
      <c r="BY444" s="355"/>
      <c r="BZ444" s="355"/>
      <c r="CA444" s="355"/>
      <c r="CB444" s="355"/>
      <c r="CC444" s="355"/>
      <c r="CD444" s="355"/>
      <c r="CE444" s="355"/>
      <c r="CF444" s="355"/>
      <c r="CG444" s="355"/>
      <c r="CH444" s="355"/>
      <c r="CI444" s="355"/>
      <c r="CJ444" s="355"/>
      <c r="CK444" s="355"/>
      <c r="CL444" s="355"/>
      <c r="CM444" s="355"/>
      <c r="CN444" s="356"/>
    </row>
    <row r="445" spans="2:92" ht="28.2" thickBot="1" x14ac:dyDescent="0.3">
      <c r="B44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5" s="1417" t="s">
        <v>2080</v>
      </c>
      <c r="D445" s="1418" t="s">
        <v>2079</v>
      </c>
      <c r="E445" s="1419" t="s">
        <v>1257</v>
      </c>
      <c r="F445" s="1420" t="str">
        <f>VLOOKUP(TBL5_OptBen[[#This Row],[Option Type (defined list)]],'Option Typs_Grps'!B$2:C$47, 2, FALSE)</f>
        <v>Customer Options</v>
      </c>
      <c r="G445" s="1417" t="s">
        <v>1783</v>
      </c>
      <c r="H445" s="1418" t="s">
        <v>975</v>
      </c>
      <c r="I445" s="1421" t="s">
        <v>354</v>
      </c>
      <c r="J445" s="1422" t="s">
        <v>145</v>
      </c>
      <c r="K445" s="1423">
        <v>2</v>
      </c>
      <c r="L445" s="366"/>
      <c r="M445" s="366"/>
      <c r="N445" s="366"/>
      <c r="O445" s="1552"/>
      <c r="P445" s="1553"/>
      <c r="Q445" s="1554"/>
      <c r="R445" s="1392">
        <v>0.374</v>
      </c>
      <c r="S445" s="367">
        <v>1.4961</v>
      </c>
      <c r="T445" s="367">
        <v>2.5085999999999999</v>
      </c>
      <c r="U445" s="367">
        <v>2.9729000000000001</v>
      </c>
      <c r="V445" s="367">
        <v>3.4239999999999999</v>
      </c>
      <c r="W445" s="367">
        <v>3.4935999999999998</v>
      </c>
      <c r="X445" s="367">
        <v>3.5632000000000001</v>
      </c>
      <c r="Y445" s="367">
        <v>3.6326999999999998</v>
      </c>
      <c r="Z445" s="367">
        <v>3.6770999999999998</v>
      </c>
      <c r="AA445" s="367">
        <v>3.6770999999999998</v>
      </c>
      <c r="AB445" s="367">
        <v>3.6770999999999998</v>
      </c>
      <c r="AC445" s="367">
        <v>3.6770999999999998</v>
      </c>
      <c r="AD445" s="367">
        <v>3.6770999999999998</v>
      </c>
      <c r="AE445" s="367">
        <v>3.6770999999999998</v>
      </c>
      <c r="AF445" s="367">
        <v>3.6770999999999998</v>
      </c>
      <c r="AG445" s="367">
        <v>3.6770999999999998</v>
      </c>
      <c r="AH445" s="367">
        <v>3.6770999999999998</v>
      </c>
      <c r="AI445" s="367">
        <v>3.6770999999999998</v>
      </c>
      <c r="AJ445" s="367">
        <v>3.6770999999999998</v>
      </c>
      <c r="AK445" s="367">
        <v>3.6770999999999998</v>
      </c>
      <c r="AL445" s="367">
        <v>3.6770999999999998</v>
      </c>
      <c r="AM445" s="367">
        <v>3.6770999999999998</v>
      </c>
      <c r="AN445" s="367">
        <v>3.6770999999999998</v>
      </c>
      <c r="AO445" s="367">
        <v>3.6770999999999998</v>
      </c>
      <c r="AP445" s="367">
        <v>3.6770999999999998</v>
      </c>
      <c r="AQ445" s="367">
        <v>3.6770999999999998</v>
      </c>
      <c r="AR445" s="367">
        <v>3.6770999999999998</v>
      </c>
      <c r="AS445" s="367">
        <v>3.6770999999999998</v>
      </c>
      <c r="AT445" s="367">
        <v>3.6770999999999998</v>
      </c>
      <c r="AU445" s="367">
        <v>3.6770999999999998</v>
      </c>
      <c r="AV445" s="367">
        <v>3.6770999999999998</v>
      </c>
      <c r="AW445" s="367">
        <v>3.6770999999999998</v>
      </c>
      <c r="AX445" s="367">
        <v>3.6770999999999998</v>
      </c>
      <c r="AY445" s="367">
        <v>3.6770999999999998</v>
      </c>
      <c r="AZ445" s="367">
        <v>3.6770999999999998</v>
      </c>
      <c r="BA445" s="367">
        <v>3.6770999999999998</v>
      </c>
      <c r="BB445" s="367">
        <v>3.6770999999999998</v>
      </c>
      <c r="BC445" s="367">
        <v>3.6770999999999998</v>
      </c>
      <c r="BD445" s="367">
        <v>3.6770999999999998</v>
      </c>
      <c r="BE445" s="367">
        <v>3.6770999999999998</v>
      </c>
      <c r="BF445" s="367">
        <v>3.6770999999999998</v>
      </c>
      <c r="BG445" s="367">
        <v>3.6770999999999998</v>
      </c>
      <c r="BH445" s="367">
        <v>3.6770999999999998</v>
      </c>
      <c r="BI445" s="367">
        <v>3.6770999999999998</v>
      </c>
      <c r="BJ445" s="367">
        <v>3.6770999999999998</v>
      </c>
      <c r="BK445" s="367">
        <v>3.6770999999999998</v>
      </c>
      <c r="BL445" s="367">
        <v>3.6770999999999998</v>
      </c>
      <c r="BM445" s="367">
        <v>3.6770999999999998</v>
      </c>
      <c r="BN445" s="367">
        <v>3.6770999999999998</v>
      </c>
      <c r="BO445" s="367">
        <v>3.6770999999999998</v>
      </c>
      <c r="BP445" s="368"/>
      <c r="BQ445" s="355"/>
      <c r="BR445" s="355"/>
      <c r="BS445" s="355"/>
      <c r="BT445" s="355"/>
      <c r="BU445" s="355"/>
      <c r="BV445" s="355"/>
      <c r="BW445" s="355"/>
      <c r="BX445" s="355"/>
      <c r="BY445" s="355"/>
      <c r="BZ445" s="355"/>
      <c r="CA445" s="355"/>
      <c r="CB445" s="355"/>
      <c r="CC445" s="355"/>
      <c r="CD445" s="355"/>
      <c r="CE445" s="355"/>
      <c r="CF445" s="355"/>
      <c r="CG445" s="355"/>
      <c r="CH445" s="355"/>
      <c r="CI445" s="355"/>
      <c r="CJ445" s="355"/>
      <c r="CK445" s="355"/>
      <c r="CL445" s="355"/>
      <c r="CM445" s="355"/>
      <c r="CN445" s="356"/>
    </row>
    <row r="446" spans="2:92" ht="28.2" thickBot="1" x14ac:dyDescent="0.3">
      <c r="B44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6" s="1417" t="s">
        <v>2078</v>
      </c>
      <c r="D446" s="1418" t="s">
        <v>2077</v>
      </c>
      <c r="E446" s="1419" t="s">
        <v>1247</v>
      </c>
      <c r="F446" s="1420" t="str">
        <f>VLOOKUP(TBL5_OptBen[[#This Row],[Option Type (defined list)]],'Option Typs_Grps'!B$2:C$47, 2, FALSE)</f>
        <v>Customer Options</v>
      </c>
      <c r="G446" s="1417" t="s">
        <v>1783</v>
      </c>
      <c r="H446" s="1418" t="s">
        <v>975</v>
      </c>
      <c r="I446" s="1421" t="s">
        <v>354</v>
      </c>
      <c r="J446" s="1422" t="s">
        <v>145</v>
      </c>
      <c r="K446" s="1423">
        <v>2</v>
      </c>
      <c r="L446" s="366"/>
      <c r="M446" s="366"/>
      <c r="N446" s="366"/>
      <c r="O446" s="1552"/>
      <c r="P446" s="1553"/>
      <c r="Q446" s="1554"/>
      <c r="R446" s="1392">
        <v>0</v>
      </c>
      <c r="S446" s="367">
        <v>0.10409999999999997</v>
      </c>
      <c r="T446" s="367">
        <v>0.88879999999999981</v>
      </c>
      <c r="U446" s="367">
        <v>2.2230999999999987</v>
      </c>
      <c r="V446" s="367">
        <v>4.0894999999999975</v>
      </c>
      <c r="W446" s="367">
        <v>6.2682000000000002</v>
      </c>
      <c r="X446" s="367">
        <v>8.3622000000000014</v>
      </c>
      <c r="Y446" s="367">
        <v>9.9893999999999892</v>
      </c>
      <c r="Z446" s="367">
        <v>9.9893999999999892</v>
      </c>
      <c r="AA446" s="367">
        <v>9.9893999999999892</v>
      </c>
      <c r="AB446" s="367">
        <v>9.9893999999999892</v>
      </c>
      <c r="AC446" s="367">
        <v>9.9893999999999892</v>
      </c>
      <c r="AD446" s="367">
        <v>9.9893999999999892</v>
      </c>
      <c r="AE446" s="367">
        <v>9.9893999999999892</v>
      </c>
      <c r="AF446" s="367">
        <v>9.9893999999999892</v>
      </c>
      <c r="AG446" s="367">
        <v>9.9893999999999892</v>
      </c>
      <c r="AH446" s="367">
        <v>9.9893999999999892</v>
      </c>
      <c r="AI446" s="367">
        <v>9.9893999999999892</v>
      </c>
      <c r="AJ446" s="367">
        <v>9.9893999999999892</v>
      </c>
      <c r="AK446" s="367">
        <v>9.9893999999999892</v>
      </c>
      <c r="AL446" s="367">
        <v>9.9893999999999892</v>
      </c>
      <c r="AM446" s="367">
        <v>9.9893999999999892</v>
      </c>
      <c r="AN446" s="367">
        <v>9.9893999999999892</v>
      </c>
      <c r="AO446" s="367">
        <v>9.9893999999999892</v>
      </c>
      <c r="AP446" s="367">
        <v>9.9893999999999892</v>
      </c>
      <c r="AQ446" s="367">
        <v>9.9893999999999892</v>
      </c>
      <c r="AR446" s="367">
        <v>9.9893999999999892</v>
      </c>
      <c r="AS446" s="367">
        <v>9.9893999999999892</v>
      </c>
      <c r="AT446" s="367">
        <v>9.9893999999999892</v>
      </c>
      <c r="AU446" s="367">
        <v>9.9893999999999892</v>
      </c>
      <c r="AV446" s="367">
        <v>9.9893999999999892</v>
      </c>
      <c r="AW446" s="367">
        <v>9.9893999999999892</v>
      </c>
      <c r="AX446" s="367">
        <v>9.9893999999999892</v>
      </c>
      <c r="AY446" s="367">
        <v>9.9893999999999892</v>
      </c>
      <c r="AZ446" s="367">
        <v>9.9893999999999892</v>
      </c>
      <c r="BA446" s="367">
        <v>9.9893999999999892</v>
      </c>
      <c r="BB446" s="367">
        <v>9.9893999999999892</v>
      </c>
      <c r="BC446" s="367">
        <v>9.9893999999999892</v>
      </c>
      <c r="BD446" s="367">
        <v>9.9893999999999892</v>
      </c>
      <c r="BE446" s="367">
        <v>9.9893999999999892</v>
      </c>
      <c r="BF446" s="367">
        <v>9.9893999999999892</v>
      </c>
      <c r="BG446" s="367">
        <v>9.9893999999999892</v>
      </c>
      <c r="BH446" s="367">
        <v>9.9893999999999892</v>
      </c>
      <c r="BI446" s="367">
        <v>9.9893999999999892</v>
      </c>
      <c r="BJ446" s="367">
        <v>9.9893999999999892</v>
      </c>
      <c r="BK446" s="367">
        <v>9.9893999999999892</v>
      </c>
      <c r="BL446" s="367">
        <v>9.9893999999999892</v>
      </c>
      <c r="BM446" s="367">
        <v>9.9893999999999892</v>
      </c>
      <c r="BN446" s="367">
        <v>9.9893999999999892</v>
      </c>
      <c r="BO446" s="367">
        <v>9.9893999999999892</v>
      </c>
      <c r="BP446" s="368"/>
      <c r="BQ446" s="355"/>
      <c r="BR446" s="355"/>
      <c r="BS446" s="355"/>
      <c r="BT446" s="355"/>
      <c r="BU446" s="355"/>
      <c r="BV446" s="355"/>
      <c r="BW446" s="355"/>
      <c r="BX446" s="355"/>
      <c r="BY446" s="355"/>
      <c r="BZ446" s="355"/>
      <c r="CA446" s="355"/>
      <c r="CB446" s="355"/>
      <c r="CC446" s="355"/>
      <c r="CD446" s="355"/>
      <c r="CE446" s="355"/>
      <c r="CF446" s="355"/>
      <c r="CG446" s="355"/>
      <c r="CH446" s="355"/>
      <c r="CI446" s="355"/>
      <c r="CJ446" s="355"/>
      <c r="CK446" s="355"/>
      <c r="CL446" s="355"/>
      <c r="CM446" s="355"/>
      <c r="CN446" s="356"/>
    </row>
    <row r="447" spans="2:92" ht="28.2" thickBot="1" x14ac:dyDescent="0.3">
      <c r="B44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7" s="1417" t="s">
        <v>2076</v>
      </c>
      <c r="D447" s="1418" t="s">
        <v>2075</v>
      </c>
      <c r="E447" s="1419" t="s">
        <v>777</v>
      </c>
      <c r="F447" s="1420" t="str">
        <f>VLOOKUP(TBL5_OptBen[[#This Row],[Option Type (defined list)]],'Option Typs_Grps'!B$2:C$47, 2, FALSE)</f>
        <v>Customer Options</v>
      </c>
      <c r="G447" s="1417" t="s">
        <v>1783</v>
      </c>
      <c r="H447" s="1418" t="s">
        <v>975</v>
      </c>
      <c r="I447" s="1421" t="s">
        <v>354</v>
      </c>
      <c r="J447" s="1422" t="s">
        <v>145</v>
      </c>
      <c r="K447" s="1423">
        <v>2</v>
      </c>
      <c r="L447" s="366"/>
      <c r="M447" s="366"/>
      <c r="N447" s="366"/>
      <c r="O447" s="1552"/>
      <c r="P447" s="1553"/>
      <c r="Q447" s="1554"/>
      <c r="R447" s="1392">
        <v>1.5E-3</v>
      </c>
      <c r="S447" s="367">
        <v>3.0999999999999999E-3</v>
      </c>
      <c r="T447" s="367">
        <v>4.7000000000000002E-3</v>
      </c>
      <c r="U447" s="367">
        <v>6.3E-3</v>
      </c>
      <c r="V447" s="367">
        <v>8.0000000000000002E-3</v>
      </c>
      <c r="W447" s="367">
        <v>2.7100000000000003E-2</v>
      </c>
      <c r="X447" s="367">
        <v>4.6300000000000001E-2</v>
      </c>
      <c r="Y447" s="367">
        <v>6.5500000000000003E-2</v>
      </c>
      <c r="Z447" s="367">
        <v>8.4700000000000011E-2</v>
      </c>
      <c r="AA447" s="367">
        <v>0.10400000000000001</v>
      </c>
      <c r="AB447" s="367">
        <v>0.152</v>
      </c>
      <c r="AC447" s="367">
        <v>0.152</v>
      </c>
      <c r="AD447" s="367">
        <v>0.152</v>
      </c>
      <c r="AE447" s="367">
        <v>0.152</v>
      </c>
      <c r="AF447" s="367">
        <v>0.152</v>
      </c>
      <c r="AG447" s="367">
        <v>0.34399999999999997</v>
      </c>
      <c r="AH447" s="367">
        <v>0.34399999999999997</v>
      </c>
      <c r="AI447" s="367">
        <v>0.34399999999999997</v>
      </c>
      <c r="AJ447" s="367">
        <v>0.34399999999999997</v>
      </c>
      <c r="AK447" s="367">
        <v>0.34399999999999997</v>
      </c>
      <c r="AL447" s="367">
        <v>0.34399999999999997</v>
      </c>
      <c r="AM447" s="367">
        <v>0.34399999999999997</v>
      </c>
      <c r="AN447" s="367">
        <v>0.34399999999999997</v>
      </c>
      <c r="AO447" s="367">
        <v>0.34399999999999997</v>
      </c>
      <c r="AP447" s="367">
        <v>0.34399999999999997</v>
      </c>
      <c r="AQ447" s="367">
        <v>0.34399999999999997</v>
      </c>
      <c r="AR447" s="367">
        <v>0.34399999999999997</v>
      </c>
      <c r="AS447" s="367">
        <v>0.34399999999999997</v>
      </c>
      <c r="AT447" s="367">
        <v>0.34399999999999997</v>
      </c>
      <c r="AU447" s="367">
        <v>0.34399999999999997</v>
      </c>
      <c r="AV447" s="367">
        <v>0.34399999999999997</v>
      </c>
      <c r="AW447" s="367">
        <v>0.34399999999999997</v>
      </c>
      <c r="AX447" s="367">
        <v>0.34399999999999997</v>
      </c>
      <c r="AY447" s="367">
        <v>0.34399999999999997</v>
      </c>
      <c r="AZ447" s="367">
        <v>0.34399999999999997</v>
      </c>
      <c r="BA447" s="367">
        <v>0.34399999999999997</v>
      </c>
      <c r="BB447" s="367">
        <v>0.34399999999999997</v>
      </c>
      <c r="BC447" s="367">
        <v>0.34399999999999997</v>
      </c>
      <c r="BD447" s="367">
        <v>0.34399999999999997</v>
      </c>
      <c r="BE447" s="367">
        <v>0.34399999999999997</v>
      </c>
      <c r="BF447" s="367">
        <v>0.34399999999999997</v>
      </c>
      <c r="BG447" s="367">
        <v>0.34399999999999997</v>
      </c>
      <c r="BH447" s="367">
        <v>0.34399999999999997</v>
      </c>
      <c r="BI447" s="367">
        <v>0.34399999999999997</v>
      </c>
      <c r="BJ447" s="367">
        <v>0.34399999999999997</v>
      </c>
      <c r="BK447" s="367">
        <v>0.34399999999999997</v>
      </c>
      <c r="BL447" s="367">
        <v>0.34399999999999997</v>
      </c>
      <c r="BM447" s="367">
        <v>0.34399999999999997</v>
      </c>
      <c r="BN447" s="367">
        <v>0.34399999999999997</v>
      </c>
      <c r="BO447" s="367">
        <v>0.34399999999999997</v>
      </c>
      <c r="BP447" s="368"/>
      <c r="BQ447" s="355"/>
      <c r="BR447" s="355"/>
      <c r="BS447" s="355"/>
      <c r="BT447" s="355"/>
      <c r="BU447" s="355"/>
      <c r="BV447" s="355"/>
      <c r="BW447" s="355"/>
      <c r="BX447" s="355"/>
      <c r="BY447" s="355"/>
      <c r="BZ447" s="355"/>
      <c r="CA447" s="355"/>
      <c r="CB447" s="355"/>
      <c r="CC447" s="355"/>
      <c r="CD447" s="355"/>
      <c r="CE447" s="355"/>
      <c r="CF447" s="355"/>
      <c r="CG447" s="355"/>
      <c r="CH447" s="355"/>
      <c r="CI447" s="355"/>
      <c r="CJ447" s="355"/>
      <c r="CK447" s="355"/>
      <c r="CL447" s="355"/>
      <c r="CM447" s="355"/>
      <c r="CN447" s="356"/>
    </row>
    <row r="448" spans="2:92" ht="28.2" thickBot="1" x14ac:dyDescent="0.3">
      <c r="B44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8" s="1417" t="s">
        <v>2088</v>
      </c>
      <c r="D448" s="1418" t="s">
        <v>2087</v>
      </c>
      <c r="E448" s="1419" t="s">
        <v>1251</v>
      </c>
      <c r="F448" s="1420" t="str">
        <f>VLOOKUP(TBL5_OptBen[[#This Row],[Option Type (defined list)]],'Option Typs_Grps'!B$2:C$47, 2, FALSE)</f>
        <v>Customer Options</v>
      </c>
      <c r="G448" s="1417" t="s">
        <v>1783</v>
      </c>
      <c r="H448" s="1418" t="s">
        <v>975</v>
      </c>
      <c r="I448" s="1421" t="s">
        <v>354</v>
      </c>
      <c r="J448" s="1422" t="s">
        <v>145</v>
      </c>
      <c r="K448" s="1423">
        <v>2</v>
      </c>
      <c r="L448" s="366"/>
      <c r="M448" s="366"/>
      <c r="N448" s="366"/>
      <c r="O448" s="1552"/>
      <c r="P448" s="1553"/>
      <c r="Q448" s="1554"/>
      <c r="R448" s="1392">
        <v>3.1299999999999994E-2</v>
      </c>
      <c r="S448" s="367">
        <v>5.6300000000000017E-2</v>
      </c>
      <c r="T448" s="367">
        <v>7.6300000000000034E-2</v>
      </c>
      <c r="U448" s="367">
        <v>9.2300000000000049E-2</v>
      </c>
      <c r="V448" s="367">
        <v>0.10509999999999975</v>
      </c>
      <c r="W448" s="367">
        <v>0.11529999999999996</v>
      </c>
      <c r="X448" s="367">
        <v>0.12349999999999994</v>
      </c>
      <c r="Y448" s="367">
        <v>0.12349999999999994</v>
      </c>
      <c r="Z448" s="367">
        <v>0.12349999999999994</v>
      </c>
      <c r="AA448" s="367">
        <v>0.12349999999999994</v>
      </c>
      <c r="AB448" s="367">
        <v>0.12349999999999994</v>
      </c>
      <c r="AC448" s="367">
        <v>0.12349999999999994</v>
      </c>
      <c r="AD448" s="367">
        <v>0.12349999999999994</v>
      </c>
      <c r="AE448" s="367">
        <v>0.12349999999999994</v>
      </c>
      <c r="AF448" s="367">
        <v>0.12349999999999994</v>
      </c>
      <c r="AG448" s="367">
        <v>0.12349999999999994</v>
      </c>
      <c r="AH448" s="367">
        <v>0.12349999999999994</v>
      </c>
      <c r="AI448" s="367">
        <v>0.12349999999999994</v>
      </c>
      <c r="AJ448" s="367">
        <v>0.12349999999999994</v>
      </c>
      <c r="AK448" s="367">
        <v>0.12349999999999994</v>
      </c>
      <c r="AL448" s="367">
        <v>0.12349999999999994</v>
      </c>
      <c r="AM448" s="367">
        <v>0.12349999999999994</v>
      </c>
      <c r="AN448" s="367">
        <v>0.12349999999999994</v>
      </c>
      <c r="AO448" s="367">
        <v>0.12349999999999994</v>
      </c>
      <c r="AP448" s="367">
        <v>0.12349999999999994</v>
      </c>
      <c r="AQ448" s="367">
        <v>0.12349999999999994</v>
      </c>
      <c r="AR448" s="367">
        <v>0.12349999999999994</v>
      </c>
      <c r="AS448" s="367">
        <v>0.12349999999999994</v>
      </c>
      <c r="AT448" s="367">
        <v>0.12349999999999994</v>
      </c>
      <c r="AU448" s="367">
        <v>0.12349999999999994</v>
      </c>
      <c r="AV448" s="367">
        <v>0.12349999999999994</v>
      </c>
      <c r="AW448" s="367">
        <v>0.12349999999999994</v>
      </c>
      <c r="AX448" s="367">
        <v>0.12349999999999994</v>
      </c>
      <c r="AY448" s="367">
        <v>0.12349999999999994</v>
      </c>
      <c r="AZ448" s="367">
        <v>0.12349999999999994</v>
      </c>
      <c r="BA448" s="367">
        <v>0.12349999999999994</v>
      </c>
      <c r="BB448" s="367">
        <v>0.12349999999999994</v>
      </c>
      <c r="BC448" s="367">
        <v>0.12349999999999994</v>
      </c>
      <c r="BD448" s="367">
        <v>0.12349999999999994</v>
      </c>
      <c r="BE448" s="367">
        <v>0.12349999999999994</v>
      </c>
      <c r="BF448" s="367">
        <v>0.12349999999999994</v>
      </c>
      <c r="BG448" s="367">
        <v>0.12349999999999994</v>
      </c>
      <c r="BH448" s="367">
        <v>0.12349999999999994</v>
      </c>
      <c r="BI448" s="367">
        <v>0.12349999999999994</v>
      </c>
      <c r="BJ448" s="367">
        <v>0.12349999999999994</v>
      </c>
      <c r="BK448" s="367">
        <v>0.12349999999999994</v>
      </c>
      <c r="BL448" s="367">
        <v>0.12349999999999994</v>
      </c>
      <c r="BM448" s="367">
        <v>0.12349999999999994</v>
      </c>
      <c r="BN448" s="367">
        <v>0.12349999999999994</v>
      </c>
      <c r="BO448" s="367">
        <v>0.12349999999999994</v>
      </c>
      <c r="BP448" s="368"/>
      <c r="BQ448" s="355"/>
      <c r="BR448" s="355"/>
      <c r="BS448" s="355"/>
      <c r="BT448" s="355"/>
      <c r="BU448" s="355"/>
      <c r="BV448" s="355"/>
      <c r="BW448" s="355"/>
      <c r="BX448" s="355"/>
      <c r="BY448" s="355"/>
      <c r="BZ448" s="355"/>
      <c r="CA448" s="355"/>
      <c r="CB448" s="355"/>
      <c r="CC448" s="355"/>
      <c r="CD448" s="355"/>
      <c r="CE448" s="355"/>
      <c r="CF448" s="355"/>
      <c r="CG448" s="355"/>
      <c r="CH448" s="355"/>
      <c r="CI448" s="355"/>
      <c r="CJ448" s="355"/>
      <c r="CK448" s="355"/>
      <c r="CL448" s="355"/>
      <c r="CM448" s="355"/>
      <c r="CN448" s="356"/>
    </row>
    <row r="449" spans="2:92" ht="28.2" thickBot="1" x14ac:dyDescent="0.3">
      <c r="B44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49" s="1417" t="s">
        <v>2050</v>
      </c>
      <c r="D449" s="1418" t="s">
        <v>2049</v>
      </c>
      <c r="E449" s="1419" t="s">
        <v>780</v>
      </c>
      <c r="F449" s="1420" t="str">
        <f>VLOOKUP(TBL5_OptBen[[#This Row],[Option Type (defined list)]],'Option Typs_Grps'!B$2:C$47, 2, FALSE)</f>
        <v>Customer Options</v>
      </c>
      <c r="G449" s="1417" t="s">
        <v>1783</v>
      </c>
      <c r="H449" s="1418" t="s">
        <v>975</v>
      </c>
      <c r="I449" s="1421" t="s">
        <v>354</v>
      </c>
      <c r="J449" s="1422" t="s">
        <v>145</v>
      </c>
      <c r="K449" s="1423">
        <v>2</v>
      </c>
      <c r="L449" s="366"/>
      <c r="M449" s="366"/>
      <c r="N449" s="366"/>
      <c r="O449" s="1552"/>
      <c r="P449" s="1553"/>
      <c r="Q449" s="1554"/>
      <c r="R449" s="1392">
        <v>0.30422150050000002</v>
      </c>
      <c r="S449" s="367">
        <v>0.61532637570000004</v>
      </c>
      <c r="T449" s="367">
        <v>0.93440033140000001</v>
      </c>
      <c r="U449" s="367">
        <v>1.2609230305999999</v>
      </c>
      <c r="V449" s="367">
        <v>1.5953262624</v>
      </c>
      <c r="W449" s="367">
        <v>2.2573549612999999</v>
      </c>
      <c r="X449" s="367">
        <v>2.9331305865999999</v>
      </c>
      <c r="Y449" s="367">
        <v>3.6194018586999999</v>
      </c>
      <c r="Z449" s="367">
        <v>4.3095599019000002</v>
      </c>
      <c r="AA449" s="367">
        <v>5.0074681921000002</v>
      </c>
      <c r="AB449" s="367">
        <v>6.3829543725999995</v>
      </c>
      <c r="AC449" s="367">
        <v>7.7704130296000002</v>
      </c>
      <c r="AD449" s="367">
        <v>9.1681917484</v>
      </c>
      <c r="AE449" s="367">
        <v>10.573846208200001</v>
      </c>
      <c r="AF449" s="367">
        <v>11.986769155599999</v>
      </c>
      <c r="AG449" s="367">
        <v>13.0769614192</v>
      </c>
      <c r="AH449" s="367">
        <v>14.176136426100001</v>
      </c>
      <c r="AI449" s="367">
        <v>15.2875543428</v>
      </c>
      <c r="AJ449" s="367">
        <v>16.412030314200003</v>
      </c>
      <c r="AK449" s="367">
        <v>17.550677557100002</v>
      </c>
      <c r="AL449" s="367">
        <v>18.347714079199999</v>
      </c>
      <c r="AM449" s="367">
        <v>19.1480361568</v>
      </c>
      <c r="AN449" s="367">
        <v>19.954999596300002</v>
      </c>
      <c r="AO449" s="367">
        <v>20.773785246599999</v>
      </c>
      <c r="AP449" s="367">
        <v>21.602632373699997</v>
      </c>
      <c r="AQ449" s="367">
        <v>21.714514497300001</v>
      </c>
      <c r="AR449" s="367">
        <v>21.761470364600001</v>
      </c>
      <c r="AS449" s="367">
        <v>21.805710268399999</v>
      </c>
      <c r="AT449" s="367">
        <v>21.8481159667</v>
      </c>
      <c r="AU449" s="367">
        <v>21.888094261599999</v>
      </c>
      <c r="AV449" s="367">
        <v>21.926797543300001</v>
      </c>
      <c r="AW449" s="367">
        <v>21.962712394099999</v>
      </c>
      <c r="AX449" s="367">
        <v>21.9988929105</v>
      </c>
      <c r="AY449" s="367">
        <v>22.0359303197</v>
      </c>
      <c r="AZ449" s="367">
        <v>22.0732582413</v>
      </c>
      <c r="BA449" s="367">
        <v>22.1099884381</v>
      </c>
      <c r="BB449" s="367">
        <v>22.1467602707</v>
      </c>
      <c r="BC449" s="367">
        <v>22.184041568600001</v>
      </c>
      <c r="BD449" s="367">
        <v>22.221461482700001</v>
      </c>
      <c r="BE449" s="367">
        <v>22.2571877277</v>
      </c>
      <c r="BF449" s="367">
        <v>22.292290704300001</v>
      </c>
      <c r="BG449" s="367">
        <v>22.3273264812</v>
      </c>
      <c r="BH449" s="367">
        <v>22.363951088500002</v>
      </c>
      <c r="BI449" s="367">
        <v>22.401070140199998</v>
      </c>
      <c r="BJ449" s="367">
        <v>22.4385590684</v>
      </c>
      <c r="BK449" s="367">
        <v>22.476250076100001</v>
      </c>
      <c r="BL449" s="367">
        <v>22.513686611099999</v>
      </c>
      <c r="BM449" s="367">
        <v>22.552093499600002</v>
      </c>
      <c r="BN449" s="367">
        <v>22.590500732099997</v>
      </c>
      <c r="BO449" s="367">
        <v>22.629411109700001</v>
      </c>
      <c r="BP449" s="368"/>
      <c r="BQ449" s="355"/>
      <c r="BR449" s="355"/>
      <c r="BS449" s="355"/>
      <c r="BT449" s="355"/>
      <c r="BU449" s="355"/>
      <c r="BV449" s="355"/>
      <c r="BW449" s="355"/>
      <c r="BX449" s="355"/>
      <c r="BY449" s="355"/>
      <c r="BZ449" s="355"/>
      <c r="CA449" s="355"/>
      <c r="CB449" s="355"/>
      <c r="CC449" s="355"/>
      <c r="CD449" s="355"/>
      <c r="CE449" s="355"/>
      <c r="CF449" s="355"/>
      <c r="CG449" s="355"/>
      <c r="CH449" s="355"/>
      <c r="CI449" s="355"/>
      <c r="CJ449" s="355"/>
      <c r="CK449" s="355"/>
      <c r="CL449" s="355"/>
      <c r="CM449" s="355"/>
      <c r="CN449" s="356"/>
    </row>
    <row r="450" spans="2:92" ht="28.2" thickBot="1" x14ac:dyDescent="0.3">
      <c r="B45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50" s="1417" t="s">
        <v>2074</v>
      </c>
      <c r="D450" s="1418" t="s">
        <v>2073</v>
      </c>
      <c r="E450" s="1419" t="s">
        <v>1203</v>
      </c>
      <c r="F450" s="1420" t="str">
        <f>VLOOKUP(TBL5_OptBen[[#This Row],[Option Type (defined list)]],'Option Typs_Grps'!B$2:C$47, 2, FALSE)</f>
        <v>Distribution Options</v>
      </c>
      <c r="G450" s="1417" t="s">
        <v>1783</v>
      </c>
      <c r="H450" s="1418" t="s">
        <v>975</v>
      </c>
      <c r="I450" s="1421" t="s">
        <v>354</v>
      </c>
      <c r="J450" s="1422" t="s">
        <v>145</v>
      </c>
      <c r="K450" s="1423">
        <v>2</v>
      </c>
      <c r="L450" s="366"/>
      <c r="M450" s="366"/>
      <c r="N450" s="366"/>
      <c r="O450" s="1552"/>
      <c r="P450" s="1553"/>
      <c r="Q450" s="1554"/>
      <c r="R450" s="1392">
        <v>1.9954000000000001</v>
      </c>
      <c r="S450" s="367">
        <v>1.5687</v>
      </c>
      <c r="T450" s="367">
        <v>1.6619999999999999</v>
      </c>
      <c r="U450" s="367">
        <v>2.2517999999999998</v>
      </c>
      <c r="V450" s="367">
        <v>2.3698999999999999</v>
      </c>
      <c r="W450" s="367">
        <v>2.4413999999999998</v>
      </c>
      <c r="X450" s="367">
        <v>2.3458999999999999</v>
      </c>
      <c r="Y450" s="367">
        <v>2.2542</v>
      </c>
      <c r="Z450" s="367">
        <v>2.0659999999999998</v>
      </c>
      <c r="AA450" s="367">
        <v>2.214</v>
      </c>
      <c r="AB450" s="367">
        <v>2.5125999999999999</v>
      </c>
      <c r="AC450" s="367">
        <v>2.8613</v>
      </c>
      <c r="AD450" s="367">
        <v>3.21</v>
      </c>
      <c r="AE450" s="367">
        <v>3.5587</v>
      </c>
      <c r="AF450" s="367">
        <v>3.8673999999999999</v>
      </c>
      <c r="AG450" s="367">
        <v>3.9274</v>
      </c>
      <c r="AH450" s="367">
        <v>3.9973999999999998</v>
      </c>
      <c r="AI450" s="367">
        <v>4.0674000000000001</v>
      </c>
      <c r="AJ450" s="367">
        <v>4.1273999999999997</v>
      </c>
      <c r="AK450" s="367">
        <v>4.1974</v>
      </c>
      <c r="AL450" s="367">
        <v>4.2674000000000003</v>
      </c>
      <c r="AM450" s="367">
        <v>4.3373999999999997</v>
      </c>
      <c r="AN450" s="367">
        <v>4.3974000000000002</v>
      </c>
      <c r="AO450" s="367">
        <v>4.4573999999999998</v>
      </c>
      <c r="AP450" s="367">
        <v>4.5274000000000001</v>
      </c>
      <c r="AQ450" s="367">
        <v>4.5974000000000004</v>
      </c>
      <c r="AR450" s="367">
        <v>4.6574</v>
      </c>
      <c r="AS450" s="367">
        <v>4.7173999999999996</v>
      </c>
      <c r="AT450" s="367">
        <v>4.7873999999999999</v>
      </c>
      <c r="AU450" s="367">
        <v>4.8474000000000004</v>
      </c>
      <c r="AV450" s="367">
        <v>4.9074</v>
      </c>
      <c r="AW450" s="367">
        <v>4.9673999999999996</v>
      </c>
      <c r="AX450" s="367">
        <v>5.0473999999999997</v>
      </c>
      <c r="AY450" s="367">
        <v>5.1173999999999999</v>
      </c>
      <c r="AZ450" s="367">
        <v>5.1874000000000002</v>
      </c>
      <c r="BA450" s="367">
        <v>5.2674000000000003</v>
      </c>
      <c r="BB450" s="367">
        <v>5.3373999999999997</v>
      </c>
      <c r="BC450" s="367">
        <v>5.4074</v>
      </c>
      <c r="BD450" s="367">
        <v>5.4874000000000001</v>
      </c>
      <c r="BE450" s="367">
        <v>5.5574000000000003</v>
      </c>
      <c r="BF450" s="367">
        <v>5.6273999999999997</v>
      </c>
      <c r="BG450" s="367">
        <v>5.6974</v>
      </c>
      <c r="BH450" s="367">
        <v>5.7674000000000003</v>
      </c>
      <c r="BI450" s="367">
        <v>5.8373999999999997</v>
      </c>
      <c r="BJ450" s="367">
        <v>5.9074</v>
      </c>
      <c r="BK450" s="367">
        <v>5.9774000000000003</v>
      </c>
      <c r="BL450" s="367">
        <v>6.0473999999999997</v>
      </c>
      <c r="BM450" s="367">
        <v>6.1173999999999999</v>
      </c>
      <c r="BN450" s="367">
        <v>6.1874000000000002</v>
      </c>
      <c r="BO450" s="367">
        <v>6.2573999999999996</v>
      </c>
      <c r="BP450" s="368"/>
      <c r="BQ450" s="355"/>
      <c r="BR450" s="355"/>
      <c r="BS450" s="355"/>
      <c r="BT450" s="355"/>
      <c r="BU450" s="355"/>
      <c r="BV450" s="355"/>
      <c r="BW450" s="355"/>
      <c r="BX450" s="355"/>
      <c r="BY450" s="355"/>
      <c r="BZ450" s="355"/>
      <c r="CA450" s="355"/>
      <c r="CB450" s="355"/>
      <c r="CC450" s="355"/>
      <c r="CD450" s="355"/>
      <c r="CE450" s="355"/>
      <c r="CF450" s="355"/>
      <c r="CG450" s="355"/>
      <c r="CH450" s="355"/>
      <c r="CI450" s="355"/>
      <c r="CJ450" s="355"/>
      <c r="CK450" s="355"/>
      <c r="CL450" s="355"/>
      <c r="CM450" s="355"/>
      <c r="CN450" s="356"/>
    </row>
    <row r="451" spans="2:92" ht="28.2" thickBot="1" x14ac:dyDescent="0.3">
      <c r="B45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51" s="1417" t="s">
        <v>2072</v>
      </c>
      <c r="D451" s="1418" t="s">
        <v>2071</v>
      </c>
      <c r="E451" s="1419" t="s">
        <v>1219</v>
      </c>
      <c r="F451" s="1420" t="str">
        <f>VLOOKUP(TBL5_OptBen[[#This Row],[Option Type (defined list)]],'Option Typs_Grps'!B$2:C$47, 2, FALSE)</f>
        <v>Distribution Options</v>
      </c>
      <c r="G451" s="1417" t="s">
        <v>1783</v>
      </c>
      <c r="H451" s="1418" t="s">
        <v>975</v>
      </c>
      <c r="I451" s="1421" t="s">
        <v>354</v>
      </c>
      <c r="J451" s="1422" t="s">
        <v>145</v>
      </c>
      <c r="K451" s="1423">
        <v>2</v>
      </c>
      <c r="L451" s="366"/>
      <c r="M451" s="366"/>
      <c r="N451" s="366"/>
      <c r="O451" s="1552"/>
      <c r="P451" s="1553"/>
      <c r="Q451" s="1554"/>
      <c r="R451" s="1392">
        <v>0</v>
      </c>
      <c r="S451" s="367">
        <v>0</v>
      </c>
      <c r="T451" s="367">
        <v>0</v>
      </c>
      <c r="U451" s="367">
        <v>0</v>
      </c>
      <c r="V451" s="367">
        <v>0</v>
      </c>
      <c r="W451" s="367">
        <v>1.26E-2</v>
      </c>
      <c r="X451" s="367">
        <v>2.52E-2</v>
      </c>
      <c r="Y451" s="367">
        <v>3.78E-2</v>
      </c>
      <c r="Z451" s="367">
        <v>5.04E-2</v>
      </c>
      <c r="AA451" s="367">
        <v>6.3E-2</v>
      </c>
      <c r="AB451" s="367">
        <v>7.5600000000000001E-2</v>
      </c>
      <c r="AC451" s="367">
        <v>8.8200000000000001E-2</v>
      </c>
      <c r="AD451" s="367">
        <v>0.1008</v>
      </c>
      <c r="AE451" s="367">
        <v>0.1134</v>
      </c>
      <c r="AF451" s="367">
        <v>0.126</v>
      </c>
      <c r="AG451" s="367">
        <v>0.1386</v>
      </c>
      <c r="AH451" s="367">
        <v>0.1512</v>
      </c>
      <c r="AI451" s="367">
        <v>0.1638</v>
      </c>
      <c r="AJ451" s="367">
        <v>0.1764</v>
      </c>
      <c r="AK451" s="367">
        <v>0.189</v>
      </c>
      <c r="AL451" s="367">
        <v>0.2016</v>
      </c>
      <c r="AM451" s="367">
        <v>0.2142</v>
      </c>
      <c r="AN451" s="367">
        <v>0.2268</v>
      </c>
      <c r="AO451" s="367">
        <v>0.2394</v>
      </c>
      <c r="AP451" s="367">
        <v>0.252</v>
      </c>
      <c r="AQ451" s="367">
        <v>0.2646</v>
      </c>
      <c r="AR451" s="367">
        <v>0.2772</v>
      </c>
      <c r="AS451" s="367">
        <v>0.2898</v>
      </c>
      <c r="AT451" s="367">
        <v>0.3</v>
      </c>
      <c r="AU451" s="367">
        <v>0.3</v>
      </c>
      <c r="AV451" s="367">
        <v>0.3</v>
      </c>
      <c r="AW451" s="367">
        <v>0.3</v>
      </c>
      <c r="AX451" s="367">
        <v>0.3</v>
      </c>
      <c r="AY451" s="367">
        <v>0.3</v>
      </c>
      <c r="AZ451" s="367">
        <v>0.3</v>
      </c>
      <c r="BA451" s="367">
        <v>0.3</v>
      </c>
      <c r="BB451" s="367">
        <v>0.3</v>
      </c>
      <c r="BC451" s="367">
        <v>0.3</v>
      </c>
      <c r="BD451" s="367">
        <v>0.3</v>
      </c>
      <c r="BE451" s="367">
        <v>0.3</v>
      </c>
      <c r="BF451" s="367">
        <v>0.3</v>
      </c>
      <c r="BG451" s="367">
        <v>0.3</v>
      </c>
      <c r="BH451" s="367">
        <v>0.3</v>
      </c>
      <c r="BI451" s="367">
        <v>0.3</v>
      </c>
      <c r="BJ451" s="367">
        <v>0.3</v>
      </c>
      <c r="BK451" s="367">
        <v>0.3</v>
      </c>
      <c r="BL451" s="367">
        <v>0.3</v>
      </c>
      <c r="BM451" s="367">
        <v>0.3</v>
      </c>
      <c r="BN451" s="367">
        <v>0.3</v>
      </c>
      <c r="BO451" s="367">
        <v>0.3</v>
      </c>
      <c r="BP451" s="368"/>
      <c r="BQ451" s="355"/>
      <c r="BR451" s="355"/>
      <c r="BS451" s="355"/>
      <c r="BT451" s="355"/>
      <c r="BU451" s="355"/>
      <c r="BV451" s="355"/>
      <c r="BW451" s="355"/>
      <c r="BX451" s="355"/>
      <c r="BY451" s="355"/>
      <c r="BZ451" s="355"/>
      <c r="CA451" s="355"/>
      <c r="CB451" s="355"/>
      <c r="CC451" s="355"/>
      <c r="CD451" s="355"/>
      <c r="CE451" s="355"/>
      <c r="CF451" s="355"/>
      <c r="CG451" s="355"/>
      <c r="CH451" s="355"/>
      <c r="CI451" s="355"/>
      <c r="CJ451" s="355"/>
      <c r="CK451" s="355"/>
      <c r="CL451" s="355"/>
      <c r="CM451" s="355"/>
      <c r="CN451" s="356"/>
    </row>
    <row r="452" spans="2:92" ht="28.2" thickBot="1" x14ac:dyDescent="0.3">
      <c r="B45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2" s="1417" t="s">
        <v>2070</v>
      </c>
      <c r="D452" s="1418" t="s">
        <v>2069</v>
      </c>
      <c r="E452" s="1419" t="s">
        <v>1235</v>
      </c>
      <c r="F452" s="1420" t="str">
        <f>VLOOKUP(TBL5_OptBen[[#This Row],[Option Type (defined list)]],'Option Typs_Grps'!B$2:C$47, 2, FALSE)</f>
        <v>Customer Options</v>
      </c>
      <c r="G452" s="1417" t="s">
        <v>1783</v>
      </c>
      <c r="H452" s="1418" t="s">
        <v>975</v>
      </c>
      <c r="I452" s="1421" t="s">
        <v>354</v>
      </c>
      <c r="J452" s="1422" t="s">
        <v>145</v>
      </c>
      <c r="K452" s="1423">
        <v>2</v>
      </c>
      <c r="L452" s="366"/>
      <c r="M452" s="366"/>
      <c r="N452" s="366"/>
      <c r="O452" s="1552"/>
      <c r="P452" s="1553"/>
      <c r="Q452" s="1554"/>
      <c r="R452" s="1392">
        <v>8.4999999999999992E-2</v>
      </c>
      <c r="S452" s="367">
        <v>0.16999999999999998</v>
      </c>
      <c r="T452" s="367">
        <v>0.255</v>
      </c>
      <c r="U452" s="367">
        <v>0.33140000000000003</v>
      </c>
      <c r="V452" s="367">
        <v>0.39939999999999998</v>
      </c>
      <c r="W452" s="367">
        <v>0.45900000000000002</v>
      </c>
      <c r="X452" s="367">
        <v>0.51</v>
      </c>
      <c r="Y452" s="367">
        <v>0.5524</v>
      </c>
      <c r="Z452" s="367">
        <v>0.58640000000000003</v>
      </c>
      <c r="AA452" s="367">
        <v>0.58809999999999996</v>
      </c>
      <c r="AB452" s="367">
        <v>0.58979999999999999</v>
      </c>
      <c r="AC452" s="367">
        <v>0.59150000000000003</v>
      </c>
      <c r="AD452" s="367">
        <v>0.59320000000000006</v>
      </c>
      <c r="AE452" s="367">
        <v>0.59499999999999997</v>
      </c>
      <c r="AF452" s="367">
        <v>0.59660000000000002</v>
      </c>
      <c r="AG452" s="367">
        <v>0.59829999999999994</v>
      </c>
      <c r="AH452" s="367">
        <v>0.60000000000000009</v>
      </c>
      <c r="AI452" s="367">
        <v>0.60170000000000001</v>
      </c>
      <c r="AJ452" s="367">
        <v>0.60340000000000005</v>
      </c>
      <c r="AK452" s="367">
        <v>0.60509999999999997</v>
      </c>
      <c r="AL452" s="367">
        <v>0.60680000000000001</v>
      </c>
      <c r="AM452" s="367">
        <v>0.60849999999999993</v>
      </c>
      <c r="AN452" s="367">
        <v>0.61020000000000008</v>
      </c>
      <c r="AO452" s="367">
        <v>0.61199999999999999</v>
      </c>
      <c r="AP452" s="367">
        <v>0.61360000000000003</v>
      </c>
      <c r="AQ452" s="367">
        <v>0.61529999999999996</v>
      </c>
      <c r="AR452" s="367">
        <v>0.61699999999999999</v>
      </c>
      <c r="AS452" s="367">
        <v>0.61869999999999992</v>
      </c>
      <c r="AT452" s="367">
        <v>0.62040000000000006</v>
      </c>
      <c r="AU452" s="367">
        <v>0.62209999999999999</v>
      </c>
      <c r="AV452" s="367">
        <v>0.62380000000000002</v>
      </c>
      <c r="AW452" s="367">
        <v>0.62549999999999994</v>
      </c>
      <c r="AX452" s="367">
        <v>0.62719999999999998</v>
      </c>
      <c r="AY452" s="367">
        <v>0.629</v>
      </c>
      <c r="AZ452" s="367">
        <v>0.63060000000000005</v>
      </c>
      <c r="BA452" s="367">
        <v>0.63230000000000008</v>
      </c>
      <c r="BB452" s="367">
        <v>0.63400000000000001</v>
      </c>
      <c r="BC452" s="367">
        <v>0.63570000000000004</v>
      </c>
      <c r="BD452" s="367">
        <v>0.63739999999999997</v>
      </c>
      <c r="BE452" s="367">
        <v>0.6391</v>
      </c>
      <c r="BF452" s="367">
        <v>0.64080000000000004</v>
      </c>
      <c r="BG452" s="367">
        <v>0.64250000000000007</v>
      </c>
      <c r="BH452" s="367">
        <v>0.64419999999999999</v>
      </c>
      <c r="BI452" s="367">
        <v>0.64600000000000002</v>
      </c>
      <c r="BJ452" s="367">
        <v>0.64759999999999995</v>
      </c>
      <c r="BK452" s="367">
        <v>0.64929999999999999</v>
      </c>
      <c r="BL452" s="367">
        <v>0.65100000000000002</v>
      </c>
      <c r="BM452" s="367">
        <v>0.65270000000000006</v>
      </c>
      <c r="BN452" s="367">
        <v>0.65439999999999998</v>
      </c>
      <c r="BO452" s="367">
        <v>0.65610000000000002</v>
      </c>
      <c r="BP452" s="368"/>
      <c r="BQ452" s="355"/>
      <c r="BR452" s="355"/>
      <c r="BS452" s="355"/>
      <c r="BT452" s="355"/>
      <c r="BU452" s="355"/>
      <c r="BV452" s="355"/>
      <c r="BW452" s="355"/>
      <c r="BX452" s="355"/>
      <c r="BY452" s="355"/>
      <c r="BZ452" s="355"/>
      <c r="CA452" s="355"/>
      <c r="CB452" s="355"/>
      <c r="CC452" s="355"/>
      <c r="CD452" s="355"/>
      <c r="CE452" s="355"/>
      <c r="CF452" s="355"/>
      <c r="CG452" s="355"/>
      <c r="CH452" s="355"/>
      <c r="CI452" s="355"/>
      <c r="CJ452" s="355"/>
      <c r="CK452" s="355"/>
      <c r="CL452" s="355"/>
      <c r="CM452" s="355"/>
      <c r="CN452" s="356"/>
    </row>
    <row r="453" spans="2:92" ht="28.2" thickBot="1" x14ac:dyDescent="0.3">
      <c r="B45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3" s="1417" t="s">
        <v>2068</v>
      </c>
      <c r="D453" s="1418" t="s">
        <v>2067</v>
      </c>
      <c r="E453" s="1419" t="s">
        <v>1262</v>
      </c>
      <c r="F453" s="1420" t="str">
        <f>VLOOKUP(TBL5_OptBen[[#This Row],[Option Type (defined list)]],'Option Typs_Grps'!B$2:C$47, 2, FALSE)</f>
        <v>Customer Options</v>
      </c>
      <c r="G453" s="1417" t="s">
        <v>1783</v>
      </c>
      <c r="H453" s="1418" t="s">
        <v>975</v>
      </c>
      <c r="I453" s="1421" t="s">
        <v>354</v>
      </c>
      <c r="J453" s="1422" t="s">
        <v>145</v>
      </c>
      <c r="K453" s="1423">
        <v>2</v>
      </c>
      <c r="L453" s="366"/>
      <c r="M453" s="366"/>
      <c r="N453" s="366"/>
      <c r="O453" s="1552"/>
      <c r="P453" s="1553"/>
      <c r="Q453" s="1554"/>
      <c r="R453" s="1392">
        <v>2.7000000000000001E-3</v>
      </c>
      <c r="S453" s="367">
        <v>5.4000000000000003E-3</v>
      </c>
      <c r="T453" s="367">
        <v>8.2000000000000007E-3</v>
      </c>
      <c r="U453" s="367">
        <v>1.09E-2</v>
      </c>
      <c r="V453" s="367">
        <v>1.37E-2</v>
      </c>
      <c r="W453" s="367">
        <v>1.6400000000000001E-2</v>
      </c>
      <c r="X453" s="367">
        <v>1.9099999999999999E-2</v>
      </c>
      <c r="Y453" s="367">
        <v>2.1899999999999999E-2</v>
      </c>
      <c r="Z453" s="367">
        <v>2.46E-2</v>
      </c>
      <c r="AA453" s="367">
        <v>2.7400000000000001E-2</v>
      </c>
      <c r="AB453" s="367">
        <v>3.0099999999999998E-2</v>
      </c>
      <c r="AC453" s="367">
        <v>3.0099999999999998E-2</v>
      </c>
      <c r="AD453" s="367">
        <v>3.0099999999999998E-2</v>
      </c>
      <c r="AE453" s="367">
        <v>3.0099999999999998E-2</v>
      </c>
      <c r="AF453" s="367">
        <v>3.0099999999999998E-2</v>
      </c>
      <c r="AG453" s="367">
        <v>3.0099999999999998E-2</v>
      </c>
      <c r="AH453" s="367">
        <v>3.0099999999999998E-2</v>
      </c>
      <c r="AI453" s="367">
        <v>3.0099999999999998E-2</v>
      </c>
      <c r="AJ453" s="367">
        <v>3.0099999999999998E-2</v>
      </c>
      <c r="AK453" s="367">
        <v>3.0099999999999998E-2</v>
      </c>
      <c r="AL453" s="367">
        <v>3.0099999999999998E-2</v>
      </c>
      <c r="AM453" s="367">
        <v>3.0099999999999998E-2</v>
      </c>
      <c r="AN453" s="367">
        <v>3.0099999999999998E-2</v>
      </c>
      <c r="AO453" s="367">
        <v>3.0099999999999998E-2</v>
      </c>
      <c r="AP453" s="367">
        <v>3.0099999999999998E-2</v>
      </c>
      <c r="AQ453" s="367">
        <v>3.0099999999999998E-2</v>
      </c>
      <c r="AR453" s="367">
        <v>3.0099999999999998E-2</v>
      </c>
      <c r="AS453" s="367">
        <v>3.0099999999999998E-2</v>
      </c>
      <c r="AT453" s="367">
        <v>3.0099999999999998E-2</v>
      </c>
      <c r="AU453" s="367">
        <v>3.0099999999999998E-2</v>
      </c>
      <c r="AV453" s="367">
        <v>3.0099999999999998E-2</v>
      </c>
      <c r="AW453" s="367">
        <v>3.0099999999999998E-2</v>
      </c>
      <c r="AX453" s="367">
        <v>3.0099999999999998E-2</v>
      </c>
      <c r="AY453" s="367">
        <v>3.0099999999999998E-2</v>
      </c>
      <c r="AZ453" s="367">
        <v>3.0099999999999998E-2</v>
      </c>
      <c r="BA453" s="367">
        <v>3.0099999999999998E-2</v>
      </c>
      <c r="BB453" s="367">
        <v>3.0099999999999998E-2</v>
      </c>
      <c r="BC453" s="367">
        <v>3.0099999999999998E-2</v>
      </c>
      <c r="BD453" s="367">
        <v>3.0099999999999998E-2</v>
      </c>
      <c r="BE453" s="367">
        <v>3.0099999999999998E-2</v>
      </c>
      <c r="BF453" s="367">
        <v>3.0099999999999998E-2</v>
      </c>
      <c r="BG453" s="367">
        <v>3.0099999999999998E-2</v>
      </c>
      <c r="BH453" s="367">
        <v>3.0099999999999998E-2</v>
      </c>
      <c r="BI453" s="367">
        <v>3.0099999999999998E-2</v>
      </c>
      <c r="BJ453" s="367">
        <v>3.0099999999999998E-2</v>
      </c>
      <c r="BK453" s="367">
        <v>3.0099999999999998E-2</v>
      </c>
      <c r="BL453" s="367">
        <v>3.0099999999999998E-2</v>
      </c>
      <c r="BM453" s="367">
        <v>3.0099999999999998E-2</v>
      </c>
      <c r="BN453" s="367">
        <v>3.0099999999999998E-2</v>
      </c>
      <c r="BO453" s="367">
        <v>3.0099999999999998E-2</v>
      </c>
      <c r="BP453" s="368"/>
      <c r="BQ453" s="355"/>
      <c r="BR453" s="355"/>
      <c r="BS453" s="355"/>
      <c r="BT453" s="355"/>
      <c r="BU453" s="355"/>
      <c r="BV453" s="355"/>
      <c r="BW453" s="355"/>
      <c r="BX453" s="355"/>
      <c r="BY453" s="355"/>
      <c r="BZ453" s="355"/>
      <c r="CA453" s="355"/>
      <c r="CB453" s="355"/>
      <c r="CC453" s="355"/>
      <c r="CD453" s="355"/>
      <c r="CE453" s="355"/>
      <c r="CF453" s="355"/>
      <c r="CG453" s="355"/>
      <c r="CH453" s="355"/>
      <c r="CI453" s="355"/>
      <c r="CJ453" s="355"/>
      <c r="CK453" s="355"/>
      <c r="CL453" s="355"/>
      <c r="CM453" s="355"/>
      <c r="CN453" s="356"/>
    </row>
    <row r="454" spans="2:92" ht="28.2" thickBot="1" x14ac:dyDescent="0.3">
      <c r="B45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4" s="1417" t="s">
        <v>2066</v>
      </c>
      <c r="D454" s="1418" t="s">
        <v>2065</v>
      </c>
      <c r="E454" s="1419" t="s">
        <v>777</v>
      </c>
      <c r="F454" s="1420" t="str">
        <f>VLOOKUP(TBL5_OptBen[[#This Row],[Option Type (defined list)]],'Option Typs_Grps'!B$2:C$47, 2, FALSE)</f>
        <v>Customer Options</v>
      </c>
      <c r="G454" s="1417" t="s">
        <v>1783</v>
      </c>
      <c r="H454" s="1418" t="s">
        <v>975</v>
      </c>
      <c r="I454" s="1421" t="s">
        <v>354</v>
      </c>
      <c r="J454" s="1422" t="s">
        <v>145</v>
      </c>
      <c r="K454" s="1423">
        <v>2</v>
      </c>
      <c r="L454" s="366"/>
      <c r="M454" s="366"/>
      <c r="N454" s="366"/>
      <c r="O454" s="1552"/>
      <c r="P454" s="1553"/>
      <c r="Q454" s="1554"/>
      <c r="R454" s="1392">
        <v>0.28870000000000001</v>
      </c>
      <c r="S454" s="367">
        <v>0.57750000000000001</v>
      </c>
      <c r="T454" s="367">
        <v>0.86629999999999996</v>
      </c>
      <c r="U454" s="367">
        <v>1.1551</v>
      </c>
      <c r="V454" s="367">
        <v>1.4440000000000002</v>
      </c>
      <c r="W454" s="367">
        <v>1.7327000000000001</v>
      </c>
      <c r="X454" s="367">
        <v>2.0215000000000001</v>
      </c>
      <c r="Y454" s="367">
        <v>2.3102999999999998</v>
      </c>
      <c r="Z454" s="367">
        <v>2.5991</v>
      </c>
      <c r="AA454" s="367">
        <v>2.8880000000000003</v>
      </c>
      <c r="AB454" s="367">
        <v>2.9020000000000001</v>
      </c>
      <c r="AC454" s="367">
        <v>2.9159999999999999</v>
      </c>
      <c r="AD454" s="367">
        <v>2.9029999999999996</v>
      </c>
      <c r="AE454" s="367">
        <v>2.9450000000000003</v>
      </c>
      <c r="AF454" s="367">
        <v>2.9590000000000001</v>
      </c>
      <c r="AG454" s="367">
        <v>2.9740000000000002</v>
      </c>
      <c r="AH454" s="367">
        <v>2.988</v>
      </c>
      <c r="AI454" s="367">
        <v>3.0030000000000001</v>
      </c>
      <c r="AJ454" s="367">
        <v>3.0169999999999999</v>
      </c>
      <c r="AK454" s="367">
        <v>3.0310000000000001</v>
      </c>
      <c r="AL454" s="367">
        <v>3.0460000000000003</v>
      </c>
      <c r="AM454" s="367">
        <v>3.06</v>
      </c>
      <c r="AN454" s="367">
        <v>3.0750999999999999</v>
      </c>
      <c r="AO454" s="367">
        <v>3.0895999999999999</v>
      </c>
      <c r="AP454" s="367">
        <v>3.1040000000000001</v>
      </c>
      <c r="AQ454" s="367">
        <v>3.1185</v>
      </c>
      <c r="AR454" s="367">
        <v>3.133</v>
      </c>
      <c r="AS454" s="367">
        <v>3.1472999999999995</v>
      </c>
      <c r="AT454" s="367">
        <v>3.1617000000000002</v>
      </c>
      <c r="AU454" s="367">
        <v>3.1762000000000001</v>
      </c>
      <c r="AV454" s="367">
        <v>3.1905999999999999</v>
      </c>
      <c r="AW454" s="367">
        <v>3.2050999999999998</v>
      </c>
      <c r="AX454" s="367">
        <v>3.2195</v>
      </c>
      <c r="AY454" s="367">
        <v>3.234</v>
      </c>
      <c r="AZ454" s="367">
        <v>3.2484000000000002</v>
      </c>
      <c r="BA454" s="367">
        <v>3.2627999999999999</v>
      </c>
      <c r="BB454" s="367">
        <v>3.2773000000000003</v>
      </c>
      <c r="BC454" s="367">
        <v>3.2197</v>
      </c>
      <c r="BD454" s="367">
        <v>3.3060999999999998</v>
      </c>
      <c r="BE454" s="367">
        <v>3.3205999999999998</v>
      </c>
      <c r="BF454" s="367">
        <v>3.335</v>
      </c>
      <c r="BG454" s="367">
        <v>3.3494999999999999</v>
      </c>
      <c r="BH454" s="367">
        <v>3.3639999999999999</v>
      </c>
      <c r="BI454" s="367">
        <v>3.3783000000000003</v>
      </c>
      <c r="BJ454" s="367">
        <v>3.3927999999999998</v>
      </c>
      <c r="BK454" s="367">
        <v>3.4072</v>
      </c>
      <c r="BL454" s="367">
        <v>3.4217</v>
      </c>
      <c r="BM454" s="367">
        <v>3.4360999999999997</v>
      </c>
      <c r="BN454" s="367">
        <v>3.4504999999999999</v>
      </c>
      <c r="BO454" s="367">
        <v>3.4649999999999999</v>
      </c>
      <c r="BP454" s="368"/>
      <c r="BQ454" s="355"/>
      <c r="BR454" s="355"/>
      <c r="BS454" s="355"/>
      <c r="BT454" s="355"/>
      <c r="BU454" s="355"/>
      <c r="BV454" s="355"/>
      <c r="BW454" s="355"/>
      <c r="BX454" s="355"/>
      <c r="BY454" s="355"/>
      <c r="BZ454" s="355"/>
      <c r="CA454" s="355"/>
      <c r="CB454" s="355"/>
      <c r="CC454" s="355"/>
      <c r="CD454" s="355"/>
      <c r="CE454" s="355"/>
      <c r="CF454" s="355"/>
      <c r="CG454" s="355"/>
      <c r="CH454" s="355"/>
      <c r="CI454" s="355"/>
      <c r="CJ454" s="355"/>
      <c r="CK454" s="355"/>
      <c r="CL454" s="355"/>
      <c r="CM454" s="355"/>
      <c r="CN454" s="356"/>
    </row>
    <row r="455" spans="2:92" ht="28.2" thickBot="1" x14ac:dyDescent="0.3">
      <c r="B45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5" s="1417" t="s">
        <v>2064</v>
      </c>
      <c r="D455" s="1418" t="s">
        <v>2063</v>
      </c>
      <c r="E455" s="1419" t="s">
        <v>777</v>
      </c>
      <c r="F455" s="1420" t="str">
        <f>VLOOKUP(TBL5_OptBen[[#This Row],[Option Type (defined list)]],'Option Typs_Grps'!B$2:C$47, 2, FALSE)</f>
        <v>Customer Options</v>
      </c>
      <c r="G455" s="1417" t="s">
        <v>1783</v>
      </c>
      <c r="H455" s="1418" t="s">
        <v>975</v>
      </c>
      <c r="I455" s="1421" t="s">
        <v>354</v>
      </c>
      <c r="J455" s="1422" t="s">
        <v>145</v>
      </c>
      <c r="K455" s="1423">
        <v>2</v>
      </c>
      <c r="L455" s="366"/>
      <c r="M455" s="366"/>
      <c r="N455" s="366"/>
      <c r="O455" s="1552"/>
      <c r="P455" s="1553"/>
      <c r="Q455" s="1554"/>
      <c r="R455" s="1392">
        <v>6.0399999999999995E-2</v>
      </c>
      <c r="S455" s="367">
        <v>0.12079999999999999</v>
      </c>
      <c r="T455" s="367">
        <v>0.18130000000000002</v>
      </c>
      <c r="U455" s="367">
        <v>0.24180000000000001</v>
      </c>
      <c r="V455" s="367">
        <v>0.30230000000000001</v>
      </c>
      <c r="W455" s="367">
        <v>0.36270000000000002</v>
      </c>
      <c r="X455" s="367">
        <v>0.42330000000000001</v>
      </c>
      <c r="Y455" s="367">
        <v>0.48370000000000002</v>
      </c>
      <c r="Z455" s="367">
        <v>0.54420000000000002</v>
      </c>
      <c r="AA455" s="367">
        <v>0.60470000000000002</v>
      </c>
      <c r="AB455" s="367">
        <v>0.66520000000000001</v>
      </c>
      <c r="AC455" s="367">
        <v>0.72560000000000002</v>
      </c>
      <c r="AD455" s="367">
        <v>0.72560000000000002</v>
      </c>
      <c r="AE455" s="367">
        <v>0.72560000000000002</v>
      </c>
      <c r="AF455" s="367">
        <v>0.72560000000000002</v>
      </c>
      <c r="AG455" s="367">
        <v>0.72560000000000002</v>
      </c>
      <c r="AH455" s="367">
        <v>0.72560000000000002</v>
      </c>
      <c r="AI455" s="367">
        <v>0.72560000000000002</v>
      </c>
      <c r="AJ455" s="367">
        <v>0.72560000000000002</v>
      </c>
      <c r="AK455" s="367">
        <v>0.72560000000000002</v>
      </c>
      <c r="AL455" s="367">
        <v>0.72560000000000002</v>
      </c>
      <c r="AM455" s="367">
        <v>0.72560000000000002</v>
      </c>
      <c r="AN455" s="367">
        <v>0.72560000000000002</v>
      </c>
      <c r="AO455" s="367">
        <v>0.72560000000000002</v>
      </c>
      <c r="AP455" s="367">
        <v>0.72560000000000002</v>
      </c>
      <c r="AQ455" s="367">
        <v>0.72560000000000002</v>
      </c>
      <c r="AR455" s="367">
        <v>0.72560000000000002</v>
      </c>
      <c r="AS455" s="367">
        <v>0.72560000000000002</v>
      </c>
      <c r="AT455" s="367">
        <v>0.72560000000000002</v>
      </c>
      <c r="AU455" s="367">
        <v>0.72560000000000002</v>
      </c>
      <c r="AV455" s="367">
        <v>0.72560000000000002</v>
      </c>
      <c r="AW455" s="367">
        <v>0.72560000000000002</v>
      </c>
      <c r="AX455" s="367">
        <v>0.72560000000000002</v>
      </c>
      <c r="AY455" s="367">
        <v>0.72560000000000002</v>
      </c>
      <c r="AZ455" s="367">
        <v>0.72560000000000002</v>
      </c>
      <c r="BA455" s="367">
        <v>0.72560000000000002</v>
      </c>
      <c r="BB455" s="367">
        <v>0.72560000000000002</v>
      </c>
      <c r="BC455" s="367">
        <v>0.72560000000000002</v>
      </c>
      <c r="BD455" s="367">
        <v>0.72560000000000002</v>
      </c>
      <c r="BE455" s="367">
        <v>0.72560000000000002</v>
      </c>
      <c r="BF455" s="367">
        <v>0.72560000000000002</v>
      </c>
      <c r="BG455" s="367">
        <v>0.72560000000000002</v>
      </c>
      <c r="BH455" s="367">
        <v>0.72560000000000002</v>
      </c>
      <c r="BI455" s="367">
        <v>0.72560000000000002</v>
      </c>
      <c r="BJ455" s="367">
        <v>0.72560000000000002</v>
      </c>
      <c r="BK455" s="367">
        <v>0.72560000000000002</v>
      </c>
      <c r="BL455" s="367">
        <v>0.72560000000000002</v>
      </c>
      <c r="BM455" s="367">
        <v>0.72560000000000002</v>
      </c>
      <c r="BN455" s="367">
        <v>0.72560000000000002</v>
      </c>
      <c r="BO455" s="367">
        <v>0.72560000000000002</v>
      </c>
      <c r="BP455" s="368"/>
      <c r="BQ455" s="355"/>
      <c r="BR455" s="355"/>
      <c r="BS455" s="355"/>
      <c r="BT455" s="355"/>
      <c r="BU455" s="355"/>
      <c r="BV455" s="355"/>
      <c r="BW455" s="355"/>
      <c r="BX455" s="355"/>
      <c r="BY455" s="355"/>
      <c r="BZ455" s="355"/>
      <c r="CA455" s="355"/>
      <c r="CB455" s="355"/>
      <c r="CC455" s="355"/>
      <c r="CD455" s="355"/>
      <c r="CE455" s="355"/>
      <c r="CF455" s="355"/>
      <c r="CG455" s="355"/>
      <c r="CH455" s="355"/>
      <c r="CI455" s="355"/>
      <c r="CJ455" s="355"/>
      <c r="CK455" s="355"/>
      <c r="CL455" s="355"/>
      <c r="CM455" s="355"/>
      <c r="CN455" s="356"/>
    </row>
    <row r="456" spans="2:92" ht="28.2" thickBot="1" x14ac:dyDescent="0.3">
      <c r="B45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6" s="1417" t="s">
        <v>2062</v>
      </c>
      <c r="D456" s="1418" t="s">
        <v>2061</v>
      </c>
      <c r="E456" s="1419" t="s">
        <v>1235</v>
      </c>
      <c r="F456" s="1420" t="str">
        <f>VLOOKUP(TBL5_OptBen[[#This Row],[Option Type (defined list)]],'Option Typs_Grps'!B$2:C$47, 2, FALSE)</f>
        <v>Customer Options</v>
      </c>
      <c r="G456" s="1417" t="s">
        <v>1783</v>
      </c>
      <c r="H456" s="1418" t="s">
        <v>975</v>
      </c>
      <c r="I456" s="1421" t="s">
        <v>354</v>
      </c>
      <c r="J456" s="1422" t="s">
        <v>145</v>
      </c>
      <c r="K456" s="1423">
        <v>2</v>
      </c>
      <c r="L456" s="366"/>
      <c r="M456" s="366"/>
      <c r="N456" s="366"/>
      <c r="O456" s="1552"/>
      <c r="P456" s="1553"/>
      <c r="Q456" s="1554"/>
      <c r="R456" s="1392">
        <v>1.1300000000000001E-2</v>
      </c>
      <c r="S456" s="367">
        <v>2.2600000000000002E-2</v>
      </c>
      <c r="T456" s="367">
        <v>3.3999999999999996E-2</v>
      </c>
      <c r="U456" s="367">
        <v>4.53E-2</v>
      </c>
      <c r="V456" s="367">
        <v>5.6599999999999998E-2</v>
      </c>
      <c r="W456" s="367">
        <v>6.7999999999999991E-2</v>
      </c>
      <c r="X456" s="367">
        <v>7.9300000000000009E-2</v>
      </c>
      <c r="Y456" s="367">
        <v>9.06E-2</v>
      </c>
      <c r="Z456" s="367">
        <v>0.10200000000000001</v>
      </c>
      <c r="AA456" s="367">
        <v>0.1133</v>
      </c>
      <c r="AB456" s="367">
        <v>0.12459999999999999</v>
      </c>
      <c r="AC456" s="367">
        <v>0.13599999999999998</v>
      </c>
      <c r="AD456" s="367">
        <v>0.14729999999999999</v>
      </c>
      <c r="AE456" s="367">
        <v>0.15769999999999998</v>
      </c>
      <c r="AF456" s="367">
        <v>0.16999999999999998</v>
      </c>
      <c r="AG456" s="367">
        <v>0.18130000000000002</v>
      </c>
      <c r="AH456" s="367">
        <v>0.19269999999999998</v>
      </c>
      <c r="AI456" s="367">
        <v>0.2041</v>
      </c>
      <c r="AJ456" s="367">
        <v>0.2145</v>
      </c>
      <c r="AK456" s="367">
        <v>0.22670000000000001</v>
      </c>
      <c r="AL456" s="367">
        <v>0.23809999999999998</v>
      </c>
      <c r="AM456" s="367">
        <v>0.24940000000000001</v>
      </c>
      <c r="AN456" s="367">
        <v>0.26069999999999999</v>
      </c>
      <c r="AO456" s="367">
        <v>0.27210000000000001</v>
      </c>
      <c r="AP456" s="367">
        <v>0.28339999999999999</v>
      </c>
      <c r="AQ456" s="367">
        <v>0.28339999999999999</v>
      </c>
      <c r="AR456" s="367">
        <v>0.28339999999999999</v>
      </c>
      <c r="AS456" s="367">
        <v>0.28339999999999999</v>
      </c>
      <c r="AT456" s="367">
        <v>0.28339999999999999</v>
      </c>
      <c r="AU456" s="367">
        <v>0.28339999999999999</v>
      </c>
      <c r="AV456" s="367">
        <v>0.28339999999999999</v>
      </c>
      <c r="AW456" s="367">
        <v>0.28339999999999999</v>
      </c>
      <c r="AX456" s="367">
        <v>0.28339999999999999</v>
      </c>
      <c r="AY456" s="367">
        <v>0.28339999999999999</v>
      </c>
      <c r="AZ456" s="367">
        <v>0.28339999999999999</v>
      </c>
      <c r="BA456" s="367">
        <v>0.28339999999999999</v>
      </c>
      <c r="BB456" s="367">
        <v>0.28339999999999999</v>
      </c>
      <c r="BC456" s="367">
        <v>0.28339999999999999</v>
      </c>
      <c r="BD456" s="367">
        <v>0.28339999999999999</v>
      </c>
      <c r="BE456" s="367">
        <v>0.28339999999999999</v>
      </c>
      <c r="BF456" s="367">
        <v>0.28339999999999999</v>
      </c>
      <c r="BG456" s="367">
        <v>0.28339999999999999</v>
      </c>
      <c r="BH456" s="367">
        <v>0.28339999999999999</v>
      </c>
      <c r="BI456" s="367">
        <v>0.28339999999999999</v>
      </c>
      <c r="BJ456" s="367">
        <v>0.28339999999999999</v>
      </c>
      <c r="BK456" s="367">
        <v>0.28339999999999999</v>
      </c>
      <c r="BL456" s="367">
        <v>0.28339999999999999</v>
      </c>
      <c r="BM456" s="367">
        <v>0.28339999999999999</v>
      </c>
      <c r="BN456" s="367">
        <v>0.28339999999999999</v>
      </c>
      <c r="BO456" s="367">
        <v>0.28339999999999999</v>
      </c>
      <c r="BP456" s="368"/>
      <c r="BQ456" s="355"/>
      <c r="BR456" s="355"/>
      <c r="BS456" s="355"/>
      <c r="BT456" s="355"/>
      <c r="BU456" s="355"/>
      <c r="BV456" s="355"/>
      <c r="BW456" s="355"/>
      <c r="BX456" s="355"/>
      <c r="BY456" s="355"/>
      <c r="BZ456" s="355"/>
      <c r="CA456" s="355"/>
      <c r="CB456" s="355"/>
      <c r="CC456" s="355"/>
      <c r="CD456" s="355"/>
      <c r="CE456" s="355"/>
      <c r="CF456" s="355"/>
      <c r="CG456" s="355"/>
      <c r="CH456" s="355"/>
      <c r="CI456" s="355"/>
      <c r="CJ456" s="355"/>
      <c r="CK456" s="355"/>
      <c r="CL456" s="355"/>
      <c r="CM456" s="355"/>
      <c r="CN456" s="356"/>
    </row>
    <row r="457" spans="2:92" ht="28.2" thickBot="1" x14ac:dyDescent="0.3">
      <c r="B45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7" s="1417" t="s">
        <v>2060</v>
      </c>
      <c r="D457" s="1418" t="s">
        <v>2059</v>
      </c>
      <c r="E457" s="1419" t="s">
        <v>777</v>
      </c>
      <c r="F457" s="1420" t="str">
        <f>VLOOKUP(TBL5_OptBen[[#This Row],[Option Type (defined list)]],'Option Typs_Grps'!B$2:C$47, 2, FALSE)</f>
        <v>Customer Options</v>
      </c>
      <c r="G457" s="1417" t="s">
        <v>1783</v>
      </c>
      <c r="H457" s="1418" t="s">
        <v>975</v>
      </c>
      <c r="I457" s="1421" t="s">
        <v>354</v>
      </c>
      <c r="J457" s="1422" t="s">
        <v>145</v>
      </c>
      <c r="K457" s="1423">
        <v>2</v>
      </c>
      <c r="L457" s="366"/>
      <c r="M457" s="366"/>
      <c r="N457" s="366"/>
      <c r="O457" s="1552"/>
      <c r="P457" s="1553"/>
      <c r="Q457" s="1554"/>
      <c r="R457" s="1392">
        <v>2.5000000000000001E-3</v>
      </c>
      <c r="S457" s="367">
        <v>5.1999999999999998E-3</v>
      </c>
      <c r="T457" s="367">
        <v>7.8000000000000005E-3</v>
      </c>
      <c r="U457" s="367">
        <v>1.0499999999999999E-2</v>
      </c>
      <c r="V457" s="367">
        <v>1.3100000000000001E-2</v>
      </c>
      <c r="W457" s="367">
        <v>1.5700000000000002E-2</v>
      </c>
      <c r="X457" s="367">
        <v>1.84E-2</v>
      </c>
      <c r="Y457" s="367">
        <v>2.1100000000000001E-2</v>
      </c>
      <c r="Z457" s="367">
        <v>2.3599999999999999E-2</v>
      </c>
      <c r="AA457" s="367">
        <v>2.6299999999999997E-2</v>
      </c>
      <c r="AB457" s="367">
        <v>2.9000000000000001E-2</v>
      </c>
      <c r="AC457" s="367">
        <v>3.1600000000000003E-2</v>
      </c>
      <c r="AD457" s="367">
        <v>3.4200000000000001E-2</v>
      </c>
      <c r="AE457" s="367">
        <v>3.6799999999999999E-2</v>
      </c>
      <c r="AF457" s="367">
        <v>3.95E-2</v>
      </c>
      <c r="AG457" s="367">
        <v>4.2200000000000001E-2</v>
      </c>
      <c r="AH457" s="367">
        <v>4.4700000000000004E-2</v>
      </c>
      <c r="AI457" s="367">
        <v>4.7400000000000005E-2</v>
      </c>
      <c r="AJ457" s="367">
        <v>5.0099999999999999E-2</v>
      </c>
      <c r="AK457" s="367">
        <v>5.2699999999999997E-2</v>
      </c>
      <c r="AL457" s="367">
        <v>5.5299999999999995E-2</v>
      </c>
      <c r="AM457" s="367">
        <v>5.8000000000000003E-2</v>
      </c>
      <c r="AN457" s="367">
        <v>6.0600000000000001E-2</v>
      </c>
      <c r="AO457" s="367">
        <v>6.3299999999999995E-2</v>
      </c>
      <c r="AP457" s="367">
        <v>6.6000000000000003E-2</v>
      </c>
      <c r="AQ457" s="367">
        <v>5.2699999999999997E-2</v>
      </c>
      <c r="AR457" s="367">
        <v>5.5299999999999995E-2</v>
      </c>
      <c r="AS457" s="367">
        <v>5.8000000000000003E-2</v>
      </c>
      <c r="AT457" s="367">
        <v>6.0600000000000001E-2</v>
      </c>
      <c r="AU457" s="367">
        <v>6.3299999999999995E-2</v>
      </c>
      <c r="AV457" s="367">
        <v>6.6000000000000003E-2</v>
      </c>
      <c r="AW457" s="367">
        <v>6.8499999999999991E-2</v>
      </c>
      <c r="AX457" s="367">
        <v>7.1199999999999999E-2</v>
      </c>
      <c r="AY457" s="367">
        <v>7.3800000000000004E-2</v>
      </c>
      <c r="AZ457" s="367">
        <v>7.6499999999999999E-2</v>
      </c>
      <c r="BA457" s="367">
        <v>7.9100000000000004E-2</v>
      </c>
      <c r="BB457" s="367">
        <v>8.1699999999999995E-2</v>
      </c>
      <c r="BC457" s="367">
        <v>8.4400000000000003E-2</v>
      </c>
      <c r="BD457" s="367">
        <v>8.7099999999999997E-2</v>
      </c>
      <c r="BE457" s="367">
        <v>8.9599999999999999E-2</v>
      </c>
      <c r="BF457" s="367">
        <v>9.2299999999999993E-2</v>
      </c>
      <c r="BG457" s="367">
        <v>9.5000000000000001E-2</v>
      </c>
      <c r="BH457" s="367">
        <v>9.7600000000000006E-2</v>
      </c>
      <c r="BI457" s="367">
        <v>0.1002</v>
      </c>
      <c r="BJ457" s="367">
        <v>0.1028</v>
      </c>
      <c r="BK457" s="367">
        <v>0.1055</v>
      </c>
      <c r="BL457" s="367">
        <v>0.1082</v>
      </c>
      <c r="BM457" s="367">
        <v>0.11069999999999999</v>
      </c>
      <c r="BN457" s="367">
        <v>0.1134</v>
      </c>
      <c r="BO457" s="367">
        <v>0.11609999999999999</v>
      </c>
      <c r="BP457" s="368"/>
      <c r="BQ457" s="355"/>
      <c r="BR457" s="355"/>
      <c r="BS457" s="355"/>
      <c r="BT457" s="355"/>
      <c r="BU457" s="355"/>
      <c r="BV457" s="355"/>
      <c r="BW457" s="355"/>
      <c r="BX457" s="355"/>
      <c r="BY457" s="355"/>
      <c r="BZ457" s="355"/>
      <c r="CA457" s="355"/>
      <c r="CB457" s="355"/>
      <c r="CC457" s="355"/>
      <c r="CD457" s="355"/>
      <c r="CE457" s="355"/>
      <c r="CF457" s="355"/>
      <c r="CG457" s="355"/>
      <c r="CH457" s="355"/>
      <c r="CI457" s="355"/>
      <c r="CJ457" s="355"/>
      <c r="CK457" s="355"/>
      <c r="CL457" s="355"/>
      <c r="CM457" s="355"/>
      <c r="CN457" s="356"/>
    </row>
    <row r="458" spans="2:92" ht="28.2" thickBot="1" x14ac:dyDescent="0.3">
      <c r="B45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8" s="1417" t="s">
        <v>2058</v>
      </c>
      <c r="D458" s="1418" t="s">
        <v>2057</v>
      </c>
      <c r="E458" s="1419" t="s">
        <v>777</v>
      </c>
      <c r="F458" s="1420" t="str">
        <f>VLOOKUP(TBL5_OptBen[[#This Row],[Option Type (defined list)]],'Option Typs_Grps'!B$2:C$47, 2, FALSE)</f>
        <v>Customer Options</v>
      </c>
      <c r="G458" s="1417" t="s">
        <v>1783</v>
      </c>
      <c r="H458" s="1418" t="s">
        <v>975</v>
      </c>
      <c r="I458" s="1421" t="s">
        <v>354</v>
      </c>
      <c r="J458" s="1422" t="s">
        <v>145</v>
      </c>
      <c r="K458" s="1423">
        <v>2</v>
      </c>
      <c r="L458" s="366"/>
      <c r="M458" s="366"/>
      <c r="N458" s="366"/>
      <c r="O458" s="1552"/>
      <c r="P458" s="1553"/>
      <c r="Q458" s="1554"/>
      <c r="R458" s="1392">
        <v>0</v>
      </c>
      <c r="S458" s="367">
        <v>0</v>
      </c>
      <c r="T458" s="367">
        <v>0</v>
      </c>
      <c r="U458" s="367">
        <v>0</v>
      </c>
      <c r="V458" s="367">
        <v>0</v>
      </c>
      <c r="W458" s="367">
        <v>0</v>
      </c>
      <c r="X458" s="367">
        <v>0</v>
      </c>
      <c r="Y458" s="367">
        <v>0</v>
      </c>
      <c r="Z458" s="367">
        <v>0</v>
      </c>
      <c r="AA458" s="367">
        <v>0</v>
      </c>
      <c r="AB458" s="367">
        <v>2.0133000000000001</v>
      </c>
      <c r="AC458" s="367">
        <v>2.0312999999999999</v>
      </c>
      <c r="AD458" s="367">
        <v>2.0485000000000002</v>
      </c>
      <c r="AE458" s="367">
        <v>2.0644999999999998</v>
      </c>
      <c r="AF458" s="367">
        <v>2.0794000000000001</v>
      </c>
      <c r="AG458" s="367">
        <v>2.0943000000000001</v>
      </c>
      <c r="AH458" s="367">
        <v>2.1091000000000002</v>
      </c>
      <c r="AI458" s="367">
        <v>2.1238000000000001</v>
      </c>
      <c r="AJ458" s="367">
        <v>2.1385000000000001</v>
      </c>
      <c r="AK458" s="367">
        <v>2.153</v>
      </c>
      <c r="AL458" s="367">
        <v>2.1675</v>
      </c>
      <c r="AM458" s="367">
        <v>2.1819000000000002</v>
      </c>
      <c r="AN458" s="367">
        <v>2.1962000000000002</v>
      </c>
      <c r="AO458" s="367">
        <v>2.2103999999999999</v>
      </c>
      <c r="AP458" s="367">
        <v>2.2244999999999999</v>
      </c>
      <c r="AQ458" s="367">
        <v>2.2385999999999999</v>
      </c>
      <c r="AR458" s="367">
        <v>2.2454999999999998</v>
      </c>
      <c r="AS458" s="367">
        <v>2.2519</v>
      </c>
      <c r="AT458" s="367">
        <v>2.2581000000000002</v>
      </c>
      <c r="AU458" s="367">
        <v>2.2641</v>
      </c>
      <c r="AV458" s="367">
        <v>2.2703000000000002</v>
      </c>
      <c r="AW458" s="367">
        <v>2.2764000000000002</v>
      </c>
      <c r="AX458" s="367">
        <v>2.2825000000000002</v>
      </c>
      <c r="AY458" s="367">
        <v>2.2884000000000002</v>
      </c>
      <c r="AZ458" s="367">
        <v>2.2942</v>
      </c>
      <c r="BA458" s="367">
        <v>2.3001</v>
      </c>
      <c r="BB458" s="367">
        <v>2.3062999999999998</v>
      </c>
      <c r="BC458" s="367">
        <v>2.3125</v>
      </c>
      <c r="BD458" s="367">
        <v>2.319</v>
      </c>
      <c r="BE458" s="367">
        <v>2.3256000000000001</v>
      </c>
      <c r="BF458" s="367">
        <v>2.3325</v>
      </c>
      <c r="BG458" s="367">
        <v>2.3397000000000001</v>
      </c>
      <c r="BH458" s="367">
        <v>2.3468</v>
      </c>
      <c r="BI458" s="367">
        <v>2.3538000000000001</v>
      </c>
      <c r="BJ458" s="367">
        <v>2.3609</v>
      </c>
      <c r="BK458" s="367">
        <v>2.3677000000000001</v>
      </c>
      <c r="BL458" s="367">
        <v>2.3746</v>
      </c>
      <c r="BM458" s="367">
        <v>2.3814000000000002</v>
      </c>
      <c r="BN458" s="367">
        <v>2.3881999999999999</v>
      </c>
      <c r="BO458" s="367">
        <v>2.3948999999999998</v>
      </c>
      <c r="BP458" s="368"/>
      <c r="BQ458" s="355"/>
      <c r="BR458" s="355"/>
      <c r="BS458" s="355"/>
      <c r="BT458" s="355"/>
      <c r="BU458" s="355"/>
      <c r="BV458" s="355"/>
      <c r="BW458" s="355"/>
      <c r="BX458" s="355"/>
      <c r="BY458" s="355"/>
      <c r="BZ458" s="355"/>
      <c r="CA458" s="355"/>
      <c r="CB458" s="355"/>
      <c r="CC458" s="355"/>
      <c r="CD458" s="355"/>
      <c r="CE458" s="355"/>
      <c r="CF458" s="355"/>
      <c r="CG458" s="355"/>
      <c r="CH458" s="355"/>
      <c r="CI458" s="355"/>
      <c r="CJ458" s="355"/>
      <c r="CK458" s="355"/>
      <c r="CL458" s="355"/>
      <c r="CM458" s="355"/>
      <c r="CN458" s="356"/>
    </row>
    <row r="459" spans="2:92" ht="28.2" thickBot="1" x14ac:dyDescent="0.3">
      <c r="B45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9" s="1417" t="s">
        <v>2056</v>
      </c>
      <c r="D459" s="1418" t="s">
        <v>2055</v>
      </c>
      <c r="E459" s="1419" t="s">
        <v>777</v>
      </c>
      <c r="F459" s="1420" t="str">
        <f>VLOOKUP(TBL5_OptBen[[#This Row],[Option Type (defined list)]],'Option Typs_Grps'!B$2:C$47, 2, FALSE)</f>
        <v>Customer Options</v>
      </c>
      <c r="G459" s="1417" t="s">
        <v>1783</v>
      </c>
      <c r="H459" s="1418" t="s">
        <v>975</v>
      </c>
      <c r="I459" s="1421" t="s">
        <v>354</v>
      </c>
      <c r="J459" s="1422" t="s">
        <v>145</v>
      </c>
      <c r="K459" s="1423">
        <v>2</v>
      </c>
      <c r="L459" s="366"/>
      <c r="M459" s="366"/>
      <c r="N459" s="366"/>
      <c r="O459" s="1552"/>
      <c r="P459" s="1553"/>
      <c r="Q459" s="1554"/>
      <c r="R459" s="1392">
        <v>1.4999999999999999E-2</v>
      </c>
      <c r="S459" s="367">
        <v>0.03</v>
      </c>
      <c r="T459" s="367">
        <v>4.4999999999999998E-2</v>
      </c>
      <c r="U459" s="367">
        <v>0.06</v>
      </c>
      <c r="V459" s="367">
        <v>7.5000000000000011E-2</v>
      </c>
      <c r="W459" s="367">
        <v>7.5000000000000011E-2</v>
      </c>
      <c r="X459" s="367">
        <v>7.5000000000000011E-2</v>
      </c>
      <c r="Y459" s="367">
        <v>7.5000000000000011E-2</v>
      </c>
      <c r="Z459" s="367">
        <v>7.5000000000000011E-2</v>
      </c>
      <c r="AA459" s="367">
        <v>7.5000000000000011E-2</v>
      </c>
      <c r="AB459" s="367">
        <v>7.5000000000000011E-2</v>
      </c>
      <c r="AC459" s="367">
        <v>7.5000000000000011E-2</v>
      </c>
      <c r="AD459" s="367">
        <v>7.5000000000000011E-2</v>
      </c>
      <c r="AE459" s="367">
        <v>7.5000000000000011E-2</v>
      </c>
      <c r="AF459" s="367">
        <v>7.5000000000000011E-2</v>
      </c>
      <c r="AG459" s="367">
        <v>7.5000000000000011E-2</v>
      </c>
      <c r="AH459" s="367">
        <v>7.5000000000000011E-2</v>
      </c>
      <c r="AI459" s="367">
        <v>7.5000000000000011E-2</v>
      </c>
      <c r="AJ459" s="367">
        <v>7.5000000000000011E-2</v>
      </c>
      <c r="AK459" s="367">
        <v>7.5000000000000011E-2</v>
      </c>
      <c r="AL459" s="367">
        <v>7.5000000000000011E-2</v>
      </c>
      <c r="AM459" s="367">
        <v>7.5000000000000011E-2</v>
      </c>
      <c r="AN459" s="367">
        <v>7.5000000000000011E-2</v>
      </c>
      <c r="AO459" s="367">
        <v>7.5000000000000011E-2</v>
      </c>
      <c r="AP459" s="367">
        <v>7.5000000000000011E-2</v>
      </c>
      <c r="AQ459" s="367">
        <v>7.5000000000000011E-2</v>
      </c>
      <c r="AR459" s="367">
        <v>7.5000000000000011E-2</v>
      </c>
      <c r="AS459" s="367">
        <v>7.5000000000000011E-2</v>
      </c>
      <c r="AT459" s="367">
        <v>7.5000000000000011E-2</v>
      </c>
      <c r="AU459" s="367">
        <v>7.5000000000000011E-2</v>
      </c>
      <c r="AV459" s="367">
        <v>7.5000000000000011E-2</v>
      </c>
      <c r="AW459" s="367">
        <v>7.5000000000000011E-2</v>
      </c>
      <c r="AX459" s="367">
        <v>7.5000000000000011E-2</v>
      </c>
      <c r="AY459" s="367">
        <v>7.5000000000000011E-2</v>
      </c>
      <c r="AZ459" s="367">
        <v>7.5000000000000011E-2</v>
      </c>
      <c r="BA459" s="367">
        <v>7.5000000000000011E-2</v>
      </c>
      <c r="BB459" s="367">
        <v>7.5000000000000011E-2</v>
      </c>
      <c r="BC459" s="367">
        <v>7.5000000000000011E-2</v>
      </c>
      <c r="BD459" s="367">
        <v>7.5000000000000011E-2</v>
      </c>
      <c r="BE459" s="367">
        <v>7.5000000000000011E-2</v>
      </c>
      <c r="BF459" s="367">
        <v>7.5000000000000011E-2</v>
      </c>
      <c r="BG459" s="367">
        <v>7.5000000000000011E-2</v>
      </c>
      <c r="BH459" s="367">
        <v>7.5000000000000011E-2</v>
      </c>
      <c r="BI459" s="367">
        <v>7.5000000000000011E-2</v>
      </c>
      <c r="BJ459" s="367">
        <v>7.5000000000000011E-2</v>
      </c>
      <c r="BK459" s="367">
        <v>7.5000000000000011E-2</v>
      </c>
      <c r="BL459" s="367">
        <v>7.5000000000000011E-2</v>
      </c>
      <c r="BM459" s="367">
        <v>7.5000000000000011E-2</v>
      </c>
      <c r="BN459" s="367">
        <v>7.5000000000000011E-2</v>
      </c>
      <c r="BO459" s="367">
        <v>7.5000000000000011E-2</v>
      </c>
      <c r="BP459" s="368"/>
      <c r="BQ459" s="355"/>
      <c r="BR459" s="355"/>
      <c r="BS459" s="355"/>
      <c r="BT459" s="355"/>
      <c r="BU459" s="355"/>
      <c r="BV459" s="355"/>
      <c r="BW459" s="355"/>
      <c r="BX459" s="355"/>
      <c r="BY459" s="355"/>
      <c r="BZ459" s="355"/>
      <c r="CA459" s="355"/>
      <c r="CB459" s="355"/>
      <c r="CC459" s="355"/>
      <c r="CD459" s="355"/>
      <c r="CE459" s="355"/>
      <c r="CF459" s="355"/>
      <c r="CG459" s="355"/>
      <c r="CH459" s="355"/>
      <c r="CI459" s="355"/>
      <c r="CJ459" s="355"/>
      <c r="CK459" s="355"/>
      <c r="CL459" s="355"/>
      <c r="CM459" s="355"/>
      <c r="CN459" s="356"/>
    </row>
    <row r="460" spans="2:92" ht="28.2" thickBot="1" x14ac:dyDescent="0.3">
      <c r="B46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60" s="1417" t="s">
        <v>2054</v>
      </c>
      <c r="D460" s="1418" t="s">
        <v>2053</v>
      </c>
      <c r="E460" s="1419" t="s">
        <v>1278</v>
      </c>
      <c r="F460" s="1420" t="str">
        <f>VLOOKUP(TBL5_OptBen[[#This Row],[Option Type (defined list)]],'Option Typs_Grps'!B$2:C$47, 2, FALSE)</f>
        <v>Customer Options</v>
      </c>
      <c r="G460" s="1417" t="s">
        <v>1783</v>
      </c>
      <c r="H460" s="1418" t="s">
        <v>975</v>
      </c>
      <c r="I460" s="1421" t="s">
        <v>354</v>
      </c>
      <c r="J460" s="1422" t="s">
        <v>145</v>
      </c>
      <c r="K460" s="1423">
        <v>2</v>
      </c>
      <c r="L460" s="366"/>
      <c r="M460" s="366"/>
      <c r="N460" s="366"/>
      <c r="O460" s="1552"/>
      <c r="P460" s="1553"/>
      <c r="Q460" s="1554"/>
      <c r="R460" s="1392">
        <v>0</v>
      </c>
      <c r="S460" s="367">
        <v>8.7499999999999994E-2</v>
      </c>
      <c r="T460" s="367">
        <v>0.74750000000000005</v>
      </c>
      <c r="U460" s="367">
        <v>1.8695999999999999</v>
      </c>
      <c r="V460" s="367">
        <v>3.4392999999999998</v>
      </c>
      <c r="W460" s="367">
        <v>5.2717000000000001</v>
      </c>
      <c r="X460" s="367">
        <v>7.0327999999999999</v>
      </c>
      <c r="Y460" s="367">
        <v>8.5709999999999997</v>
      </c>
      <c r="Z460" s="367">
        <v>9.8887</v>
      </c>
      <c r="AA460" s="367">
        <v>10.0786</v>
      </c>
      <c r="AB460" s="367">
        <v>10.0786</v>
      </c>
      <c r="AC460" s="367">
        <v>10.0786</v>
      </c>
      <c r="AD460" s="367">
        <v>10.0786</v>
      </c>
      <c r="AE460" s="367">
        <v>10.0786</v>
      </c>
      <c r="AF460" s="367">
        <v>10.0786</v>
      </c>
      <c r="AG460" s="367">
        <v>10.0786</v>
      </c>
      <c r="AH460" s="367">
        <v>10.0786</v>
      </c>
      <c r="AI460" s="367">
        <v>10.0786</v>
      </c>
      <c r="AJ460" s="367">
        <v>10.0786</v>
      </c>
      <c r="AK460" s="367">
        <v>10.0786</v>
      </c>
      <c r="AL460" s="367">
        <v>10.0786</v>
      </c>
      <c r="AM460" s="367">
        <v>10.0786</v>
      </c>
      <c r="AN460" s="367">
        <v>10.0786</v>
      </c>
      <c r="AO460" s="367">
        <v>10.0786</v>
      </c>
      <c r="AP460" s="367">
        <v>10.0786</v>
      </c>
      <c r="AQ460" s="367">
        <v>10.0786</v>
      </c>
      <c r="AR460" s="367">
        <v>10.0786</v>
      </c>
      <c r="AS460" s="367">
        <v>10.0786</v>
      </c>
      <c r="AT460" s="367">
        <v>10.0786</v>
      </c>
      <c r="AU460" s="367">
        <v>10.0786</v>
      </c>
      <c r="AV460" s="367">
        <v>10.0786</v>
      </c>
      <c r="AW460" s="367">
        <v>10.0786</v>
      </c>
      <c r="AX460" s="367">
        <v>10.0786</v>
      </c>
      <c r="AY460" s="367">
        <v>10.0786</v>
      </c>
      <c r="AZ460" s="367">
        <v>10.0786</v>
      </c>
      <c r="BA460" s="367">
        <v>10.0786</v>
      </c>
      <c r="BB460" s="367">
        <v>10.0786</v>
      </c>
      <c r="BC460" s="367">
        <v>10.0786</v>
      </c>
      <c r="BD460" s="367">
        <v>10.0786</v>
      </c>
      <c r="BE460" s="367">
        <v>10.0786</v>
      </c>
      <c r="BF460" s="367">
        <v>10.0786</v>
      </c>
      <c r="BG460" s="367">
        <v>10.0786</v>
      </c>
      <c r="BH460" s="367">
        <v>10.0786</v>
      </c>
      <c r="BI460" s="367">
        <v>10.0786</v>
      </c>
      <c r="BJ460" s="367">
        <v>10.0786</v>
      </c>
      <c r="BK460" s="367">
        <v>10.0786</v>
      </c>
      <c r="BL460" s="367">
        <v>10.0786</v>
      </c>
      <c r="BM460" s="367">
        <v>10.0786</v>
      </c>
      <c r="BN460" s="367">
        <v>10.0786</v>
      </c>
      <c r="BO460" s="367">
        <v>10.0786</v>
      </c>
      <c r="BP460" s="368"/>
      <c r="BQ460" s="355"/>
      <c r="BR460" s="355"/>
      <c r="BS460" s="355"/>
      <c r="BT460" s="355"/>
      <c r="BU460" s="355"/>
      <c r="BV460" s="355"/>
      <c r="BW460" s="355"/>
      <c r="BX460" s="355"/>
      <c r="BY460" s="355"/>
      <c r="BZ460" s="355"/>
      <c r="CA460" s="355"/>
      <c r="CB460" s="355"/>
      <c r="CC460" s="355"/>
      <c r="CD460" s="355"/>
      <c r="CE460" s="355"/>
      <c r="CF460" s="355"/>
      <c r="CG460" s="355"/>
      <c r="CH460" s="355"/>
      <c r="CI460" s="355"/>
      <c r="CJ460" s="355"/>
      <c r="CK460" s="355"/>
      <c r="CL460" s="355"/>
      <c r="CM460" s="355"/>
      <c r="CN460" s="356"/>
    </row>
    <row r="461" spans="2:92" ht="28.2" thickBot="1" x14ac:dyDescent="0.3">
      <c r="B46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61" s="1417" t="s">
        <v>2086</v>
      </c>
      <c r="D461" s="1418" t="s">
        <v>2085</v>
      </c>
      <c r="E461" s="1419" t="s">
        <v>777</v>
      </c>
      <c r="F461" s="1420" t="str">
        <f>VLOOKUP(TBL5_OptBen[[#This Row],[Option Type (defined list)]],'Option Typs_Grps'!B$2:C$47, 2, FALSE)</f>
        <v>Customer Options</v>
      </c>
      <c r="G461" s="1417" t="s">
        <v>1783</v>
      </c>
      <c r="H461" s="1418" t="s">
        <v>975</v>
      </c>
      <c r="I461" s="1421" t="s">
        <v>354</v>
      </c>
      <c r="J461" s="1422" t="s">
        <v>145</v>
      </c>
      <c r="K461" s="1423">
        <v>2</v>
      </c>
      <c r="L461" s="366"/>
      <c r="M461" s="366"/>
      <c r="N461" s="366"/>
      <c r="O461" s="1552"/>
      <c r="P461" s="1553"/>
      <c r="Q461" s="1554"/>
      <c r="R461" s="1392">
        <v>4.4000000000000004E-2</v>
      </c>
      <c r="S461" s="367">
        <v>8.8000000000000009E-2</v>
      </c>
      <c r="T461" s="367">
        <v>0.13200000000000001</v>
      </c>
      <c r="U461" s="367">
        <v>0.17600000000000002</v>
      </c>
      <c r="V461" s="367">
        <v>0.22</v>
      </c>
      <c r="W461" s="367">
        <v>0.26400000000000001</v>
      </c>
      <c r="X461" s="367">
        <v>0.308</v>
      </c>
      <c r="Y461" s="367">
        <v>0.35200000000000004</v>
      </c>
      <c r="Z461" s="367">
        <v>0.39600000000000002</v>
      </c>
      <c r="AA461" s="367">
        <v>0.44</v>
      </c>
      <c r="AB461" s="367">
        <v>0.48399999999999999</v>
      </c>
      <c r="AC461" s="367">
        <v>0.52800000000000002</v>
      </c>
      <c r="AD461" s="367">
        <v>0.57200000000000006</v>
      </c>
      <c r="AE461" s="367">
        <v>0.61599999999999999</v>
      </c>
      <c r="AF461" s="367">
        <v>0.65999999999999992</v>
      </c>
      <c r="AG461" s="367">
        <v>0.70400000000000007</v>
      </c>
      <c r="AH461" s="367">
        <v>0.748</v>
      </c>
      <c r="AI461" s="367">
        <v>0.79200000000000004</v>
      </c>
      <c r="AJ461" s="367">
        <v>0.83599999999999997</v>
      </c>
      <c r="AK461" s="367">
        <v>0.88</v>
      </c>
      <c r="AL461" s="367">
        <v>0.92400000000000004</v>
      </c>
      <c r="AM461" s="367">
        <v>0.96799999999999997</v>
      </c>
      <c r="AN461" s="367">
        <v>1.012</v>
      </c>
      <c r="AO461" s="367">
        <v>1.056</v>
      </c>
      <c r="AP461" s="367">
        <v>1.1000000000000001</v>
      </c>
      <c r="AQ461" s="367">
        <v>1.1000000000000001</v>
      </c>
      <c r="AR461" s="367">
        <v>1.1000000000000001</v>
      </c>
      <c r="AS461" s="367">
        <v>1.1000000000000001</v>
      </c>
      <c r="AT461" s="367">
        <v>1.1000000000000001</v>
      </c>
      <c r="AU461" s="367">
        <v>1.1000000000000001</v>
      </c>
      <c r="AV461" s="367">
        <v>1.1000000000000001</v>
      </c>
      <c r="AW461" s="367">
        <v>1.1000000000000001</v>
      </c>
      <c r="AX461" s="367">
        <v>1.1000000000000001</v>
      </c>
      <c r="AY461" s="367">
        <v>1.1000000000000001</v>
      </c>
      <c r="AZ461" s="367">
        <v>1.1000000000000001</v>
      </c>
      <c r="BA461" s="367">
        <v>1.1000000000000001</v>
      </c>
      <c r="BB461" s="367">
        <v>1.1000000000000001</v>
      </c>
      <c r="BC461" s="367">
        <v>1.1000000000000001</v>
      </c>
      <c r="BD461" s="367">
        <v>1.1000000000000001</v>
      </c>
      <c r="BE461" s="367">
        <v>1.1000000000000001</v>
      </c>
      <c r="BF461" s="367">
        <v>1.1000000000000001</v>
      </c>
      <c r="BG461" s="367">
        <v>1.1000000000000001</v>
      </c>
      <c r="BH461" s="367">
        <v>1.1000000000000001</v>
      </c>
      <c r="BI461" s="367">
        <v>1.1000000000000001</v>
      </c>
      <c r="BJ461" s="367">
        <v>1.1000000000000001</v>
      </c>
      <c r="BK461" s="367">
        <v>1.1000000000000001</v>
      </c>
      <c r="BL461" s="367">
        <v>1.1000000000000001</v>
      </c>
      <c r="BM461" s="367">
        <v>1.1000000000000001</v>
      </c>
      <c r="BN461" s="367">
        <v>1.1000000000000001</v>
      </c>
      <c r="BO461" s="367">
        <v>1.1000000000000001</v>
      </c>
      <c r="BP461" s="368"/>
      <c r="BQ461" s="355"/>
      <c r="BR461" s="355"/>
      <c r="BS461" s="355"/>
      <c r="BT461" s="355"/>
      <c r="BU461" s="355"/>
      <c r="BV461" s="355"/>
      <c r="BW461" s="355"/>
      <c r="BX461" s="355"/>
      <c r="BY461" s="355"/>
      <c r="BZ461" s="355"/>
      <c r="CA461" s="355"/>
      <c r="CB461" s="355"/>
      <c r="CC461" s="355"/>
      <c r="CD461" s="355"/>
      <c r="CE461" s="355"/>
      <c r="CF461" s="355"/>
      <c r="CG461" s="355"/>
      <c r="CH461" s="355"/>
      <c r="CI461" s="355"/>
      <c r="CJ461" s="355"/>
      <c r="CK461" s="355"/>
      <c r="CL461" s="355"/>
      <c r="CM461" s="355"/>
      <c r="CN461" s="356"/>
    </row>
    <row r="462" spans="2:92" ht="28.2" thickBot="1" x14ac:dyDescent="0.3">
      <c r="B46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62" s="1417" t="s">
        <v>2052</v>
      </c>
      <c r="D462" s="1418" t="s">
        <v>2051</v>
      </c>
      <c r="E462" s="1419" t="s">
        <v>777</v>
      </c>
      <c r="F462" s="1420" t="str">
        <f>VLOOKUP(TBL5_OptBen[[#This Row],[Option Type (defined list)]],'Option Typs_Grps'!B$2:C$47, 2, FALSE)</f>
        <v>Customer Options</v>
      </c>
      <c r="G462" s="1417" t="s">
        <v>1783</v>
      </c>
      <c r="H462" s="1418" t="s">
        <v>975</v>
      </c>
      <c r="I462" s="1421" t="s">
        <v>354</v>
      </c>
      <c r="J462" s="1422" t="s">
        <v>145</v>
      </c>
      <c r="K462" s="1423">
        <v>2</v>
      </c>
      <c r="L462" s="366"/>
      <c r="M462" s="366"/>
      <c r="N462" s="366"/>
      <c r="O462" s="1552"/>
      <c r="P462" s="1553"/>
      <c r="Q462" s="1554"/>
      <c r="R462" s="1392">
        <v>1E-4</v>
      </c>
      <c r="S462" s="367">
        <v>2.9999999999999997E-4</v>
      </c>
      <c r="T462" s="367">
        <v>4.0000000000000002E-4</v>
      </c>
      <c r="U462" s="367">
        <v>5.9999999999999995E-4</v>
      </c>
      <c r="V462" s="367">
        <v>8.0000000000000004E-4</v>
      </c>
      <c r="W462" s="367">
        <v>1E-3</v>
      </c>
      <c r="X462" s="367">
        <v>1.2000000000000001E-3</v>
      </c>
      <c r="Y462" s="367">
        <v>1.2999999999999999E-3</v>
      </c>
      <c r="Z462" s="367">
        <v>1.5E-3</v>
      </c>
      <c r="AA462" s="367">
        <v>1.7000000000000001E-3</v>
      </c>
      <c r="AB462" s="367">
        <v>1.8E-3</v>
      </c>
      <c r="AC462" s="367">
        <v>2.0999999999999999E-3</v>
      </c>
      <c r="AD462" s="367">
        <v>2.3E-3</v>
      </c>
      <c r="AE462" s="367">
        <v>2.4000000000000002E-3</v>
      </c>
      <c r="AF462" s="367">
        <v>2.5999999999999999E-3</v>
      </c>
      <c r="AG462" s="367">
        <v>2.7000000000000001E-3</v>
      </c>
      <c r="AH462" s="367">
        <v>3.0000000000000001E-3</v>
      </c>
      <c r="AI462" s="367">
        <v>3.1999999999999997E-3</v>
      </c>
      <c r="AJ462" s="367">
        <v>3.3E-3</v>
      </c>
      <c r="AK462" s="367">
        <v>3.5000000000000001E-3</v>
      </c>
      <c r="AL462" s="367">
        <v>3.6999999999999997E-3</v>
      </c>
      <c r="AM462" s="367">
        <v>3.8E-3</v>
      </c>
      <c r="AN462" s="367">
        <v>4.1000000000000003E-3</v>
      </c>
      <c r="AO462" s="367">
        <v>4.1999999999999997E-3</v>
      </c>
      <c r="AP462" s="367">
        <v>4.4000000000000003E-3</v>
      </c>
      <c r="AQ462" s="367">
        <v>4.4000000000000003E-3</v>
      </c>
      <c r="AR462" s="367">
        <v>4.4000000000000003E-3</v>
      </c>
      <c r="AS462" s="367">
        <v>4.4000000000000003E-3</v>
      </c>
      <c r="AT462" s="367">
        <v>4.4000000000000003E-3</v>
      </c>
      <c r="AU462" s="367">
        <v>4.4000000000000003E-3</v>
      </c>
      <c r="AV462" s="367">
        <v>4.4000000000000003E-3</v>
      </c>
      <c r="AW462" s="367">
        <v>4.4000000000000003E-3</v>
      </c>
      <c r="AX462" s="367">
        <v>4.4000000000000003E-3</v>
      </c>
      <c r="AY462" s="367">
        <v>4.4000000000000003E-3</v>
      </c>
      <c r="AZ462" s="367">
        <v>4.4000000000000003E-3</v>
      </c>
      <c r="BA462" s="367">
        <v>4.4000000000000003E-3</v>
      </c>
      <c r="BB462" s="367">
        <v>4.4000000000000003E-3</v>
      </c>
      <c r="BC462" s="367">
        <v>4.4000000000000003E-3</v>
      </c>
      <c r="BD462" s="367">
        <v>4.4000000000000003E-3</v>
      </c>
      <c r="BE462" s="367">
        <v>4.4000000000000003E-3</v>
      </c>
      <c r="BF462" s="367">
        <v>4.4000000000000003E-3</v>
      </c>
      <c r="BG462" s="367">
        <v>4.4000000000000003E-3</v>
      </c>
      <c r="BH462" s="367">
        <v>4.4000000000000003E-3</v>
      </c>
      <c r="BI462" s="367">
        <v>4.4000000000000003E-3</v>
      </c>
      <c r="BJ462" s="367">
        <v>4.4000000000000003E-3</v>
      </c>
      <c r="BK462" s="367">
        <v>4.4000000000000003E-3</v>
      </c>
      <c r="BL462" s="367">
        <v>4.4000000000000003E-3</v>
      </c>
      <c r="BM462" s="367">
        <v>4.4000000000000003E-3</v>
      </c>
      <c r="BN462" s="367">
        <v>4.4000000000000003E-3</v>
      </c>
      <c r="BO462" s="367">
        <v>4.4000000000000003E-3</v>
      </c>
      <c r="BP462" s="368"/>
      <c r="BQ462" s="355"/>
      <c r="BR462" s="355"/>
      <c r="BS462" s="355"/>
      <c r="BT462" s="355"/>
      <c r="BU462" s="355"/>
      <c r="BV462" s="355"/>
      <c r="BW462" s="355"/>
      <c r="BX462" s="355"/>
      <c r="BY462" s="355"/>
      <c r="BZ462" s="355"/>
      <c r="CA462" s="355"/>
      <c r="CB462" s="355"/>
      <c r="CC462" s="355"/>
      <c r="CD462" s="355"/>
      <c r="CE462" s="355"/>
      <c r="CF462" s="355"/>
      <c r="CG462" s="355"/>
      <c r="CH462" s="355"/>
      <c r="CI462" s="355"/>
      <c r="CJ462" s="355"/>
      <c r="CK462" s="355"/>
      <c r="CL462" s="355"/>
      <c r="CM462" s="355"/>
      <c r="CN462" s="356"/>
    </row>
    <row r="463" spans="2:92" ht="28.2" thickBot="1" x14ac:dyDescent="0.3">
      <c r="B46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3" s="1417" t="s">
        <v>1685</v>
      </c>
      <c r="D463" s="1418" t="s">
        <v>1874</v>
      </c>
      <c r="E463" s="1419" t="s">
        <v>773</v>
      </c>
      <c r="F463" s="1420" t="str">
        <f>VLOOKUP(TBL5_OptBen[[#This Row],[Option Type (defined list)]],'Option Typs_Grps'!B$2:C$47, 2, FALSE)</f>
        <v>Distribution Options</v>
      </c>
      <c r="G463" s="1417" t="s">
        <v>1783</v>
      </c>
      <c r="H463" s="1418" t="s">
        <v>975</v>
      </c>
      <c r="I463" s="1421" t="s">
        <v>354</v>
      </c>
      <c r="J463" s="1422" t="s">
        <v>145</v>
      </c>
      <c r="K463" s="1423">
        <v>2</v>
      </c>
      <c r="L463" s="366"/>
      <c r="M463" s="366"/>
      <c r="N463" s="366"/>
      <c r="O463" s="1552"/>
      <c r="P463" s="1553"/>
      <c r="Q463" s="1554"/>
      <c r="R463" s="1392"/>
      <c r="S463" s="367"/>
      <c r="T463" s="367"/>
      <c r="U463" s="367"/>
      <c r="V463" s="367"/>
      <c r="W463" s="367"/>
      <c r="X463" s="367"/>
      <c r="Y463" s="367"/>
      <c r="Z463" s="367">
        <v>4.0999999999999996</v>
      </c>
      <c r="AA463" s="367">
        <v>4.0999999999999996</v>
      </c>
      <c r="AB463" s="367">
        <v>4.0999999999999996</v>
      </c>
      <c r="AC463" s="367">
        <v>4.0999999999999996</v>
      </c>
      <c r="AD463" s="367">
        <v>4.0999999999999996</v>
      </c>
      <c r="AE463" s="367">
        <v>4.0999999999999996</v>
      </c>
      <c r="AF463" s="367">
        <v>4.0999999999999996</v>
      </c>
      <c r="AG463" s="367">
        <v>4.0999999999999996</v>
      </c>
      <c r="AH463" s="367">
        <v>4.0999999999999996</v>
      </c>
      <c r="AI463" s="367">
        <v>4.0999999999999996</v>
      </c>
      <c r="AJ463" s="367">
        <v>4.0999999999999996</v>
      </c>
      <c r="AK463" s="367">
        <v>4.0999999999999996</v>
      </c>
      <c r="AL463" s="367">
        <v>4.0999999999999996</v>
      </c>
      <c r="AM463" s="367">
        <v>4.0999999999999996</v>
      </c>
      <c r="AN463" s="367">
        <v>4.0999999999999996</v>
      </c>
      <c r="AO463" s="367">
        <v>4.0999999999999996</v>
      </c>
      <c r="AP463" s="367">
        <v>4.0999999999999996</v>
      </c>
      <c r="AQ463" s="367">
        <v>4.0999999999999996</v>
      </c>
      <c r="AR463" s="367">
        <v>4.0999999999999996</v>
      </c>
      <c r="AS463" s="367">
        <v>4.0999999999999996</v>
      </c>
      <c r="AT463" s="367">
        <v>4.0999999999999996</v>
      </c>
      <c r="AU463" s="367">
        <v>4.0999999999999996</v>
      </c>
      <c r="AV463" s="367">
        <v>4.0999999999999996</v>
      </c>
      <c r="AW463" s="367">
        <v>4.0999999999999996</v>
      </c>
      <c r="AX463" s="367">
        <v>4.0999999999999996</v>
      </c>
      <c r="AY463" s="367">
        <v>4.0999999999999996</v>
      </c>
      <c r="AZ463" s="367">
        <v>4.0999999999999996</v>
      </c>
      <c r="BA463" s="367">
        <v>4.0999999999999996</v>
      </c>
      <c r="BB463" s="367">
        <v>4.0999999999999996</v>
      </c>
      <c r="BC463" s="367">
        <v>4.0999999999999996</v>
      </c>
      <c r="BD463" s="367">
        <v>4.0999999999999996</v>
      </c>
      <c r="BE463" s="367">
        <v>4.0999999999999996</v>
      </c>
      <c r="BF463" s="367">
        <v>4.0999999999999996</v>
      </c>
      <c r="BG463" s="367">
        <v>4.0999999999999996</v>
      </c>
      <c r="BH463" s="367">
        <v>4.0999999999999996</v>
      </c>
      <c r="BI463" s="367">
        <v>4.0999999999999996</v>
      </c>
      <c r="BJ463" s="367">
        <v>4.0999999999999996</v>
      </c>
      <c r="BK463" s="367">
        <v>4.0999999999999996</v>
      </c>
      <c r="BL463" s="367">
        <v>4.0999999999999996</v>
      </c>
      <c r="BM463" s="367">
        <v>4.0999999999999996</v>
      </c>
      <c r="BN463" s="367">
        <v>4.0999999999999996</v>
      </c>
      <c r="BO463" s="367">
        <v>4.0999999999999996</v>
      </c>
      <c r="BP463" s="368"/>
      <c r="BQ463" s="355"/>
      <c r="BR463" s="355"/>
      <c r="BS463" s="355"/>
      <c r="BT463" s="355"/>
      <c r="BU463" s="355"/>
      <c r="BV463" s="355"/>
      <c r="BW463" s="355"/>
      <c r="BX463" s="355"/>
      <c r="BY463" s="355"/>
      <c r="BZ463" s="355"/>
      <c r="CA463" s="355"/>
      <c r="CB463" s="355"/>
      <c r="CC463" s="355"/>
      <c r="CD463" s="355"/>
      <c r="CE463" s="355"/>
      <c r="CF463" s="355"/>
      <c r="CG463" s="355"/>
      <c r="CH463" s="355"/>
      <c r="CI463" s="355"/>
      <c r="CJ463" s="355"/>
      <c r="CK463" s="355"/>
      <c r="CL463" s="355"/>
      <c r="CM463" s="355"/>
      <c r="CN463" s="356"/>
    </row>
    <row r="464" spans="2:92" ht="28.2" thickBot="1" x14ac:dyDescent="0.3">
      <c r="B46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4" s="1417" t="s">
        <v>2226</v>
      </c>
      <c r="D464" s="1418" t="s">
        <v>2225</v>
      </c>
      <c r="E464" s="1419" t="s">
        <v>773</v>
      </c>
      <c r="F464" s="1420" t="str">
        <f>VLOOKUP(TBL5_OptBen[[#This Row],[Option Type (defined list)]],'Option Typs_Grps'!B$2:C$47, 2, FALSE)</f>
        <v>Distribution Options</v>
      </c>
      <c r="G464" s="1417" t="s">
        <v>1783</v>
      </c>
      <c r="H464" s="1418" t="s">
        <v>975</v>
      </c>
      <c r="I464" s="1421" t="s">
        <v>354</v>
      </c>
      <c r="J464" s="1422" t="s">
        <v>145</v>
      </c>
      <c r="K464" s="1423">
        <v>2</v>
      </c>
      <c r="L464" s="366"/>
      <c r="M464" s="366"/>
      <c r="N464" s="366"/>
      <c r="O464" s="1552"/>
      <c r="P464" s="1553"/>
      <c r="Q464" s="1554"/>
      <c r="R464" s="1392"/>
      <c r="S464" s="367"/>
      <c r="T464" s="367"/>
      <c r="U464" s="367"/>
      <c r="V464" s="367"/>
      <c r="W464" s="367"/>
      <c r="X464" s="367"/>
      <c r="Y464" s="367"/>
      <c r="Z464" s="367"/>
      <c r="AA464" s="367"/>
      <c r="AB464" s="367"/>
      <c r="AC464" s="367"/>
      <c r="AD464" s="367"/>
      <c r="AE464" s="367"/>
      <c r="AF464" s="367"/>
      <c r="AG464" s="367"/>
      <c r="AH464" s="367"/>
      <c r="AI464" s="367"/>
      <c r="AJ464" s="367"/>
      <c r="AK464" s="367"/>
      <c r="AL464" s="367"/>
      <c r="AM464" s="367">
        <v>0</v>
      </c>
      <c r="AN464" s="367">
        <v>0</v>
      </c>
      <c r="AO464" s="367">
        <v>0</v>
      </c>
      <c r="AP464" s="367">
        <v>0</v>
      </c>
      <c r="AQ464" s="367">
        <v>0</v>
      </c>
      <c r="AR464" s="367">
        <v>0</v>
      </c>
      <c r="AS464" s="367">
        <v>0</v>
      </c>
      <c r="AT464" s="367">
        <v>0</v>
      </c>
      <c r="AU464" s="367">
        <v>0</v>
      </c>
      <c r="AV464" s="367">
        <v>0</v>
      </c>
      <c r="AW464" s="367">
        <v>0</v>
      </c>
      <c r="AX464" s="367">
        <v>0</v>
      </c>
      <c r="AY464" s="367">
        <v>0</v>
      </c>
      <c r="AZ464" s="367">
        <v>0</v>
      </c>
      <c r="BA464" s="367">
        <v>0</v>
      </c>
      <c r="BB464" s="367">
        <v>0</v>
      </c>
      <c r="BC464" s="367">
        <v>0</v>
      </c>
      <c r="BD464" s="367">
        <v>0</v>
      </c>
      <c r="BE464" s="367">
        <v>0</v>
      </c>
      <c r="BF464" s="367">
        <v>0</v>
      </c>
      <c r="BG464" s="367">
        <v>0</v>
      </c>
      <c r="BH464" s="367">
        <v>0</v>
      </c>
      <c r="BI464" s="367">
        <v>0</v>
      </c>
      <c r="BJ464" s="367">
        <v>0</v>
      </c>
      <c r="BK464" s="367">
        <v>0</v>
      </c>
      <c r="BL464" s="367">
        <v>0</v>
      </c>
      <c r="BM464" s="367">
        <v>0</v>
      </c>
      <c r="BN464" s="367">
        <v>0</v>
      </c>
      <c r="BO464" s="367">
        <v>0</v>
      </c>
      <c r="BP464" s="368"/>
      <c r="BQ464" s="355"/>
      <c r="BR464" s="355"/>
      <c r="BS464" s="355"/>
      <c r="BT464" s="355"/>
      <c r="BU464" s="355"/>
      <c r="BV464" s="355"/>
      <c r="BW464" s="355"/>
      <c r="BX464" s="355"/>
      <c r="BY464" s="355"/>
      <c r="BZ464" s="355"/>
      <c r="CA464" s="355"/>
      <c r="CB464" s="355"/>
      <c r="CC464" s="355"/>
      <c r="CD464" s="355"/>
      <c r="CE464" s="355"/>
      <c r="CF464" s="355"/>
      <c r="CG464" s="355"/>
      <c r="CH464" s="355"/>
      <c r="CI464" s="355"/>
      <c r="CJ464" s="355"/>
      <c r="CK464" s="355"/>
      <c r="CL464" s="355"/>
      <c r="CM464" s="355"/>
      <c r="CN464" s="356"/>
    </row>
    <row r="465" spans="2:92" ht="28.2" thickBot="1" x14ac:dyDescent="0.3">
      <c r="B46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5" s="1417" t="s">
        <v>2224</v>
      </c>
      <c r="D465" s="1418" t="s">
        <v>2223</v>
      </c>
      <c r="E465" s="1419" t="s">
        <v>773</v>
      </c>
      <c r="F465" s="1420" t="str">
        <f>VLOOKUP(TBL5_OptBen[[#This Row],[Option Type (defined list)]],'Option Typs_Grps'!B$2:C$47, 2, FALSE)</f>
        <v>Distribution Options</v>
      </c>
      <c r="G465" s="1417" t="s">
        <v>1783</v>
      </c>
      <c r="H465" s="1418" t="s">
        <v>975</v>
      </c>
      <c r="I465" s="1421" t="s">
        <v>354</v>
      </c>
      <c r="J465" s="1422" t="s">
        <v>145</v>
      </c>
      <c r="K465" s="1423">
        <v>2</v>
      </c>
      <c r="L465" s="366"/>
      <c r="M465" s="366"/>
      <c r="N465" s="366"/>
      <c r="O465" s="1552"/>
      <c r="P465" s="1553"/>
      <c r="Q465" s="1554"/>
      <c r="R465" s="1392"/>
      <c r="S465" s="367"/>
      <c r="T465" s="367"/>
      <c r="U465" s="367"/>
      <c r="V465" s="367"/>
      <c r="W465" s="367"/>
      <c r="X465" s="367"/>
      <c r="Y465" s="367"/>
      <c r="Z465" s="367"/>
      <c r="AA465" s="367"/>
      <c r="AB465" s="367"/>
      <c r="AC465" s="367"/>
      <c r="AD465" s="367"/>
      <c r="AE465" s="367"/>
      <c r="AF465" s="367"/>
      <c r="AG465" s="367"/>
      <c r="AH465" s="367"/>
      <c r="AI465" s="367"/>
      <c r="AJ465" s="367"/>
      <c r="AK465" s="367"/>
      <c r="AL465" s="367"/>
      <c r="AM465" s="367"/>
      <c r="AN465" s="367"/>
      <c r="AO465" s="367">
        <v>0</v>
      </c>
      <c r="AP465" s="367">
        <v>0</v>
      </c>
      <c r="AQ465" s="367">
        <v>0</v>
      </c>
      <c r="AR465" s="367">
        <v>0</v>
      </c>
      <c r="AS465" s="367">
        <v>0</v>
      </c>
      <c r="AT465" s="367">
        <v>0</v>
      </c>
      <c r="AU465" s="367">
        <v>0</v>
      </c>
      <c r="AV465" s="367">
        <v>0</v>
      </c>
      <c r="AW465" s="367">
        <v>0</v>
      </c>
      <c r="AX465" s="367">
        <v>0</v>
      </c>
      <c r="AY465" s="367">
        <v>0</v>
      </c>
      <c r="AZ465" s="367">
        <v>0</v>
      </c>
      <c r="BA465" s="367">
        <v>0</v>
      </c>
      <c r="BB465" s="367">
        <v>0</v>
      </c>
      <c r="BC465" s="367">
        <v>0</v>
      </c>
      <c r="BD465" s="367">
        <v>0</v>
      </c>
      <c r="BE465" s="367">
        <v>0</v>
      </c>
      <c r="BF465" s="367">
        <v>0</v>
      </c>
      <c r="BG465" s="367">
        <v>0</v>
      </c>
      <c r="BH465" s="367">
        <v>0</v>
      </c>
      <c r="BI465" s="367">
        <v>0</v>
      </c>
      <c r="BJ465" s="367">
        <v>0</v>
      </c>
      <c r="BK465" s="367">
        <v>0</v>
      </c>
      <c r="BL465" s="367">
        <v>0</v>
      </c>
      <c r="BM465" s="367">
        <v>0</v>
      </c>
      <c r="BN465" s="367">
        <v>0</v>
      </c>
      <c r="BO465" s="367">
        <v>0</v>
      </c>
      <c r="BP465" s="368"/>
      <c r="BQ465" s="355"/>
      <c r="BR465" s="355"/>
      <c r="BS465" s="355"/>
      <c r="BT465" s="355"/>
      <c r="BU465" s="355"/>
      <c r="BV465" s="355"/>
      <c r="BW465" s="355"/>
      <c r="BX465" s="355"/>
      <c r="BY465" s="355"/>
      <c r="BZ465" s="355"/>
      <c r="CA465" s="355"/>
      <c r="CB465" s="355"/>
      <c r="CC465" s="355"/>
      <c r="CD465" s="355"/>
      <c r="CE465" s="355"/>
      <c r="CF465" s="355"/>
      <c r="CG465" s="355"/>
      <c r="CH465" s="355"/>
      <c r="CI465" s="355"/>
      <c r="CJ465" s="355"/>
      <c r="CK465" s="355"/>
      <c r="CL465" s="355"/>
      <c r="CM465" s="355"/>
      <c r="CN465" s="356"/>
    </row>
    <row r="466" spans="2:92" ht="28.2" thickBot="1" x14ac:dyDescent="0.3">
      <c r="B46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6" s="1417" t="s">
        <v>2222</v>
      </c>
      <c r="D466" s="1418" t="s">
        <v>2221</v>
      </c>
      <c r="E466" s="1419" t="s">
        <v>770</v>
      </c>
      <c r="F466" s="1420" t="str">
        <f>VLOOKUP(TBL5_OptBen[[#This Row],[Option Type (defined list)]],'Option Typs_Grps'!B$2:C$47, 2, FALSE)</f>
        <v>Resource Options</v>
      </c>
      <c r="G466" s="1417" t="s">
        <v>1783</v>
      </c>
      <c r="H466" s="1418" t="s">
        <v>975</v>
      </c>
      <c r="I466" s="1421" t="s">
        <v>354</v>
      </c>
      <c r="J466" s="1422" t="s">
        <v>145</v>
      </c>
      <c r="K466" s="1423">
        <v>2</v>
      </c>
      <c r="L466" s="366"/>
      <c r="M466" s="366"/>
      <c r="N466" s="366"/>
      <c r="O466" s="1552"/>
      <c r="P466" s="1553"/>
      <c r="Q466" s="1554"/>
      <c r="R466" s="1392"/>
      <c r="S466" s="367"/>
      <c r="T466" s="367"/>
      <c r="U466" s="367"/>
      <c r="V466" s="367"/>
      <c r="W466" s="367"/>
      <c r="X466" s="367"/>
      <c r="Y466" s="367"/>
      <c r="Z466" s="367"/>
      <c r="AA466" s="367"/>
      <c r="AB466" s="367"/>
      <c r="AC466" s="367"/>
      <c r="AD466" s="367"/>
      <c r="AE466" s="367"/>
      <c r="AF466" s="367"/>
      <c r="AG466" s="367"/>
      <c r="AH466" s="367"/>
      <c r="AI466" s="367"/>
      <c r="AJ466" s="367"/>
      <c r="AK466" s="367"/>
      <c r="AL466" s="367"/>
      <c r="AM466" s="367"/>
      <c r="AN466" s="367"/>
      <c r="AO466" s="367"/>
      <c r="AP466" s="367">
        <v>0</v>
      </c>
      <c r="AQ466" s="367">
        <v>0</v>
      </c>
      <c r="AR466" s="367">
        <v>0</v>
      </c>
      <c r="AS466" s="367">
        <v>0</v>
      </c>
      <c r="AT466" s="367">
        <v>0</v>
      </c>
      <c r="AU466" s="367">
        <v>0</v>
      </c>
      <c r="AV466" s="367">
        <v>0</v>
      </c>
      <c r="AW466" s="367">
        <v>0</v>
      </c>
      <c r="AX466" s="367">
        <v>0</v>
      </c>
      <c r="AY466" s="367">
        <v>0</v>
      </c>
      <c r="AZ466" s="367">
        <v>0</v>
      </c>
      <c r="BA466" s="367">
        <v>0</v>
      </c>
      <c r="BB466" s="367">
        <v>0</v>
      </c>
      <c r="BC466" s="367">
        <v>0</v>
      </c>
      <c r="BD466" s="367">
        <v>0</v>
      </c>
      <c r="BE466" s="367">
        <v>0</v>
      </c>
      <c r="BF466" s="367">
        <v>0</v>
      </c>
      <c r="BG466" s="367">
        <v>0</v>
      </c>
      <c r="BH466" s="367">
        <v>0</v>
      </c>
      <c r="BI466" s="367">
        <v>0</v>
      </c>
      <c r="BJ466" s="367">
        <v>0</v>
      </c>
      <c r="BK466" s="367">
        <v>0</v>
      </c>
      <c r="BL466" s="367">
        <v>0</v>
      </c>
      <c r="BM466" s="367">
        <v>0</v>
      </c>
      <c r="BN466" s="367">
        <v>0</v>
      </c>
      <c r="BO466" s="367">
        <v>0</v>
      </c>
      <c r="BP466" s="368"/>
      <c r="BQ466" s="355"/>
      <c r="BR466" s="355"/>
      <c r="BS466" s="355"/>
      <c r="BT466" s="355"/>
      <c r="BU466" s="355"/>
      <c r="BV466" s="355"/>
      <c r="BW466" s="355"/>
      <c r="BX466" s="355"/>
      <c r="BY466" s="355"/>
      <c r="BZ466" s="355"/>
      <c r="CA466" s="355"/>
      <c r="CB466" s="355"/>
      <c r="CC466" s="355"/>
      <c r="CD466" s="355"/>
      <c r="CE466" s="355"/>
      <c r="CF466" s="355"/>
      <c r="CG466" s="355"/>
      <c r="CH466" s="355"/>
      <c r="CI466" s="355"/>
      <c r="CJ466" s="355"/>
      <c r="CK466" s="355"/>
      <c r="CL466" s="355"/>
      <c r="CM466" s="355"/>
      <c r="CN466" s="356"/>
    </row>
    <row r="467" spans="2:92" ht="28.2" thickBot="1" x14ac:dyDescent="0.3">
      <c r="B46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7" s="1417" t="s">
        <v>2220</v>
      </c>
      <c r="D467" s="1418" t="s">
        <v>2219</v>
      </c>
      <c r="E467" s="1419" t="s">
        <v>770</v>
      </c>
      <c r="F467" s="1420" t="str">
        <f>VLOOKUP(TBL5_OptBen[[#This Row],[Option Type (defined list)]],'Option Typs_Grps'!B$2:C$47, 2, FALSE)</f>
        <v>Resource Options</v>
      </c>
      <c r="G467" s="1417" t="s">
        <v>1783</v>
      </c>
      <c r="H467" s="1418" t="s">
        <v>975</v>
      </c>
      <c r="I467" s="1421" t="s">
        <v>354</v>
      </c>
      <c r="J467" s="1422" t="s">
        <v>145</v>
      </c>
      <c r="K467" s="1423">
        <v>2</v>
      </c>
      <c r="L467" s="366"/>
      <c r="M467" s="366"/>
      <c r="N467" s="366"/>
      <c r="O467" s="1552"/>
      <c r="P467" s="1553"/>
      <c r="Q467" s="1554"/>
      <c r="R467" s="1392"/>
      <c r="S467" s="367"/>
      <c r="T467" s="367"/>
      <c r="U467" s="367"/>
      <c r="V467" s="367"/>
      <c r="W467" s="367"/>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c r="AS467" s="367"/>
      <c r="AT467" s="367"/>
      <c r="AU467" s="367"/>
      <c r="AV467" s="367"/>
      <c r="AW467" s="367"/>
      <c r="AX467" s="367"/>
      <c r="AY467" s="367"/>
      <c r="AZ467" s="367"/>
      <c r="BA467" s="367"/>
      <c r="BB467" s="367"/>
      <c r="BC467" s="367"/>
      <c r="BD467" s="367"/>
      <c r="BE467" s="367"/>
      <c r="BF467" s="367"/>
      <c r="BG467" s="367"/>
      <c r="BH467" s="367"/>
      <c r="BI467" s="367"/>
      <c r="BJ467" s="367">
        <v>0</v>
      </c>
      <c r="BK467" s="367">
        <v>0</v>
      </c>
      <c r="BL467" s="367">
        <v>0</v>
      </c>
      <c r="BM467" s="367">
        <v>0</v>
      </c>
      <c r="BN467" s="367">
        <v>0</v>
      </c>
      <c r="BO467" s="367">
        <v>0</v>
      </c>
      <c r="BP467" s="368"/>
      <c r="BQ467" s="355"/>
      <c r="BR467" s="355"/>
      <c r="BS467" s="355"/>
      <c r="BT467" s="355"/>
      <c r="BU467" s="355"/>
      <c r="BV467" s="355"/>
      <c r="BW467" s="355"/>
      <c r="BX467" s="355"/>
      <c r="BY467" s="355"/>
      <c r="BZ467" s="355"/>
      <c r="CA467" s="355"/>
      <c r="CB467" s="355"/>
      <c r="CC467" s="355"/>
      <c r="CD467" s="355"/>
      <c r="CE467" s="355"/>
      <c r="CF467" s="355"/>
      <c r="CG467" s="355"/>
      <c r="CH467" s="355"/>
      <c r="CI467" s="355"/>
      <c r="CJ467" s="355"/>
      <c r="CK467" s="355"/>
      <c r="CL467" s="355"/>
      <c r="CM467" s="355"/>
      <c r="CN467" s="356"/>
    </row>
    <row r="468" spans="2:92" ht="28.2" thickBot="1" x14ac:dyDescent="0.3">
      <c r="B46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68" s="1417" t="s">
        <v>1686</v>
      </c>
      <c r="D468" s="1418" t="s">
        <v>1875</v>
      </c>
      <c r="E468" s="1419" t="s">
        <v>764</v>
      </c>
      <c r="F468" s="1420" t="str">
        <f>VLOOKUP(TBL5_OptBen[[#This Row],[Option Type (defined list)]],'Option Typs_Grps'!B$2:C$47, 2, FALSE)</f>
        <v>Resource Options</v>
      </c>
      <c r="G468" s="1417" t="s">
        <v>1783</v>
      </c>
      <c r="H468" s="1418" t="s">
        <v>975</v>
      </c>
      <c r="I468" s="1421" t="s">
        <v>354</v>
      </c>
      <c r="J468" s="1422" t="s">
        <v>145</v>
      </c>
      <c r="K468" s="1423">
        <v>2</v>
      </c>
      <c r="L468" s="366"/>
      <c r="M468" s="366"/>
      <c r="N468" s="366">
        <v>3.4</v>
      </c>
      <c r="O468" s="1552">
        <v>3.4</v>
      </c>
      <c r="P468" s="1553">
        <v>3.4</v>
      </c>
      <c r="Q468" s="1554">
        <v>3.4</v>
      </c>
      <c r="R468" s="1392">
        <v>3.4</v>
      </c>
      <c r="S468" s="367">
        <v>3.4</v>
      </c>
      <c r="T468" s="367">
        <v>3.4</v>
      </c>
      <c r="U468" s="367">
        <v>3.4</v>
      </c>
      <c r="V468" s="367">
        <v>3.4</v>
      </c>
      <c r="W468" s="367">
        <v>3.4</v>
      </c>
      <c r="X468" s="367">
        <v>3.4</v>
      </c>
      <c r="Y468" s="367">
        <v>3.4</v>
      </c>
      <c r="Z468" s="367">
        <v>3.4</v>
      </c>
      <c r="AA468" s="367">
        <v>3.4</v>
      </c>
      <c r="AB468" s="367">
        <v>3.4</v>
      </c>
      <c r="AC468" s="367">
        <v>3.4</v>
      </c>
      <c r="AD468" s="367">
        <v>3.4</v>
      </c>
      <c r="AE468" s="367">
        <v>3.4</v>
      </c>
      <c r="AF468" s="367">
        <v>3.4</v>
      </c>
      <c r="AG468" s="367">
        <v>3.4</v>
      </c>
      <c r="AH468" s="367">
        <v>0</v>
      </c>
      <c r="AI468" s="367">
        <v>0</v>
      </c>
      <c r="AJ468" s="367">
        <v>0</v>
      </c>
      <c r="AK468" s="367">
        <v>0</v>
      </c>
      <c r="AL468" s="367">
        <v>0</v>
      </c>
      <c r="AM468" s="367">
        <v>0</v>
      </c>
      <c r="AN468" s="367">
        <v>0</v>
      </c>
      <c r="AO468" s="367">
        <v>0</v>
      </c>
      <c r="AP468" s="367">
        <v>0</v>
      </c>
      <c r="AQ468" s="367">
        <v>0</v>
      </c>
      <c r="AR468" s="367">
        <v>0</v>
      </c>
      <c r="AS468" s="367">
        <v>0</v>
      </c>
      <c r="AT468" s="367">
        <v>0</v>
      </c>
      <c r="AU468" s="367">
        <v>0</v>
      </c>
      <c r="AV468" s="367">
        <v>0</v>
      </c>
      <c r="AW468" s="367">
        <v>0</v>
      </c>
      <c r="AX468" s="367">
        <v>0</v>
      </c>
      <c r="AY468" s="367">
        <v>0</v>
      </c>
      <c r="AZ468" s="367">
        <v>0</v>
      </c>
      <c r="BA468" s="367">
        <v>0</v>
      </c>
      <c r="BB468" s="367">
        <v>0</v>
      </c>
      <c r="BC468" s="367">
        <v>0</v>
      </c>
      <c r="BD468" s="367">
        <v>0</v>
      </c>
      <c r="BE468" s="367">
        <v>0</v>
      </c>
      <c r="BF468" s="367">
        <v>0</v>
      </c>
      <c r="BG468" s="367">
        <v>0</v>
      </c>
      <c r="BH468" s="367">
        <v>0</v>
      </c>
      <c r="BI468" s="367">
        <v>0</v>
      </c>
      <c r="BJ468" s="367">
        <v>0</v>
      </c>
      <c r="BK468" s="367">
        <v>0</v>
      </c>
      <c r="BL468" s="367">
        <v>0</v>
      </c>
      <c r="BM468" s="367">
        <v>0</v>
      </c>
      <c r="BN468" s="367">
        <v>0</v>
      </c>
      <c r="BO468" s="367">
        <v>0</v>
      </c>
      <c r="BP468" s="368"/>
      <c r="BQ468" s="355"/>
      <c r="BR468" s="355"/>
      <c r="BS468" s="355"/>
      <c r="BT468" s="355"/>
      <c r="BU468" s="355"/>
      <c r="BV468" s="355"/>
      <c r="BW468" s="355"/>
      <c r="BX468" s="355"/>
      <c r="BY468" s="355"/>
      <c r="BZ468" s="355"/>
      <c r="CA468" s="355"/>
      <c r="CB468" s="355"/>
      <c r="CC468" s="355"/>
      <c r="CD468" s="355"/>
      <c r="CE468" s="355"/>
      <c r="CF468" s="355"/>
      <c r="CG468" s="355"/>
      <c r="CH468" s="355"/>
      <c r="CI468" s="355"/>
      <c r="CJ468" s="355"/>
      <c r="CK468" s="355"/>
      <c r="CL468" s="355"/>
      <c r="CM468" s="355"/>
      <c r="CN468" s="356"/>
    </row>
    <row r="469" spans="2:92" ht="28.2" thickBot="1" x14ac:dyDescent="0.3">
      <c r="B46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69" s="1417" t="s">
        <v>1687</v>
      </c>
      <c r="D469" s="1418" t="s">
        <v>1592</v>
      </c>
      <c r="E469" s="1419" t="s">
        <v>1288</v>
      </c>
      <c r="F469" s="1420" t="str">
        <f>VLOOKUP(TBL5_OptBen[[#This Row],[Option Type (defined list)]],'Option Typs_Grps'!B$2:C$47, 2, FALSE)</f>
        <v>Customer Options</v>
      </c>
      <c r="G469" s="1417" t="s">
        <v>1783</v>
      </c>
      <c r="H469" s="1418" t="s">
        <v>975</v>
      </c>
      <c r="I469" s="1421" t="s">
        <v>354</v>
      </c>
      <c r="J469" s="1422" t="s">
        <v>145</v>
      </c>
      <c r="K469" s="1423">
        <v>2</v>
      </c>
      <c r="L469" s="366"/>
      <c r="M469" s="366"/>
      <c r="N469" s="366">
        <v>5.3</v>
      </c>
      <c r="O469" s="1552">
        <v>5.3</v>
      </c>
      <c r="P469" s="1553">
        <v>5.3</v>
      </c>
      <c r="Q469" s="1554">
        <v>5.3</v>
      </c>
      <c r="R469" s="1392">
        <v>5.3</v>
      </c>
      <c r="S469" s="367">
        <v>5.3</v>
      </c>
      <c r="T469" s="367">
        <v>5.3</v>
      </c>
      <c r="U469" s="367">
        <v>5.3</v>
      </c>
      <c r="V469" s="367">
        <v>5.3</v>
      </c>
      <c r="W469" s="367">
        <v>5.3</v>
      </c>
      <c r="X469" s="367">
        <v>5.3</v>
      </c>
      <c r="Y469" s="367">
        <v>5.3</v>
      </c>
      <c r="Z469" s="367">
        <v>5.3</v>
      </c>
      <c r="AA469" s="367">
        <v>5.3</v>
      </c>
      <c r="AB469" s="367">
        <v>5.3</v>
      </c>
      <c r="AC469" s="367">
        <v>5.3</v>
      </c>
      <c r="AD469" s="367">
        <v>5.3</v>
      </c>
      <c r="AE469" s="367">
        <v>5.3</v>
      </c>
      <c r="AF469" s="367">
        <v>5.3</v>
      </c>
      <c r="AG469" s="367">
        <v>5.3</v>
      </c>
      <c r="AH469" s="367">
        <v>5.3</v>
      </c>
      <c r="AI469" s="367">
        <v>5.3</v>
      </c>
      <c r="AJ469" s="367">
        <v>5.3</v>
      </c>
      <c r="AK469" s="367">
        <v>5.3</v>
      </c>
      <c r="AL469" s="367">
        <v>5.3</v>
      </c>
      <c r="AM469" s="367">
        <v>5.3</v>
      </c>
      <c r="AN469" s="367">
        <v>5.3</v>
      </c>
      <c r="AO469" s="367">
        <v>5.3</v>
      </c>
      <c r="AP469" s="367">
        <v>5.3</v>
      </c>
      <c r="AQ469" s="367">
        <v>5.3</v>
      </c>
      <c r="AR469" s="367">
        <v>5.3</v>
      </c>
      <c r="AS469" s="367">
        <v>5.3</v>
      </c>
      <c r="AT469" s="367">
        <v>5.3</v>
      </c>
      <c r="AU469" s="367">
        <v>5.3</v>
      </c>
      <c r="AV469" s="367">
        <v>5.3</v>
      </c>
      <c r="AW469" s="367">
        <v>5.3</v>
      </c>
      <c r="AX469" s="367">
        <v>5.3</v>
      </c>
      <c r="AY469" s="367">
        <v>5.3</v>
      </c>
      <c r="AZ469" s="367">
        <v>5.3</v>
      </c>
      <c r="BA469" s="367">
        <v>5.3</v>
      </c>
      <c r="BB469" s="367">
        <v>5.3</v>
      </c>
      <c r="BC469" s="367">
        <v>5.3</v>
      </c>
      <c r="BD469" s="367">
        <v>5.3</v>
      </c>
      <c r="BE469" s="367">
        <v>5.3</v>
      </c>
      <c r="BF469" s="367">
        <v>5.3</v>
      </c>
      <c r="BG469" s="367">
        <v>5.3</v>
      </c>
      <c r="BH469" s="367">
        <v>5.3</v>
      </c>
      <c r="BI469" s="367">
        <v>5.3</v>
      </c>
      <c r="BJ469" s="367">
        <v>5.3</v>
      </c>
      <c r="BK469" s="367">
        <v>5.3</v>
      </c>
      <c r="BL469" s="367">
        <v>5.3</v>
      </c>
      <c r="BM469" s="367">
        <v>5.3</v>
      </c>
      <c r="BN469" s="367">
        <v>5.3</v>
      </c>
      <c r="BO469" s="367">
        <v>5.3</v>
      </c>
      <c r="BP469" s="368"/>
      <c r="BQ469" s="355"/>
      <c r="BR469" s="355"/>
      <c r="BS469" s="355"/>
      <c r="BT469" s="355"/>
      <c r="BU469" s="355"/>
      <c r="BV469" s="355"/>
      <c r="BW469" s="355"/>
      <c r="BX469" s="355"/>
      <c r="BY469" s="355"/>
      <c r="BZ469" s="355"/>
      <c r="CA469" s="355"/>
      <c r="CB469" s="355"/>
      <c r="CC469" s="355"/>
      <c r="CD469" s="355"/>
      <c r="CE469" s="355"/>
      <c r="CF469" s="355"/>
      <c r="CG469" s="355"/>
      <c r="CH469" s="355"/>
      <c r="CI469" s="355"/>
      <c r="CJ469" s="355"/>
      <c r="CK469" s="355"/>
      <c r="CL469" s="355"/>
      <c r="CM469" s="355"/>
      <c r="CN469" s="356"/>
    </row>
    <row r="470" spans="2:92" ht="28.2" thickBot="1" x14ac:dyDescent="0.3">
      <c r="B47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0" s="1417" t="s">
        <v>1688</v>
      </c>
      <c r="D470" s="1418" t="s">
        <v>1593</v>
      </c>
      <c r="E470" s="1419" t="s">
        <v>1288</v>
      </c>
      <c r="F470" s="1420" t="str">
        <f>VLOOKUP(TBL5_OptBen[[#This Row],[Option Type (defined list)]],'Option Typs_Grps'!B$2:C$47, 2, FALSE)</f>
        <v>Customer Options</v>
      </c>
      <c r="G470" s="1417" t="s">
        <v>1783</v>
      </c>
      <c r="H470" s="1418" t="s">
        <v>975</v>
      </c>
      <c r="I470" s="1421" t="s">
        <v>354</v>
      </c>
      <c r="J470" s="1422" t="s">
        <v>145</v>
      </c>
      <c r="K470" s="1423">
        <v>2</v>
      </c>
      <c r="L470" s="366"/>
      <c r="M470" s="366"/>
      <c r="N470" s="366">
        <v>13.5</v>
      </c>
      <c r="O470" s="1552">
        <v>13.5</v>
      </c>
      <c r="P470" s="1553">
        <v>13.5</v>
      </c>
      <c r="Q470" s="1554">
        <v>13.5</v>
      </c>
      <c r="R470" s="1392">
        <v>13.5</v>
      </c>
      <c r="S470" s="367">
        <v>13.5</v>
      </c>
      <c r="T470" s="367">
        <v>13.5</v>
      </c>
      <c r="U470" s="367">
        <v>13.5</v>
      </c>
      <c r="V470" s="367">
        <v>13.5</v>
      </c>
      <c r="W470" s="367">
        <v>13.5</v>
      </c>
      <c r="X470" s="367">
        <v>13.5</v>
      </c>
      <c r="Y470" s="367">
        <v>13.5</v>
      </c>
      <c r="Z470" s="367">
        <v>13.5</v>
      </c>
      <c r="AA470" s="367">
        <v>13.5</v>
      </c>
      <c r="AB470" s="367">
        <v>13.5</v>
      </c>
      <c r="AC470" s="367">
        <v>13.5</v>
      </c>
      <c r="AD470" s="367">
        <v>13.5</v>
      </c>
      <c r="AE470" s="367">
        <v>13.5</v>
      </c>
      <c r="AF470" s="367">
        <v>13.5</v>
      </c>
      <c r="AG470" s="367">
        <v>13.5</v>
      </c>
      <c r="AH470" s="367">
        <v>13.5</v>
      </c>
      <c r="AI470" s="367">
        <v>13.5</v>
      </c>
      <c r="AJ470" s="367">
        <v>13.5</v>
      </c>
      <c r="AK470" s="367">
        <v>13.5</v>
      </c>
      <c r="AL470" s="367">
        <v>13.5</v>
      </c>
      <c r="AM470" s="367">
        <v>13.5</v>
      </c>
      <c r="AN470" s="367">
        <v>13.5</v>
      </c>
      <c r="AO470" s="367">
        <v>13.5</v>
      </c>
      <c r="AP470" s="367">
        <v>13.5</v>
      </c>
      <c r="AQ470" s="367">
        <v>13.5</v>
      </c>
      <c r="AR470" s="367">
        <v>13.5</v>
      </c>
      <c r="AS470" s="367">
        <v>13.5</v>
      </c>
      <c r="AT470" s="367">
        <v>13.5</v>
      </c>
      <c r="AU470" s="367">
        <v>13.5</v>
      </c>
      <c r="AV470" s="367">
        <v>13.5</v>
      </c>
      <c r="AW470" s="367">
        <v>13.5</v>
      </c>
      <c r="AX470" s="367">
        <v>13.5</v>
      </c>
      <c r="AY470" s="367">
        <v>13.5</v>
      </c>
      <c r="AZ470" s="367">
        <v>13.5</v>
      </c>
      <c r="BA470" s="367">
        <v>13.5</v>
      </c>
      <c r="BB470" s="367">
        <v>13.5</v>
      </c>
      <c r="BC470" s="367">
        <v>13.5</v>
      </c>
      <c r="BD470" s="367">
        <v>13.5</v>
      </c>
      <c r="BE470" s="367">
        <v>13.5</v>
      </c>
      <c r="BF470" s="367">
        <v>13.5</v>
      </c>
      <c r="BG470" s="367">
        <v>13.5</v>
      </c>
      <c r="BH470" s="367">
        <v>13.5</v>
      </c>
      <c r="BI470" s="367">
        <v>13.5</v>
      </c>
      <c r="BJ470" s="367">
        <v>13.5</v>
      </c>
      <c r="BK470" s="367">
        <v>13.5</v>
      </c>
      <c r="BL470" s="367">
        <v>13.5</v>
      </c>
      <c r="BM470" s="367">
        <v>13.5</v>
      </c>
      <c r="BN470" s="367">
        <v>13.5</v>
      </c>
      <c r="BO470" s="367">
        <v>13.5</v>
      </c>
      <c r="BP470" s="368"/>
      <c r="BQ470" s="355"/>
      <c r="BR470" s="355"/>
      <c r="BS470" s="355"/>
      <c r="BT470" s="355"/>
      <c r="BU470" s="355"/>
      <c r="BV470" s="355"/>
      <c r="BW470" s="355"/>
      <c r="BX470" s="355"/>
      <c r="BY470" s="355"/>
      <c r="BZ470" s="355"/>
      <c r="CA470" s="355"/>
      <c r="CB470" s="355"/>
      <c r="CC470" s="355"/>
      <c r="CD470" s="355"/>
      <c r="CE470" s="355"/>
      <c r="CF470" s="355"/>
      <c r="CG470" s="355"/>
      <c r="CH470" s="355"/>
      <c r="CI470" s="355"/>
      <c r="CJ470" s="355"/>
      <c r="CK470" s="355"/>
      <c r="CL470" s="355"/>
      <c r="CM470" s="355"/>
      <c r="CN470" s="356"/>
    </row>
    <row r="471" spans="2:92" ht="28.2" thickBot="1" x14ac:dyDescent="0.3">
      <c r="B47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1" s="1417" t="s">
        <v>2218</v>
      </c>
      <c r="D471" s="1418" t="s">
        <v>2217</v>
      </c>
      <c r="E471" s="1419" t="s">
        <v>768</v>
      </c>
      <c r="F471" s="1420" t="str">
        <f>VLOOKUP(TBL5_OptBen[[#This Row],[Option Type (defined list)]],'Option Typs_Grps'!B$2:C$47, 2, FALSE)</f>
        <v>Resource Options</v>
      </c>
      <c r="G471" s="1417" t="s">
        <v>1783</v>
      </c>
      <c r="H471" s="1418" t="s">
        <v>975</v>
      </c>
      <c r="I471" s="1421" t="s">
        <v>354</v>
      </c>
      <c r="J471" s="1422" t="s">
        <v>145</v>
      </c>
      <c r="K471" s="1423">
        <v>2</v>
      </c>
      <c r="L471" s="366"/>
      <c r="M471" s="366"/>
      <c r="N471" s="366"/>
      <c r="O471" s="1552"/>
      <c r="P471" s="1553"/>
      <c r="Q471" s="1554"/>
      <c r="R471" s="1392"/>
      <c r="S471" s="367"/>
      <c r="T471" s="367"/>
      <c r="U471" s="367"/>
      <c r="V471" s="367"/>
      <c r="W471" s="367"/>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c r="AS471" s="367"/>
      <c r="AT471" s="367"/>
      <c r="AU471" s="367"/>
      <c r="AV471" s="367">
        <v>0</v>
      </c>
      <c r="AW471" s="367">
        <v>0</v>
      </c>
      <c r="AX471" s="367">
        <v>0</v>
      </c>
      <c r="AY471" s="367">
        <v>0</v>
      </c>
      <c r="AZ471" s="367">
        <v>0</v>
      </c>
      <c r="BA471" s="367">
        <v>0</v>
      </c>
      <c r="BB471" s="367">
        <v>0</v>
      </c>
      <c r="BC471" s="367">
        <v>0</v>
      </c>
      <c r="BD471" s="367">
        <v>0</v>
      </c>
      <c r="BE471" s="367">
        <v>0</v>
      </c>
      <c r="BF471" s="367">
        <v>0</v>
      </c>
      <c r="BG471" s="367">
        <v>0</v>
      </c>
      <c r="BH471" s="367">
        <v>0</v>
      </c>
      <c r="BI471" s="367">
        <v>0</v>
      </c>
      <c r="BJ471" s="367">
        <v>0</v>
      </c>
      <c r="BK471" s="367">
        <v>0</v>
      </c>
      <c r="BL471" s="367">
        <v>0</v>
      </c>
      <c r="BM471" s="367">
        <v>0</v>
      </c>
      <c r="BN471" s="367">
        <v>0</v>
      </c>
      <c r="BO471" s="367">
        <v>0</v>
      </c>
      <c r="BP471" s="368"/>
      <c r="BQ471" s="355"/>
      <c r="BR471" s="355"/>
      <c r="BS471" s="355"/>
      <c r="BT471" s="355"/>
      <c r="BU471" s="355"/>
      <c r="BV471" s="355"/>
      <c r="BW471" s="355"/>
      <c r="BX471" s="355"/>
      <c r="BY471" s="355"/>
      <c r="BZ471" s="355"/>
      <c r="CA471" s="355"/>
      <c r="CB471" s="355"/>
      <c r="CC471" s="355"/>
      <c r="CD471" s="355"/>
      <c r="CE471" s="355"/>
      <c r="CF471" s="355"/>
      <c r="CG471" s="355"/>
      <c r="CH471" s="355"/>
      <c r="CI471" s="355"/>
      <c r="CJ471" s="355"/>
      <c r="CK471" s="355"/>
      <c r="CL471" s="355"/>
      <c r="CM471" s="355"/>
      <c r="CN471" s="356"/>
    </row>
    <row r="472" spans="2:92" ht="28.2" thickBot="1" x14ac:dyDescent="0.3">
      <c r="B47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2" s="1417" t="s">
        <v>2218</v>
      </c>
      <c r="D472" s="1418" t="s">
        <v>2217</v>
      </c>
      <c r="E472" s="1419" t="s">
        <v>768</v>
      </c>
      <c r="F472" s="1420" t="str">
        <f>VLOOKUP(TBL5_OptBen[[#This Row],[Option Type (defined list)]],'Option Typs_Grps'!B$2:C$47, 2, FALSE)</f>
        <v>Resource Options</v>
      </c>
      <c r="G472" s="1417" t="s">
        <v>1783</v>
      </c>
      <c r="H472" s="1418" t="s">
        <v>975</v>
      </c>
      <c r="I472" s="1421" t="s">
        <v>1509</v>
      </c>
      <c r="J472" s="1422" t="s">
        <v>145</v>
      </c>
      <c r="K472" s="1423">
        <v>2</v>
      </c>
      <c r="L472" s="366"/>
      <c r="M472" s="366"/>
      <c r="N472" s="366"/>
      <c r="O472" s="1552"/>
      <c r="P472" s="1553"/>
      <c r="Q472" s="1554"/>
      <c r="R472" s="1392"/>
      <c r="S472" s="367"/>
      <c r="T472" s="367"/>
      <c r="U472" s="367"/>
      <c r="V472" s="367"/>
      <c r="W472" s="367"/>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c r="AS472" s="367"/>
      <c r="AT472" s="367"/>
      <c r="AU472" s="367"/>
      <c r="AV472" s="367">
        <v>0</v>
      </c>
      <c r="AW472" s="367">
        <v>0</v>
      </c>
      <c r="AX472" s="367">
        <v>0</v>
      </c>
      <c r="AY472" s="367">
        <v>0</v>
      </c>
      <c r="AZ472" s="367">
        <v>0</v>
      </c>
      <c r="BA472" s="367">
        <v>0</v>
      </c>
      <c r="BB472" s="367">
        <v>0</v>
      </c>
      <c r="BC472" s="367">
        <v>0</v>
      </c>
      <c r="BD472" s="367">
        <v>0</v>
      </c>
      <c r="BE472" s="367">
        <v>0</v>
      </c>
      <c r="BF472" s="367">
        <v>0</v>
      </c>
      <c r="BG472" s="367">
        <v>0</v>
      </c>
      <c r="BH472" s="367">
        <v>0</v>
      </c>
      <c r="BI472" s="367">
        <v>0</v>
      </c>
      <c r="BJ472" s="367">
        <v>0</v>
      </c>
      <c r="BK472" s="367">
        <v>0</v>
      </c>
      <c r="BL472" s="367">
        <v>0</v>
      </c>
      <c r="BM472" s="367">
        <v>0</v>
      </c>
      <c r="BN472" s="367">
        <v>0</v>
      </c>
      <c r="BO472" s="367">
        <v>0</v>
      </c>
      <c r="BP472" s="368"/>
      <c r="BQ472" s="355"/>
      <c r="BR472" s="355"/>
      <c r="BS472" s="355"/>
      <c r="BT472" s="355"/>
      <c r="BU472" s="355"/>
      <c r="BV472" s="355"/>
      <c r="BW472" s="355"/>
      <c r="BX472" s="355"/>
      <c r="BY472" s="355"/>
      <c r="BZ472" s="355"/>
      <c r="CA472" s="355"/>
      <c r="CB472" s="355"/>
      <c r="CC472" s="355"/>
      <c r="CD472" s="355"/>
      <c r="CE472" s="355"/>
      <c r="CF472" s="355"/>
      <c r="CG472" s="355"/>
      <c r="CH472" s="355"/>
      <c r="CI472" s="355"/>
      <c r="CJ472" s="355"/>
      <c r="CK472" s="355"/>
      <c r="CL472" s="355"/>
      <c r="CM472" s="355"/>
      <c r="CN472" s="356"/>
    </row>
    <row r="473" spans="2:92" ht="28.2" thickBot="1" x14ac:dyDescent="0.3">
      <c r="B47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73" s="1417" t="s">
        <v>2216</v>
      </c>
      <c r="D473" s="1418" t="s">
        <v>2215</v>
      </c>
      <c r="E473" s="1419" t="s">
        <v>774</v>
      </c>
      <c r="F473" s="1420" t="str">
        <f>VLOOKUP(TBL5_OptBen[[#This Row],[Option Type (defined list)]],'Option Typs_Grps'!B$2:C$47, 2, FALSE)</f>
        <v>Distribution Options</v>
      </c>
      <c r="G473" s="1417" t="s">
        <v>1783</v>
      </c>
      <c r="H473" s="1418" t="s">
        <v>975</v>
      </c>
      <c r="I473" s="1421" t="s">
        <v>1497</v>
      </c>
      <c r="J473" s="1422" t="s">
        <v>145</v>
      </c>
      <c r="K473" s="1423">
        <v>2</v>
      </c>
      <c r="L473" s="366"/>
      <c r="M473" s="366"/>
      <c r="N473" s="366"/>
      <c r="O473" s="1552"/>
      <c r="P473" s="1553"/>
      <c r="Q473" s="1554"/>
      <c r="R473" s="1392"/>
      <c r="S473" s="367"/>
      <c r="T473" s="367"/>
      <c r="U473" s="367"/>
      <c r="V473" s="367"/>
      <c r="W473" s="367"/>
      <c r="X473" s="367"/>
      <c r="Y473" s="367"/>
      <c r="Z473" s="367"/>
      <c r="AA473" s="367"/>
      <c r="AB473" s="367"/>
      <c r="AC473" s="367"/>
      <c r="AD473" s="367"/>
      <c r="AE473" s="367"/>
      <c r="AF473" s="367">
        <v>-26.107017774100001</v>
      </c>
      <c r="AG473" s="367">
        <v>-30.422906940800001</v>
      </c>
      <c r="AH473" s="367">
        <v>-30.2540074747</v>
      </c>
      <c r="AI473" s="367">
        <v>-33.014642075200001</v>
      </c>
      <c r="AJ473" s="367">
        <v>-36.623668741899998</v>
      </c>
      <c r="AK473" s="367">
        <v>-41.2364954086</v>
      </c>
      <c r="AL473" s="367">
        <v>-44.165412774099998</v>
      </c>
      <c r="AM473" s="367">
        <v>-45</v>
      </c>
      <c r="AN473" s="367">
        <v>-45</v>
      </c>
      <c r="AO473" s="367">
        <v>-45</v>
      </c>
      <c r="AP473" s="367">
        <v>-45</v>
      </c>
      <c r="AQ473" s="367">
        <v>-45</v>
      </c>
      <c r="AR473" s="367">
        <v>-45</v>
      </c>
      <c r="AS473" s="367">
        <v>-45</v>
      </c>
      <c r="AT473" s="367">
        <v>-45</v>
      </c>
      <c r="AU473" s="367">
        <v>-45</v>
      </c>
      <c r="AV473" s="367">
        <v>-45</v>
      </c>
      <c r="AW473" s="367">
        <v>-45</v>
      </c>
      <c r="AX473" s="367">
        <v>-45</v>
      </c>
      <c r="AY473" s="367">
        <v>-45</v>
      </c>
      <c r="AZ473" s="367">
        <v>-45</v>
      </c>
      <c r="BA473" s="367">
        <v>-45</v>
      </c>
      <c r="BB473" s="367">
        <v>-45</v>
      </c>
      <c r="BC473" s="367">
        <v>-45</v>
      </c>
      <c r="BD473" s="367">
        <v>-45</v>
      </c>
      <c r="BE473" s="367">
        <v>-45</v>
      </c>
      <c r="BF473" s="367">
        <v>-45</v>
      </c>
      <c r="BG473" s="367">
        <v>-45</v>
      </c>
      <c r="BH473" s="367">
        <v>-45</v>
      </c>
      <c r="BI473" s="367">
        <v>-45</v>
      </c>
      <c r="BJ473" s="367">
        <v>-45</v>
      </c>
      <c r="BK473" s="367">
        <v>-45</v>
      </c>
      <c r="BL473" s="367">
        <v>-45</v>
      </c>
      <c r="BM473" s="367">
        <v>-45</v>
      </c>
      <c r="BN473" s="367">
        <v>-45</v>
      </c>
      <c r="BO473" s="367">
        <v>-45</v>
      </c>
      <c r="BP473" s="368"/>
      <c r="BQ473" s="355"/>
      <c r="BR473" s="355"/>
      <c r="BS473" s="355"/>
      <c r="BT473" s="355"/>
      <c r="BU473" s="355"/>
      <c r="BV473" s="355"/>
      <c r="BW473" s="355"/>
      <c r="BX473" s="355"/>
      <c r="BY473" s="355"/>
      <c r="BZ473" s="355"/>
      <c r="CA473" s="355"/>
      <c r="CB473" s="355"/>
      <c r="CC473" s="355"/>
      <c r="CD473" s="355"/>
      <c r="CE473" s="355"/>
      <c r="CF473" s="355"/>
      <c r="CG473" s="355"/>
      <c r="CH473" s="355"/>
      <c r="CI473" s="355"/>
      <c r="CJ473" s="355"/>
      <c r="CK473" s="355"/>
      <c r="CL473" s="355"/>
      <c r="CM473" s="355"/>
      <c r="CN473" s="356"/>
    </row>
    <row r="474" spans="2:92" ht="28.2" thickBot="1" x14ac:dyDescent="0.3">
      <c r="B47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74" s="1417" t="s">
        <v>2216</v>
      </c>
      <c r="D474" s="1418" t="s">
        <v>2215</v>
      </c>
      <c r="E474" s="1419" t="s">
        <v>774</v>
      </c>
      <c r="F474" s="1420" t="str">
        <f>VLOOKUP(TBL5_OptBen[[#This Row],[Option Type (defined list)]],'Option Typs_Grps'!B$2:C$47, 2, FALSE)</f>
        <v>Distribution Options</v>
      </c>
      <c r="G474" s="1417" t="s">
        <v>1783</v>
      </c>
      <c r="H474" s="1418" t="s">
        <v>975</v>
      </c>
      <c r="I474" s="1421" t="s">
        <v>354</v>
      </c>
      <c r="J474" s="1422" t="s">
        <v>145</v>
      </c>
      <c r="K474" s="1423">
        <v>2</v>
      </c>
      <c r="L474" s="366"/>
      <c r="M474" s="366"/>
      <c r="N474" s="366"/>
      <c r="O474" s="1552"/>
      <c r="P474" s="1553"/>
      <c r="Q474" s="1554"/>
      <c r="R474" s="1392"/>
      <c r="S474" s="367"/>
      <c r="T474" s="367"/>
      <c r="U474" s="367"/>
      <c r="V474" s="367"/>
      <c r="W474" s="367"/>
      <c r="X474" s="367"/>
      <c r="Y474" s="367"/>
      <c r="Z474" s="367"/>
      <c r="AA474" s="367"/>
      <c r="AB474" s="367"/>
      <c r="AC474" s="367"/>
      <c r="AD474" s="367"/>
      <c r="AE474" s="367"/>
      <c r="AF474" s="367">
        <v>26.107017774100001</v>
      </c>
      <c r="AG474" s="367">
        <v>30.422906940800001</v>
      </c>
      <c r="AH474" s="367">
        <v>30.2540074747</v>
      </c>
      <c r="AI474" s="367">
        <v>33.014642075200001</v>
      </c>
      <c r="AJ474" s="367">
        <v>36.623668741899998</v>
      </c>
      <c r="AK474" s="367">
        <v>41.2364954086</v>
      </c>
      <c r="AL474" s="367">
        <v>44.165412774099998</v>
      </c>
      <c r="AM474" s="367">
        <v>45</v>
      </c>
      <c r="AN474" s="367">
        <v>45</v>
      </c>
      <c r="AO474" s="367">
        <v>45</v>
      </c>
      <c r="AP474" s="367">
        <v>45</v>
      </c>
      <c r="AQ474" s="367">
        <v>45</v>
      </c>
      <c r="AR474" s="367">
        <v>45</v>
      </c>
      <c r="AS474" s="367">
        <v>45</v>
      </c>
      <c r="AT474" s="367">
        <v>45</v>
      </c>
      <c r="AU474" s="367">
        <v>45</v>
      </c>
      <c r="AV474" s="367">
        <v>45</v>
      </c>
      <c r="AW474" s="367">
        <v>45</v>
      </c>
      <c r="AX474" s="367">
        <v>45</v>
      </c>
      <c r="AY474" s="367">
        <v>45</v>
      </c>
      <c r="AZ474" s="367">
        <v>45</v>
      </c>
      <c r="BA474" s="367">
        <v>45</v>
      </c>
      <c r="BB474" s="367">
        <v>45</v>
      </c>
      <c r="BC474" s="367">
        <v>45</v>
      </c>
      <c r="BD474" s="367">
        <v>45</v>
      </c>
      <c r="BE474" s="367">
        <v>45</v>
      </c>
      <c r="BF474" s="367">
        <v>45</v>
      </c>
      <c r="BG474" s="367">
        <v>45</v>
      </c>
      <c r="BH474" s="367">
        <v>45</v>
      </c>
      <c r="BI474" s="367">
        <v>45</v>
      </c>
      <c r="BJ474" s="367">
        <v>45</v>
      </c>
      <c r="BK474" s="367">
        <v>45</v>
      </c>
      <c r="BL474" s="367">
        <v>45</v>
      </c>
      <c r="BM474" s="367">
        <v>45</v>
      </c>
      <c r="BN474" s="367">
        <v>45</v>
      </c>
      <c r="BO474" s="367">
        <v>45</v>
      </c>
      <c r="BP474" s="368"/>
      <c r="BQ474" s="355"/>
      <c r="BR474" s="355"/>
      <c r="BS474" s="355"/>
      <c r="BT474" s="355"/>
      <c r="BU474" s="355"/>
      <c r="BV474" s="355"/>
      <c r="BW474" s="355"/>
      <c r="BX474" s="355"/>
      <c r="BY474" s="355"/>
      <c r="BZ474" s="355"/>
      <c r="CA474" s="355"/>
      <c r="CB474" s="355"/>
      <c r="CC474" s="355"/>
      <c r="CD474" s="355"/>
      <c r="CE474" s="355"/>
      <c r="CF474" s="355"/>
      <c r="CG474" s="355"/>
      <c r="CH474" s="355"/>
      <c r="CI474" s="355"/>
      <c r="CJ474" s="355"/>
      <c r="CK474" s="355"/>
      <c r="CL474" s="355"/>
      <c r="CM474" s="355"/>
      <c r="CN474" s="356"/>
    </row>
    <row r="475" spans="2:92" ht="28.2" thickBot="1" x14ac:dyDescent="0.3">
      <c r="B47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5" s="1417" t="s">
        <v>2230</v>
      </c>
      <c r="D475" s="1418" t="s">
        <v>2229</v>
      </c>
      <c r="E475" s="1419" t="s">
        <v>762</v>
      </c>
      <c r="F475" s="1420" t="str">
        <f>VLOOKUP(TBL5_OptBen[[#This Row],[Option Type (defined list)]],'Option Typs_Grps'!B$2:C$47, 2, FALSE)</f>
        <v>Resource Options</v>
      </c>
      <c r="G475" s="1417" t="s">
        <v>1783</v>
      </c>
      <c r="H475" s="1418" t="s">
        <v>975</v>
      </c>
      <c r="I475" s="1421" t="s">
        <v>354</v>
      </c>
      <c r="J475" s="1422" t="s">
        <v>145</v>
      </c>
      <c r="K475" s="1423">
        <v>2</v>
      </c>
      <c r="L475" s="366"/>
      <c r="M475" s="366"/>
      <c r="N475" s="366"/>
      <c r="O475" s="1552"/>
      <c r="P475" s="1553"/>
      <c r="Q475" s="1554"/>
      <c r="R475" s="1392"/>
      <c r="S475" s="367"/>
      <c r="T475" s="367"/>
      <c r="U475" s="367"/>
      <c r="V475" s="367"/>
      <c r="W475" s="367"/>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c r="AS475" s="367"/>
      <c r="AT475" s="367"/>
      <c r="AU475" s="367"/>
      <c r="AV475" s="367"/>
      <c r="AW475" s="367"/>
      <c r="AX475" s="367"/>
      <c r="AY475" s="367"/>
      <c r="AZ475" s="367"/>
      <c r="BA475" s="367"/>
      <c r="BB475" s="367"/>
      <c r="BC475" s="367"/>
      <c r="BD475" s="367"/>
      <c r="BE475" s="367"/>
      <c r="BF475" s="367"/>
      <c r="BG475" s="367"/>
      <c r="BH475" s="367"/>
      <c r="BI475" s="367"/>
      <c r="BJ475" s="367"/>
      <c r="BK475" s="367"/>
      <c r="BL475" s="367"/>
      <c r="BM475" s="367"/>
      <c r="BN475" s="367"/>
      <c r="BO475" s="367">
        <v>0</v>
      </c>
      <c r="BP475" s="368"/>
      <c r="BQ475" s="355"/>
      <c r="BR475" s="355"/>
      <c r="BS475" s="355"/>
      <c r="BT475" s="355"/>
      <c r="BU475" s="355"/>
      <c r="BV475" s="355"/>
      <c r="BW475" s="355"/>
      <c r="BX475" s="355"/>
      <c r="BY475" s="355"/>
      <c r="BZ475" s="355"/>
      <c r="CA475" s="355"/>
      <c r="CB475" s="355"/>
      <c r="CC475" s="355"/>
      <c r="CD475" s="355"/>
      <c r="CE475" s="355"/>
      <c r="CF475" s="355"/>
      <c r="CG475" s="355"/>
      <c r="CH475" s="355"/>
      <c r="CI475" s="355"/>
      <c r="CJ475" s="355"/>
      <c r="CK475" s="355"/>
      <c r="CL475" s="355"/>
      <c r="CM475" s="355"/>
      <c r="CN475" s="356"/>
    </row>
    <row r="476" spans="2:92" ht="28.2" thickBot="1" x14ac:dyDescent="0.3">
      <c r="B47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6" s="1417" t="s">
        <v>2228</v>
      </c>
      <c r="D476" s="1418" t="s">
        <v>2227</v>
      </c>
      <c r="E476" s="1419" t="s">
        <v>762</v>
      </c>
      <c r="F476" s="1420" t="str">
        <f>VLOOKUP(TBL5_OptBen[[#This Row],[Option Type (defined list)]],'Option Typs_Grps'!B$2:C$47, 2, FALSE)</f>
        <v>Resource Options</v>
      </c>
      <c r="G476" s="1417" t="s">
        <v>1783</v>
      </c>
      <c r="H476" s="1418" t="s">
        <v>975</v>
      </c>
      <c r="I476" s="1421" t="s">
        <v>354</v>
      </c>
      <c r="J476" s="1422" t="s">
        <v>145</v>
      </c>
      <c r="K476" s="1423">
        <v>2</v>
      </c>
      <c r="L476" s="366"/>
      <c r="M476" s="366"/>
      <c r="N476" s="366"/>
      <c r="O476" s="1552"/>
      <c r="P476" s="1553"/>
      <c r="Q476" s="1554"/>
      <c r="R476" s="1392"/>
      <c r="S476" s="367"/>
      <c r="T476" s="367"/>
      <c r="U476" s="367"/>
      <c r="V476" s="367"/>
      <c r="W476" s="367"/>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c r="AS476" s="367"/>
      <c r="AT476" s="367"/>
      <c r="AU476" s="367"/>
      <c r="AV476" s="367"/>
      <c r="AW476" s="367"/>
      <c r="AX476" s="367"/>
      <c r="AY476" s="367"/>
      <c r="AZ476" s="367"/>
      <c r="BA476" s="367"/>
      <c r="BB476" s="367"/>
      <c r="BC476" s="367"/>
      <c r="BD476" s="367"/>
      <c r="BE476" s="367"/>
      <c r="BF476" s="367"/>
      <c r="BG476" s="367"/>
      <c r="BH476" s="367"/>
      <c r="BI476" s="367"/>
      <c r="BJ476" s="367"/>
      <c r="BK476" s="367"/>
      <c r="BL476" s="367"/>
      <c r="BM476" s="367"/>
      <c r="BN476" s="367"/>
      <c r="BO476" s="367">
        <v>0</v>
      </c>
      <c r="BP476" s="368"/>
      <c r="BQ476" s="355"/>
      <c r="BR476" s="355"/>
      <c r="BS476" s="355"/>
      <c r="BT476" s="355"/>
      <c r="BU476" s="355"/>
      <c r="BV476" s="355"/>
      <c r="BW476" s="355"/>
      <c r="BX476" s="355"/>
      <c r="BY476" s="355"/>
      <c r="BZ476" s="355"/>
      <c r="CA476" s="355"/>
      <c r="CB476" s="355"/>
      <c r="CC476" s="355"/>
      <c r="CD476" s="355"/>
      <c r="CE476" s="355"/>
      <c r="CF476" s="355"/>
      <c r="CG476" s="355"/>
      <c r="CH476" s="355"/>
      <c r="CI476" s="355"/>
      <c r="CJ476" s="355"/>
      <c r="CK476" s="355"/>
      <c r="CL476" s="355"/>
      <c r="CM476" s="355"/>
      <c r="CN476" s="356"/>
    </row>
    <row r="477" spans="2:92" ht="28.2" thickBot="1" x14ac:dyDescent="0.3">
      <c r="B47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77" s="1417" t="s">
        <v>2364</v>
      </c>
      <c r="D477" s="1418" t="s">
        <v>2120</v>
      </c>
      <c r="E477" s="1419" t="s">
        <v>774</v>
      </c>
      <c r="F477" s="1420" t="str">
        <f>VLOOKUP(TBL5_OptBen[[#This Row],[Option Type (defined list)]],'Option Typs_Grps'!B$2:C$47, 2, FALSE)</f>
        <v>Distribution Options</v>
      </c>
      <c r="G477" s="1417" t="s">
        <v>1783</v>
      </c>
      <c r="H477" s="1418" t="s">
        <v>975</v>
      </c>
      <c r="I477" s="1421" t="s">
        <v>354</v>
      </c>
      <c r="J477" s="1422" t="s">
        <v>145</v>
      </c>
      <c r="K477" s="1423">
        <v>2</v>
      </c>
      <c r="L477" s="366"/>
      <c r="M477" s="366"/>
      <c r="N477" s="366"/>
      <c r="O477" s="1552"/>
      <c r="P477" s="1553"/>
      <c r="Q477" s="1554"/>
      <c r="R477" s="1392"/>
      <c r="S477" s="367"/>
      <c r="T477" s="367"/>
      <c r="U477" s="367"/>
      <c r="V477" s="367"/>
      <c r="W477" s="367"/>
      <c r="X477" s="367"/>
      <c r="Y477" s="367"/>
      <c r="Z477" s="367"/>
      <c r="AA477" s="367"/>
      <c r="AB477" s="367"/>
      <c r="AC477" s="367"/>
      <c r="AD477" s="367"/>
      <c r="AE477" s="367"/>
      <c r="AF477" s="367"/>
      <c r="AG477" s="367">
        <v>0</v>
      </c>
      <c r="AH477" s="367">
        <v>0</v>
      </c>
      <c r="AI477" s="367">
        <v>0</v>
      </c>
      <c r="AJ477" s="367">
        <v>0</v>
      </c>
      <c r="AK477" s="367">
        <v>0</v>
      </c>
      <c r="AL477" s="367">
        <v>0</v>
      </c>
      <c r="AM477" s="367">
        <v>0</v>
      </c>
      <c r="AN477" s="367">
        <v>0</v>
      </c>
      <c r="AO477" s="367">
        <v>0</v>
      </c>
      <c r="AP477" s="367">
        <v>0</v>
      </c>
      <c r="AQ477" s="367">
        <v>0</v>
      </c>
      <c r="AR477" s="367">
        <v>0</v>
      </c>
      <c r="AS477" s="367">
        <v>0</v>
      </c>
      <c r="AT477" s="367">
        <v>0</v>
      </c>
      <c r="AU477" s="367">
        <v>0</v>
      </c>
      <c r="AV477" s="367">
        <v>0</v>
      </c>
      <c r="AW477" s="367">
        <v>0</v>
      </c>
      <c r="AX477" s="367">
        <v>0</v>
      </c>
      <c r="AY477" s="367">
        <v>0</v>
      </c>
      <c r="AZ477" s="367">
        <v>0</v>
      </c>
      <c r="BA477" s="367">
        <v>0</v>
      </c>
      <c r="BB477" s="367">
        <v>0</v>
      </c>
      <c r="BC477" s="367">
        <v>0</v>
      </c>
      <c r="BD477" s="367">
        <v>0</v>
      </c>
      <c r="BE477" s="367">
        <v>0</v>
      </c>
      <c r="BF477" s="367">
        <v>0</v>
      </c>
      <c r="BG477" s="367">
        <v>0</v>
      </c>
      <c r="BH477" s="367">
        <v>0</v>
      </c>
      <c r="BI477" s="367">
        <v>0</v>
      </c>
      <c r="BJ477" s="367">
        <v>0</v>
      </c>
      <c r="BK477" s="367">
        <v>0</v>
      </c>
      <c r="BL477" s="367">
        <v>0</v>
      </c>
      <c r="BM477" s="367">
        <v>0</v>
      </c>
      <c r="BN477" s="367">
        <v>0</v>
      </c>
      <c r="BO477" s="367">
        <v>0</v>
      </c>
      <c r="BP477" s="368"/>
      <c r="BQ477" s="355"/>
      <c r="BR477" s="355"/>
      <c r="BS477" s="355"/>
      <c r="BT477" s="355"/>
      <c r="BU477" s="355"/>
      <c r="BV477" s="355"/>
      <c r="BW477" s="355"/>
      <c r="BX477" s="355"/>
      <c r="BY477" s="355"/>
      <c r="BZ477" s="355"/>
      <c r="CA477" s="355"/>
      <c r="CB477" s="355"/>
      <c r="CC477" s="355"/>
      <c r="CD477" s="355"/>
      <c r="CE477" s="355"/>
      <c r="CF477" s="355"/>
      <c r="CG477" s="355"/>
      <c r="CH477" s="355"/>
      <c r="CI477" s="355"/>
      <c r="CJ477" s="355"/>
      <c r="CK477" s="355"/>
      <c r="CL477" s="355"/>
      <c r="CM477" s="355"/>
      <c r="CN477" s="356"/>
    </row>
    <row r="478" spans="2:92" ht="28.2" thickBot="1" x14ac:dyDescent="0.3">
      <c r="B47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78" s="1417" t="s">
        <v>2364</v>
      </c>
      <c r="D478" s="1418" t="s">
        <v>2120</v>
      </c>
      <c r="E478" s="1419" t="s">
        <v>774</v>
      </c>
      <c r="F478" s="1420" t="str">
        <f>VLOOKUP(TBL5_OptBen[[#This Row],[Option Type (defined list)]],'Option Typs_Grps'!B$2:C$47, 2, FALSE)</f>
        <v>Distribution Options</v>
      </c>
      <c r="G478" s="1417" t="s">
        <v>1783</v>
      </c>
      <c r="H478" s="1418" t="s">
        <v>975</v>
      </c>
      <c r="I478" s="1421" t="s">
        <v>1497</v>
      </c>
      <c r="J478" s="1422" t="s">
        <v>145</v>
      </c>
      <c r="K478" s="1423">
        <v>2</v>
      </c>
      <c r="L478" s="366"/>
      <c r="M478" s="366"/>
      <c r="N478" s="366"/>
      <c r="O478" s="1552"/>
      <c r="P478" s="1553"/>
      <c r="Q478" s="1554"/>
      <c r="R478" s="1392"/>
      <c r="S478" s="367"/>
      <c r="T478" s="367"/>
      <c r="U478" s="367"/>
      <c r="V478" s="367"/>
      <c r="W478" s="367"/>
      <c r="X478" s="367"/>
      <c r="Y478" s="367"/>
      <c r="Z478" s="367"/>
      <c r="AA478" s="367"/>
      <c r="AB478" s="367"/>
      <c r="AC478" s="367"/>
      <c r="AD478" s="367"/>
      <c r="AE478" s="367"/>
      <c r="AF478" s="367"/>
      <c r="AG478" s="367">
        <v>0</v>
      </c>
      <c r="AH478" s="367">
        <v>0</v>
      </c>
      <c r="AI478" s="367">
        <v>0</v>
      </c>
      <c r="AJ478" s="367">
        <v>0</v>
      </c>
      <c r="AK478" s="367">
        <v>0</v>
      </c>
      <c r="AL478" s="367">
        <v>0</v>
      </c>
      <c r="AM478" s="367">
        <v>0</v>
      </c>
      <c r="AN478" s="367">
        <v>0</v>
      </c>
      <c r="AO478" s="367">
        <v>0</v>
      </c>
      <c r="AP478" s="367">
        <v>0</v>
      </c>
      <c r="AQ478" s="367">
        <v>0</v>
      </c>
      <c r="AR478" s="367">
        <v>0</v>
      </c>
      <c r="AS478" s="367">
        <v>0</v>
      </c>
      <c r="AT478" s="367">
        <v>0</v>
      </c>
      <c r="AU478" s="367">
        <v>0</v>
      </c>
      <c r="AV478" s="367">
        <v>0</v>
      </c>
      <c r="AW478" s="367">
        <v>0</v>
      </c>
      <c r="AX478" s="367">
        <v>0</v>
      </c>
      <c r="AY478" s="367">
        <v>0</v>
      </c>
      <c r="AZ478" s="367">
        <v>0</v>
      </c>
      <c r="BA478" s="367">
        <v>0</v>
      </c>
      <c r="BB478" s="367">
        <v>0</v>
      </c>
      <c r="BC478" s="367">
        <v>0</v>
      </c>
      <c r="BD478" s="367">
        <v>0</v>
      </c>
      <c r="BE478" s="367">
        <v>0</v>
      </c>
      <c r="BF478" s="367">
        <v>0</v>
      </c>
      <c r="BG478" s="367">
        <v>0</v>
      </c>
      <c r="BH478" s="367">
        <v>0</v>
      </c>
      <c r="BI478" s="367">
        <v>0</v>
      </c>
      <c r="BJ478" s="367">
        <v>0</v>
      </c>
      <c r="BK478" s="367">
        <v>0</v>
      </c>
      <c r="BL478" s="367">
        <v>0</v>
      </c>
      <c r="BM478" s="367">
        <v>0</v>
      </c>
      <c r="BN478" s="367">
        <v>0</v>
      </c>
      <c r="BO478" s="367">
        <v>0</v>
      </c>
      <c r="BP478" s="368"/>
      <c r="BQ478" s="355"/>
      <c r="BR478" s="355"/>
      <c r="BS478" s="355"/>
      <c r="BT478" s="355"/>
      <c r="BU478" s="355"/>
      <c r="BV478" s="355"/>
      <c r="BW478" s="355"/>
      <c r="BX478" s="355"/>
      <c r="BY478" s="355"/>
      <c r="BZ478" s="355"/>
      <c r="CA478" s="355"/>
      <c r="CB478" s="355"/>
      <c r="CC478" s="355"/>
      <c r="CD478" s="355"/>
      <c r="CE478" s="355"/>
      <c r="CF478" s="355"/>
      <c r="CG478" s="355"/>
      <c r="CH478" s="355"/>
      <c r="CI478" s="355"/>
      <c r="CJ478" s="355"/>
      <c r="CK478" s="355"/>
      <c r="CL478" s="355"/>
      <c r="CM478" s="355"/>
      <c r="CN478" s="356"/>
    </row>
    <row r="479" spans="2:92" ht="28.2" thickBot="1" x14ac:dyDescent="0.3">
      <c r="B47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9" s="1417" t="s">
        <v>2365</v>
      </c>
      <c r="D479" s="1418" t="s">
        <v>2017</v>
      </c>
      <c r="E479" s="1419" t="s">
        <v>770</v>
      </c>
      <c r="F479" s="1420" t="str">
        <f>VLOOKUP(TBL5_OptBen[[#This Row],[Option Type (defined list)]],'Option Typs_Grps'!B$2:C$47, 2, FALSE)</f>
        <v>Resource Options</v>
      </c>
      <c r="G479" s="1417" t="s">
        <v>1783</v>
      </c>
      <c r="H479" s="1418" t="s">
        <v>975</v>
      </c>
      <c r="I479" s="1421" t="s">
        <v>1497</v>
      </c>
      <c r="J479" s="1422" t="s">
        <v>145</v>
      </c>
      <c r="K479" s="1423">
        <v>2</v>
      </c>
      <c r="L479" s="366"/>
      <c r="M479" s="366"/>
      <c r="N479" s="366"/>
      <c r="O479" s="1552"/>
      <c r="P479" s="1553"/>
      <c r="Q479" s="1554"/>
      <c r="R479" s="1392"/>
      <c r="S479" s="367"/>
      <c r="T479" s="367"/>
      <c r="U479" s="367"/>
      <c r="V479" s="367"/>
      <c r="W479" s="367"/>
      <c r="X479" s="367"/>
      <c r="Y479" s="367"/>
      <c r="Z479" s="367"/>
      <c r="AA479" s="367">
        <v>20</v>
      </c>
      <c r="AB479" s="367">
        <v>20</v>
      </c>
      <c r="AC479" s="367">
        <v>20</v>
      </c>
      <c r="AD479" s="367">
        <v>20</v>
      </c>
      <c r="AE479" s="367">
        <v>20</v>
      </c>
      <c r="AF479" s="367">
        <v>20</v>
      </c>
      <c r="AG479" s="367">
        <v>20</v>
      </c>
      <c r="AH479" s="367">
        <v>20</v>
      </c>
      <c r="AI479" s="367">
        <v>20</v>
      </c>
      <c r="AJ479" s="367">
        <v>20</v>
      </c>
      <c r="AK479" s="367">
        <v>20</v>
      </c>
      <c r="AL479" s="367">
        <v>20</v>
      </c>
      <c r="AM479" s="367">
        <v>20</v>
      </c>
      <c r="AN479" s="367">
        <v>20</v>
      </c>
      <c r="AO479" s="367">
        <v>20</v>
      </c>
      <c r="AP479" s="367">
        <v>20</v>
      </c>
      <c r="AQ479" s="367">
        <v>20</v>
      </c>
      <c r="AR479" s="367">
        <v>20</v>
      </c>
      <c r="AS479" s="367">
        <v>20</v>
      </c>
      <c r="AT479" s="367">
        <v>20</v>
      </c>
      <c r="AU479" s="367">
        <v>20</v>
      </c>
      <c r="AV479" s="367">
        <v>20</v>
      </c>
      <c r="AW479" s="367">
        <v>20</v>
      </c>
      <c r="AX479" s="367">
        <v>20</v>
      </c>
      <c r="AY479" s="367">
        <v>20</v>
      </c>
      <c r="AZ479" s="367">
        <v>20</v>
      </c>
      <c r="BA479" s="367">
        <v>20</v>
      </c>
      <c r="BB479" s="367">
        <v>20</v>
      </c>
      <c r="BC479" s="367">
        <v>20</v>
      </c>
      <c r="BD479" s="367">
        <v>20</v>
      </c>
      <c r="BE479" s="367">
        <v>20</v>
      </c>
      <c r="BF479" s="367">
        <v>20</v>
      </c>
      <c r="BG479" s="367">
        <v>20</v>
      </c>
      <c r="BH479" s="367">
        <v>20</v>
      </c>
      <c r="BI479" s="367">
        <v>20</v>
      </c>
      <c r="BJ479" s="367">
        <v>20</v>
      </c>
      <c r="BK479" s="367">
        <v>20</v>
      </c>
      <c r="BL479" s="367">
        <v>20</v>
      </c>
      <c r="BM479" s="367">
        <v>20</v>
      </c>
      <c r="BN479" s="367">
        <v>20</v>
      </c>
      <c r="BO479" s="367">
        <v>20</v>
      </c>
      <c r="BP479" s="368"/>
      <c r="BQ479" s="355"/>
      <c r="BR479" s="355"/>
      <c r="BS479" s="355"/>
      <c r="BT479" s="355"/>
      <c r="BU479" s="355"/>
      <c r="BV479" s="355"/>
      <c r="BW479" s="355"/>
      <c r="BX479" s="355"/>
      <c r="BY479" s="355"/>
      <c r="BZ479" s="355"/>
      <c r="CA479" s="355"/>
      <c r="CB479" s="355"/>
      <c r="CC479" s="355"/>
      <c r="CD479" s="355"/>
      <c r="CE479" s="355"/>
      <c r="CF479" s="355"/>
      <c r="CG479" s="355"/>
      <c r="CH479" s="355"/>
      <c r="CI479" s="355"/>
      <c r="CJ479" s="355"/>
      <c r="CK479" s="355"/>
      <c r="CL479" s="355"/>
      <c r="CM479" s="355"/>
      <c r="CN479" s="356"/>
    </row>
    <row r="480" spans="2:92" ht="28.2" thickBot="1" x14ac:dyDescent="0.3">
      <c r="B48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0" s="1417" t="s">
        <v>2365</v>
      </c>
      <c r="D480" s="1418" t="s">
        <v>2017</v>
      </c>
      <c r="E480" s="1419" t="s">
        <v>770</v>
      </c>
      <c r="F480" s="1420" t="str">
        <f>VLOOKUP(TBL5_OptBen[[#This Row],[Option Type (defined list)]],'Option Typs_Grps'!B$2:C$47, 2, FALSE)</f>
        <v>Resource Options</v>
      </c>
      <c r="G480" s="1417" t="s">
        <v>1783</v>
      </c>
      <c r="H480" s="1418" t="s">
        <v>975</v>
      </c>
      <c r="I480" s="1421" t="s">
        <v>354</v>
      </c>
      <c r="J480" s="1422" t="s">
        <v>145</v>
      </c>
      <c r="K480" s="1423">
        <v>2</v>
      </c>
      <c r="L480" s="366"/>
      <c r="M480" s="366"/>
      <c r="N480" s="366"/>
      <c r="O480" s="1552"/>
      <c r="P480" s="1553"/>
      <c r="Q480" s="1554"/>
      <c r="R480" s="1392"/>
      <c r="S480" s="367"/>
      <c r="T480" s="367"/>
      <c r="U480" s="367"/>
      <c r="V480" s="367"/>
      <c r="W480" s="367"/>
      <c r="X480" s="367"/>
      <c r="Y480" s="367"/>
      <c r="Z480" s="367"/>
      <c r="AA480" s="367">
        <v>-20</v>
      </c>
      <c r="AB480" s="367">
        <v>-20</v>
      </c>
      <c r="AC480" s="367">
        <v>-20</v>
      </c>
      <c r="AD480" s="367">
        <v>-20</v>
      </c>
      <c r="AE480" s="367">
        <v>-20</v>
      </c>
      <c r="AF480" s="367">
        <v>-20</v>
      </c>
      <c r="AG480" s="367">
        <v>-20</v>
      </c>
      <c r="AH480" s="367">
        <v>-20</v>
      </c>
      <c r="AI480" s="367">
        <v>-20</v>
      </c>
      <c r="AJ480" s="367">
        <v>-20</v>
      </c>
      <c r="AK480" s="367">
        <v>-20</v>
      </c>
      <c r="AL480" s="367">
        <v>-20</v>
      </c>
      <c r="AM480" s="367">
        <v>-20</v>
      </c>
      <c r="AN480" s="367">
        <v>-20</v>
      </c>
      <c r="AO480" s="367">
        <v>-20</v>
      </c>
      <c r="AP480" s="367">
        <v>-20</v>
      </c>
      <c r="AQ480" s="367">
        <v>-20</v>
      </c>
      <c r="AR480" s="367">
        <v>-20</v>
      </c>
      <c r="AS480" s="367">
        <v>-20</v>
      </c>
      <c r="AT480" s="367">
        <v>-20</v>
      </c>
      <c r="AU480" s="367">
        <v>-20</v>
      </c>
      <c r="AV480" s="367">
        <v>-20</v>
      </c>
      <c r="AW480" s="367">
        <v>-20</v>
      </c>
      <c r="AX480" s="367">
        <v>-20</v>
      </c>
      <c r="AY480" s="367">
        <v>-20</v>
      </c>
      <c r="AZ480" s="367">
        <v>-20</v>
      </c>
      <c r="BA480" s="367">
        <v>-20</v>
      </c>
      <c r="BB480" s="367">
        <v>-20</v>
      </c>
      <c r="BC480" s="367">
        <v>-20</v>
      </c>
      <c r="BD480" s="367">
        <v>-20</v>
      </c>
      <c r="BE480" s="367">
        <v>-20</v>
      </c>
      <c r="BF480" s="367">
        <v>-20</v>
      </c>
      <c r="BG480" s="367">
        <v>-20</v>
      </c>
      <c r="BH480" s="367">
        <v>-20</v>
      </c>
      <c r="BI480" s="367">
        <v>-20</v>
      </c>
      <c r="BJ480" s="367">
        <v>-20</v>
      </c>
      <c r="BK480" s="367">
        <v>-20</v>
      </c>
      <c r="BL480" s="367">
        <v>-20</v>
      </c>
      <c r="BM480" s="367">
        <v>-20</v>
      </c>
      <c r="BN480" s="367">
        <v>-20</v>
      </c>
      <c r="BO480" s="367">
        <v>-20</v>
      </c>
      <c r="BP480" s="368"/>
      <c r="BQ480" s="355"/>
      <c r="BR480" s="355"/>
      <c r="BS480" s="355"/>
      <c r="BT480" s="355"/>
      <c r="BU480" s="355"/>
      <c r="BV480" s="355"/>
      <c r="BW480" s="355"/>
      <c r="BX480" s="355"/>
      <c r="BY480" s="355"/>
      <c r="BZ480" s="355"/>
      <c r="CA480" s="355"/>
      <c r="CB480" s="355"/>
      <c r="CC480" s="355"/>
      <c r="CD480" s="355"/>
      <c r="CE480" s="355"/>
      <c r="CF480" s="355"/>
      <c r="CG480" s="355"/>
      <c r="CH480" s="355"/>
      <c r="CI480" s="355"/>
      <c r="CJ480" s="355"/>
      <c r="CK480" s="355"/>
      <c r="CL480" s="355"/>
      <c r="CM480" s="355"/>
      <c r="CN480" s="356"/>
    </row>
    <row r="481" spans="2:92" ht="28.2" thickBot="1" x14ac:dyDescent="0.3">
      <c r="B48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1" s="1417" t="s">
        <v>2366</v>
      </c>
      <c r="D481" s="1418" t="s">
        <v>2018</v>
      </c>
      <c r="E481" s="1419" t="s">
        <v>766</v>
      </c>
      <c r="F481" s="1420" t="str">
        <f>VLOOKUP(TBL5_OptBen[[#This Row],[Option Type (defined list)]],'Option Typs_Grps'!B$2:C$47, 2, FALSE)</f>
        <v>Resource Options</v>
      </c>
      <c r="G481" s="1417" t="s">
        <v>1783</v>
      </c>
      <c r="H481" s="1418" t="s">
        <v>975</v>
      </c>
      <c r="I481" s="1421" t="s">
        <v>354</v>
      </c>
      <c r="J481" s="1422" t="s">
        <v>145</v>
      </c>
      <c r="K481" s="1423">
        <v>2</v>
      </c>
      <c r="L481" s="366"/>
      <c r="M481" s="366"/>
      <c r="N481" s="366"/>
      <c r="O481" s="1552"/>
      <c r="P481" s="1553"/>
      <c r="Q481" s="1554"/>
      <c r="R481" s="1392"/>
      <c r="S481" s="367"/>
      <c r="T481" s="367"/>
      <c r="U481" s="367"/>
      <c r="V481" s="367"/>
      <c r="W481" s="367"/>
      <c r="X481" s="367"/>
      <c r="Y481" s="367"/>
      <c r="Z481" s="367"/>
      <c r="AA481" s="367">
        <v>20</v>
      </c>
      <c r="AB481" s="367">
        <v>20</v>
      </c>
      <c r="AC481" s="367">
        <v>20</v>
      </c>
      <c r="AD481" s="367">
        <v>20</v>
      </c>
      <c r="AE481" s="367">
        <v>20</v>
      </c>
      <c r="AF481" s="367">
        <v>20</v>
      </c>
      <c r="AG481" s="367">
        <v>60</v>
      </c>
      <c r="AH481" s="367">
        <v>60</v>
      </c>
      <c r="AI481" s="367">
        <v>60</v>
      </c>
      <c r="AJ481" s="367">
        <v>60</v>
      </c>
      <c r="AK481" s="367">
        <v>60</v>
      </c>
      <c r="AL481" s="367">
        <v>60</v>
      </c>
      <c r="AM481" s="367">
        <v>60</v>
      </c>
      <c r="AN481" s="367">
        <v>60</v>
      </c>
      <c r="AO481" s="367">
        <v>60</v>
      </c>
      <c r="AP481" s="367">
        <v>60</v>
      </c>
      <c r="AQ481" s="367">
        <v>60</v>
      </c>
      <c r="AR481" s="367">
        <v>60</v>
      </c>
      <c r="AS481" s="367">
        <v>60</v>
      </c>
      <c r="AT481" s="367">
        <v>60</v>
      </c>
      <c r="AU481" s="367">
        <v>60</v>
      </c>
      <c r="AV481" s="367">
        <v>60</v>
      </c>
      <c r="AW481" s="367">
        <v>60</v>
      </c>
      <c r="AX481" s="367">
        <v>60</v>
      </c>
      <c r="AY481" s="367">
        <v>60</v>
      </c>
      <c r="AZ481" s="367">
        <v>60</v>
      </c>
      <c r="BA481" s="367">
        <v>60</v>
      </c>
      <c r="BB481" s="367">
        <v>60</v>
      </c>
      <c r="BC481" s="367">
        <v>60</v>
      </c>
      <c r="BD481" s="367">
        <v>60</v>
      </c>
      <c r="BE481" s="367">
        <v>60</v>
      </c>
      <c r="BF481" s="367">
        <v>60</v>
      </c>
      <c r="BG481" s="367">
        <v>60</v>
      </c>
      <c r="BH481" s="367">
        <v>60</v>
      </c>
      <c r="BI481" s="367">
        <v>60</v>
      </c>
      <c r="BJ481" s="367">
        <v>60</v>
      </c>
      <c r="BK481" s="367">
        <v>60</v>
      </c>
      <c r="BL481" s="367">
        <v>60</v>
      </c>
      <c r="BM481" s="367">
        <v>60</v>
      </c>
      <c r="BN481" s="367">
        <v>60</v>
      </c>
      <c r="BO481" s="367">
        <v>60</v>
      </c>
      <c r="BP481" s="368"/>
      <c r="BQ481" s="355"/>
      <c r="BR481" s="355"/>
      <c r="BS481" s="355"/>
      <c r="BT481" s="355"/>
      <c r="BU481" s="355"/>
      <c r="BV481" s="355"/>
      <c r="BW481" s="355"/>
      <c r="BX481" s="355"/>
      <c r="BY481" s="355"/>
      <c r="BZ481" s="355"/>
      <c r="CA481" s="355"/>
      <c r="CB481" s="355"/>
      <c r="CC481" s="355"/>
      <c r="CD481" s="355"/>
      <c r="CE481" s="355"/>
      <c r="CF481" s="355"/>
      <c r="CG481" s="355"/>
      <c r="CH481" s="355"/>
      <c r="CI481" s="355"/>
      <c r="CJ481" s="355"/>
      <c r="CK481" s="355"/>
      <c r="CL481" s="355"/>
      <c r="CM481" s="355"/>
      <c r="CN481" s="356"/>
    </row>
    <row r="482" spans="2:92" ht="28.2" thickBot="1" x14ac:dyDescent="0.3">
      <c r="B48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2" s="1417" t="s">
        <v>2367</v>
      </c>
      <c r="D482" s="1418" t="s">
        <v>2368</v>
      </c>
      <c r="E482" s="1419" t="s">
        <v>768</v>
      </c>
      <c r="F482" s="1420" t="str">
        <f>VLOOKUP(TBL5_OptBen[[#This Row],[Option Type (defined list)]],'Option Typs_Grps'!B$2:C$47, 2, FALSE)</f>
        <v>Resource Options</v>
      </c>
      <c r="G482" s="1417" t="s">
        <v>1783</v>
      </c>
      <c r="H482" s="1418" t="s">
        <v>975</v>
      </c>
      <c r="I482" s="1421" t="s">
        <v>354</v>
      </c>
      <c r="J482" s="1422" t="s">
        <v>145</v>
      </c>
      <c r="K482" s="1423">
        <v>2</v>
      </c>
      <c r="L482" s="366"/>
      <c r="M482" s="366"/>
      <c r="N482" s="366"/>
      <c r="O482" s="1552"/>
      <c r="P482" s="1553"/>
      <c r="Q482" s="1554"/>
      <c r="R482" s="1392"/>
      <c r="S482" s="367"/>
      <c r="T482" s="367"/>
      <c r="U482" s="367"/>
      <c r="V482" s="367"/>
      <c r="W482" s="367"/>
      <c r="X482" s="367"/>
      <c r="Y482" s="367"/>
      <c r="Z482" s="367"/>
      <c r="AA482" s="367"/>
      <c r="AB482" s="367"/>
      <c r="AC482" s="367"/>
      <c r="AD482" s="367"/>
      <c r="AE482" s="367"/>
      <c r="AF482" s="367"/>
      <c r="AG482" s="367">
        <v>-30.574790768500002</v>
      </c>
      <c r="AH482" s="367"/>
      <c r="AI482" s="367"/>
      <c r="AJ482" s="367"/>
      <c r="AK482" s="367"/>
      <c r="AL482" s="367">
        <v>-13.0565156325</v>
      </c>
      <c r="AM482" s="367">
        <v>-3.1900081325</v>
      </c>
      <c r="AN482" s="367"/>
      <c r="AO482" s="367"/>
      <c r="AP482" s="367"/>
      <c r="AQ482" s="367"/>
      <c r="AR482" s="367"/>
      <c r="AS482" s="367"/>
      <c r="AT482" s="367"/>
      <c r="AU482" s="367"/>
      <c r="AV482" s="367"/>
      <c r="AW482" s="367"/>
      <c r="AX482" s="367"/>
      <c r="AY482" s="367"/>
      <c r="AZ482" s="367"/>
      <c r="BA482" s="367"/>
      <c r="BB482" s="367"/>
      <c r="BC482" s="367"/>
      <c r="BD482" s="367"/>
      <c r="BE482" s="367"/>
      <c r="BF482" s="367"/>
      <c r="BG482" s="367"/>
      <c r="BH482" s="367"/>
      <c r="BI482" s="367"/>
      <c r="BJ482" s="367"/>
      <c r="BK482" s="367"/>
      <c r="BL482" s="367"/>
      <c r="BM482" s="367"/>
      <c r="BN482" s="367"/>
      <c r="BO482" s="367"/>
      <c r="BP482" s="368"/>
      <c r="BQ482" s="355"/>
      <c r="BR482" s="355"/>
      <c r="BS482" s="355"/>
      <c r="BT482" s="355"/>
      <c r="BU482" s="355"/>
      <c r="BV482" s="355"/>
      <c r="BW482" s="355"/>
      <c r="BX482" s="355"/>
      <c r="BY482" s="355"/>
      <c r="BZ482" s="355"/>
      <c r="CA482" s="355"/>
      <c r="CB482" s="355"/>
      <c r="CC482" s="355"/>
      <c r="CD482" s="355"/>
      <c r="CE482" s="355"/>
      <c r="CF482" s="355"/>
      <c r="CG482" s="355"/>
      <c r="CH482" s="355"/>
      <c r="CI482" s="355"/>
      <c r="CJ482" s="355"/>
      <c r="CK482" s="355"/>
      <c r="CL482" s="355"/>
      <c r="CM482" s="355"/>
      <c r="CN482" s="356"/>
    </row>
    <row r="483" spans="2:92" ht="28.2" thickBot="1" x14ac:dyDescent="0.3">
      <c r="B48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3" s="1417" t="s">
        <v>2367</v>
      </c>
      <c r="D483" s="1418" t="s">
        <v>2368</v>
      </c>
      <c r="E483" s="1419" t="s">
        <v>768</v>
      </c>
      <c r="F483" s="1420" t="str">
        <f>VLOOKUP(TBL5_OptBen[[#This Row],[Option Type (defined list)]],'Option Typs_Grps'!B$2:C$47, 2, FALSE)</f>
        <v>Resource Options</v>
      </c>
      <c r="G483" s="1417" t="s">
        <v>1783</v>
      </c>
      <c r="H483" s="1418" t="s">
        <v>975</v>
      </c>
      <c r="I483" s="1421" t="s">
        <v>354</v>
      </c>
      <c r="J483" s="1422" t="s">
        <v>145</v>
      </c>
      <c r="K483" s="1423">
        <v>2</v>
      </c>
      <c r="L483" s="366"/>
      <c r="M483" s="366"/>
      <c r="N483" s="366"/>
      <c r="O483" s="1552"/>
      <c r="P483" s="1553"/>
      <c r="Q483" s="1554"/>
      <c r="R483" s="1392"/>
      <c r="S483" s="367"/>
      <c r="T483" s="367"/>
      <c r="U483" s="367"/>
      <c r="V483" s="367"/>
      <c r="W483" s="367"/>
      <c r="X483" s="367"/>
      <c r="Y483" s="367"/>
      <c r="Z483" s="367"/>
      <c r="AA483" s="367"/>
      <c r="AB483" s="367"/>
      <c r="AC483" s="367"/>
      <c r="AD483" s="367"/>
      <c r="AE483" s="367"/>
      <c r="AF483" s="367"/>
      <c r="AG483" s="367">
        <v>-9.4252092315000002</v>
      </c>
      <c r="AH483" s="367">
        <v>-40</v>
      </c>
      <c r="AI483" s="367">
        <v>-40</v>
      </c>
      <c r="AJ483" s="367">
        <v>-40</v>
      </c>
      <c r="AK483" s="367">
        <v>-40</v>
      </c>
      <c r="AL483" s="367">
        <v>-26.943484367500002</v>
      </c>
      <c r="AM483" s="367">
        <v>-26.809991867499999</v>
      </c>
      <c r="AN483" s="367">
        <v>-30.427508892599999</v>
      </c>
      <c r="AO483" s="367">
        <v>-24.858229725899999</v>
      </c>
      <c r="AP483" s="367">
        <v>-19.903460559199999</v>
      </c>
      <c r="AQ483" s="367">
        <v>-19.574988059199999</v>
      </c>
      <c r="AR483" s="367">
        <v>-19.130745559200001</v>
      </c>
      <c r="AS483" s="367">
        <v>-18.250193059200001</v>
      </c>
      <c r="AT483" s="367">
        <v>-18.391260559199999</v>
      </c>
      <c r="AU483" s="367">
        <v>-17.673848059200001</v>
      </c>
      <c r="AV483" s="367">
        <v>0</v>
      </c>
      <c r="AW483" s="367">
        <v>-16.308343059199998</v>
      </c>
      <c r="AX483" s="367">
        <v>-16.3871905592</v>
      </c>
      <c r="AY483" s="367">
        <v>-15.674598059199999</v>
      </c>
      <c r="AZ483" s="367">
        <v>-15.527005559199999</v>
      </c>
      <c r="BA483" s="367">
        <v>0</v>
      </c>
      <c r="BB483" s="367">
        <v>-15.0928205592</v>
      </c>
      <c r="BC483" s="367">
        <v>0</v>
      </c>
      <c r="BD483" s="367">
        <v>-13.599445559199999</v>
      </c>
      <c r="BE483" s="367">
        <v>0</v>
      </c>
      <c r="BF483" s="367">
        <v>0</v>
      </c>
      <c r="BG483" s="367">
        <v>-13.068228059200001</v>
      </c>
      <c r="BH483" s="367">
        <v>0</v>
      </c>
      <c r="BI483" s="367">
        <v>0</v>
      </c>
      <c r="BJ483" s="367">
        <v>0</v>
      </c>
      <c r="BK483" s="367">
        <v>-10.922168059200001</v>
      </c>
      <c r="BL483" s="367">
        <v>0</v>
      </c>
      <c r="BM483" s="367">
        <v>-10.1164930592</v>
      </c>
      <c r="BN483" s="367">
        <v>-9.9423505591999994</v>
      </c>
      <c r="BO483" s="367">
        <v>-9.6900680591999997</v>
      </c>
      <c r="BP483" s="368"/>
      <c r="BQ483" s="355"/>
      <c r="BR483" s="355"/>
      <c r="BS483" s="355"/>
      <c r="BT483" s="355"/>
      <c r="BU483" s="355"/>
      <c r="BV483" s="355"/>
      <c r="BW483" s="355"/>
      <c r="BX483" s="355"/>
      <c r="BY483" s="355"/>
      <c r="BZ483" s="355"/>
      <c r="CA483" s="355"/>
      <c r="CB483" s="355"/>
      <c r="CC483" s="355"/>
      <c r="CD483" s="355"/>
      <c r="CE483" s="355"/>
      <c r="CF483" s="355"/>
      <c r="CG483" s="355"/>
      <c r="CH483" s="355"/>
      <c r="CI483" s="355"/>
      <c r="CJ483" s="355"/>
      <c r="CK483" s="355"/>
      <c r="CL483" s="355"/>
      <c r="CM483" s="355"/>
      <c r="CN483" s="356"/>
    </row>
    <row r="484" spans="2:92" ht="28.2" thickBot="1" x14ac:dyDescent="0.3">
      <c r="B48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4" s="1417" t="s">
        <v>2367</v>
      </c>
      <c r="D484" s="1418" t="s">
        <v>2368</v>
      </c>
      <c r="E484" s="1419" t="s">
        <v>768</v>
      </c>
      <c r="F484" s="1420" t="str">
        <f>VLOOKUP(TBL5_OptBen[[#This Row],[Option Type (defined list)]],'Option Typs_Grps'!B$2:C$47, 2, FALSE)</f>
        <v>Resource Options</v>
      </c>
      <c r="G484" s="1417" t="s">
        <v>1783</v>
      </c>
      <c r="H484" s="1418" t="s">
        <v>975</v>
      </c>
      <c r="I484" s="1421" t="s">
        <v>1509</v>
      </c>
      <c r="J484" s="1422" t="s">
        <v>145</v>
      </c>
      <c r="K484" s="1423">
        <v>2</v>
      </c>
      <c r="L484" s="366"/>
      <c r="M484" s="366"/>
      <c r="N484" s="366"/>
      <c r="O484" s="1552"/>
      <c r="P484" s="1553"/>
      <c r="Q484" s="1554"/>
      <c r="R484" s="1392"/>
      <c r="S484" s="367"/>
      <c r="T484" s="367"/>
      <c r="U484" s="367"/>
      <c r="V484" s="367"/>
      <c r="W484" s="367"/>
      <c r="X484" s="367"/>
      <c r="Y484" s="367"/>
      <c r="Z484" s="367"/>
      <c r="AA484" s="367"/>
      <c r="AB484" s="367"/>
      <c r="AC484" s="367"/>
      <c r="AD484" s="367"/>
      <c r="AE484" s="367"/>
      <c r="AF484" s="367"/>
      <c r="AG484" s="367">
        <v>40</v>
      </c>
      <c r="AH484" s="367">
        <v>40</v>
      </c>
      <c r="AI484" s="367">
        <v>40</v>
      </c>
      <c r="AJ484" s="367">
        <v>40</v>
      </c>
      <c r="AK484" s="367">
        <v>40</v>
      </c>
      <c r="AL484" s="367">
        <v>40</v>
      </c>
      <c r="AM484" s="367">
        <v>30</v>
      </c>
      <c r="AN484" s="367">
        <v>30.427508892599999</v>
      </c>
      <c r="AO484" s="367">
        <v>24.858229725899999</v>
      </c>
      <c r="AP484" s="367">
        <v>19.903460559199999</v>
      </c>
      <c r="AQ484" s="367">
        <v>19.574988059199999</v>
      </c>
      <c r="AR484" s="367">
        <v>19.130745559200001</v>
      </c>
      <c r="AS484" s="367">
        <v>18.250193059200001</v>
      </c>
      <c r="AT484" s="367">
        <v>18.391260559199999</v>
      </c>
      <c r="AU484" s="367">
        <v>17.673848059200001</v>
      </c>
      <c r="AV484" s="367">
        <v>0</v>
      </c>
      <c r="AW484" s="367">
        <v>16.308343059199998</v>
      </c>
      <c r="AX484" s="367">
        <v>16.3871905592</v>
      </c>
      <c r="AY484" s="367">
        <v>15.674598059199999</v>
      </c>
      <c r="AZ484" s="367">
        <v>15.527005559199999</v>
      </c>
      <c r="BA484" s="367">
        <v>0</v>
      </c>
      <c r="BB484" s="367">
        <v>15.0928205592</v>
      </c>
      <c r="BC484" s="367">
        <v>0</v>
      </c>
      <c r="BD484" s="367">
        <v>13.599445559199999</v>
      </c>
      <c r="BE484" s="367">
        <v>0</v>
      </c>
      <c r="BF484" s="367">
        <v>0</v>
      </c>
      <c r="BG484" s="367">
        <v>13.068228059200001</v>
      </c>
      <c r="BH484" s="367">
        <v>0</v>
      </c>
      <c r="BI484" s="367">
        <v>0</v>
      </c>
      <c r="BJ484" s="367">
        <v>0</v>
      </c>
      <c r="BK484" s="367">
        <v>10.922168059200001</v>
      </c>
      <c r="BL484" s="367">
        <v>0</v>
      </c>
      <c r="BM484" s="367">
        <v>10.1164930592</v>
      </c>
      <c r="BN484" s="367">
        <v>9.9423505591999994</v>
      </c>
      <c r="BO484" s="367">
        <v>9.6900680591999997</v>
      </c>
      <c r="BP484" s="368"/>
      <c r="BQ484" s="355"/>
      <c r="BR484" s="355"/>
      <c r="BS484" s="355"/>
      <c r="BT484" s="355"/>
      <c r="BU484" s="355"/>
      <c r="BV484" s="355"/>
      <c r="BW484" s="355"/>
      <c r="BX484" s="355"/>
      <c r="BY484" s="355"/>
      <c r="BZ484" s="355"/>
      <c r="CA484" s="355"/>
      <c r="CB484" s="355"/>
      <c r="CC484" s="355"/>
      <c r="CD484" s="355"/>
      <c r="CE484" s="355"/>
      <c r="CF484" s="355"/>
      <c r="CG484" s="355"/>
      <c r="CH484" s="355"/>
      <c r="CI484" s="355"/>
      <c r="CJ484" s="355"/>
      <c r="CK484" s="355"/>
      <c r="CL484" s="355"/>
      <c r="CM484" s="355"/>
      <c r="CN484" s="356"/>
    </row>
    <row r="485" spans="2:92" ht="28.2" thickBot="1" x14ac:dyDescent="0.3">
      <c r="B485"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5" s="1417" t="s">
        <v>2369</v>
      </c>
      <c r="D485" s="1418" t="s">
        <v>2370</v>
      </c>
      <c r="E485" s="1419" t="s">
        <v>768</v>
      </c>
      <c r="F485" s="1420" t="str">
        <f>VLOOKUP(TBL5_OptBen[[#This Row],[Option Type (defined list)]],'Option Typs_Grps'!B$2:C$47, 2, FALSE)</f>
        <v>Resource Options</v>
      </c>
      <c r="G485" s="1417" t="s">
        <v>1783</v>
      </c>
      <c r="H485" s="1418" t="s">
        <v>975</v>
      </c>
      <c r="I485" s="1421" t="s">
        <v>1509</v>
      </c>
      <c r="J485" s="1422" t="s">
        <v>145</v>
      </c>
      <c r="K485" s="1423">
        <v>2</v>
      </c>
      <c r="L485" s="366"/>
      <c r="M485" s="366"/>
      <c r="N485" s="366"/>
      <c r="O485" s="1552"/>
      <c r="P485" s="1553"/>
      <c r="Q485" s="1554"/>
      <c r="R485" s="1392"/>
      <c r="S485" s="367"/>
      <c r="T485" s="367"/>
      <c r="U485" s="367"/>
      <c r="V485" s="367"/>
      <c r="W485" s="367"/>
      <c r="X485" s="367"/>
      <c r="Y485" s="367"/>
      <c r="Z485" s="367"/>
      <c r="AA485" s="367"/>
      <c r="AB485" s="367"/>
      <c r="AC485" s="367"/>
      <c r="AD485" s="367"/>
      <c r="AE485" s="367"/>
      <c r="AF485" s="367"/>
      <c r="AG485" s="367">
        <v>0</v>
      </c>
      <c r="AH485" s="367">
        <v>0</v>
      </c>
      <c r="AI485" s="367">
        <v>0</v>
      </c>
      <c r="AJ485" s="367">
        <v>0</v>
      </c>
      <c r="AK485" s="367">
        <v>0</v>
      </c>
      <c r="AL485" s="367">
        <v>0</v>
      </c>
      <c r="AM485" s="367">
        <v>0</v>
      </c>
      <c r="AN485" s="367">
        <v>0</v>
      </c>
      <c r="AO485" s="367">
        <v>0</v>
      </c>
      <c r="AP485" s="367">
        <v>0</v>
      </c>
      <c r="AQ485" s="367">
        <v>0</v>
      </c>
      <c r="AR485" s="367">
        <v>0</v>
      </c>
      <c r="AS485" s="367">
        <v>0</v>
      </c>
      <c r="AT485" s="367">
        <v>0</v>
      </c>
      <c r="AU485" s="367">
        <v>0</v>
      </c>
      <c r="AV485" s="367">
        <v>17.709535559199999</v>
      </c>
      <c r="AW485" s="367">
        <v>0</v>
      </c>
      <c r="AX485" s="367">
        <v>0</v>
      </c>
      <c r="AY485" s="367">
        <v>0</v>
      </c>
      <c r="AZ485" s="367">
        <v>0</v>
      </c>
      <c r="BA485" s="367">
        <v>14.8806930592</v>
      </c>
      <c r="BB485" s="367">
        <v>0</v>
      </c>
      <c r="BC485" s="367">
        <v>13.9326880592</v>
      </c>
      <c r="BD485" s="367">
        <v>0</v>
      </c>
      <c r="BE485" s="367">
        <v>13.5768330592</v>
      </c>
      <c r="BF485" s="367">
        <v>13.1714505592</v>
      </c>
      <c r="BG485" s="367">
        <v>0</v>
      </c>
      <c r="BH485" s="367">
        <v>12.6390855592</v>
      </c>
      <c r="BI485" s="367">
        <v>12.2178830592</v>
      </c>
      <c r="BJ485" s="367">
        <v>11.454830559199999</v>
      </c>
      <c r="BK485" s="367">
        <v>0</v>
      </c>
      <c r="BL485" s="367">
        <v>10.5475755592</v>
      </c>
      <c r="BM485" s="367">
        <v>0</v>
      </c>
      <c r="BN485" s="367">
        <v>0</v>
      </c>
      <c r="BO485" s="367">
        <v>0</v>
      </c>
      <c r="BP485" s="368"/>
      <c r="BQ485" s="355"/>
      <c r="BR485" s="355"/>
      <c r="BS485" s="355"/>
      <c r="BT485" s="355"/>
      <c r="BU485" s="355"/>
      <c r="BV485" s="355"/>
      <c r="BW485" s="355"/>
      <c r="BX485" s="355"/>
      <c r="BY485" s="355"/>
      <c r="BZ485" s="355"/>
      <c r="CA485" s="355"/>
      <c r="CB485" s="355"/>
      <c r="CC485" s="355"/>
      <c r="CD485" s="355"/>
      <c r="CE485" s="355"/>
      <c r="CF485" s="355"/>
      <c r="CG485" s="355"/>
      <c r="CH485" s="355"/>
      <c r="CI485" s="355"/>
      <c r="CJ485" s="355"/>
      <c r="CK485" s="355"/>
      <c r="CL485" s="355"/>
      <c r="CM485" s="355"/>
      <c r="CN485" s="356"/>
    </row>
    <row r="486" spans="2:92" ht="28.2" thickBot="1" x14ac:dyDescent="0.3">
      <c r="B486"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6" s="1417" t="s">
        <v>2369</v>
      </c>
      <c r="D486" s="1418" t="s">
        <v>2370</v>
      </c>
      <c r="E486" s="1419" t="s">
        <v>768</v>
      </c>
      <c r="F486" s="1420" t="str">
        <f>VLOOKUP(TBL5_OptBen[[#This Row],[Option Type (defined list)]],'Option Typs_Grps'!B$2:C$47, 2, FALSE)</f>
        <v>Resource Options</v>
      </c>
      <c r="G486" s="1417" t="s">
        <v>1783</v>
      </c>
      <c r="H486" s="1418" t="s">
        <v>975</v>
      </c>
      <c r="I486" s="1421" t="s">
        <v>354</v>
      </c>
      <c r="J486" s="1422" t="s">
        <v>145</v>
      </c>
      <c r="K486" s="1423">
        <v>2</v>
      </c>
      <c r="L486" s="366"/>
      <c r="M486" s="366"/>
      <c r="N486" s="366"/>
      <c r="O486" s="1552"/>
      <c r="P486" s="1553"/>
      <c r="Q486" s="1554"/>
      <c r="R486" s="1392"/>
      <c r="S486" s="367"/>
      <c r="T486" s="367"/>
      <c r="U486" s="367"/>
      <c r="V486" s="367"/>
      <c r="W486" s="367"/>
      <c r="X486" s="367"/>
      <c r="Y486" s="367"/>
      <c r="Z486" s="367"/>
      <c r="AA486" s="367"/>
      <c r="AB486" s="367"/>
      <c r="AC486" s="367"/>
      <c r="AD486" s="367"/>
      <c r="AE486" s="367"/>
      <c r="AF486" s="367"/>
      <c r="AG486" s="367">
        <v>0</v>
      </c>
      <c r="AH486" s="367">
        <v>0</v>
      </c>
      <c r="AI486" s="367">
        <v>0</v>
      </c>
      <c r="AJ486" s="367">
        <v>0</v>
      </c>
      <c r="AK486" s="367">
        <v>0</v>
      </c>
      <c r="AL486" s="367">
        <v>0</v>
      </c>
      <c r="AM486" s="367">
        <v>0</v>
      </c>
      <c r="AN486" s="367">
        <v>0</v>
      </c>
      <c r="AO486" s="367">
        <v>0</v>
      </c>
      <c r="AP486" s="367">
        <v>0</v>
      </c>
      <c r="AQ486" s="367">
        <v>0</v>
      </c>
      <c r="AR486" s="367">
        <v>0</v>
      </c>
      <c r="AS486" s="367">
        <v>0</v>
      </c>
      <c r="AT486" s="367">
        <v>0</v>
      </c>
      <c r="AU486" s="367">
        <v>0</v>
      </c>
      <c r="AV486" s="367">
        <v>-17.709535559199999</v>
      </c>
      <c r="AW486" s="367">
        <v>0</v>
      </c>
      <c r="AX486" s="367">
        <v>0</v>
      </c>
      <c r="AY486" s="367">
        <v>0</v>
      </c>
      <c r="AZ486" s="367">
        <v>0</v>
      </c>
      <c r="BA486" s="367">
        <v>-14.8806930592</v>
      </c>
      <c r="BB486" s="367">
        <v>0</v>
      </c>
      <c r="BC486" s="367">
        <v>-13.9326880592</v>
      </c>
      <c r="BD486" s="367">
        <v>0</v>
      </c>
      <c r="BE486" s="367">
        <v>-13.5768330592</v>
      </c>
      <c r="BF486" s="367">
        <v>-13.1714505592</v>
      </c>
      <c r="BG486" s="367">
        <v>0</v>
      </c>
      <c r="BH486" s="367">
        <v>-12.6390855592</v>
      </c>
      <c r="BI486" s="367">
        <v>-12.2178830592</v>
      </c>
      <c r="BJ486" s="367">
        <v>-11.454830559199999</v>
      </c>
      <c r="BK486" s="367">
        <v>0</v>
      </c>
      <c r="BL486" s="367">
        <v>-10.5475755592</v>
      </c>
      <c r="BM486" s="367">
        <v>0</v>
      </c>
      <c r="BN486" s="367">
        <v>0</v>
      </c>
      <c r="BO486" s="367">
        <v>0</v>
      </c>
      <c r="BP486" s="368"/>
      <c r="BQ486" s="355"/>
      <c r="BR486" s="355"/>
      <c r="BS486" s="355"/>
      <c r="BT486" s="355"/>
      <c r="BU486" s="355"/>
      <c r="BV486" s="355"/>
      <c r="BW486" s="355"/>
      <c r="BX486" s="355"/>
      <c r="BY486" s="355"/>
      <c r="BZ486" s="355"/>
      <c r="CA486" s="355"/>
      <c r="CB486" s="355"/>
      <c r="CC486" s="355"/>
      <c r="CD486" s="355"/>
      <c r="CE486" s="355"/>
      <c r="CF486" s="355"/>
      <c r="CG486" s="355"/>
      <c r="CH486" s="355"/>
      <c r="CI486" s="355"/>
      <c r="CJ486" s="355"/>
      <c r="CK486" s="355"/>
      <c r="CL486" s="355"/>
      <c r="CM486" s="355"/>
      <c r="CN486" s="356"/>
    </row>
    <row r="487" spans="2:92" ht="28.2" thickBot="1" x14ac:dyDescent="0.3">
      <c r="B487"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87" s="1417" t="s">
        <v>2371</v>
      </c>
      <c r="D487" s="1418" t="s">
        <v>2013</v>
      </c>
      <c r="E487" s="1419" t="s">
        <v>774</v>
      </c>
      <c r="F487" s="1420" t="str">
        <f>VLOOKUP(TBL5_OptBen[[#This Row],[Option Type (defined list)]],'Option Typs_Grps'!B$2:C$47, 2, FALSE)</f>
        <v>Distribution Options</v>
      </c>
      <c r="G487" s="1417" t="s">
        <v>1783</v>
      </c>
      <c r="H487" s="1418" t="s">
        <v>975</v>
      </c>
      <c r="I487" s="1421" t="s">
        <v>1497</v>
      </c>
      <c r="J487" s="1422" t="s">
        <v>145</v>
      </c>
      <c r="K487" s="1423">
        <v>2</v>
      </c>
      <c r="L487" s="366"/>
      <c r="M487" s="366"/>
      <c r="N487" s="366"/>
      <c r="O487" s="1552"/>
      <c r="P487" s="1553"/>
      <c r="Q487" s="1554"/>
      <c r="R487" s="1392"/>
      <c r="S487" s="367"/>
      <c r="T487" s="367"/>
      <c r="U487" s="367"/>
      <c r="V487" s="367">
        <v>15</v>
      </c>
      <c r="W487" s="367">
        <v>15</v>
      </c>
      <c r="X487" s="367">
        <v>15</v>
      </c>
      <c r="Y487" s="367">
        <v>14.2442723355</v>
      </c>
      <c r="Z487" s="367">
        <v>12.257596447399999</v>
      </c>
      <c r="AA487" s="367">
        <v>5.4852805591999996</v>
      </c>
      <c r="AB487" s="367">
        <v>9.3174005591999993</v>
      </c>
      <c r="AC487" s="367">
        <v>10.201130559199999</v>
      </c>
      <c r="AD487" s="367">
        <v>11.5149705592</v>
      </c>
      <c r="AE487" s="367">
        <v>13.1230805592</v>
      </c>
      <c r="AF487" s="367">
        <v>0</v>
      </c>
      <c r="AG487" s="367">
        <v>0</v>
      </c>
      <c r="AH487" s="367">
        <v>0</v>
      </c>
      <c r="AI487" s="367">
        <v>0</v>
      </c>
      <c r="AJ487" s="367">
        <v>0</v>
      </c>
      <c r="AK487" s="367">
        <v>0</v>
      </c>
      <c r="AL487" s="367">
        <v>0</v>
      </c>
      <c r="AM487" s="367">
        <v>0</v>
      </c>
      <c r="AN487" s="367">
        <v>0</v>
      </c>
      <c r="AO487" s="367">
        <v>0</v>
      </c>
      <c r="AP487" s="367">
        <v>0</v>
      </c>
      <c r="AQ487" s="367">
        <v>0</v>
      </c>
      <c r="AR487" s="367">
        <v>0</v>
      </c>
      <c r="AS487" s="367">
        <v>0</v>
      </c>
      <c r="AT487" s="367">
        <v>0</v>
      </c>
      <c r="AU487" s="367">
        <v>0</v>
      </c>
      <c r="AV487" s="367">
        <v>0</v>
      </c>
      <c r="AW487" s="367">
        <v>0</v>
      </c>
      <c r="AX487" s="367">
        <v>0</v>
      </c>
      <c r="AY487" s="367">
        <v>0</v>
      </c>
      <c r="AZ487" s="367">
        <v>0</v>
      </c>
      <c r="BA487" s="367">
        <v>0</v>
      </c>
      <c r="BB487" s="367">
        <v>0</v>
      </c>
      <c r="BC487" s="367">
        <v>0</v>
      </c>
      <c r="BD487" s="367">
        <v>0</v>
      </c>
      <c r="BE487" s="367">
        <v>0</v>
      </c>
      <c r="BF487" s="367">
        <v>0</v>
      </c>
      <c r="BG487" s="367">
        <v>0</v>
      </c>
      <c r="BH487" s="367">
        <v>0</v>
      </c>
      <c r="BI487" s="367">
        <v>0</v>
      </c>
      <c r="BJ487" s="367">
        <v>0</v>
      </c>
      <c r="BK487" s="367">
        <v>0</v>
      </c>
      <c r="BL487" s="367">
        <v>0</v>
      </c>
      <c r="BM487" s="367">
        <v>0</v>
      </c>
      <c r="BN487" s="367">
        <v>0</v>
      </c>
      <c r="BO487" s="367">
        <v>0</v>
      </c>
      <c r="BP487" s="368"/>
      <c r="BQ487" s="355"/>
      <c r="BR487" s="355"/>
      <c r="BS487" s="355"/>
      <c r="BT487" s="355"/>
      <c r="BU487" s="355"/>
      <c r="BV487" s="355"/>
      <c r="BW487" s="355"/>
      <c r="BX487" s="355"/>
      <c r="BY487" s="355"/>
      <c r="BZ487" s="355"/>
      <c r="CA487" s="355"/>
      <c r="CB487" s="355"/>
      <c r="CC487" s="355"/>
      <c r="CD487" s="355"/>
      <c r="CE487" s="355"/>
      <c r="CF487" s="355"/>
      <c r="CG487" s="355"/>
      <c r="CH487" s="355"/>
      <c r="CI487" s="355"/>
      <c r="CJ487" s="355"/>
      <c r="CK487" s="355"/>
      <c r="CL487" s="355"/>
      <c r="CM487" s="355"/>
      <c r="CN487" s="356"/>
    </row>
    <row r="488" spans="2:92" ht="28.2" thickBot="1" x14ac:dyDescent="0.3">
      <c r="B488"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88" s="1417" t="s">
        <v>2371</v>
      </c>
      <c r="D488" s="1418" t="s">
        <v>2013</v>
      </c>
      <c r="E488" s="1419" t="s">
        <v>774</v>
      </c>
      <c r="F488" s="1420" t="str">
        <f>VLOOKUP(TBL5_OptBen[[#This Row],[Option Type (defined list)]],'Option Typs_Grps'!B$2:C$47, 2, FALSE)</f>
        <v>Distribution Options</v>
      </c>
      <c r="G488" s="1417" t="s">
        <v>1783</v>
      </c>
      <c r="H488" s="1418" t="s">
        <v>975</v>
      </c>
      <c r="I488" s="1421" t="s">
        <v>354</v>
      </c>
      <c r="J488" s="1422" t="s">
        <v>145</v>
      </c>
      <c r="K488" s="1423">
        <v>2</v>
      </c>
      <c r="L488" s="366"/>
      <c r="M488" s="366"/>
      <c r="N488" s="366"/>
      <c r="O488" s="1552"/>
      <c r="P488" s="1553"/>
      <c r="Q488" s="1554"/>
      <c r="R488" s="1392"/>
      <c r="S488" s="367"/>
      <c r="T488" s="367"/>
      <c r="U488" s="367"/>
      <c r="V488" s="367">
        <v>-15</v>
      </c>
      <c r="W488" s="367">
        <v>-15</v>
      </c>
      <c r="X488" s="367">
        <v>-15</v>
      </c>
      <c r="Y488" s="367">
        <v>-14.2442723355</v>
      </c>
      <c r="Z488" s="367">
        <v>-12.257596447399999</v>
      </c>
      <c r="AA488" s="367">
        <v>-5.4852805591999996</v>
      </c>
      <c r="AB488" s="367">
        <v>-9.3174005591999993</v>
      </c>
      <c r="AC488" s="367">
        <v>-10.201130559199999</v>
      </c>
      <c r="AD488" s="367">
        <v>-11.5149705592</v>
      </c>
      <c r="AE488" s="367">
        <v>-13.1230805592</v>
      </c>
      <c r="AF488" s="367">
        <v>0</v>
      </c>
      <c r="AG488" s="367">
        <v>0</v>
      </c>
      <c r="AH488" s="367">
        <v>0</v>
      </c>
      <c r="AI488" s="367">
        <v>0</v>
      </c>
      <c r="AJ488" s="367">
        <v>0</v>
      </c>
      <c r="AK488" s="367">
        <v>0</v>
      </c>
      <c r="AL488" s="367">
        <v>0</v>
      </c>
      <c r="AM488" s="367">
        <v>0</v>
      </c>
      <c r="AN488" s="367">
        <v>0</v>
      </c>
      <c r="AO488" s="367">
        <v>0</v>
      </c>
      <c r="AP488" s="367">
        <v>0</v>
      </c>
      <c r="AQ488" s="367">
        <v>0</v>
      </c>
      <c r="AR488" s="367">
        <v>0</v>
      </c>
      <c r="AS488" s="367">
        <v>0</v>
      </c>
      <c r="AT488" s="367">
        <v>0</v>
      </c>
      <c r="AU488" s="367">
        <v>0</v>
      </c>
      <c r="AV488" s="367">
        <v>0</v>
      </c>
      <c r="AW488" s="367">
        <v>0</v>
      </c>
      <c r="AX488" s="367">
        <v>0</v>
      </c>
      <c r="AY488" s="367">
        <v>0</v>
      </c>
      <c r="AZ488" s="367">
        <v>0</v>
      </c>
      <c r="BA488" s="367">
        <v>0</v>
      </c>
      <c r="BB488" s="367">
        <v>0</v>
      </c>
      <c r="BC488" s="367">
        <v>0</v>
      </c>
      <c r="BD488" s="367">
        <v>0</v>
      </c>
      <c r="BE488" s="367">
        <v>0</v>
      </c>
      <c r="BF488" s="367">
        <v>0</v>
      </c>
      <c r="BG488" s="367">
        <v>0</v>
      </c>
      <c r="BH488" s="367">
        <v>0</v>
      </c>
      <c r="BI488" s="367">
        <v>0</v>
      </c>
      <c r="BJ488" s="367">
        <v>0</v>
      </c>
      <c r="BK488" s="367">
        <v>0</v>
      </c>
      <c r="BL488" s="367">
        <v>0</v>
      </c>
      <c r="BM488" s="367">
        <v>0</v>
      </c>
      <c r="BN488" s="367">
        <v>0</v>
      </c>
      <c r="BO488" s="367">
        <v>0</v>
      </c>
      <c r="BP488" s="368"/>
      <c r="BQ488" s="355"/>
      <c r="BR488" s="355"/>
      <c r="BS488" s="355"/>
      <c r="BT488" s="355"/>
      <c r="BU488" s="355"/>
      <c r="BV488" s="355"/>
      <c r="BW488" s="355"/>
      <c r="BX488" s="355"/>
      <c r="BY488" s="355"/>
      <c r="BZ488" s="355"/>
      <c r="CA488" s="355"/>
      <c r="CB488" s="355"/>
      <c r="CC488" s="355"/>
      <c r="CD488" s="355"/>
      <c r="CE488" s="355"/>
      <c r="CF488" s="355"/>
      <c r="CG488" s="355"/>
      <c r="CH488" s="355"/>
      <c r="CI488" s="355"/>
      <c r="CJ488" s="355"/>
      <c r="CK488" s="355"/>
      <c r="CL488" s="355"/>
      <c r="CM488" s="355"/>
      <c r="CN488" s="356"/>
    </row>
    <row r="489" spans="2:92" ht="28.2" thickBot="1" x14ac:dyDescent="0.3">
      <c r="B489"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89" s="1417" t="s">
        <v>2372</v>
      </c>
      <c r="D489" s="1418" t="s">
        <v>2014</v>
      </c>
      <c r="E489" s="1419" t="s">
        <v>774</v>
      </c>
      <c r="F489" s="1420" t="str">
        <f>VLOOKUP(TBL5_OptBen[[#This Row],[Option Type (defined list)]],'Option Typs_Grps'!B$2:C$47, 2, FALSE)</f>
        <v>Distribution Options</v>
      </c>
      <c r="G489" s="1417" t="s">
        <v>1783</v>
      </c>
      <c r="H489" s="1418" t="s">
        <v>975</v>
      </c>
      <c r="I489" s="1421" t="s">
        <v>354</v>
      </c>
      <c r="J489" s="1422" t="s">
        <v>145</v>
      </c>
      <c r="K489" s="1423">
        <v>2</v>
      </c>
      <c r="L489" s="366"/>
      <c r="M489" s="366"/>
      <c r="N489" s="366">
        <v>0</v>
      </c>
      <c r="O489" s="1552">
        <v>0</v>
      </c>
      <c r="P489" s="1553">
        <v>0</v>
      </c>
      <c r="Q489" s="1554">
        <v>0</v>
      </c>
      <c r="R489" s="1392">
        <v>0</v>
      </c>
      <c r="S489" s="367">
        <v>0</v>
      </c>
      <c r="T489" s="367">
        <v>0</v>
      </c>
      <c r="U489" s="367">
        <v>0</v>
      </c>
      <c r="V489" s="367">
        <v>0</v>
      </c>
      <c r="W489" s="367">
        <v>0</v>
      </c>
      <c r="X489" s="367">
        <v>0</v>
      </c>
      <c r="Y489" s="367">
        <v>0</v>
      </c>
      <c r="Z489" s="367">
        <v>0</v>
      </c>
      <c r="AA489" s="367">
        <v>0</v>
      </c>
      <c r="AB489" s="367">
        <v>0</v>
      </c>
      <c r="AC489" s="367">
        <v>0</v>
      </c>
      <c r="AD489" s="367">
        <v>0</v>
      </c>
      <c r="AE489" s="367">
        <v>0</v>
      </c>
      <c r="AF489" s="367">
        <v>0</v>
      </c>
      <c r="AG489" s="367">
        <v>0</v>
      </c>
      <c r="AH489" s="367">
        <v>0</v>
      </c>
      <c r="AI489" s="367">
        <v>0</v>
      </c>
      <c r="AJ489" s="367">
        <v>0</v>
      </c>
      <c r="AK489" s="367">
        <v>0</v>
      </c>
      <c r="AL489" s="367">
        <v>0</v>
      </c>
      <c r="AM489" s="367">
        <v>0</v>
      </c>
      <c r="AN489" s="367">
        <v>0</v>
      </c>
      <c r="AO489" s="367">
        <v>0</v>
      </c>
      <c r="AP489" s="367">
        <v>0</v>
      </c>
      <c r="AQ489" s="367">
        <v>0</v>
      </c>
      <c r="AR489" s="367">
        <v>0</v>
      </c>
      <c r="AS489" s="367">
        <v>0</v>
      </c>
      <c r="AT489" s="367">
        <v>0</v>
      </c>
      <c r="AU489" s="367">
        <v>0</v>
      </c>
      <c r="AV489" s="367">
        <v>0</v>
      </c>
      <c r="AW489" s="367">
        <v>0</v>
      </c>
      <c r="AX489" s="367">
        <v>0</v>
      </c>
      <c r="AY489" s="367">
        <v>0</v>
      </c>
      <c r="AZ489" s="367">
        <v>0</v>
      </c>
      <c r="BA489" s="367">
        <v>0</v>
      </c>
      <c r="BB489" s="367">
        <v>0</v>
      </c>
      <c r="BC489" s="367">
        <v>0</v>
      </c>
      <c r="BD489" s="367">
        <v>0</v>
      </c>
      <c r="BE489" s="367">
        <v>0</v>
      </c>
      <c r="BF489" s="367">
        <v>0</v>
      </c>
      <c r="BG489" s="367">
        <v>0</v>
      </c>
      <c r="BH489" s="367">
        <v>0</v>
      </c>
      <c r="BI489" s="367">
        <v>0</v>
      </c>
      <c r="BJ489" s="367">
        <v>0</v>
      </c>
      <c r="BK489" s="367">
        <v>0</v>
      </c>
      <c r="BL489" s="367">
        <v>0</v>
      </c>
      <c r="BM489" s="367">
        <v>0</v>
      </c>
      <c r="BN489" s="367">
        <v>0</v>
      </c>
      <c r="BO489" s="367">
        <v>0</v>
      </c>
      <c r="BP489" s="368"/>
      <c r="BQ489" s="355"/>
      <c r="BR489" s="355"/>
      <c r="BS489" s="355"/>
      <c r="BT489" s="355"/>
      <c r="BU489" s="355"/>
      <c r="BV489" s="355"/>
      <c r="BW489" s="355"/>
      <c r="BX489" s="355"/>
      <c r="BY489" s="355"/>
      <c r="BZ489" s="355"/>
      <c r="CA489" s="355"/>
      <c r="CB489" s="355"/>
      <c r="CC489" s="355"/>
      <c r="CD489" s="355"/>
      <c r="CE489" s="355"/>
      <c r="CF489" s="355"/>
      <c r="CG489" s="355"/>
      <c r="CH489" s="355"/>
      <c r="CI489" s="355"/>
      <c r="CJ489" s="355"/>
      <c r="CK489" s="355"/>
      <c r="CL489" s="355"/>
      <c r="CM489" s="355"/>
      <c r="CN489" s="356"/>
    </row>
    <row r="490" spans="2:92" ht="28.2" thickBot="1" x14ac:dyDescent="0.3">
      <c r="B490"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90" s="1417" t="s">
        <v>2372</v>
      </c>
      <c r="D490" s="1418" t="s">
        <v>2014</v>
      </c>
      <c r="E490" s="1419" t="s">
        <v>774</v>
      </c>
      <c r="F490" s="1420" t="str">
        <f>VLOOKUP(TBL5_OptBen[[#This Row],[Option Type (defined list)]],'Option Typs_Grps'!B$2:C$47, 2, FALSE)</f>
        <v>Distribution Options</v>
      </c>
      <c r="G490" s="1417" t="s">
        <v>1783</v>
      </c>
      <c r="H490" s="1418" t="s">
        <v>975</v>
      </c>
      <c r="I490" s="1421" t="s">
        <v>1509</v>
      </c>
      <c r="J490" s="1422" t="s">
        <v>145</v>
      </c>
      <c r="K490" s="1423">
        <v>2</v>
      </c>
      <c r="L490" s="366"/>
      <c r="M490" s="366"/>
      <c r="N490" s="366">
        <v>0</v>
      </c>
      <c r="O490" s="1552">
        <v>0</v>
      </c>
      <c r="P490" s="1553">
        <v>0</v>
      </c>
      <c r="Q490" s="1554">
        <v>0</v>
      </c>
      <c r="R490" s="1392">
        <v>0</v>
      </c>
      <c r="S490" s="367">
        <v>0</v>
      </c>
      <c r="T490" s="367">
        <v>0</v>
      </c>
      <c r="U490" s="367">
        <v>0</v>
      </c>
      <c r="V490" s="367">
        <v>0</v>
      </c>
      <c r="W490" s="367">
        <v>0</v>
      </c>
      <c r="X490" s="367">
        <v>0</v>
      </c>
      <c r="Y490" s="367">
        <v>0</v>
      </c>
      <c r="Z490" s="367">
        <v>0</v>
      </c>
      <c r="AA490" s="367">
        <v>0</v>
      </c>
      <c r="AB490" s="367">
        <v>0</v>
      </c>
      <c r="AC490" s="367">
        <v>0</v>
      </c>
      <c r="AD490" s="367">
        <v>0</v>
      </c>
      <c r="AE490" s="367">
        <v>0</v>
      </c>
      <c r="AF490" s="367">
        <v>0</v>
      </c>
      <c r="AG490" s="367">
        <v>0</v>
      </c>
      <c r="AH490" s="367">
        <v>0</v>
      </c>
      <c r="AI490" s="367">
        <v>0</v>
      </c>
      <c r="AJ490" s="367">
        <v>0</v>
      </c>
      <c r="AK490" s="367">
        <v>0</v>
      </c>
      <c r="AL490" s="367">
        <v>0</v>
      </c>
      <c r="AM490" s="367">
        <v>0</v>
      </c>
      <c r="AN490" s="367">
        <v>0</v>
      </c>
      <c r="AO490" s="367">
        <v>0</v>
      </c>
      <c r="AP490" s="367">
        <v>0</v>
      </c>
      <c r="AQ490" s="367">
        <v>0</v>
      </c>
      <c r="AR490" s="367">
        <v>0</v>
      </c>
      <c r="AS490" s="367">
        <v>0</v>
      </c>
      <c r="AT490" s="367">
        <v>0</v>
      </c>
      <c r="AU490" s="367">
        <v>0</v>
      </c>
      <c r="AV490" s="367">
        <v>0</v>
      </c>
      <c r="AW490" s="367">
        <v>0</v>
      </c>
      <c r="AX490" s="367">
        <v>0</v>
      </c>
      <c r="AY490" s="367">
        <v>0</v>
      </c>
      <c r="AZ490" s="367">
        <v>0</v>
      </c>
      <c r="BA490" s="367">
        <v>0</v>
      </c>
      <c r="BB490" s="367">
        <v>0</v>
      </c>
      <c r="BC490" s="367">
        <v>0</v>
      </c>
      <c r="BD490" s="367">
        <v>0</v>
      </c>
      <c r="BE490" s="367">
        <v>0</v>
      </c>
      <c r="BF490" s="367">
        <v>0</v>
      </c>
      <c r="BG490" s="367">
        <v>0</v>
      </c>
      <c r="BH490" s="367">
        <v>0</v>
      </c>
      <c r="BI490" s="367">
        <v>0</v>
      </c>
      <c r="BJ490" s="367">
        <v>0</v>
      </c>
      <c r="BK490" s="367">
        <v>0</v>
      </c>
      <c r="BL490" s="367">
        <v>0</v>
      </c>
      <c r="BM490" s="367">
        <v>0</v>
      </c>
      <c r="BN490" s="367">
        <v>0</v>
      </c>
      <c r="BO490" s="367">
        <v>0</v>
      </c>
      <c r="BP490" s="368"/>
      <c r="BQ490" s="355"/>
      <c r="BR490" s="355"/>
      <c r="BS490" s="355"/>
      <c r="BT490" s="355"/>
      <c r="BU490" s="355"/>
      <c r="BV490" s="355"/>
      <c r="BW490" s="355"/>
      <c r="BX490" s="355"/>
      <c r="BY490" s="355"/>
      <c r="BZ490" s="355"/>
      <c r="CA490" s="355"/>
      <c r="CB490" s="355"/>
      <c r="CC490" s="355"/>
      <c r="CD490" s="355"/>
      <c r="CE490" s="355"/>
      <c r="CF490" s="355"/>
      <c r="CG490" s="355"/>
      <c r="CH490" s="355"/>
      <c r="CI490" s="355"/>
      <c r="CJ490" s="355"/>
      <c r="CK490" s="355"/>
      <c r="CL490" s="355"/>
      <c r="CM490" s="355"/>
      <c r="CN490" s="356"/>
    </row>
    <row r="491" spans="2:92" ht="28.2" thickBot="1" x14ac:dyDescent="0.3">
      <c r="B491"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91" s="1417" t="s">
        <v>2373</v>
      </c>
      <c r="D491" s="1418" t="s">
        <v>2015</v>
      </c>
      <c r="E491" s="1419" t="s">
        <v>774</v>
      </c>
      <c r="F491" s="1420" t="str">
        <f>VLOOKUP(TBL5_OptBen[[#This Row],[Option Type (defined list)]],'Option Typs_Grps'!B$2:C$47, 2, FALSE)</f>
        <v>Distribution Options</v>
      </c>
      <c r="G491" s="1417" t="s">
        <v>1783</v>
      </c>
      <c r="H491" s="1418" t="s">
        <v>975</v>
      </c>
      <c r="I491" s="1421" t="s">
        <v>354</v>
      </c>
      <c r="J491" s="1422" t="s">
        <v>145</v>
      </c>
      <c r="K491" s="1423">
        <v>2</v>
      </c>
      <c r="L491" s="366"/>
      <c r="M491" s="366"/>
      <c r="N491" s="366"/>
      <c r="O491" s="1552"/>
      <c r="P491" s="1553"/>
      <c r="Q491" s="1554"/>
      <c r="R491" s="1392"/>
      <c r="S491" s="367">
        <v>-15</v>
      </c>
      <c r="T491" s="367">
        <v>-15</v>
      </c>
      <c r="U491" s="367">
        <v>-15</v>
      </c>
      <c r="V491" s="367">
        <v>-15</v>
      </c>
      <c r="W491" s="367">
        <v>-15</v>
      </c>
      <c r="X491" s="367">
        <v>-15</v>
      </c>
      <c r="Y491" s="367">
        <v>-15</v>
      </c>
      <c r="Z491" s="367">
        <v>-15</v>
      </c>
      <c r="AA491" s="367">
        <v>-15</v>
      </c>
      <c r="AB491" s="367">
        <v>-15</v>
      </c>
      <c r="AC491" s="367">
        <v>-15</v>
      </c>
      <c r="AD491" s="367">
        <v>-15</v>
      </c>
      <c r="AE491" s="367">
        <v>-15</v>
      </c>
      <c r="AF491" s="367">
        <v>-15</v>
      </c>
      <c r="AG491" s="367">
        <v>-15</v>
      </c>
      <c r="AH491" s="367">
        <v>-6.2484213672999998</v>
      </c>
      <c r="AI491" s="367">
        <v>-4.7932968011000003</v>
      </c>
      <c r="AJ491" s="367">
        <v>-3.0787243010999998</v>
      </c>
      <c r="AK491" s="367">
        <v>-2.4320618011000001</v>
      </c>
      <c r="AL491" s="367">
        <v>0</v>
      </c>
      <c r="AM491" s="367">
        <v>0</v>
      </c>
      <c r="AN491" s="367">
        <v>0</v>
      </c>
      <c r="AO491" s="367">
        <v>0</v>
      </c>
      <c r="AP491" s="367">
        <v>0</v>
      </c>
      <c r="AQ491" s="367">
        <v>0</v>
      </c>
      <c r="AR491" s="367">
        <v>0</v>
      </c>
      <c r="AS491" s="367">
        <v>0</v>
      </c>
      <c r="AT491" s="367">
        <v>0</v>
      </c>
      <c r="AU491" s="367">
        <v>0</v>
      </c>
      <c r="AV491" s="367">
        <v>0</v>
      </c>
      <c r="AW491" s="367">
        <v>0</v>
      </c>
      <c r="AX491" s="367">
        <v>0</v>
      </c>
      <c r="AY491" s="367">
        <v>0</v>
      </c>
      <c r="AZ491" s="367">
        <v>0</v>
      </c>
      <c r="BA491" s="367">
        <v>0</v>
      </c>
      <c r="BB491" s="367">
        <v>0</v>
      </c>
      <c r="BC491" s="367">
        <v>0</v>
      </c>
      <c r="BD491" s="367">
        <v>0</v>
      </c>
      <c r="BE491" s="367">
        <v>0</v>
      </c>
      <c r="BF491" s="367">
        <v>0</v>
      </c>
      <c r="BG491" s="367">
        <v>0</v>
      </c>
      <c r="BH491" s="367">
        <v>0</v>
      </c>
      <c r="BI491" s="367">
        <v>0</v>
      </c>
      <c r="BJ491" s="367">
        <v>0</v>
      </c>
      <c r="BK491" s="367">
        <v>0</v>
      </c>
      <c r="BL491" s="367">
        <v>0</v>
      </c>
      <c r="BM491" s="367">
        <v>0</v>
      </c>
      <c r="BN491" s="367">
        <v>0</v>
      </c>
      <c r="BO491" s="367">
        <v>0</v>
      </c>
      <c r="BP491" s="368"/>
      <c r="BQ491" s="355"/>
      <c r="BR491" s="355"/>
      <c r="BS491" s="355"/>
      <c r="BT491" s="355"/>
      <c r="BU491" s="355"/>
      <c r="BV491" s="355"/>
      <c r="BW491" s="355"/>
      <c r="BX491" s="355"/>
      <c r="BY491" s="355"/>
      <c r="BZ491" s="355"/>
      <c r="CA491" s="355"/>
      <c r="CB491" s="355"/>
      <c r="CC491" s="355"/>
      <c r="CD491" s="355"/>
      <c r="CE491" s="355"/>
      <c r="CF491" s="355"/>
      <c r="CG491" s="355"/>
      <c r="CH491" s="355"/>
      <c r="CI491" s="355"/>
      <c r="CJ491" s="355"/>
      <c r="CK491" s="355"/>
      <c r="CL491" s="355"/>
      <c r="CM491" s="355"/>
      <c r="CN491" s="356"/>
    </row>
    <row r="492" spans="2:92" ht="28.2" thickBot="1" x14ac:dyDescent="0.3">
      <c r="B492"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92" s="1417" t="s">
        <v>2373</v>
      </c>
      <c r="D492" s="1418" t="s">
        <v>2015</v>
      </c>
      <c r="E492" s="1419" t="s">
        <v>774</v>
      </c>
      <c r="F492" s="1420" t="str">
        <f>VLOOKUP(TBL5_OptBen[[#This Row],[Option Type (defined list)]],'Option Typs_Grps'!B$2:C$47, 2, FALSE)</f>
        <v>Distribution Options</v>
      </c>
      <c r="G492" s="1417" t="s">
        <v>1783</v>
      </c>
      <c r="H492" s="1418" t="s">
        <v>975</v>
      </c>
      <c r="I492" s="1421" t="s">
        <v>1509</v>
      </c>
      <c r="J492" s="1422" t="s">
        <v>145</v>
      </c>
      <c r="K492" s="1423">
        <v>2</v>
      </c>
      <c r="L492" s="366"/>
      <c r="M492" s="366"/>
      <c r="N492" s="366"/>
      <c r="O492" s="1552"/>
      <c r="P492" s="1553"/>
      <c r="Q492" s="1554"/>
      <c r="R492" s="1392"/>
      <c r="S492" s="367">
        <v>15</v>
      </c>
      <c r="T492" s="367">
        <v>15</v>
      </c>
      <c r="U492" s="367">
        <v>15</v>
      </c>
      <c r="V492" s="367">
        <v>15</v>
      </c>
      <c r="W492" s="367">
        <v>15</v>
      </c>
      <c r="X492" s="367">
        <v>15</v>
      </c>
      <c r="Y492" s="367">
        <v>15</v>
      </c>
      <c r="Z492" s="367">
        <v>15</v>
      </c>
      <c r="AA492" s="367">
        <v>15</v>
      </c>
      <c r="AB492" s="367">
        <v>15</v>
      </c>
      <c r="AC492" s="367">
        <v>15</v>
      </c>
      <c r="AD492" s="367">
        <v>15</v>
      </c>
      <c r="AE492" s="367">
        <v>15</v>
      </c>
      <c r="AF492" s="367">
        <v>15</v>
      </c>
      <c r="AG492" s="367">
        <v>15</v>
      </c>
      <c r="AH492" s="367">
        <v>6.2484213672999998</v>
      </c>
      <c r="AI492" s="367">
        <v>4.7932968011000003</v>
      </c>
      <c r="AJ492" s="367">
        <v>3.0787243010999998</v>
      </c>
      <c r="AK492" s="367">
        <v>2.4320618011000001</v>
      </c>
      <c r="AL492" s="367">
        <v>0</v>
      </c>
      <c r="AM492" s="367">
        <v>0</v>
      </c>
      <c r="AN492" s="367">
        <v>0</v>
      </c>
      <c r="AO492" s="367">
        <v>0</v>
      </c>
      <c r="AP492" s="367">
        <v>0</v>
      </c>
      <c r="AQ492" s="367">
        <v>0</v>
      </c>
      <c r="AR492" s="367">
        <v>0</v>
      </c>
      <c r="AS492" s="367">
        <v>0</v>
      </c>
      <c r="AT492" s="367">
        <v>0</v>
      </c>
      <c r="AU492" s="367">
        <v>0</v>
      </c>
      <c r="AV492" s="367">
        <v>0</v>
      </c>
      <c r="AW492" s="367">
        <v>0</v>
      </c>
      <c r="AX492" s="367">
        <v>0</v>
      </c>
      <c r="AY492" s="367">
        <v>0</v>
      </c>
      <c r="AZ492" s="367">
        <v>0</v>
      </c>
      <c r="BA492" s="367">
        <v>0</v>
      </c>
      <c r="BB492" s="367">
        <v>0</v>
      </c>
      <c r="BC492" s="367">
        <v>0</v>
      </c>
      <c r="BD492" s="367">
        <v>0</v>
      </c>
      <c r="BE492" s="367">
        <v>0</v>
      </c>
      <c r="BF492" s="367">
        <v>0</v>
      </c>
      <c r="BG492" s="367">
        <v>0</v>
      </c>
      <c r="BH492" s="367">
        <v>0</v>
      </c>
      <c r="BI492" s="367">
        <v>0</v>
      </c>
      <c r="BJ492" s="367">
        <v>0</v>
      </c>
      <c r="BK492" s="367">
        <v>0</v>
      </c>
      <c r="BL492" s="367">
        <v>0</v>
      </c>
      <c r="BM492" s="367">
        <v>0</v>
      </c>
      <c r="BN492" s="367">
        <v>0</v>
      </c>
      <c r="BO492" s="367">
        <v>0</v>
      </c>
      <c r="BP492" s="368"/>
      <c r="BQ492" s="355"/>
      <c r="BR492" s="355"/>
      <c r="BS492" s="355"/>
      <c r="BT492" s="355"/>
      <c r="BU492" s="355"/>
      <c r="BV492" s="355"/>
      <c r="BW492" s="355"/>
      <c r="BX492" s="355"/>
      <c r="BY492" s="355"/>
      <c r="BZ492" s="355"/>
      <c r="CA492" s="355"/>
      <c r="CB492" s="355"/>
      <c r="CC492" s="355"/>
      <c r="CD492" s="355"/>
      <c r="CE492" s="355"/>
      <c r="CF492" s="355"/>
      <c r="CG492" s="355"/>
      <c r="CH492" s="355"/>
      <c r="CI492" s="355"/>
      <c r="CJ492" s="355"/>
      <c r="CK492" s="355"/>
      <c r="CL492" s="355"/>
      <c r="CM492" s="355"/>
      <c r="CN492" s="356"/>
    </row>
    <row r="493" spans="2:92" ht="28.2" thickBot="1" x14ac:dyDescent="0.3">
      <c r="B493"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93" s="1417" t="s">
        <v>2374</v>
      </c>
      <c r="D493" s="1418" t="s">
        <v>2016</v>
      </c>
      <c r="E493" s="1419" t="s">
        <v>774</v>
      </c>
      <c r="F493" s="1420" t="str">
        <f>VLOOKUP(TBL5_OptBen[[#This Row],[Option Type (defined list)]],'Option Typs_Grps'!B$2:C$47, 2, FALSE)</f>
        <v>Distribution Options</v>
      </c>
      <c r="G493" s="1417" t="s">
        <v>1783</v>
      </c>
      <c r="H493" s="1418" t="s">
        <v>975</v>
      </c>
      <c r="I493" s="1421" t="s">
        <v>1497</v>
      </c>
      <c r="J493" s="1422" t="s">
        <v>145</v>
      </c>
      <c r="K493" s="1423">
        <v>2</v>
      </c>
      <c r="L493" s="366"/>
      <c r="M493" s="366"/>
      <c r="N493" s="366"/>
      <c r="O493" s="1552"/>
      <c r="P493" s="1553"/>
      <c r="Q493" s="1554"/>
      <c r="R493" s="1392"/>
      <c r="S493" s="367"/>
      <c r="T493" s="367"/>
      <c r="U493" s="367"/>
      <c r="V493" s="367"/>
      <c r="W493" s="367"/>
      <c r="X493" s="367">
        <v>21</v>
      </c>
      <c r="Y493" s="367">
        <v>21</v>
      </c>
      <c r="Z493" s="367">
        <v>21</v>
      </c>
      <c r="AA493" s="367">
        <v>21</v>
      </c>
      <c r="AB493" s="367">
        <v>21</v>
      </c>
      <c r="AC493" s="367">
        <v>21</v>
      </c>
      <c r="AD493" s="367">
        <v>21</v>
      </c>
      <c r="AE493" s="367">
        <v>21</v>
      </c>
      <c r="AF493" s="367">
        <v>21</v>
      </c>
      <c r="AG493" s="367">
        <v>21</v>
      </c>
      <c r="AH493" s="367">
        <v>21</v>
      </c>
      <c r="AI493" s="367">
        <v>21</v>
      </c>
      <c r="AJ493" s="367">
        <v>21</v>
      </c>
      <c r="AK493" s="367">
        <v>21</v>
      </c>
      <c r="AL493" s="367">
        <v>21</v>
      </c>
      <c r="AM493" s="367">
        <v>21</v>
      </c>
      <c r="AN493" s="367">
        <v>21</v>
      </c>
      <c r="AO493" s="367">
        <v>21</v>
      </c>
      <c r="AP493" s="367">
        <v>21</v>
      </c>
      <c r="AQ493" s="367">
        <v>21</v>
      </c>
      <c r="AR493" s="367">
        <v>21</v>
      </c>
      <c r="AS493" s="367">
        <v>21</v>
      </c>
      <c r="AT493" s="367">
        <v>21</v>
      </c>
      <c r="AU493" s="367">
        <v>21</v>
      </c>
      <c r="AV493" s="367">
        <v>21</v>
      </c>
      <c r="AW493" s="367">
        <v>21</v>
      </c>
      <c r="AX493" s="367">
        <v>21</v>
      </c>
      <c r="AY493" s="367">
        <v>21</v>
      </c>
      <c r="AZ493" s="367">
        <v>21</v>
      </c>
      <c r="BA493" s="367">
        <v>21</v>
      </c>
      <c r="BB493" s="367">
        <v>21</v>
      </c>
      <c r="BC493" s="367">
        <v>21</v>
      </c>
      <c r="BD493" s="367">
        <v>21</v>
      </c>
      <c r="BE493" s="367">
        <v>21</v>
      </c>
      <c r="BF493" s="367">
        <v>21</v>
      </c>
      <c r="BG493" s="367">
        <v>21</v>
      </c>
      <c r="BH493" s="367">
        <v>21</v>
      </c>
      <c r="BI493" s="367">
        <v>21</v>
      </c>
      <c r="BJ493" s="367">
        <v>21</v>
      </c>
      <c r="BK493" s="367">
        <v>21</v>
      </c>
      <c r="BL493" s="367">
        <v>21</v>
      </c>
      <c r="BM493" s="367">
        <v>21</v>
      </c>
      <c r="BN493" s="367">
        <v>21</v>
      </c>
      <c r="BO493" s="367">
        <v>21</v>
      </c>
      <c r="BP493" s="368"/>
      <c r="BQ493" s="355"/>
      <c r="BR493" s="355"/>
      <c r="BS493" s="355"/>
      <c r="BT493" s="355"/>
      <c r="BU493" s="355"/>
      <c r="BV493" s="355"/>
      <c r="BW493" s="355"/>
      <c r="BX493" s="355"/>
      <c r="BY493" s="355"/>
      <c r="BZ493" s="355"/>
      <c r="CA493" s="355"/>
      <c r="CB493" s="355"/>
      <c r="CC493" s="355"/>
      <c r="CD493" s="355"/>
      <c r="CE493" s="355"/>
      <c r="CF493" s="355"/>
      <c r="CG493" s="355"/>
      <c r="CH493" s="355"/>
      <c r="CI493" s="355"/>
      <c r="CJ493" s="355"/>
      <c r="CK493" s="355"/>
      <c r="CL493" s="355"/>
      <c r="CM493" s="355"/>
      <c r="CN493" s="356"/>
    </row>
    <row r="494" spans="2:92" ht="28.2" thickBot="1" x14ac:dyDescent="0.3">
      <c r="B494" s="155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94" s="1417" t="s">
        <v>2374</v>
      </c>
      <c r="D494" s="1418" t="s">
        <v>2016</v>
      </c>
      <c r="E494" s="1419" t="s">
        <v>774</v>
      </c>
      <c r="F494" s="1420" t="str">
        <f>VLOOKUP(TBL5_OptBen[[#This Row],[Option Type (defined list)]],'Option Typs_Grps'!B$2:C$47, 2, FALSE)</f>
        <v>Distribution Options</v>
      </c>
      <c r="G494" s="1417" t="s">
        <v>1783</v>
      </c>
      <c r="H494" s="1418" t="s">
        <v>975</v>
      </c>
      <c r="I494" s="1421" t="s">
        <v>354</v>
      </c>
      <c r="J494" s="1422" t="s">
        <v>145</v>
      </c>
      <c r="K494" s="1423">
        <v>2</v>
      </c>
      <c r="L494" s="366"/>
      <c r="M494" s="366"/>
      <c r="N494" s="366"/>
      <c r="O494" s="1552"/>
      <c r="P494" s="1553"/>
      <c r="Q494" s="1554"/>
      <c r="R494" s="1392"/>
      <c r="S494" s="367"/>
      <c r="T494" s="367"/>
      <c r="U494" s="367"/>
      <c r="V494" s="367"/>
      <c r="W494" s="367"/>
      <c r="X494" s="367">
        <v>-21</v>
      </c>
      <c r="Y494" s="367">
        <v>-21</v>
      </c>
      <c r="Z494" s="367">
        <v>-21</v>
      </c>
      <c r="AA494" s="367">
        <v>-21</v>
      </c>
      <c r="AB494" s="367">
        <v>-21</v>
      </c>
      <c r="AC494" s="367">
        <v>-21</v>
      </c>
      <c r="AD494" s="367">
        <v>-21</v>
      </c>
      <c r="AE494" s="367">
        <v>-21</v>
      </c>
      <c r="AF494" s="367">
        <v>-21</v>
      </c>
      <c r="AG494" s="367">
        <v>-21</v>
      </c>
      <c r="AH494" s="367">
        <v>-21</v>
      </c>
      <c r="AI494" s="367">
        <v>-21</v>
      </c>
      <c r="AJ494" s="367">
        <v>-21</v>
      </c>
      <c r="AK494" s="367">
        <v>-21</v>
      </c>
      <c r="AL494" s="367">
        <v>-21</v>
      </c>
      <c r="AM494" s="367">
        <v>-21</v>
      </c>
      <c r="AN494" s="367">
        <v>-21</v>
      </c>
      <c r="AO494" s="367">
        <v>-21</v>
      </c>
      <c r="AP494" s="367">
        <v>-21</v>
      </c>
      <c r="AQ494" s="367">
        <v>-21</v>
      </c>
      <c r="AR494" s="367">
        <v>-21</v>
      </c>
      <c r="AS494" s="367">
        <v>-21</v>
      </c>
      <c r="AT494" s="367">
        <v>-21</v>
      </c>
      <c r="AU494" s="367">
        <v>-21</v>
      </c>
      <c r="AV494" s="367">
        <v>-21</v>
      </c>
      <c r="AW494" s="367">
        <v>-21</v>
      </c>
      <c r="AX494" s="367">
        <v>-21</v>
      </c>
      <c r="AY494" s="367">
        <v>-21</v>
      </c>
      <c r="AZ494" s="367">
        <v>-21</v>
      </c>
      <c r="BA494" s="367">
        <v>-21</v>
      </c>
      <c r="BB494" s="367">
        <v>-21</v>
      </c>
      <c r="BC494" s="367">
        <v>-21</v>
      </c>
      <c r="BD494" s="367">
        <v>-21</v>
      </c>
      <c r="BE494" s="367">
        <v>-21</v>
      </c>
      <c r="BF494" s="367">
        <v>-21</v>
      </c>
      <c r="BG494" s="367">
        <v>-21</v>
      </c>
      <c r="BH494" s="367">
        <v>-21</v>
      </c>
      <c r="BI494" s="367">
        <v>-21</v>
      </c>
      <c r="BJ494" s="367">
        <v>-21</v>
      </c>
      <c r="BK494" s="367">
        <v>-21</v>
      </c>
      <c r="BL494" s="367">
        <v>-21</v>
      </c>
      <c r="BM494" s="367">
        <v>-21</v>
      </c>
      <c r="BN494" s="367">
        <v>-21</v>
      </c>
      <c r="BO494" s="367">
        <v>-21</v>
      </c>
      <c r="BP494" s="368"/>
      <c r="BQ494" s="355"/>
      <c r="BR494" s="355"/>
      <c r="BS494" s="355"/>
      <c r="BT494" s="355"/>
      <c r="BU494" s="355"/>
      <c r="BV494" s="355"/>
      <c r="BW494" s="355"/>
      <c r="BX494" s="355"/>
      <c r="BY494" s="355"/>
      <c r="BZ494" s="355"/>
      <c r="CA494" s="355"/>
      <c r="CB494" s="355"/>
      <c r="CC494" s="355"/>
      <c r="CD494" s="355"/>
      <c r="CE494" s="355"/>
      <c r="CF494" s="355"/>
      <c r="CG494" s="355"/>
      <c r="CH494" s="355"/>
      <c r="CI494" s="355"/>
      <c r="CJ494" s="355"/>
      <c r="CK494" s="355"/>
      <c r="CL494" s="355"/>
      <c r="CM494" s="355"/>
      <c r="CN494" s="356"/>
    </row>
    <row r="495" spans="2:92" ht="14.4" thickBot="1" x14ac:dyDescent="0.3">
      <c r="B49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495" s="1417"/>
      <c r="D495" s="1418"/>
      <c r="E495" s="1419"/>
      <c r="F495" s="1420" t="e">
        <f>VLOOKUP(TBL5_OptBen[[#This Row],[Option Type (defined list)]],'Option Typs_Grps'!B$2:C$47, 2, FALSE)</f>
        <v>#N/A</v>
      </c>
      <c r="G495" s="1417"/>
      <c r="H495" s="1418"/>
      <c r="I495" s="1421"/>
      <c r="J495" s="1422"/>
      <c r="K495" s="1423"/>
      <c r="L495" s="366"/>
      <c r="M495" s="366"/>
      <c r="N495" s="366"/>
      <c r="O495" s="1552"/>
      <c r="P495" s="1553"/>
      <c r="Q495" s="1554"/>
      <c r="R495" s="1392"/>
      <c r="S495" s="367"/>
      <c r="T495" s="367"/>
      <c r="U495" s="367"/>
      <c r="V495" s="367"/>
      <c r="W495" s="367"/>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c r="AS495" s="367"/>
      <c r="AT495" s="367"/>
      <c r="AU495" s="367"/>
      <c r="AV495" s="367"/>
      <c r="AW495" s="367"/>
      <c r="AX495" s="367"/>
      <c r="AY495" s="367"/>
      <c r="AZ495" s="367"/>
      <c r="BA495" s="367"/>
      <c r="BB495" s="367"/>
      <c r="BC495" s="367"/>
      <c r="BD495" s="367"/>
      <c r="BE495" s="367"/>
      <c r="BF495" s="367"/>
      <c r="BG495" s="367"/>
      <c r="BH495" s="367"/>
      <c r="BI495" s="367"/>
      <c r="BJ495" s="367"/>
      <c r="BK495" s="367"/>
      <c r="BL495" s="367"/>
      <c r="BM495" s="367"/>
      <c r="BN495" s="367"/>
      <c r="BO495" s="367"/>
      <c r="BP495" s="368"/>
      <c r="BQ495" s="355"/>
      <c r="BR495" s="355"/>
      <c r="BS495" s="355"/>
      <c r="BT495" s="355"/>
      <c r="BU495" s="355"/>
      <c r="BV495" s="355"/>
      <c r="BW495" s="355"/>
      <c r="BX495" s="355"/>
      <c r="BY495" s="355"/>
      <c r="BZ495" s="355"/>
      <c r="CA495" s="355"/>
      <c r="CB495" s="355"/>
      <c r="CC495" s="355"/>
      <c r="CD495" s="355"/>
      <c r="CE495" s="355"/>
      <c r="CF495" s="355"/>
      <c r="CG495" s="355"/>
      <c r="CH495" s="355"/>
      <c r="CI495" s="355"/>
      <c r="CJ495" s="355"/>
      <c r="CK495" s="355"/>
      <c r="CL495" s="355"/>
      <c r="CM495" s="355"/>
      <c r="CN495" s="356"/>
    </row>
    <row r="496" spans="2:92" ht="14.4" thickBot="1" x14ac:dyDescent="0.3">
      <c r="B49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496" s="1417"/>
      <c r="D496" s="1418"/>
      <c r="E496" s="1419"/>
      <c r="F496" s="1420" t="e">
        <f>VLOOKUP(TBL5_OptBen[[#This Row],[Option Type (defined list)]],'Option Typs_Grps'!B$2:C$47, 2, FALSE)</f>
        <v>#N/A</v>
      </c>
      <c r="G496" s="1417"/>
      <c r="H496" s="1418"/>
      <c r="I496" s="1421"/>
      <c r="J496" s="1422"/>
      <c r="K496" s="1423"/>
      <c r="L496" s="366"/>
      <c r="M496" s="366"/>
      <c r="N496" s="366"/>
      <c r="O496" s="1552"/>
      <c r="P496" s="1553"/>
      <c r="Q496" s="1554"/>
      <c r="R496" s="1392"/>
      <c r="S496" s="367"/>
      <c r="T496" s="367"/>
      <c r="U496" s="367"/>
      <c r="V496" s="367"/>
      <c r="W496" s="367"/>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c r="AS496" s="367"/>
      <c r="AT496" s="367"/>
      <c r="AU496" s="367"/>
      <c r="AV496" s="367"/>
      <c r="AW496" s="367"/>
      <c r="AX496" s="367"/>
      <c r="AY496" s="367"/>
      <c r="AZ496" s="367"/>
      <c r="BA496" s="367"/>
      <c r="BB496" s="367"/>
      <c r="BC496" s="367"/>
      <c r="BD496" s="367"/>
      <c r="BE496" s="367"/>
      <c r="BF496" s="367"/>
      <c r="BG496" s="367"/>
      <c r="BH496" s="367"/>
      <c r="BI496" s="367"/>
      <c r="BJ496" s="367"/>
      <c r="BK496" s="367"/>
      <c r="BL496" s="367"/>
      <c r="BM496" s="367"/>
      <c r="BN496" s="367"/>
      <c r="BO496" s="367"/>
      <c r="BP496" s="368"/>
      <c r="BQ496" s="355"/>
      <c r="BR496" s="355"/>
      <c r="BS496" s="355"/>
      <c r="BT496" s="355"/>
      <c r="BU496" s="355"/>
      <c r="BV496" s="355"/>
      <c r="BW496" s="355"/>
      <c r="BX496" s="355"/>
      <c r="BY496" s="355"/>
      <c r="BZ496" s="355"/>
      <c r="CA496" s="355"/>
      <c r="CB496" s="355"/>
      <c r="CC496" s="355"/>
      <c r="CD496" s="355"/>
      <c r="CE496" s="355"/>
      <c r="CF496" s="355"/>
      <c r="CG496" s="355"/>
      <c r="CH496" s="355"/>
      <c r="CI496" s="355"/>
      <c r="CJ496" s="355"/>
      <c r="CK496" s="355"/>
      <c r="CL496" s="355"/>
      <c r="CM496" s="355"/>
      <c r="CN496" s="356"/>
    </row>
    <row r="497" spans="2:92" ht="14.4" thickBot="1" x14ac:dyDescent="0.3">
      <c r="B49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497" s="1417"/>
      <c r="D497" s="1418"/>
      <c r="E497" s="1419"/>
      <c r="F497" s="1420" t="e">
        <f>VLOOKUP(TBL5_OptBen[[#This Row],[Option Type (defined list)]],'Option Typs_Grps'!B$2:C$47, 2, FALSE)</f>
        <v>#N/A</v>
      </c>
      <c r="G497" s="1417"/>
      <c r="H497" s="1418"/>
      <c r="I497" s="1421"/>
      <c r="J497" s="1422"/>
      <c r="K497" s="1423"/>
      <c r="L497" s="366"/>
      <c r="M497" s="366"/>
      <c r="N497" s="366"/>
      <c r="O497" s="1552"/>
      <c r="P497" s="1553"/>
      <c r="Q497" s="1554"/>
      <c r="R497" s="1392"/>
      <c r="S497" s="367"/>
      <c r="T497" s="367"/>
      <c r="U497" s="367"/>
      <c r="V497" s="367"/>
      <c r="W497" s="367"/>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c r="AS497" s="367"/>
      <c r="AT497" s="367"/>
      <c r="AU497" s="367"/>
      <c r="AV497" s="367"/>
      <c r="AW497" s="367"/>
      <c r="AX497" s="367"/>
      <c r="AY497" s="367"/>
      <c r="AZ497" s="367"/>
      <c r="BA497" s="367"/>
      <c r="BB497" s="367"/>
      <c r="BC497" s="367"/>
      <c r="BD497" s="367"/>
      <c r="BE497" s="367"/>
      <c r="BF497" s="367"/>
      <c r="BG497" s="367"/>
      <c r="BH497" s="367"/>
      <c r="BI497" s="367"/>
      <c r="BJ497" s="367"/>
      <c r="BK497" s="367"/>
      <c r="BL497" s="367"/>
      <c r="BM497" s="367"/>
      <c r="BN497" s="367"/>
      <c r="BO497" s="367"/>
      <c r="BP497" s="368"/>
      <c r="BQ497" s="355"/>
      <c r="BR497" s="355"/>
      <c r="BS497" s="355"/>
      <c r="BT497" s="355"/>
      <c r="BU497" s="355"/>
      <c r="BV497" s="355"/>
      <c r="BW497" s="355"/>
      <c r="BX497" s="355"/>
      <c r="BY497" s="355"/>
      <c r="BZ497" s="355"/>
      <c r="CA497" s="355"/>
      <c r="CB497" s="355"/>
      <c r="CC497" s="355"/>
      <c r="CD497" s="355"/>
      <c r="CE497" s="355"/>
      <c r="CF497" s="355"/>
      <c r="CG497" s="355"/>
      <c r="CH497" s="355"/>
      <c r="CI497" s="355"/>
      <c r="CJ497" s="355"/>
      <c r="CK497" s="355"/>
      <c r="CL497" s="355"/>
      <c r="CM497" s="355"/>
      <c r="CN497" s="356"/>
    </row>
    <row r="498" spans="2:92" ht="14.4" thickBot="1" x14ac:dyDescent="0.3">
      <c r="B49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498" s="1417"/>
      <c r="D498" s="1418"/>
      <c r="E498" s="1419"/>
      <c r="F498" s="1420" t="e">
        <f>VLOOKUP(TBL5_OptBen[[#This Row],[Option Type (defined list)]],'Option Typs_Grps'!B$2:C$47, 2, FALSE)</f>
        <v>#N/A</v>
      </c>
      <c r="G498" s="1417"/>
      <c r="H498" s="1418"/>
      <c r="I498" s="1421"/>
      <c r="J498" s="1422"/>
      <c r="K498" s="1423"/>
      <c r="L498" s="366"/>
      <c r="M498" s="366"/>
      <c r="N498" s="366"/>
      <c r="O498" s="1552"/>
      <c r="P498" s="1553"/>
      <c r="Q498" s="1554"/>
      <c r="R498" s="1392"/>
      <c r="S498" s="367"/>
      <c r="T498" s="367"/>
      <c r="U498" s="367"/>
      <c r="V498" s="367"/>
      <c r="W498" s="367"/>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c r="AS498" s="367"/>
      <c r="AT498" s="367"/>
      <c r="AU498" s="367"/>
      <c r="AV498" s="367"/>
      <c r="AW498" s="367"/>
      <c r="AX498" s="367"/>
      <c r="AY498" s="367"/>
      <c r="AZ498" s="367"/>
      <c r="BA498" s="367"/>
      <c r="BB498" s="367"/>
      <c r="BC498" s="367"/>
      <c r="BD498" s="367"/>
      <c r="BE498" s="367"/>
      <c r="BF498" s="367"/>
      <c r="BG498" s="367"/>
      <c r="BH498" s="367"/>
      <c r="BI498" s="367"/>
      <c r="BJ498" s="367"/>
      <c r="BK498" s="367"/>
      <c r="BL498" s="367"/>
      <c r="BM498" s="367"/>
      <c r="BN498" s="367"/>
      <c r="BO498" s="367"/>
      <c r="BP498" s="368"/>
      <c r="BQ498" s="355"/>
      <c r="BR498" s="355"/>
      <c r="BS498" s="355"/>
      <c r="BT498" s="355"/>
      <c r="BU498" s="355"/>
      <c r="BV498" s="355"/>
      <c r="BW498" s="355"/>
      <c r="BX498" s="355"/>
      <c r="BY498" s="355"/>
      <c r="BZ498" s="355"/>
      <c r="CA498" s="355"/>
      <c r="CB498" s="355"/>
      <c r="CC498" s="355"/>
      <c r="CD498" s="355"/>
      <c r="CE498" s="355"/>
      <c r="CF498" s="355"/>
      <c r="CG498" s="355"/>
      <c r="CH498" s="355"/>
      <c r="CI498" s="355"/>
      <c r="CJ498" s="355"/>
      <c r="CK498" s="355"/>
      <c r="CL498" s="355"/>
      <c r="CM498" s="355"/>
      <c r="CN498" s="356"/>
    </row>
    <row r="499" spans="2:92" ht="14.4" thickBot="1" x14ac:dyDescent="0.3">
      <c r="B49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499" s="1417"/>
      <c r="D499" s="1418"/>
      <c r="E499" s="1419"/>
      <c r="F499" s="1420" t="e">
        <f>VLOOKUP(TBL5_OptBen[[#This Row],[Option Type (defined list)]],'Option Typs_Grps'!B$2:C$47, 2, FALSE)</f>
        <v>#N/A</v>
      </c>
      <c r="G499" s="1417"/>
      <c r="H499" s="1418"/>
      <c r="I499" s="1421"/>
      <c r="J499" s="1422"/>
      <c r="K499" s="1423"/>
      <c r="L499" s="366"/>
      <c r="M499" s="366"/>
      <c r="N499" s="366"/>
      <c r="O499" s="1552"/>
      <c r="P499" s="1553"/>
      <c r="Q499" s="1554"/>
      <c r="R499" s="1392"/>
      <c r="S499" s="367"/>
      <c r="T499" s="367"/>
      <c r="U499" s="367"/>
      <c r="V499" s="367"/>
      <c r="W499" s="367"/>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c r="AS499" s="367"/>
      <c r="AT499" s="367"/>
      <c r="AU499" s="367"/>
      <c r="AV499" s="367"/>
      <c r="AW499" s="367"/>
      <c r="AX499" s="367"/>
      <c r="AY499" s="367"/>
      <c r="AZ499" s="367"/>
      <c r="BA499" s="367"/>
      <c r="BB499" s="367"/>
      <c r="BC499" s="367"/>
      <c r="BD499" s="367"/>
      <c r="BE499" s="367"/>
      <c r="BF499" s="367"/>
      <c r="BG499" s="367"/>
      <c r="BH499" s="367"/>
      <c r="BI499" s="367"/>
      <c r="BJ499" s="367"/>
      <c r="BK499" s="367"/>
      <c r="BL499" s="367"/>
      <c r="BM499" s="367"/>
      <c r="BN499" s="367"/>
      <c r="BO499" s="367"/>
      <c r="BP499" s="368"/>
      <c r="BQ499" s="355"/>
      <c r="BR499" s="355"/>
      <c r="BS499" s="355"/>
      <c r="BT499" s="355"/>
      <c r="BU499" s="355"/>
      <c r="BV499" s="355"/>
      <c r="BW499" s="355"/>
      <c r="BX499" s="355"/>
      <c r="BY499" s="355"/>
      <c r="BZ499" s="355"/>
      <c r="CA499" s="355"/>
      <c r="CB499" s="355"/>
      <c r="CC499" s="355"/>
      <c r="CD499" s="355"/>
      <c r="CE499" s="355"/>
      <c r="CF499" s="355"/>
      <c r="CG499" s="355"/>
      <c r="CH499" s="355"/>
      <c r="CI499" s="355"/>
      <c r="CJ499" s="355"/>
      <c r="CK499" s="355"/>
      <c r="CL499" s="355"/>
      <c r="CM499" s="355"/>
      <c r="CN499" s="356"/>
    </row>
    <row r="500" spans="2:92" ht="14.4" thickBot="1" x14ac:dyDescent="0.3">
      <c r="B50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0" s="1417"/>
      <c r="D500" s="1418"/>
      <c r="E500" s="1419"/>
      <c r="F500" s="1420" t="e">
        <f>VLOOKUP(TBL5_OptBen[[#This Row],[Option Type (defined list)]],'Option Typs_Grps'!B$2:C$47, 2, FALSE)</f>
        <v>#N/A</v>
      </c>
      <c r="G500" s="1417"/>
      <c r="H500" s="1418"/>
      <c r="I500" s="1421"/>
      <c r="J500" s="1422"/>
      <c r="K500" s="1423"/>
      <c r="L500" s="366"/>
      <c r="M500" s="366"/>
      <c r="N500" s="366"/>
      <c r="O500" s="1552"/>
      <c r="P500" s="1553"/>
      <c r="Q500" s="1554"/>
      <c r="R500" s="1392"/>
      <c r="S500" s="367"/>
      <c r="T500" s="367"/>
      <c r="U500" s="367"/>
      <c r="V500" s="367"/>
      <c r="W500" s="367"/>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c r="AS500" s="367"/>
      <c r="AT500" s="367"/>
      <c r="AU500" s="367"/>
      <c r="AV500" s="367"/>
      <c r="AW500" s="367"/>
      <c r="AX500" s="367"/>
      <c r="AY500" s="367"/>
      <c r="AZ500" s="367"/>
      <c r="BA500" s="367"/>
      <c r="BB500" s="367"/>
      <c r="BC500" s="367"/>
      <c r="BD500" s="367"/>
      <c r="BE500" s="367"/>
      <c r="BF500" s="367"/>
      <c r="BG500" s="367"/>
      <c r="BH500" s="367"/>
      <c r="BI500" s="367"/>
      <c r="BJ500" s="367"/>
      <c r="BK500" s="367"/>
      <c r="BL500" s="367"/>
      <c r="BM500" s="367"/>
      <c r="BN500" s="367"/>
      <c r="BO500" s="367"/>
      <c r="BP500" s="368"/>
      <c r="BQ500" s="355"/>
      <c r="BR500" s="355"/>
      <c r="BS500" s="355"/>
      <c r="BT500" s="355"/>
      <c r="BU500" s="355"/>
      <c r="BV500" s="355"/>
      <c r="BW500" s="355"/>
      <c r="BX500" s="355"/>
      <c r="BY500" s="355"/>
      <c r="BZ500" s="355"/>
      <c r="CA500" s="355"/>
      <c r="CB500" s="355"/>
      <c r="CC500" s="355"/>
      <c r="CD500" s="355"/>
      <c r="CE500" s="355"/>
      <c r="CF500" s="355"/>
      <c r="CG500" s="355"/>
      <c r="CH500" s="355"/>
      <c r="CI500" s="355"/>
      <c r="CJ500" s="355"/>
      <c r="CK500" s="355"/>
      <c r="CL500" s="355"/>
      <c r="CM500" s="355"/>
      <c r="CN500" s="356"/>
    </row>
    <row r="501" spans="2:92" ht="14.4" thickBot="1" x14ac:dyDescent="0.3">
      <c r="B50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1" s="1417"/>
      <c r="D501" s="1418"/>
      <c r="E501" s="1419"/>
      <c r="F501" s="1420" t="e">
        <f>VLOOKUP(TBL5_OptBen[[#This Row],[Option Type (defined list)]],'Option Typs_Grps'!B$2:C$47, 2, FALSE)</f>
        <v>#N/A</v>
      </c>
      <c r="G501" s="1417"/>
      <c r="H501" s="1418"/>
      <c r="I501" s="1421"/>
      <c r="J501" s="1422"/>
      <c r="K501" s="1423"/>
      <c r="L501" s="366"/>
      <c r="M501" s="366"/>
      <c r="N501" s="366"/>
      <c r="O501" s="1552"/>
      <c r="P501" s="1553"/>
      <c r="Q501" s="1554"/>
      <c r="R501" s="1392"/>
      <c r="S501" s="367"/>
      <c r="T501" s="367"/>
      <c r="U501" s="367"/>
      <c r="V501" s="367"/>
      <c r="W501" s="367"/>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c r="AS501" s="367"/>
      <c r="AT501" s="367"/>
      <c r="AU501" s="367"/>
      <c r="AV501" s="367"/>
      <c r="AW501" s="367"/>
      <c r="AX501" s="367"/>
      <c r="AY501" s="367"/>
      <c r="AZ501" s="367"/>
      <c r="BA501" s="367"/>
      <c r="BB501" s="367"/>
      <c r="BC501" s="367"/>
      <c r="BD501" s="367"/>
      <c r="BE501" s="367"/>
      <c r="BF501" s="367"/>
      <c r="BG501" s="367"/>
      <c r="BH501" s="367"/>
      <c r="BI501" s="367"/>
      <c r="BJ501" s="367"/>
      <c r="BK501" s="367"/>
      <c r="BL501" s="367"/>
      <c r="BM501" s="367"/>
      <c r="BN501" s="367"/>
      <c r="BO501" s="367"/>
      <c r="BP501" s="368"/>
      <c r="BQ501" s="355"/>
      <c r="BR501" s="355"/>
      <c r="BS501" s="355"/>
      <c r="BT501" s="355"/>
      <c r="BU501" s="355"/>
      <c r="BV501" s="355"/>
      <c r="BW501" s="355"/>
      <c r="BX501" s="355"/>
      <c r="BY501" s="355"/>
      <c r="BZ501" s="355"/>
      <c r="CA501" s="355"/>
      <c r="CB501" s="355"/>
      <c r="CC501" s="355"/>
      <c r="CD501" s="355"/>
      <c r="CE501" s="355"/>
      <c r="CF501" s="355"/>
      <c r="CG501" s="355"/>
      <c r="CH501" s="355"/>
      <c r="CI501" s="355"/>
      <c r="CJ501" s="355"/>
      <c r="CK501" s="355"/>
      <c r="CL501" s="355"/>
      <c r="CM501" s="355"/>
      <c r="CN501" s="356"/>
    </row>
    <row r="502" spans="2:92" ht="14.4" thickBot="1" x14ac:dyDescent="0.3">
      <c r="B50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2" s="1417"/>
      <c r="D502" s="1418"/>
      <c r="E502" s="1419"/>
      <c r="F502" s="1420" t="e">
        <f>VLOOKUP(TBL5_OptBen[[#This Row],[Option Type (defined list)]],'Option Typs_Grps'!B$2:C$47, 2, FALSE)</f>
        <v>#N/A</v>
      </c>
      <c r="G502" s="1417"/>
      <c r="H502" s="1418"/>
      <c r="I502" s="1421"/>
      <c r="J502" s="1422"/>
      <c r="K502" s="1423"/>
      <c r="L502" s="366"/>
      <c r="M502" s="366"/>
      <c r="N502" s="366"/>
      <c r="O502" s="1552"/>
      <c r="P502" s="1553"/>
      <c r="Q502" s="1554"/>
      <c r="R502" s="1392"/>
      <c r="S502" s="367"/>
      <c r="T502" s="367"/>
      <c r="U502" s="367"/>
      <c r="V502" s="367"/>
      <c r="W502" s="367"/>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c r="AS502" s="367"/>
      <c r="AT502" s="367"/>
      <c r="AU502" s="367"/>
      <c r="AV502" s="367"/>
      <c r="AW502" s="367"/>
      <c r="AX502" s="367"/>
      <c r="AY502" s="367"/>
      <c r="AZ502" s="367"/>
      <c r="BA502" s="367"/>
      <c r="BB502" s="367"/>
      <c r="BC502" s="367"/>
      <c r="BD502" s="367"/>
      <c r="BE502" s="367"/>
      <c r="BF502" s="367"/>
      <c r="BG502" s="367"/>
      <c r="BH502" s="367"/>
      <c r="BI502" s="367"/>
      <c r="BJ502" s="367"/>
      <c r="BK502" s="367"/>
      <c r="BL502" s="367"/>
      <c r="BM502" s="367"/>
      <c r="BN502" s="367"/>
      <c r="BO502" s="367"/>
      <c r="BP502" s="368"/>
      <c r="BQ502" s="355"/>
      <c r="BR502" s="355"/>
      <c r="BS502" s="355"/>
      <c r="BT502" s="355"/>
      <c r="BU502" s="355"/>
      <c r="BV502" s="355"/>
      <c r="BW502" s="355"/>
      <c r="BX502" s="355"/>
      <c r="BY502" s="355"/>
      <c r="BZ502" s="355"/>
      <c r="CA502" s="355"/>
      <c r="CB502" s="355"/>
      <c r="CC502" s="355"/>
      <c r="CD502" s="355"/>
      <c r="CE502" s="355"/>
      <c r="CF502" s="355"/>
      <c r="CG502" s="355"/>
      <c r="CH502" s="355"/>
      <c r="CI502" s="355"/>
      <c r="CJ502" s="355"/>
      <c r="CK502" s="355"/>
      <c r="CL502" s="355"/>
      <c r="CM502" s="355"/>
      <c r="CN502" s="356"/>
    </row>
    <row r="503" spans="2:92" ht="14.4" thickBot="1" x14ac:dyDescent="0.3">
      <c r="B50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3" s="1417"/>
      <c r="D503" s="1418"/>
      <c r="E503" s="1419"/>
      <c r="F503" s="1420" t="e">
        <f>VLOOKUP(TBL5_OptBen[[#This Row],[Option Type (defined list)]],'Option Typs_Grps'!B$2:C$47, 2, FALSE)</f>
        <v>#N/A</v>
      </c>
      <c r="G503" s="1417"/>
      <c r="H503" s="1418"/>
      <c r="I503" s="1421"/>
      <c r="J503" s="1422"/>
      <c r="K503" s="1423"/>
      <c r="L503" s="366"/>
      <c r="M503" s="366"/>
      <c r="N503" s="366"/>
      <c r="O503" s="1552"/>
      <c r="P503" s="1553"/>
      <c r="Q503" s="1554"/>
      <c r="R503" s="1392"/>
      <c r="S503" s="367"/>
      <c r="T503" s="367"/>
      <c r="U503" s="367"/>
      <c r="V503" s="367"/>
      <c r="W503" s="367"/>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c r="AS503" s="367"/>
      <c r="AT503" s="367"/>
      <c r="AU503" s="367"/>
      <c r="AV503" s="367"/>
      <c r="AW503" s="367"/>
      <c r="AX503" s="367"/>
      <c r="AY503" s="367"/>
      <c r="AZ503" s="367"/>
      <c r="BA503" s="367"/>
      <c r="BB503" s="367"/>
      <c r="BC503" s="367"/>
      <c r="BD503" s="367"/>
      <c r="BE503" s="367"/>
      <c r="BF503" s="367"/>
      <c r="BG503" s="367"/>
      <c r="BH503" s="367"/>
      <c r="BI503" s="367"/>
      <c r="BJ503" s="367"/>
      <c r="BK503" s="367"/>
      <c r="BL503" s="367"/>
      <c r="BM503" s="367"/>
      <c r="BN503" s="367"/>
      <c r="BO503" s="367"/>
      <c r="BP503" s="368"/>
      <c r="BQ503" s="355"/>
      <c r="BR503" s="355"/>
      <c r="BS503" s="355"/>
      <c r="BT503" s="355"/>
      <c r="BU503" s="355"/>
      <c r="BV503" s="355"/>
      <c r="BW503" s="355"/>
      <c r="BX503" s="355"/>
      <c r="BY503" s="355"/>
      <c r="BZ503" s="355"/>
      <c r="CA503" s="355"/>
      <c r="CB503" s="355"/>
      <c r="CC503" s="355"/>
      <c r="CD503" s="355"/>
      <c r="CE503" s="355"/>
      <c r="CF503" s="355"/>
      <c r="CG503" s="355"/>
      <c r="CH503" s="355"/>
      <c r="CI503" s="355"/>
      <c r="CJ503" s="355"/>
      <c r="CK503" s="355"/>
      <c r="CL503" s="355"/>
      <c r="CM503" s="355"/>
      <c r="CN503" s="356"/>
    </row>
    <row r="504" spans="2:92" ht="14.4" thickBot="1" x14ac:dyDescent="0.3">
      <c r="B50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4" s="1417"/>
      <c r="D504" s="1418"/>
      <c r="E504" s="1419"/>
      <c r="F504" s="1420" t="e">
        <f>VLOOKUP(TBL5_OptBen[[#This Row],[Option Type (defined list)]],'Option Typs_Grps'!B$2:C$47, 2, FALSE)</f>
        <v>#N/A</v>
      </c>
      <c r="G504" s="1417"/>
      <c r="H504" s="1418"/>
      <c r="I504" s="1421"/>
      <c r="J504" s="1422"/>
      <c r="K504" s="1423"/>
      <c r="L504" s="366"/>
      <c r="M504" s="366"/>
      <c r="N504" s="366"/>
      <c r="O504" s="1552"/>
      <c r="P504" s="1553"/>
      <c r="Q504" s="1554"/>
      <c r="R504" s="1392"/>
      <c r="S504" s="367"/>
      <c r="T504" s="367"/>
      <c r="U504" s="367"/>
      <c r="V504" s="367"/>
      <c r="W504" s="367"/>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c r="AS504" s="367"/>
      <c r="AT504" s="367"/>
      <c r="AU504" s="367"/>
      <c r="AV504" s="367"/>
      <c r="AW504" s="367"/>
      <c r="AX504" s="367"/>
      <c r="AY504" s="367"/>
      <c r="AZ504" s="367"/>
      <c r="BA504" s="367"/>
      <c r="BB504" s="367"/>
      <c r="BC504" s="367"/>
      <c r="BD504" s="367"/>
      <c r="BE504" s="367"/>
      <c r="BF504" s="367"/>
      <c r="BG504" s="367"/>
      <c r="BH504" s="367"/>
      <c r="BI504" s="367"/>
      <c r="BJ504" s="367"/>
      <c r="BK504" s="367"/>
      <c r="BL504" s="367"/>
      <c r="BM504" s="367"/>
      <c r="BN504" s="367"/>
      <c r="BO504" s="367"/>
      <c r="BP504" s="368"/>
      <c r="BQ504" s="355"/>
      <c r="BR504" s="355"/>
      <c r="BS504" s="355"/>
      <c r="BT504" s="355"/>
      <c r="BU504" s="355"/>
      <c r="BV504" s="355"/>
      <c r="BW504" s="355"/>
      <c r="BX504" s="355"/>
      <c r="BY504" s="355"/>
      <c r="BZ504" s="355"/>
      <c r="CA504" s="355"/>
      <c r="CB504" s="355"/>
      <c r="CC504" s="355"/>
      <c r="CD504" s="355"/>
      <c r="CE504" s="355"/>
      <c r="CF504" s="355"/>
      <c r="CG504" s="355"/>
      <c r="CH504" s="355"/>
      <c r="CI504" s="355"/>
      <c r="CJ504" s="355"/>
      <c r="CK504" s="355"/>
      <c r="CL504" s="355"/>
      <c r="CM504" s="355"/>
      <c r="CN504" s="356"/>
    </row>
    <row r="505" spans="2:92" ht="14.4" thickBot="1" x14ac:dyDescent="0.3">
      <c r="B50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5" s="1417"/>
      <c r="D505" s="1418"/>
      <c r="E505" s="1419"/>
      <c r="F505" s="1420" t="e">
        <f>VLOOKUP(TBL5_OptBen[[#This Row],[Option Type (defined list)]],'Option Typs_Grps'!B$2:C$47, 2, FALSE)</f>
        <v>#N/A</v>
      </c>
      <c r="G505" s="1417"/>
      <c r="H505" s="1418"/>
      <c r="I505" s="1421"/>
      <c r="J505" s="1422"/>
      <c r="K505" s="1423"/>
      <c r="L505" s="366"/>
      <c r="M505" s="366"/>
      <c r="N505" s="366"/>
      <c r="O505" s="1552"/>
      <c r="P505" s="1553"/>
      <c r="Q505" s="1554"/>
      <c r="R505" s="1392"/>
      <c r="S505" s="367"/>
      <c r="T505" s="367"/>
      <c r="U505" s="367"/>
      <c r="V505" s="367"/>
      <c r="W505" s="367"/>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c r="AS505" s="367"/>
      <c r="AT505" s="367"/>
      <c r="AU505" s="367"/>
      <c r="AV505" s="367"/>
      <c r="AW505" s="367"/>
      <c r="AX505" s="367"/>
      <c r="AY505" s="367"/>
      <c r="AZ505" s="367"/>
      <c r="BA505" s="367"/>
      <c r="BB505" s="367"/>
      <c r="BC505" s="367"/>
      <c r="BD505" s="367"/>
      <c r="BE505" s="367"/>
      <c r="BF505" s="367"/>
      <c r="BG505" s="367"/>
      <c r="BH505" s="367"/>
      <c r="BI505" s="367"/>
      <c r="BJ505" s="367"/>
      <c r="BK505" s="367"/>
      <c r="BL505" s="367"/>
      <c r="BM505" s="367"/>
      <c r="BN505" s="367"/>
      <c r="BO505" s="367"/>
      <c r="BP505" s="368"/>
      <c r="BQ505" s="355"/>
      <c r="BR505" s="355"/>
      <c r="BS505" s="355"/>
      <c r="BT505" s="355"/>
      <c r="BU505" s="355"/>
      <c r="BV505" s="355"/>
      <c r="BW505" s="355"/>
      <c r="BX505" s="355"/>
      <c r="BY505" s="355"/>
      <c r="BZ505" s="355"/>
      <c r="CA505" s="355"/>
      <c r="CB505" s="355"/>
      <c r="CC505" s="355"/>
      <c r="CD505" s="355"/>
      <c r="CE505" s="355"/>
      <c r="CF505" s="355"/>
      <c r="CG505" s="355"/>
      <c r="CH505" s="355"/>
      <c r="CI505" s="355"/>
      <c r="CJ505" s="355"/>
      <c r="CK505" s="355"/>
      <c r="CL505" s="355"/>
      <c r="CM505" s="355"/>
      <c r="CN505" s="356"/>
    </row>
    <row r="506" spans="2:92" ht="14.4" thickBot="1" x14ac:dyDescent="0.3">
      <c r="B50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6" s="1417"/>
      <c r="D506" s="1418"/>
      <c r="E506" s="1419"/>
      <c r="F506" s="1420" t="e">
        <f>VLOOKUP(TBL5_OptBen[[#This Row],[Option Type (defined list)]],'Option Typs_Grps'!B$2:C$47, 2, FALSE)</f>
        <v>#N/A</v>
      </c>
      <c r="G506" s="1417"/>
      <c r="H506" s="1418"/>
      <c r="I506" s="1421"/>
      <c r="J506" s="1422"/>
      <c r="K506" s="1423"/>
      <c r="L506" s="366"/>
      <c r="M506" s="366"/>
      <c r="N506" s="366"/>
      <c r="O506" s="1552"/>
      <c r="P506" s="1553"/>
      <c r="Q506" s="1554"/>
      <c r="R506" s="1392"/>
      <c r="S506" s="367"/>
      <c r="T506" s="367"/>
      <c r="U506" s="367"/>
      <c r="V506" s="367"/>
      <c r="W506" s="367"/>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c r="AS506" s="367"/>
      <c r="AT506" s="367"/>
      <c r="AU506" s="367"/>
      <c r="AV506" s="367"/>
      <c r="AW506" s="367"/>
      <c r="AX506" s="367"/>
      <c r="AY506" s="367"/>
      <c r="AZ506" s="367"/>
      <c r="BA506" s="367"/>
      <c r="BB506" s="367"/>
      <c r="BC506" s="367"/>
      <c r="BD506" s="367"/>
      <c r="BE506" s="367"/>
      <c r="BF506" s="367"/>
      <c r="BG506" s="367"/>
      <c r="BH506" s="367"/>
      <c r="BI506" s="367"/>
      <c r="BJ506" s="367"/>
      <c r="BK506" s="367"/>
      <c r="BL506" s="367"/>
      <c r="BM506" s="367"/>
      <c r="BN506" s="367"/>
      <c r="BO506" s="367"/>
      <c r="BP506" s="368"/>
      <c r="BQ506" s="355"/>
      <c r="BR506" s="355"/>
      <c r="BS506" s="355"/>
      <c r="BT506" s="355"/>
      <c r="BU506" s="355"/>
      <c r="BV506" s="355"/>
      <c r="BW506" s="355"/>
      <c r="BX506" s="355"/>
      <c r="BY506" s="355"/>
      <c r="BZ506" s="355"/>
      <c r="CA506" s="355"/>
      <c r="CB506" s="355"/>
      <c r="CC506" s="355"/>
      <c r="CD506" s="355"/>
      <c r="CE506" s="355"/>
      <c r="CF506" s="355"/>
      <c r="CG506" s="355"/>
      <c r="CH506" s="355"/>
      <c r="CI506" s="355"/>
      <c r="CJ506" s="355"/>
      <c r="CK506" s="355"/>
      <c r="CL506" s="355"/>
      <c r="CM506" s="355"/>
      <c r="CN506" s="356"/>
    </row>
    <row r="507" spans="2:92" ht="14.4" thickBot="1" x14ac:dyDescent="0.3">
      <c r="B50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7" s="1417"/>
      <c r="D507" s="1418"/>
      <c r="E507" s="1419"/>
      <c r="F507" s="1420" t="e">
        <f>VLOOKUP(TBL5_OptBen[[#This Row],[Option Type (defined list)]],'Option Typs_Grps'!B$2:C$47, 2, FALSE)</f>
        <v>#N/A</v>
      </c>
      <c r="G507" s="1417"/>
      <c r="H507" s="1418"/>
      <c r="I507" s="1421"/>
      <c r="J507" s="1422"/>
      <c r="K507" s="1423"/>
      <c r="L507" s="366"/>
      <c r="M507" s="366"/>
      <c r="N507" s="366"/>
      <c r="O507" s="1552"/>
      <c r="P507" s="1553"/>
      <c r="Q507" s="1554"/>
      <c r="R507" s="1392"/>
      <c r="S507" s="367"/>
      <c r="T507" s="367"/>
      <c r="U507" s="367"/>
      <c r="V507" s="367"/>
      <c r="W507" s="367"/>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c r="AS507" s="367"/>
      <c r="AT507" s="367"/>
      <c r="AU507" s="367"/>
      <c r="AV507" s="367"/>
      <c r="AW507" s="367"/>
      <c r="AX507" s="367"/>
      <c r="AY507" s="367"/>
      <c r="AZ507" s="367"/>
      <c r="BA507" s="367"/>
      <c r="BB507" s="367"/>
      <c r="BC507" s="367"/>
      <c r="BD507" s="367"/>
      <c r="BE507" s="367"/>
      <c r="BF507" s="367"/>
      <c r="BG507" s="367"/>
      <c r="BH507" s="367"/>
      <c r="BI507" s="367"/>
      <c r="BJ507" s="367"/>
      <c r="BK507" s="367"/>
      <c r="BL507" s="367"/>
      <c r="BM507" s="367"/>
      <c r="BN507" s="367"/>
      <c r="BO507" s="367"/>
      <c r="BP507" s="368"/>
      <c r="BQ507" s="355"/>
      <c r="BR507" s="355"/>
      <c r="BS507" s="355"/>
      <c r="BT507" s="355"/>
      <c r="BU507" s="355"/>
      <c r="BV507" s="355"/>
      <c r="BW507" s="355"/>
      <c r="BX507" s="355"/>
      <c r="BY507" s="355"/>
      <c r="BZ507" s="355"/>
      <c r="CA507" s="355"/>
      <c r="CB507" s="355"/>
      <c r="CC507" s="355"/>
      <c r="CD507" s="355"/>
      <c r="CE507" s="355"/>
      <c r="CF507" s="355"/>
      <c r="CG507" s="355"/>
      <c r="CH507" s="355"/>
      <c r="CI507" s="355"/>
      <c r="CJ507" s="355"/>
      <c r="CK507" s="355"/>
      <c r="CL507" s="355"/>
      <c r="CM507" s="355"/>
      <c r="CN507" s="356"/>
    </row>
    <row r="508" spans="2:92" ht="14.4" thickBot="1" x14ac:dyDescent="0.3">
      <c r="B50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8" s="1417"/>
      <c r="D508" s="1418"/>
      <c r="E508" s="1419"/>
      <c r="F508" s="1420" t="e">
        <f>VLOOKUP(TBL5_OptBen[[#This Row],[Option Type (defined list)]],'Option Typs_Grps'!B$2:C$47, 2, FALSE)</f>
        <v>#N/A</v>
      </c>
      <c r="G508" s="1417"/>
      <c r="H508" s="1418"/>
      <c r="I508" s="1421"/>
      <c r="J508" s="1422"/>
      <c r="K508" s="1423"/>
      <c r="L508" s="366"/>
      <c r="M508" s="366"/>
      <c r="N508" s="366"/>
      <c r="O508" s="1552"/>
      <c r="P508" s="1553"/>
      <c r="Q508" s="1554"/>
      <c r="R508" s="1392"/>
      <c r="S508" s="367"/>
      <c r="T508" s="367"/>
      <c r="U508" s="367"/>
      <c r="V508" s="367"/>
      <c r="W508" s="367"/>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c r="AS508" s="367"/>
      <c r="AT508" s="367"/>
      <c r="AU508" s="367"/>
      <c r="AV508" s="367"/>
      <c r="AW508" s="367"/>
      <c r="AX508" s="367"/>
      <c r="AY508" s="367"/>
      <c r="AZ508" s="367"/>
      <c r="BA508" s="367"/>
      <c r="BB508" s="367"/>
      <c r="BC508" s="367"/>
      <c r="BD508" s="367"/>
      <c r="BE508" s="367"/>
      <c r="BF508" s="367"/>
      <c r="BG508" s="367"/>
      <c r="BH508" s="367"/>
      <c r="BI508" s="367"/>
      <c r="BJ508" s="367"/>
      <c r="BK508" s="367"/>
      <c r="BL508" s="367"/>
      <c r="BM508" s="367"/>
      <c r="BN508" s="367"/>
      <c r="BO508" s="367"/>
      <c r="BP508" s="368"/>
      <c r="BQ508" s="355"/>
      <c r="BR508" s="355"/>
      <c r="BS508" s="355"/>
      <c r="BT508" s="355"/>
      <c r="BU508" s="355"/>
      <c r="BV508" s="355"/>
      <c r="BW508" s="355"/>
      <c r="BX508" s="355"/>
      <c r="BY508" s="355"/>
      <c r="BZ508" s="355"/>
      <c r="CA508" s="355"/>
      <c r="CB508" s="355"/>
      <c r="CC508" s="355"/>
      <c r="CD508" s="355"/>
      <c r="CE508" s="355"/>
      <c r="CF508" s="355"/>
      <c r="CG508" s="355"/>
      <c r="CH508" s="355"/>
      <c r="CI508" s="355"/>
      <c r="CJ508" s="355"/>
      <c r="CK508" s="355"/>
      <c r="CL508" s="355"/>
      <c r="CM508" s="355"/>
      <c r="CN508" s="356"/>
    </row>
    <row r="509" spans="2:92" ht="14.4" thickBot="1" x14ac:dyDescent="0.3">
      <c r="B50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09" s="1417"/>
      <c r="D509" s="1418"/>
      <c r="E509" s="1419"/>
      <c r="F509" s="1420" t="e">
        <f>VLOOKUP(TBL5_OptBen[[#This Row],[Option Type (defined list)]],'Option Typs_Grps'!B$2:C$47, 2, FALSE)</f>
        <v>#N/A</v>
      </c>
      <c r="G509" s="1417"/>
      <c r="H509" s="1418"/>
      <c r="I509" s="1421"/>
      <c r="J509" s="1422"/>
      <c r="K509" s="1423"/>
      <c r="L509" s="366"/>
      <c r="M509" s="366"/>
      <c r="N509" s="366"/>
      <c r="O509" s="1552"/>
      <c r="P509" s="1553"/>
      <c r="Q509" s="1554"/>
      <c r="R509" s="1392"/>
      <c r="S509" s="367"/>
      <c r="T509" s="367"/>
      <c r="U509" s="367"/>
      <c r="V509" s="367"/>
      <c r="W509" s="367"/>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c r="AS509" s="367"/>
      <c r="AT509" s="367"/>
      <c r="AU509" s="367"/>
      <c r="AV509" s="367"/>
      <c r="AW509" s="367"/>
      <c r="AX509" s="367"/>
      <c r="AY509" s="367"/>
      <c r="AZ509" s="367"/>
      <c r="BA509" s="367"/>
      <c r="BB509" s="367"/>
      <c r="BC509" s="367"/>
      <c r="BD509" s="367"/>
      <c r="BE509" s="367"/>
      <c r="BF509" s="367"/>
      <c r="BG509" s="367"/>
      <c r="BH509" s="367"/>
      <c r="BI509" s="367"/>
      <c r="BJ509" s="367"/>
      <c r="BK509" s="367"/>
      <c r="BL509" s="367"/>
      <c r="BM509" s="367"/>
      <c r="BN509" s="367"/>
      <c r="BO509" s="367"/>
      <c r="BP509" s="368"/>
      <c r="BQ509" s="355"/>
      <c r="BR509" s="355"/>
      <c r="BS509" s="355"/>
      <c r="BT509" s="355"/>
      <c r="BU509" s="355"/>
      <c r="BV509" s="355"/>
      <c r="BW509" s="355"/>
      <c r="BX509" s="355"/>
      <c r="BY509" s="355"/>
      <c r="BZ509" s="355"/>
      <c r="CA509" s="355"/>
      <c r="CB509" s="355"/>
      <c r="CC509" s="355"/>
      <c r="CD509" s="355"/>
      <c r="CE509" s="355"/>
      <c r="CF509" s="355"/>
      <c r="CG509" s="355"/>
      <c r="CH509" s="355"/>
      <c r="CI509" s="355"/>
      <c r="CJ509" s="355"/>
      <c r="CK509" s="355"/>
      <c r="CL509" s="355"/>
      <c r="CM509" s="355"/>
      <c r="CN509" s="356"/>
    </row>
    <row r="510" spans="2:92" ht="14.4" thickBot="1" x14ac:dyDescent="0.3">
      <c r="B51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0" s="1417"/>
      <c r="D510" s="1418"/>
      <c r="E510" s="1419"/>
      <c r="F510" s="1420" t="e">
        <f>VLOOKUP(TBL5_OptBen[[#This Row],[Option Type (defined list)]],'Option Typs_Grps'!B$2:C$47, 2, FALSE)</f>
        <v>#N/A</v>
      </c>
      <c r="G510" s="1417"/>
      <c r="H510" s="1418"/>
      <c r="I510" s="1421"/>
      <c r="J510" s="1422"/>
      <c r="K510" s="1423"/>
      <c r="L510" s="366"/>
      <c r="M510" s="366"/>
      <c r="N510" s="366"/>
      <c r="O510" s="1552"/>
      <c r="P510" s="1553"/>
      <c r="Q510" s="1554"/>
      <c r="R510" s="1392"/>
      <c r="S510" s="367"/>
      <c r="T510" s="367"/>
      <c r="U510" s="367"/>
      <c r="V510" s="367"/>
      <c r="W510" s="367"/>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c r="AS510" s="367"/>
      <c r="AT510" s="367"/>
      <c r="AU510" s="367"/>
      <c r="AV510" s="367"/>
      <c r="AW510" s="367"/>
      <c r="AX510" s="367"/>
      <c r="AY510" s="367"/>
      <c r="AZ510" s="367"/>
      <c r="BA510" s="367"/>
      <c r="BB510" s="367"/>
      <c r="BC510" s="367"/>
      <c r="BD510" s="367"/>
      <c r="BE510" s="367"/>
      <c r="BF510" s="367"/>
      <c r="BG510" s="367"/>
      <c r="BH510" s="367"/>
      <c r="BI510" s="367"/>
      <c r="BJ510" s="367"/>
      <c r="BK510" s="367"/>
      <c r="BL510" s="367"/>
      <c r="BM510" s="367"/>
      <c r="BN510" s="367"/>
      <c r="BO510" s="367"/>
      <c r="BP510" s="368"/>
      <c r="BQ510" s="355"/>
      <c r="BR510" s="355"/>
      <c r="BS510" s="355"/>
      <c r="BT510" s="355"/>
      <c r="BU510" s="355"/>
      <c r="BV510" s="355"/>
      <c r="BW510" s="355"/>
      <c r="BX510" s="355"/>
      <c r="BY510" s="355"/>
      <c r="BZ510" s="355"/>
      <c r="CA510" s="355"/>
      <c r="CB510" s="355"/>
      <c r="CC510" s="355"/>
      <c r="CD510" s="355"/>
      <c r="CE510" s="355"/>
      <c r="CF510" s="355"/>
      <c r="CG510" s="355"/>
      <c r="CH510" s="355"/>
      <c r="CI510" s="355"/>
      <c r="CJ510" s="355"/>
      <c r="CK510" s="355"/>
      <c r="CL510" s="355"/>
      <c r="CM510" s="355"/>
      <c r="CN510" s="356"/>
    </row>
    <row r="511" spans="2:92" ht="14.4" thickBot="1" x14ac:dyDescent="0.3">
      <c r="B51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1" s="1417"/>
      <c r="D511" s="1418"/>
      <c r="E511" s="1419"/>
      <c r="F511" s="1420" t="e">
        <f>VLOOKUP(TBL5_OptBen[[#This Row],[Option Type (defined list)]],'Option Typs_Grps'!B$2:C$47, 2, FALSE)</f>
        <v>#N/A</v>
      </c>
      <c r="G511" s="1417"/>
      <c r="H511" s="1418"/>
      <c r="I511" s="1421"/>
      <c r="J511" s="1422"/>
      <c r="K511" s="1423"/>
      <c r="L511" s="366"/>
      <c r="M511" s="366"/>
      <c r="N511" s="366"/>
      <c r="O511" s="1552"/>
      <c r="P511" s="1553"/>
      <c r="Q511" s="1554"/>
      <c r="R511" s="1392"/>
      <c r="S511" s="367"/>
      <c r="T511" s="367"/>
      <c r="U511" s="367"/>
      <c r="V511" s="367"/>
      <c r="W511" s="367"/>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c r="AS511" s="367"/>
      <c r="AT511" s="367"/>
      <c r="AU511" s="367"/>
      <c r="AV511" s="367"/>
      <c r="AW511" s="367"/>
      <c r="AX511" s="367"/>
      <c r="AY511" s="367"/>
      <c r="AZ511" s="367"/>
      <c r="BA511" s="367"/>
      <c r="BB511" s="367"/>
      <c r="BC511" s="367"/>
      <c r="BD511" s="367"/>
      <c r="BE511" s="367"/>
      <c r="BF511" s="367"/>
      <c r="BG511" s="367"/>
      <c r="BH511" s="367"/>
      <c r="BI511" s="367"/>
      <c r="BJ511" s="367"/>
      <c r="BK511" s="367"/>
      <c r="BL511" s="367"/>
      <c r="BM511" s="367"/>
      <c r="BN511" s="367"/>
      <c r="BO511" s="367"/>
      <c r="BP511" s="368"/>
      <c r="BQ511" s="355"/>
      <c r="BR511" s="355"/>
      <c r="BS511" s="355"/>
      <c r="BT511" s="355"/>
      <c r="BU511" s="355"/>
      <c r="BV511" s="355"/>
      <c r="BW511" s="355"/>
      <c r="BX511" s="355"/>
      <c r="BY511" s="355"/>
      <c r="BZ511" s="355"/>
      <c r="CA511" s="355"/>
      <c r="CB511" s="355"/>
      <c r="CC511" s="355"/>
      <c r="CD511" s="355"/>
      <c r="CE511" s="355"/>
      <c r="CF511" s="355"/>
      <c r="CG511" s="355"/>
      <c r="CH511" s="355"/>
      <c r="CI511" s="355"/>
      <c r="CJ511" s="355"/>
      <c r="CK511" s="355"/>
      <c r="CL511" s="355"/>
      <c r="CM511" s="355"/>
      <c r="CN511" s="356"/>
    </row>
    <row r="512" spans="2:92" ht="14.4" thickBot="1" x14ac:dyDescent="0.3">
      <c r="B51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2" s="1417"/>
      <c r="D512" s="1418"/>
      <c r="E512" s="1419"/>
      <c r="F512" s="1420" t="e">
        <f>VLOOKUP(TBL5_OptBen[[#This Row],[Option Type (defined list)]],'Option Typs_Grps'!B$2:C$47, 2, FALSE)</f>
        <v>#N/A</v>
      </c>
      <c r="G512" s="1417"/>
      <c r="H512" s="1418"/>
      <c r="I512" s="1421"/>
      <c r="J512" s="1422"/>
      <c r="K512" s="1423"/>
      <c r="L512" s="366"/>
      <c r="M512" s="366"/>
      <c r="N512" s="366"/>
      <c r="O512" s="1552"/>
      <c r="P512" s="1553"/>
      <c r="Q512" s="1554"/>
      <c r="R512" s="1392"/>
      <c r="S512" s="367"/>
      <c r="T512" s="367"/>
      <c r="U512" s="367"/>
      <c r="V512" s="367"/>
      <c r="W512" s="367"/>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c r="AS512" s="367"/>
      <c r="AT512" s="367"/>
      <c r="AU512" s="367"/>
      <c r="AV512" s="367"/>
      <c r="AW512" s="367"/>
      <c r="AX512" s="367"/>
      <c r="AY512" s="367"/>
      <c r="AZ512" s="367"/>
      <c r="BA512" s="367"/>
      <c r="BB512" s="367"/>
      <c r="BC512" s="367"/>
      <c r="BD512" s="367"/>
      <c r="BE512" s="367"/>
      <c r="BF512" s="367"/>
      <c r="BG512" s="367"/>
      <c r="BH512" s="367"/>
      <c r="BI512" s="367"/>
      <c r="BJ512" s="367"/>
      <c r="BK512" s="367"/>
      <c r="BL512" s="367"/>
      <c r="BM512" s="367"/>
      <c r="BN512" s="367"/>
      <c r="BO512" s="367"/>
      <c r="BP512" s="368"/>
      <c r="BQ512" s="355"/>
      <c r="BR512" s="355"/>
      <c r="BS512" s="355"/>
      <c r="BT512" s="355"/>
      <c r="BU512" s="355"/>
      <c r="BV512" s="355"/>
      <c r="BW512" s="355"/>
      <c r="BX512" s="355"/>
      <c r="BY512" s="355"/>
      <c r="BZ512" s="355"/>
      <c r="CA512" s="355"/>
      <c r="CB512" s="355"/>
      <c r="CC512" s="355"/>
      <c r="CD512" s="355"/>
      <c r="CE512" s="355"/>
      <c r="CF512" s="355"/>
      <c r="CG512" s="355"/>
      <c r="CH512" s="355"/>
      <c r="CI512" s="355"/>
      <c r="CJ512" s="355"/>
      <c r="CK512" s="355"/>
      <c r="CL512" s="355"/>
      <c r="CM512" s="355"/>
      <c r="CN512" s="356"/>
    </row>
    <row r="513" spans="2:92" ht="14.4" thickBot="1" x14ac:dyDescent="0.3">
      <c r="B51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3" s="1417"/>
      <c r="D513" s="1418"/>
      <c r="E513" s="1419"/>
      <c r="F513" s="1420" t="e">
        <f>VLOOKUP(TBL5_OptBen[[#This Row],[Option Type (defined list)]],'Option Typs_Grps'!B$2:C$47, 2, FALSE)</f>
        <v>#N/A</v>
      </c>
      <c r="G513" s="1417"/>
      <c r="H513" s="1418"/>
      <c r="I513" s="1421"/>
      <c r="J513" s="1422"/>
      <c r="K513" s="1423"/>
      <c r="L513" s="366"/>
      <c r="M513" s="366"/>
      <c r="N513" s="366"/>
      <c r="O513" s="1552"/>
      <c r="P513" s="1553"/>
      <c r="Q513" s="1554"/>
      <c r="R513" s="1392"/>
      <c r="S513" s="367"/>
      <c r="T513" s="367"/>
      <c r="U513" s="367"/>
      <c r="V513" s="367"/>
      <c r="W513" s="367"/>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c r="AS513" s="367"/>
      <c r="AT513" s="367"/>
      <c r="AU513" s="367"/>
      <c r="AV513" s="367"/>
      <c r="AW513" s="367"/>
      <c r="AX513" s="367"/>
      <c r="AY513" s="367"/>
      <c r="AZ513" s="367"/>
      <c r="BA513" s="367"/>
      <c r="BB513" s="367"/>
      <c r="BC513" s="367"/>
      <c r="BD513" s="367"/>
      <c r="BE513" s="367"/>
      <c r="BF513" s="367"/>
      <c r="BG513" s="367"/>
      <c r="BH513" s="367"/>
      <c r="BI513" s="367"/>
      <c r="BJ513" s="367"/>
      <c r="BK513" s="367"/>
      <c r="BL513" s="367"/>
      <c r="BM513" s="367"/>
      <c r="BN513" s="367"/>
      <c r="BO513" s="367"/>
      <c r="BP513" s="368"/>
      <c r="BQ513" s="355"/>
      <c r="BR513" s="355"/>
      <c r="BS513" s="355"/>
      <c r="BT513" s="355"/>
      <c r="BU513" s="355"/>
      <c r="BV513" s="355"/>
      <c r="BW513" s="355"/>
      <c r="BX513" s="355"/>
      <c r="BY513" s="355"/>
      <c r="BZ513" s="355"/>
      <c r="CA513" s="355"/>
      <c r="CB513" s="355"/>
      <c r="CC513" s="355"/>
      <c r="CD513" s="355"/>
      <c r="CE513" s="355"/>
      <c r="CF513" s="355"/>
      <c r="CG513" s="355"/>
      <c r="CH513" s="355"/>
      <c r="CI513" s="355"/>
      <c r="CJ513" s="355"/>
      <c r="CK513" s="355"/>
      <c r="CL513" s="355"/>
      <c r="CM513" s="355"/>
      <c r="CN513" s="356"/>
    </row>
    <row r="514" spans="2:92" ht="14.4" thickBot="1" x14ac:dyDescent="0.3">
      <c r="B51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4" s="1417"/>
      <c r="D514" s="1418"/>
      <c r="E514" s="1419"/>
      <c r="F514" s="1420" t="e">
        <f>VLOOKUP(TBL5_OptBen[[#This Row],[Option Type (defined list)]],'Option Typs_Grps'!B$2:C$47, 2, FALSE)</f>
        <v>#N/A</v>
      </c>
      <c r="G514" s="1417"/>
      <c r="H514" s="1418"/>
      <c r="I514" s="1421"/>
      <c r="J514" s="1422"/>
      <c r="K514" s="1423"/>
      <c r="L514" s="366"/>
      <c r="M514" s="366"/>
      <c r="N514" s="366"/>
      <c r="O514" s="1552"/>
      <c r="P514" s="1553"/>
      <c r="Q514" s="1554"/>
      <c r="R514" s="1392"/>
      <c r="S514" s="367"/>
      <c r="T514" s="367"/>
      <c r="U514" s="367"/>
      <c r="V514" s="367"/>
      <c r="W514" s="367"/>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c r="AS514" s="367"/>
      <c r="AT514" s="367"/>
      <c r="AU514" s="367"/>
      <c r="AV514" s="367"/>
      <c r="AW514" s="367"/>
      <c r="AX514" s="367"/>
      <c r="AY514" s="367"/>
      <c r="AZ514" s="367"/>
      <c r="BA514" s="367"/>
      <c r="BB514" s="367"/>
      <c r="BC514" s="367"/>
      <c r="BD514" s="367"/>
      <c r="BE514" s="367"/>
      <c r="BF514" s="367"/>
      <c r="BG514" s="367"/>
      <c r="BH514" s="367"/>
      <c r="BI514" s="367"/>
      <c r="BJ514" s="367"/>
      <c r="BK514" s="367"/>
      <c r="BL514" s="367"/>
      <c r="BM514" s="367"/>
      <c r="BN514" s="367"/>
      <c r="BO514" s="367"/>
      <c r="BP514" s="368"/>
      <c r="BQ514" s="355"/>
      <c r="BR514" s="355"/>
      <c r="BS514" s="355"/>
      <c r="BT514" s="355"/>
      <c r="BU514" s="355"/>
      <c r="BV514" s="355"/>
      <c r="BW514" s="355"/>
      <c r="BX514" s="355"/>
      <c r="BY514" s="355"/>
      <c r="BZ514" s="355"/>
      <c r="CA514" s="355"/>
      <c r="CB514" s="355"/>
      <c r="CC514" s="355"/>
      <c r="CD514" s="355"/>
      <c r="CE514" s="355"/>
      <c r="CF514" s="355"/>
      <c r="CG514" s="355"/>
      <c r="CH514" s="355"/>
      <c r="CI514" s="355"/>
      <c r="CJ514" s="355"/>
      <c r="CK514" s="355"/>
      <c r="CL514" s="355"/>
      <c r="CM514" s="355"/>
      <c r="CN514" s="356"/>
    </row>
    <row r="515" spans="2:92" ht="14.4" thickBot="1" x14ac:dyDescent="0.3">
      <c r="B51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5" s="1417"/>
      <c r="D515" s="1418"/>
      <c r="E515" s="1419"/>
      <c r="F515" s="1420" t="e">
        <f>VLOOKUP(TBL5_OptBen[[#This Row],[Option Type (defined list)]],'Option Typs_Grps'!B$2:C$47, 2, FALSE)</f>
        <v>#N/A</v>
      </c>
      <c r="G515" s="1417"/>
      <c r="H515" s="1418"/>
      <c r="I515" s="1421"/>
      <c r="J515" s="1422"/>
      <c r="K515" s="1423"/>
      <c r="L515" s="366"/>
      <c r="M515" s="366"/>
      <c r="N515" s="366"/>
      <c r="O515" s="1552"/>
      <c r="P515" s="1553"/>
      <c r="Q515" s="1554"/>
      <c r="R515" s="1392"/>
      <c r="S515" s="367"/>
      <c r="T515" s="367"/>
      <c r="U515" s="367"/>
      <c r="V515" s="367"/>
      <c r="W515" s="367"/>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c r="AS515" s="367"/>
      <c r="AT515" s="367"/>
      <c r="AU515" s="367"/>
      <c r="AV515" s="367"/>
      <c r="AW515" s="367"/>
      <c r="AX515" s="367"/>
      <c r="AY515" s="367"/>
      <c r="AZ515" s="367"/>
      <c r="BA515" s="367"/>
      <c r="BB515" s="367"/>
      <c r="BC515" s="367"/>
      <c r="BD515" s="367"/>
      <c r="BE515" s="367"/>
      <c r="BF515" s="367"/>
      <c r="BG515" s="367"/>
      <c r="BH515" s="367"/>
      <c r="BI515" s="367"/>
      <c r="BJ515" s="367"/>
      <c r="BK515" s="367"/>
      <c r="BL515" s="367"/>
      <c r="BM515" s="367"/>
      <c r="BN515" s="367"/>
      <c r="BO515" s="367"/>
      <c r="BP515" s="368"/>
      <c r="BQ515" s="355"/>
      <c r="BR515" s="355"/>
      <c r="BS515" s="355"/>
      <c r="BT515" s="355"/>
      <c r="BU515" s="355"/>
      <c r="BV515" s="355"/>
      <c r="BW515" s="355"/>
      <c r="BX515" s="355"/>
      <c r="BY515" s="355"/>
      <c r="BZ515" s="355"/>
      <c r="CA515" s="355"/>
      <c r="CB515" s="355"/>
      <c r="CC515" s="355"/>
      <c r="CD515" s="355"/>
      <c r="CE515" s="355"/>
      <c r="CF515" s="355"/>
      <c r="CG515" s="355"/>
      <c r="CH515" s="355"/>
      <c r="CI515" s="355"/>
      <c r="CJ515" s="355"/>
      <c r="CK515" s="355"/>
      <c r="CL515" s="355"/>
      <c r="CM515" s="355"/>
      <c r="CN515" s="356"/>
    </row>
    <row r="516" spans="2:92" ht="14.4" thickBot="1" x14ac:dyDescent="0.3">
      <c r="B51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6" s="1417"/>
      <c r="D516" s="1418"/>
      <c r="E516" s="1419"/>
      <c r="F516" s="1420" t="e">
        <f>VLOOKUP(TBL5_OptBen[[#This Row],[Option Type (defined list)]],'Option Typs_Grps'!B$2:C$47, 2, FALSE)</f>
        <v>#N/A</v>
      </c>
      <c r="G516" s="1417"/>
      <c r="H516" s="1418"/>
      <c r="I516" s="1421"/>
      <c r="J516" s="1422"/>
      <c r="K516" s="1423"/>
      <c r="L516" s="366"/>
      <c r="M516" s="366"/>
      <c r="N516" s="366"/>
      <c r="O516" s="1552"/>
      <c r="P516" s="1553"/>
      <c r="Q516" s="1554"/>
      <c r="R516" s="1392"/>
      <c r="S516" s="367"/>
      <c r="T516" s="367"/>
      <c r="U516" s="367"/>
      <c r="V516" s="367"/>
      <c r="W516" s="367"/>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c r="AS516" s="367"/>
      <c r="AT516" s="367"/>
      <c r="AU516" s="367"/>
      <c r="AV516" s="367"/>
      <c r="AW516" s="367"/>
      <c r="AX516" s="367"/>
      <c r="AY516" s="367"/>
      <c r="AZ516" s="367"/>
      <c r="BA516" s="367"/>
      <c r="BB516" s="367"/>
      <c r="BC516" s="367"/>
      <c r="BD516" s="367"/>
      <c r="BE516" s="367"/>
      <c r="BF516" s="367"/>
      <c r="BG516" s="367"/>
      <c r="BH516" s="367"/>
      <c r="BI516" s="367"/>
      <c r="BJ516" s="367"/>
      <c r="BK516" s="367"/>
      <c r="BL516" s="367"/>
      <c r="BM516" s="367"/>
      <c r="BN516" s="367"/>
      <c r="BO516" s="367"/>
      <c r="BP516" s="368"/>
      <c r="BQ516" s="355"/>
      <c r="BR516" s="355"/>
      <c r="BS516" s="355"/>
      <c r="BT516" s="355"/>
      <c r="BU516" s="355"/>
      <c r="BV516" s="355"/>
      <c r="BW516" s="355"/>
      <c r="BX516" s="355"/>
      <c r="BY516" s="355"/>
      <c r="BZ516" s="355"/>
      <c r="CA516" s="355"/>
      <c r="CB516" s="355"/>
      <c r="CC516" s="355"/>
      <c r="CD516" s="355"/>
      <c r="CE516" s="355"/>
      <c r="CF516" s="355"/>
      <c r="CG516" s="355"/>
      <c r="CH516" s="355"/>
      <c r="CI516" s="355"/>
      <c r="CJ516" s="355"/>
      <c r="CK516" s="355"/>
      <c r="CL516" s="355"/>
      <c r="CM516" s="355"/>
      <c r="CN516" s="356"/>
    </row>
    <row r="517" spans="2:92" ht="14.4" thickBot="1" x14ac:dyDescent="0.3">
      <c r="B51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7" s="1417"/>
      <c r="D517" s="1418"/>
      <c r="E517" s="1419"/>
      <c r="F517" s="1420" t="e">
        <f>VLOOKUP(TBL5_OptBen[[#This Row],[Option Type (defined list)]],'Option Typs_Grps'!B$2:C$47, 2, FALSE)</f>
        <v>#N/A</v>
      </c>
      <c r="G517" s="1417"/>
      <c r="H517" s="1418"/>
      <c r="I517" s="1421"/>
      <c r="J517" s="1422"/>
      <c r="K517" s="1423"/>
      <c r="L517" s="366"/>
      <c r="M517" s="366"/>
      <c r="N517" s="366"/>
      <c r="O517" s="1552"/>
      <c r="P517" s="1553"/>
      <c r="Q517" s="1554"/>
      <c r="R517" s="1392"/>
      <c r="S517" s="367"/>
      <c r="T517" s="367"/>
      <c r="U517" s="367"/>
      <c r="V517" s="367"/>
      <c r="W517" s="367"/>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c r="AS517" s="367"/>
      <c r="AT517" s="367"/>
      <c r="AU517" s="367"/>
      <c r="AV517" s="367"/>
      <c r="AW517" s="367"/>
      <c r="AX517" s="367"/>
      <c r="AY517" s="367"/>
      <c r="AZ517" s="367"/>
      <c r="BA517" s="367"/>
      <c r="BB517" s="367"/>
      <c r="BC517" s="367"/>
      <c r="BD517" s="367"/>
      <c r="BE517" s="367"/>
      <c r="BF517" s="367"/>
      <c r="BG517" s="367"/>
      <c r="BH517" s="367"/>
      <c r="BI517" s="367"/>
      <c r="BJ517" s="367"/>
      <c r="BK517" s="367"/>
      <c r="BL517" s="367"/>
      <c r="BM517" s="367"/>
      <c r="BN517" s="367"/>
      <c r="BO517" s="367"/>
      <c r="BP517" s="368"/>
      <c r="BQ517" s="355"/>
      <c r="BR517" s="355"/>
      <c r="BS517" s="355"/>
      <c r="BT517" s="355"/>
      <c r="BU517" s="355"/>
      <c r="BV517" s="355"/>
      <c r="BW517" s="355"/>
      <c r="BX517" s="355"/>
      <c r="BY517" s="355"/>
      <c r="BZ517" s="355"/>
      <c r="CA517" s="355"/>
      <c r="CB517" s="355"/>
      <c r="CC517" s="355"/>
      <c r="CD517" s="355"/>
      <c r="CE517" s="355"/>
      <c r="CF517" s="355"/>
      <c r="CG517" s="355"/>
      <c r="CH517" s="355"/>
      <c r="CI517" s="355"/>
      <c r="CJ517" s="355"/>
      <c r="CK517" s="355"/>
      <c r="CL517" s="355"/>
      <c r="CM517" s="355"/>
      <c r="CN517" s="356"/>
    </row>
    <row r="518" spans="2:92" ht="14.4" thickBot="1" x14ac:dyDescent="0.3">
      <c r="B51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8" s="1417"/>
      <c r="D518" s="1418"/>
      <c r="E518" s="1419"/>
      <c r="F518" s="1420" t="e">
        <f>VLOOKUP(TBL5_OptBen[[#This Row],[Option Type (defined list)]],'Option Typs_Grps'!B$2:C$47, 2, FALSE)</f>
        <v>#N/A</v>
      </c>
      <c r="G518" s="1417"/>
      <c r="H518" s="1418"/>
      <c r="I518" s="1421"/>
      <c r="J518" s="1422"/>
      <c r="K518" s="1423"/>
      <c r="L518" s="366"/>
      <c r="M518" s="366"/>
      <c r="N518" s="366"/>
      <c r="O518" s="1552"/>
      <c r="P518" s="1553"/>
      <c r="Q518" s="1554"/>
      <c r="R518" s="1392"/>
      <c r="S518" s="367"/>
      <c r="T518" s="367"/>
      <c r="U518" s="367"/>
      <c r="V518" s="367"/>
      <c r="W518" s="367"/>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c r="AS518" s="367"/>
      <c r="AT518" s="367"/>
      <c r="AU518" s="367"/>
      <c r="AV518" s="367"/>
      <c r="AW518" s="367"/>
      <c r="AX518" s="367"/>
      <c r="AY518" s="367"/>
      <c r="AZ518" s="367"/>
      <c r="BA518" s="367"/>
      <c r="BB518" s="367"/>
      <c r="BC518" s="367"/>
      <c r="BD518" s="367"/>
      <c r="BE518" s="367"/>
      <c r="BF518" s="367"/>
      <c r="BG518" s="367"/>
      <c r="BH518" s="367"/>
      <c r="BI518" s="367"/>
      <c r="BJ518" s="367"/>
      <c r="BK518" s="367"/>
      <c r="BL518" s="367"/>
      <c r="BM518" s="367"/>
      <c r="BN518" s="367"/>
      <c r="BO518" s="367"/>
      <c r="BP518" s="368"/>
      <c r="BQ518" s="355"/>
      <c r="BR518" s="355"/>
      <c r="BS518" s="355"/>
      <c r="BT518" s="355"/>
      <c r="BU518" s="355"/>
      <c r="BV518" s="355"/>
      <c r="BW518" s="355"/>
      <c r="BX518" s="355"/>
      <c r="BY518" s="355"/>
      <c r="BZ518" s="355"/>
      <c r="CA518" s="355"/>
      <c r="CB518" s="355"/>
      <c r="CC518" s="355"/>
      <c r="CD518" s="355"/>
      <c r="CE518" s="355"/>
      <c r="CF518" s="355"/>
      <c r="CG518" s="355"/>
      <c r="CH518" s="355"/>
      <c r="CI518" s="355"/>
      <c r="CJ518" s="355"/>
      <c r="CK518" s="355"/>
      <c r="CL518" s="355"/>
      <c r="CM518" s="355"/>
      <c r="CN518" s="356"/>
    </row>
    <row r="519" spans="2:92" ht="14.4" thickBot="1" x14ac:dyDescent="0.3">
      <c r="B51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19" s="1417"/>
      <c r="D519" s="1418"/>
      <c r="E519" s="1419"/>
      <c r="F519" s="1420" t="e">
        <f>VLOOKUP(TBL5_OptBen[[#This Row],[Option Type (defined list)]],'Option Typs_Grps'!B$2:C$47, 2, FALSE)</f>
        <v>#N/A</v>
      </c>
      <c r="G519" s="1417"/>
      <c r="H519" s="1418"/>
      <c r="I519" s="1421"/>
      <c r="J519" s="1422"/>
      <c r="K519" s="1423"/>
      <c r="L519" s="366"/>
      <c r="M519" s="366"/>
      <c r="N519" s="366"/>
      <c r="O519" s="1552"/>
      <c r="P519" s="1553"/>
      <c r="Q519" s="1554"/>
      <c r="R519" s="1392"/>
      <c r="S519" s="367"/>
      <c r="T519" s="367"/>
      <c r="U519" s="367"/>
      <c r="V519" s="367"/>
      <c r="W519" s="367"/>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c r="AS519" s="367"/>
      <c r="AT519" s="367"/>
      <c r="AU519" s="367"/>
      <c r="AV519" s="367"/>
      <c r="AW519" s="367"/>
      <c r="AX519" s="367"/>
      <c r="AY519" s="367"/>
      <c r="AZ519" s="367"/>
      <c r="BA519" s="367"/>
      <c r="BB519" s="367"/>
      <c r="BC519" s="367"/>
      <c r="BD519" s="367"/>
      <c r="BE519" s="367"/>
      <c r="BF519" s="367"/>
      <c r="BG519" s="367"/>
      <c r="BH519" s="367"/>
      <c r="BI519" s="367"/>
      <c r="BJ519" s="367"/>
      <c r="BK519" s="367"/>
      <c r="BL519" s="367"/>
      <c r="BM519" s="367"/>
      <c r="BN519" s="367"/>
      <c r="BO519" s="367"/>
      <c r="BP519" s="368"/>
      <c r="BQ519" s="355"/>
      <c r="BR519" s="355"/>
      <c r="BS519" s="355"/>
      <c r="BT519" s="355"/>
      <c r="BU519" s="355"/>
      <c r="BV519" s="355"/>
      <c r="BW519" s="355"/>
      <c r="BX519" s="355"/>
      <c r="BY519" s="355"/>
      <c r="BZ519" s="355"/>
      <c r="CA519" s="355"/>
      <c r="CB519" s="355"/>
      <c r="CC519" s="355"/>
      <c r="CD519" s="355"/>
      <c r="CE519" s="355"/>
      <c r="CF519" s="355"/>
      <c r="CG519" s="355"/>
      <c r="CH519" s="355"/>
      <c r="CI519" s="355"/>
      <c r="CJ519" s="355"/>
      <c r="CK519" s="355"/>
      <c r="CL519" s="355"/>
      <c r="CM519" s="355"/>
      <c r="CN519" s="356"/>
    </row>
    <row r="520" spans="2:92" ht="14.4" thickBot="1" x14ac:dyDescent="0.3">
      <c r="B52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0" s="1417"/>
      <c r="D520" s="1418"/>
      <c r="E520" s="1419"/>
      <c r="F520" s="1420" t="e">
        <f>VLOOKUP(TBL5_OptBen[[#This Row],[Option Type (defined list)]],'Option Typs_Grps'!B$2:C$47, 2, FALSE)</f>
        <v>#N/A</v>
      </c>
      <c r="G520" s="1417"/>
      <c r="H520" s="1418"/>
      <c r="I520" s="1421"/>
      <c r="J520" s="1422"/>
      <c r="K520" s="1423"/>
      <c r="L520" s="366"/>
      <c r="M520" s="366"/>
      <c r="N520" s="366"/>
      <c r="O520" s="1552"/>
      <c r="P520" s="1553"/>
      <c r="Q520" s="1554"/>
      <c r="R520" s="1392"/>
      <c r="S520" s="367"/>
      <c r="T520" s="367"/>
      <c r="U520" s="367"/>
      <c r="V520" s="367"/>
      <c r="W520" s="367"/>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c r="AS520" s="367"/>
      <c r="AT520" s="367"/>
      <c r="AU520" s="367"/>
      <c r="AV520" s="367"/>
      <c r="AW520" s="367"/>
      <c r="AX520" s="367"/>
      <c r="AY520" s="367"/>
      <c r="AZ520" s="367"/>
      <c r="BA520" s="367"/>
      <c r="BB520" s="367"/>
      <c r="BC520" s="367"/>
      <c r="BD520" s="367"/>
      <c r="BE520" s="367"/>
      <c r="BF520" s="367"/>
      <c r="BG520" s="367"/>
      <c r="BH520" s="367"/>
      <c r="BI520" s="367"/>
      <c r="BJ520" s="367"/>
      <c r="BK520" s="367"/>
      <c r="BL520" s="367"/>
      <c r="BM520" s="367"/>
      <c r="BN520" s="367"/>
      <c r="BO520" s="367"/>
      <c r="BP520" s="368"/>
      <c r="BQ520" s="355"/>
      <c r="BR520" s="355"/>
      <c r="BS520" s="355"/>
      <c r="BT520" s="355"/>
      <c r="BU520" s="355"/>
      <c r="BV520" s="355"/>
      <c r="BW520" s="355"/>
      <c r="BX520" s="355"/>
      <c r="BY520" s="355"/>
      <c r="BZ520" s="355"/>
      <c r="CA520" s="355"/>
      <c r="CB520" s="355"/>
      <c r="CC520" s="355"/>
      <c r="CD520" s="355"/>
      <c r="CE520" s="355"/>
      <c r="CF520" s="355"/>
      <c r="CG520" s="355"/>
      <c r="CH520" s="355"/>
      <c r="CI520" s="355"/>
      <c r="CJ520" s="355"/>
      <c r="CK520" s="355"/>
      <c r="CL520" s="355"/>
      <c r="CM520" s="355"/>
      <c r="CN520" s="356"/>
    </row>
    <row r="521" spans="2:92" ht="14.4" thickBot="1" x14ac:dyDescent="0.3">
      <c r="B52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1" s="1417"/>
      <c r="D521" s="1418"/>
      <c r="E521" s="1419"/>
      <c r="F521" s="1420" t="e">
        <f>VLOOKUP(TBL5_OptBen[[#This Row],[Option Type (defined list)]],'Option Typs_Grps'!B$2:C$47, 2, FALSE)</f>
        <v>#N/A</v>
      </c>
      <c r="G521" s="1417"/>
      <c r="H521" s="1418"/>
      <c r="I521" s="1421"/>
      <c r="J521" s="1422"/>
      <c r="K521" s="1423"/>
      <c r="L521" s="366"/>
      <c r="M521" s="366"/>
      <c r="N521" s="366"/>
      <c r="O521" s="1552"/>
      <c r="P521" s="1553"/>
      <c r="Q521" s="1554"/>
      <c r="R521" s="1392"/>
      <c r="S521" s="367"/>
      <c r="T521" s="367"/>
      <c r="U521" s="367"/>
      <c r="V521" s="367"/>
      <c r="W521" s="367"/>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c r="AS521" s="367"/>
      <c r="AT521" s="367"/>
      <c r="AU521" s="367"/>
      <c r="AV521" s="367"/>
      <c r="AW521" s="367"/>
      <c r="AX521" s="367"/>
      <c r="AY521" s="367"/>
      <c r="AZ521" s="367"/>
      <c r="BA521" s="367"/>
      <c r="BB521" s="367"/>
      <c r="BC521" s="367"/>
      <c r="BD521" s="367"/>
      <c r="BE521" s="367"/>
      <c r="BF521" s="367"/>
      <c r="BG521" s="367"/>
      <c r="BH521" s="367"/>
      <c r="BI521" s="367"/>
      <c r="BJ521" s="367"/>
      <c r="BK521" s="367"/>
      <c r="BL521" s="367"/>
      <c r="BM521" s="367"/>
      <c r="BN521" s="367"/>
      <c r="BO521" s="367"/>
      <c r="BP521" s="368"/>
      <c r="BQ521" s="355"/>
      <c r="BR521" s="355"/>
      <c r="BS521" s="355"/>
      <c r="BT521" s="355"/>
      <c r="BU521" s="355"/>
      <c r="BV521" s="355"/>
      <c r="BW521" s="355"/>
      <c r="BX521" s="355"/>
      <c r="BY521" s="355"/>
      <c r="BZ521" s="355"/>
      <c r="CA521" s="355"/>
      <c r="CB521" s="355"/>
      <c r="CC521" s="355"/>
      <c r="CD521" s="355"/>
      <c r="CE521" s="355"/>
      <c r="CF521" s="355"/>
      <c r="CG521" s="355"/>
      <c r="CH521" s="355"/>
      <c r="CI521" s="355"/>
      <c r="CJ521" s="355"/>
      <c r="CK521" s="355"/>
      <c r="CL521" s="355"/>
      <c r="CM521" s="355"/>
      <c r="CN521" s="356"/>
    </row>
    <row r="522" spans="2:92" ht="14.4" thickBot="1" x14ac:dyDescent="0.3">
      <c r="B52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2" s="1417"/>
      <c r="D522" s="1418"/>
      <c r="E522" s="1419"/>
      <c r="F522" s="1420" t="e">
        <f>VLOOKUP(TBL5_OptBen[[#This Row],[Option Type (defined list)]],'Option Typs_Grps'!B$2:C$47, 2, FALSE)</f>
        <v>#N/A</v>
      </c>
      <c r="G522" s="1417"/>
      <c r="H522" s="1418"/>
      <c r="I522" s="1421"/>
      <c r="J522" s="1422"/>
      <c r="K522" s="1423"/>
      <c r="L522" s="366"/>
      <c r="M522" s="366"/>
      <c r="N522" s="366"/>
      <c r="O522" s="1552"/>
      <c r="P522" s="1553"/>
      <c r="Q522" s="1554"/>
      <c r="R522" s="1392"/>
      <c r="S522" s="367"/>
      <c r="T522" s="367"/>
      <c r="U522" s="367"/>
      <c r="V522" s="367"/>
      <c r="W522" s="367"/>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c r="AS522" s="367"/>
      <c r="AT522" s="367"/>
      <c r="AU522" s="367"/>
      <c r="AV522" s="367"/>
      <c r="AW522" s="367"/>
      <c r="AX522" s="367"/>
      <c r="AY522" s="367"/>
      <c r="AZ522" s="367"/>
      <c r="BA522" s="367"/>
      <c r="BB522" s="367"/>
      <c r="BC522" s="367"/>
      <c r="BD522" s="367"/>
      <c r="BE522" s="367"/>
      <c r="BF522" s="367"/>
      <c r="BG522" s="367"/>
      <c r="BH522" s="367"/>
      <c r="BI522" s="367"/>
      <c r="BJ522" s="367"/>
      <c r="BK522" s="367"/>
      <c r="BL522" s="367"/>
      <c r="BM522" s="367"/>
      <c r="BN522" s="367"/>
      <c r="BO522" s="367"/>
      <c r="BP522" s="368"/>
      <c r="BQ522" s="355"/>
      <c r="BR522" s="355"/>
      <c r="BS522" s="355"/>
      <c r="BT522" s="355"/>
      <c r="BU522" s="355"/>
      <c r="BV522" s="355"/>
      <c r="BW522" s="355"/>
      <c r="BX522" s="355"/>
      <c r="BY522" s="355"/>
      <c r="BZ522" s="355"/>
      <c r="CA522" s="355"/>
      <c r="CB522" s="355"/>
      <c r="CC522" s="355"/>
      <c r="CD522" s="355"/>
      <c r="CE522" s="355"/>
      <c r="CF522" s="355"/>
      <c r="CG522" s="355"/>
      <c r="CH522" s="355"/>
      <c r="CI522" s="355"/>
      <c r="CJ522" s="355"/>
      <c r="CK522" s="355"/>
      <c r="CL522" s="355"/>
      <c r="CM522" s="355"/>
      <c r="CN522" s="356"/>
    </row>
    <row r="523" spans="2:92" ht="14.4" thickBot="1" x14ac:dyDescent="0.3">
      <c r="B52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3" s="1417"/>
      <c r="D523" s="1418"/>
      <c r="E523" s="1419"/>
      <c r="F523" s="1420" t="e">
        <f>VLOOKUP(TBL5_OptBen[[#This Row],[Option Type (defined list)]],'Option Typs_Grps'!B$2:C$47, 2, FALSE)</f>
        <v>#N/A</v>
      </c>
      <c r="G523" s="1417"/>
      <c r="H523" s="1418"/>
      <c r="I523" s="1421"/>
      <c r="J523" s="1422"/>
      <c r="K523" s="1423"/>
      <c r="L523" s="366"/>
      <c r="M523" s="366"/>
      <c r="N523" s="366"/>
      <c r="O523" s="1552"/>
      <c r="P523" s="1553"/>
      <c r="Q523" s="1554"/>
      <c r="R523" s="1392"/>
      <c r="S523" s="367"/>
      <c r="T523" s="367"/>
      <c r="U523" s="367"/>
      <c r="V523" s="367"/>
      <c r="W523" s="367"/>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c r="AS523" s="367"/>
      <c r="AT523" s="367"/>
      <c r="AU523" s="367"/>
      <c r="AV523" s="367"/>
      <c r="AW523" s="367"/>
      <c r="AX523" s="367"/>
      <c r="AY523" s="367"/>
      <c r="AZ523" s="367"/>
      <c r="BA523" s="367"/>
      <c r="BB523" s="367"/>
      <c r="BC523" s="367"/>
      <c r="BD523" s="367"/>
      <c r="BE523" s="367"/>
      <c r="BF523" s="367"/>
      <c r="BG523" s="367"/>
      <c r="BH523" s="367"/>
      <c r="BI523" s="367"/>
      <c r="BJ523" s="367"/>
      <c r="BK523" s="367"/>
      <c r="BL523" s="367"/>
      <c r="BM523" s="367"/>
      <c r="BN523" s="367"/>
      <c r="BO523" s="367"/>
      <c r="BP523" s="368"/>
      <c r="BQ523" s="355"/>
      <c r="BR523" s="355"/>
      <c r="BS523" s="355"/>
      <c r="BT523" s="355"/>
      <c r="BU523" s="355"/>
      <c r="BV523" s="355"/>
      <c r="BW523" s="355"/>
      <c r="BX523" s="355"/>
      <c r="BY523" s="355"/>
      <c r="BZ523" s="355"/>
      <c r="CA523" s="355"/>
      <c r="CB523" s="355"/>
      <c r="CC523" s="355"/>
      <c r="CD523" s="355"/>
      <c r="CE523" s="355"/>
      <c r="CF523" s="355"/>
      <c r="CG523" s="355"/>
      <c r="CH523" s="355"/>
      <c r="CI523" s="355"/>
      <c r="CJ523" s="355"/>
      <c r="CK523" s="355"/>
      <c r="CL523" s="355"/>
      <c r="CM523" s="355"/>
      <c r="CN523" s="356"/>
    </row>
    <row r="524" spans="2:92" ht="14.4" thickBot="1" x14ac:dyDescent="0.3">
      <c r="B52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4" s="1417"/>
      <c r="D524" s="1418"/>
      <c r="E524" s="1419"/>
      <c r="F524" s="1420" t="e">
        <f>VLOOKUP(TBL5_OptBen[[#This Row],[Option Type (defined list)]],'Option Typs_Grps'!B$2:C$47, 2, FALSE)</f>
        <v>#N/A</v>
      </c>
      <c r="G524" s="1417"/>
      <c r="H524" s="1418"/>
      <c r="I524" s="1421"/>
      <c r="J524" s="1422"/>
      <c r="K524" s="1423"/>
      <c r="L524" s="366"/>
      <c r="M524" s="366"/>
      <c r="N524" s="366"/>
      <c r="O524" s="1552"/>
      <c r="P524" s="1553"/>
      <c r="Q524" s="1554"/>
      <c r="R524" s="1392"/>
      <c r="S524" s="367"/>
      <c r="T524" s="367"/>
      <c r="U524" s="367"/>
      <c r="V524" s="367"/>
      <c r="W524" s="367"/>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c r="AS524" s="367"/>
      <c r="AT524" s="367"/>
      <c r="AU524" s="367"/>
      <c r="AV524" s="367"/>
      <c r="AW524" s="367"/>
      <c r="AX524" s="367"/>
      <c r="AY524" s="367"/>
      <c r="AZ524" s="367"/>
      <c r="BA524" s="367"/>
      <c r="BB524" s="367"/>
      <c r="BC524" s="367"/>
      <c r="BD524" s="367"/>
      <c r="BE524" s="367"/>
      <c r="BF524" s="367"/>
      <c r="BG524" s="367"/>
      <c r="BH524" s="367"/>
      <c r="BI524" s="367"/>
      <c r="BJ524" s="367"/>
      <c r="BK524" s="367"/>
      <c r="BL524" s="367"/>
      <c r="BM524" s="367"/>
      <c r="BN524" s="367"/>
      <c r="BO524" s="367"/>
      <c r="BP524" s="368"/>
      <c r="BQ524" s="355"/>
      <c r="BR524" s="355"/>
      <c r="BS524" s="355"/>
      <c r="BT524" s="355"/>
      <c r="BU524" s="355"/>
      <c r="BV524" s="355"/>
      <c r="BW524" s="355"/>
      <c r="BX524" s="355"/>
      <c r="BY524" s="355"/>
      <c r="BZ524" s="355"/>
      <c r="CA524" s="355"/>
      <c r="CB524" s="355"/>
      <c r="CC524" s="355"/>
      <c r="CD524" s="355"/>
      <c r="CE524" s="355"/>
      <c r="CF524" s="355"/>
      <c r="CG524" s="355"/>
      <c r="CH524" s="355"/>
      <c r="CI524" s="355"/>
      <c r="CJ524" s="355"/>
      <c r="CK524" s="355"/>
      <c r="CL524" s="355"/>
      <c r="CM524" s="355"/>
      <c r="CN524" s="356"/>
    </row>
    <row r="525" spans="2:92" ht="14.4" thickBot="1" x14ac:dyDescent="0.3">
      <c r="B52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5" s="1417"/>
      <c r="D525" s="1418"/>
      <c r="E525" s="1419"/>
      <c r="F525" s="1420" t="e">
        <f>VLOOKUP(TBL5_OptBen[[#This Row],[Option Type (defined list)]],'Option Typs_Grps'!B$2:C$47, 2, FALSE)</f>
        <v>#N/A</v>
      </c>
      <c r="G525" s="1417"/>
      <c r="H525" s="1418"/>
      <c r="I525" s="1421"/>
      <c r="J525" s="1422"/>
      <c r="K525" s="1423"/>
      <c r="L525" s="366"/>
      <c r="M525" s="366"/>
      <c r="N525" s="366"/>
      <c r="O525" s="1552"/>
      <c r="P525" s="1553"/>
      <c r="Q525" s="1554"/>
      <c r="R525" s="1392"/>
      <c r="S525" s="367"/>
      <c r="T525" s="367"/>
      <c r="U525" s="367"/>
      <c r="V525" s="367"/>
      <c r="W525" s="367"/>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c r="AS525" s="367"/>
      <c r="AT525" s="367"/>
      <c r="AU525" s="367"/>
      <c r="AV525" s="367"/>
      <c r="AW525" s="367"/>
      <c r="AX525" s="367"/>
      <c r="AY525" s="367"/>
      <c r="AZ525" s="367"/>
      <c r="BA525" s="367"/>
      <c r="BB525" s="367"/>
      <c r="BC525" s="367"/>
      <c r="BD525" s="367"/>
      <c r="BE525" s="367"/>
      <c r="BF525" s="367"/>
      <c r="BG525" s="367"/>
      <c r="BH525" s="367"/>
      <c r="BI525" s="367"/>
      <c r="BJ525" s="367"/>
      <c r="BK525" s="367"/>
      <c r="BL525" s="367"/>
      <c r="BM525" s="367"/>
      <c r="BN525" s="367"/>
      <c r="BO525" s="367"/>
      <c r="BP525" s="368"/>
      <c r="BQ525" s="355"/>
      <c r="BR525" s="355"/>
      <c r="BS525" s="355"/>
      <c r="BT525" s="355"/>
      <c r="BU525" s="355"/>
      <c r="BV525" s="355"/>
      <c r="BW525" s="355"/>
      <c r="BX525" s="355"/>
      <c r="BY525" s="355"/>
      <c r="BZ525" s="355"/>
      <c r="CA525" s="355"/>
      <c r="CB525" s="355"/>
      <c r="CC525" s="355"/>
      <c r="CD525" s="355"/>
      <c r="CE525" s="355"/>
      <c r="CF525" s="355"/>
      <c r="CG525" s="355"/>
      <c r="CH525" s="355"/>
      <c r="CI525" s="355"/>
      <c r="CJ525" s="355"/>
      <c r="CK525" s="355"/>
      <c r="CL525" s="355"/>
      <c r="CM525" s="355"/>
      <c r="CN525" s="356"/>
    </row>
    <row r="526" spans="2:92" ht="14.4" thickBot="1" x14ac:dyDescent="0.3">
      <c r="B52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6" s="1417"/>
      <c r="D526" s="1418"/>
      <c r="E526" s="1419"/>
      <c r="F526" s="1420" t="e">
        <f>VLOOKUP(TBL5_OptBen[[#This Row],[Option Type (defined list)]],'Option Typs_Grps'!B$2:C$47, 2, FALSE)</f>
        <v>#N/A</v>
      </c>
      <c r="G526" s="1417"/>
      <c r="H526" s="1418"/>
      <c r="I526" s="1421"/>
      <c r="J526" s="1422"/>
      <c r="K526" s="1423"/>
      <c r="L526" s="366"/>
      <c r="M526" s="366"/>
      <c r="N526" s="366"/>
      <c r="O526" s="1552"/>
      <c r="P526" s="1553"/>
      <c r="Q526" s="1554"/>
      <c r="R526" s="1392"/>
      <c r="S526" s="367"/>
      <c r="T526" s="367"/>
      <c r="U526" s="367"/>
      <c r="V526" s="367"/>
      <c r="W526" s="367"/>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c r="AS526" s="367"/>
      <c r="AT526" s="367"/>
      <c r="AU526" s="367"/>
      <c r="AV526" s="367"/>
      <c r="AW526" s="367"/>
      <c r="AX526" s="367"/>
      <c r="AY526" s="367"/>
      <c r="AZ526" s="367"/>
      <c r="BA526" s="367"/>
      <c r="BB526" s="367"/>
      <c r="BC526" s="367"/>
      <c r="BD526" s="367"/>
      <c r="BE526" s="367"/>
      <c r="BF526" s="367"/>
      <c r="BG526" s="367"/>
      <c r="BH526" s="367"/>
      <c r="BI526" s="367"/>
      <c r="BJ526" s="367"/>
      <c r="BK526" s="367"/>
      <c r="BL526" s="367"/>
      <c r="BM526" s="367"/>
      <c r="BN526" s="367"/>
      <c r="BO526" s="367"/>
      <c r="BP526" s="368"/>
      <c r="BQ526" s="355"/>
      <c r="BR526" s="355"/>
      <c r="BS526" s="355"/>
      <c r="BT526" s="355"/>
      <c r="BU526" s="355"/>
      <c r="BV526" s="355"/>
      <c r="BW526" s="355"/>
      <c r="BX526" s="355"/>
      <c r="BY526" s="355"/>
      <c r="BZ526" s="355"/>
      <c r="CA526" s="355"/>
      <c r="CB526" s="355"/>
      <c r="CC526" s="355"/>
      <c r="CD526" s="355"/>
      <c r="CE526" s="355"/>
      <c r="CF526" s="355"/>
      <c r="CG526" s="355"/>
      <c r="CH526" s="355"/>
      <c r="CI526" s="355"/>
      <c r="CJ526" s="355"/>
      <c r="CK526" s="355"/>
      <c r="CL526" s="355"/>
      <c r="CM526" s="355"/>
      <c r="CN526" s="356"/>
    </row>
    <row r="527" spans="2:92" ht="14.4" thickBot="1" x14ac:dyDescent="0.3">
      <c r="B52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7" s="1417"/>
      <c r="D527" s="1418"/>
      <c r="E527" s="1419"/>
      <c r="F527" s="1420" t="e">
        <f>VLOOKUP(TBL5_OptBen[[#This Row],[Option Type (defined list)]],'Option Typs_Grps'!B$2:C$47, 2, FALSE)</f>
        <v>#N/A</v>
      </c>
      <c r="G527" s="1417"/>
      <c r="H527" s="1418"/>
      <c r="I527" s="1421"/>
      <c r="J527" s="1422"/>
      <c r="K527" s="1423"/>
      <c r="L527" s="366"/>
      <c r="M527" s="366"/>
      <c r="N527" s="366"/>
      <c r="O527" s="1552"/>
      <c r="P527" s="1553"/>
      <c r="Q527" s="1554"/>
      <c r="R527" s="1392"/>
      <c r="S527" s="367"/>
      <c r="T527" s="367"/>
      <c r="U527" s="367"/>
      <c r="V527" s="367"/>
      <c r="W527" s="367"/>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c r="AS527" s="367"/>
      <c r="AT527" s="367"/>
      <c r="AU527" s="367"/>
      <c r="AV527" s="367"/>
      <c r="AW527" s="367"/>
      <c r="AX527" s="367"/>
      <c r="AY527" s="367"/>
      <c r="AZ527" s="367"/>
      <c r="BA527" s="367"/>
      <c r="BB527" s="367"/>
      <c r="BC527" s="367"/>
      <c r="BD527" s="367"/>
      <c r="BE527" s="367"/>
      <c r="BF527" s="367"/>
      <c r="BG527" s="367"/>
      <c r="BH527" s="367"/>
      <c r="BI527" s="367"/>
      <c r="BJ527" s="367"/>
      <c r="BK527" s="367"/>
      <c r="BL527" s="367"/>
      <c r="BM527" s="367"/>
      <c r="BN527" s="367"/>
      <c r="BO527" s="367"/>
      <c r="BP527" s="368"/>
      <c r="BQ527" s="355"/>
      <c r="BR527" s="355"/>
      <c r="BS527" s="355"/>
      <c r="BT527" s="355"/>
      <c r="BU527" s="355"/>
      <c r="BV527" s="355"/>
      <c r="BW527" s="355"/>
      <c r="BX527" s="355"/>
      <c r="BY527" s="355"/>
      <c r="BZ527" s="355"/>
      <c r="CA527" s="355"/>
      <c r="CB527" s="355"/>
      <c r="CC527" s="355"/>
      <c r="CD527" s="355"/>
      <c r="CE527" s="355"/>
      <c r="CF527" s="355"/>
      <c r="CG527" s="355"/>
      <c r="CH527" s="355"/>
      <c r="CI527" s="355"/>
      <c r="CJ527" s="355"/>
      <c r="CK527" s="355"/>
      <c r="CL527" s="355"/>
      <c r="CM527" s="355"/>
      <c r="CN527" s="356"/>
    </row>
    <row r="528" spans="2:92" ht="14.4" thickBot="1" x14ac:dyDescent="0.3">
      <c r="B52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8" s="1417"/>
      <c r="D528" s="1418"/>
      <c r="E528" s="1419"/>
      <c r="F528" s="1420" t="e">
        <f>VLOOKUP(TBL5_OptBen[[#This Row],[Option Type (defined list)]],'Option Typs_Grps'!B$2:C$47, 2, FALSE)</f>
        <v>#N/A</v>
      </c>
      <c r="G528" s="1417"/>
      <c r="H528" s="1418"/>
      <c r="I528" s="1421"/>
      <c r="J528" s="1422"/>
      <c r="K528" s="1423"/>
      <c r="L528" s="366"/>
      <c r="M528" s="366"/>
      <c r="N528" s="366"/>
      <c r="O528" s="1552"/>
      <c r="P528" s="1553"/>
      <c r="Q528" s="1554"/>
      <c r="R528" s="1392"/>
      <c r="S528" s="367"/>
      <c r="T528" s="367"/>
      <c r="U528" s="367"/>
      <c r="V528" s="367"/>
      <c r="W528" s="367"/>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c r="AS528" s="367"/>
      <c r="AT528" s="367"/>
      <c r="AU528" s="367"/>
      <c r="AV528" s="367"/>
      <c r="AW528" s="367"/>
      <c r="AX528" s="367"/>
      <c r="AY528" s="367"/>
      <c r="AZ528" s="367"/>
      <c r="BA528" s="367"/>
      <c r="BB528" s="367"/>
      <c r="BC528" s="367"/>
      <c r="BD528" s="367"/>
      <c r="BE528" s="367"/>
      <c r="BF528" s="367"/>
      <c r="BG528" s="367"/>
      <c r="BH528" s="367"/>
      <c r="BI528" s="367"/>
      <c r="BJ528" s="367"/>
      <c r="BK528" s="367"/>
      <c r="BL528" s="367"/>
      <c r="BM528" s="367"/>
      <c r="BN528" s="367"/>
      <c r="BO528" s="367"/>
      <c r="BP528" s="368"/>
      <c r="BQ528" s="355"/>
      <c r="BR528" s="355"/>
      <c r="BS528" s="355"/>
      <c r="BT528" s="355"/>
      <c r="BU528" s="355"/>
      <c r="BV528" s="355"/>
      <c r="BW528" s="355"/>
      <c r="BX528" s="355"/>
      <c r="BY528" s="355"/>
      <c r="BZ528" s="355"/>
      <c r="CA528" s="355"/>
      <c r="CB528" s="355"/>
      <c r="CC528" s="355"/>
      <c r="CD528" s="355"/>
      <c r="CE528" s="355"/>
      <c r="CF528" s="355"/>
      <c r="CG528" s="355"/>
      <c r="CH528" s="355"/>
      <c r="CI528" s="355"/>
      <c r="CJ528" s="355"/>
      <c r="CK528" s="355"/>
      <c r="CL528" s="355"/>
      <c r="CM528" s="355"/>
      <c r="CN528" s="356"/>
    </row>
    <row r="529" spans="2:92" ht="14.4" thickBot="1" x14ac:dyDescent="0.3">
      <c r="B52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29" s="1417"/>
      <c r="D529" s="1418"/>
      <c r="E529" s="1419"/>
      <c r="F529" s="1420" t="e">
        <f>VLOOKUP(TBL5_OptBen[[#This Row],[Option Type (defined list)]],'Option Typs_Grps'!B$2:C$47, 2, FALSE)</f>
        <v>#N/A</v>
      </c>
      <c r="G529" s="1417"/>
      <c r="H529" s="1418"/>
      <c r="I529" s="1421"/>
      <c r="J529" s="1422"/>
      <c r="K529" s="1423"/>
      <c r="L529" s="366"/>
      <c r="M529" s="366"/>
      <c r="N529" s="366"/>
      <c r="O529" s="1552"/>
      <c r="P529" s="1553"/>
      <c r="Q529" s="1554"/>
      <c r="R529" s="1392"/>
      <c r="S529" s="367"/>
      <c r="T529" s="367"/>
      <c r="U529" s="367"/>
      <c r="V529" s="367"/>
      <c r="W529" s="367"/>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c r="AS529" s="367"/>
      <c r="AT529" s="367"/>
      <c r="AU529" s="367"/>
      <c r="AV529" s="367"/>
      <c r="AW529" s="367"/>
      <c r="AX529" s="367"/>
      <c r="AY529" s="367"/>
      <c r="AZ529" s="367"/>
      <c r="BA529" s="367"/>
      <c r="BB529" s="367"/>
      <c r="BC529" s="367"/>
      <c r="BD529" s="367"/>
      <c r="BE529" s="367"/>
      <c r="BF529" s="367"/>
      <c r="BG529" s="367"/>
      <c r="BH529" s="367"/>
      <c r="BI529" s="367"/>
      <c r="BJ529" s="367"/>
      <c r="BK529" s="367"/>
      <c r="BL529" s="367"/>
      <c r="BM529" s="367"/>
      <c r="BN529" s="367"/>
      <c r="BO529" s="367"/>
      <c r="BP529" s="368"/>
      <c r="BQ529" s="355"/>
      <c r="BR529" s="355"/>
      <c r="BS529" s="355"/>
      <c r="BT529" s="355"/>
      <c r="BU529" s="355"/>
      <c r="BV529" s="355"/>
      <c r="BW529" s="355"/>
      <c r="BX529" s="355"/>
      <c r="BY529" s="355"/>
      <c r="BZ529" s="355"/>
      <c r="CA529" s="355"/>
      <c r="CB529" s="355"/>
      <c r="CC529" s="355"/>
      <c r="CD529" s="355"/>
      <c r="CE529" s="355"/>
      <c r="CF529" s="355"/>
      <c r="CG529" s="355"/>
      <c r="CH529" s="355"/>
      <c r="CI529" s="355"/>
      <c r="CJ529" s="355"/>
      <c r="CK529" s="355"/>
      <c r="CL529" s="355"/>
      <c r="CM529" s="355"/>
      <c r="CN529" s="356"/>
    </row>
    <row r="530" spans="2:92" ht="14.4" thickBot="1" x14ac:dyDescent="0.3">
      <c r="B53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0" s="1417"/>
      <c r="D530" s="1418"/>
      <c r="E530" s="1419"/>
      <c r="F530" s="1420" t="e">
        <f>VLOOKUP(TBL5_OptBen[[#This Row],[Option Type (defined list)]],'Option Typs_Grps'!B$2:C$47, 2, FALSE)</f>
        <v>#N/A</v>
      </c>
      <c r="G530" s="1417"/>
      <c r="H530" s="1418"/>
      <c r="I530" s="1421"/>
      <c r="J530" s="1422"/>
      <c r="K530" s="1423"/>
      <c r="L530" s="366"/>
      <c r="M530" s="366"/>
      <c r="N530" s="366"/>
      <c r="O530" s="1552"/>
      <c r="P530" s="1553"/>
      <c r="Q530" s="1554"/>
      <c r="R530" s="1392"/>
      <c r="S530" s="367"/>
      <c r="T530" s="367"/>
      <c r="U530" s="367"/>
      <c r="V530" s="367"/>
      <c r="W530" s="367"/>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c r="AS530" s="367"/>
      <c r="AT530" s="367"/>
      <c r="AU530" s="367"/>
      <c r="AV530" s="367"/>
      <c r="AW530" s="367"/>
      <c r="AX530" s="367"/>
      <c r="AY530" s="367"/>
      <c r="AZ530" s="367"/>
      <c r="BA530" s="367"/>
      <c r="BB530" s="367"/>
      <c r="BC530" s="367"/>
      <c r="BD530" s="367"/>
      <c r="BE530" s="367"/>
      <c r="BF530" s="367"/>
      <c r="BG530" s="367"/>
      <c r="BH530" s="367"/>
      <c r="BI530" s="367"/>
      <c r="BJ530" s="367"/>
      <c r="BK530" s="367"/>
      <c r="BL530" s="367"/>
      <c r="BM530" s="367"/>
      <c r="BN530" s="367"/>
      <c r="BO530" s="367"/>
      <c r="BP530" s="368"/>
      <c r="BQ530" s="355"/>
      <c r="BR530" s="355"/>
      <c r="BS530" s="355"/>
      <c r="BT530" s="355"/>
      <c r="BU530" s="355"/>
      <c r="BV530" s="355"/>
      <c r="BW530" s="355"/>
      <c r="BX530" s="355"/>
      <c r="BY530" s="355"/>
      <c r="BZ530" s="355"/>
      <c r="CA530" s="355"/>
      <c r="CB530" s="355"/>
      <c r="CC530" s="355"/>
      <c r="CD530" s="355"/>
      <c r="CE530" s="355"/>
      <c r="CF530" s="355"/>
      <c r="CG530" s="355"/>
      <c r="CH530" s="355"/>
      <c r="CI530" s="355"/>
      <c r="CJ530" s="355"/>
      <c r="CK530" s="355"/>
      <c r="CL530" s="355"/>
      <c r="CM530" s="355"/>
      <c r="CN530" s="356"/>
    </row>
    <row r="531" spans="2:92" ht="14.4" thickBot="1" x14ac:dyDescent="0.3">
      <c r="B53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1" s="1417"/>
      <c r="D531" s="1418"/>
      <c r="E531" s="1419"/>
      <c r="F531" s="1420" t="e">
        <f>VLOOKUP(TBL5_OptBen[[#This Row],[Option Type (defined list)]],'Option Typs_Grps'!B$2:C$47, 2, FALSE)</f>
        <v>#N/A</v>
      </c>
      <c r="G531" s="1417"/>
      <c r="H531" s="1418"/>
      <c r="I531" s="1421"/>
      <c r="J531" s="1422"/>
      <c r="K531" s="1423"/>
      <c r="L531" s="366"/>
      <c r="M531" s="366"/>
      <c r="N531" s="366"/>
      <c r="O531" s="1552"/>
      <c r="P531" s="1553"/>
      <c r="Q531" s="1554"/>
      <c r="R531" s="1392"/>
      <c r="S531" s="367"/>
      <c r="T531" s="367"/>
      <c r="U531" s="367"/>
      <c r="V531" s="367"/>
      <c r="W531" s="367"/>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c r="AS531" s="367"/>
      <c r="AT531" s="367"/>
      <c r="AU531" s="367"/>
      <c r="AV531" s="367"/>
      <c r="AW531" s="367"/>
      <c r="AX531" s="367"/>
      <c r="AY531" s="367"/>
      <c r="AZ531" s="367"/>
      <c r="BA531" s="367"/>
      <c r="BB531" s="367"/>
      <c r="BC531" s="367"/>
      <c r="BD531" s="367"/>
      <c r="BE531" s="367"/>
      <c r="BF531" s="367"/>
      <c r="BG531" s="367"/>
      <c r="BH531" s="367"/>
      <c r="BI531" s="367"/>
      <c r="BJ531" s="367"/>
      <c r="BK531" s="367"/>
      <c r="BL531" s="367"/>
      <c r="BM531" s="367"/>
      <c r="BN531" s="367"/>
      <c r="BO531" s="367"/>
      <c r="BP531" s="368"/>
      <c r="BQ531" s="355"/>
      <c r="BR531" s="355"/>
      <c r="BS531" s="355"/>
      <c r="BT531" s="355"/>
      <c r="BU531" s="355"/>
      <c r="BV531" s="355"/>
      <c r="BW531" s="355"/>
      <c r="BX531" s="355"/>
      <c r="BY531" s="355"/>
      <c r="BZ531" s="355"/>
      <c r="CA531" s="355"/>
      <c r="CB531" s="355"/>
      <c r="CC531" s="355"/>
      <c r="CD531" s="355"/>
      <c r="CE531" s="355"/>
      <c r="CF531" s="355"/>
      <c r="CG531" s="355"/>
      <c r="CH531" s="355"/>
      <c r="CI531" s="355"/>
      <c r="CJ531" s="355"/>
      <c r="CK531" s="355"/>
      <c r="CL531" s="355"/>
      <c r="CM531" s="355"/>
      <c r="CN531" s="356"/>
    </row>
    <row r="532" spans="2:92" ht="14.4" thickBot="1" x14ac:dyDescent="0.3">
      <c r="B53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2" s="1417"/>
      <c r="D532" s="1418"/>
      <c r="E532" s="1419"/>
      <c r="F532" s="1420" t="e">
        <f>VLOOKUP(TBL5_OptBen[[#This Row],[Option Type (defined list)]],'Option Typs_Grps'!B$2:C$47, 2, FALSE)</f>
        <v>#N/A</v>
      </c>
      <c r="G532" s="1417"/>
      <c r="H532" s="1418"/>
      <c r="I532" s="1421"/>
      <c r="J532" s="1422"/>
      <c r="K532" s="1423"/>
      <c r="L532" s="366"/>
      <c r="M532" s="366"/>
      <c r="N532" s="366"/>
      <c r="O532" s="1552"/>
      <c r="P532" s="1553"/>
      <c r="Q532" s="1554"/>
      <c r="R532" s="1392"/>
      <c r="S532" s="367"/>
      <c r="T532" s="367"/>
      <c r="U532" s="367"/>
      <c r="V532" s="367"/>
      <c r="W532" s="367"/>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c r="AS532" s="367"/>
      <c r="AT532" s="367"/>
      <c r="AU532" s="367"/>
      <c r="AV532" s="367"/>
      <c r="AW532" s="367"/>
      <c r="AX532" s="367"/>
      <c r="AY532" s="367"/>
      <c r="AZ532" s="367"/>
      <c r="BA532" s="367"/>
      <c r="BB532" s="367"/>
      <c r="BC532" s="367"/>
      <c r="BD532" s="367"/>
      <c r="BE532" s="367"/>
      <c r="BF532" s="367"/>
      <c r="BG532" s="367"/>
      <c r="BH532" s="367"/>
      <c r="BI532" s="367"/>
      <c r="BJ532" s="367"/>
      <c r="BK532" s="367"/>
      <c r="BL532" s="367"/>
      <c r="BM532" s="367"/>
      <c r="BN532" s="367"/>
      <c r="BO532" s="367"/>
      <c r="BP532" s="368"/>
      <c r="BQ532" s="355"/>
      <c r="BR532" s="355"/>
      <c r="BS532" s="355"/>
      <c r="BT532" s="355"/>
      <c r="BU532" s="355"/>
      <c r="BV532" s="355"/>
      <c r="BW532" s="355"/>
      <c r="BX532" s="355"/>
      <c r="BY532" s="355"/>
      <c r="BZ532" s="355"/>
      <c r="CA532" s="355"/>
      <c r="CB532" s="355"/>
      <c r="CC532" s="355"/>
      <c r="CD532" s="355"/>
      <c r="CE532" s="355"/>
      <c r="CF532" s="355"/>
      <c r="CG532" s="355"/>
      <c r="CH532" s="355"/>
      <c r="CI532" s="355"/>
      <c r="CJ532" s="355"/>
      <c r="CK532" s="355"/>
      <c r="CL532" s="355"/>
      <c r="CM532" s="355"/>
      <c r="CN532" s="356"/>
    </row>
    <row r="533" spans="2:92" ht="14.4" thickBot="1" x14ac:dyDescent="0.3">
      <c r="B53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3" s="1417"/>
      <c r="D533" s="1418"/>
      <c r="E533" s="1419"/>
      <c r="F533" s="1420" t="e">
        <f>VLOOKUP(TBL5_OptBen[[#This Row],[Option Type (defined list)]],'Option Typs_Grps'!B$2:C$47, 2, FALSE)</f>
        <v>#N/A</v>
      </c>
      <c r="G533" s="1417"/>
      <c r="H533" s="1418"/>
      <c r="I533" s="1421"/>
      <c r="J533" s="1422"/>
      <c r="K533" s="1423"/>
      <c r="L533" s="366"/>
      <c r="M533" s="366"/>
      <c r="N533" s="366"/>
      <c r="O533" s="1552"/>
      <c r="P533" s="1553"/>
      <c r="Q533" s="1554"/>
      <c r="R533" s="1392"/>
      <c r="S533" s="367"/>
      <c r="T533" s="367"/>
      <c r="U533" s="367"/>
      <c r="V533" s="367"/>
      <c r="W533" s="367"/>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c r="AS533" s="367"/>
      <c r="AT533" s="367"/>
      <c r="AU533" s="367"/>
      <c r="AV533" s="367"/>
      <c r="AW533" s="367"/>
      <c r="AX533" s="367"/>
      <c r="AY533" s="367"/>
      <c r="AZ533" s="367"/>
      <c r="BA533" s="367"/>
      <c r="BB533" s="367"/>
      <c r="BC533" s="367"/>
      <c r="BD533" s="367"/>
      <c r="BE533" s="367"/>
      <c r="BF533" s="367"/>
      <c r="BG533" s="367"/>
      <c r="BH533" s="367"/>
      <c r="BI533" s="367"/>
      <c r="BJ533" s="367"/>
      <c r="BK533" s="367"/>
      <c r="BL533" s="367"/>
      <c r="BM533" s="367"/>
      <c r="BN533" s="367"/>
      <c r="BO533" s="367"/>
      <c r="BP533" s="368"/>
      <c r="BQ533" s="355"/>
      <c r="BR533" s="355"/>
      <c r="BS533" s="355"/>
      <c r="BT533" s="355"/>
      <c r="BU533" s="355"/>
      <c r="BV533" s="355"/>
      <c r="BW533" s="355"/>
      <c r="BX533" s="355"/>
      <c r="BY533" s="355"/>
      <c r="BZ533" s="355"/>
      <c r="CA533" s="355"/>
      <c r="CB533" s="355"/>
      <c r="CC533" s="355"/>
      <c r="CD533" s="355"/>
      <c r="CE533" s="355"/>
      <c r="CF533" s="355"/>
      <c r="CG533" s="355"/>
      <c r="CH533" s="355"/>
      <c r="CI533" s="355"/>
      <c r="CJ533" s="355"/>
      <c r="CK533" s="355"/>
      <c r="CL533" s="355"/>
      <c r="CM533" s="355"/>
      <c r="CN533" s="356"/>
    </row>
    <row r="534" spans="2:92" ht="14.4" thickBot="1" x14ac:dyDescent="0.3">
      <c r="B53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4" s="1417"/>
      <c r="D534" s="1418"/>
      <c r="E534" s="1419"/>
      <c r="F534" s="1420" t="e">
        <f>VLOOKUP(TBL5_OptBen[[#This Row],[Option Type (defined list)]],'Option Typs_Grps'!B$2:C$47, 2, FALSE)</f>
        <v>#N/A</v>
      </c>
      <c r="G534" s="1417"/>
      <c r="H534" s="1418"/>
      <c r="I534" s="1421"/>
      <c r="J534" s="1422"/>
      <c r="K534" s="1423"/>
      <c r="L534" s="366"/>
      <c r="M534" s="366"/>
      <c r="N534" s="366"/>
      <c r="O534" s="1552"/>
      <c r="P534" s="1553"/>
      <c r="Q534" s="1554"/>
      <c r="R534" s="1392"/>
      <c r="S534" s="367"/>
      <c r="T534" s="367"/>
      <c r="U534" s="367"/>
      <c r="V534" s="367"/>
      <c r="W534" s="367"/>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c r="AS534" s="367"/>
      <c r="AT534" s="367"/>
      <c r="AU534" s="367"/>
      <c r="AV534" s="367"/>
      <c r="AW534" s="367"/>
      <c r="AX534" s="367"/>
      <c r="AY534" s="367"/>
      <c r="AZ534" s="367"/>
      <c r="BA534" s="367"/>
      <c r="BB534" s="367"/>
      <c r="BC534" s="367"/>
      <c r="BD534" s="367"/>
      <c r="BE534" s="367"/>
      <c r="BF534" s="367"/>
      <c r="BG534" s="367"/>
      <c r="BH534" s="367"/>
      <c r="BI534" s="367"/>
      <c r="BJ534" s="367"/>
      <c r="BK534" s="367"/>
      <c r="BL534" s="367"/>
      <c r="BM534" s="367"/>
      <c r="BN534" s="367"/>
      <c r="BO534" s="367"/>
      <c r="BP534" s="368"/>
      <c r="BQ534" s="355"/>
      <c r="BR534" s="355"/>
      <c r="BS534" s="355"/>
      <c r="BT534" s="355"/>
      <c r="BU534" s="355"/>
      <c r="BV534" s="355"/>
      <c r="BW534" s="355"/>
      <c r="BX534" s="355"/>
      <c r="BY534" s="355"/>
      <c r="BZ534" s="355"/>
      <c r="CA534" s="355"/>
      <c r="CB534" s="355"/>
      <c r="CC534" s="355"/>
      <c r="CD534" s="355"/>
      <c r="CE534" s="355"/>
      <c r="CF534" s="355"/>
      <c r="CG534" s="355"/>
      <c r="CH534" s="355"/>
      <c r="CI534" s="355"/>
      <c r="CJ534" s="355"/>
      <c r="CK534" s="355"/>
      <c r="CL534" s="355"/>
      <c r="CM534" s="355"/>
      <c r="CN534" s="356"/>
    </row>
    <row r="535" spans="2:92" ht="14.4" thickBot="1" x14ac:dyDescent="0.3">
      <c r="B53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5" s="1417"/>
      <c r="D535" s="1418"/>
      <c r="E535" s="1419"/>
      <c r="F535" s="1420" t="e">
        <f>VLOOKUP(TBL5_OptBen[[#This Row],[Option Type (defined list)]],'Option Typs_Grps'!B$2:C$47, 2, FALSE)</f>
        <v>#N/A</v>
      </c>
      <c r="G535" s="1417"/>
      <c r="H535" s="1418"/>
      <c r="I535" s="1421"/>
      <c r="J535" s="1422"/>
      <c r="K535" s="1423"/>
      <c r="L535" s="366"/>
      <c r="M535" s="366"/>
      <c r="N535" s="366"/>
      <c r="O535" s="1552"/>
      <c r="P535" s="1553"/>
      <c r="Q535" s="1554"/>
      <c r="R535" s="1392"/>
      <c r="S535" s="367"/>
      <c r="T535" s="367"/>
      <c r="U535" s="367"/>
      <c r="V535" s="367"/>
      <c r="W535" s="367"/>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c r="AS535" s="367"/>
      <c r="AT535" s="367"/>
      <c r="AU535" s="367"/>
      <c r="AV535" s="367"/>
      <c r="AW535" s="367"/>
      <c r="AX535" s="367"/>
      <c r="AY535" s="367"/>
      <c r="AZ535" s="367"/>
      <c r="BA535" s="367"/>
      <c r="BB535" s="367"/>
      <c r="BC535" s="367"/>
      <c r="BD535" s="367"/>
      <c r="BE535" s="367"/>
      <c r="BF535" s="367"/>
      <c r="BG535" s="367"/>
      <c r="BH535" s="367"/>
      <c r="BI535" s="367"/>
      <c r="BJ535" s="367"/>
      <c r="BK535" s="367"/>
      <c r="BL535" s="367"/>
      <c r="BM535" s="367"/>
      <c r="BN535" s="367"/>
      <c r="BO535" s="367"/>
      <c r="BP535" s="368"/>
      <c r="BQ535" s="355"/>
      <c r="BR535" s="355"/>
      <c r="BS535" s="355"/>
      <c r="BT535" s="355"/>
      <c r="BU535" s="355"/>
      <c r="BV535" s="355"/>
      <c r="BW535" s="355"/>
      <c r="BX535" s="355"/>
      <c r="BY535" s="355"/>
      <c r="BZ535" s="355"/>
      <c r="CA535" s="355"/>
      <c r="CB535" s="355"/>
      <c r="CC535" s="355"/>
      <c r="CD535" s="355"/>
      <c r="CE535" s="355"/>
      <c r="CF535" s="355"/>
      <c r="CG535" s="355"/>
      <c r="CH535" s="355"/>
      <c r="CI535" s="355"/>
      <c r="CJ535" s="355"/>
      <c r="CK535" s="355"/>
      <c r="CL535" s="355"/>
      <c r="CM535" s="355"/>
      <c r="CN535" s="356"/>
    </row>
    <row r="536" spans="2:92" ht="14.4" thickBot="1" x14ac:dyDescent="0.3">
      <c r="B53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6" s="1417"/>
      <c r="D536" s="1418"/>
      <c r="E536" s="1419"/>
      <c r="F536" s="1420" t="e">
        <f>VLOOKUP(TBL5_OptBen[[#This Row],[Option Type (defined list)]],'Option Typs_Grps'!B$2:C$47, 2, FALSE)</f>
        <v>#N/A</v>
      </c>
      <c r="G536" s="1417"/>
      <c r="H536" s="1418"/>
      <c r="I536" s="1421"/>
      <c r="J536" s="1422"/>
      <c r="K536" s="1423"/>
      <c r="L536" s="366"/>
      <c r="M536" s="366"/>
      <c r="N536" s="366"/>
      <c r="O536" s="1552"/>
      <c r="P536" s="1553"/>
      <c r="Q536" s="1554"/>
      <c r="R536" s="1392"/>
      <c r="S536" s="367"/>
      <c r="T536" s="367"/>
      <c r="U536" s="367"/>
      <c r="V536" s="367"/>
      <c r="W536" s="367"/>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c r="AS536" s="367"/>
      <c r="AT536" s="367"/>
      <c r="AU536" s="367"/>
      <c r="AV536" s="367"/>
      <c r="AW536" s="367"/>
      <c r="AX536" s="367"/>
      <c r="AY536" s="367"/>
      <c r="AZ536" s="367"/>
      <c r="BA536" s="367"/>
      <c r="BB536" s="367"/>
      <c r="BC536" s="367"/>
      <c r="BD536" s="367"/>
      <c r="BE536" s="367"/>
      <c r="BF536" s="367"/>
      <c r="BG536" s="367"/>
      <c r="BH536" s="367"/>
      <c r="BI536" s="367"/>
      <c r="BJ536" s="367"/>
      <c r="BK536" s="367"/>
      <c r="BL536" s="367"/>
      <c r="BM536" s="367"/>
      <c r="BN536" s="367"/>
      <c r="BO536" s="367"/>
      <c r="BP536" s="368"/>
      <c r="BQ536" s="355"/>
      <c r="BR536" s="355"/>
      <c r="BS536" s="355"/>
      <c r="BT536" s="355"/>
      <c r="BU536" s="355"/>
      <c r="BV536" s="355"/>
      <c r="BW536" s="355"/>
      <c r="BX536" s="355"/>
      <c r="BY536" s="355"/>
      <c r="BZ536" s="355"/>
      <c r="CA536" s="355"/>
      <c r="CB536" s="355"/>
      <c r="CC536" s="355"/>
      <c r="CD536" s="355"/>
      <c r="CE536" s="355"/>
      <c r="CF536" s="355"/>
      <c r="CG536" s="355"/>
      <c r="CH536" s="355"/>
      <c r="CI536" s="355"/>
      <c r="CJ536" s="355"/>
      <c r="CK536" s="355"/>
      <c r="CL536" s="355"/>
      <c r="CM536" s="355"/>
      <c r="CN536" s="356"/>
    </row>
    <row r="537" spans="2:92" ht="14.4" thickBot="1" x14ac:dyDescent="0.3">
      <c r="B53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7" s="1417"/>
      <c r="D537" s="1418"/>
      <c r="E537" s="1419"/>
      <c r="F537" s="1420" t="e">
        <f>VLOOKUP(TBL5_OptBen[[#This Row],[Option Type (defined list)]],'Option Typs_Grps'!B$2:C$47, 2, FALSE)</f>
        <v>#N/A</v>
      </c>
      <c r="G537" s="1417"/>
      <c r="H537" s="1418"/>
      <c r="I537" s="1421"/>
      <c r="J537" s="1422"/>
      <c r="K537" s="1423"/>
      <c r="L537" s="366"/>
      <c r="M537" s="366"/>
      <c r="N537" s="366"/>
      <c r="O537" s="1552"/>
      <c r="P537" s="1553"/>
      <c r="Q537" s="1554"/>
      <c r="R537" s="1392"/>
      <c r="S537" s="367"/>
      <c r="T537" s="367"/>
      <c r="U537" s="367"/>
      <c r="V537" s="367"/>
      <c r="W537" s="367"/>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c r="AS537" s="367"/>
      <c r="AT537" s="367"/>
      <c r="AU537" s="367"/>
      <c r="AV537" s="367"/>
      <c r="AW537" s="367"/>
      <c r="AX537" s="367"/>
      <c r="AY537" s="367"/>
      <c r="AZ537" s="367"/>
      <c r="BA537" s="367"/>
      <c r="BB537" s="367"/>
      <c r="BC537" s="367"/>
      <c r="BD537" s="367"/>
      <c r="BE537" s="367"/>
      <c r="BF537" s="367"/>
      <c r="BG537" s="367"/>
      <c r="BH537" s="367"/>
      <c r="BI537" s="367"/>
      <c r="BJ537" s="367"/>
      <c r="BK537" s="367"/>
      <c r="BL537" s="367"/>
      <c r="BM537" s="367"/>
      <c r="BN537" s="367"/>
      <c r="BO537" s="367"/>
      <c r="BP537" s="368"/>
      <c r="BQ537" s="355"/>
      <c r="BR537" s="355"/>
      <c r="BS537" s="355"/>
      <c r="BT537" s="355"/>
      <c r="BU537" s="355"/>
      <c r="BV537" s="355"/>
      <c r="BW537" s="355"/>
      <c r="BX537" s="355"/>
      <c r="BY537" s="355"/>
      <c r="BZ537" s="355"/>
      <c r="CA537" s="355"/>
      <c r="CB537" s="355"/>
      <c r="CC537" s="355"/>
      <c r="CD537" s="355"/>
      <c r="CE537" s="355"/>
      <c r="CF537" s="355"/>
      <c r="CG537" s="355"/>
      <c r="CH537" s="355"/>
      <c r="CI537" s="355"/>
      <c r="CJ537" s="355"/>
      <c r="CK537" s="355"/>
      <c r="CL537" s="355"/>
      <c r="CM537" s="355"/>
      <c r="CN537" s="356"/>
    </row>
    <row r="538" spans="2:92" ht="14.4" thickBot="1" x14ac:dyDescent="0.3">
      <c r="B53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8" s="1417"/>
      <c r="D538" s="1418"/>
      <c r="E538" s="1419"/>
      <c r="F538" s="1420" t="e">
        <f>VLOOKUP(TBL5_OptBen[[#This Row],[Option Type (defined list)]],'Option Typs_Grps'!B$2:C$47, 2, FALSE)</f>
        <v>#N/A</v>
      </c>
      <c r="G538" s="1417"/>
      <c r="H538" s="1418"/>
      <c r="I538" s="1421"/>
      <c r="J538" s="1422"/>
      <c r="K538" s="1423"/>
      <c r="L538" s="366"/>
      <c r="M538" s="366"/>
      <c r="N538" s="366"/>
      <c r="O538" s="1552"/>
      <c r="P538" s="1553"/>
      <c r="Q538" s="1554"/>
      <c r="R538" s="1392"/>
      <c r="S538" s="367"/>
      <c r="T538" s="367"/>
      <c r="U538" s="367"/>
      <c r="V538" s="367"/>
      <c r="W538" s="367"/>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c r="AS538" s="367"/>
      <c r="AT538" s="367"/>
      <c r="AU538" s="367"/>
      <c r="AV538" s="367"/>
      <c r="AW538" s="367"/>
      <c r="AX538" s="367"/>
      <c r="AY538" s="367"/>
      <c r="AZ538" s="367"/>
      <c r="BA538" s="367"/>
      <c r="BB538" s="367"/>
      <c r="BC538" s="367"/>
      <c r="BD538" s="367"/>
      <c r="BE538" s="367"/>
      <c r="BF538" s="367"/>
      <c r="BG538" s="367"/>
      <c r="BH538" s="367"/>
      <c r="BI538" s="367"/>
      <c r="BJ538" s="367"/>
      <c r="BK538" s="367"/>
      <c r="BL538" s="367"/>
      <c r="BM538" s="367"/>
      <c r="BN538" s="367"/>
      <c r="BO538" s="367"/>
      <c r="BP538" s="368"/>
      <c r="BQ538" s="355"/>
      <c r="BR538" s="355"/>
      <c r="BS538" s="355"/>
      <c r="BT538" s="355"/>
      <c r="BU538" s="355"/>
      <c r="BV538" s="355"/>
      <c r="BW538" s="355"/>
      <c r="BX538" s="355"/>
      <c r="BY538" s="355"/>
      <c r="BZ538" s="355"/>
      <c r="CA538" s="355"/>
      <c r="CB538" s="355"/>
      <c r="CC538" s="355"/>
      <c r="CD538" s="355"/>
      <c r="CE538" s="355"/>
      <c r="CF538" s="355"/>
      <c r="CG538" s="355"/>
      <c r="CH538" s="355"/>
      <c r="CI538" s="355"/>
      <c r="CJ538" s="355"/>
      <c r="CK538" s="355"/>
      <c r="CL538" s="355"/>
      <c r="CM538" s="355"/>
      <c r="CN538" s="356"/>
    </row>
    <row r="539" spans="2:92" ht="14.4" thickBot="1" x14ac:dyDescent="0.3">
      <c r="B53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39" s="1417"/>
      <c r="D539" s="1418"/>
      <c r="E539" s="1419"/>
      <c r="F539" s="1420" t="e">
        <f>VLOOKUP(TBL5_OptBen[[#This Row],[Option Type (defined list)]],'Option Typs_Grps'!B$2:C$47, 2, FALSE)</f>
        <v>#N/A</v>
      </c>
      <c r="G539" s="1417"/>
      <c r="H539" s="1418"/>
      <c r="I539" s="1421"/>
      <c r="J539" s="1422"/>
      <c r="K539" s="1423"/>
      <c r="L539" s="366"/>
      <c r="M539" s="366"/>
      <c r="N539" s="366"/>
      <c r="O539" s="1552"/>
      <c r="P539" s="1553"/>
      <c r="Q539" s="1554"/>
      <c r="R539" s="1392"/>
      <c r="S539" s="367"/>
      <c r="T539" s="367"/>
      <c r="U539" s="367"/>
      <c r="V539" s="367"/>
      <c r="W539" s="367"/>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c r="AS539" s="367"/>
      <c r="AT539" s="367"/>
      <c r="AU539" s="367"/>
      <c r="AV539" s="367"/>
      <c r="AW539" s="367"/>
      <c r="AX539" s="367"/>
      <c r="AY539" s="367"/>
      <c r="AZ539" s="367"/>
      <c r="BA539" s="367"/>
      <c r="BB539" s="367"/>
      <c r="BC539" s="367"/>
      <c r="BD539" s="367"/>
      <c r="BE539" s="367"/>
      <c r="BF539" s="367"/>
      <c r="BG539" s="367"/>
      <c r="BH539" s="367"/>
      <c r="BI539" s="367"/>
      <c r="BJ539" s="367"/>
      <c r="BK539" s="367"/>
      <c r="BL539" s="367"/>
      <c r="BM539" s="367"/>
      <c r="BN539" s="367"/>
      <c r="BO539" s="367"/>
      <c r="BP539" s="368"/>
      <c r="BQ539" s="355"/>
      <c r="BR539" s="355"/>
      <c r="BS539" s="355"/>
      <c r="BT539" s="355"/>
      <c r="BU539" s="355"/>
      <c r="BV539" s="355"/>
      <c r="BW539" s="355"/>
      <c r="BX539" s="355"/>
      <c r="BY539" s="355"/>
      <c r="BZ539" s="355"/>
      <c r="CA539" s="355"/>
      <c r="CB539" s="355"/>
      <c r="CC539" s="355"/>
      <c r="CD539" s="355"/>
      <c r="CE539" s="355"/>
      <c r="CF539" s="355"/>
      <c r="CG539" s="355"/>
      <c r="CH539" s="355"/>
      <c r="CI539" s="355"/>
      <c r="CJ539" s="355"/>
      <c r="CK539" s="355"/>
      <c r="CL539" s="355"/>
      <c r="CM539" s="355"/>
      <c r="CN539" s="356"/>
    </row>
    <row r="540" spans="2:92" ht="14.4" thickBot="1" x14ac:dyDescent="0.3">
      <c r="B54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0" s="1417"/>
      <c r="D540" s="1418"/>
      <c r="E540" s="1419"/>
      <c r="F540" s="1420" t="e">
        <f>VLOOKUP(TBL5_OptBen[[#This Row],[Option Type (defined list)]],'Option Typs_Grps'!B$2:C$47, 2, FALSE)</f>
        <v>#N/A</v>
      </c>
      <c r="G540" s="1417"/>
      <c r="H540" s="1418"/>
      <c r="I540" s="1421"/>
      <c r="J540" s="1422"/>
      <c r="K540" s="1423"/>
      <c r="L540" s="366"/>
      <c r="M540" s="366"/>
      <c r="N540" s="366"/>
      <c r="O540" s="1552"/>
      <c r="P540" s="1553"/>
      <c r="Q540" s="1554"/>
      <c r="R540" s="1392"/>
      <c r="S540" s="367"/>
      <c r="T540" s="367"/>
      <c r="U540" s="367"/>
      <c r="V540" s="367"/>
      <c r="W540" s="367"/>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c r="AS540" s="367"/>
      <c r="AT540" s="367"/>
      <c r="AU540" s="367"/>
      <c r="AV540" s="367"/>
      <c r="AW540" s="367"/>
      <c r="AX540" s="367"/>
      <c r="AY540" s="367"/>
      <c r="AZ540" s="367"/>
      <c r="BA540" s="367"/>
      <c r="BB540" s="367"/>
      <c r="BC540" s="367"/>
      <c r="BD540" s="367"/>
      <c r="BE540" s="367"/>
      <c r="BF540" s="367"/>
      <c r="BG540" s="367"/>
      <c r="BH540" s="367"/>
      <c r="BI540" s="367"/>
      <c r="BJ540" s="367"/>
      <c r="BK540" s="367"/>
      <c r="BL540" s="367"/>
      <c r="BM540" s="367"/>
      <c r="BN540" s="367"/>
      <c r="BO540" s="367"/>
      <c r="BP540" s="368"/>
      <c r="BQ540" s="355"/>
      <c r="BR540" s="355"/>
      <c r="BS540" s="355"/>
      <c r="BT540" s="355"/>
      <c r="BU540" s="355"/>
      <c r="BV540" s="355"/>
      <c r="BW540" s="355"/>
      <c r="BX540" s="355"/>
      <c r="BY540" s="355"/>
      <c r="BZ540" s="355"/>
      <c r="CA540" s="355"/>
      <c r="CB540" s="355"/>
      <c r="CC540" s="355"/>
      <c r="CD540" s="355"/>
      <c r="CE540" s="355"/>
      <c r="CF540" s="355"/>
      <c r="CG540" s="355"/>
      <c r="CH540" s="355"/>
      <c r="CI540" s="355"/>
      <c r="CJ540" s="355"/>
      <c r="CK540" s="355"/>
      <c r="CL540" s="355"/>
      <c r="CM540" s="355"/>
      <c r="CN540" s="356"/>
    </row>
    <row r="541" spans="2:92" ht="14.4" thickBot="1" x14ac:dyDescent="0.3">
      <c r="B54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1" s="1417"/>
      <c r="D541" s="1418"/>
      <c r="E541" s="1419"/>
      <c r="F541" s="1420" t="e">
        <f>VLOOKUP(TBL5_OptBen[[#This Row],[Option Type (defined list)]],'Option Typs_Grps'!B$2:C$47, 2, FALSE)</f>
        <v>#N/A</v>
      </c>
      <c r="G541" s="1417"/>
      <c r="H541" s="1418"/>
      <c r="I541" s="1421"/>
      <c r="J541" s="1422"/>
      <c r="K541" s="1423"/>
      <c r="L541" s="366"/>
      <c r="M541" s="366"/>
      <c r="N541" s="366"/>
      <c r="O541" s="1552"/>
      <c r="P541" s="1553"/>
      <c r="Q541" s="1554"/>
      <c r="R541" s="1392"/>
      <c r="S541" s="367"/>
      <c r="T541" s="367"/>
      <c r="U541" s="367"/>
      <c r="V541" s="367"/>
      <c r="W541" s="367"/>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c r="AS541" s="367"/>
      <c r="AT541" s="367"/>
      <c r="AU541" s="367"/>
      <c r="AV541" s="367"/>
      <c r="AW541" s="367"/>
      <c r="AX541" s="367"/>
      <c r="AY541" s="367"/>
      <c r="AZ541" s="367"/>
      <c r="BA541" s="367"/>
      <c r="BB541" s="367"/>
      <c r="BC541" s="367"/>
      <c r="BD541" s="367"/>
      <c r="BE541" s="367"/>
      <c r="BF541" s="367"/>
      <c r="BG541" s="367"/>
      <c r="BH541" s="367"/>
      <c r="BI541" s="367"/>
      <c r="BJ541" s="367"/>
      <c r="BK541" s="367"/>
      <c r="BL541" s="367"/>
      <c r="BM541" s="367"/>
      <c r="BN541" s="367"/>
      <c r="BO541" s="367"/>
      <c r="BP541" s="368"/>
      <c r="BQ541" s="355"/>
      <c r="BR541" s="355"/>
      <c r="BS541" s="355"/>
      <c r="BT541" s="355"/>
      <c r="BU541" s="355"/>
      <c r="BV541" s="355"/>
      <c r="BW541" s="355"/>
      <c r="BX541" s="355"/>
      <c r="BY541" s="355"/>
      <c r="BZ541" s="355"/>
      <c r="CA541" s="355"/>
      <c r="CB541" s="355"/>
      <c r="CC541" s="355"/>
      <c r="CD541" s="355"/>
      <c r="CE541" s="355"/>
      <c r="CF541" s="355"/>
      <c r="CG541" s="355"/>
      <c r="CH541" s="355"/>
      <c r="CI541" s="355"/>
      <c r="CJ541" s="355"/>
      <c r="CK541" s="355"/>
      <c r="CL541" s="355"/>
      <c r="CM541" s="355"/>
      <c r="CN541" s="356"/>
    </row>
    <row r="542" spans="2:92" ht="14.4" thickBot="1" x14ac:dyDescent="0.3">
      <c r="B54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2" s="1417"/>
      <c r="D542" s="1418"/>
      <c r="E542" s="1419"/>
      <c r="F542" s="1420" t="e">
        <f>VLOOKUP(TBL5_OptBen[[#This Row],[Option Type (defined list)]],'Option Typs_Grps'!B$2:C$47, 2, FALSE)</f>
        <v>#N/A</v>
      </c>
      <c r="G542" s="1417"/>
      <c r="H542" s="1418"/>
      <c r="I542" s="1421"/>
      <c r="J542" s="1422"/>
      <c r="K542" s="1423"/>
      <c r="L542" s="366"/>
      <c r="M542" s="366"/>
      <c r="N542" s="366"/>
      <c r="O542" s="1552"/>
      <c r="P542" s="1553"/>
      <c r="Q542" s="1554"/>
      <c r="R542" s="1392"/>
      <c r="S542" s="367"/>
      <c r="T542" s="367"/>
      <c r="U542" s="367"/>
      <c r="V542" s="367"/>
      <c r="W542" s="367"/>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c r="AS542" s="367"/>
      <c r="AT542" s="367"/>
      <c r="AU542" s="367"/>
      <c r="AV542" s="367"/>
      <c r="AW542" s="367"/>
      <c r="AX542" s="367"/>
      <c r="AY542" s="367"/>
      <c r="AZ542" s="367"/>
      <c r="BA542" s="367"/>
      <c r="BB542" s="367"/>
      <c r="BC542" s="367"/>
      <c r="BD542" s="367"/>
      <c r="BE542" s="367"/>
      <c r="BF542" s="367"/>
      <c r="BG542" s="367"/>
      <c r="BH542" s="367"/>
      <c r="BI542" s="367"/>
      <c r="BJ542" s="367"/>
      <c r="BK542" s="367"/>
      <c r="BL542" s="367"/>
      <c r="BM542" s="367"/>
      <c r="BN542" s="367"/>
      <c r="BO542" s="367"/>
      <c r="BP542" s="368"/>
      <c r="BQ542" s="355"/>
      <c r="BR542" s="355"/>
      <c r="BS542" s="355"/>
      <c r="BT542" s="355"/>
      <c r="BU542" s="355"/>
      <c r="BV542" s="355"/>
      <c r="BW542" s="355"/>
      <c r="BX542" s="355"/>
      <c r="BY542" s="355"/>
      <c r="BZ542" s="355"/>
      <c r="CA542" s="355"/>
      <c r="CB542" s="355"/>
      <c r="CC542" s="355"/>
      <c r="CD542" s="355"/>
      <c r="CE542" s="355"/>
      <c r="CF542" s="355"/>
      <c r="CG542" s="355"/>
      <c r="CH542" s="355"/>
      <c r="CI542" s="355"/>
      <c r="CJ542" s="355"/>
      <c r="CK542" s="355"/>
      <c r="CL542" s="355"/>
      <c r="CM542" s="355"/>
      <c r="CN542" s="356"/>
    </row>
    <row r="543" spans="2:92" ht="14.4" thickBot="1" x14ac:dyDescent="0.3">
      <c r="B54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3" s="1417"/>
      <c r="D543" s="1418"/>
      <c r="E543" s="1419"/>
      <c r="F543" s="1420" t="e">
        <f>VLOOKUP(TBL5_OptBen[[#This Row],[Option Type (defined list)]],'Option Typs_Grps'!B$2:C$47, 2, FALSE)</f>
        <v>#N/A</v>
      </c>
      <c r="G543" s="1417"/>
      <c r="H543" s="1418"/>
      <c r="I543" s="1421"/>
      <c r="J543" s="1422"/>
      <c r="K543" s="1423"/>
      <c r="L543" s="366"/>
      <c r="M543" s="366"/>
      <c r="N543" s="366"/>
      <c r="O543" s="1552"/>
      <c r="P543" s="1553"/>
      <c r="Q543" s="1554"/>
      <c r="R543" s="1392"/>
      <c r="S543" s="367"/>
      <c r="T543" s="367"/>
      <c r="U543" s="367"/>
      <c r="V543" s="367"/>
      <c r="W543" s="367"/>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c r="AS543" s="367"/>
      <c r="AT543" s="367"/>
      <c r="AU543" s="367"/>
      <c r="AV543" s="367"/>
      <c r="AW543" s="367"/>
      <c r="AX543" s="367"/>
      <c r="AY543" s="367"/>
      <c r="AZ543" s="367"/>
      <c r="BA543" s="367"/>
      <c r="BB543" s="367"/>
      <c r="BC543" s="367"/>
      <c r="BD543" s="367"/>
      <c r="BE543" s="367"/>
      <c r="BF543" s="367"/>
      <c r="BG543" s="367"/>
      <c r="BH543" s="367"/>
      <c r="BI543" s="367"/>
      <c r="BJ543" s="367"/>
      <c r="BK543" s="367"/>
      <c r="BL543" s="367"/>
      <c r="BM543" s="367"/>
      <c r="BN543" s="367"/>
      <c r="BO543" s="367"/>
      <c r="BP543" s="368"/>
      <c r="BQ543" s="355"/>
      <c r="BR543" s="355"/>
      <c r="BS543" s="355"/>
      <c r="BT543" s="355"/>
      <c r="BU543" s="355"/>
      <c r="BV543" s="355"/>
      <c r="BW543" s="355"/>
      <c r="BX543" s="355"/>
      <c r="BY543" s="355"/>
      <c r="BZ543" s="355"/>
      <c r="CA543" s="355"/>
      <c r="CB543" s="355"/>
      <c r="CC543" s="355"/>
      <c r="CD543" s="355"/>
      <c r="CE543" s="355"/>
      <c r="CF543" s="355"/>
      <c r="CG543" s="355"/>
      <c r="CH543" s="355"/>
      <c r="CI543" s="355"/>
      <c r="CJ543" s="355"/>
      <c r="CK543" s="355"/>
      <c r="CL543" s="355"/>
      <c r="CM543" s="355"/>
      <c r="CN543" s="356"/>
    </row>
    <row r="544" spans="2:92" ht="14.4" thickBot="1" x14ac:dyDescent="0.3">
      <c r="B54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4" s="1417"/>
      <c r="D544" s="1418"/>
      <c r="E544" s="1419"/>
      <c r="F544" s="1420" t="e">
        <f>VLOOKUP(TBL5_OptBen[[#This Row],[Option Type (defined list)]],'Option Typs_Grps'!B$2:C$47, 2, FALSE)</f>
        <v>#N/A</v>
      </c>
      <c r="G544" s="1417"/>
      <c r="H544" s="1418"/>
      <c r="I544" s="1421"/>
      <c r="J544" s="1422"/>
      <c r="K544" s="1423"/>
      <c r="L544" s="366"/>
      <c r="M544" s="366"/>
      <c r="N544" s="366"/>
      <c r="O544" s="1552"/>
      <c r="P544" s="1553"/>
      <c r="Q544" s="1554"/>
      <c r="R544" s="1392"/>
      <c r="S544" s="367"/>
      <c r="T544" s="367"/>
      <c r="U544" s="367"/>
      <c r="V544" s="367"/>
      <c r="W544" s="367"/>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c r="AS544" s="367"/>
      <c r="AT544" s="367"/>
      <c r="AU544" s="367"/>
      <c r="AV544" s="367"/>
      <c r="AW544" s="367"/>
      <c r="AX544" s="367"/>
      <c r="AY544" s="367"/>
      <c r="AZ544" s="367"/>
      <c r="BA544" s="367"/>
      <c r="BB544" s="367"/>
      <c r="BC544" s="367"/>
      <c r="BD544" s="367"/>
      <c r="BE544" s="367"/>
      <c r="BF544" s="367"/>
      <c r="BG544" s="367"/>
      <c r="BH544" s="367"/>
      <c r="BI544" s="367"/>
      <c r="BJ544" s="367"/>
      <c r="BK544" s="367"/>
      <c r="BL544" s="367"/>
      <c r="BM544" s="367"/>
      <c r="BN544" s="367"/>
      <c r="BO544" s="367"/>
      <c r="BP544" s="368"/>
      <c r="BQ544" s="355"/>
      <c r="BR544" s="355"/>
      <c r="BS544" s="355"/>
      <c r="BT544" s="355"/>
      <c r="BU544" s="355"/>
      <c r="BV544" s="355"/>
      <c r="BW544" s="355"/>
      <c r="BX544" s="355"/>
      <c r="BY544" s="355"/>
      <c r="BZ544" s="355"/>
      <c r="CA544" s="355"/>
      <c r="CB544" s="355"/>
      <c r="CC544" s="355"/>
      <c r="CD544" s="355"/>
      <c r="CE544" s="355"/>
      <c r="CF544" s="355"/>
      <c r="CG544" s="355"/>
      <c r="CH544" s="355"/>
      <c r="CI544" s="355"/>
      <c r="CJ544" s="355"/>
      <c r="CK544" s="355"/>
      <c r="CL544" s="355"/>
      <c r="CM544" s="355"/>
      <c r="CN544" s="356"/>
    </row>
    <row r="545" spans="2:92" ht="14.4" thickBot="1" x14ac:dyDescent="0.3">
      <c r="B54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5" s="1417"/>
      <c r="D545" s="1418"/>
      <c r="E545" s="1419"/>
      <c r="F545" s="1420" t="e">
        <f>VLOOKUP(TBL5_OptBen[[#This Row],[Option Type (defined list)]],'Option Typs_Grps'!B$2:C$47, 2, FALSE)</f>
        <v>#N/A</v>
      </c>
      <c r="G545" s="1417"/>
      <c r="H545" s="1418"/>
      <c r="I545" s="1421"/>
      <c r="J545" s="1422"/>
      <c r="K545" s="1423"/>
      <c r="L545" s="366"/>
      <c r="M545" s="366"/>
      <c r="N545" s="366"/>
      <c r="O545" s="1552"/>
      <c r="P545" s="1553"/>
      <c r="Q545" s="1554"/>
      <c r="R545" s="1392"/>
      <c r="S545" s="367"/>
      <c r="T545" s="367"/>
      <c r="U545" s="367"/>
      <c r="V545" s="367"/>
      <c r="W545" s="367"/>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c r="AS545" s="367"/>
      <c r="AT545" s="367"/>
      <c r="AU545" s="367"/>
      <c r="AV545" s="367"/>
      <c r="AW545" s="367"/>
      <c r="AX545" s="367"/>
      <c r="AY545" s="367"/>
      <c r="AZ545" s="367"/>
      <c r="BA545" s="367"/>
      <c r="BB545" s="367"/>
      <c r="BC545" s="367"/>
      <c r="BD545" s="367"/>
      <c r="BE545" s="367"/>
      <c r="BF545" s="367"/>
      <c r="BG545" s="367"/>
      <c r="BH545" s="367"/>
      <c r="BI545" s="367"/>
      <c r="BJ545" s="367"/>
      <c r="BK545" s="367"/>
      <c r="BL545" s="367"/>
      <c r="BM545" s="367"/>
      <c r="BN545" s="367"/>
      <c r="BO545" s="367"/>
      <c r="BP545" s="368"/>
      <c r="BQ545" s="355"/>
      <c r="BR545" s="355"/>
      <c r="BS545" s="355"/>
      <c r="BT545" s="355"/>
      <c r="BU545" s="355"/>
      <c r="BV545" s="355"/>
      <c r="BW545" s="355"/>
      <c r="BX545" s="355"/>
      <c r="BY545" s="355"/>
      <c r="BZ545" s="355"/>
      <c r="CA545" s="355"/>
      <c r="CB545" s="355"/>
      <c r="CC545" s="355"/>
      <c r="CD545" s="355"/>
      <c r="CE545" s="355"/>
      <c r="CF545" s="355"/>
      <c r="CG545" s="355"/>
      <c r="CH545" s="355"/>
      <c r="CI545" s="355"/>
      <c r="CJ545" s="355"/>
      <c r="CK545" s="355"/>
      <c r="CL545" s="355"/>
      <c r="CM545" s="355"/>
      <c r="CN545" s="356"/>
    </row>
    <row r="546" spans="2:92" ht="14.4" thickBot="1" x14ac:dyDescent="0.3">
      <c r="B54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6" s="1417"/>
      <c r="D546" s="1418"/>
      <c r="E546" s="1419"/>
      <c r="F546" s="1420" t="e">
        <f>VLOOKUP(TBL5_OptBen[[#This Row],[Option Type (defined list)]],'Option Typs_Grps'!B$2:C$47, 2, FALSE)</f>
        <v>#N/A</v>
      </c>
      <c r="G546" s="1417"/>
      <c r="H546" s="1418"/>
      <c r="I546" s="1421"/>
      <c r="J546" s="1422"/>
      <c r="K546" s="1423"/>
      <c r="L546" s="366"/>
      <c r="M546" s="366"/>
      <c r="N546" s="366"/>
      <c r="O546" s="1552"/>
      <c r="P546" s="1553"/>
      <c r="Q546" s="1554"/>
      <c r="R546" s="1392"/>
      <c r="S546" s="367"/>
      <c r="T546" s="367"/>
      <c r="U546" s="367"/>
      <c r="V546" s="367"/>
      <c r="W546" s="367"/>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c r="AS546" s="367"/>
      <c r="AT546" s="367"/>
      <c r="AU546" s="367"/>
      <c r="AV546" s="367"/>
      <c r="AW546" s="367"/>
      <c r="AX546" s="367"/>
      <c r="AY546" s="367"/>
      <c r="AZ546" s="367"/>
      <c r="BA546" s="367"/>
      <c r="BB546" s="367"/>
      <c r="BC546" s="367"/>
      <c r="BD546" s="367"/>
      <c r="BE546" s="367"/>
      <c r="BF546" s="367"/>
      <c r="BG546" s="367"/>
      <c r="BH546" s="367"/>
      <c r="BI546" s="367"/>
      <c r="BJ546" s="367"/>
      <c r="BK546" s="367"/>
      <c r="BL546" s="367"/>
      <c r="BM546" s="367"/>
      <c r="BN546" s="367"/>
      <c r="BO546" s="367"/>
      <c r="BP546" s="368"/>
      <c r="BQ546" s="355"/>
      <c r="BR546" s="355"/>
      <c r="BS546" s="355"/>
      <c r="BT546" s="355"/>
      <c r="BU546" s="355"/>
      <c r="BV546" s="355"/>
      <c r="BW546" s="355"/>
      <c r="BX546" s="355"/>
      <c r="BY546" s="355"/>
      <c r="BZ546" s="355"/>
      <c r="CA546" s="355"/>
      <c r="CB546" s="355"/>
      <c r="CC546" s="355"/>
      <c r="CD546" s="355"/>
      <c r="CE546" s="355"/>
      <c r="CF546" s="355"/>
      <c r="CG546" s="355"/>
      <c r="CH546" s="355"/>
      <c r="CI546" s="355"/>
      <c r="CJ546" s="355"/>
      <c r="CK546" s="355"/>
      <c r="CL546" s="355"/>
      <c r="CM546" s="355"/>
      <c r="CN546" s="356"/>
    </row>
    <row r="547" spans="2:92" ht="14.4" thickBot="1" x14ac:dyDescent="0.3">
      <c r="B54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7" s="1417"/>
      <c r="D547" s="1418"/>
      <c r="E547" s="1419"/>
      <c r="F547" s="1420" t="e">
        <f>VLOOKUP(TBL5_OptBen[[#This Row],[Option Type (defined list)]],'Option Typs_Grps'!B$2:C$47, 2, FALSE)</f>
        <v>#N/A</v>
      </c>
      <c r="G547" s="1417"/>
      <c r="H547" s="1418"/>
      <c r="I547" s="1421"/>
      <c r="J547" s="1422"/>
      <c r="K547" s="1423"/>
      <c r="L547" s="366"/>
      <c r="M547" s="366"/>
      <c r="N547" s="366"/>
      <c r="O547" s="1552"/>
      <c r="P547" s="1553"/>
      <c r="Q547" s="1554"/>
      <c r="R547" s="1392"/>
      <c r="S547" s="367"/>
      <c r="T547" s="367"/>
      <c r="U547" s="367"/>
      <c r="V547" s="367"/>
      <c r="W547" s="367"/>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c r="AS547" s="367"/>
      <c r="AT547" s="367"/>
      <c r="AU547" s="367"/>
      <c r="AV547" s="367"/>
      <c r="AW547" s="367"/>
      <c r="AX547" s="367"/>
      <c r="AY547" s="367"/>
      <c r="AZ547" s="367"/>
      <c r="BA547" s="367"/>
      <c r="BB547" s="367"/>
      <c r="BC547" s="367"/>
      <c r="BD547" s="367"/>
      <c r="BE547" s="367"/>
      <c r="BF547" s="367"/>
      <c r="BG547" s="367"/>
      <c r="BH547" s="367"/>
      <c r="BI547" s="367"/>
      <c r="BJ547" s="367"/>
      <c r="BK547" s="367"/>
      <c r="BL547" s="367"/>
      <c r="BM547" s="367"/>
      <c r="BN547" s="367"/>
      <c r="BO547" s="367"/>
      <c r="BP547" s="368"/>
      <c r="BQ547" s="355"/>
      <c r="BR547" s="355"/>
      <c r="BS547" s="355"/>
      <c r="BT547" s="355"/>
      <c r="BU547" s="355"/>
      <c r="BV547" s="355"/>
      <c r="BW547" s="355"/>
      <c r="BX547" s="355"/>
      <c r="BY547" s="355"/>
      <c r="BZ547" s="355"/>
      <c r="CA547" s="355"/>
      <c r="CB547" s="355"/>
      <c r="CC547" s="355"/>
      <c r="CD547" s="355"/>
      <c r="CE547" s="355"/>
      <c r="CF547" s="355"/>
      <c r="CG547" s="355"/>
      <c r="CH547" s="355"/>
      <c r="CI547" s="355"/>
      <c r="CJ547" s="355"/>
      <c r="CK547" s="355"/>
      <c r="CL547" s="355"/>
      <c r="CM547" s="355"/>
      <c r="CN547" s="356"/>
    </row>
    <row r="548" spans="2:92" ht="14.4" thickBot="1" x14ac:dyDescent="0.3">
      <c r="B54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8" s="1417"/>
      <c r="D548" s="1418"/>
      <c r="E548" s="1419"/>
      <c r="F548" s="1420" t="e">
        <f>VLOOKUP(TBL5_OptBen[[#This Row],[Option Type (defined list)]],'Option Typs_Grps'!B$2:C$47, 2, FALSE)</f>
        <v>#N/A</v>
      </c>
      <c r="G548" s="1417"/>
      <c r="H548" s="1418"/>
      <c r="I548" s="1421"/>
      <c r="J548" s="1422"/>
      <c r="K548" s="1423"/>
      <c r="L548" s="366"/>
      <c r="M548" s="366"/>
      <c r="N548" s="366"/>
      <c r="O548" s="1552"/>
      <c r="P548" s="1553"/>
      <c r="Q548" s="1554"/>
      <c r="R548" s="1392"/>
      <c r="S548" s="367"/>
      <c r="T548" s="367"/>
      <c r="U548" s="367"/>
      <c r="V548" s="367"/>
      <c r="W548" s="367"/>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c r="AS548" s="367"/>
      <c r="AT548" s="367"/>
      <c r="AU548" s="367"/>
      <c r="AV548" s="367"/>
      <c r="AW548" s="367"/>
      <c r="AX548" s="367"/>
      <c r="AY548" s="367"/>
      <c r="AZ548" s="367"/>
      <c r="BA548" s="367"/>
      <c r="BB548" s="367"/>
      <c r="BC548" s="367"/>
      <c r="BD548" s="367"/>
      <c r="BE548" s="367"/>
      <c r="BF548" s="367"/>
      <c r="BG548" s="367"/>
      <c r="BH548" s="367"/>
      <c r="BI548" s="367"/>
      <c r="BJ548" s="367"/>
      <c r="BK548" s="367"/>
      <c r="BL548" s="367"/>
      <c r="BM548" s="367"/>
      <c r="BN548" s="367"/>
      <c r="BO548" s="367"/>
      <c r="BP548" s="368"/>
      <c r="BQ548" s="355"/>
      <c r="BR548" s="355"/>
      <c r="BS548" s="355"/>
      <c r="BT548" s="355"/>
      <c r="BU548" s="355"/>
      <c r="BV548" s="355"/>
      <c r="BW548" s="355"/>
      <c r="BX548" s="355"/>
      <c r="BY548" s="355"/>
      <c r="BZ548" s="355"/>
      <c r="CA548" s="355"/>
      <c r="CB548" s="355"/>
      <c r="CC548" s="355"/>
      <c r="CD548" s="355"/>
      <c r="CE548" s="355"/>
      <c r="CF548" s="355"/>
      <c r="CG548" s="355"/>
      <c r="CH548" s="355"/>
      <c r="CI548" s="355"/>
      <c r="CJ548" s="355"/>
      <c r="CK548" s="355"/>
      <c r="CL548" s="355"/>
      <c r="CM548" s="355"/>
      <c r="CN548" s="356"/>
    </row>
    <row r="549" spans="2:92" ht="14.4" thickBot="1" x14ac:dyDescent="0.3">
      <c r="B54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49" s="1417"/>
      <c r="D549" s="1418"/>
      <c r="E549" s="1419"/>
      <c r="F549" s="1420" t="e">
        <f>VLOOKUP(TBL5_OptBen[[#This Row],[Option Type (defined list)]],'Option Typs_Grps'!B$2:C$47, 2, FALSE)</f>
        <v>#N/A</v>
      </c>
      <c r="G549" s="1417"/>
      <c r="H549" s="1418"/>
      <c r="I549" s="1421"/>
      <c r="J549" s="1422"/>
      <c r="K549" s="1423"/>
      <c r="L549" s="366"/>
      <c r="M549" s="366"/>
      <c r="N549" s="366"/>
      <c r="O549" s="1552"/>
      <c r="P549" s="1553"/>
      <c r="Q549" s="1554"/>
      <c r="R549" s="1392"/>
      <c r="S549" s="367"/>
      <c r="T549" s="367"/>
      <c r="U549" s="367"/>
      <c r="V549" s="367"/>
      <c r="W549" s="367"/>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c r="AS549" s="367"/>
      <c r="AT549" s="367"/>
      <c r="AU549" s="367"/>
      <c r="AV549" s="367"/>
      <c r="AW549" s="367"/>
      <c r="AX549" s="367"/>
      <c r="AY549" s="367"/>
      <c r="AZ549" s="367"/>
      <c r="BA549" s="367"/>
      <c r="BB549" s="367"/>
      <c r="BC549" s="367"/>
      <c r="BD549" s="367"/>
      <c r="BE549" s="367"/>
      <c r="BF549" s="367"/>
      <c r="BG549" s="367"/>
      <c r="BH549" s="367"/>
      <c r="BI549" s="367"/>
      <c r="BJ549" s="367"/>
      <c r="BK549" s="367"/>
      <c r="BL549" s="367"/>
      <c r="BM549" s="367"/>
      <c r="BN549" s="367"/>
      <c r="BO549" s="367"/>
      <c r="BP549" s="368"/>
      <c r="BQ549" s="355"/>
      <c r="BR549" s="355"/>
      <c r="BS549" s="355"/>
      <c r="BT549" s="355"/>
      <c r="BU549" s="355"/>
      <c r="BV549" s="355"/>
      <c r="BW549" s="355"/>
      <c r="BX549" s="355"/>
      <c r="BY549" s="355"/>
      <c r="BZ549" s="355"/>
      <c r="CA549" s="355"/>
      <c r="CB549" s="355"/>
      <c r="CC549" s="355"/>
      <c r="CD549" s="355"/>
      <c r="CE549" s="355"/>
      <c r="CF549" s="355"/>
      <c r="CG549" s="355"/>
      <c r="CH549" s="355"/>
      <c r="CI549" s="355"/>
      <c r="CJ549" s="355"/>
      <c r="CK549" s="355"/>
      <c r="CL549" s="355"/>
      <c r="CM549" s="355"/>
      <c r="CN549" s="356"/>
    </row>
    <row r="550" spans="2:92" ht="14.4" thickBot="1" x14ac:dyDescent="0.3">
      <c r="B55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0" s="1417"/>
      <c r="D550" s="1418"/>
      <c r="E550" s="1419"/>
      <c r="F550" s="1420" t="e">
        <f>VLOOKUP(TBL5_OptBen[[#This Row],[Option Type (defined list)]],'Option Typs_Grps'!B$2:C$47, 2, FALSE)</f>
        <v>#N/A</v>
      </c>
      <c r="G550" s="1417"/>
      <c r="H550" s="1418"/>
      <c r="I550" s="1421"/>
      <c r="J550" s="1422"/>
      <c r="K550" s="1423"/>
      <c r="L550" s="366"/>
      <c r="M550" s="366"/>
      <c r="N550" s="366"/>
      <c r="O550" s="1552"/>
      <c r="P550" s="1553"/>
      <c r="Q550" s="1554"/>
      <c r="R550" s="1392"/>
      <c r="S550" s="367"/>
      <c r="T550" s="367"/>
      <c r="U550" s="367"/>
      <c r="V550" s="367"/>
      <c r="W550" s="367"/>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c r="AS550" s="367"/>
      <c r="AT550" s="367"/>
      <c r="AU550" s="367"/>
      <c r="AV550" s="367"/>
      <c r="AW550" s="367"/>
      <c r="AX550" s="367"/>
      <c r="AY550" s="367"/>
      <c r="AZ550" s="367"/>
      <c r="BA550" s="367"/>
      <c r="BB550" s="367"/>
      <c r="BC550" s="367"/>
      <c r="BD550" s="367"/>
      <c r="BE550" s="367"/>
      <c r="BF550" s="367"/>
      <c r="BG550" s="367"/>
      <c r="BH550" s="367"/>
      <c r="BI550" s="367"/>
      <c r="BJ550" s="367"/>
      <c r="BK550" s="367"/>
      <c r="BL550" s="367"/>
      <c r="BM550" s="367"/>
      <c r="BN550" s="367"/>
      <c r="BO550" s="367"/>
      <c r="BP550" s="368"/>
      <c r="BQ550" s="355"/>
      <c r="BR550" s="355"/>
      <c r="BS550" s="355"/>
      <c r="BT550" s="355"/>
      <c r="BU550" s="355"/>
      <c r="BV550" s="355"/>
      <c r="BW550" s="355"/>
      <c r="BX550" s="355"/>
      <c r="BY550" s="355"/>
      <c r="BZ550" s="355"/>
      <c r="CA550" s="355"/>
      <c r="CB550" s="355"/>
      <c r="CC550" s="355"/>
      <c r="CD550" s="355"/>
      <c r="CE550" s="355"/>
      <c r="CF550" s="355"/>
      <c r="CG550" s="355"/>
      <c r="CH550" s="355"/>
      <c r="CI550" s="355"/>
      <c r="CJ550" s="355"/>
      <c r="CK550" s="355"/>
      <c r="CL550" s="355"/>
      <c r="CM550" s="355"/>
      <c r="CN550" s="356"/>
    </row>
    <row r="551" spans="2:92" ht="14.4" thickBot="1" x14ac:dyDescent="0.3">
      <c r="B55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1" s="1417"/>
      <c r="D551" s="1418"/>
      <c r="E551" s="1419"/>
      <c r="F551" s="1420" t="e">
        <f>VLOOKUP(TBL5_OptBen[[#This Row],[Option Type (defined list)]],'Option Typs_Grps'!B$2:C$47, 2, FALSE)</f>
        <v>#N/A</v>
      </c>
      <c r="G551" s="1417"/>
      <c r="H551" s="1418"/>
      <c r="I551" s="1421"/>
      <c r="J551" s="1422"/>
      <c r="K551" s="1423"/>
      <c r="L551" s="366"/>
      <c r="M551" s="366"/>
      <c r="N551" s="366"/>
      <c r="O551" s="1552"/>
      <c r="P551" s="1553"/>
      <c r="Q551" s="1554"/>
      <c r="R551" s="1392"/>
      <c r="S551" s="367"/>
      <c r="T551" s="367"/>
      <c r="U551" s="367"/>
      <c r="V551" s="367"/>
      <c r="W551" s="367"/>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c r="AS551" s="367"/>
      <c r="AT551" s="367"/>
      <c r="AU551" s="367"/>
      <c r="AV551" s="367"/>
      <c r="AW551" s="367"/>
      <c r="AX551" s="367"/>
      <c r="AY551" s="367"/>
      <c r="AZ551" s="367"/>
      <c r="BA551" s="367"/>
      <c r="BB551" s="367"/>
      <c r="BC551" s="367"/>
      <c r="BD551" s="367"/>
      <c r="BE551" s="367"/>
      <c r="BF551" s="367"/>
      <c r="BG551" s="367"/>
      <c r="BH551" s="367"/>
      <c r="BI551" s="367"/>
      <c r="BJ551" s="367"/>
      <c r="BK551" s="367"/>
      <c r="BL551" s="367"/>
      <c r="BM551" s="367"/>
      <c r="BN551" s="367"/>
      <c r="BO551" s="367"/>
      <c r="BP551" s="368"/>
      <c r="BQ551" s="355"/>
      <c r="BR551" s="355"/>
      <c r="BS551" s="355"/>
      <c r="BT551" s="355"/>
      <c r="BU551" s="355"/>
      <c r="BV551" s="355"/>
      <c r="BW551" s="355"/>
      <c r="BX551" s="355"/>
      <c r="BY551" s="355"/>
      <c r="BZ551" s="355"/>
      <c r="CA551" s="355"/>
      <c r="CB551" s="355"/>
      <c r="CC551" s="355"/>
      <c r="CD551" s="355"/>
      <c r="CE551" s="355"/>
      <c r="CF551" s="355"/>
      <c r="CG551" s="355"/>
      <c r="CH551" s="355"/>
      <c r="CI551" s="355"/>
      <c r="CJ551" s="355"/>
      <c r="CK551" s="355"/>
      <c r="CL551" s="355"/>
      <c r="CM551" s="355"/>
      <c r="CN551" s="356"/>
    </row>
    <row r="552" spans="2:92" ht="14.4" thickBot="1" x14ac:dyDescent="0.3">
      <c r="B55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2" s="1417"/>
      <c r="D552" s="1418"/>
      <c r="E552" s="1419"/>
      <c r="F552" s="1420" t="e">
        <f>VLOOKUP(TBL5_OptBen[[#This Row],[Option Type (defined list)]],'Option Typs_Grps'!B$2:C$47, 2, FALSE)</f>
        <v>#N/A</v>
      </c>
      <c r="G552" s="1417"/>
      <c r="H552" s="1418"/>
      <c r="I552" s="1421"/>
      <c r="J552" s="1422"/>
      <c r="K552" s="1423"/>
      <c r="L552" s="366"/>
      <c r="M552" s="366"/>
      <c r="N552" s="366"/>
      <c r="O552" s="1552"/>
      <c r="P552" s="1553"/>
      <c r="Q552" s="1554"/>
      <c r="R552" s="1392"/>
      <c r="S552" s="367"/>
      <c r="T552" s="367"/>
      <c r="U552" s="367"/>
      <c r="V552" s="367"/>
      <c r="W552" s="367"/>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c r="AS552" s="367"/>
      <c r="AT552" s="367"/>
      <c r="AU552" s="367"/>
      <c r="AV552" s="367"/>
      <c r="AW552" s="367"/>
      <c r="AX552" s="367"/>
      <c r="AY552" s="367"/>
      <c r="AZ552" s="367"/>
      <c r="BA552" s="367"/>
      <c r="BB552" s="367"/>
      <c r="BC552" s="367"/>
      <c r="BD552" s="367"/>
      <c r="BE552" s="367"/>
      <c r="BF552" s="367"/>
      <c r="BG552" s="367"/>
      <c r="BH552" s="367"/>
      <c r="BI552" s="367"/>
      <c r="BJ552" s="367"/>
      <c r="BK552" s="367"/>
      <c r="BL552" s="367"/>
      <c r="BM552" s="367"/>
      <c r="BN552" s="367"/>
      <c r="BO552" s="367"/>
      <c r="BP552" s="368"/>
      <c r="BQ552" s="355"/>
      <c r="BR552" s="355"/>
      <c r="BS552" s="355"/>
      <c r="BT552" s="355"/>
      <c r="BU552" s="355"/>
      <c r="BV552" s="355"/>
      <c r="BW552" s="355"/>
      <c r="BX552" s="355"/>
      <c r="BY552" s="355"/>
      <c r="BZ552" s="355"/>
      <c r="CA552" s="355"/>
      <c r="CB552" s="355"/>
      <c r="CC552" s="355"/>
      <c r="CD552" s="355"/>
      <c r="CE552" s="355"/>
      <c r="CF552" s="355"/>
      <c r="CG552" s="355"/>
      <c r="CH552" s="355"/>
      <c r="CI552" s="355"/>
      <c r="CJ552" s="355"/>
      <c r="CK552" s="355"/>
      <c r="CL552" s="355"/>
      <c r="CM552" s="355"/>
      <c r="CN552" s="356"/>
    </row>
    <row r="553" spans="2:92" ht="14.4" thickBot="1" x14ac:dyDescent="0.3">
      <c r="B55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3" s="1417"/>
      <c r="D553" s="1418"/>
      <c r="E553" s="1419"/>
      <c r="F553" s="1420" t="e">
        <f>VLOOKUP(TBL5_OptBen[[#This Row],[Option Type (defined list)]],'Option Typs_Grps'!B$2:C$47, 2, FALSE)</f>
        <v>#N/A</v>
      </c>
      <c r="G553" s="1417"/>
      <c r="H553" s="1418"/>
      <c r="I553" s="1421"/>
      <c r="J553" s="1422"/>
      <c r="K553" s="1423"/>
      <c r="L553" s="366"/>
      <c r="M553" s="366"/>
      <c r="N553" s="366"/>
      <c r="O553" s="1552"/>
      <c r="P553" s="1553"/>
      <c r="Q553" s="1554"/>
      <c r="R553" s="1392"/>
      <c r="S553" s="367"/>
      <c r="T553" s="367"/>
      <c r="U553" s="367"/>
      <c r="V553" s="367"/>
      <c r="W553" s="367"/>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c r="AS553" s="367"/>
      <c r="AT553" s="367"/>
      <c r="AU553" s="367"/>
      <c r="AV553" s="367"/>
      <c r="AW553" s="367"/>
      <c r="AX553" s="367"/>
      <c r="AY553" s="367"/>
      <c r="AZ553" s="367"/>
      <c r="BA553" s="367"/>
      <c r="BB553" s="367"/>
      <c r="BC553" s="367"/>
      <c r="BD553" s="367"/>
      <c r="BE553" s="367"/>
      <c r="BF553" s="367"/>
      <c r="BG553" s="367"/>
      <c r="BH553" s="367"/>
      <c r="BI553" s="367"/>
      <c r="BJ553" s="367"/>
      <c r="BK553" s="367"/>
      <c r="BL553" s="367"/>
      <c r="BM553" s="367"/>
      <c r="BN553" s="367"/>
      <c r="BO553" s="367"/>
      <c r="BP553" s="368"/>
      <c r="BQ553" s="355"/>
      <c r="BR553" s="355"/>
      <c r="BS553" s="355"/>
      <c r="BT553" s="355"/>
      <c r="BU553" s="355"/>
      <c r="BV553" s="355"/>
      <c r="BW553" s="355"/>
      <c r="BX553" s="355"/>
      <c r="BY553" s="355"/>
      <c r="BZ553" s="355"/>
      <c r="CA553" s="355"/>
      <c r="CB553" s="355"/>
      <c r="CC553" s="355"/>
      <c r="CD553" s="355"/>
      <c r="CE553" s="355"/>
      <c r="CF553" s="355"/>
      <c r="CG553" s="355"/>
      <c r="CH553" s="355"/>
      <c r="CI553" s="355"/>
      <c r="CJ553" s="355"/>
      <c r="CK553" s="355"/>
      <c r="CL553" s="355"/>
      <c r="CM553" s="355"/>
      <c r="CN553" s="356"/>
    </row>
    <row r="554" spans="2:92" ht="14.4" thickBot="1" x14ac:dyDescent="0.3">
      <c r="B55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4" s="1417"/>
      <c r="D554" s="1418"/>
      <c r="E554" s="1419"/>
      <c r="F554" s="1420" t="e">
        <f>VLOOKUP(TBL5_OptBen[[#This Row],[Option Type (defined list)]],'Option Typs_Grps'!B$2:C$47, 2, FALSE)</f>
        <v>#N/A</v>
      </c>
      <c r="G554" s="1417"/>
      <c r="H554" s="1418"/>
      <c r="I554" s="1421"/>
      <c r="J554" s="1422"/>
      <c r="K554" s="1423"/>
      <c r="L554" s="366"/>
      <c r="M554" s="366"/>
      <c r="N554" s="366"/>
      <c r="O554" s="1552"/>
      <c r="P554" s="1553"/>
      <c r="Q554" s="1554"/>
      <c r="R554" s="1392"/>
      <c r="S554" s="367"/>
      <c r="T554" s="367"/>
      <c r="U554" s="367"/>
      <c r="V554" s="367"/>
      <c r="W554" s="367"/>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c r="AS554" s="367"/>
      <c r="AT554" s="367"/>
      <c r="AU554" s="367"/>
      <c r="AV554" s="367"/>
      <c r="AW554" s="367"/>
      <c r="AX554" s="367"/>
      <c r="AY554" s="367"/>
      <c r="AZ554" s="367"/>
      <c r="BA554" s="367"/>
      <c r="BB554" s="367"/>
      <c r="BC554" s="367"/>
      <c r="BD554" s="367"/>
      <c r="BE554" s="367"/>
      <c r="BF554" s="367"/>
      <c r="BG554" s="367"/>
      <c r="BH554" s="367"/>
      <c r="BI554" s="367"/>
      <c r="BJ554" s="367"/>
      <c r="BK554" s="367"/>
      <c r="BL554" s="367"/>
      <c r="BM554" s="367"/>
      <c r="BN554" s="367"/>
      <c r="BO554" s="367"/>
      <c r="BP554" s="368"/>
      <c r="BQ554" s="355"/>
      <c r="BR554" s="355"/>
      <c r="BS554" s="355"/>
      <c r="BT554" s="355"/>
      <c r="BU554" s="355"/>
      <c r="BV554" s="355"/>
      <c r="BW554" s="355"/>
      <c r="BX554" s="355"/>
      <c r="BY554" s="355"/>
      <c r="BZ554" s="355"/>
      <c r="CA554" s="355"/>
      <c r="CB554" s="355"/>
      <c r="CC554" s="355"/>
      <c r="CD554" s="355"/>
      <c r="CE554" s="355"/>
      <c r="CF554" s="355"/>
      <c r="CG554" s="355"/>
      <c r="CH554" s="355"/>
      <c r="CI554" s="355"/>
      <c r="CJ554" s="355"/>
      <c r="CK554" s="355"/>
      <c r="CL554" s="355"/>
      <c r="CM554" s="355"/>
      <c r="CN554" s="356"/>
    </row>
    <row r="555" spans="2:92" ht="14.4" thickBot="1" x14ac:dyDescent="0.3">
      <c r="B55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5" s="1417"/>
      <c r="D555" s="1418"/>
      <c r="E555" s="1419"/>
      <c r="F555" s="1420" t="e">
        <f>VLOOKUP(TBL5_OptBen[[#This Row],[Option Type (defined list)]],'Option Typs_Grps'!B$2:C$47, 2, FALSE)</f>
        <v>#N/A</v>
      </c>
      <c r="G555" s="1417"/>
      <c r="H555" s="1418"/>
      <c r="I555" s="1421"/>
      <c r="J555" s="1422"/>
      <c r="K555" s="1423"/>
      <c r="L555" s="366"/>
      <c r="M555" s="366"/>
      <c r="N555" s="366"/>
      <c r="O555" s="1552"/>
      <c r="P555" s="1553"/>
      <c r="Q555" s="1554"/>
      <c r="R555" s="1392"/>
      <c r="S555" s="367"/>
      <c r="T555" s="367"/>
      <c r="U555" s="367"/>
      <c r="V555" s="367"/>
      <c r="W555" s="367"/>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c r="AS555" s="367"/>
      <c r="AT555" s="367"/>
      <c r="AU555" s="367"/>
      <c r="AV555" s="367"/>
      <c r="AW555" s="367"/>
      <c r="AX555" s="367"/>
      <c r="AY555" s="367"/>
      <c r="AZ555" s="367"/>
      <c r="BA555" s="367"/>
      <c r="BB555" s="367"/>
      <c r="BC555" s="367"/>
      <c r="BD555" s="367"/>
      <c r="BE555" s="367"/>
      <c r="BF555" s="367"/>
      <c r="BG555" s="367"/>
      <c r="BH555" s="367"/>
      <c r="BI555" s="367"/>
      <c r="BJ555" s="367"/>
      <c r="BK555" s="367"/>
      <c r="BL555" s="367"/>
      <c r="BM555" s="367"/>
      <c r="BN555" s="367"/>
      <c r="BO555" s="367"/>
      <c r="BP555" s="368"/>
      <c r="BQ555" s="355"/>
      <c r="BR555" s="355"/>
      <c r="BS555" s="355"/>
      <c r="BT555" s="355"/>
      <c r="BU555" s="355"/>
      <c r="BV555" s="355"/>
      <c r="BW555" s="355"/>
      <c r="BX555" s="355"/>
      <c r="BY555" s="355"/>
      <c r="BZ555" s="355"/>
      <c r="CA555" s="355"/>
      <c r="CB555" s="355"/>
      <c r="CC555" s="355"/>
      <c r="CD555" s="355"/>
      <c r="CE555" s="355"/>
      <c r="CF555" s="355"/>
      <c r="CG555" s="355"/>
      <c r="CH555" s="355"/>
      <c r="CI555" s="355"/>
      <c r="CJ555" s="355"/>
      <c r="CK555" s="355"/>
      <c r="CL555" s="355"/>
      <c r="CM555" s="355"/>
      <c r="CN555" s="356"/>
    </row>
    <row r="556" spans="2:92" ht="14.4" thickBot="1" x14ac:dyDescent="0.3">
      <c r="B55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6" s="1417"/>
      <c r="D556" s="1418"/>
      <c r="E556" s="1419"/>
      <c r="F556" s="1420" t="e">
        <f>VLOOKUP(TBL5_OptBen[[#This Row],[Option Type (defined list)]],'Option Typs_Grps'!B$2:C$47, 2, FALSE)</f>
        <v>#N/A</v>
      </c>
      <c r="G556" s="1417"/>
      <c r="H556" s="1418"/>
      <c r="I556" s="1421"/>
      <c r="J556" s="1422"/>
      <c r="K556" s="1423"/>
      <c r="L556" s="366"/>
      <c r="M556" s="366"/>
      <c r="N556" s="366"/>
      <c r="O556" s="1552"/>
      <c r="P556" s="1553"/>
      <c r="Q556" s="1554"/>
      <c r="R556" s="1392"/>
      <c r="S556" s="367"/>
      <c r="T556" s="367"/>
      <c r="U556" s="367"/>
      <c r="V556" s="367"/>
      <c r="W556" s="367"/>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c r="AS556" s="367"/>
      <c r="AT556" s="367"/>
      <c r="AU556" s="367"/>
      <c r="AV556" s="367"/>
      <c r="AW556" s="367"/>
      <c r="AX556" s="367"/>
      <c r="AY556" s="367"/>
      <c r="AZ556" s="367"/>
      <c r="BA556" s="367"/>
      <c r="BB556" s="367"/>
      <c r="BC556" s="367"/>
      <c r="BD556" s="367"/>
      <c r="BE556" s="367"/>
      <c r="BF556" s="367"/>
      <c r="BG556" s="367"/>
      <c r="BH556" s="367"/>
      <c r="BI556" s="367"/>
      <c r="BJ556" s="367"/>
      <c r="BK556" s="367"/>
      <c r="BL556" s="367"/>
      <c r="BM556" s="367"/>
      <c r="BN556" s="367"/>
      <c r="BO556" s="367"/>
      <c r="BP556" s="368"/>
      <c r="BQ556" s="355"/>
      <c r="BR556" s="355"/>
      <c r="BS556" s="355"/>
      <c r="BT556" s="355"/>
      <c r="BU556" s="355"/>
      <c r="BV556" s="355"/>
      <c r="BW556" s="355"/>
      <c r="BX556" s="355"/>
      <c r="BY556" s="355"/>
      <c r="BZ556" s="355"/>
      <c r="CA556" s="355"/>
      <c r="CB556" s="355"/>
      <c r="CC556" s="355"/>
      <c r="CD556" s="355"/>
      <c r="CE556" s="355"/>
      <c r="CF556" s="355"/>
      <c r="CG556" s="355"/>
      <c r="CH556" s="355"/>
      <c r="CI556" s="355"/>
      <c r="CJ556" s="355"/>
      <c r="CK556" s="355"/>
      <c r="CL556" s="355"/>
      <c r="CM556" s="355"/>
      <c r="CN556" s="356"/>
    </row>
    <row r="557" spans="2:92" ht="14.4" thickBot="1" x14ac:dyDescent="0.3">
      <c r="B55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7" s="1417"/>
      <c r="D557" s="1418"/>
      <c r="E557" s="1419"/>
      <c r="F557" s="1420" t="e">
        <f>VLOOKUP(TBL5_OptBen[[#This Row],[Option Type (defined list)]],'Option Typs_Grps'!B$2:C$47, 2, FALSE)</f>
        <v>#N/A</v>
      </c>
      <c r="G557" s="1417"/>
      <c r="H557" s="1418"/>
      <c r="I557" s="1421"/>
      <c r="J557" s="1422"/>
      <c r="K557" s="1423"/>
      <c r="L557" s="366"/>
      <c r="M557" s="366"/>
      <c r="N557" s="366"/>
      <c r="O557" s="1552"/>
      <c r="P557" s="1553"/>
      <c r="Q557" s="1554"/>
      <c r="R557" s="1392"/>
      <c r="S557" s="367"/>
      <c r="T557" s="367"/>
      <c r="U557" s="367"/>
      <c r="V557" s="367"/>
      <c r="W557" s="367"/>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c r="AS557" s="367"/>
      <c r="AT557" s="367"/>
      <c r="AU557" s="367"/>
      <c r="AV557" s="367"/>
      <c r="AW557" s="367"/>
      <c r="AX557" s="367"/>
      <c r="AY557" s="367"/>
      <c r="AZ557" s="367"/>
      <c r="BA557" s="367"/>
      <c r="BB557" s="367"/>
      <c r="BC557" s="367"/>
      <c r="BD557" s="367"/>
      <c r="BE557" s="367"/>
      <c r="BF557" s="367"/>
      <c r="BG557" s="367"/>
      <c r="BH557" s="367"/>
      <c r="BI557" s="367"/>
      <c r="BJ557" s="367"/>
      <c r="BK557" s="367"/>
      <c r="BL557" s="367"/>
      <c r="BM557" s="367"/>
      <c r="BN557" s="367"/>
      <c r="BO557" s="367"/>
      <c r="BP557" s="368"/>
      <c r="BQ557" s="355"/>
      <c r="BR557" s="355"/>
      <c r="BS557" s="355"/>
      <c r="BT557" s="355"/>
      <c r="BU557" s="355"/>
      <c r="BV557" s="355"/>
      <c r="BW557" s="355"/>
      <c r="BX557" s="355"/>
      <c r="BY557" s="355"/>
      <c r="BZ557" s="355"/>
      <c r="CA557" s="355"/>
      <c r="CB557" s="355"/>
      <c r="CC557" s="355"/>
      <c r="CD557" s="355"/>
      <c r="CE557" s="355"/>
      <c r="CF557" s="355"/>
      <c r="CG557" s="355"/>
      <c r="CH557" s="355"/>
      <c r="CI557" s="355"/>
      <c r="CJ557" s="355"/>
      <c r="CK557" s="355"/>
      <c r="CL557" s="355"/>
      <c r="CM557" s="355"/>
      <c r="CN557" s="356"/>
    </row>
    <row r="558" spans="2:92" ht="14.4" thickBot="1" x14ac:dyDescent="0.3">
      <c r="B55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8" s="1417"/>
      <c r="D558" s="1418"/>
      <c r="E558" s="1419"/>
      <c r="F558" s="1420" t="e">
        <f>VLOOKUP(TBL5_OptBen[[#This Row],[Option Type (defined list)]],'Option Typs_Grps'!B$2:C$47, 2, FALSE)</f>
        <v>#N/A</v>
      </c>
      <c r="G558" s="1417"/>
      <c r="H558" s="1418"/>
      <c r="I558" s="1421"/>
      <c r="J558" s="1422"/>
      <c r="K558" s="1423"/>
      <c r="L558" s="366"/>
      <c r="M558" s="366"/>
      <c r="N558" s="366"/>
      <c r="O558" s="1552"/>
      <c r="P558" s="1553"/>
      <c r="Q558" s="1554"/>
      <c r="R558" s="1392"/>
      <c r="S558" s="367"/>
      <c r="T558" s="367"/>
      <c r="U558" s="367"/>
      <c r="V558" s="367"/>
      <c r="W558" s="367"/>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c r="AS558" s="367"/>
      <c r="AT558" s="367"/>
      <c r="AU558" s="367"/>
      <c r="AV558" s="367"/>
      <c r="AW558" s="367"/>
      <c r="AX558" s="367"/>
      <c r="AY558" s="367"/>
      <c r="AZ558" s="367"/>
      <c r="BA558" s="367"/>
      <c r="BB558" s="367"/>
      <c r="BC558" s="367"/>
      <c r="BD558" s="367"/>
      <c r="BE558" s="367"/>
      <c r="BF558" s="367"/>
      <c r="BG558" s="367"/>
      <c r="BH558" s="367"/>
      <c r="BI558" s="367"/>
      <c r="BJ558" s="367"/>
      <c r="BK558" s="367"/>
      <c r="BL558" s="367"/>
      <c r="BM558" s="367"/>
      <c r="BN558" s="367"/>
      <c r="BO558" s="367"/>
      <c r="BP558" s="368"/>
      <c r="BQ558" s="355"/>
      <c r="BR558" s="355"/>
      <c r="BS558" s="355"/>
      <c r="BT558" s="355"/>
      <c r="BU558" s="355"/>
      <c r="BV558" s="355"/>
      <c r="BW558" s="355"/>
      <c r="BX558" s="355"/>
      <c r="BY558" s="355"/>
      <c r="BZ558" s="355"/>
      <c r="CA558" s="355"/>
      <c r="CB558" s="355"/>
      <c r="CC558" s="355"/>
      <c r="CD558" s="355"/>
      <c r="CE558" s="355"/>
      <c r="CF558" s="355"/>
      <c r="CG558" s="355"/>
      <c r="CH558" s="355"/>
      <c r="CI558" s="355"/>
      <c r="CJ558" s="355"/>
      <c r="CK558" s="355"/>
      <c r="CL558" s="355"/>
      <c r="CM558" s="355"/>
      <c r="CN558" s="356"/>
    </row>
    <row r="559" spans="2:92" ht="14.4" thickBot="1" x14ac:dyDescent="0.3">
      <c r="B55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59" s="1417"/>
      <c r="D559" s="1418"/>
      <c r="E559" s="1419"/>
      <c r="F559" s="1420" t="e">
        <f>VLOOKUP(TBL5_OptBen[[#This Row],[Option Type (defined list)]],'Option Typs_Grps'!B$2:C$47, 2, FALSE)</f>
        <v>#N/A</v>
      </c>
      <c r="G559" s="1417"/>
      <c r="H559" s="1418"/>
      <c r="I559" s="1421"/>
      <c r="J559" s="1422"/>
      <c r="K559" s="1423"/>
      <c r="L559" s="366"/>
      <c r="M559" s="366"/>
      <c r="N559" s="366"/>
      <c r="O559" s="1552"/>
      <c r="P559" s="1553"/>
      <c r="Q559" s="1554"/>
      <c r="R559" s="1392"/>
      <c r="S559" s="367"/>
      <c r="T559" s="367"/>
      <c r="U559" s="367"/>
      <c r="V559" s="367"/>
      <c r="W559" s="367"/>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c r="AS559" s="367"/>
      <c r="AT559" s="367"/>
      <c r="AU559" s="367"/>
      <c r="AV559" s="367"/>
      <c r="AW559" s="367"/>
      <c r="AX559" s="367"/>
      <c r="AY559" s="367"/>
      <c r="AZ559" s="367"/>
      <c r="BA559" s="367"/>
      <c r="BB559" s="367"/>
      <c r="BC559" s="367"/>
      <c r="BD559" s="367"/>
      <c r="BE559" s="367"/>
      <c r="BF559" s="367"/>
      <c r="BG559" s="367"/>
      <c r="BH559" s="367"/>
      <c r="BI559" s="367"/>
      <c r="BJ559" s="367"/>
      <c r="BK559" s="367"/>
      <c r="BL559" s="367"/>
      <c r="BM559" s="367"/>
      <c r="BN559" s="367"/>
      <c r="BO559" s="367"/>
      <c r="BP559" s="368"/>
      <c r="BQ559" s="355"/>
      <c r="BR559" s="355"/>
      <c r="BS559" s="355"/>
      <c r="BT559" s="355"/>
      <c r="BU559" s="355"/>
      <c r="BV559" s="355"/>
      <c r="BW559" s="355"/>
      <c r="BX559" s="355"/>
      <c r="BY559" s="355"/>
      <c r="BZ559" s="355"/>
      <c r="CA559" s="355"/>
      <c r="CB559" s="355"/>
      <c r="CC559" s="355"/>
      <c r="CD559" s="355"/>
      <c r="CE559" s="355"/>
      <c r="CF559" s="355"/>
      <c r="CG559" s="355"/>
      <c r="CH559" s="355"/>
      <c r="CI559" s="355"/>
      <c r="CJ559" s="355"/>
      <c r="CK559" s="355"/>
      <c r="CL559" s="355"/>
      <c r="CM559" s="355"/>
      <c r="CN559" s="356"/>
    </row>
    <row r="560" spans="2:92" ht="14.4" thickBot="1" x14ac:dyDescent="0.3">
      <c r="B56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0" s="1417"/>
      <c r="D560" s="1418"/>
      <c r="E560" s="1419"/>
      <c r="F560" s="1420" t="e">
        <f>VLOOKUP(TBL5_OptBen[[#This Row],[Option Type (defined list)]],'Option Typs_Grps'!B$2:C$47, 2, FALSE)</f>
        <v>#N/A</v>
      </c>
      <c r="G560" s="1417"/>
      <c r="H560" s="1418"/>
      <c r="I560" s="1421"/>
      <c r="J560" s="1422"/>
      <c r="K560" s="1423"/>
      <c r="L560" s="366"/>
      <c r="M560" s="366"/>
      <c r="N560" s="366"/>
      <c r="O560" s="1552"/>
      <c r="P560" s="1553"/>
      <c r="Q560" s="1554"/>
      <c r="R560" s="1392"/>
      <c r="S560" s="367"/>
      <c r="T560" s="367"/>
      <c r="U560" s="367"/>
      <c r="V560" s="367"/>
      <c r="W560" s="367"/>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c r="AS560" s="367"/>
      <c r="AT560" s="367"/>
      <c r="AU560" s="367"/>
      <c r="AV560" s="367"/>
      <c r="AW560" s="367"/>
      <c r="AX560" s="367"/>
      <c r="AY560" s="367"/>
      <c r="AZ560" s="367"/>
      <c r="BA560" s="367"/>
      <c r="BB560" s="367"/>
      <c r="BC560" s="367"/>
      <c r="BD560" s="367"/>
      <c r="BE560" s="367"/>
      <c r="BF560" s="367"/>
      <c r="BG560" s="367"/>
      <c r="BH560" s="367"/>
      <c r="BI560" s="367"/>
      <c r="BJ560" s="367"/>
      <c r="BK560" s="367"/>
      <c r="BL560" s="367"/>
      <c r="BM560" s="367"/>
      <c r="BN560" s="367"/>
      <c r="BO560" s="367"/>
      <c r="BP560" s="368"/>
      <c r="BQ560" s="355"/>
      <c r="BR560" s="355"/>
      <c r="BS560" s="355"/>
      <c r="BT560" s="355"/>
      <c r="BU560" s="355"/>
      <c r="BV560" s="355"/>
      <c r="BW560" s="355"/>
      <c r="BX560" s="355"/>
      <c r="BY560" s="355"/>
      <c r="BZ560" s="355"/>
      <c r="CA560" s="355"/>
      <c r="CB560" s="355"/>
      <c r="CC560" s="355"/>
      <c r="CD560" s="355"/>
      <c r="CE560" s="355"/>
      <c r="CF560" s="355"/>
      <c r="CG560" s="355"/>
      <c r="CH560" s="355"/>
      <c r="CI560" s="355"/>
      <c r="CJ560" s="355"/>
      <c r="CK560" s="355"/>
      <c r="CL560" s="355"/>
      <c r="CM560" s="355"/>
      <c r="CN560" s="356"/>
    </row>
    <row r="561" spans="2:92" ht="14.4" thickBot="1" x14ac:dyDescent="0.3">
      <c r="B56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1" s="1417"/>
      <c r="D561" s="1418"/>
      <c r="E561" s="1419"/>
      <c r="F561" s="1420" t="e">
        <f>VLOOKUP(TBL5_OptBen[[#This Row],[Option Type (defined list)]],'Option Typs_Grps'!B$2:C$47, 2, FALSE)</f>
        <v>#N/A</v>
      </c>
      <c r="G561" s="1417"/>
      <c r="H561" s="1418"/>
      <c r="I561" s="1421"/>
      <c r="J561" s="1422"/>
      <c r="K561" s="1423"/>
      <c r="L561" s="366"/>
      <c r="M561" s="366"/>
      <c r="N561" s="366"/>
      <c r="O561" s="1552"/>
      <c r="P561" s="1553"/>
      <c r="Q561" s="1554"/>
      <c r="R561" s="1392"/>
      <c r="S561" s="367"/>
      <c r="T561" s="367"/>
      <c r="U561" s="367"/>
      <c r="V561" s="367"/>
      <c r="W561" s="367"/>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c r="AS561" s="367"/>
      <c r="AT561" s="367"/>
      <c r="AU561" s="367"/>
      <c r="AV561" s="367"/>
      <c r="AW561" s="367"/>
      <c r="AX561" s="367"/>
      <c r="AY561" s="367"/>
      <c r="AZ561" s="367"/>
      <c r="BA561" s="367"/>
      <c r="BB561" s="367"/>
      <c r="BC561" s="367"/>
      <c r="BD561" s="367"/>
      <c r="BE561" s="367"/>
      <c r="BF561" s="367"/>
      <c r="BG561" s="367"/>
      <c r="BH561" s="367"/>
      <c r="BI561" s="367"/>
      <c r="BJ561" s="367"/>
      <c r="BK561" s="367"/>
      <c r="BL561" s="367"/>
      <c r="BM561" s="367"/>
      <c r="BN561" s="367"/>
      <c r="BO561" s="367"/>
      <c r="BP561" s="368"/>
      <c r="BQ561" s="355"/>
      <c r="BR561" s="355"/>
      <c r="BS561" s="355"/>
      <c r="BT561" s="355"/>
      <c r="BU561" s="355"/>
      <c r="BV561" s="355"/>
      <c r="BW561" s="355"/>
      <c r="BX561" s="355"/>
      <c r="BY561" s="355"/>
      <c r="BZ561" s="355"/>
      <c r="CA561" s="355"/>
      <c r="CB561" s="355"/>
      <c r="CC561" s="355"/>
      <c r="CD561" s="355"/>
      <c r="CE561" s="355"/>
      <c r="CF561" s="355"/>
      <c r="CG561" s="355"/>
      <c r="CH561" s="355"/>
      <c r="CI561" s="355"/>
      <c r="CJ561" s="355"/>
      <c r="CK561" s="355"/>
      <c r="CL561" s="355"/>
      <c r="CM561" s="355"/>
      <c r="CN561" s="356"/>
    </row>
    <row r="562" spans="2:92" ht="14.4" thickBot="1" x14ac:dyDescent="0.3">
      <c r="B56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2" s="1417"/>
      <c r="D562" s="1418"/>
      <c r="E562" s="1419"/>
      <c r="F562" s="1420" t="e">
        <f>VLOOKUP(TBL5_OptBen[[#This Row],[Option Type (defined list)]],'Option Typs_Grps'!B$2:C$47, 2, FALSE)</f>
        <v>#N/A</v>
      </c>
      <c r="G562" s="1417"/>
      <c r="H562" s="1418"/>
      <c r="I562" s="1421"/>
      <c r="J562" s="1422"/>
      <c r="K562" s="1423"/>
      <c r="L562" s="366"/>
      <c r="M562" s="366"/>
      <c r="N562" s="366"/>
      <c r="O562" s="1552"/>
      <c r="P562" s="1553"/>
      <c r="Q562" s="1554"/>
      <c r="R562" s="1392"/>
      <c r="S562" s="367"/>
      <c r="T562" s="367"/>
      <c r="U562" s="367"/>
      <c r="V562" s="367"/>
      <c r="W562" s="367"/>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c r="AS562" s="367"/>
      <c r="AT562" s="367"/>
      <c r="AU562" s="367"/>
      <c r="AV562" s="367"/>
      <c r="AW562" s="367"/>
      <c r="AX562" s="367"/>
      <c r="AY562" s="367"/>
      <c r="AZ562" s="367"/>
      <c r="BA562" s="367"/>
      <c r="BB562" s="367"/>
      <c r="BC562" s="367"/>
      <c r="BD562" s="367"/>
      <c r="BE562" s="367"/>
      <c r="BF562" s="367"/>
      <c r="BG562" s="367"/>
      <c r="BH562" s="367"/>
      <c r="BI562" s="367"/>
      <c r="BJ562" s="367"/>
      <c r="BK562" s="367"/>
      <c r="BL562" s="367"/>
      <c r="BM562" s="367"/>
      <c r="BN562" s="367"/>
      <c r="BO562" s="367"/>
      <c r="BP562" s="368"/>
      <c r="BQ562" s="355"/>
      <c r="BR562" s="355"/>
      <c r="BS562" s="355"/>
      <c r="BT562" s="355"/>
      <c r="BU562" s="355"/>
      <c r="BV562" s="355"/>
      <c r="BW562" s="355"/>
      <c r="BX562" s="355"/>
      <c r="BY562" s="355"/>
      <c r="BZ562" s="355"/>
      <c r="CA562" s="355"/>
      <c r="CB562" s="355"/>
      <c r="CC562" s="355"/>
      <c r="CD562" s="355"/>
      <c r="CE562" s="355"/>
      <c r="CF562" s="355"/>
      <c r="CG562" s="355"/>
      <c r="CH562" s="355"/>
      <c r="CI562" s="355"/>
      <c r="CJ562" s="355"/>
      <c r="CK562" s="355"/>
      <c r="CL562" s="355"/>
      <c r="CM562" s="355"/>
      <c r="CN562" s="356"/>
    </row>
    <row r="563" spans="2:92" ht="14.4" thickBot="1" x14ac:dyDescent="0.3">
      <c r="B56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3" s="1417"/>
      <c r="D563" s="1418"/>
      <c r="E563" s="1419"/>
      <c r="F563" s="1420" t="e">
        <f>VLOOKUP(TBL5_OptBen[[#This Row],[Option Type (defined list)]],'Option Typs_Grps'!B$2:C$47, 2, FALSE)</f>
        <v>#N/A</v>
      </c>
      <c r="G563" s="1417"/>
      <c r="H563" s="1418"/>
      <c r="I563" s="1421"/>
      <c r="J563" s="1422"/>
      <c r="K563" s="1423"/>
      <c r="L563" s="366"/>
      <c r="M563" s="366"/>
      <c r="N563" s="366"/>
      <c r="O563" s="1552"/>
      <c r="P563" s="1553"/>
      <c r="Q563" s="1554"/>
      <c r="R563" s="1392"/>
      <c r="S563" s="367"/>
      <c r="T563" s="367"/>
      <c r="U563" s="367"/>
      <c r="V563" s="367"/>
      <c r="W563" s="367"/>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c r="AS563" s="367"/>
      <c r="AT563" s="367"/>
      <c r="AU563" s="367"/>
      <c r="AV563" s="367"/>
      <c r="AW563" s="367"/>
      <c r="AX563" s="367"/>
      <c r="AY563" s="367"/>
      <c r="AZ563" s="367"/>
      <c r="BA563" s="367"/>
      <c r="BB563" s="367"/>
      <c r="BC563" s="367"/>
      <c r="BD563" s="367"/>
      <c r="BE563" s="367"/>
      <c r="BF563" s="367"/>
      <c r="BG563" s="367"/>
      <c r="BH563" s="367"/>
      <c r="BI563" s="367"/>
      <c r="BJ563" s="367"/>
      <c r="BK563" s="367"/>
      <c r="BL563" s="367"/>
      <c r="BM563" s="367"/>
      <c r="BN563" s="367"/>
      <c r="BO563" s="367"/>
      <c r="BP563" s="368"/>
      <c r="BQ563" s="355"/>
      <c r="BR563" s="355"/>
      <c r="BS563" s="355"/>
      <c r="BT563" s="355"/>
      <c r="BU563" s="355"/>
      <c r="BV563" s="355"/>
      <c r="BW563" s="355"/>
      <c r="BX563" s="355"/>
      <c r="BY563" s="355"/>
      <c r="BZ563" s="355"/>
      <c r="CA563" s="355"/>
      <c r="CB563" s="355"/>
      <c r="CC563" s="355"/>
      <c r="CD563" s="355"/>
      <c r="CE563" s="355"/>
      <c r="CF563" s="355"/>
      <c r="CG563" s="355"/>
      <c r="CH563" s="355"/>
      <c r="CI563" s="355"/>
      <c r="CJ563" s="355"/>
      <c r="CK563" s="355"/>
      <c r="CL563" s="355"/>
      <c r="CM563" s="355"/>
      <c r="CN563" s="356"/>
    </row>
    <row r="564" spans="2:92" ht="14.4" thickBot="1" x14ac:dyDescent="0.3">
      <c r="B56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4" s="1417"/>
      <c r="D564" s="1418"/>
      <c r="E564" s="1419"/>
      <c r="F564" s="1420" t="e">
        <f>VLOOKUP(TBL5_OptBen[[#This Row],[Option Type (defined list)]],'Option Typs_Grps'!B$2:C$47, 2, FALSE)</f>
        <v>#N/A</v>
      </c>
      <c r="G564" s="1417"/>
      <c r="H564" s="1418"/>
      <c r="I564" s="1421"/>
      <c r="J564" s="1422"/>
      <c r="K564" s="1423"/>
      <c r="L564" s="366"/>
      <c r="M564" s="366"/>
      <c r="N564" s="366"/>
      <c r="O564" s="1552"/>
      <c r="P564" s="1553"/>
      <c r="Q564" s="1554"/>
      <c r="R564" s="1392"/>
      <c r="S564" s="367"/>
      <c r="T564" s="367"/>
      <c r="U564" s="367"/>
      <c r="V564" s="367"/>
      <c r="W564" s="367"/>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c r="AS564" s="367"/>
      <c r="AT564" s="367"/>
      <c r="AU564" s="367"/>
      <c r="AV564" s="367"/>
      <c r="AW564" s="367"/>
      <c r="AX564" s="367"/>
      <c r="AY564" s="367"/>
      <c r="AZ564" s="367"/>
      <c r="BA564" s="367"/>
      <c r="BB564" s="367"/>
      <c r="BC564" s="367"/>
      <c r="BD564" s="367"/>
      <c r="BE564" s="367"/>
      <c r="BF564" s="367"/>
      <c r="BG564" s="367"/>
      <c r="BH564" s="367"/>
      <c r="BI564" s="367"/>
      <c r="BJ564" s="367"/>
      <c r="BK564" s="367"/>
      <c r="BL564" s="367"/>
      <c r="BM564" s="367"/>
      <c r="BN564" s="367"/>
      <c r="BO564" s="367"/>
      <c r="BP564" s="368"/>
      <c r="BQ564" s="355"/>
      <c r="BR564" s="355"/>
      <c r="BS564" s="355"/>
      <c r="BT564" s="355"/>
      <c r="BU564" s="355"/>
      <c r="BV564" s="355"/>
      <c r="BW564" s="355"/>
      <c r="BX564" s="355"/>
      <c r="BY564" s="355"/>
      <c r="BZ564" s="355"/>
      <c r="CA564" s="355"/>
      <c r="CB564" s="355"/>
      <c r="CC564" s="355"/>
      <c r="CD564" s="355"/>
      <c r="CE564" s="355"/>
      <c r="CF564" s="355"/>
      <c r="CG564" s="355"/>
      <c r="CH564" s="355"/>
      <c r="CI564" s="355"/>
      <c r="CJ564" s="355"/>
      <c r="CK564" s="355"/>
      <c r="CL564" s="355"/>
      <c r="CM564" s="355"/>
      <c r="CN564" s="356"/>
    </row>
    <row r="565" spans="2:92" ht="14.4" thickBot="1" x14ac:dyDescent="0.3">
      <c r="B56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5" s="1417"/>
      <c r="D565" s="1418"/>
      <c r="E565" s="1419"/>
      <c r="F565" s="1420" t="e">
        <f>VLOOKUP(TBL5_OptBen[[#This Row],[Option Type (defined list)]],'Option Typs_Grps'!B$2:C$47, 2, FALSE)</f>
        <v>#N/A</v>
      </c>
      <c r="G565" s="1417"/>
      <c r="H565" s="1418"/>
      <c r="I565" s="1421"/>
      <c r="J565" s="1422"/>
      <c r="K565" s="1423"/>
      <c r="L565" s="366"/>
      <c r="M565" s="366"/>
      <c r="N565" s="366"/>
      <c r="O565" s="1552"/>
      <c r="P565" s="1553"/>
      <c r="Q565" s="1554"/>
      <c r="R565" s="1392"/>
      <c r="S565" s="367"/>
      <c r="T565" s="367"/>
      <c r="U565" s="367"/>
      <c r="V565" s="367"/>
      <c r="W565" s="367"/>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c r="AS565" s="367"/>
      <c r="AT565" s="367"/>
      <c r="AU565" s="367"/>
      <c r="AV565" s="367"/>
      <c r="AW565" s="367"/>
      <c r="AX565" s="367"/>
      <c r="AY565" s="367"/>
      <c r="AZ565" s="367"/>
      <c r="BA565" s="367"/>
      <c r="BB565" s="367"/>
      <c r="BC565" s="367"/>
      <c r="BD565" s="367"/>
      <c r="BE565" s="367"/>
      <c r="BF565" s="367"/>
      <c r="BG565" s="367"/>
      <c r="BH565" s="367"/>
      <c r="BI565" s="367"/>
      <c r="BJ565" s="367"/>
      <c r="BK565" s="367"/>
      <c r="BL565" s="367"/>
      <c r="BM565" s="367"/>
      <c r="BN565" s="367"/>
      <c r="BO565" s="367"/>
      <c r="BP565" s="368"/>
      <c r="BQ565" s="355"/>
      <c r="BR565" s="355"/>
      <c r="BS565" s="355"/>
      <c r="BT565" s="355"/>
      <c r="BU565" s="355"/>
      <c r="BV565" s="355"/>
      <c r="BW565" s="355"/>
      <c r="BX565" s="355"/>
      <c r="BY565" s="355"/>
      <c r="BZ565" s="355"/>
      <c r="CA565" s="355"/>
      <c r="CB565" s="355"/>
      <c r="CC565" s="355"/>
      <c r="CD565" s="355"/>
      <c r="CE565" s="355"/>
      <c r="CF565" s="355"/>
      <c r="CG565" s="355"/>
      <c r="CH565" s="355"/>
      <c r="CI565" s="355"/>
      <c r="CJ565" s="355"/>
      <c r="CK565" s="355"/>
      <c r="CL565" s="355"/>
      <c r="CM565" s="355"/>
      <c r="CN565" s="356"/>
    </row>
    <row r="566" spans="2:92" ht="14.4" thickBot="1" x14ac:dyDescent="0.3">
      <c r="B56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6" s="1417"/>
      <c r="D566" s="1418"/>
      <c r="E566" s="1419"/>
      <c r="F566" s="1420" t="e">
        <f>VLOOKUP(TBL5_OptBen[[#This Row],[Option Type (defined list)]],'Option Typs_Grps'!B$2:C$47, 2, FALSE)</f>
        <v>#N/A</v>
      </c>
      <c r="G566" s="1417"/>
      <c r="H566" s="1418"/>
      <c r="I566" s="1421"/>
      <c r="J566" s="1422"/>
      <c r="K566" s="1423"/>
      <c r="L566" s="366"/>
      <c r="M566" s="366"/>
      <c r="N566" s="366"/>
      <c r="O566" s="1552"/>
      <c r="P566" s="1553"/>
      <c r="Q566" s="1554"/>
      <c r="R566" s="1392"/>
      <c r="S566" s="367"/>
      <c r="T566" s="367"/>
      <c r="U566" s="367"/>
      <c r="V566" s="367"/>
      <c r="W566" s="367"/>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c r="AS566" s="367"/>
      <c r="AT566" s="367"/>
      <c r="AU566" s="367"/>
      <c r="AV566" s="367"/>
      <c r="AW566" s="367"/>
      <c r="AX566" s="367"/>
      <c r="AY566" s="367"/>
      <c r="AZ566" s="367"/>
      <c r="BA566" s="367"/>
      <c r="BB566" s="367"/>
      <c r="BC566" s="367"/>
      <c r="BD566" s="367"/>
      <c r="BE566" s="367"/>
      <c r="BF566" s="367"/>
      <c r="BG566" s="367"/>
      <c r="BH566" s="367"/>
      <c r="BI566" s="367"/>
      <c r="BJ566" s="367"/>
      <c r="BK566" s="367"/>
      <c r="BL566" s="367"/>
      <c r="BM566" s="367"/>
      <c r="BN566" s="367"/>
      <c r="BO566" s="367"/>
      <c r="BP566" s="368"/>
      <c r="BQ566" s="355"/>
      <c r="BR566" s="355"/>
      <c r="BS566" s="355"/>
      <c r="BT566" s="355"/>
      <c r="BU566" s="355"/>
      <c r="BV566" s="355"/>
      <c r="BW566" s="355"/>
      <c r="BX566" s="355"/>
      <c r="BY566" s="355"/>
      <c r="BZ566" s="355"/>
      <c r="CA566" s="355"/>
      <c r="CB566" s="355"/>
      <c r="CC566" s="355"/>
      <c r="CD566" s="355"/>
      <c r="CE566" s="355"/>
      <c r="CF566" s="355"/>
      <c r="CG566" s="355"/>
      <c r="CH566" s="355"/>
      <c r="CI566" s="355"/>
      <c r="CJ566" s="355"/>
      <c r="CK566" s="355"/>
      <c r="CL566" s="355"/>
      <c r="CM566" s="355"/>
      <c r="CN566" s="356"/>
    </row>
    <row r="567" spans="2:92" ht="14.4" thickBot="1" x14ac:dyDescent="0.3">
      <c r="B56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7" s="1417"/>
      <c r="D567" s="1418"/>
      <c r="E567" s="1419"/>
      <c r="F567" s="1420" t="e">
        <f>VLOOKUP(TBL5_OptBen[[#This Row],[Option Type (defined list)]],'Option Typs_Grps'!B$2:C$47, 2, FALSE)</f>
        <v>#N/A</v>
      </c>
      <c r="G567" s="1417"/>
      <c r="H567" s="1418"/>
      <c r="I567" s="1421"/>
      <c r="J567" s="1422"/>
      <c r="K567" s="1423"/>
      <c r="L567" s="366"/>
      <c r="M567" s="366"/>
      <c r="N567" s="366"/>
      <c r="O567" s="1552"/>
      <c r="P567" s="1553"/>
      <c r="Q567" s="1554"/>
      <c r="R567" s="1392"/>
      <c r="S567" s="367"/>
      <c r="T567" s="367"/>
      <c r="U567" s="367"/>
      <c r="V567" s="367"/>
      <c r="W567" s="367"/>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c r="AS567" s="367"/>
      <c r="AT567" s="367"/>
      <c r="AU567" s="367"/>
      <c r="AV567" s="367"/>
      <c r="AW567" s="367"/>
      <c r="AX567" s="367"/>
      <c r="AY567" s="367"/>
      <c r="AZ567" s="367"/>
      <c r="BA567" s="367"/>
      <c r="BB567" s="367"/>
      <c r="BC567" s="367"/>
      <c r="BD567" s="367"/>
      <c r="BE567" s="367"/>
      <c r="BF567" s="367"/>
      <c r="BG567" s="367"/>
      <c r="BH567" s="367"/>
      <c r="BI567" s="367"/>
      <c r="BJ567" s="367"/>
      <c r="BK567" s="367"/>
      <c r="BL567" s="367"/>
      <c r="BM567" s="367"/>
      <c r="BN567" s="367"/>
      <c r="BO567" s="367"/>
      <c r="BP567" s="368"/>
      <c r="BQ567" s="355"/>
      <c r="BR567" s="355"/>
      <c r="BS567" s="355"/>
      <c r="BT567" s="355"/>
      <c r="BU567" s="355"/>
      <c r="BV567" s="355"/>
      <c r="BW567" s="355"/>
      <c r="BX567" s="355"/>
      <c r="BY567" s="355"/>
      <c r="BZ567" s="355"/>
      <c r="CA567" s="355"/>
      <c r="CB567" s="355"/>
      <c r="CC567" s="355"/>
      <c r="CD567" s="355"/>
      <c r="CE567" s="355"/>
      <c r="CF567" s="355"/>
      <c r="CG567" s="355"/>
      <c r="CH567" s="355"/>
      <c r="CI567" s="355"/>
      <c r="CJ567" s="355"/>
      <c r="CK567" s="355"/>
      <c r="CL567" s="355"/>
      <c r="CM567" s="355"/>
      <c r="CN567" s="356"/>
    </row>
    <row r="568" spans="2:92" ht="14.4" thickBot="1" x14ac:dyDescent="0.3">
      <c r="B56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8" s="1417"/>
      <c r="D568" s="1418"/>
      <c r="E568" s="1419"/>
      <c r="F568" s="1420" t="e">
        <f>VLOOKUP(TBL5_OptBen[[#This Row],[Option Type (defined list)]],'Option Typs_Grps'!B$2:C$47, 2, FALSE)</f>
        <v>#N/A</v>
      </c>
      <c r="G568" s="1417"/>
      <c r="H568" s="1418"/>
      <c r="I568" s="1421"/>
      <c r="J568" s="1422"/>
      <c r="K568" s="1423"/>
      <c r="L568" s="366"/>
      <c r="M568" s="366"/>
      <c r="N568" s="366"/>
      <c r="O568" s="1552"/>
      <c r="P568" s="1553"/>
      <c r="Q568" s="1554"/>
      <c r="R568" s="1392"/>
      <c r="S568" s="367"/>
      <c r="T568" s="367"/>
      <c r="U568" s="367"/>
      <c r="V568" s="367"/>
      <c r="W568" s="367"/>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c r="AS568" s="367"/>
      <c r="AT568" s="367"/>
      <c r="AU568" s="367"/>
      <c r="AV568" s="367"/>
      <c r="AW568" s="367"/>
      <c r="AX568" s="367"/>
      <c r="AY568" s="367"/>
      <c r="AZ568" s="367"/>
      <c r="BA568" s="367"/>
      <c r="BB568" s="367"/>
      <c r="BC568" s="367"/>
      <c r="BD568" s="367"/>
      <c r="BE568" s="367"/>
      <c r="BF568" s="367"/>
      <c r="BG568" s="367"/>
      <c r="BH568" s="367"/>
      <c r="BI568" s="367"/>
      <c r="BJ568" s="367"/>
      <c r="BK568" s="367"/>
      <c r="BL568" s="367"/>
      <c r="BM568" s="367"/>
      <c r="BN568" s="367"/>
      <c r="BO568" s="367"/>
      <c r="BP568" s="368"/>
      <c r="BQ568" s="355"/>
      <c r="BR568" s="355"/>
      <c r="BS568" s="355"/>
      <c r="BT568" s="355"/>
      <c r="BU568" s="355"/>
      <c r="BV568" s="355"/>
      <c r="BW568" s="355"/>
      <c r="BX568" s="355"/>
      <c r="BY568" s="355"/>
      <c r="BZ568" s="355"/>
      <c r="CA568" s="355"/>
      <c r="CB568" s="355"/>
      <c r="CC568" s="355"/>
      <c r="CD568" s="355"/>
      <c r="CE568" s="355"/>
      <c r="CF568" s="355"/>
      <c r="CG568" s="355"/>
      <c r="CH568" s="355"/>
      <c r="CI568" s="355"/>
      <c r="CJ568" s="355"/>
      <c r="CK568" s="355"/>
      <c r="CL568" s="355"/>
      <c r="CM568" s="355"/>
      <c r="CN568" s="356"/>
    </row>
    <row r="569" spans="2:92" ht="14.4" thickBot="1" x14ac:dyDescent="0.3">
      <c r="B56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69" s="1417"/>
      <c r="D569" s="1418"/>
      <c r="E569" s="1419"/>
      <c r="F569" s="1420" t="e">
        <f>VLOOKUP(TBL5_OptBen[[#This Row],[Option Type (defined list)]],'Option Typs_Grps'!B$2:C$47, 2, FALSE)</f>
        <v>#N/A</v>
      </c>
      <c r="G569" s="1417"/>
      <c r="H569" s="1418"/>
      <c r="I569" s="1421"/>
      <c r="J569" s="1422"/>
      <c r="K569" s="1423"/>
      <c r="L569" s="366"/>
      <c r="M569" s="366"/>
      <c r="N569" s="366"/>
      <c r="O569" s="1552"/>
      <c r="P569" s="1553"/>
      <c r="Q569" s="1554"/>
      <c r="R569" s="1392"/>
      <c r="S569" s="367"/>
      <c r="T569" s="367"/>
      <c r="U569" s="367"/>
      <c r="V569" s="367"/>
      <c r="W569" s="367"/>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c r="AS569" s="367"/>
      <c r="AT569" s="367"/>
      <c r="AU569" s="367"/>
      <c r="AV569" s="367"/>
      <c r="AW569" s="367"/>
      <c r="AX569" s="367"/>
      <c r="AY569" s="367"/>
      <c r="AZ569" s="367"/>
      <c r="BA569" s="367"/>
      <c r="BB569" s="367"/>
      <c r="BC569" s="367"/>
      <c r="BD569" s="367"/>
      <c r="BE569" s="367"/>
      <c r="BF569" s="367"/>
      <c r="BG569" s="367"/>
      <c r="BH569" s="367"/>
      <c r="BI569" s="367"/>
      <c r="BJ569" s="367"/>
      <c r="BK569" s="367"/>
      <c r="BL569" s="367"/>
      <c r="BM569" s="367"/>
      <c r="BN569" s="367"/>
      <c r="BO569" s="367"/>
      <c r="BP569" s="368"/>
      <c r="BQ569" s="355"/>
      <c r="BR569" s="355"/>
      <c r="BS569" s="355"/>
      <c r="BT569" s="355"/>
      <c r="BU569" s="355"/>
      <c r="BV569" s="355"/>
      <c r="BW569" s="355"/>
      <c r="BX569" s="355"/>
      <c r="BY569" s="355"/>
      <c r="BZ569" s="355"/>
      <c r="CA569" s="355"/>
      <c r="CB569" s="355"/>
      <c r="CC569" s="355"/>
      <c r="CD569" s="355"/>
      <c r="CE569" s="355"/>
      <c r="CF569" s="355"/>
      <c r="CG569" s="355"/>
      <c r="CH569" s="355"/>
      <c r="CI569" s="355"/>
      <c r="CJ569" s="355"/>
      <c r="CK569" s="355"/>
      <c r="CL569" s="355"/>
      <c r="CM569" s="355"/>
      <c r="CN569" s="356"/>
    </row>
    <row r="570" spans="2:92" ht="14.4" thickBot="1" x14ac:dyDescent="0.3">
      <c r="B57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0" s="1417"/>
      <c r="D570" s="1418"/>
      <c r="E570" s="1419"/>
      <c r="F570" s="1420" t="e">
        <f>VLOOKUP(TBL5_OptBen[[#This Row],[Option Type (defined list)]],'Option Typs_Grps'!B$2:C$47, 2, FALSE)</f>
        <v>#N/A</v>
      </c>
      <c r="G570" s="1417"/>
      <c r="H570" s="1418"/>
      <c r="I570" s="1421"/>
      <c r="J570" s="1422"/>
      <c r="K570" s="1423"/>
      <c r="L570" s="366"/>
      <c r="M570" s="366"/>
      <c r="N570" s="366"/>
      <c r="O570" s="1552"/>
      <c r="P570" s="1553"/>
      <c r="Q570" s="1554"/>
      <c r="R570" s="1392"/>
      <c r="S570" s="367"/>
      <c r="T570" s="367"/>
      <c r="U570" s="367"/>
      <c r="V570" s="367"/>
      <c r="W570" s="367"/>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c r="AS570" s="367"/>
      <c r="AT570" s="367"/>
      <c r="AU570" s="367"/>
      <c r="AV570" s="367"/>
      <c r="AW570" s="367"/>
      <c r="AX570" s="367"/>
      <c r="AY570" s="367"/>
      <c r="AZ570" s="367"/>
      <c r="BA570" s="367"/>
      <c r="BB570" s="367"/>
      <c r="BC570" s="367"/>
      <c r="BD570" s="367"/>
      <c r="BE570" s="367"/>
      <c r="BF570" s="367"/>
      <c r="BG570" s="367"/>
      <c r="BH570" s="367"/>
      <c r="BI570" s="367"/>
      <c r="BJ570" s="367"/>
      <c r="BK570" s="367"/>
      <c r="BL570" s="367"/>
      <c r="BM570" s="367"/>
      <c r="BN570" s="367"/>
      <c r="BO570" s="367"/>
      <c r="BP570" s="368"/>
      <c r="BQ570" s="355"/>
      <c r="BR570" s="355"/>
      <c r="BS570" s="355"/>
      <c r="BT570" s="355"/>
      <c r="BU570" s="355"/>
      <c r="BV570" s="355"/>
      <c r="BW570" s="355"/>
      <c r="BX570" s="355"/>
      <c r="BY570" s="355"/>
      <c r="BZ570" s="355"/>
      <c r="CA570" s="355"/>
      <c r="CB570" s="355"/>
      <c r="CC570" s="355"/>
      <c r="CD570" s="355"/>
      <c r="CE570" s="355"/>
      <c r="CF570" s="355"/>
      <c r="CG570" s="355"/>
      <c r="CH570" s="355"/>
      <c r="CI570" s="355"/>
      <c r="CJ570" s="355"/>
      <c r="CK570" s="355"/>
      <c r="CL570" s="355"/>
      <c r="CM570" s="355"/>
      <c r="CN570" s="356"/>
    </row>
    <row r="571" spans="2:92" ht="14.4" thickBot="1" x14ac:dyDescent="0.3">
      <c r="B57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1" s="1417"/>
      <c r="D571" s="1418"/>
      <c r="E571" s="1419"/>
      <c r="F571" s="1420" t="e">
        <f>VLOOKUP(TBL5_OptBen[[#This Row],[Option Type (defined list)]],'Option Typs_Grps'!B$2:C$47, 2, FALSE)</f>
        <v>#N/A</v>
      </c>
      <c r="G571" s="1417"/>
      <c r="H571" s="1418"/>
      <c r="I571" s="1421"/>
      <c r="J571" s="1422"/>
      <c r="K571" s="1423"/>
      <c r="L571" s="366"/>
      <c r="M571" s="366"/>
      <c r="N571" s="366"/>
      <c r="O571" s="1552"/>
      <c r="P571" s="1553"/>
      <c r="Q571" s="1554"/>
      <c r="R571" s="1392"/>
      <c r="S571" s="367"/>
      <c r="T571" s="367"/>
      <c r="U571" s="367"/>
      <c r="V571" s="367"/>
      <c r="W571" s="367"/>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c r="AS571" s="367"/>
      <c r="AT571" s="367"/>
      <c r="AU571" s="367"/>
      <c r="AV571" s="367"/>
      <c r="AW571" s="367"/>
      <c r="AX571" s="367"/>
      <c r="AY571" s="367"/>
      <c r="AZ571" s="367"/>
      <c r="BA571" s="367"/>
      <c r="BB571" s="367"/>
      <c r="BC571" s="367"/>
      <c r="BD571" s="367"/>
      <c r="BE571" s="367"/>
      <c r="BF571" s="367"/>
      <c r="BG571" s="367"/>
      <c r="BH571" s="367"/>
      <c r="BI571" s="367"/>
      <c r="BJ571" s="367"/>
      <c r="BK571" s="367"/>
      <c r="BL571" s="367"/>
      <c r="BM571" s="367"/>
      <c r="BN571" s="367"/>
      <c r="BO571" s="367"/>
      <c r="BP571" s="368"/>
      <c r="BQ571" s="355"/>
      <c r="BR571" s="355"/>
      <c r="BS571" s="355"/>
      <c r="BT571" s="355"/>
      <c r="BU571" s="355"/>
      <c r="BV571" s="355"/>
      <c r="BW571" s="355"/>
      <c r="BX571" s="355"/>
      <c r="BY571" s="355"/>
      <c r="BZ571" s="355"/>
      <c r="CA571" s="355"/>
      <c r="CB571" s="355"/>
      <c r="CC571" s="355"/>
      <c r="CD571" s="355"/>
      <c r="CE571" s="355"/>
      <c r="CF571" s="355"/>
      <c r="CG571" s="355"/>
      <c r="CH571" s="355"/>
      <c r="CI571" s="355"/>
      <c r="CJ571" s="355"/>
      <c r="CK571" s="355"/>
      <c r="CL571" s="355"/>
      <c r="CM571" s="355"/>
      <c r="CN571" s="356"/>
    </row>
    <row r="572" spans="2:92" ht="14.4" thickBot="1" x14ac:dyDescent="0.3">
      <c r="B57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2" s="1417"/>
      <c r="D572" s="1418"/>
      <c r="E572" s="1419"/>
      <c r="F572" s="1420" t="e">
        <f>VLOOKUP(TBL5_OptBen[[#This Row],[Option Type (defined list)]],'Option Typs_Grps'!B$2:C$47, 2, FALSE)</f>
        <v>#N/A</v>
      </c>
      <c r="G572" s="1417"/>
      <c r="H572" s="1418"/>
      <c r="I572" s="1421"/>
      <c r="J572" s="1422"/>
      <c r="K572" s="1423"/>
      <c r="L572" s="366"/>
      <c r="M572" s="366"/>
      <c r="N572" s="366"/>
      <c r="O572" s="1552"/>
      <c r="P572" s="1553"/>
      <c r="Q572" s="1554"/>
      <c r="R572" s="1392"/>
      <c r="S572" s="367"/>
      <c r="T572" s="367"/>
      <c r="U572" s="367"/>
      <c r="V572" s="367"/>
      <c r="W572" s="367"/>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c r="AS572" s="367"/>
      <c r="AT572" s="367"/>
      <c r="AU572" s="367"/>
      <c r="AV572" s="367"/>
      <c r="AW572" s="367"/>
      <c r="AX572" s="367"/>
      <c r="AY572" s="367"/>
      <c r="AZ572" s="367"/>
      <c r="BA572" s="367"/>
      <c r="BB572" s="367"/>
      <c r="BC572" s="367"/>
      <c r="BD572" s="367"/>
      <c r="BE572" s="367"/>
      <c r="BF572" s="367"/>
      <c r="BG572" s="367"/>
      <c r="BH572" s="367"/>
      <c r="BI572" s="367"/>
      <c r="BJ572" s="367"/>
      <c r="BK572" s="367"/>
      <c r="BL572" s="367"/>
      <c r="BM572" s="367"/>
      <c r="BN572" s="367"/>
      <c r="BO572" s="367"/>
      <c r="BP572" s="368"/>
      <c r="BQ572" s="355"/>
      <c r="BR572" s="355"/>
      <c r="BS572" s="355"/>
      <c r="BT572" s="355"/>
      <c r="BU572" s="355"/>
      <c r="BV572" s="355"/>
      <c r="BW572" s="355"/>
      <c r="BX572" s="355"/>
      <c r="BY572" s="355"/>
      <c r="BZ572" s="355"/>
      <c r="CA572" s="355"/>
      <c r="CB572" s="355"/>
      <c r="CC572" s="355"/>
      <c r="CD572" s="355"/>
      <c r="CE572" s="355"/>
      <c r="CF572" s="355"/>
      <c r="CG572" s="355"/>
      <c r="CH572" s="355"/>
      <c r="CI572" s="355"/>
      <c r="CJ572" s="355"/>
      <c r="CK572" s="355"/>
      <c r="CL572" s="355"/>
      <c r="CM572" s="355"/>
      <c r="CN572" s="356"/>
    </row>
    <row r="573" spans="2:92" ht="14.4" thickBot="1" x14ac:dyDescent="0.3">
      <c r="B57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3" s="1417"/>
      <c r="D573" s="1418"/>
      <c r="E573" s="1419"/>
      <c r="F573" s="1420" t="e">
        <f>VLOOKUP(TBL5_OptBen[[#This Row],[Option Type (defined list)]],'Option Typs_Grps'!B$2:C$47, 2, FALSE)</f>
        <v>#N/A</v>
      </c>
      <c r="G573" s="1417"/>
      <c r="H573" s="1418"/>
      <c r="I573" s="1421"/>
      <c r="J573" s="1422"/>
      <c r="K573" s="1423"/>
      <c r="L573" s="366"/>
      <c r="M573" s="366"/>
      <c r="N573" s="366"/>
      <c r="O573" s="1552"/>
      <c r="P573" s="1553"/>
      <c r="Q573" s="1554"/>
      <c r="R573" s="1392"/>
      <c r="S573" s="367"/>
      <c r="T573" s="367"/>
      <c r="U573" s="367"/>
      <c r="V573" s="367"/>
      <c r="W573" s="367"/>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c r="AS573" s="367"/>
      <c r="AT573" s="367"/>
      <c r="AU573" s="367"/>
      <c r="AV573" s="367"/>
      <c r="AW573" s="367"/>
      <c r="AX573" s="367"/>
      <c r="AY573" s="367"/>
      <c r="AZ573" s="367"/>
      <c r="BA573" s="367"/>
      <c r="BB573" s="367"/>
      <c r="BC573" s="367"/>
      <c r="BD573" s="367"/>
      <c r="BE573" s="367"/>
      <c r="BF573" s="367"/>
      <c r="BG573" s="367"/>
      <c r="BH573" s="367"/>
      <c r="BI573" s="367"/>
      <c r="BJ573" s="367"/>
      <c r="BK573" s="367"/>
      <c r="BL573" s="367"/>
      <c r="BM573" s="367"/>
      <c r="BN573" s="367"/>
      <c r="BO573" s="367"/>
      <c r="BP573" s="368"/>
      <c r="BQ573" s="355"/>
      <c r="BR573" s="355"/>
      <c r="BS573" s="355"/>
      <c r="BT573" s="355"/>
      <c r="BU573" s="355"/>
      <c r="BV573" s="355"/>
      <c r="BW573" s="355"/>
      <c r="BX573" s="355"/>
      <c r="BY573" s="355"/>
      <c r="BZ573" s="355"/>
      <c r="CA573" s="355"/>
      <c r="CB573" s="355"/>
      <c r="CC573" s="355"/>
      <c r="CD573" s="355"/>
      <c r="CE573" s="355"/>
      <c r="CF573" s="355"/>
      <c r="CG573" s="355"/>
      <c r="CH573" s="355"/>
      <c r="CI573" s="355"/>
      <c r="CJ573" s="355"/>
      <c r="CK573" s="355"/>
      <c r="CL573" s="355"/>
      <c r="CM573" s="355"/>
      <c r="CN573" s="356"/>
    </row>
    <row r="574" spans="2:92" ht="14.4" thickBot="1" x14ac:dyDescent="0.3">
      <c r="B57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4" s="1417"/>
      <c r="D574" s="1418"/>
      <c r="E574" s="1419"/>
      <c r="F574" s="1420" t="e">
        <f>VLOOKUP(TBL5_OptBen[[#This Row],[Option Type (defined list)]],'Option Typs_Grps'!B$2:C$47, 2, FALSE)</f>
        <v>#N/A</v>
      </c>
      <c r="G574" s="1417"/>
      <c r="H574" s="1418"/>
      <c r="I574" s="1421"/>
      <c r="J574" s="1422"/>
      <c r="K574" s="1423"/>
      <c r="L574" s="366"/>
      <c r="M574" s="366"/>
      <c r="N574" s="366"/>
      <c r="O574" s="1552"/>
      <c r="P574" s="1553"/>
      <c r="Q574" s="1554"/>
      <c r="R574" s="1392"/>
      <c r="S574" s="367"/>
      <c r="T574" s="367"/>
      <c r="U574" s="367"/>
      <c r="V574" s="367"/>
      <c r="W574" s="367"/>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c r="AS574" s="367"/>
      <c r="AT574" s="367"/>
      <c r="AU574" s="367"/>
      <c r="AV574" s="367"/>
      <c r="AW574" s="367"/>
      <c r="AX574" s="367"/>
      <c r="AY574" s="367"/>
      <c r="AZ574" s="367"/>
      <c r="BA574" s="367"/>
      <c r="BB574" s="367"/>
      <c r="BC574" s="367"/>
      <c r="BD574" s="367"/>
      <c r="BE574" s="367"/>
      <c r="BF574" s="367"/>
      <c r="BG574" s="367"/>
      <c r="BH574" s="367"/>
      <c r="BI574" s="367"/>
      <c r="BJ574" s="367"/>
      <c r="BK574" s="367"/>
      <c r="BL574" s="367"/>
      <c r="BM574" s="367"/>
      <c r="BN574" s="367"/>
      <c r="BO574" s="367"/>
      <c r="BP574" s="368"/>
      <c r="BQ574" s="355"/>
      <c r="BR574" s="355"/>
      <c r="BS574" s="355"/>
      <c r="BT574" s="355"/>
      <c r="BU574" s="355"/>
      <c r="BV574" s="355"/>
      <c r="BW574" s="355"/>
      <c r="BX574" s="355"/>
      <c r="BY574" s="355"/>
      <c r="BZ574" s="355"/>
      <c r="CA574" s="355"/>
      <c r="CB574" s="355"/>
      <c r="CC574" s="355"/>
      <c r="CD574" s="355"/>
      <c r="CE574" s="355"/>
      <c r="CF574" s="355"/>
      <c r="CG574" s="355"/>
      <c r="CH574" s="355"/>
      <c r="CI574" s="355"/>
      <c r="CJ574" s="355"/>
      <c r="CK574" s="355"/>
      <c r="CL574" s="355"/>
      <c r="CM574" s="355"/>
      <c r="CN574" s="356"/>
    </row>
    <row r="575" spans="2:92" ht="14.4" thickBot="1" x14ac:dyDescent="0.3">
      <c r="B57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5" s="1417"/>
      <c r="D575" s="1418"/>
      <c r="E575" s="1419"/>
      <c r="F575" s="1420" t="e">
        <f>VLOOKUP(TBL5_OptBen[[#This Row],[Option Type (defined list)]],'Option Typs_Grps'!B$2:C$47, 2, FALSE)</f>
        <v>#N/A</v>
      </c>
      <c r="G575" s="1417"/>
      <c r="H575" s="1418"/>
      <c r="I575" s="1421"/>
      <c r="J575" s="1422"/>
      <c r="K575" s="1423"/>
      <c r="L575" s="366"/>
      <c r="M575" s="366"/>
      <c r="N575" s="366"/>
      <c r="O575" s="1552"/>
      <c r="P575" s="1553"/>
      <c r="Q575" s="1554"/>
      <c r="R575" s="1392"/>
      <c r="S575" s="367"/>
      <c r="T575" s="367"/>
      <c r="U575" s="367"/>
      <c r="V575" s="367"/>
      <c r="W575" s="367"/>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c r="AS575" s="367"/>
      <c r="AT575" s="367"/>
      <c r="AU575" s="367"/>
      <c r="AV575" s="367"/>
      <c r="AW575" s="367"/>
      <c r="AX575" s="367"/>
      <c r="AY575" s="367"/>
      <c r="AZ575" s="367"/>
      <c r="BA575" s="367"/>
      <c r="BB575" s="367"/>
      <c r="BC575" s="367"/>
      <c r="BD575" s="367"/>
      <c r="BE575" s="367"/>
      <c r="BF575" s="367"/>
      <c r="BG575" s="367"/>
      <c r="BH575" s="367"/>
      <c r="BI575" s="367"/>
      <c r="BJ575" s="367"/>
      <c r="BK575" s="367"/>
      <c r="BL575" s="367"/>
      <c r="BM575" s="367"/>
      <c r="BN575" s="367"/>
      <c r="BO575" s="367"/>
      <c r="BP575" s="368"/>
      <c r="BQ575" s="355"/>
      <c r="BR575" s="355"/>
      <c r="BS575" s="355"/>
      <c r="BT575" s="355"/>
      <c r="BU575" s="355"/>
      <c r="BV575" s="355"/>
      <c r="BW575" s="355"/>
      <c r="BX575" s="355"/>
      <c r="BY575" s="355"/>
      <c r="BZ575" s="355"/>
      <c r="CA575" s="355"/>
      <c r="CB575" s="355"/>
      <c r="CC575" s="355"/>
      <c r="CD575" s="355"/>
      <c r="CE575" s="355"/>
      <c r="CF575" s="355"/>
      <c r="CG575" s="355"/>
      <c r="CH575" s="355"/>
      <c r="CI575" s="355"/>
      <c r="CJ575" s="355"/>
      <c r="CK575" s="355"/>
      <c r="CL575" s="355"/>
      <c r="CM575" s="355"/>
      <c r="CN575" s="356"/>
    </row>
    <row r="576" spans="2:92" ht="14.4" thickBot="1" x14ac:dyDescent="0.3">
      <c r="B57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6" s="1417"/>
      <c r="D576" s="1418"/>
      <c r="E576" s="1419"/>
      <c r="F576" s="1420" t="e">
        <f>VLOOKUP(TBL5_OptBen[[#This Row],[Option Type (defined list)]],'Option Typs_Grps'!B$2:C$47, 2, FALSE)</f>
        <v>#N/A</v>
      </c>
      <c r="G576" s="1417"/>
      <c r="H576" s="1418"/>
      <c r="I576" s="1421"/>
      <c r="J576" s="1422"/>
      <c r="K576" s="1423"/>
      <c r="L576" s="366"/>
      <c r="M576" s="366"/>
      <c r="N576" s="366"/>
      <c r="O576" s="1552"/>
      <c r="P576" s="1553"/>
      <c r="Q576" s="1554"/>
      <c r="R576" s="1392"/>
      <c r="S576" s="367"/>
      <c r="T576" s="367"/>
      <c r="U576" s="367"/>
      <c r="V576" s="367"/>
      <c r="W576" s="367"/>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c r="AS576" s="367"/>
      <c r="AT576" s="367"/>
      <c r="AU576" s="367"/>
      <c r="AV576" s="367"/>
      <c r="AW576" s="367"/>
      <c r="AX576" s="367"/>
      <c r="AY576" s="367"/>
      <c r="AZ576" s="367"/>
      <c r="BA576" s="367"/>
      <c r="BB576" s="367"/>
      <c r="BC576" s="367"/>
      <c r="BD576" s="367"/>
      <c r="BE576" s="367"/>
      <c r="BF576" s="367"/>
      <c r="BG576" s="367"/>
      <c r="BH576" s="367"/>
      <c r="BI576" s="367"/>
      <c r="BJ576" s="367"/>
      <c r="BK576" s="367"/>
      <c r="BL576" s="367"/>
      <c r="BM576" s="367"/>
      <c r="BN576" s="367"/>
      <c r="BO576" s="367"/>
      <c r="BP576" s="368"/>
      <c r="BQ576" s="355"/>
      <c r="BR576" s="355"/>
      <c r="BS576" s="355"/>
      <c r="BT576" s="355"/>
      <c r="BU576" s="355"/>
      <c r="BV576" s="355"/>
      <c r="BW576" s="355"/>
      <c r="BX576" s="355"/>
      <c r="BY576" s="355"/>
      <c r="BZ576" s="355"/>
      <c r="CA576" s="355"/>
      <c r="CB576" s="355"/>
      <c r="CC576" s="355"/>
      <c r="CD576" s="355"/>
      <c r="CE576" s="355"/>
      <c r="CF576" s="355"/>
      <c r="CG576" s="355"/>
      <c r="CH576" s="355"/>
      <c r="CI576" s="355"/>
      <c r="CJ576" s="355"/>
      <c r="CK576" s="355"/>
      <c r="CL576" s="355"/>
      <c r="CM576" s="355"/>
      <c r="CN576" s="356"/>
    </row>
    <row r="577" spans="2:92" ht="14.4" thickBot="1" x14ac:dyDescent="0.3">
      <c r="B57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7" s="1417"/>
      <c r="D577" s="1418"/>
      <c r="E577" s="1419"/>
      <c r="F577" s="1420" t="e">
        <f>VLOOKUP(TBL5_OptBen[[#This Row],[Option Type (defined list)]],'Option Typs_Grps'!B$2:C$47, 2, FALSE)</f>
        <v>#N/A</v>
      </c>
      <c r="G577" s="1417"/>
      <c r="H577" s="1418"/>
      <c r="I577" s="1421"/>
      <c r="J577" s="1422"/>
      <c r="K577" s="1423"/>
      <c r="L577" s="366"/>
      <c r="M577" s="366"/>
      <c r="N577" s="366"/>
      <c r="O577" s="1552"/>
      <c r="P577" s="1553"/>
      <c r="Q577" s="1554"/>
      <c r="R577" s="1392"/>
      <c r="S577" s="367"/>
      <c r="T577" s="367"/>
      <c r="U577" s="367"/>
      <c r="V577" s="367"/>
      <c r="W577" s="367"/>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c r="AS577" s="367"/>
      <c r="AT577" s="367"/>
      <c r="AU577" s="367"/>
      <c r="AV577" s="367"/>
      <c r="AW577" s="367"/>
      <c r="AX577" s="367"/>
      <c r="AY577" s="367"/>
      <c r="AZ577" s="367"/>
      <c r="BA577" s="367"/>
      <c r="BB577" s="367"/>
      <c r="BC577" s="367"/>
      <c r="BD577" s="367"/>
      <c r="BE577" s="367"/>
      <c r="BF577" s="367"/>
      <c r="BG577" s="367"/>
      <c r="BH577" s="367"/>
      <c r="BI577" s="367"/>
      <c r="BJ577" s="367"/>
      <c r="BK577" s="367"/>
      <c r="BL577" s="367"/>
      <c r="BM577" s="367"/>
      <c r="BN577" s="367"/>
      <c r="BO577" s="367"/>
      <c r="BP577" s="368"/>
      <c r="BQ577" s="355"/>
      <c r="BR577" s="355"/>
      <c r="BS577" s="355"/>
      <c r="BT577" s="355"/>
      <c r="BU577" s="355"/>
      <c r="BV577" s="355"/>
      <c r="BW577" s="355"/>
      <c r="BX577" s="355"/>
      <c r="BY577" s="355"/>
      <c r="BZ577" s="355"/>
      <c r="CA577" s="355"/>
      <c r="CB577" s="355"/>
      <c r="CC577" s="355"/>
      <c r="CD577" s="355"/>
      <c r="CE577" s="355"/>
      <c r="CF577" s="355"/>
      <c r="CG577" s="355"/>
      <c r="CH577" s="355"/>
      <c r="CI577" s="355"/>
      <c r="CJ577" s="355"/>
      <c r="CK577" s="355"/>
      <c r="CL577" s="355"/>
      <c r="CM577" s="355"/>
      <c r="CN577" s="356"/>
    </row>
    <row r="578" spans="2:92" ht="14.4" thickBot="1" x14ac:dyDescent="0.3">
      <c r="B57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8" s="1417"/>
      <c r="D578" s="1418"/>
      <c r="E578" s="1419"/>
      <c r="F578" s="1420" t="e">
        <f>VLOOKUP(TBL5_OptBen[[#This Row],[Option Type (defined list)]],'Option Typs_Grps'!B$2:C$47, 2, FALSE)</f>
        <v>#N/A</v>
      </c>
      <c r="G578" s="1417"/>
      <c r="H578" s="1418"/>
      <c r="I578" s="1421"/>
      <c r="J578" s="1422"/>
      <c r="K578" s="1423"/>
      <c r="L578" s="366"/>
      <c r="M578" s="366"/>
      <c r="N578" s="366"/>
      <c r="O578" s="1552"/>
      <c r="P578" s="1553"/>
      <c r="Q578" s="1554"/>
      <c r="R578" s="1392"/>
      <c r="S578" s="367"/>
      <c r="T578" s="367"/>
      <c r="U578" s="367"/>
      <c r="V578" s="367"/>
      <c r="W578" s="367"/>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c r="AS578" s="367"/>
      <c r="AT578" s="367"/>
      <c r="AU578" s="367"/>
      <c r="AV578" s="367"/>
      <c r="AW578" s="367"/>
      <c r="AX578" s="367"/>
      <c r="AY578" s="367"/>
      <c r="AZ578" s="367"/>
      <c r="BA578" s="367"/>
      <c r="BB578" s="367"/>
      <c r="BC578" s="367"/>
      <c r="BD578" s="367"/>
      <c r="BE578" s="367"/>
      <c r="BF578" s="367"/>
      <c r="BG578" s="367"/>
      <c r="BH578" s="367"/>
      <c r="BI578" s="367"/>
      <c r="BJ578" s="367"/>
      <c r="BK578" s="367"/>
      <c r="BL578" s="367"/>
      <c r="BM578" s="367"/>
      <c r="BN578" s="367"/>
      <c r="BO578" s="367"/>
      <c r="BP578" s="368"/>
      <c r="BQ578" s="355"/>
      <c r="BR578" s="355"/>
      <c r="BS578" s="355"/>
      <c r="BT578" s="355"/>
      <c r="BU578" s="355"/>
      <c r="BV578" s="355"/>
      <c r="BW578" s="355"/>
      <c r="BX578" s="355"/>
      <c r="BY578" s="355"/>
      <c r="BZ578" s="355"/>
      <c r="CA578" s="355"/>
      <c r="CB578" s="355"/>
      <c r="CC578" s="355"/>
      <c r="CD578" s="355"/>
      <c r="CE578" s="355"/>
      <c r="CF578" s="355"/>
      <c r="CG578" s="355"/>
      <c r="CH578" s="355"/>
      <c r="CI578" s="355"/>
      <c r="CJ578" s="355"/>
      <c r="CK578" s="355"/>
      <c r="CL578" s="355"/>
      <c r="CM578" s="355"/>
      <c r="CN578" s="356"/>
    </row>
    <row r="579" spans="2:92" ht="14.4" thickBot="1" x14ac:dyDescent="0.3">
      <c r="B57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79" s="1417"/>
      <c r="D579" s="1418"/>
      <c r="E579" s="1419"/>
      <c r="F579" s="1420" t="e">
        <f>VLOOKUP(TBL5_OptBen[[#This Row],[Option Type (defined list)]],'Option Typs_Grps'!B$2:C$47, 2, FALSE)</f>
        <v>#N/A</v>
      </c>
      <c r="G579" s="1417"/>
      <c r="H579" s="1418"/>
      <c r="I579" s="1421"/>
      <c r="J579" s="1422"/>
      <c r="K579" s="1423"/>
      <c r="L579" s="366"/>
      <c r="M579" s="366"/>
      <c r="N579" s="366"/>
      <c r="O579" s="1552"/>
      <c r="P579" s="1553"/>
      <c r="Q579" s="1554"/>
      <c r="R579" s="1392"/>
      <c r="S579" s="367"/>
      <c r="T579" s="367"/>
      <c r="U579" s="367"/>
      <c r="V579" s="367"/>
      <c r="W579" s="367"/>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c r="AS579" s="367"/>
      <c r="AT579" s="367"/>
      <c r="AU579" s="367"/>
      <c r="AV579" s="367"/>
      <c r="AW579" s="367"/>
      <c r="AX579" s="367"/>
      <c r="AY579" s="367"/>
      <c r="AZ579" s="367"/>
      <c r="BA579" s="367"/>
      <c r="BB579" s="367"/>
      <c r="BC579" s="367"/>
      <c r="BD579" s="367"/>
      <c r="BE579" s="367"/>
      <c r="BF579" s="367"/>
      <c r="BG579" s="367"/>
      <c r="BH579" s="367"/>
      <c r="BI579" s="367"/>
      <c r="BJ579" s="367"/>
      <c r="BK579" s="367"/>
      <c r="BL579" s="367"/>
      <c r="BM579" s="367"/>
      <c r="BN579" s="367"/>
      <c r="BO579" s="367"/>
      <c r="BP579" s="368"/>
      <c r="BQ579" s="355"/>
      <c r="BR579" s="355"/>
      <c r="BS579" s="355"/>
      <c r="BT579" s="355"/>
      <c r="BU579" s="355"/>
      <c r="BV579" s="355"/>
      <c r="BW579" s="355"/>
      <c r="BX579" s="355"/>
      <c r="BY579" s="355"/>
      <c r="BZ579" s="355"/>
      <c r="CA579" s="355"/>
      <c r="CB579" s="355"/>
      <c r="CC579" s="355"/>
      <c r="CD579" s="355"/>
      <c r="CE579" s="355"/>
      <c r="CF579" s="355"/>
      <c r="CG579" s="355"/>
      <c r="CH579" s="355"/>
      <c r="CI579" s="355"/>
      <c r="CJ579" s="355"/>
      <c r="CK579" s="355"/>
      <c r="CL579" s="355"/>
      <c r="CM579" s="355"/>
      <c r="CN579" s="356"/>
    </row>
    <row r="580" spans="2:92" ht="14.4" thickBot="1" x14ac:dyDescent="0.3">
      <c r="B58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0" s="1417"/>
      <c r="D580" s="1418"/>
      <c r="E580" s="1419"/>
      <c r="F580" s="1420" t="e">
        <f>VLOOKUP(TBL5_OptBen[[#This Row],[Option Type (defined list)]],'Option Typs_Grps'!B$2:C$47, 2, FALSE)</f>
        <v>#N/A</v>
      </c>
      <c r="G580" s="1417"/>
      <c r="H580" s="1418"/>
      <c r="I580" s="1421"/>
      <c r="J580" s="1422"/>
      <c r="K580" s="1423"/>
      <c r="L580" s="366"/>
      <c r="M580" s="366"/>
      <c r="N580" s="366"/>
      <c r="O580" s="1552"/>
      <c r="P580" s="1553"/>
      <c r="Q580" s="1554"/>
      <c r="R580" s="1392"/>
      <c r="S580" s="367"/>
      <c r="T580" s="367"/>
      <c r="U580" s="367"/>
      <c r="V580" s="367"/>
      <c r="W580" s="367"/>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c r="AS580" s="367"/>
      <c r="AT580" s="367"/>
      <c r="AU580" s="367"/>
      <c r="AV580" s="367"/>
      <c r="AW580" s="367"/>
      <c r="AX580" s="367"/>
      <c r="AY580" s="367"/>
      <c r="AZ580" s="367"/>
      <c r="BA580" s="367"/>
      <c r="BB580" s="367"/>
      <c r="BC580" s="367"/>
      <c r="BD580" s="367"/>
      <c r="BE580" s="367"/>
      <c r="BF580" s="367"/>
      <c r="BG580" s="367"/>
      <c r="BH580" s="367"/>
      <c r="BI580" s="367"/>
      <c r="BJ580" s="367"/>
      <c r="BK580" s="367"/>
      <c r="BL580" s="367"/>
      <c r="BM580" s="367"/>
      <c r="BN580" s="367"/>
      <c r="BO580" s="367"/>
      <c r="BP580" s="368"/>
      <c r="BQ580" s="355"/>
      <c r="BR580" s="355"/>
      <c r="BS580" s="355"/>
      <c r="BT580" s="355"/>
      <c r="BU580" s="355"/>
      <c r="BV580" s="355"/>
      <c r="BW580" s="355"/>
      <c r="BX580" s="355"/>
      <c r="BY580" s="355"/>
      <c r="BZ580" s="355"/>
      <c r="CA580" s="355"/>
      <c r="CB580" s="355"/>
      <c r="CC580" s="355"/>
      <c r="CD580" s="355"/>
      <c r="CE580" s="355"/>
      <c r="CF580" s="355"/>
      <c r="CG580" s="355"/>
      <c r="CH580" s="355"/>
      <c r="CI580" s="355"/>
      <c r="CJ580" s="355"/>
      <c r="CK580" s="355"/>
      <c r="CL580" s="355"/>
      <c r="CM580" s="355"/>
      <c r="CN580" s="356"/>
    </row>
    <row r="581" spans="2:92" ht="14.4" thickBot="1" x14ac:dyDescent="0.3">
      <c r="B58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1" s="1417"/>
      <c r="D581" s="1418"/>
      <c r="E581" s="1419"/>
      <c r="F581" s="1420" t="e">
        <f>VLOOKUP(TBL5_OptBen[[#This Row],[Option Type (defined list)]],'Option Typs_Grps'!B$2:C$47, 2, FALSE)</f>
        <v>#N/A</v>
      </c>
      <c r="G581" s="1417"/>
      <c r="H581" s="1418"/>
      <c r="I581" s="1421"/>
      <c r="J581" s="1422"/>
      <c r="K581" s="1423"/>
      <c r="L581" s="366"/>
      <c r="M581" s="366"/>
      <c r="N581" s="366"/>
      <c r="O581" s="1552"/>
      <c r="P581" s="1553"/>
      <c r="Q581" s="1554"/>
      <c r="R581" s="1392"/>
      <c r="S581" s="367"/>
      <c r="T581" s="367"/>
      <c r="U581" s="367"/>
      <c r="V581" s="367"/>
      <c r="W581" s="367"/>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c r="AS581" s="367"/>
      <c r="AT581" s="367"/>
      <c r="AU581" s="367"/>
      <c r="AV581" s="367"/>
      <c r="AW581" s="367"/>
      <c r="AX581" s="367"/>
      <c r="AY581" s="367"/>
      <c r="AZ581" s="367"/>
      <c r="BA581" s="367"/>
      <c r="BB581" s="367"/>
      <c r="BC581" s="367"/>
      <c r="BD581" s="367"/>
      <c r="BE581" s="367"/>
      <c r="BF581" s="367"/>
      <c r="BG581" s="367"/>
      <c r="BH581" s="367"/>
      <c r="BI581" s="367"/>
      <c r="BJ581" s="367"/>
      <c r="BK581" s="367"/>
      <c r="BL581" s="367"/>
      <c r="BM581" s="367"/>
      <c r="BN581" s="367"/>
      <c r="BO581" s="367"/>
      <c r="BP581" s="368"/>
      <c r="BQ581" s="355"/>
      <c r="BR581" s="355"/>
      <c r="BS581" s="355"/>
      <c r="BT581" s="355"/>
      <c r="BU581" s="355"/>
      <c r="BV581" s="355"/>
      <c r="BW581" s="355"/>
      <c r="BX581" s="355"/>
      <c r="BY581" s="355"/>
      <c r="BZ581" s="355"/>
      <c r="CA581" s="355"/>
      <c r="CB581" s="355"/>
      <c r="CC581" s="355"/>
      <c r="CD581" s="355"/>
      <c r="CE581" s="355"/>
      <c r="CF581" s="355"/>
      <c r="CG581" s="355"/>
      <c r="CH581" s="355"/>
      <c r="CI581" s="355"/>
      <c r="CJ581" s="355"/>
      <c r="CK581" s="355"/>
      <c r="CL581" s="355"/>
      <c r="CM581" s="355"/>
      <c r="CN581" s="356"/>
    </row>
    <row r="582" spans="2:92" ht="14.4" thickBot="1" x14ac:dyDescent="0.3">
      <c r="B58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2" s="1417"/>
      <c r="D582" s="1418"/>
      <c r="E582" s="1419"/>
      <c r="F582" s="1420" t="e">
        <f>VLOOKUP(TBL5_OptBen[[#This Row],[Option Type (defined list)]],'Option Typs_Grps'!B$2:C$47, 2, FALSE)</f>
        <v>#N/A</v>
      </c>
      <c r="G582" s="1417"/>
      <c r="H582" s="1418"/>
      <c r="I582" s="1421"/>
      <c r="J582" s="1422"/>
      <c r="K582" s="1423"/>
      <c r="L582" s="366"/>
      <c r="M582" s="366"/>
      <c r="N582" s="366"/>
      <c r="O582" s="1552"/>
      <c r="P582" s="1553"/>
      <c r="Q582" s="1554"/>
      <c r="R582" s="1392"/>
      <c r="S582" s="367"/>
      <c r="T582" s="367"/>
      <c r="U582" s="367"/>
      <c r="V582" s="367"/>
      <c r="W582" s="367"/>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c r="AS582" s="367"/>
      <c r="AT582" s="367"/>
      <c r="AU582" s="367"/>
      <c r="AV582" s="367"/>
      <c r="AW582" s="367"/>
      <c r="AX582" s="367"/>
      <c r="AY582" s="367"/>
      <c r="AZ582" s="367"/>
      <c r="BA582" s="367"/>
      <c r="BB582" s="367"/>
      <c r="BC582" s="367"/>
      <c r="BD582" s="367"/>
      <c r="BE582" s="367"/>
      <c r="BF582" s="367"/>
      <c r="BG582" s="367"/>
      <c r="BH582" s="367"/>
      <c r="BI582" s="367"/>
      <c r="BJ582" s="367"/>
      <c r="BK582" s="367"/>
      <c r="BL582" s="367"/>
      <c r="BM582" s="367"/>
      <c r="BN582" s="367"/>
      <c r="BO582" s="367"/>
      <c r="BP582" s="368"/>
      <c r="BQ582" s="355"/>
      <c r="BR582" s="355"/>
      <c r="BS582" s="355"/>
      <c r="BT582" s="355"/>
      <c r="BU582" s="355"/>
      <c r="BV582" s="355"/>
      <c r="BW582" s="355"/>
      <c r="BX582" s="355"/>
      <c r="BY582" s="355"/>
      <c r="BZ582" s="355"/>
      <c r="CA582" s="355"/>
      <c r="CB582" s="355"/>
      <c r="CC582" s="355"/>
      <c r="CD582" s="355"/>
      <c r="CE582" s="355"/>
      <c r="CF582" s="355"/>
      <c r="CG582" s="355"/>
      <c r="CH582" s="355"/>
      <c r="CI582" s="355"/>
      <c r="CJ582" s="355"/>
      <c r="CK582" s="355"/>
      <c r="CL582" s="355"/>
      <c r="CM582" s="355"/>
      <c r="CN582" s="356"/>
    </row>
    <row r="583" spans="2:92" ht="14.4" thickBot="1" x14ac:dyDescent="0.3">
      <c r="B58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3" s="1417"/>
      <c r="D583" s="1418"/>
      <c r="E583" s="1419"/>
      <c r="F583" s="1420" t="e">
        <f>VLOOKUP(TBL5_OptBen[[#This Row],[Option Type (defined list)]],'Option Typs_Grps'!B$2:C$47, 2, FALSE)</f>
        <v>#N/A</v>
      </c>
      <c r="G583" s="1417"/>
      <c r="H583" s="1418"/>
      <c r="I583" s="1421"/>
      <c r="J583" s="1422"/>
      <c r="K583" s="1423"/>
      <c r="L583" s="366"/>
      <c r="M583" s="366"/>
      <c r="N583" s="366"/>
      <c r="O583" s="1552"/>
      <c r="P583" s="1553"/>
      <c r="Q583" s="1554"/>
      <c r="R583" s="1392"/>
      <c r="S583" s="367"/>
      <c r="T583" s="367"/>
      <c r="U583" s="367"/>
      <c r="V583" s="367"/>
      <c r="W583" s="367"/>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c r="AS583" s="367"/>
      <c r="AT583" s="367"/>
      <c r="AU583" s="367"/>
      <c r="AV583" s="367"/>
      <c r="AW583" s="367"/>
      <c r="AX583" s="367"/>
      <c r="AY583" s="367"/>
      <c r="AZ583" s="367"/>
      <c r="BA583" s="367"/>
      <c r="BB583" s="367"/>
      <c r="BC583" s="367"/>
      <c r="BD583" s="367"/>
      <c r="BE583" s="367"/>
      <c r="BF583" s="367"/>
      <c r="BG583" s="367"/>
      <c r="BH583" s="367"/>
      <c r="BI583" s="367"/>
      <c r="BJ583" s="367"/>
      <c r="BK583" s="367"/>
      <c r="BL583" s="367"/>
      <c r="BM583" s="367"/>
      <c r="BN583" s="367"/>
      <c r="BO583" s="367"/>
      <c r="BP583" s="368"/>
      <c r="BQ583" s="355"/>
      <c r="BR583" s="355"/>
      <c r="BS583" s="355"/>
      <c r="BT583" s="355"/>
      <c r="BU583" s="355"/>
      <c r="BV583" s="355"/>
      <c r="BW583" s="355"/>
      <c r="BX583" s="355"/>
      <c r="BY583" s="355"/>
      <c r="BZ583" s="355"/>
      <c r="CA583" s="355"/>
      <c r="CB583" s="355"/>
      <c r="CC583" s="355"/>
      <c r="CD583" s="355"/>
      <c r="CE583" s="355"/>
      <c r="CF583" s="355"/>
      <c r="CG583" s="355"/>
      <c r="CH583" s="355"/>
      <c r="CI583" s="355"/>
      <c r="CJ583" s="355"/>
      <c r="CK583" s="355"/>
      <c r="CL583" s="355"/>
      <c r="CM583" s="355"/>
      <c r="CN583" s="356"/>
    </row>
    <row r="584" spans="2:92" ht="14.4" thickBot="1" x14ac:dyDescent="0.3">
      <c r="B58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4" s="1417"/>
      <c r="D584" s="1418"/>
      <c r="E584" s="1419"/>
      <c r="F584" s="1420" t="e">
        <f>VLOOKUP(TBL5_OptBen[[#This Row],[Option Type (defined list)]],'Option Typs_Grps'!B$2:C$47, 2, FALSE)</f>
        <v>#N/A</v>
      </c>
      <c r="G584" s="1417"/>
      <c r="H584" s="1418"/>
      <c r="I584" s="1421"/>
      <c r="J584" s="1422"/>
      <c r="K584" s="1423"/>
      <c r="L584" s="366"/>
      <c r="M584" s="366"/>
      <c r="N584" s="366"/>
      <c r="O584" s="1552"/>
      <c r="P584" s="1553"/>
      <c r="Q584" s="1554"/>
      <c r="R584" s="1392"/>
      <c r="S584" s="367"/>
      <c r="T584" s="367"/>
      <c r="U584" s="367"/>
      <c r="V584" s="367"/>
      <c r="W584" s="367"/>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c r="AS584" s="367"/>
      <c r="AT584" s="367"/>
      <c r="AU584" s="367"/>
      <c r="AV584" s="367"/>
      <c r="AW584" s="367"/>
      <c r="AX584" s="367"/>
      <c r="AY584" s="367"/>
      <c r="AZ584" s="367"/>
      <c r="BA584" s="367"/>
      <c r="BB584" s="367"/>
      <c r="BC584" s="367"/>
      <c r="BD584" s="367"/>
      <c r="BE584" s="367"/>
      <c r="BF584" s="367"/>
      <c r="BG584" s="367"/>
      <c r="BH584" s="367"/>
      <c r="BI584" s="367"/>
      <c r="BJ584" s="367"/>
      <c r="BK584" s="367"/>
      <c r="BL584" s="367"/>
      <c r="BM584" s="367"/>
      <c r="BN584" s="367"/>
      <c r="BO584" s="367"/>
      <c r="BP584" s="368"/>
      <c r="BQ584" s="355"/>
      <c r="BR584" s="355"/>
      <c r="BS584" s="355"/>
      <c r="BT584" s="355"/>
      <c r="BU584" s="355"/>
      <c r="BV584" s="355"/>
      <c r="BW584" s="355"/>
      <c r="BX584" s="355"/>
      <c r="BY584" s="355"/>
      <c r="BZ584" s="355"/>
      <c r="CA584" s="355"/>
      <c r="CB584" s="355"/>
      <c r="CC584" s="355"/>
      <c r="CD584" s="355"/>
      <c r="CE584" s="355"/>
      <c r="CF584" s="355"/>
      <c r="CG584" s="355"/>
      <c r="CH584" s="355"/>
      <c r="CI584" s="355"/>
      <c r="CJ584" s="355"/>
      <c r="CK584" s="355"/>
      <c r="CL584" s="355"/>
      <c r="CM584" s="355"/>
      <c r="CN584" s="356"/>
    </row>
    <row r="585" spans="2:92" ht="14.4" thickBot="1" x14ac:dyDescent="0.3">
      <c r="B58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5" s="1417"/>
      <c r="D585" s="1418"/>
      <c r="E585" s="1419"/>
      <c r="F585" s="1420" t="e">
        <f>VLOOKUP(TBL5_OptBen[[#This Row],[Option Type (defined list)]],'Option Typs_Grps'!B$2:C$47, 2, FALSE)</f>
        <v>#N/A</v>
      </c>
      <c r="G585" s="1417"/>
      <c r="H585" s="1418"/>
      <c r="I585" s="1421"/>
      <c r="J585" s="1422"/>
      <c r="K585" s="1423"/>
      <c r="L585" s="366"/>
      <c r="M585" s="366"/>
      <c r="N585" s="366"/>
      <c r="O585" s="1552"/>
      <c r="P585" s="1553"/>
      <c r="Q585" s="1554"/>
      <c r="R585" s="1392"/>
      <c r="S585" s="367"/>
      <c r="T585" s="367"/>
      <c r="U585" s="367"/>
      <c r="V585" s="367"/>
      <c r="W585" s="367"/>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c r="AS585" s="367"/>
      <c r="AT585" s="367"/>
      <c r="AU585" s="367"/>
      <c r="AV585" s="367"/>
      <c r="AW585" s="367"/>
      <c r="AX585" s="367"/>
      <c r="AY585" s="367"/>
      <c r="AZ585" s="367"/>
      <c r="BA585" s="367"/>
      <c r="BB585" s="367"/>
      <c r="BC585" s="367"/>
      <c r="BD585" s="367"/>
      <c r="BE585" s="367"/>
      <c r="BF585" s="367"/>
      <c r="BG585" s="367"/>
      <c r="BH585" s="367"/>
      <c r="BI585" s="367"/>
      <c r="BJ585" s="367"/>
      <c r="BK585" s="367"/>
      <c r="BL585" s="367"/>
      <c r="BM585" s="367"/>
      <c r="BN585" s="367"/>
      <c r="BO585" s="367"/>
      <c r="BP585" s="368"/>
      <c r="BQ585" s="355"/>
      <c r="BR585" s="355"/>
      <c r="BS585" s="355"/>
      <c r="BT585" s="355"/>
      <c r="BU585" s="355"/>
      <c r="BV585" s="355"/>
      <c r="BW585" s="355"/>
      <c r="BX585" s="355"/>
      <c r="BY585" s="355"/>
      <c r="BZ585" s="355"/>
      <c r="CA585" s="355"/>
      <c r="CB585" s="355"/>
      <c r="CC585" s="355"/>
      <c r="CD585" s="355"/>
      <c r="CE585" s="355"/>
      <c r="CF585" s="355"/>
      <c r="CG585" s="355"/>
      <c r="CH585" s="355"/>
      <c r="CI585" s="355"/>
      <c r="CJ585" s="355"/>
      <c r="CK585" s="355"/>
      <c r="CL585" s="355"/>
      <c r="CM585" s="355"/>
      <c r="CN585" s="356"/>
    </row>
    <row r="586" spans="2:92" ht="14.4" thickBot="1" x14ac:dyDescent="0.3">
      <c r="B58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6" s="1417"/>
      <c r="D586" s="1418"/>
      <c r="E586" s="1419"/>
      <c r="F586" s="1420" t="e">
        <f>VLOOKUP(TBL5_OptBen[[#This Row],[Option Type (defined list)]],'Option Typs_Grps'!B$2:C$47, 2, FALSE)</f>
        <v>#N/A</v>
      </c>
      <c r="G586" s="1417"/>
      <c r="H586" s="1418"/>
      <c r="I586" s="1421"/>
      <c r="J586" s="1422"/>
      <c r="K586" s="1423"/>
      <c r="L586" s="366"/>
      <c r="M586" s="366"/>
      <c r="N586" s="366"/>
      <c r="O586" s="1552"/>
      <c r="P586" s="1553"/>
      <c r="Q586" s="1554"/>
      <c r="R586" s="1392"/>
      <c r="S586" s="367"/>
      <c r="T586" s="367"/>
      <c r="U586" s="367"/>
      <c r="V586" s="367"/>
      <c r="W586" s="367"/>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c r="AS586" s="367"/>
      <c r="AT586" s="367"/>
      <c r="AU586" s="367"/>
      <c r="AV586" s="367"/>
      <c r="AW586" s="367"/>
      <c r="AX586" s="367"/>
      <c r="AY586" s="367"/>
      <c r="AZ586" s="367"/>
      <c r="BA586" s="367"/>
      <c r="BB586" s="367"/>
      <c r="BC586" s="367"/>
      <c r="BD586" s="367"/>
      <c r="BE586" s="367"/>
      <c r="BF586" s="367"/>
      <c r="BG586" s="367"/>
      <c r="BH586" s="367"/>
      <c r="BI586" s="367"/>
      <c r="BJ586" s="367"/>
      <c r="BK586" s="367"/>
      <c r="BL586" s="367"/>
      <c r="BM586" s="367"/>
      <c r="BN586" s="367"/>
      <c r="BO586" s="367"/>
      <c r="BP586" s="368"/>
      <c r="BQ586" s="355"/>
      <c r="BR586" s="355"/>
      <c r="BS586" s="355"/>
      <c r="BT586" s="355"/>
      <c r="BU586" s="355"/>
      <c r="BV586" s="355"/>
      <c r="BW586" s="355"/>
      <c r="BX586" s="355"/>
      <c r="BY586" s="355"/>
      <c r="BZ586" s="355"/>
      <c r="CA586" s="355"/>
      <c r="CB586" s="355"/>
      <c r="CC586" s="355"/>
      <c r="CD586" s="355"/>
      <c r="CE586" s="355"/>
      <c r="CF586" s="355"/>
      <c r="CG586" s="355"/>
      <c r="CH586" s="355"/>
      <c r="CI586" s="355"/>
      <c r="CJ586" s="355"/>
      <c r="CK586" s="355"/>
      <c r="CL586" s="355"/>
      <c r="CM586" s="355"/>
      <c r="CN586" s="356"/>
    </row>
    <row r="587" spans="2:92" ht="14.4" thickBot="1" x14ac:dyDescent="0.3">
      <c r="B58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7" s="1417"/>
      <c r="D587" s="1418"/>
      <c r="E587" s="1419"/>
      <c r="F587" s="1420" t="e">
        <f>VLOOKUP(TBL5_OptBen[[#This Row],[Option Type (defined list)]],'Option Typs_Grps'!B$2:C$47, 2, FALSE)</f>
        <v>#N/A</v>
      </c>
      <c r="G587" s="1417"/>
      <c r="H587" s="1418"/>
      <c r="I587" s="1421"/>
      <c r="J587" s="1422"/>
      <c r="K587" s="1423"/>
      <c r="L587" s="366"/>
      <c r="M587" s="366"/>
      <c r="N587" s="366"/>
      <c r="O587" s="1552"/>
      <c r="P587" s="1553"/>
      <c r="Q587" s="1554"/>
      <c r="R587" s="1392"/>
      <c r="S587" s="367"/>
      <c r="T587" s="367"/>
      <c r="U587" s="367"/>
      <c r="V587" s="367"/>
      <c r="W587" s="367"/>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c r="AS587" s="367"/>
      <c r="AT587" s="367"/>
      <c r="AU587" s="367"/>
      <c r="AV587" s="367"/>
      <c r="AW587" s="367"/>
      <c r="AX587" s="367"/>
      <c r="AY587" s="367"/>
      <c r="AZ587" s="367"/>
      <c r="BA587" s="367"/>
      <c r="BB587" s="367"/>
      <c r="BC587" s="367"/>
      <c r="BD587" s="367"/>
      <c r="BE587" s="367"/>
      <c r="BF587" s="367"/>
      <c r="BG587" s="367"/>
      <c r="BH587" s="367"/>
      <c r="BI587" s="367"/>
      <c r="BJ587" s="367"/>
      <c r="BK587" s="367"/>
      <c r="BL587" s="367"/>
      <c r="BM587" s="367"/>
      <c r="BN587" s="367"/>
      <c r="BO587" s="367"/>
      <c r="BP587" s="368"/>
      <c r="BQ587" s="355"/>
      <c r="BR587" s="355"/>
      <c r="BS587" s="355"/>
      <c r="BT587" s="355"/>
      <c r="BU587" s="355"/>
      <c r="BV587" s="355"/>
      <c r="BW587" s="355"/>
      <c r="BX587" s="355"/>
      <c r="BY587" s="355"/>
      <c r="BZ587" s="355"/>
      <c r="CA587" s="355"/>
      <c r="CB587" s="355"/>
      <c r="CC587" s="355"/>
      <c r="CD587" s="355"/>
      <c r="CE587" s="355"/>
      <c r="CF587" s="355"/>
      <c r="CG587" s="355"/>
      <c r="CH587" s="355"/>
      <c r="CI587" s="355"/>
      <c r="CJ587" s="355"/>
      <c r="CK587" s="355"/>
      <c r="CL587" s="355"/>
      <c r="CM587" s="355"/>
      <c r="CN587" s="356"/>
    </row>
    <row r="588" spans="2:92" ht="14.4" thickBot="1" x14ac:dyDescent="0.3">
      <c r="B58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8" s="1417"/>
      <c r="D588" s="1418"/>
      <c r="E588" s="1419"/>
      <c r="F588" s="1420" t="e">
        <f>VLOOKUP(TBL5_OptBen[[#This Row],[Option Type (defined list)]],'Option Typs_Grps'!B$2:C$47, 2, FALSE)</f>
        <v>#N/A</v>
      </c>
      <c r="G588" s="1417"/>
      <c r="H588" s="1418"/>
      <c r="I588" s="1421"/>
      <c r="J588" s="1422"/>
      <c r="K588" s="1423"/>
      <c r="L588" s="366"/>
      <c r="M588" s="366"/>
      <c r="N588" s="366"/>
      <c r="O588" s="1552"/>
      <c r="P588" s="1553"/>
      <c r="Q588" s="1554"/>
      <c r="R588" s="1392"/>
      <c r="S588" s="367"/>
      <c r="T588" s="367"/>
      <c r="U588" s="367"/>
      <c r="V588" s="367"/>
      <c r="W588" s="367"/>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c r="AS588" s="367"/>
      <c r="AT588" s="367"/>
      <c r="AU588" s="367"/>
      <c r="AV588" s="367"/>
      <c r="AW588" s="367"/>
      <c r="AX588" s="367"/>
      <c r="AY588" s="367"/>
      <c r="AZ588" s="367"/>
      <c r="BA588" s="367"/>
      <c r="BB588" s="367"/>
      <c r="BC588" s="367"/>
      <c r="BD588" s="367"/>
      <c r="BE588" s="367"/>
      <c r="BF588" s="367"/>
      <c r="BG588" s="367"/>
      <c r="BH588" s="367"/>
      <c r="BI588" s="367"/>
      <c r="BJ588" s="367"/>
      <c r="BK588" s="367"/>
      <c r="BL588" s="367"/>
      <c r="BM588" s="367"/>
      <c r="BN588" s="367"/>
      <c r="BO588" s="367"/>
      <c r="BP588" s="368"/>
      <c r="BQ588" s="355"/>
      <c r="BR588" s="355"/>
      <c r="BS588" s="355"/>
      <c r="BT588" s="355"/>
      <c r="BU588" s="355"/>
      <c r="BV588" s="355"/>
      <c r="BW588" s="355"/>
      <c r="BX588" s="355"/>
      <c r="BY588" s="355"/>
      <c r="BZ588" s="355"/>
      <c r="CA588" s="355"/>
      <c r="CB588" s="355"/>
      <c r="CC588" s="355"/>
      <c r="CD588" s="355"/>
      <c r="CE588" s="355"/>
      <c r="CF588" s="355"/>
      <c r="CG588" s="355"/>
      <c r="CH588" s="355"/>
      <c r="CI588" s="355"/>
      <c r="CJ588" s="355"/>
      <c r="CK588" s="355"/>
      <c r="CL588" s="355"/>
      <c r="CM588" s="355"/>
      <c r="CN588" s="356"/>
    </row>
    <row r="589" spans="2:92" ht="14.4" thickBot="1" x14ac:dyDescent="0.3">
      <c r="B58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89" s="1417"/>
      <c r="D589" s="1418"/>
      <c r="E589" s="1419"/>
      <c r="F589" s="1420" t="e">
        <f>VLOOKUP(TBL5_OptBen[[#This Row],[Option Type (defined list)]],'Option Typs_Grps'!B$2:C$47, 2, FALSE)</f>
        <v>#N/A</v>
      </c>
      <c r="G589" s="1417"/>
      <c r="H589" s="1418"/>
      <c r="I589" s="1421"/>
      <c r="J589" s="1422"/>
      <c r="K589" s="1423"/>
      <c r="L589" s="366"/>
      <c r="M589" s="366"/>
      <c r="N589" s="366"/>
      <c r="O589" s="1552"/>
      <c r="P589" s="1553"/>
      <c r="Q589" s="1554"/>
      <c r="R589" s="1392"/>
      <c r="S589" s="367"/>
      <c r="T589" s="367"/>
      <c r="U589" s="367"/>
      <c r="V589" s="367"/>
      <c r="W589" s="367"/>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c r="AS589" s="367"/>
      <c r="AT589" s="367"/>
      <c r="AU589" s="367"/>
      <c r="AV589" s="367"/>
      <c r="AW589" s="367"/>
      <c r="AX589" s="367"/>
      <c r="AY589" s="367"/>
      <c r="AZ589" s="367"/>
      <c r="BA589" s="367"/>
      <c r="BB589" s="367"/>
      <c r="BC589" s="367"/>
      <c r="BD589" s="367"/>
      <c r="BE589" s="367"/>
      <c r="BF589" s="367"/>
      <c r="BG589" s="367"/>
      <c r="BH589" s="367"/>
      <c r="BI589" s="367"/>
      <c r="BJ589" s="367"/>
      <c r="BK589" s="367"/>
      <c r="BL589" s="367"/>
      <c r="BM589" s="367"/>
      <c r="BN589" s="367"/>
      <c r="BO589" s="367"/>
      <c r="BP589" s="368"/>
      <c r="BQ589" s="355"/>
      <c r="BR589" s="355"/>
      <c r="BS589" s="355"/>
      <c r="BT589" s="355"/>
      <c r="BU589" s="355"/>
      <c r="BV589" s="355"/>
      <c r="BW589" s="355"/>
      <c r="BX589" s="355"/>
      <c r="BY589" s="355"/>
      <c r="BZ589" s="355"/>
      <c r="CA589" s="355"/>
      <c r="CB589" s="355"/>
      <c r="CC589" s="355"/>
      <c r="CD589" s="355"/>
      <c r="CE589" s="355"/>
      <c r="CF589" s="355"/>
      <c r="CG589" s="355"/>
      <c r="CH589" s="355"/>
      <c r="CI589" s="355"/>
      <c r="CJ589" s="355"/>
      <c r="CK589" s="355"/>
      <c r="CL589" s="355"/>
      <c r="CM589" s="355"/>
      <c r="CN589" s="356"/>
    </row>
    <row r="590" spans="2:92" ht="14.4" thickBot="1" x14ac:dyDescent="0.3">
      <c r="B59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0" s="1417"/>
      <c r="D590" s="1418"/>
      <c r="E590" s="1419"/>
      <c r="F590" s="1420" t="e">
        <f>VLOOKUP(TBL5_OptBen[[#This Row],[Option Type (defined list)]],'Option Typs_Grps'!B$2:C$47, 2, FALSE)</f>
        <v>#N/A</v>
      </c>
      <c r="G590" s="1417"/>
      <c r="H590" s="1418"/>
      <c r="I590" s="1421"/>
      <c r="J590" s="1422"/>
      <c r="K590" s="1423"/>
      <c r="L590" s="366"/>
      <c r="M590" s="366"/>
      <c r="N590" s="366"/>
      <c r="O590" s="1552"/>
      <c r="P590" s="1553"/>
      <c r="Q590" s="1554"/>
      <c r="R590" s="1392"/>
      <c r="S590" s="367"/>
      <c r="T590" s="367"/>
      <c r="U590" s="367"/>
      <c r="V590" s="367"/>
      <c r="W590" s="367"/>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c r="AS590" s="367"/>
      <c r="AT590" s="367"/>
      <c r="AU590" s="367"/>
      <c r="AV590" s="367"/>
      <c r="AW590" s="367"/>
      <c r="AX590" s="367"/>
      <c r="AY590" s="367"/>
      <c r="AZ590" s="367"/>
      <c r="BA590" s="367"/>
      <c r="BB590" s="367"/>
      <c r="BC590" s="367"/>
      <c r="BD590" s="367"/>
      <c r="BE590" s="367"/>
      <c r="BF590" s="367"/>
      <c r="BG590" s="367"/>
      <c r="BH590" s="367"/>
      <c r="BI590" s="367"/>
      <c r="BJ590" s="367"/>
      <c r="BK590" s="367"/>
      <c r="BL590" s="367"/>
      <c r="BM590" s="367"/>
      <c r="BN590" s="367"/>
      <c r="BO590" s="367"/>
      <c r="BP590" s="368"/>
      <c r="BQ590" s="355"/>
      <c r="BR590" s="355"/>
      <c r="BS590" s="355"/>
      <c r="BT590" s="355"/>
      <c r="BU590" s="355"/>
      <c r="BV590" s="355"/>
      <c r="BW590" s="355"/>
      <c r="BX590" s="355"/>
      <c r="BY590" s="355"/>
      <c r="BZ590" s="355"/>
      <c r="CA590" s="355"/>
      <c r="CB590" s="355"/>
      <c r="CC590" s="355"/>
      <c r="CD590" s="355"/>
      <c r="CE590" s="355"/>
      <c r="CF590" s="355"/>
      <c r="CG590" s="355"/>
      <c r="CH590" s="355"/>
      <c r="CI590" s="355"/>
      <c r="CJ590" s="355"/>
      <c r="CK590" s="355"/>
      <c r="CL590" s="355"/>
      <c r="CM590" s="355"/>
      <c r="CN590" s="356"/>
    </row>
    <row r="591" spans="2:92" ht="14.4" thickBot="1" x14ac:dyDescent="0.3">
      <c r="B59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1" s="1417"/>
      <c r="D591" s="1418"/>
      <c r="E591" s="1419"/>
      <c r="F591" s="1420" t="e">
        <f>VLOOKUP(TBL5_OptBen[[#This Row],[Option Type (defined list)]],'Option Typs_Grps'!B$2:C$47, 2, FALSE)</f>
        <v>#N/A</v>
      </c>
      <c r="G591" s="1417"/>
      <c r="H591" s="1418"/>
      <c r="I591" s="1421"/>
      <c r="J591" s="1422"/>
      <c r="K591" s="1423"/>
      <c r="L591" s="366"/>
      <c r="M591" s="366"/>
      <c r="N591" s="366"/>
      <c r="O591" s="1552"/>
      <c r="P591" s="1553"/>
      <c r="Q591" s="1554"/>
      <c r="R591" s="1392"/>
      <c r="S591" s="367"/>
      <c r="T591" s="367"/>
      <c r="U591" s="367"/>
      <c r="V591" s="367"/>
      <c r="W591" s="367"/>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c r="AS591" s="367"/>
      <c r="AT591" s="367"/>
      <c r="AU591" s="367"/>
      <c r="AV591" s="367"/>
      <c r="AW591" s="367"/>
      <c r="AX591" s="367"/>
      <c r="AY591" s="367"/>
      <c r="AZ591" s="367"/>
      <c r="BA591" s="367"/>
      <c r="BB591" s="367"/>
      <c r="BC591" s="367"/>
      <c r="BD591" s="367"/>
      <c r="BE591" s="367"/>
      <c r="BF591" s="367"/>
      <c r="BG591" s="367"/>
      <c r="BH591" s="367"/>
      <c r="BI591" s="367"/>
      <c r="BJ591" s="367"/>
      <c r="BK591" s="367"/>
      <c r="BL591" s="367"/>
      <c r="BM591" s="367"/>
      <c r="BN591" s="367"/>
      <c r="BO591" s="367"/>
      <c r="BP591" s="368"/>
      <c r="BQ591" s="355"/>
      <c r="BR591" s="355"/>
      <c r="BS591" s="355"/>
      <c r="BT591" s="355"/>
      <c r="BU591" s="355"/>
      <c r="BV591" s="355"/>
      <c r="BW591" s="355"/>
      <c r="BX591" s="355"/>
      <c r="BY591" s="355"/>
      <c r="BZ591" s="355"/>
      <c r="CA591" s="355"/>
      <c r="CB591" s="355"/>
      <c r="CC591" s="355"/>
      <c r="CD591" s="355"/>
      <c r="CE591" s="355"/>
      <c r="CF591" s="355"/>
      <c r="CG591" s="355"/>
      <c r="CH591" s="355"/>
      <c r="CI591" s="355"/>
      <c r="CJ591" s="355"/>
      <c r="CK591" s="355"/>
      <c r="CL591" s="355"/>
      <c r="CM591" s="355"/>
      <c r="CN591" s="356"/>
    </row>
    <row r="592" spans="2:92" ht="14.4" thickBot="1" x14ac:dyDescent="0.3">
      <c r="B59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2" s="1417"/>
      <c r="D592" s="1418"/>
      <c r="E592" s="1419"/>
      <c r="F592" s="1420" t="e">
        <f>VLOOKUP(TBL5_OptBen[[#This Row],[Option Type (defined list)]],'Option Typs_Grps'!B$2:C$47, 2, FALSE)</f>
        <v>#N/A</v>
      </c>
      <c r="G592" s="1417"/>
      <c r="H592" s="1418"/>
      <c r="I592" s="1421"/>
      <c r="J592" s="1422"/>
      <c r="K592" s="1423"/>
      <c r="L592" s="366"/>
      <c r="M592" s="366"/>
      <c r="N592" s="366"/>
      <c r="O592" s="1552"/>
      <c r="P592" s="1553"/>
      <c r="Q592" s="1554"/>
      <c r="R592" s="1392"/>
      <c r="S592" s="367"/>
      <c r="T592" s="367"/>
      <c r="U592" s="367"/>
      <c r="V592" s="367"/>
      <c r="W592" s="367"/>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c r="AS592" s="367"/>
      <c r="AT592" s="367"/>
      <c r="AU592" s="367"/>
      <c r="AV592" s="367"/>
      <c r="AW592" s="367"/>
      <c r="AX592" s="367"/>
      <c r="AY592" s="367"/>
      <c r="AZ592" s="367"/>
      <c r="BA592" s="367"/>
      <c r="BB592" s="367"/>
      <c r="BC592" s="367"/>
      <c r="BD592" s="367"/>
      <c r="BE592" s="367"/>
      <c r="BF592" s="367"/>
      <c r="BG592" s="367"/>
      <c r="BH592" s="367"/>
      <c r="BI592" s="367"/>
      <c r="BJ592" s="367"/>
      <c r="BK592" s="367"/>
      <c r="BL592" s="367"/>
      <c r="BM592" s="367"/>
      <c r="BN592" s="367"/>
      <c r="BO592" s="367"/>
      <c r="BP592" s="368"/>
      <c r="BQ592" s="355"/>
      <c r="BR592" s="355"/>
      <c r="BS592" s="355"/>
      <c r="BT592" s="355"/>
      <c r="BU592" s="355"/>
      <c r="BV592" s="355"/>
      <c r="BW592" s="355"/>
      <c r="BX592" s="355"/>
      <c r="BY592" s="355"/>
      <c r="BZ592" s="355"/>
      <c r="CA592" s="355"/>
      <c r="CB592" s="355"/>
      <c r="CC592" s="355"/>
      <c r="CD592" s="355"/>
      <c r="CE592" s="355"/>
      <c r="CF592" s="355"/>
      <c r="CG592" s="355"/>
      <c r="CH592" s="355"/>
      <c r="CI592" s="355"/>
      <c r="CJ592" s="355"/>
      <c r="CK592" s="355"/>
      <c r="CL592" s="355"/>
      <c r="CM592" s="355"/>
      <c r="CN592" s="356"/>
    </row>
    <row r="593" spans="2:92" ht="14.4" thickBot="1" x14ac:dyDescent="0.3">
      <c r="B59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3" s="1417"/>
      <c r="D593" s="1418"/>
      <c r="E593" s="1419"/>
      <c r="F593" s="1420" t="e">
        <f>VLOOKUP(TBL5_OptBen[[#This Row],[Option Type (defined list)]],'Option Typs_Grps'!B$2:C$47, 2, FALSE)</f>
        <v>#N/A</v>
      </c>
      <c r="G593" s="1417"/>
      <c r="H593" s="1418"/>
      <c r="I593" s="1421"/>
      <c r="J593" s="1422"/>
      <c r="K593" s="1423"/>
      <c r="L593" s="366"/>
      <c r="M593" s="366"/>
      <c r="N593" s="366"/>
      <c r="O593" s="1552"/>
      <c r="P593" s="1553"/>
      <c r="Q593" s="1554"/>
      <c r="R593" s="1392"/>
      <c r="S593" s="367"/>
      <c r="T593" s="367"/>
      <c r="U593" s="367"/>
      <c r="V593" s="367"/>
      <c r="W593" s="367"/>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c r="AS593" s="367"/>
      <c r="AT593" s="367"/>
      <c r="AU593" s="367"/>
      <c r="AV593" s="367"/>
      <c r="AW593" s="367"/>
      <c r="AX593" s="367"/>
      <c r="AY593" s="367"/>
      <c r="AZ593" s="367"/>
      <c r="BA593" s="367"/>
      <c r="BB593" s="367"/>
      <c r="BC593" s="367"/>
      <c r="BD593" s="367"/>
      <c r="BE593" s="367"/>
      <c r="BF593" s="367"/>
      <c r="BG593" s="367"/>
      <c r="BH593" s="367"/>
      <c r="BI593" s="367"/>
      <c r="BJ593" s="367"/>
      <c r="BK593" s="367"/>
      <c r="BL593" s="367"/>
      <c r="BM593" s="367"/>
      <c r="BN593" s="367"/>
      <c r="BO593" s="367"/>
      <c r="BP593" s="368"/>
      <c r="BQ593" s="355"/>
      <c r="BR593" s="355"/>
      <c r="BS593" s="355"/>
      <c r="BT593" s="355"/>
      <c r="BU593" s="355"/>
      <c r="BV593" s="355"/>
      <c r="BW593" s="355"/>
      <c r="BX593" s="355"/>
      <c r="BY593" s="355"/>
      <c r="BZ593" s="355"/>
      <c r="CA593" s="355"/>
      <c r="CB593" s="355"/>
      <c r="CC593" s="355"/>
      <c r="CD593" s="355"/>
      <c r="CE593" s="355"/>
      <c r="CF593" s="355"/>
      <c r="CG593" s="355"/>
      <c r="CH593" s="355"/>
      <c r="CI593" s="355"/>
      <c r="CJ593" s="355"/>
      <c r="CK593" s="355"/>
      <c r="CL593" s="355"/>
      <c r="CM593" s="355"/>
      <c r="CN593" s="356"/>
    </row>
    <row r="594" spans="2:92" ht="14.4" thickBot="1" x14ac:dyDescent="0.3">
      <c r="B59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4" s="1417"/>
      <c r="D594" s="1418"/>
      <c r="E594" s="1419"/>
      <c r="F594" s="1420" t="e">
        <f>VLOOKUP(TBL5_OptBen[[#This Row],[Option Type (defined list)]],'Option Typs_Grps'!B$2:C$47, 2, FALSE)</f>
        <v>#N/A</v>
      </c>
      <c r="G594" s="1417"/>
      <c r="H594" s="1418"/>
      <c r="I594" s="1421"/>
      <c r="J594" s="1422"/>
      <c r="K594" s="1423"/>
      <c r="L594" s="366"/>
      <c r="M594" s="366"/>
      <c r="N594" s="366"/>
      <c r="O594" s="1552"/>
      <c r="P594" s="1553"/>
      <c r="Q594" s="1554"/>
      <c r="R594" s="1392"/>
      <c r="S594" s="367"/>
      <c r="T594" s="367"/>
      <c r="U594" s="367"/>
      <c r="V594" s="367"/>
      <c r="W594" s="367"/>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c r="AS594" s="367"/>
      <c r="AT594" s="367"/>
      <c r="AU594" s="367"/>
      <c r="AV594" s="367"/>
      <c r="AW594" s="367"/>
      <c r="AX594" s="367"/>
      <c r="AY594" s="367"/>
      <c r="AZ594" s="367"/>
      <c r="BA594" s="367"/>
      <c r="BB594" s="367"/>
      <c r="BC594" s="367"/>
      <c r="BD594" s="367"/>
      <c r="BE594" s="367"/>
      <c r="BF594" s="367"/>
      <c r="BG594" s="367"/>
      <c r="BH594" s="367"/>
      <c r="BI594" s="367"/>
      <c r="BJ594" s="367"/>
      <c r="BK594" s="367"/>
      <c r="BL594" s="367"/>
      <c r="BM594" s="367"/>
      <c r="BN594" s="367"/>
      <c r="BO594" s="367"/>
      <c r="BP594" s="368"/>
      <c r="BQ594" s="355"/>
      <c r="BR594" s="355"/>
      <c r="BS594" s="355"/>
      <c r="BT594" s="355"/>
      <c r="BU594" s="355"/>
      <c r="BV594" s="355"/>
      <c r="BW594" s="355"/>
      <c r="BX594" s="355"/>
      <c r="BY594" s="355"/>
      <c r="BZ594" s="355"/>
      <c r="CA594" s="355"/>
      <c r="CB594" s="355"/>
      <c r="CC594" s="355"/>
      <c r="CD594" s="355"/>
      <c r="CE594" s="355"/>
      <c r="CF594" s="355"/>
      <c r="CG594" s="355"/>
      <c r="CH594" s="355"/>
      <c r="CI594" s="355"/>
      <c r="CJ594" s="355"/>
      <c r="CK594" s="355"/>
      <c r="CL594" s="355"/>
      <c r="CM594" s="355"/>
      <c r="CN594" s="356"/>
    </row>
    <row r="595" spans="2:92" ht="14.4" thickBot="1" x14ac:dyDescent="0.3">
      <c r="B59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5" s="1417"/>
      <c r="D595" s="1418"/>
      <c r="E595" s="1419"/>
      <c r="F595" s="1420" t="e">
        <f>VLOOKUP(TBL5_OptBen[[#This Row],[Option Type (defined list)]],'Option Typs_Grps'!B$2:C$47, 2, FALSE)</f>
        <v>#N/A</v>
      </c>
      <c r="G595" s="1417"/>
      <c r="H595" s="1418"/>
      <c r="I595" s="1421"/>
      <c r="J595" s="1422"/>
      <c r="K595" s="1423"/>
      <c r="L595" s="366"/>
      <c r="M595" s="366"/>
      <c r="N595" s="366"/>
      <c r="O595" s="1552"/>
      <c r="P595" s="1553"/>
      <c r="Q595" s="1554"/>
      <c r="R595" s="1392"/>
      <c r="S595" s="367"/>
      <c r="T595" s="367"/>
      <c r="U595" s="367"/>
      <c r="V595" s="367"/>
      <c r="W595" s="367"/>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c r="AS595" s="367"/>
      <c r="AT595" s="367"/>
      <c r="AU595" s="367"/>
      <c r="AV595" s="367"/>
      <c r="AW595" s="367"/>
      <c r="AX595" s="367"/>
      <c r="AY595" s="367"/>
      <c r="AZ595" s="367"/>
      <c r="BA595" s="367"/>
      <c r="BB595" s="367"/>
      <c r="BC595" s="367"/>
      <c r="BD595" s="367"/>
      <c r="BE595" s="367"/>
      <c r="BF595" s="367"/>
      <c r="BG595" s="367"/>
      <c r="BH595" s="367"/>
      <c r="BI595" s="367"/>
      <c r="BJ595" s="367"/>
      <c r="BK595" s="367"/>
      <c r="BL595" s="367"/>
      <c r="BM595" s="367"/>
      <c r="BN595" s="367"/>
      <c r="BO595" s="367"/>
      <c r="BP595" s="368"/>
      <c r="BQ595" s="355"/>
      <c r="BR595" s="355"/>
      <c r="BS595" s="355"/>
      <c r="BT595" s="355"/>
      <c r="BU595" s="355"/>
      <c r="BV595" s="355"/>
      <c r="BW595" s="355"/>
      <c r="BX595" s="355"/>
      <c r="BY595" s="355"/>
      <c r="BZ595" s="355"/>
      <c r="CA595" s="355"/>
      <c r="CB595" s="355"/>
      <c r="CC595" s="355"/>
      <c r="CD595" s="355"/>
      <c r="CE595" s="355"/>
      <c r="CF595" s="355"/>
      <c r="CG595" s="355"/>
      <c r="CH595" s="355"/>
      <c r="CI595" s="355"/>
      <c r="CJ595" s="355"/>
      <c r="CK595" s="355"/>
      <c r="CL595" s="355"/>
      <c r="CM595" s="355"/>
      <c r="CN595" s="356"/>
    </row>
    <row r="596" spans="2:92" ht="14.4" thickBot="1" x14ac:dyDescent="0.3">
      <c r="B59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6" s="1417"/>
      <c r="D596" s="1418"/>
      <c r="E596" s="1419"/>
      <c r="F596" s="1420" t="e">
        <f>VLOOKUP(TBL5_OptBen[[#This Row],[Option Type (defined list)]],'Option Typs_Grps'!B$2:C$47, 2, FALSE)</f>
        <v>#N/A</v>
      </c>
      <c r="G596" s="1417"/>
      <c r="H596" s="1418"/>
      <c r="I596" s="1421"/>
      <c r="J596" s="1422"/>
      <c r="K596" s="1423"/>
      <c r="L596" s="366"/>
      <c r="M596" s="366"/>
      <c r="N596" s="366"/>
      <c r="O596" s="1552"/>
      <c r="P596" s="1553"/>
      <c r="Q596" s="1554"/>
      <c r="R596" s="1392"/>
      <c r="S596" s="367"/>
      <c r="T596" s="367"/>
      <c r="U596" s="367"/>
      <c r="V596" s="367"/>
      <c r="W596" s="367"/>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c r="AS596" s="367"/>
      <c r="AT596" s="367"/>
      <c r="AU596" s="367"/>
      <c r="AV596" s="367"/>
      <c r="AW596" s="367"/>
      <c r="AX596" s="367"/>
      <c r="AY596" s="367"/>
      <c r="AZ596" s="367"/>
      <c r="BA596" s="367"/>
      <c r="BB596" s="367"/>
      <c r="BC596" s="367"/>
      <c r="BD596" s="367"/>
      <c r="BE596" s="367"/>
      <c r="BF596" s="367"/>
      <c r="BG596" s="367"/>
      <c r="BH596" s="367"/>
      <c r="BI596" s="367"/>
      <c r="BJ596" s="367"/>
      <c r="BK596" s="367"/>
      <c r="BL596" s="367"/>
      <c r="BM596" s="367"/>
      <c r="BN596" s="367"/>
      <c r="BO596" s="367"/>
      <c r="BP596" s="368"/>
      <c r="BQ596" s="355"/>
      <c r="BR596" s="355"/>
      <c r="BS596" s="355"/>
      <c r="BT596" s="355"/>
      <c r="BU596" s="355"/>
      <c r="BV596" s="355"/>
      <c r="BW596" s="355"/>
      <c r="BX596" s="355"/>
      <c r="BY596" s="355"/>
      <c r="BZ596" s="355"/>
      <c r="CA596" s="355"/>
      <c r="CB596" s="355"/>
      <c r="CC596" s="355"/>
      <c r="CD596" s="355"/>
      <c r="CE596" s="355"/>
      <c r="CF596" s="355"/>
      <c r="CG596" s="355"/>
      <c r="CH596" s="355"/>
      <c r="CI596" s="355"/>
      <c r="CJ596" s="355"/>
      <c r="CK596" s="355"/>
      <c r="CL596" s="355"/>
      <c r="CM596" s="355"/>
      <c r="CN596" s="356"/>
    </row>
    <row r="597" spans="2:92" ht="14.4" thickBot="1" x14ac:dyDescent="0.3">
      <c r="B59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7" s="1417"/>
      <c r="D597" s="1418"/>
      <c r="E597" s="1419"/>
      <c r="F597" s="1420" t="e">
        <f>VLOOKUP(TBL5_OptBen[[#This Row],[Option Type (defined list)]],'Option Typs_Grps'!B$2:C$47, 2, FALSE)</f>
        <v>#N/A</v>
      </c>
      <c r="G597" s="1417"/>
      <c r="H597" s="1418"/>
      <c r="I597" s="1421"/>
      <c r="J597" s="1422"/>
      <c r="K597" s="1423"/>
      <c r="L597" s="366"/>
      <c r="M597" s="366"/>
      <c r="N597" s="366"/>
      <c r="O597" s="1552"/>
      <c r="P597" s="1553"/>
      <c r="Q597" s="1554"/>
      <c r="R597" s="1392"/>
      <c r="S597" s="367"/>
      <c r="T597" s="367"/>
      <c r="U597" s="367"/>
      <c r="V597" s="367"/>
      <c r="W597" s="367"/>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c r="AS597" s="367"/>
      <c r="AT597" s="367"/>
      <c r="AU597" s="367"/>
      <c r="AV597" s="367"/>
      <c r="AW597" s="367"/>
      <c r="AX597" s="367"/>
      <c r="AY597" s="367"/>
      <c r="AZ597" s="367"/>
      <c r="BA597" s="367"/>
      <c r="BB597" s="367"/>
      <c r="BC597" s="367"/>
      <c r="BD597" s="367"/>
      <c r="BE597" s="367"/>
      <c r="BF597" s="367"/>
      <c r="BG597" s="367"/>
      <c r="BH597" s="367"/>
      <c r="BI597" s="367"/>
      <c r="BJ597" s="367"/>
      <c r="BK597" s="367"/>
      <c r="BL597" s="367"/>
      <c r="BM597" s="367"/>
      <c r="BN597" s="367"/>
      <c r="BO597" s="367"/>
      <c r="BP597" s="368"/>
      <c r="BQ597" s="355"/>
      <c r="BR597" s="355"/>
      <c r="BS597" s="355"/>
      <c r="BT597" s="355"/>
      <c r="BU597" s="355"/>
      <c r="BV597" s="355"/>
      <c r="BW597" s="355"/>
      <c r="BX597" s="355"/>
      <c r="BY597" s="355"/>
      <c r="BZ597" s="355"/>
      <c r="CA597" s="355"/>
      <c r="CB597" s="355"/>
      <c r="CC597" s="355"/>
      <c r="CD597" s="355"/>
      <c r="CE597" s="355"/>
      <c r="CF597" s="355"/>
      <c r="CG597" s="355"/>
      <c r="CH597" s="355"/>
      <c r="CI597" s="355"/>
      <c r="CJ597" s="355"/>
      <c r="CK597" s="355"/>
      <c r="CL597" s="355"/>
      <c r="CM597" s="355"/>
      <c r="CN597" s="356"/>
    </row>
    <row r="598" spans="2:92" ht="14.4" thickBot="1" x14ac:dyDescent="0.3">
      <c r="B59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8" s="1417"/>
      <c r="D598" s="1418"/>
      <c r="E598" s="1419"/>
      <c r="F598" s="1420" t="e">
        <f>VLOOKUP(TBL5_OptBen[[#This Row],[Option Type (defined list)]],'Option Typs_Grps'!B$2:C$47, 2, FALSE)</f>
        <v>#N/A</v>
      </c>
      <c r="G598" s="1417"/>
      <c r="H598" s="1418"/>
      <c r="I598" s="1421"/>
      <c r="J598" s="1422"/>
      <c r="K598" s="1423"/>
      <c r="L598" s="366"/>
      <c r="M598" s="366"/>
      <c r="N598" s="366"/>
      <c r="O598" s="1552"/>
      <c r="P598" s="1553"/>
      <c r="Q598" s="1554"/>
      <c r="R598" s="1392"/>
      <c r="S598" s="367"/>
      <c r="T598" s="367"/>
      <c r="U598" s="367"/>
      <c r="V598" s="367"/>
      <c r="W598" s="367"/>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c r="AS598" s="367"/>
      <c r="AT598" s="367"/>
      <c r="AU598" s="367"/>
      <c r="AV598" s="367"/>
      <c r="AW598" s="367"/>
      <c r="AX598" s="367"/>
      <c r="AY598" s="367"/>
      <c r="AZ598" s="367"/>
      <c r="BA598" s="367"/>
      <c r="BB598" s="367"/>
      <c r="BC598" s="367"/>
      <c r="BD598" s="367"/>
      <c r="BE598" s="367"/>
      <c r="BF598" s="367"/>
      <c r="BG598" s="367"/>
      <c r="BH598" s="367"/>
      <c r="BI598" s="367"/>
      <c r="BJ598" s="367"/>
      <c r="BK598" s="367"/>
      <c r="BL598" s="367"/>
      <c r="BM598" s="367"/>
      <c r="BN598" s="367"/>
      <c r="BO598" s="367"/>
      <c r="BP598" s="368"/>
      <c r="BQ598" s="355"/>
      <c r="BR598" s="355"/>
      <c r="BS598" s="355"/>
      <c r="BT598" s="355"/>
      <c r="BU598" s="355"/>
      <c r="BV598" s="355"/>
      <c r="BW598" s="355"/>
      <c r="BX598" s="355"/>
      <c r="BY598" s="355"/>
      <c r="BZ598" s="355"/>
      <c r="CA598" s="355"/>
      <c r="CB598" s="355"/>
      <c r="CC598" s="355"/>
      <c r="CD598" s="355"/>
      <c r="CE598" s="355"/>
      <c r="CF598" s="355"/>
      <c r="CG598" s="355"/>
      <c r="CH598" s="355"/>
      <c r="CI598" s="355"/>
      <c r="CJ598" s="355"/>
      <c r="CK598" s="355"/>
      <c r="CL598" s="355"/>
      <c r="CM598" s="355"/>
      <c r="CN598" s="356"/>
    </row>
    <row r="599" spans="2:92" ht="14.4" thickBot="1" x14ac:dyDescent="0.3">
      <c r="B59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599" s="1417"/>
      <c r="D599" s="1418"/>
      <c r="E599" s="1419"/>
      <c r="F599" s="1420" t="e">
        <f>VLOOKUP(TBL5_OptBen[[#This Row],[Option Type (defined list)]],'Option Typs_Grps'!B$2:C$47, 2, FALSE)</f>
        <v>#N/A</v>
      </c>
      <c r="G599" s="1417"/>
      <c r="H599" s="1418"/>
      <c r="I599" s="1421"/>
      <c r="J599" s="1422"/>
      <c r="K599" s="1423"/>
      <c r="L599" s="366"/>
      <c r="M599" s="366"/>
      <c r="N599" s="366"/>
      <c r="O599" s="1552"/>
      <c r="P599" s="1553"/>
      <c r="Q599" s="1554"/>
      <c r="R599" s="1392"/>
      <c r="S599" s="367"/>
      <c r="T599" s="367"/>
      <c r="U599" s="367"/>
      <c r="V599" s="367"/>
      <c r="W599" s="367"/>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c r="AS599" s="367"/>
      <c r="AT599" s="367"/>
      <c r="AU599" s="367"/>
      <c r="AV599" s="367"/>
      <c r="AW599" s="367"/>
      <c r="AX599" s="367"/>
      <c r="AY599" s="367"/>
      <c r="AZ599" s="367"/>
      <c r="BA599" s="367"/>
      <c r="BB599" s="367"/>
      <c r="BC599" s="367"/>
      <c r="BD599" s="367"/>
      <c r="BE599" s="367"/>
      <c r="BF599" s="367"/>
      <c r="BG599" s="367"/>
      <c r="BH599" s="367"/>
      <c r="BI599" s="367"/>
      <c r="BJ599" s="367"/>
      <c r="BK599" s="367"/>
      <c r="BL599" s="367"/>
      <c r="BM599" s="367"/>
      <c r="BN599" s="367"/>
      <c r="BO599" s="367"/>
      <c r="BP599" s="368"/>
      <c r="BQ599" s="355"/>
      <c r="BR599" s="355"/>
      <c r="BS599" s="355"/>
      <c r="BT599" s="355"/>
      <c r="BU599" s="355"/>
      <c r="BV599" s="355"/>
      <c r="BW599" s="355"/>
      <c r="BX599" s="355"/>
      <c r="BY599" s="355"/>
      <c r="BZ599" s="355"/>
      <c r="CA599" s="355"/>
      <c r="CB599" s="355"/>
      <c r="CC599" s="355"/>
      <c r="CD599" s="355"/>
      <c r="CE599" s="355"/>
      <c r="CF599" s="355"/>
      <c r="CG599" s="355"/>
      <c r="CH599" s="355"/>
      <c r="CI599" s="355"/>
      <c r="CJ599" s="355"/>
      <c r="CK599" s="355"/>
      <c r="CL599" s="355"/>
      <c r="CM599" s="355"/>
      <c r="CN599" s="356"/>
    </row>
    <row r="600" spans="2:92" ht="14.4" thickBot="1" x14ac:dyDescent="0.3">
      <c r="B60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0" s="1417"/>
      <c r="D600" s="1418"/>
      <c r="E600" s="1419"/>
      <c r="F600" s="1420" t="e">
        <f>VLOOKUP(TBL5_OptBen[[#This Row],[Option Type (defined list)]],'Option Typs_Grps'!B$2:C$47, 2, FALSE)</f>
        <v>#N/A</v>
      </c>
      <c r="G600" s="1417"/>
      <c r="H600" s="1418"/>
      <c r="I600" s="1421"/>
      <c r="J600" s="1422"/>
      <c r="K600" s="1423"/>
      <c r="L600" s="366"/>
      <c r="M600" s="366"/>
      <c r="N600" s="366"/>
      <c r="O600" s="1552"/>
      <c r="P600" s="1553"/>
      <c r="Q600" s="1554"/>
      <c r="R600" s="1392"/>
      <c r="S600" s="367"/>
      <c r="T600" s="367"/>
      <c r="U600" s="367"/>
      <c r="V600" s="367"/>
      <c r="W600" s="367"/>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c r="AS600" s="367"/>
      <c r="AT600" s="367"/>
      <c r="AU600" s="367"/>
      <c r="AV600" s="367"/>
      <c r="AW600" s="367"/>
      <c r="AX600" s="367"/>
      <c r="AY600" s="367"/>
      <c r="AZ600" s="367"/>
      <c r="BA600" s="367"/>
      <c r="BB600" s="367"/>
      <c r="BC600" s="367"/>
      <c r="BD600" s="367"/>
      <c r="BE600" s="367"/>
      <c r="BF600" s="367"/>
      <c r="BG600" s="367"/>
      <c r="BH600" s="367"/>
      <c r="BI600" s="367"/>
      <c r="BJ600" s="367"/>
      <c r="BK600" s="367"/>
      <c r="BL600" s="367"/>
      <c r="BM600" s="367"/>
      <c r="BN600" s="367"/>
      <c r="BO600" s="367"/>
      <c r="BP600" s="368"/>
      <c r="BQ600" s="355"/>
      <c r="BR600" s="355"/>
      <c r="BS600" s="355"/>
      <c r="BT600" s="355"/>
      <c r="BU600" s="355"/>
      <c r="BV600" s="355"/>
      <c r="BW600" s="355"/>
      <c r="BX600" s="355"/>
      <c r="BY600" s="355"/>
      <c r="BZ600" s="355"/>
      <c r="CA600" s="355"/>
      <c r="CB600" s="355"/>
      <c r="CC600" s="355"/>
      <c r="CD600" s="355"/>
      <c r="CE600" s="355"/>
      <c r="CF600" s="355"/>
      <c r="CG600" s="355"/>
      <c r="CH600" s="355"/>
      <c r="CI600" s="355"/>
      <c r="CJ600" s="355"/>
      <c r="CK600" s="355"/>
      <c r="CL600" s="355"/>
      <c r="CM600" s="355"/>
      <c r="CN600" s="356"/>
    </row>
    <row r="601" spans="2:92" ht="14.4" thickBot="1" x14ac:dyDescent="0.3">
      <c r="B60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1" s="1417"/>
      <c r="D601" s="1418"/>
      <c r="E601" s="1419"/>
      <c r="F601" s="1420" t="e">
        <f>VLOOKUP(TBL5_OptBen[[#This Row],[Option Type (defined list)]],'Option Typs_Grps'!B$2:C$47, 2, FALSE)</f>
        <v>#N/A</v>
      </c>
      <c r="G601" s="1417"/>
      <c r="H601" s="1418"/>
      <c r="I601" s="1421"/>
      <c r="J601" s="1422"/>
      <c r="K601" s="1423"/>
      <c r="L601" s="366"/>
      <c r="M601" s="366"/>
      <c r="N601" s="366"/>
      <c r="O601" s="1552"/>
      <c r="P601" s="1553"/>
      <c r="Q601" s="1554"/>
      <c r="R601" s="1392"/>
      <c r="S601" s="367"/>
      <c r="T601" s="367"/>
      <c r="U601" s="367"/>
      <c r="V601" s="367"/>
      <c r="W601" s="367"/>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c r="AS601" s="367"/>
      <c r="AT601" s="367"/>
      <c r="AU601" s="367"/>
      <c r="AV601" s="367"/>
      <c r="AW601" s="367"/>
      <c r="AX601" s="367"/>
      <c r="AY601" s="367"/>
      <c r="AZ601" s="367"/>
      <c r="BA601" s="367"/>
      <c r="BB601" s="367"/>
      <c r="BC601" s="367"/>
      <c r="BD601" s="367"/>
      <c r="BE601" s="367"/>
      <c r="BF601" s="367"/>
      <c r="BG601" s="367"/>
      <c r="BH601" s="367"/>
      <c r="BI601" s="367"/>
      <c r="BJ601" s="367"/>
      <c r="BK601" s="367"/>
      <c r="BL601" s="367"/>
      <c r="BM601" s="367"/>
      <c r="BN601" s="367"/>
      <c r="BO601" s="367"/>
      <c r="BP601" s="368"/>
      <c r="BQ601" s="355"/>
      <c r="BR601" s="355"/>
      <c r="BS601" s="355"/>
      <c r="BT601" s="355"/>
      <c r="BU601" s="355"/>
      <c r="BV601" s="355"/>
      <c r="BW601" s="355"/>
      <c r="BX601" s="355"/>
      <c r="BY601" s="355"/>
      <c r="BZ601" s="355"/>
      <c r="CA601" s="355"/>
      <c r="CB601" s="355"/>
      <c r="CC601" s="355"/>
      <c r="CD601" s="355"/>
      <c r="CE601" s="355"/>
      <c r="CF601" s="355"/>
      <c r="CG601" s="355"/>
      <c r="CH601" s="355"/>
      <c r="CI601" s="355"/>
      <c r="CJ601" s="355"/>
      <c r="CK601" s="355"/>
      <c r="CL601" s="355"/>
      <c r="CM601" s="355"/>
      <c r="CN601" s="356"/>
    </row>
    <row r="602" spans="2:92" ht="14.4" thickBot="1" x14ac:dyDescent="0.3">
      <c r="B60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2" s="1417"/>
      <c r="D602" s="1418"/>
      <c r="E602" s="1419"/>
      <c r="F602" s="1420" t="e">
        <f>VLOOKUP(TBL5_OptBen[[#This Row],[Option Type (defined list)]],'Option Typs_Grps'!B$2:C$47, 2, FALSE)</f>
        <v>#N/A</v>
      </c>
      <c r="G602" s="1417"/>
      <c r="H602" s="1418"/>
      <c r="I602" s="1421"/>
      <c r="J602" s="1422"/>
      <c r="K602" s="1423"/>
      <c r="L602" s="366"/>
      <c r="M602" s="366"/>
      <c r="N602" s="366"/>
      <c r="O602" s="1552"/>
      <c r="P602" s="1553"/>
      <c r="Q602" s="1554"/>
      <c r="R602" s="1392"/>
      <c r="S602" s="367"/>
      <c r="T602" s="367"/>
      <c r="U602" s="367"/>
      <c r="V602" s="367"/>
      <c r="W602" s="367"/>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c r="AS602" s="367"/>
      <c r="AT602" s="367"/>
      <c r="AU602" s="367"/>
      <c r="AV602" s="367"/>
      <c r="AW602" s="367"/>
      <c r="AX602" s="367"/>
      <c r="AY602" s="367"/>
      <c r="AZ602" s="367"/>
      <c r="BA602" s="367"/>
      <c r="BB602" s="367"/>
      <c r="BC602" s="367"/>
      <c r="BD602" s="367"/>
      <c r="BE602" s="367"/>
      <c r="BF602" s="367"/>
      <c r="BG602" s="367"/>
      <c r="BH602" s="367"/>
      <c r="BI602" s="367"/>
      <c r="BJ602" s="367"/>
      <c r="BK602" s="367"/>
      <c r="BL602" s="367"/>
      <c r="BM602" s="367"/>
      <c r="BN602" s="367"/>
      <c r="BO602" s="367"/>
      <c r="BP602" s="368"/>
      <c r="BQ602" s="355"/>
      <c r="BR602" s="355"/>
      <c r="BS602" s="355"/>
      <c r="BT602" s="355"/>
      <c r="BU602" s="355"/>
      <c r="BV602" s="355"/>
      <c r="BW602" s="355"/>
      <c r="BX602" s="355"/>
      <c r="BY602" s="355"/>
      <c r="BZ602" s="355"/>
      <c r="CA602" s="355"/>
      <c r="CB602" s="355"/>
      <c r="CC602" s="355"/>
      <c r="CD602" s="355"/>
      <c r="CE602" s="355"/>
      <c r="CF602" s="355"/>
      <c r="CG602" s="355"/>
      <c r="CH602" s="355"/>
      <c r="CI602" s="355"/>
      <c r="CJ602" s="355"/>
      <c r="CK602" s="355"/>
      <c r="CL602" s="355"/>
      <c r="CM602" s="355"/>
      <c r="CN602" s="356"/>
    </row>
    <row r="603" spans="2:92" ht="14.4" thickBot="1" x14ac:dyDescent="0.3">
      <c r="B60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3" s="1417"/>
      <c r="D603" s="1418"/>
      <c r="E603" s="1419"/>
      <c r="F603" s="1420" t="e">
        <f>VLOOKUP(TBL5_OptBen[[#This Row],[Option Type (defined list)]],'Option Typs_Grps'!B$2:C$47, 2, FALSE)</f>
        <v>#N/A</v>
      </c>
      <c r="G603" s="1417"/>
      <c r="H603" s="1418"/>
      <c r="I603" s="1421"/>
      <c r="J603" s="1422"/>
      <c r="K603" s="1423"/>
      <c r="L603" s="366"/>
      <c r="M603" s="366"/>
      <c r="N603" s="366"/>
      <c r="O603" s="1552"/>
      <c r="P603" s="1553"/>
      <c r="Q603" s="1554"/>
      <c r="R603" s="1392"/>
      <c r="S603" s="367"/>
      <c r="T603" s="367"/>
      <c r="U603" s="367"/>
      <c r="V603" s="367"/>
      <c r="W603" s="367"/>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c r="AS603" s="367"/>
      <c r="AT603" s="367"/>
      <c r="AU603" s="367"/>
      <c r="AV603" s="367"/>
      <c r="AW603" s="367"/>
      <c r="AX603" s="367"/>
      <c r="AY603" s="367"/>
      <c r="AZ603" s="367"/>
      <c r="BA603" s="367"/>
      <c r="BB603" s="367"/>
      <c r="BC603" s="367"/>
      <c r="BD603" s="367"/>
      <c r="BE603" s="367"/>
      <c r="BF603" s="367"/>
      <c r="BG603" s="367"/>
      <c r="BH603" s="367"/>
      <c r="BI603" s="367"/>
      <c r="BJ603" s="367"/>
      <c r="BK603" s="367"/>
      <c r="BL603" s="367"/>
      <c r="BM603" s="367"/>
      <c r="BN603" s="367"/>
      <c r="BO603" s="367"/>
      <c r="BP603" s="368"/>
      <c r="BQ603" s="355"/>
      <c r="BR603" s="355"/>
      <c r="BS603" s="355"/>
      <c r="BT603" s="355"/>
      <c r="BU603" s="355"/>
      <c r="BV603" s="355"/>
      <c r="BW603" s="355"/>
      <c r="BX603" s="355"/>
      <c r="BY603" s="355"/>
      <c r="BZ603" s="355"/>
      <c r="CA603" s="355"/>
      <c r="CB603" s="355"/>
      <c r="CC603" s="355"/>
      <c r="CD603" s="355"/>
      <c r="CE603" s="355"/>
      <c r="CF603" s="355"/>
      <c r="CG603" s="355"/>
      <c r="CH603" s="355"/>
      <c r="CI603" s="355"/>
      <c r="CJ603" s="355"/>
      <c r="CK603" s="355"/>
      <c r="CL603" s="355"/>
      <c r="CM603" s="355"/>
      <c r="CN603" s="356"/>
    </row>
    <row r="604" spans="2:92" ht="14.4" thickBot="1" x14ac:dyDescent="0.3">
      <c r="B60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4" s="1417"/>
      <c r="D604" s="1418"/>
      <c r="E604" s="1419"/>
      <c r="F604" s="1420" t="e">
        <f>VLOOKUP(TBL5_OptBen[[#This Row],[Option Type (defined list)]],'Option Typs_Grps'!B$2:C$47, 2, FALSE)</f>
        <v>#N/A</v>
      </c>
      <c r="G604" s="1417"/>
      <c r="H604" s="1418"/>
      <c r="I604" s="1421"/>
      <c r="J604" s="1422"/>
      <c r="K604" s="1423"/>
      <c r="L604" s="366"/>
      <c r="M604" s="366"/>
      <c r="N604" s="366"/>
      <c r="O604" s="1552"/>
      <c r="P604" s="1553"/>
      <c r="Q604" s="1554"/>
      <c r="R604" s="1392"/>
      <c r="S604" s="367"/>
      <c r="T604" s="367"/>
      <c r="U604" s="367"/>
      <c r="V604" s="367"/>
      <c r="W604" s="367"/>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c r="AS604" s="367"/>
      <c r="AT604" s="367"/>
      <c r="AU604" s="367"/>
      <c r="AV604" s="367"/>
      <c r="AW604" s="367"/>
      <c r="AX604" s="367"/>
      <c r="AY604" s="367"/>
      <c r="AZ604" s="367"/>
      <c r="BA604" s="367"/>
      <c r="BB604" s="367"/>
      <c r="BC604" s="367"/>
      <c r="BD604" s="367"/>
      <c r="BE604" s="367"/>
      <c r="BF604" s="367"/>
      <c r="BG604" s="367"/>
      <c r="BH604" s="367"/>
      <c r="BI604" s="367"/>
      <c r="BJ604" s="367"/>
      <c r="BK604" s="367"/>
      <c r="BL604" s="367"/>
      <c r="BM604" s="367"/>
      <c r="BN604" s="367"/>
      <c r="BO604" s="367"/>
      <c r="BP604" s="368"/>
      <c r="BQ604" s="355"/>
      <c r="BR604" s="355"/>
      <c r="BS604" s="355"/>
      <c r="BT604" s="355"/>
      <c r="BU604" s="355"/>
      <c r="BV604" s="355"/>
      <c r="BW604" s="355"/>
      <c r="BX604" s="355"/>
      <c r="BY604" s="355"/>
      <c r="BZ604" s="355"/>
      <c r="CA604" s="355"/>
      <c r="CB604" s="355"/>
      <c r="CC604" s="355"/>
      <c r="CD604" s="355"/>
      <c r="CE604" s="355"/>
      <c r="CF604" s="355"/>
      <c r="CG604" s="355"/>
      <c r="CH604" s="355"/>
      <c r="CI604" s="355"/>
      <c r="CJ604" s="355"/>
      <c r="CK604" s="355"/>
      <c r="CL604" s="355"/>
      <c r="CM604" s="355"/>
      <c r="CN604" s="356"/>
    </row>
    <row r="605" spans="2:92" ht="14.4" thickBot="1" x14ac:dyDescent="0.3">
      <c r="B60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5" s="1417"/>
      <c r="D605" s="1418"/>
      <c r="E605" s="1419"/>
      <c r="F605" s="1420" t="e">
        <f>VLOOKUP(TBL5_OptBen[[#This Row],[Option Type (defined list)]],'Option Typs_Grps'!B$2:C$47, 2, FALSE)</f>
        <v>#N/A</v>
      </c>
      <c r="G605" s="1417"/>
      <c r="H605" s="1418"/>
      <c r="I605" s="1421"/>
      <c r="J605" s="1422"/>
      <c r="K605" s="1423"/>
      <c r="L605" s="366"/>
      <c r="M605" s="366"/>
      <c r="N605" s="366"/>
      <c r="O605" s="1552"/>
      <c r="P605" s="1553"/>
      <c r="Q605" s="1554"/>
      <c r="R605" s="1392"/>
      <c r="S605" s="367"/>
      <c r="T605" s="367"/>
      <c r="U605" s="367"/>
      <c r="V605" s="367"/>
      <c r="W605" s="367"/>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c r="AS605" s="367"/>
      <c r="AT605" s="367"/>
      <c r="AU605" s="367"/>
      <c r="AV605" s="367"/>
      <c r="AW605" s="367"/>
      <c r="AX605" s="367"/>
      <c r="AY605" s="367"/>
      <c r="AZ605" s="367"/>
      <c r="BA605" s="367"/>
      <c r="BB605" s="367"/>
      <c r="BC605" s="367"/>
      <c r="BD605" s="367"/>
      <c r="BE605" s="367"/>
      <c r="BF605" s="367"/>
      <c r="BG605" s="367"/>
      <c r="BH605" s="367"/>
      <c r="BI605" s="367"/>
      <c r="BJ605" s="367"/>
      <c r="BK605" s="367"/>
      <c r="BL605" s="367"/>
      <c r="BM605" s="367"/>
      <c r="BN605" s="367"/>
      <c r="BO605" s="367"/>
      <c r="BP605" s="368"/>
      <c r="BQ605" s="355"/>
      <c r="BR605" s="355"/>
      <c r="BS605" s="355"/>
      <c r="BT605" s="355"/>
      <c r="BU605" s="355"/>
      <c r="BV605" s="355"/>
      <c r="BW605" s="355"/>
      <c r="BX605" s="355"/>
      <c r="BY605" s="355"/>
      <c r="BZ605" s="355"/>
      <c r="CA605" s="355"/>
      <c r="CB605" s="355"/>
      <c r="CC605" s="355"/>
      <c r="CD605" s="355"/>
      <c r="CE605" s="355"/>
      <c r="CF605" s="355"/>
      <c r="CG605" s="355"/>
      <c r="CH605" s="355"/>
      <c r="CI605" s="355"/>
      <c r="CJ605" s="355"/>
      <c r="CK605" s="355"/>
      <c r="CL605" s="355"/>
      <c r="CM605" s="355"/>
      <c r="CN605" s="356"/>
    </row>
    <row r="606" spans="2:92" ht="14.4" thickBot="1" x14ac:dyDescent="0.3">
      <c r="B60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6" s="1417"/>
      <c r="D606" s="1418"/>
      <c r="E606" s="1419"/>
      <c r="F606" s="1420" t="e">
        <f>VLOOKUP(TBL5_OptBen[[#This Row],[Option Type (defined list)]],'Option Typs_Grps'!B$2:C$47, 2, FALSE)</f>
        <v>#N/A</v>
      </c>
      <c r="G606" s="1417"/>
      <c r="H606" s="1418"/>
      <c r="I606" s="1421"/>
      <c r="J606" s="1422"/>
      <c r="K606" s="1423"/>
      <c r="L606" s="366"/>
      <c r="M606" s="366"/>
      <c r="N606" s="366"/>
      <c r="O606" s="1552"/>
      <c r="P606" s="1553"/>
      <c r="Q606" s="1554"/>
      <c r="R606" s="1392"/>
      <c r="S606" s="367"/>
      <c r="T606" s="367"/>
      <c r="U606" s="367"/>
      <c r="V606" s="367"/>
      <c r="W606" s="367"/>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c r="AS606" s="367"/>
      <c r="AT606" s="367"/>
      <c r="AU606" s="367"/>
      <c r="AV606" s="367"/>
      <c r="AW606" s="367"/>
      <c r="AX606" s="367"/>
      <c r="AY606" s="367"/>
      <c r="AZ606" s="367"/>
      <c r="BA606" s="367"/>
      <c r="BB606" s="367"/>
      <c r="BC606" s="367"/>
      <c r="BD606" s="367"/>
      <c r="BE606" s="367"/>
      <c r="BF606" s="367"/>
      <c r="BG606" s="367"/>
      <c r="BH606" s="367"/>
      <c r="BI606" s="367"/>
      <c r="BJ606" s="367"/>
      <c r="BK606" s="367"/>
      <c r="BL606" s="367"/>
      <c r="BM606" s="367"/>
      <c r="BN606" s="367"/>
      <c r="BO606" s="367"/>
      <c r="BP606" s="368"/>
      <c r="BQ606" s="355"/>
      <c r="BR606" s="355"/>
      <c r="BS606" s="355"/>
      <c r="BT606" s="355"/>
      <c r="BU606" s="355"/>
      <c r="BV606" s="355"/>
      <c r="BW606" s="355"/>
      <c r="BX606" s="355"/>
      <c r="BY606" s="355"/>
      <c r="BZ606" s="355"/>
      <c r="CA606" s="355"/>
      <c r="CB606" s="355"/>
      <c r="CC606" s="355"/>
      <c r="CD606" s="355"/>
      <c r="CE606" s="355"/>
      <c r="CF606" s="355"/>
      <c r="CG606" s="355"/>
      <c r="CH606" s="355"/>
      <c r="CI606" s="355"/>
      <c r="CJ606" s="355"/>
      <c r="CK606" s="355"/>
      <c r="CL606" s="355"/>
      <c r="CM606" s="355"/>
      <c r="CN606" s="356"/>
    </row>
    <row r="607" spans="2:92" ht="14.4" thickBot="1" x14ac:dyDescent="0.3">
      <c r="B60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7" s="1417"/>
      <c r="D607" s="1418"/>
      <c r="E607" s="1419"/>
      <c r="F607" s="1420" t="e">
        <f>VLOOKUP(TBL5_OptBen[[#This Row],[Option Type (defined list)]],'Option Typs_Grps'!B$2:C$47, 2, FALSE)</f>
        <v>#N/A</v>
      </c>
      <c r="G607" s="1417"/>
      <c r="H607" s="1418"/>
      <c r="I607" s="1421"/>
      <c r="J607" s="1422"/>
      <c r="K607" s="1423"/>
      <c r="L607" s="366"/>
      <c r="M607" s="366"/>
      <c r="N607" s="366"/>
      <c r="O607" s="1552"/>
      <c r="P607" s="1553"/>
      <c r="Q607" s="1554"/>
      <c r="R607" s="1392"/>
      <c r="S607" s="367"/>
      <c r="T607" s="367"/>
      <c r="U607" s="367"/>
      <c r="V607" s="367"/>
      <c r="W607" s="367"/>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c r="AS607" s="367"/>
      <c r="AT607" s="367"/>
      <c r="AU607" s="367"/>
      <c r="AV607" s="367"/>
      <c r="AW607" s="367"/>
      <c r="AX607" s="367"/>
      <c r="AY607" s="367"/>
      <c r="AZ607" s="367"/>
      <c r="BA607" s="367"/>
      <c r="BB607" s="367"/>
      <c r="BC607" s="367"/>
      <c r="BD607" s="367"/>
      <c r="BE607" s="367"/>
      <c r="BF607" s="367"/>
      <c r="BG607" s="367"/>
      <c r="BH607" s="367"/>
      <c r="BI607" s="367"/>
      <c r="BJ607" s="367"/>
      <c r="BK607" s="367"/>
      <c r="BL607" s="367"/>
      <c r="BM607" s="367"/>
      <c r="BN607" s="367"/>
      <c r="BO607" s="367"/>
      <c r="BP607" s="368"/>
      <c r="BQ607" s="355"/>
      <c r="BR607" s="355"/>
      <c r="BS607" s="355"/>
      <c r="BT607" s="355"/>
      <c r="BU607" s="355"/>
      <c r="BV607" s="355"/>
      <c r="BW607" s="355"/>
      <c r="BX607" s="355"/>
      <c r="BY607" s="355"/>
      <c r="BZ607" s="355"/>
      <c r="CA607" s="355"/>
      <c r="CB607" s="355"/>
      <c r="CC607" s="355"/>
      <c r="CD607" s="355"/>
      <c r="CE607" s="355"/>
      <c r="CF607" s="355"/>
      <c r="CG607" s="355"/>
      <c r="CH607" s="355"/>
      <c r="CI607" s="355"/>
      <c r="CJ607" s="355"/>
      <c r="CK607" s="355"/>
      <c r="CL607" s="355"/>
      <c r="CM607" s="355"/>
      <c r="CN607" s="356"/>
    </row>
    <row r="608" spans="2:92" ht="14.4" thickBot="1" x14ac:dyDescent="0.3">
      <c r="B60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8" s="1417"/>
      <c r="D608" s="1418"/>
      <c r="E608" s="1419"/>
      <c r="F608" s="1420" t="e">
        <f>VLOOKUP(TBL5_OptBen[[#This Row],[Option Type (defined list)]],'Option Typs_Grps'!B$2:C$47, 2, FALSE)</f>
        <v>#N/A</v>
      </c>
      <c r="G608" s="1417"/>
      <c r="H608" s="1418"/>
      <c r="I608" s="1421"/>
      <c r="J608" s="1422"/>
      <c r="K608" s="1423"/>
      <c r="L608" s="366"/>
      <c r="M608" s="366"/>
      <c r="N608" s="366"/>
      <c r="O608" s="1552"/>
      <c r="P608" s="1553"/>
      <c r="Q608" s="1554"/>
      <c r="R608" s="1392"/>
      <c r="S608" s="367"/>
      <c r="T608" s="367"/>
      <c r="U608" s="367"/>
      <c r="V608" s="367"/>
      <c r="W608" s="367"/>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c r="AS608" s="367"/>
      <c r="AT608" s="367"/>
      <c r="AU608" s="367"/>
      <c r="AV608" s="367"/>
      <c r="AW608" s="367"/>
      <c r="AX608" s="367"/>
      <c r="AY608" s="367"/>
      <c r="AZ608" s="367"/>
      <c r="BA608" s="367"/>
      <c r="BB608" s="367"/>
      <c r="BC608" s="367"/>
      <c r="BD608" s="367"/>
      <c r="BE608" s="367"/>
      <c r="BF608" s="367"/>
      <c r="BG608" s="367"/>
      <c r="BH608" s="367"/>
      <c r="BI608" s="367"/>
      <c r="BJ608" s="367"/>
      <c r="BK608" s="367"/>
      <c r="BL608" s="367"/>
      <c r="BM608" s="367"/>
      <c r="BN608" s="367"/>
      <c r="BO608" s="367"/>
      <c r="BP608" s="368"/>
      <c r="BQ608" s="355"/>
      <c r="BR608" s="355"/>
      <c r="BS608" s="355"/>
      <c r="BT608" s="355"/>
      <c r="BU608" s="355"/>
      <c r="BV608" s="355"/>
      <c r="BW608" s="355"/>
      <c r="BX608" s="355"/>
      <c r="BY608" s="355"/>
      <c r="BZ608" s="355"/>
      <c r="CA608" s="355"/>
      <c r="CB608" s="355"/>
      <c r="CC608" s="355"/>
      <c r="CD608" s="355"/>
      <c r="CE608" s="355"/>
      <c r="CF608" s="355"/>
      <c r="CG608" s="355"/>
      <c r="CH608" s="355"/>
      <c r="CI608" s="355"/>
      <c r="CJ608" s="355"/>
      <c r="CK608" s="355"/>
      <c r="CL608" s="355"/>
      <c r="CM608" s="355"/>
      <c r="CN608" s="356"/>
    </row>
    <row r="609" spans="2:92" ht="14.4" thickBot="1" x14ac:dyDescent="0.3">
      <c r="B60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09" s="1417"/>
      <c r="D609" s="1418"/>
      <c r="E609" s="1419"/>
      <c r="F609" s="1420" t="e">
        <f>VLOOKUP(TBL5_OptBen[[#This Row],[Option Type (defined list)]],'Option Typs_Grps'!B$2:C$47, 2, FALSE)</f>
        <v>#N/A</v>
      </c>
      <c r="G609" s="1417"/>
      <c r="H609" s="1418"/>
      <c r="I609" s="1421"/>
      <c r="J609" s="1422"/>
      <c r="K609" s="1423"/>
      <c r="L609" s="366"/>
      <c r="M609" s="366"/>
      <c r="N609" s="366"/>
      <c r="O609" s="1552"/>
      <c r="P609" s="1553"/>
      <c r="Q609" s="1554"/>
      <c r="R609" s="1392"/>
      <c r="S609" s="367"/>
      <c r="T609" s="367"/>
      <c r="U609" s="367"/>
      <c r="V609" s="367"/>
      <c r="W609" s="367"/>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c r="AS609" s="367"/>
      <c r="AT609" s="367"/>
      <c r="AU609" s="367"/>
      <c r="AV609" s="367"/>
      <c r="AW609" s="367"/>
      <c r="AX609" s="367"/>
      <c r="AY609" s="367"/>
      <c r="AZ609" s="367"/>
      <c r="BA609" s="367"/>
      <c r="BB609" s="367"/>
      <c r="BC609" s="367"/>
      <c r="BD609" s="367"/>
      <c r="BE609" s="367"/>
      <c r="BF609" s="367"/>
      <c r="BG609" s="367"/>
      <c r="BH609" s="367"/>
      <c r="BI609" s="367"/>
      <c r="BJ609" s="367"/>
      <c r="BK609" s="367"/>
      <c r="BL609" s="367"/>
      <c r="BM609" s="367"/>
      <c r="BN609" s="367"/>
      <c r="BO609" s="367"/>
      <c r="BP609" s="368"/>
      <c r="BQ609" s="355"/>
      <c r="BR609" s="355"/>
      <c r="BS609" s="355"/>
      <c r="BT609" s="355"/>
      <c r="BU609" s="355"/>
      <c r="BV609" s="355"/>
      <c r="BW609" s="355"/>
      <c r="BX609" s="355"/>
      <c r="BY609" s="355"/>
      <c r="BZ609" s="355"/>
      <c r="CA609" s="355"/>
      <c r="CB609" s="355"/>
      <c r="CC609" s="355"/>
      <c r="CD609" s="355"/>
      <c r="CE609" s="355"/>
      <c r="CF609" s="355"/>
      <c r="CG609" s="355"/>
      <c r="CH609" s="355"/>
      <c r="CI609" s="355"/>
      <c r="CJ609" s="355"/>
      <c r="CK609" s="355"/>
      <c r="CL609" s="355"/>
      <c r="CM609" s="355"/>
      <c r="CN609" s="356"/>
    </row>
    <row r="610" spans="2:92" ht="14.4" thickBot="1" x14ac:dyDescent="0.3">
      <c r="B61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0" s="1417"/>
      <c r="D610" s="1418"/>
      <c r="E610" s="1419"/>
      <c r="F610" s="1420" t="e">
        <f>VLOOKUP(TBL5_OptBen[[#This Row],[Option Type (defined list)]],'Option Typs_Grps'!B$2:C$47, 2, FALSE)</f>
        <v>#N/A</v>
      </c>
      <c r="G610" s="1417"/>
      <c r="H610" s="1418"/>
      <c r="I610" s="1421"/>
      <c r="J610" s="1422"/>
      <c r="K610" s="1423"/>
      <c r="L610" s="366"/>
      <c r="M610" s="366"/>
      <c r="N610" s="366"/>
      <c r="O610" s="1552"/>
      <c r="P610" s="1553"/>
      <c r="Q610" s="1554"/>
      <c r="R610" s="1392"/>
      <c r="S610" s="367"/>
      <c r="T610" s="367"/>
      <c r="U610" s="367"/>
      <c r="V610" s="367"/>
      <c r="W610" s="367"/>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c r="AS610" s="367"/>
      <c r="AT610" s="367"/>
      <c r="AU610" s="367"/>
      <c r="AV610" s="367"/>
      <c r="AW610" s="367"/>
      <c r="AX610" s="367"/>
      <c r="AY610" s="367"/>
      <c r="AZ610" s="367"/>
      <c r="BA610" s="367"/>
      <c r="BB610" s="367"/>
      <c r="BC610" s="367"/>
      <c r="BD610" s="367"/>
      <c r="BE610" s="367"/>
      <c r="BF610" s="367"/>
      <c r="BG610" s="367"/>
      <c r="BH610" s="367"/>
      <c r="BI610" s="367"/>
      <c r="BJ610" s="367"/>
      <c r="BK610" s="367"/>
      <c r="BL610" s="367"/>
      <c r="BM610" s="367"/>
      <c r="BN610" s="367"/>
      <c r="BO610" s="367"/>
      <c r="BP610" s="368"/>
      <c r="BQ610" s="355"/>
      <c r="BR610" s="355"/>
      <c r="BS610" s="355"/>
      <c r="BT610" s="355"/>
      <c r="BU610" s="355"/>
      <c r="BV610" s="355"/>
      <c r="BW610" s="355"/>
      <c r="BX610" s="355"/>
      <c r="BY610" s="355"/>
      <c r="BZ610" s="355"/>
      <c r="CA610" s="355"/>
      <c r="CB610" s="355"/>
      <c r="CC610" s="355"/>
      <c r="CD610" s="355"/>
      <c r="CE610" s="355"/>
      <c r="CF610" s="355"/>
      <c r="CG610" s="355"/>
      <c r="CH610" s="355"/>
      <c r="CI610" s="355"/>
      <c r="CJ610" s="355"/>
      <c r="CK610" s="355"/>
      <c r="CL610" s="355"/>
      <c r="CM610" s="355"/>
      <c r="CN610" s="356"/>
    </row>
    <row r="611" spans="2:92" ht="14.4" thickBot="1" x14ac:dyDescent="0.3">
      <c r="B61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1" s="1417"/>
      <c r="D611" s="1418"/>
      <c r="E611" s="1419"/>
      <c r="F611" s="1420" t="e">
        <f>VLOOKUP(TBL5_OptBen[[#This Row],[Option Type (defined list)]],'Option Typs_Grps'!B$2:C$47, 2, FALSE)</f>
        <v>#N/A</v>
      </c>
      <c r="G611" s="1417"/>
      <c r="H611" s="1418"/>
      <c r="I611" s="1421"/>
      <c r="J611" s="1422"/>
      <c r="K611" s="1423"/>
      <c r="L611" s="366"/>
      <c r="M611" s="366"/>
      <c r="N611" s="366"/>
      <c r="O611" s="1552"/>
      <c r="P611" s="1553"/>
      <c r="Q611" s="1554"/>
      <c r="R611" s="1392"/>
      <c r="S611" s="367"/>
      <c r="T611" s="367"/>
      <c r="U611" s="367"/>
      <c r="V611" s="367"/>
      <c r="W611" s="367"/>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c r="AS611" s="367"/>
      <c r="AT611" s="367"/>
      <c r="AU611" s="367"/>
      <c r="AV611" s="367"/>
      <c r="AW611" s="367"/>
      <c r="AX611" s="367"/>
      <c r="AY611" s="367"/>
      <c r="AZ611" s="367"/>
      <c r="BA611" s="367"/>
      <c r="BB611" s="367"/>
      <c r="BC611" s="367"/>
      <c r="BD611" s="367"/>
      <c r="BE611" s="367"/>
      <c r="BF611" s="367"/>
      <c r="BG611" s="367"/>
      <c r="BH611" s="367"/>
      <c r="BI611" s="367"/>
      <c r="BJ611" s="367"/>
      <c r="BK611" s="367"/>
      <c r="BL611" s="367"/>
      <c r="BM611" s="367"/>
      <c r="BN611" s="367"/>
      <c r="BO611" s="367"/>
      <c r="BP611" s="368"/>
      <c r="BQ611" s="355"/>
      <c r="BR611" s="355"/>
      <c r="BS611" s="355"/>
      <c r="BT611" s="355"/>
      <c r="BU611" s="355"/>
      <c r="BV611" s="355"/>
      <c r="BW611" s="355"/>
      <c r="BX611" s="355"/>
      <c r="BY611" s="355"/>
      <c r="BZ611" s="355"/>
      <c r="CA611" s="355"/>
      <c r="CB611" s="355"/>
      <c r="CC611" s="355"/>
      <c r="CD611" s="355"/>
      <c r="CE611" s="355"/>
      <c r="CF611" s="355"/>
      <c r="CG611" s="355"/>
      <c r="CH611" s="355"/>
      <c r="CI611" s="355"/>
      <c r="CJ611" s="355"/>
      <c r="CK611" s="355"/>
      <c r="CL611" s="355"/>
      <c r="CM611" s="355"/>
      <c r="CN611" s="356"/>
    </row>
    <row r="612" spans="2:92" ht="14.4" thickBot="1" x14ac:dyDescent="0.3">
      <c r="B61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2" s="1417"/>
      <c r="D612" s="1418"/>
      <c r="E612" s="1419"/>
      <c r="F612" s="1420" t="e">
        <f>VLOOKUP(TBL5_OptBen[[#This Row],[Option Type (defined list)]],'Option Typs_Grps'!B$2:C$47, 2, FALSE)</f>
        <v>#N/A</v>
      </c>
      <c r="G612" s="1417"/>
      <c r="H612" s="1418"/>
      <c r="I612" s="1421"/>
      <c r="J612" s="1422"/>
      <c r="K612" s="1423"/>
      <c r="L612" s="366"/>
      <c r="M612" s="366"/>
      <c r="N612" s="366"/>
      <c r="O612" s="1552"/>
      <c r="P612" s="1553"/>
      <c r="Q612" s="1554"/>
      <c r="R612" s="1392"/>
      <c r="S612" s="367"/>
      <c r="T612" s="367"/>
      <c r="U612" s="367"/>
      <c r="V612" s="367"/>
      <c r="W612" s="367"/>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c r="AS612" s="367"/>
      <c r="AT612" s="367"/>
      <c r="AU612" s="367"/>
      <c r="AV612" s="367"/>
      <c r="AW612" s="367"/>
      <c r="AX612" s="367"/>
      <c r="AY612" s="367"/>
      <c r="AZ612" s="367"/>
      <c r="BA612" s="367"/>
      <c r="BB612" s="367"/>
      <c r="BC612" s="367"/>
      <c r="BD612" s="367"/>
      <c r="BE612" s="367"/>
      <c r="BF612" s="367"/>
      <c r="BG612" s="367"/>
      <c r="BH612" s="367"/>
      <c r="BI612" s="367"/>
      <c r="BJ612" s="367"/>
      <c r="BK612" s="367"/>
      <c r="BL612" s="367"/>
      <c r="BM612" s="367"/>
      <c r="BN612" s="367"/>
      <c r="BO612" s="367"/>
      <c r="BP612" s="368"/>
      <c r="BQ612" s="355"/>
      <c r="BR612" s="355"/>
      <c r="BS612" s="355"/>
      <c r="BT612" s="355"/>
      <c r="BU612" s="355"/>
      <c r="BV612" s="355"/>
      <c r="BW612" s="355"/>
      <c r="BX612" s="355"/>
      <c r="BY612" s="355"/>
      <c r="BZ612" s="355"/>
      <c r="CA612" s="355"/>
      <c r="CB612" s="355"/>
      <c r="CC612" s="355"/>
      <c r="CD612" s="355"/>
      <c r="CE612" s="355"/>
      <c r="CF612" s="355"/>
      <c r="CG612" s="355"/>
      <c r="CH612" s="355"/>
      <c r="CI612" s="355"/>
      <c r="CJ612" s="355"/>
      <c r="CK612" s="355"/>
      <c r="CL612" s="355"/>
      <c r="CM612" s="355"/>
      <c r="CN612" s="356"/>
    </row>
    <row r="613" spans="2:92" ht="14.4" thickBot="1" x14ac:dyDescent="0.3">
      <c r="B61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3" s="1417"/>
      <c r="D613" s="1418"/>
      <c r="E613" s="1419"/>
      <c r="F613" s="1420" t="e">
        <f>VLOOKUP(TBL5_OptBen[[#This Row],[Option Type (defined list)]],'Option Typs_Grps'!B$2:C$47, 2, FALSE)</f>
        <v>#N/A</v>
      </c>
      <c r="G613" s="1417"/>
      <c r="H613" s="1418"/>
      <c r="I613" s="1421"/>
      <c r="J613" s="1422"/>
      <c r="K613" s="1423"/>
      <c r="L613" s="366"/>
      <c r="M613" s="366"/>
      <c r="N613" s="366"/>
      <c r="O613" s="1552"/>
      <c r="P613" s="1553"/>
      <c r="Q613" s="1554"/>
      <c r="R613" s="1392"/>
      <c r="S613" s="367"/>
      <c r="T613" s="367"/>
      <c r="U613" s="367"/>
      <c r="V613" s="367"/>
      <c r="W613" s="367"/>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c r="AS613" s="367"/>
      <c r="AT613" s="367"/>
      <c r="AU613" s="367"/>
      <c r="AV613" s="367"/>
      <c r="AW613" s="367"/>
      <c r="AX613" s="367"/>
      <c r="AY613" s="367"/>
      <c r="AZ613" s="367"/>
      <c r="BA613" s="367"/>
      <c r="BB613" s="367"/>
      <c r="BC613" s="367"/>
      <c r="BD613" s="367"/>
      <c r="BE613" s="367"/>
      <c r="BF613" s="367"/>
      <c r="BG613" s="367"/>
      <c r="BH613" s="367"/>
      <c r="BI613" s="367"/>
      <c r="BJ613" s="367"/>
      <c r="BK613" s="367"/>
      <c r="BL613" s="367"/>
      <c r="BM613" s="367"/>
      <c r="BN613" s="367"/>
      <c r="BO613" s="367"/>
      <c r="BP613" s="368"/>
      <c r="BQ613" s="355"/>
      <c r="BR613" s="355"/>
      <c r="BS613" s="355"/>
      <c r="BT613" s="355"/>
      <c r="BU613" s="355"/>
      <c r="BV613" s="355"/>
      <c r="BW613" s="355"/>
      <c r="BX613" s="355"/>
      <c r="BY613" s="355"/>
      <c r="BZ613" s="355"/>
      <c r="CA613" s="355"/>
      <c r="CB613" s="355"/>
      <c r="CC613" s="355"/>
      <c r="CD613" s="355"/>
      <c r="CE613" s="355"/>
      <c r="CF613" s="355"/>
      <c r="CG613" s="355"/>
      <c r="CH613" s="355"/>
      <c r="CI613" s="355"/>
      <c r="CJ613" s="355"/>
      <c r="CK613" s="355"/>
      <c r="CL613" s="355"/>
      <c r="CM613" s="355"/>
      <c r="CN613" s="356"/>
    </row>
    <row r="614" spans="2:92" ht="14.4" thickBot="1" x14ac:dyDescent="0.3">
      <c r="B61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4" s="1417"/>
      <c r="D614" s="1418"/>
      <c r="E614" s="1419"/>
      <c r="F614" s="1420" t="e">
        <f>VLOOKUP(TBL5_OptBen[[#This Row],[Option Type (defined list)]],'Option Typs_Grps'!B$2:C$47, 2, FALSE)</f>
        <v>#N/A</v>
      </c>
      <c r="G614" s="1417"/>
      <c r="H614" s="1418"/>
      <c r="I614" s="1421"/>
      <c r="J614" s="1422"/>
      <c r="K614" s="1423"/>
      <c r="L614" s="366"/>
      <c r="M614" s="366"/>
      <c r="N614" s="366"/>
      <c r="O614" s="1552"/>
      <c r="P614" s="1553"/>
      <c r="Q614" s="1554"/>
      <c r="R614" s="1392"/>
      <c r="S614" s="367"/>
      <c r="T614" s="367"/>
      <c r="U614" s="367"/>
      <c r="V614" s="367"/>
      <c r="W614" s="367"/>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c r="AS614" s="367"/>
      <c r="AT614" s="367"/>
      <c r="AU614" s="367"/>
      <c r="AV614" s="367"/>
      <c r="AW614" s="367"/>
      <c r="AX614" s="367"/>
      <c r="AY614" s="367"/>
      <c r="AZ614" s="367"/>
      <c r="BA614" s="367"/>
      <c r="BB614" s="367"/>
      <c r="BC614" s="367"/>
      <c r="BD614" s="367"/>
      <c r="BE614" s="367"/>
      <c r="BF614" s="367"/>
      <c r="BG614" s="367"/>
      <c r="BH614" s="367"/>
      <c r="BI614" s="367"/>
      <c r="BJ614" s="367"/>
      <c r="BK614" s="367"/>
      <c r="BL614" s="367"/>
      <c r="BM614" s="367"/>
      <c r="BN614" s="367"/>
      <c r="BO614" s="367"/>
      <c r="BP614" s="368"/>
      <c r="BQ614" s="355"/>
      <c r="BR614" s="355"/>
      <c r="BS614" s="355"/>
      <c r="BT614" s="355"/>
      <c r="BU614" s="355"/>
      <c r="BV614" s="355"/>
      <c r="BW614" s="355"/>
      <c r="BX614" s="355"/>
      <c r="BY614" s="355"/>
      <c r="BZ614" s="355"/>
      <c r="CA614" s="355"/>
      <c r="CB614" s="355"/>
      <c r="CC614" s="355"/>
      <c r="CD614" s="355"/>
      <c r="CE614" s="355"/>
      <c r="CF614" s="355"/>
      <c r="CG614" s="355"/>
      <c r="CH614" s="355"/>
      <c r="CI614" s="355"/>
      <c r="CJ614" s="355"/>
      <c r="CK614" s="355"/>
      <c r="CL614" s="355"/>
      <c r="CM614" s="355"/>
      <c r="CN614" s="356"/>
    </row>
    <row r="615" spans="2:92" ht="14.4" thickBot="1" x14ac:dyDescent="0.3">
      <c r="B61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5" s="1417"/>
      <c r="D615" s="1418"/>
      <c r="E615" s="1419"/>
      <c r="F615" s="1420" t="e">
        <f>VLOOKUP(TBL5_OptBen[[#This Row],[Option Type (defined list)]],'Option Typs_Grps'!B$2:C$47, 2, FALSE)</f>
        <v>#N/A</v>
      </c>
      <c r="G615" s="1417"/>
      <c r="H615" s="1418"/>
      <c r="I615" s="1421"/>
      <c r="J615" s="1422"/>
      <c r="K615" s="1423"/>
      <c r="L615" s="366"/>
      <c r="M615" s="366"/>
      <c r="N615" s="366"/>
      <c r="O615" s="1552"/>
      <c r="P615" s="1553"/>
      <c r="Q615" s="1554"/>
      <c r="R615" s="1392"/>
      <c r="S615" s="367"/>
      <c r="T615" s="367"/>
      <c r="U615" s="367"/>
      <c r="V615" s="367"/>
      <c r="W615" s="367"/>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c r="AS615" s="367"/>
      <c r="AT615" s="367"/>
      <c r="AU615" s="367"/>
      <c r="AV615" s="367"/>
      <c r="AW615" s="367"/>
      <c r="AX615" s="367"/>
      <c r="AY615" s="367"/>
      <c r="AZ615" s="367"/>
      <c r="BA615" s="367"/>
      <c r="BB615" s="367"/>
      <c r="BC615" s="367"/>
      <c r="BD615" s="367"/>
      <c r="BE615" s="367"/>
      <c r="BF615" s="367"/>
      <c r="BG615" s="367"/>
      <c r="BH615" s="367"/>
      <c r="BI615" s="367"/>
      <c r="BJ615" s="367"/>
      <c r="BK615" s="367"/>
      <c r="BL615" s="367"/>
      <c r="BM615" s="367"/>
      <c r="BN615" s="367"/>
      <c r="BO615" s="367"/>
      <c r="BP615" s="368"/>
      <c r="BQ615" s="355"/>
      <c r="BR615" s="355"/>
      <c r="BS615" s="355"/>
      <c r="BT615" s="355"/>
      <c r="BU615" s="355"/>
      <c r="BV615" s="355"/>
      <c r="BW615" s="355"/>
      <c r="BX615" s="355"/>
      <c r="BY615" s="355"/>
      <c r="BZ615" s="355"/>
      <c r="CA615" s="355"/>
      <c r="CB615" s="355"/>
      <c r="CC615" s="355"/>
      <c r="CD615" s="355"/>
      <c r="CE615" s="355"/>
      <c r="CF615" s="355"/>
      <c r="CG615" s="355"/>
      <c r="CH615" s="355"/>
      <c r="CI615" s="355"/>
      <c r="CJ615" s="355"/>
      <c r="CK615" s="355"/>
      <c r="CL615" s="355"/>
      <c r="CM615" s="355"/>
      <c r="CN615" s="356"/>
    </row>
    <row r="616" spans="2:92" ht="14.4" thickBot="1" x14ac:dyDescent="0.3">
      <c r="B61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6" s="1417"/>
      <c r="D616" s="1418"/>
      <c r="E616" s="1419"/>
      <c r="F616" s="1420" t="e">
        <f>VLOOKUP(TBL5_OptBen[[#This Row],[Option Type (defined list)]],'Option Typs_Grps'!B$2:C$47, 2, FALSE)</f>
        <v>#N/A</v>
      </c>
      <c r="G616" s="1417"/>
      <c r="H616" s="1418"/>
      <c r="I616" s="1421"/>
      <c r="J616" s="1422"/>
      <c r="K616" s="1423"/>
      <c r="L616" s="366"/>
      <c r="M616" s="366"/>
      <c r="N616" s="366"/>
      <c r="O616" s="1552"/>
      <c r="P616" s="1553"/>
      <c r="Q616" s="1554"/>
      <c r="R616" s="1392"/>
      <c r="S616" s="367"/>
      <c r="T616" s="367"/>
      <c r="U616" s="367"/>
      <c r="V616" s="367"/>
      <c r="W616" s="367"/>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c r="AS616" s="367"/>
      <c r="AT616" s="367"/>
      <c r="AU616" s="367"/>
      <c r="AV616" s="367"/>
      <c r="AW616" s="367"/>
      <c r="AX616" s="367"/>
      <c r="AY616" s="367"/>
      <c r="AZ616" s="367"/>
      <c r="BA616" s="367"/>
      <c r="BB616" s="367"/>
      <c r="BC616" s="367"/>
      <c r="BD616" s="367"/>
      <c r="BE616" s="367"/>
      <c r="BF616" s="367"/>
      <c r="BG616" s="367"/>
      <c r="BH616" s="367"/>
      <c r="BI616" s="367"/>
      <c r="BJ616" s="367"/>
      <c r="BK616" s="367"/>
      <c r="BL616" s="367"/>
      <c r="BM616" s="367"/>
      <c r="BN616" s="367"/>
      <c r="BO616" s="367"/>
      <c r="BP616" s="368"/>
      <c r="BQ616" s="355"/>
      <c r="BR616" s="355"/>
      <c r="BS616" s="355"/>
      <c r="BT616" s="355"/>
      <c r="BU616" s="355"/>
      <c r="BV616" s="355"/>
      <c r="BW616" s="355"/>
      <c r="BX616" s="355"/>
      <c r="BY616" s="355"/>
      <c r="BZ616" s="355"/>
      <c r="CA616" s="355"/>
      <c r="CB616" s="355"/>
      <c r="CC616" s="355"/>
      <c r="CD616" s="355"/>
      <c r="CE616" s="355"/>
      <c r="CF616" s="355"/>
      <c r="CG616" s="355"/>
      <c r="CH616" s="355"/>
      <c r="CI616" s="355"/>
      <c r="CJ616" s="355"/>
      <c r="CK616" s="355"/>
      <c r="CL616" s="355"/>
      <c r="CM616" s="355"/>
      <c r="CN616" s="356"/>
    </row>
    <row r="617" spans="2:92" ht="14.4" thickBot="1" x14ac:dyDescent="0.3">
      <c r="B61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7" s="1417"/>
      <c r="D617" s="1418"/>
      <c r="E617" s="1419"/>
      <c r="F617" s="1420" t="e">
        <f>VLOOKUP(TBL5_OptBen[[#This Row],[Option Type (defined list)]],'Option Typs_Grps'!B$2:C$47, 2, FALSE)</f>
        <v>#N/A</v>
      </c>
      <c r="G617" s="1417"/>
      <c r="H617" s="1418"/>
      <c r="I617" s="1421"/>
      <c r="J617" s="1422"/>
      <c r="K617" s="1423"/>
      <c r="L617" s="366"/>
      <c r="M617" s="366"/>
      <c r="N617" s="366"/>
      <c r="O617" s="1552"/>
      <c r="P617" s="1553"/>
      <c r="Q617" s="1554"/>
      <c r="R617" s="1392"/>
      <c r="S617" s="367"/>
      <c r="T617" s="367"/>
      <c r="U617" s="367"/>
      <c r="V617" s="367"/>
      <c r="W617" s="367"/>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c r="AS617" s="367"/>
      <c r="AT617" s="367"/>
      <c r="AU617" s="367"/>
      <c r="AV617" s="367"/>
      <c r="AW617" s="367"/>
      <c r="AX617" s="367"/>
      <c r="AY617" s="367"/>
      <c r="AZ617" s="367"/>
      <c r="BA617" s="367"/>
      <c r="BB617" s="367"/>
      <c r="BC617" s="367"/>
      <c r="BD617" s="367"/>
      <c r="BE617" s="367"/>
      <c r="BF617" s="367"/>
      <c r="BG617" s="367"/>
      <c r="BH617" s="367"/>
      <c r="BI617" s="367"/>
      <c r="BJ617" s="367"/>
      <c r="BK617" s="367"/>
      <c r="BL617" s="367"/>
      <c r="BM617" s="367"/>
      <c r="BN617" s="367"/>
      <c r="BO617" s="367"/>
      <c r="BP617" s="368"/>
      <c r="BQ617" s="355"/>
      <c r="BR617" s="355"/>
      <c r="BS617" s="355"/>
      <c r="BT617" s="355"/>
      <c r="BU617" s="355"/>
      <c r="BV617" s="355"/>
      <c r="BW617" s="355"/>
      <c r="BX617" s="355"/>
      <c r="BY617" s="355"/>
      <c r="BZ617" s="355"/>
      <c r="CA617" s="355"/>
      <c r="CB617" s="355"/>
      <c r="CC617" s="355"/>
      <c r="CD617" s="355"/>
      <c r="CE617" s="355"/>
      <c r="CF617" s="355"/>
      <c r="CG617" s="355"/>
      <c r="CH617" s="355"/>
      <c r="CI617" s="355"/>
      <c r="CJ617" s="355"/>
      <c r="CK617" s="355"/>
      <c r="CL617" s="355"/>
      <c r="CM617" s="355"/>
      <c r="CN617" s="356"/>
    </row>
    <row r="618" spans="2:92" ht="14.4" thickBot="1" x14ac:dyDescent="0.3">
      <c r="B61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8" s="1417"/>
      <c r="D618" s="1418"/>
      <c r="E618" s="1419"/>
      <c r="F618" s="1420" t="e">
        <f>VLOOKUP(TBL5_OptBen[[#This Row],[Option Type (defined list)]],'Option Typs_Grps'!B$2:C$47, 2, FALSE)</f>
        <v>#N/A</v>
      </c>
      <c r="G618" s="1417"/>
      <c r="H618" s="1418"/>
      <c r="I618" s="1421"/>
      <c r="J618" s="1422"/>
      <c r="K618" s="1423"/>
      <c r="L618" s="366"/>
      <c r="M618" s="366"/>
      <c r="N618" s="366"/>
      <c r="O618" s="1552"/>
      <c r="P618" s="1553"/>
      <c r="Q618" s="1554"/>
      <c r="R618" s="1392"/>
      <c r="S618" s="367"/>
      <c r="T618" s="367"/>
      <c r="U618" s="367"/>
      <c r="V618" s="367"/>
      <c r="W618" s="367"/>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c r="AS618" s="367"/>
      <c r="AT618" s="367"/>
      <c r="AU618" s="367"/>
      <c r="AV618" s="367"/>
      <c r="AW618" s="367"/>
      <c r="AX618" s="367"/>
      <c r="AY618" s="367"/>
      <c r="AZ618" s="367"/>
      <c r="BA618" s="367"/>
      <c r="BB618" s="367"/>
      <c r="BC618" s="367"/>
      <c r="BD618" s="367"/>
      <c r="BE618" s="367"/>
      <c r="BF618" s="367"/>
      <c r="BG618" s="367"/>
      <c r="BH618" s="367"/>
      <c r="BI618" s="367"/>
      <c r="BJ618" s="367"/>
      <c r="BK618" s="367"/>
      <c r="BL618" s="367"/>
      <c r="BM618" s="367"/>
      <c r="BN618" s="367"/>
      <c r="BO618" s="367"/>
      <c r="BP618" s="368"/>
      <c r="BQ618" s="355"/>
      <c r="BR618" s="355"/>
      <c r="BS618" s="355"/>
      <c r="BT618" s="355"/>
      <c r="BU618" s="355"/>
      <c r="BV618" s="355"/>
      <c r="BW618" s="355"/>
      <c r="BX618" s="355"/>
      <c r="BY618" s="355"/>
      <c r="BZ618" s="355"/>
      <c r="CA618" s="355"/>
      <c r="CB618" s="355"/>
      <c r="CC618" s="355"/>
      <c r="CD618" s="355"/>
      <c r="CE618" s="355"/>
      <c r="CF618" s="355"/>
      <c r="CG618" s="355"/>
      <c r="CH618" s="355"/>
      <c r="CI618" s="355"/>
      <c r="CJ618" s="355"/>
      <c r="CK618" s="355"/>
      <c r="CL618" s="355"/>
      <c r="CM618" s="355"/>
      <c r="CN618" s="356"/>
    </row>
    <row r="619" spans="2:92" ht="14.4" thickBot="1" x14ac:dyDescent="0.3">
      <c r="B61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19" s="1417"/>
      <c r="D619" s="1418"/>
      <c r="E619" s="1419"/>
      <c r="F619" s="1420" t="e">
        <f>VLOOKUP(TBL5_OptBen[[#This Row],[Option Type (defined list)]],'Option Typs_Grps'!B$2:C$47, 2, FALSE)</f>
        <v>#N/A</v>
      </c>
      <c r="G619" s="1417"/>
      <c r="H619" s="1418"/>
      <c r="I619" s="1421"/>
      <c r="J619" s="1422"/>
      <c r="K619" s="1423"/>
      <c r="L619" s="366"/>
      <c r="M619" s="366"/>
      <c r="N619" s="366"/>
      <c r="O619" s="1552"/>
      <c r="P619" s="1553"/>
      <c r="Q619" s="1554"/>
      <c r="R619" s="1392"/>
      <c r="S619" s="367"/>
      <c r="T619" s="367"/>
      <c r="U619" s="367"/>
      <c r="V619" s="367"/>
      <c r="W619" s="367"/>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c r="AS619" s="367"/>
      <c r="AT619" s="367"/>
      <c r="AU619" s="367"/>
      <c r="AV619" s="367"/>
      <c r="AW619" s="367"/>
      <c r="AX619" s="367"/>
      <c r="AY619" s="367"/>
      <c r="AZ619" s="367"/>
      <c r="BA619" s="367"/>
      <c r="BB619" s="367"/>
      <c r="BC619" s="367"/>
      <c r="BD619" s="367"/>
      <c r="BE619" s="367"/>
      <c r="BF619" s="367"/>
      <c r="BG619" s="367"/>
      <c r="BH619" s="367"/>
      <c r="BI619" s="367"/>
      <c r="BJ619" s="367"/>
      <c r="BK619" s="367"/>
      <c r="BL619" s="367"/>
      <c r="BM619" s="367"/>
      <c r="BN619" s="367"/>
      <c r="BO619" s="367"/>
      <c r="BP619" s="368"/>
      <c r="BQ619" s="355"/>
      <c r="BR619" s="355"/>
      <c r="BS619" s="355"/>
      <c r="BT619" s="355"/>
      <c r="BU619" s="355"/>
      <c r="BV619" s="355"/>
      <c r="BW619" s="355"/>
      <c r="BX619" s="355"/>
      <c r="BY619" s="355"/>
      <c r="BZ619" s="355"/>
      <c r="CA619" s="355"/>
      <c r="CB619" s="355"/>
      <c r="CC619" s="355"/>
      <c r="CD619" s="355"/>
      <c r="CE619" s="355"/>
      <c r="CF619" s="355"/>
      <c r="CG619" s="355"/>
      <c r="CH619" s="355"/>
      <c r="CI619" s="355"/>
      <c r="CJ619" s="355"/>
      <c r="CK619" s="355"/>
      <c r="CL619" s="355"/>
      <c r="CM619" s="355"/>
      <c r="CN619" s="356"/>
    </row>
    <row r="620" spans="2:92" ht="14.4" thickBot="1" x14ac:dyDescent="0.3">
      <c r="B62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0" s="1417"/>
      <c r="D620" s="1418"/>
      <c r="E620" s="1419"/>
      <c r="F620" s="1420" t="e">
        <f>VLOOKUP(TBL5_OptBen[[#This Row],[Option Type (defined list)]],'Option Typs_Grps'!B$2:C$47, 2, FALSE)</f>
        <v>#N/A</v>
      </c>
      <c r="G620" s="1417"/>
      <c r="H620" s="1418"/>
      <c r="I620" s="1421"/>
      <c r="J620" s="1422"/>
      <c r="K620" s="1423"/>
      <c r="L620" s="366"/>
      <c r="M620" s="366"/>
      <c r="N620" s="366"/>
      <c r="O620" s="1552"/>
      <c r="P620" s="1553"/>
      <c r="Q620" s="1554"/>
      <c r="R620" s="1392"/>
      <c r="S620" s="367"/>
      <c r="T620" s="367"/>
      <c r="U620" s="367"/>
      <c r="V620" s="367"/>
      <c r="W620" s="367"/>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c r="AS620" s="367"/>
      <c r="AT620" s="367"/>
      <c r="AU620" s="367"/>
      <c r="AV620" s="367"/>
      <c r="AW620" s="367"/>
      <c r="AX620" s="367"/>
      <c r="AY620" s="367"/>
      <c r="AZ620" s="367"/>
      <c r="BA620" s="367"/>
      <c r="BB620" s="367"/>
      <c r="BC620" s="367"/>
      <c r="BD620" s="367"/>
      <c r="BE620" s="367"/>
      <c r="BF620" s="367"/>
      <c r="BG620" s="367"/>
      <c r="BH620" s="367"/>
      <c r="BI620" s="367"/>
      <c r="BJ620" s="367"/>
      <c r="BK620" s="367"/>
      <c r="BL620" s="367"/>
      <c r="BM620" s="367"/>
      <c r="BN620" s="367"/>
      <c r="BO620" s="367"/>
      <c r="BP620" s="368"/>
      <c r="BQ620" s="355"/>
      <c r="BR620" s="355"/>
      <c r="BS620" s="355"/>
      <c r="BT620" s="355"/>
      <c r="BU620" s="355"/>
      <c r="BV620" s="355"/>
      <c r="BW620" s="355"/>
      <c r="BX620" s="355"/>
      <c r="BY620" s="355"/>
      <c r="BZ620" s="355"/>
      <c r="CA620" s="355"/>
      <c r="CB620" s="355"/>
      <c r="CC620" s="355"/>
      <c r="CD620" s="355"/>
      <c r="CE620" s="355"/>
      <c r="CF620" s="355"/>
      <c r="CG620" s="355"/>
      <c r="CH620" s="355"/>
      <c r="CI620" s="355"/>
      <c r="CJ620" s="355"/>
      <c r="CK620" s="355"/>
      <c r="CL620" s="355"/>
      <c r="CM620" s="355"/>
      <c r="CN620" s="356"/>
    </row>
    <row r="621" spans="2:92" ht="14.4" thickBot="1" x14ac:dyDescent="0.3">
      <c r="B62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1" s="1417"/>
      <c r="D621" s="1418"/>
      <c r="E621" s="1419"/>
      <c r="F621" s="1420" t="e">
        <f>VLOOKUP(TBL5_OptBen[[#This Row],[Option Type (defined list)]],'Option Typs_Grps'!B$2:C$47, 2, FALSE)</f>
        <v>#N/A</v>
      </c>
      <c r="G621" s="1417"/>
      <c r="H621" s="1418"/>
      <c r="I621" s="1421"/>
      <c r="J621" s="1422"/>
      <c r="K621" s="1423"/>
      <c r="L621" s="366"/>
      <c r="M621" s="366"/>
      <c r="N621" s="366"/>
      <c r="O621" s="1552"/>
      <c r="P621" s="1553"/>
      <c r="Q621" s="1554"/>
      <c r="R621" s="1392"/>
      <c r="S621" s="367"/>
      <c r="T621" s="367"/>
      <c r="U621" s="367"/>
      <c r="V621" s="367"/>
      <c r="W621" s="367"/>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c r="AS621" s="367"/>
      <c r="AT621" s="367"/>
      <c r="AU621" s="367"/>
      <c r="AV621" s="367"/>
      <c r="AW621" s="367"/>
      <c r="AX621" s="367"/>
      <c r="AY621" s="367"/>
      <c r="AZ621" s="367"/>
      <c r="BA621" s="367"/>
      <c r="BB621" s="367"/>
      <c r="BC621" s="367"/>
      <c r="BD621" s="367"/>
      <c r="BE621" s="367"/>
      <c r="BF621" s="367"/>
      <c r="BG621" s="367"/>
      <c r="BH621" s="367"/>
      <c r="BI621" s="367"/>
      <c r="BJ621" s="367"/>
      <c r="BK621" s="367"/>
      <c r="BL621" s="367"/>
      <c r="BM621" s="367"/>
      <c r="BN621" s="367"/>
      <c r="BO621" s="367"/>
      <c r="BP621" s="368"/>
      <c r="BQ621" s="355"/>
      <c r="BR621" s="355"/>
      <c r="BS621" s="355"/>
      <c r="BT621" s="355"/>
      <c r="BU621" s="355"/>
      <c r="BV621" s="355"/>
      <c r="BW621" s="355"/>
      <c r="BX621" s="355"/>
      <c r="BY621" s="355"/>
      <c r="BZ621" s="355"/>
      <c r="CA621" s="355"/>
      <c r="CB621" s="355"/>
      <c r="CC621" s="355"/>
      <c r="CD621" s="355"/>
      <c r="CE621" s="355"/>
      <c r="CF621" s="355"/>
      <c r="CG621" s="355"/>
      <c r="CH621" s="355"/>
      <c r="CI621" s="355"/>
      <c r="CJ621" s="355"/>
      <c r="CK621" s="355"/>
      <c r="CL621" s="355"/>
      <c r="CM621" s="355"/>
      <c r="CN621" s="356"/>
    </row>
    <row r="622" spans="2:92" ht="14.4" thickBot="1" x14ac:dyDescent="0.3">
      <c r="B62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2" s="1417"/>
      <c r="D622" s="1418"/>
      <c r="E622" s="1419"/>
      <c r="F622" s="1420" t="e">
        <f>VLOOKUP(TBL5_OptBen[[#This Row],[Option Type (defined list)]],'Option Typs_Grps'!B$2:C$47, 2, FALSE)</f>
        <v>#N/A</v>
      </c>
      <c r="G622" s="1417"/>
      <c r="H622" s="1418"/>
      <c r="I622" s="1421"/>
      <c r="J622" s="1422"/>
      <c r="K622" s="1423"/>
      <c r="L622" s="366"/>
      <c r="M622" s="366"/>
      <c r="N622" s="366"/>
      <c r="O622" s="1552"/>
      <c r="P622" s="1553"/>
      <c r="Q622" s="1554"/>
      <c r="R622" s="1392"/>
      <c r="S622" s="367"/>
      <c r="T622" s="367"/>
      <c r="U622" s="367"/>
      <c r="V622" s="367"/>
      <c r="W622" s="367"/>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c r="AS622" s="367"/>
      <c r="AT622" s="367"/>
      <c r="AU622" s="367"/>
      <c r="AV622" s="367"/>
      <c r="AW622" s="367"/>
      <c r="AX622" s="367"/>
      <c r="AY622" s="367"/>
      <c r="AZ622" s="367"/>
      <c r="BA622" s="367"/>
      <c r="BB622" s="367"/>
      <c r="BC622" s="367"/>
      <c r="BD622" s="367"/>
      <c r="BE622" s="367"/>
      <c r="BF622" s="367"/>
      <c r="BG622" s="367"/>
      <c r="BH622" s="367"/>
      <c r="BI622" s="367"/>
      <c r="BJ622" s="367"/>
      <c r="BK622" s="367"/>
      <c r="BL622" s="367"/>
      <c r="BM622" s="367"/>
      <c r="BN622" s="367"/>
      <c r="BO622" s="367"/>
      <c r="BP622" s="368"/>
      <c r="BQ622" s="355"/>
      <c r="BR622" s="355"/>
      <c r="BS622" s="355"/>
      <c r="BT622" s="355"/>
      <c r="BU622" s="355"/>
      <c r="BV622" s="355"/>
      <c r="BW622" s="355"/>
      <c r="BX622" s="355"/>
      <c r="BY622" s="355"/>
      <c r="BZ622" s="355"/>
      <c r="CA622" s="355"/>
      <c r="CB622" s="355"/>
      <c r="CC622" s="355"/>
      <c r="CD622" s="355"/>
      <c r="CE622" s="355"/>
      <c r="CF622" s="355"/>
      <c r="CG622" s="355"/>
      <c r="CH622" s="355"/>
      <c r="CI622" s="355"/>
      <c r="CJ622" s="355"/>
      <c r="CK622" s="355"/>
      <c r="CL622" s="355"/>
      <c r="CM622" s="355"/>
      <c r="CN622" s="356"/>
    </row>
    <row r="623" spans="2:92" ht="14.4" thickBot="1" x14ac:dyDescent="0.3">
      <c r="B62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3" s="1417"/>
      <c r="D623" s="1418"/>
      <c r="E623" s="1419"/>
      <c r="F623" s="1420" t="e">
        <f>VLOOKUP(TBL5_OptBen[[#This Row],[Option Type (defined list)]],'Option Typs_Grps'!B$2:C$47, 2, FALSE)</f>
        <v>#N/A</v>
      </c>
      <c r="G623" s="1417"/>
      <c r="H623" s="1418"/>
      <c r="I623" s="1421"/>
      <c r="J623" s="1422"/>
      <c r="K623" s="1423"/>
      <c r="L623" s="366"/>
      <c r="M623" s="366"/>
      <c r="N623" s="366"/>
      <c r="O623" s="1552"/>
      <c r="P623" s="1553"/>
      <c r="Q623" s="1554"/>
      <c r="R623" s="1392"/>
      <c r="S623" s="367"/>
      <c r="T623" s="367"/>
      <c r="U623" s="367"/>
      <c r="V623" s="367"/>
      <c r="W623" s="367"/>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c r="AS623" s="367"/>
      <c r="AT623" s="367"/>
      <c r="AU623" s="367"/>
      <c r="AV623" s="367"/>
      <c r="AW623" s="367"/>
      <c r="AX623" s="367"/>
      <c r="AY623" s="367"/>
      <c r="AZ623" s="367"/>
      <c r="BA623" s="367"/>
      <c r="BB623" s="367"/>
      <c r="BC623" s="367"/>
      <c r="BD623" s="367"/>
      <c r="BE623" s="367"/>
      <c r="BF623" s="367"/>
      <c r="BG623" s="367"/>
      <c r="BH623" s="367"/>
      <c r="BI623" s="367"/>
      <c r="BJ623" s="367"/>
      <c r="BK623" s="367"/>
      <c r="BL623" s="367"/>
      <c r="BM623" s="367"/>
      <c r="BN623" s="367"/>
      <c r="BO623" s="367"/>
      <c r="BP623" s="368"/>
      <c r="BQ623" s="355"/>
      <c r="BR623" s="355"/>
      <c r="BS623" s="355"/>
      <c r="BT623" s="355"/>
      <c r="BU623" s="355"/>
      <c r="BV623" s="355"/>
      <c r="BW623" s="355"/>
      <c r="BX623" s="355"/>
      <c r="BY623" s="355"/>
      <c r="BZ623" s="355"/>
      <c r="CA623" s="355"/>
      <c r="CB623" s="355"/>
      <c r="CC623" s="355"/>
      <c r="CD623" s="355"/>
      <c r="CE623" s="355"/>
      <c r="CF623" s="355"/>
      <c r="CG623" s="355"/>
      <c r="CH623" s="355"/>
      <c r="CI623" s="355"/>
      <c r="CJ623" s="355"/>
      <c r="CK623" s="355"/>
      <c r="CL623" s="355"/>
      <c r="CM623" s="355"/>
      <c r="CN623" s="356"/>
    </row>
    <row r="624" spans="2:92" ht="14.4" thickBot="1" x14ac:dyDescent="0.3">
      <c r="B62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4" s="1417"/>
      <c r="D624" s="1418"/>
      <c r="E624" s="1419"/>
      <c r="F624" s="1420" t="e">
        <f>VLOOKUP(TBL5_OptBen[[#This Row],[Option Type (defined list)]],'Option Typs_Grps'!B$2:C$47, 2, FALSE)</f>
        <v>#N/A</v>
      </c>
      <c r="G624" s="1417"/>
      <c r="H624" s="1418"/>
      <c r="I624" s="1421"/>
      <c r="J624" s="1422"/>
      <c r="K624" s="1423"/>
      <c r="L624" s="366"/>
      <c r="M624" s="366"/>
      <c r="N624" s="366"/>
      <c r="O624" s="1552"/>
      <c r="P624" s="1553"/>
      <c r="Q624" s="1554"/>
      <c r="R624" s="1392"/>
      <c r="S624" s="367"/>
      <c r="T624" s="367"/>
      <c r="U624" s="367"/>
      <c r="V624" s="367"/>
      <c r="W624" s="367"/>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c r="AS624" s="367"/>
      <c r="AT624" s="367"/>
      <c r="AU624" s="367"/>
      <c r="AV624" s="367"/>
      <c r="AW624" s="367"/>
      <c r="AX624" s="367"/>
      <c r="AY624" s="367"/>
      <c r="AZ624" s="367"/>
      <c r="BA624" s="367"/>
      <c r="BB624" s="367"/>
      <c r="BC624" s="367"/>
      <c r="BD624" s="367"/>
      <c r="BE624" s="367"/>
      <c r="BF624" s="367"/>
      <c r="BG624" s="367"/>
      <c r="BH624" s="367"/>
      <c r="BI624" s="367"/>
      <c r="BJ624" s="367"/>
      <c r="BK624" s="367"/>
      <c r="BL624" s="367"/>
      <c r="BM624" s="367"/>
      <c r="BN624" s="367"/>
      <c r="BO624" s="367"/>
      <c r="BP624" s="368"/>
      <c r="BQ624" s="355"/>
      <c r="BR624" s="355"/>
      <c r="BS624" s="355"/>
      <c r="BT624" s="355"/>
      <c r="BU624" s="355"/>
      <c r="BV624" s="355"/>
      <c r="BW624" s="355"/>
      <c r="BX624" s="355"/>
      <c r="BY624" s="355"/>
      <c r="BZ624" s="355"/>
      <c r="CA624" s="355"/>
      <c r="CB624" s="355"/>
      <c r="CC624" s="355"/>
      <c r="CD624" s="355"/>
      <c r="CE624" s="355"/>
      <c r="CF624" s="355"/>
      <c r="CG624" s="355"/>
      <c r="CH624" s="355"/>
      <c r="CI624" s="355"/>
      <c r="CJ624" s="355"/>
      <c r="CK624" s="355"/>
      <c r="CL624" s="355"/>
      <c r="CM624" s="355"/>
      <c r="CN624" s="356"/>
    </row>
    <row r="625" spans="2:92" ht="14.4" thickBot="1" x14ac:dyDescent="0.3">
      <c r="B62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5" s="1417"/>
      <c r="D625" s="1418"/>
      <c r="E625" s="1419"/>
      <c r="F625" s="1420" t="e">
        <f>VLOOKUP(TBL5_OptBen[[#This Row],[Option Type (defined list)]],'Option Typs_Grps'!B$2:C$47, 2, FALSE)</f>
        <v>#N/A</v>
      </c>
      <c r="G625" s="1417"/>
      <c r="H625" s="1418"/>
      <c r="I625" s="1421"/>
      <c r="J625" s="1422"/>
      <c r="K625" s="1423"/>
      <c r="L625" s="366"/>
      <c r="M625" s="366"/>
      <c r="N625" s="366"/>
      <c r="O625" s="1552"/>
      <c r="P625" s="1553"/>
      <c r="Q625" s="1554"/>
      <c r="R625" s="1392"/>
      <c r="S625" s="367"/>
      <c r="T625" s="367"/>
      <c r="U625" s="367"/>
      <c r="V625" s="367"/>
      <c r="W625" s="367"/>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c r="AS625" s="367"/>
      <c r="AT625" s="367"/>
      <c r="AU625" s="367"/>
      <c r="AV625" s="367"/>
      <c r="AW625" s="367"/>
      <c r="AX625" s="367"/>
      <c r="AY625" s="367"/>
      <c r="AZ625" s="367"/>
      <c r="BA625" s="367"/>
      <c r="BB625" s="367"/>
      <c r="BC625" s="367"/>
      <c r="BD625" s="367"/>
      <c r="BE625" s="367"/>
      <c r="BF625" s="367"/>
      <c r="BG625" s="367"/>
      <c r="BH625" s="367"/>
      <c r="BI625" s="367"/>
      <c r="BJ625" s="367"/>
      <c r="BK625" s="367"/>
      <c r="BL625" s="367"/>
      <c r="BM625" s="367"/>
      <c r="BN625" s="367"/>
      <c r="BO625" s="367"/>
      <c r="BP625" s="368"/>
      <c r="BQ625" s="355"/>
      <c r="BR625" s="355"/>
      <c r="BS625" s="355"/>
      <c r="BT625" s="355"/>
      <c r="BU625" s="355"/>
      <c r="BV625" s="355"/>
      <c r="BW625" s="355"/>
      <c r="BX625" s="355"/>
      <c r="BY625" s="355"/>
      <c r="BZ625" s="355"/>
      <c r="CA625" s="355"/>
      <c r="CB625" s="355"/>
      <c r="CC625" s="355"/>
      <c r="CD625" s="355"/>
      <c r="CE625" s="355"/>
      <c r="CF625" s="355"/>
      <c r="CG625" s="355"/>
      <c r="CH625" s="355"/>
      <c r="CI625" s="355"/>
      <c r="CJ625" s="355"/>
      <c r="CK625" s="355"/>
      <c r="CL625" s="355"/>
      <c r="CM625" s="355"/>
      <c r="CN625" s="356"/>
    </row>
    <row r="626" spans="2:92" ht="14.4" thickBot="1" x14ac:dyDescent="0.3">
      <c r="B62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6" s="1417"/>
      <c r="D626" s="1418"/>
      <c r="E626" s="1419"/>
      <c r="F626" s="1420" t="e">
        <f>VLOOKUP(TBL5_OptBen[[#This Row],[Option Type (defined list)]],'Option Typs_Grps'!B$2:C$47, 2, FALSE)</f>
        <v>#N/A</v>
      </c>
      <c r="G626" s="1417"/>
      <c r="H626" s="1418"/>
      <c r="I626" s="1421"/>
      <c r="J626" s="1422"/>
      <c r="K626" s="1423"/>
      <c r="L626" s="366"/>
      <c r="M626" s="366"/>
      <c r="N626" s="366"/>
      <c r="O626" s="1552"/>
      <c r="P626" s="1553"/>
      <c r="Q626" s="1554"/>
      <c r="R626" s="1392"/>
      <c r="S626" s="367"/>
      <c r="T626" s="367"/>
      <c r="U626" s="367"/>
      <c r="V626" s="367"/>
      <c r="W626" s="367"/>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c r="AS626" s="367"/>
      <c r="AT626" s="367"/>
      <c r="AU626" s="367"/>
      <c r="AV626" s="367"/>
      <c r="AW626" s="367"/>
      <c r="AX626" s="367"/>
      <c r="AY626" s="367"/>
      <c r="AZ626" s="367"/>
      <c r="BA626" s="367"/>
      <c r="BB626" s="367"/>
      <c r="BC626" s="367"/>
      <c r="BD626" s="367"/>
      <c r="BE626" s="367"/>
      <c r="BF626" s="367"/>
      <c r="BG626" s="367"/>
      <c r="BH626" s="367"/>
      <c r="BI626" s="367"/>
      <c r="BJ626" s="367"/>
      <c r="BK626" s="367"/>
      <c r="BL626" s="367"/>
      <c r="BM626" s="367"/>
      <c r="BN626" s="367"/>
      <c r="BO626" s="367"/>
      <c r="BP626" s="368"/>
      <c r="BQ626" s="355"/>
      <c r="BR626" s="355"/>
      <c r="BS626" s="355"/>
      <c r="BT626" s="355"/>
      <c r="BU626" s="355"/>
      <c r="BV626" s="355"/>
      <c r="BW626" s="355"/>
      <c r="BX626" s="355"/>
      <c r="BY626" s="355"/>
      <c r="BZ626" s="355"/>
      <c r="CA626" s="355"/>
      <c r="CB626" s="355"/>
      <c r="CC626" s="355"/>
      <c r="CD626" s="355"/>
      <c r="CE626" s="355"/>
      <c r="CF626" s="355"/>
      <c r="CG626" s="355"/>
      <c r="CH626" s="355"/>
      <c r="CI626" s="355"/>
      <c r="CJ626" s="355"/>
      <c r="CK626" s="355"/>
      <c r="CL626" s="355"/>
      <c r="CM626" s="355"/>
      <c r="CN626" s="356"/>
    </row>
    <row r="627" spans="2:92" ht="14.4" thickBot="1" x14ac:dyDescent="0.3">
      <c r="B62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7" s="1417"/>
      <c r="D627" s="1418"/>
      <c r="E627" s="1419"/>
      <c r="F627" s="1420" t="e">
        <f>VLOOKUP(TBL5_OptBen[[#This Row],[Option Type (defined list)]],'Option Typs_Grps'!B$2:C$47, 2, FALSE)</f>
        <v>#N/A</v>
      </c>
      <c r="G627" s="1417"/>
      <c r="H627" s="1418"/>
      <c r="I627" s="1421"/>
      <c r="J627" s="1422"/>
      <c r="K627" s="1423"/>
      <c r="L627" s="366"/>
      <c r="M627" s="366"/>
      <c r="N627" s="366"/>
      <c r="O627" s="1552"/>
      <c r="P627" s="1553"/>
      <c r="Q627" s="1554"/>
      <c r="R627" s="1392"/>
      <c r="S627" s="367"/>
      <c r="T627" s="367"/>
      <c r="U627" s="367"/>
      <c r="V627" s="367"/>
      <c r="W627" s="367"/>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c r="AS627" s="367"/>
      <c r="AT627" s="367"/>
      <c r="AU627" s="367"/>
      <c r="AV627" s="367"/>
      <c r="AW627" s="367"/>
      <c r="AX627" s="367"/>
      <c r="AY627" s="367"/>
      <c r="AZ627" s="367"/>
      <c r="BA627" s="367"/>
      <c r="BB627" s="367"/>
      <c r="BC627" s="367"/>
      <c r="BD627" s="367"/>
      <c r="BE627" s="367"/>
      <c r="BF627" s="367"/>
      <c r="BG627" s="367"/>
      <c r="BH627" s="367"/>
      <c r="BI627" s="367"/>
      <c r="BJ627" s="367"/>
      <c r="BK627" s="367"/>
      <c r="BL627" s="367"/>
      <c r="BM627" s="367"/>
      <c r="BN627" s="367"/>
      <c r="BO627" s="367"/>
      <c r="BP627" s="368"/>
      <c r="BQ627" s="355"/>
      <c r="BR627" s="355"/>
      <c r="BS627" s="355"/>
      <c r="BT627" s="355"/>
      <c r="BU627" s="355"/>
      <c r="BV627" s="355"/>
      <c r="BW627" s="355"/>
      <c r="BX627" s="355"/>
      <c r="BY627" s="355"/>
      <c r="BZ627" s="355"/>
      <c r="CA627" s="355"/>
      <c r="CB627" s="355"/>
      <c r="CC627" s="355"/>
      <c r="CD627" s="355"/>
      <c r="CE627" s="355"/>
      <c r="CF627" s="355"/>
      <c r="CG627" s="355"/>
      <c r="CH627" s="355"/>
      <c r="CI627" s="355"/>
      <c r="CJ627" s="355"/>
      <c r="CK627" s="355"/>
      <c r="CL627" s="355"/>
      <c r="CM627" s="355"/>
      <c r="CN627" s="356"/>
    </row>
    <row r="628" spans="2:92" ht="14.4" thickBot="1" x14ac:dyDescent="0.3">
      <c r="B62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8" s="1417"/>
      <c r="D628" s="1418"/>
      <c r="E628" s="1419"/>
      <c r="F628" s="1420" t="e">
        <f>VLOOKUP(TBL5_OptBen[[#This Row],[Option Type (defined list)]],'Option Typs_Grps'!B$2:C$47, 2, FALSE)</f>
        <v>#N/A</v>
      </c>
      <c r="G628" s="1417"/>
      <c r="H628" s="1418"/>
      <c r="I628" s="1421"/>
      <c r="J628" s="1422"/>
      <c r="K628" s="1423"/>
      <c r="L628" s="366"/>
      <c r="M628" s="366"/>
      <c r="N628" s="366"/>
      <c r="O628" s="1552"/>
      <c r="P628" s="1553"/>
      <c r="Q628" s="1554"/>
      <c r="R628" s="1392"/>
      <c r="S628" s="367"/>
      <c r="T628" s="367"/>
      <c r="U628" s="367"/>
      <c r="V628" s="367"/>
      <c r="W628" s="367"/>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c r="AS628" s="367"/>
      <c r="AT628" s="367"/>
      <c r="AU628" s="367"/>
      <c r="AV628" s="367"/>
      <c r="AW628" s="367"/>
      <c r="AX628" s="367"/>
      <c r="AY628" s="367"/>
      <c r="AZ628" s="367"/>
      <c r="BA628" s="367"/>
      <c r="BB628" s="367"/>
      <c r="BC628" s="367"/>
      <c r="BD628" s="367"/>
      <c r="BE628" s="367"/>
      <c r="BF628" s="367"/>
      <c r="BG628" s="367"/>
      <c r="BH628" s="367"/>
      <c r="BI628" s="367"/>
      <c r="BJ628" s="367"/>
      <c r="BK628" s="367"/>
      <c r="BL628" s="367"/>
      <c r="BM628" s="367"/>
      <c r="BN628" s="367"/>
      <c r="BO628" s="367"/>
      <c r="BP628" s="368"/>
      <c r="BQ628" s="355"/>
      <c r="BR628" s="355"/>
      <c r="BS628" s="355"/>
      <c r="BT628" s="355"/>
      <c r="BU628" s="355"/>
      <c r="BV628" s="355"/>
      <c r="BW628" s="355"/>
      <c r="BX628" s="355"/>
      <c r="BY628" s="355"/>
      <c r="BZ628" s="355"/>
      <c r="CA628" s="355"/>
      <c r="CB628" s="355"/>
      <c r="CC628" s="355"/>
      <c r="CD628" s="355"/>
      <c r="CE628" s="355"/>
      <c r="CF628" s="355"/>
      <c r="CG628" s="355"/>
      <c r="CH628" s="355"/>
      <c r="CI628" s="355"/>
      <c r="CJ628" s="355"/>
      <c r="CK628" s="355"/>
      <c r="CL628" s="355"/>
      <c r="CM628" s="355"/>
      <c r="CN628" s="356"/>
    </row>
    <row r="629" spans="2:92" ht="14.4" thickBot="1" x14ac:dyDescent="0.3">
      <c r="B62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29" s="1417"/>
      <c r="D629" s="1418"/>
      <c r="E629" s="1419"/>
      <c r="F629" s="1420" t="e">
        <f>VLOOKUP(TBL5_OptBen[[#This Row],[Option Type (defined list)]],'Option Typs_Grps'!B$2:C$47, 2, FALSE)</f>
        <v>#N/A</v>
      </c>
      <c r="G629" s="1417"/>
      <c r="H629" s="1418"/>
      <c r="I629" s="1421"/>
      <c r="J629" s="1422"/>
      <c r="K629" s="1423"/>
      <c r="L629" s="366"/>
      <c r="M629" s="366"/>
      <c r="N629" s="366"/>
      <c r="O629" s="1552"/>
      <c r="P629" s="1553"/>
      <c r="Q629" s="1554"/>
      <c r="R629" s="1392"/>
      <c r="S629" s="367"/>
      <c r="T629" s="367"/>
      <c r="U629" s="367"/>
      <c r="V629" s="367"/>
      <c r="W629" s="367"/>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c r="AS629" s="367"/>
      <c r="AT629" s="367"/>
      <c r="AU629" s="367"/>
      <c r="AV629" s="367"/>
      <c r="AW629" s="367"/>
      <c r="AX629" s="367"/>
      <c r="AY629" s="367"/>
      <c r="AZ629" s="367"/>
      <c r="BA629" s="367"/>
      <c r="BB629" s="367"/>
      <c r="BC629" s="367"/>
      <c r="BD629" s="367"/>
      <c r="BE629" s="367"/>
      <c r="BF629" s="367"/>
      <c r="BG629" s="367"/>
      <c r="BH629" s="367"/>
      <c r="BI629" s="367"/>
      <c r="BJ629" s="367"/>
      <c r="BK629" s="367"/>
      <c r="BL629" s="367"/>
      <c r="BM629" s="367"/>
      <c r="BN629" s="367"/>
      <c r="BO629" s="367"/>
      <c r="BP629" s="368"/>
      <c r="BQ629" s="355"/>
      <c r="BR629" s="355"/>
      <c r="BS629" s="355"/>
      <c r="BT629" s="355"/>
      <c r="BU629" s="355"/>
      <c r="BV629" s="355"/>
      <c r="BW629" s="355"/>
      <c r="BX629" s="355"/>
      <c r="BY629" s="355"/>
      <c r="BZ629" s="355"/>
      <c r="CA629" s="355"/>
      <c r="CB629" s="355"/>
      <c r="CC629" s="355"/>
      <c r="CD629" s="355"/>
      <c r="CE629" s="355"/>
      <c r="CF629" s="355"/>
      <c r="CG629" s="355"/>
      <c r="CH629" s="355"/>
      <c r="CI629" s="355"/>
      <c r="CJ629" s="355"/>
      <c r="CK629" s="355"/>
      <c r="CL629" s="355"/>
      <c r="CM629" s="355"/>
      <c r="CN629" s="356"/>
    </row>
    <row r="630" spans="2:92" ht="14.4" thickBot="1" x14ac:dyDescent="0.3">
      <c r="B63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0" s="1417"/>
      <c r="D630" s="1418"/>
      <c r="E630" s="1419"/>
      <c r="F630" s="1420" t="e">
        <f>VLOOKUP(TBL5_OptBen[[#This Row],[Option Type (defined list)]],'Option Typs_Grps'!B$2:C$47, 2, FALSE)</f>
        <v>#N/A</v>
      </c>
      <c r="G630" s="1417"/>
      <c r="H630" s="1418"/>
      <c r="I630" s="1421"/>
      <c r="J630" s="1422"/>
      <c r="K630" s="1423"/>
      <c r="L630" s="366"/>
      <c r="M630" s="366"/>
      <c r="N630" s="366"/>
      <c r="O630" s="1552"/>
      <c r="P630" s="1553"/>
      <c r="Q630" s="1554"/>
      <c r="R630" s="1392"/>
      <c r="S630" s="367"/>
      <c r="T630" s="367"/>
      <c r="U630" s="367"/>
      <c r="V630" s="367"/>
      <c r="W630" s="367"/>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c r="AS630" s="367"/>
      <c r="AT630" s="367"/>
      <c r="AU630" s="367"/>
      <c r="AV630" s="367"/>
      <c r="AW630" s="367"/>
      <c r="AX630" s="367"/>
      <c r="AY630" s="367"/>
      <c r="AZ630" s="367"/>
      <c r="BA630" s="367"/>
      <c r="BB630" s="367"/>
      <c r="BC630" s="367"/>
      <c r="BD630" s="367"/>
      <c r="BE630" s="367"/>
      <c r="BF630" s="367"/>
      <c r="BG630" s="367"/>
      <c r="BH630" s="367"/>
      <c r="BI630" s="367"/>
      <c r="BJ630" s="367"/>
      <c r="BK630" s="367"/>
      <c r="BL630" s="367"/>
      <c r="BM630" s="367"/>
      <c r="BN630" s="367"/>
      <c r="BO630" s="367"/>
      <c r="BP630" s="368"/>
      <c r="BQ630" s="355"/>
      <c r="BR630" s="355"/>
      <c r="BS630" s="355"/>
      <c r="BT630" s="355"/>
      <c r="BU630" s="355"/>
      <c r="BV630" s="355"/>
      <c r="BW630" s="355"/>
      <c r="BX630" s="355"/>
      <c r="BY630" s="355"/>
      <c r="BZ630" s="355"/>
      <c r="CA630" s="355"/>
      <c r="CB630" s="355"/>
      <c r="CC630" s="355"/>
      <c r="CD630" s="355"/>
      <c r="CE630" s="355"/>
      <c r="CF630" s="355"/>
      <c r="CG630" s="355"/>
      <c r="CH630" s="355"/>
      <c r="CI630" s="355"/>
      <c r="CJ630" s="355"/>
      <c r="CK630" s="355"/>
      <c r="CL630" s="355"/>
      <c r="CM630" s="355"/>
      <c r="CN630" s="356"/>
    </row>
    <row r="631" spans="2:92" ht="14.4" thickBot="1" x14ac:dyDescent="0.3">
      <c r="B63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1" s="1417"/>
      <c r="D631" s="1418"/>
      <c r="E631" s="1419"/>
      <c r="F631" s="1420" t="e">
        <f>VLOOKUP(TBL5_OptBen[[#This Row],[Option Type (defined list)]],'Option Typs_Grps'!B$2:C$47, 2, FALSE)</f>
        <v>#N/A</v>
      </c>
      <c r="G631" s="1417"/>
      <c r="H631" s="1418"/>
      <c r="I631" s="1421"/>
      <c r="J631" s="1422"/>
      <c r="K631" s="1423"/>
      <c r="L631" s="366"/>
      <c r="M631" s="366"/>
      <c r="N631" s="366"/>
      <c r="O631" s="1552"/>
      <c r="P631" s="1553"/>
      <c r="Q631" s="1554"/>
      <c r="R631" s="1392"/>
      <c r="S631" s="367"/>
      <c r="T631" s="367"/>
      <c r="U631" s="367"/>
      <c r="V631" s="367"/>
      <c r="W631" s="367"/>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c r="AS631" s="367"/>
      <c r="AT631" s="367"/>
      <c r="AU631" s="367"/>
      <c r="AV631" s="367"/>
      <c r="AW631" s="367"/>
      <c r="AX631" s="367"/>
      <c r="AY631" s="367"/>
      <c r="AZ631" s="367"/>
      <c r="BA631" s="367"/>
      <c r="BB631" s="367"/>
      <c r="BC631" s="367"/>
      <c r="BD631" s="367"/>
      <c r="BE631" s="367"/>
      <c r="BF631" s="367"/>
      <c r="BG631" s="367"/>
      <c r="BH631" s="367"/>
      <c r="BI631" s="367"/>
      <c r="BJ631" s="367"/>
      <c r="BK631" s="367"/>
      <c r="BL631" s="367"/>
      <c r="BM631" s="367"/>
      <c r="BN631" s="367"/>
      <c r="BO631" s="367"/>
      <c r="BP631" s="368"/>
      <c r="BQ631" s="355"/>
      <c r="BR631" s="355"/>
      <c r="BS631" s="355"/>
      <c r="BT631" s="355"/>
      <c r="BU631" s="355"/>
      <c r="BV631" s="355"/>
      <c r="BW631" s="355"/>
      <c r="BX631" s="355"/>
      <c r="BY631" s="355"/>
      <c r="BZ631" s="355"/>
      <c r="CA631" s="355"/>
      <c r="CB631" s="355"/>
      <c r="CC631" s="355"/>
      <c r="CD631" s="355"/>
      <c r="CE631" s="355"/>
      <c r="CF631" s="355"/>
      <c r="CG631" s="355"/>
      <c r="CH631" s="355"/>
      <c r="CI631" s="355"/>
      <c r="CJ631" s="355"/>
      <c r="CK631" s="355"/>
      <c r="CL631" s="355"/>
      <c r="CM631" s="355"/>
      <c r="CN631" s="356"/>
    </row>
    <row r="632" spans="2:92" ht="14.4" thickBot="1" x14ac:dyDescent="0.3">
      <c r="B63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2" s="1417"/>
      <c r="D632" s="1418"/>
      <c r="E632" s="1419"/>
      <c r="F632" s="1420" t="e">
        <f>VLOOKUP(TBL5_OptBen[[#This Row],[Option Type (defined list)]],'Option Typs_Grps'!B$2:C$47, 2, FALSE)</f>
        <v>#N/A</v>
      </c>
      <c r="G632" s="1417"/>
      <c r="H632" s="1418"/>
      <c r="I632" s="1421"/>
      <c r="J632" s="1422"/>
      <c r="K632" s="1423"/>
      <c r="L632" s="366"/>
      <c r="M632" s="366"/>
      <c r="N632" s="366"/>
      <c r="O632" s="1552"/>
      <c r="P632" s="1553"/>
      <c r="Q632" s="1554"/>
      <c r="R632" s="1392"/>
      <c r="S632" s="367"/>
      <c r="T632" s="367"/>
      <c r="U632" s="367"/>
      <c r="V632" s="367"/>
      <c r="W632" s="367"/>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c r="AS632" s="367"/>
      <c r="AT632" s="367"/>
      <c r="AU632" s="367"/>
      <c r="AV632" s="367"/>
      <c r="AW632" s="367"/>
      <c r="AX632" s="367"/>
      <c r="AY632" s="367"/>
      <c r="AZ632" s="367"/>
      <c r="BA632" s="367"/>
      <c r="BB632" s="367"/>
      <c r="BC632" s="367"/>
      <c r="BD632" s="367"/>
      <c r="BE632" s="367"/>
      <c r="BF632" s="367"/>
      <c r="BG632" s="367"/>
      <c r="BH632" s="367"/>
      <c r="BI632" s="367"/>
      <c r="BJ632" s="367"/>
      <c r="BK632" s="367"/>
      <c r="BL632" s="367"/>
      <c r="BM632" s="367"/>
      <c r="BN632" s="367"/>
      <c r="BO632" s="367"/>
      <c r="BP632" s="368"/>
      <c r="BQ632" s="355"/>
      <c r="BR632" s="355"/>
      <c r="BS632" s="355"/>
      <c r="BT632" s="355"/>
      <c r="BU632" s="355"/>
      <c r="BV632" s="355"/>
      <c r="BW632" s="355"/>
      <c r="BX632" s="355"/>
      <c r="BY632" s="355"/>
      <c r="BZ632" s="355"/>
      <c r="CA632" s="355"/>
      <c r="CB632" s="355"/>
      <c r="CC632" s="355"/>
      <c r="CD632" s="355"/>
      <c r="CE632" s="355"/>
      <c r="CF632" s="355"/>
      <c r="CG632" s="355"/>
      <c r="CH632" s="355"/>
      <c r="CI632" s="355"/>
      <c r="CJ632" s="355"/>
      <c r="CK632" s="355"/>
      <c r="CL632" s="355"/>
      <c r="CM632" s="355"/>
      <c r="CN632" s="356"/>
    </row>
    <row r="633" spans="2:92" ht="14.4" thickBot="1" x14ac:dyDescent="0.3">
      <c r="B63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3" s="1417"/>
      <c r="D633" s="1418"/>
      <c r="E633" s="1419"/>
      <c r="F633" s="1420" t="e">
        <f>VLOOKUP(TBL5_OptBen[[#This Row],[Option Type (defined list)]],'Option Typs_Grps'!B$2:C$47, 2, FALSE)</f>
        <v>#N/A</v>
      </c>
      <c r="G633" s="1417"/>
      <c r="H633" s="1418"/>
      <c r="I633" s="1421"/>
      <c r="J633" s="1422"/>
      <c r="K633" s="1423"/>
      <c r="L633" s="366"/>
      <c r="M633" s="366"/>
      <c r="N633" s="366"/>
      <c r="O633" s="1552"/>
      <c r="P633" s="1553"/>
      <c r="Q633" s="1554"/>
      <c r="R633" s="1392"/>
      <c r="S633" s="367"/>
      <c r="T633" s="367"/>
      <c r="U633" s="367"/>
      <c r="V633" s="367"/>
      <c r="W633" s="367"/>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c r="AS633" s="367"/>
      <c r="AT633" s="367"/>
      <c r="AU633" s="367"/>
      <c r="AV633" s="367"/>
      <c r="AW633" s="367"/>
      <c r="AX633" s="367"/>
      <c r="AY633" s="367"/>
      <c r="AZ633" s="367"/>
      <c r="BA633" s="367"/>
      <c r="BB633" s="367"/>
      <c r="BC633" s="367"/>
      <c r="BD633" s="367"/>
      <c r="BE633" s="367"/>
      <c r="BF633" s="367"/>
      <c r="BG633" s="367"/>
      <c r="BH633" s="367"/>
      <c r="BI633" s="367"/>
      <c r="BJ633" s="367"/>
      <c r="BK633" s="367"/>
      <c r="BL633" s="367"/>
      <c r="BM633" s="367"/>
      <c r="BN633" s="367"/>
      <c r="BO633" s="367"/>
      <c r="BP633" s="368"/>
      <c r="BQ633" s="355"/>
      <c r="BR633" s="355"/>
      <c r="BS633" s="355"/>
      <c r="BT633" s="355"/>
      <c r="BU633" s="355"/>
      <c r="BV633" s="355"/>
      <c r="BW633" s="355"/>
      <c r="BX633" s="355"/>
      <c r="BY633" s="355"/>
      <c r="BZ633" s="355"/>
      <c r="CA633" s="355"/>
      <c r="CB633" s="355"/>
      <c r="CC633" s="355"/>
      <c r="CD633" s="355"/>
      <c r="CE633" s="355"/>
      <c r="CF633" s="355"/>
      <c r="CG633" s="355"/>
      <c r="CH633" s="355"/>
      <c r="CI633" s="355"/>
      <c r="CJ633" s="355"/>
      <c r="CK633" s="355"/>
      <c r="CL633" s="355"/>
      <c r="CM633" s="355"/>
      <c r="CN633" s="356"/>
    </row>
    <row r="634" spans="2:92" ht="14.4" thickBot="1" x14ac:dyDescent="0.3">
      <c r="B63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4" s="1417"/>
      <c r="D634" s="1418"/>
      <c r="E634" s="1419"/>
      <c r="F634" s="1420" t="e">
        <f>VLOOKUP(TBL5_OptBen[[#This Row],[Option Type (defined list)]],'Option Typs_Grps'!B$2:C$47, 2, FALSE)</f>
        <v>#N/A</v>
      </c>
      <c r="G634" s="1417"/>
      <c r="H634" s="1418"/>
      <c r="I634" s="1421"/>
      <c r="J634" s="1422"/>
      <c r="K634" s="1423"/>
      <c r="L634" s="366"/>
      <c r="M634" s="366"/>
      <c r="N634" s="366"/>
      <c r="O634" s="1552"/>
      <c r="P634" s="1553"/>
      <c r="Q634" s="1554"/>
      <c r="R634" s="1392"/>
      <c r="S634" s="367"/>
      <c r="T634" s="367"/>
      <c r="U634" s="367"/>
      <c r="V634" s="367"/>
      <c r="W634" s="367"/>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c r="AS634" s="367"/>
      <c r="AT634" s="367"/>
      <c r="AU634" s="367"/>
      <c r="AV634" s="367"/>
      <c r="AW634" s="367"/>
      <c r="AX634" s="367"/>
      <c r="AY634" s="367"/>
      <c r="AZ634" s="367"/>
      <c r="BA634" s="367"/>
      <c r="BB634" s="367"/>
      <c r="BC634" s="367"/>
      <c r="BD634" s="367"/>
      <c r="BE634" s="367"/>
      <c r="BF634" s="367"/>
      <c r="BG634" s="367"/>
      <c r="BH634" s="367"/>
      <c r="BI634" s="367"/>
      <c r="BJ634" s="367"/>
      <c r="BK634" s="367"/>
      <c r="BL634" s="367"/>
      <c r="BM634" s="367"/>
      <c r="BN634" s="367"/>
      <c r="BO634" s="367"/>
      <c r="BP634" s="368"/>
      <c r="BQ634" s="355"/>
      <c r="BR634" s="355"/>
      <c r="BS634" s="355"/>
      <c r="BT634" s="355"/>
      <c r="BU634" s="355"/>
      <c r="BV634" s="355"/>
      <c r="BW634" s="355"/>
      <c r="BX634" s="355"/>
      <c r="BY634" s="355"/>
      <c r="BZ634" s="355"/>
      <c r="CA634" s="355"/>
      <c r="CB634" s="355"/>
      <c r="CC634" s="355"/>
      <c r="CD634" s="355"/>
      <c r="CE634" s="355"/>
      <c r="CF634" s="355"/>
      <c r="CG634" s="355"/>
      <c r="CH634" s="355"/>
      <c r="CI634" s="355"/>
      <c r="CJ634" s="355"/>
      <c r="CK634" s="355"/>
      <c r="CL634" s="355"/>
      <c r="CM634" s="355"/>
      <c r="CN634" s="356"/>
    </row>
    <row r="635" spans="2:92" ht="14.4" thickBot="1" x14ac:dyDescent="0.3">
      <c r="B63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5" s="1417"/>
      <c r="D635" s="1418"/>
      <c r="E635" s="1419"/>
      <c r="F635" s="1420" t="e">
        <f>VLOOKUP(TBL5_OptBen[[#This Row],[Option Type (defined list)]],'Option Typs_Grps'!B$2:C$47, 2, FALSE)</f>
        <v>#N/A</v>
      </c>
      <c r="G635" s="1417"/>
      <c r="H635" s="1418"/>
      <c r="I635" s="1421"/>
      <c r="J635" s="1422"/>
      <c r="K635" s="1423"/>
      <c r="L635" s="366"/>
      <c r="M635" s="366"/>
      <c r="N635" s="366"/>
      <c r="O635" s="1552"/>
      <c r="P635" s="1553"/>
      <c r="Q635" s="1554"/>
      <c r="R635" s="1392"/>
      <c r="S635" s="367"/>
      <c r="T635" s="367"/>
      <c r="U635" s="367"/>
      <c r="V635" s="367"/>
      <c r="W635" s="367"/>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c r="AS635" s="367"/>
      <c r="AT635" s="367"/>
      <c r="AU635" s="367"/>
      <c r="AV635" s="367"/>
      <c r="AW635" s="367"/>
      <c r="AX635" s="367"/>
      <c r="AY635" s="367"/>
      <c r="AZ635" s="367"/>
      <c r="BA635" s="367"/>
      <c r="BB635" s="367"/>
      <c r="BC635" s="367"/>
      <c r="BD635" s="367"/>
      <c r="BE635" s="367"/>
      <c r="BF635" s="367"/>
      <c r="BG635" s="367"/>
      <c r="BH635" s="367"/>
      <c r="BI635" s="367"/>
      <c r="BJ635" s="367"/>
      <c r="BK635" s="367"/>
      <c r="BL635" s="367"/>
      <c r="BM635" s="367"/>
      <c r="BN635" s="367"/>
      <c r="BO635" s="367"/>
      <c r="BP635" s="368"/>
      <c r="BQ635" s="355"/>
      <c r="BR635" s="355"/>
      <c r="BS635" s="355"/>
      <c r="BT635" s="355"/>
      <c r="BU635" s="355"/>
      <c r="BV635" s="355"/>
      <c r="BW635" s="355"/>
      <c r="BX635" s="355"/>
      <c r="BY635" s="355"/>
      <c r="BZ635" s="355"/>
      <c r="CA635" s="355"/>
      <c r="CB635" s="355"/>
      <c r="CC635" s="355"/>
      <c r="CD635" s="355"/>
      <c r="CE635" s="355"/>
      <c r="CF635" s="355"/>
      <c r="CG635" s="355"/>
      <c r="CH635" s="355"/>
      <c r="CI635" s="355"/>
      <c r="CJ635" s="355"/>
      <c r="CK635" s="355"/>
      <c r="CL635" s="355"/>
      <c r="CM635" s="355"/>
      <c r="CN635" s="356"/>
    </row>
    <row r="636" spans="2:92" ht="14.4" thickBot="1" x14ac:dyDescent="0.3">
      <c r="B63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6" s="1417"/>
      <c r="D636" s="1418"/>
      <c r="E636" s="1419"/>
      <c r="F636" s="1420" t="e">
        <f>VLOOKUP(TBL5_OptBen[[#This Row],[Option Type (defined list)]],'Option Typs_Grps'!B$2:C$47, 2, FALSE)</f>
        <v>#N/A</v>
      </c>
      <c r="G636" s="1417"/>
      <c r="H636" s="1418"/>
      <c r="I636" s="1421"/>
      <c r="J636" s="1422"/>
      <c r="K636" s="1423"/>
      <c r="L636" s="366"/>
      <c r="M636" s="366"/>
      <c r="N636" s="366"/>
      <c r="O636" s="1552"/>
      <c r="P636" s="1553"/>
      <c r="Q636" s="1554"/>
      <c r="R636" s="1392"/>
      <c r="S636" s="367"/>
      <c r="T636" s="367"/>
      <c r="U636" s="367"/>
      <c r="V636" s="367"/>
      <c r="W636" s="367"/>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c r="AS636" s="367"/>
      <c r="AT636" s="367"/>
      <c r="AU636" s="367"/>
      <c r="AV636" s="367"/>
      <c r="AW636" s="367"/>
      <c r="AX636" s="367"/>
      <c r="AY636" s="367"/>
      <c r="AZ636" s="367"/>
      <c r="BA636" s="367"/>
      <c r="BB636" s="367"/>
      <c r="BC636" s="367"/>
      <c r="BD636" s="367"/>
      <c r="BE636" s="367"/>
      <c r="BF636" s="367"/>
      <c r="BG636" s="367"/>
      <c r="BH636" s="367"/>
      <c r="BI636" s="367"/>
      <c r="BJ636" s="367"/>
      <c r="BK636" s="367"/>
      <c r="BL636" s="367"/>
      <c r="BM636" s="367"/>
      <c r="BN636" s="367"/>
      <c r="BO636" s="367"/>
      <c r="BP636" s="368"/>
      <c r="BQ636" s="355"/>
      <c r="BR636" s="355"/>
      <c r="BS636" s="355"/>
      <c r="BT636" s="355"/>
      <c r="BU636" s="355"/>
      <c r="BV636" s="355"/>
      <c r="BW636" s="355"/>
      <c r="BX636" s="355"/>
      <c r="BY636" s="355"/>
      <c r="BZ636" s="355"/>
      <c r="CA636" s="355"/>
      <c r="CB636" s="355"/>
      <c r="CC636" s="355"/>
      <c r="CD636" s="355"/>
      <c r="CE636" s="355"/>
      <c r="CF636" s="355"/>
      <c r="CG636" s="355"/>
      <c r="CH636" s="355"/>
      <c r="CI636" s="355"/>
      <c r="CJ636" s="355"/>
      <c r="CK636" s="355"/>
      <c r="CL636" s="355"/>
      <c r="CM636" s="355"/>
      <c r="CN636" s="356"/>
    </row>
    <row r="637" spans="2:92" ht="14.4" thickBot="1" x14ac:dyDescent="0.3">
      <c r="B63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7" s="1417"/>
      <c r="D637" s="1418"/>
      <c r="E637" s="1419"/>
      <c r="F637" s="1420" t="e">
        <f>VLOOKUP(TBL5_OptBen[[#This Row],[Option Type (defined list)]],'Option Typs_Grps'!B$2:C$47, 2, FALSE)</f>
        <v>#N/A</v>
      </c>
      <c r="G637" s="1417"/>
      <c r="H637" s="1418"/>
      <c r="I637" s="1421"/>
      <c r="J637" s="1422"/>
      <c r="K637" s="1423"/>
      <c r="L637" s="366"/>
      <c r="M637" s="366"/>
      <c r="N637" s="366"/>
      <c r="O637" s="1552"/>
      <c r="P637" s="1553"/>
      <c r="Q637" s="1554"/>
      <c r="R637" s="1392"/>
      <c r="S637" s="367"/>
      <c r="T637" s="367"/>
      <c r="U637" s="367"/>
      <c r="V637" s="367"/>
      <c r="W637" s="367"/>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c r="AS637" s="367"/>
      <c r="AT637" s="367"/>
      <c r="AU637" s="367"/>
      <c r="AV637" s="367"/>
      <c r="AW637" s="367"/>
      <c r="AX637" s="367"/>
      <c r="AY637" s="367"/>
      <c r="AZ637" s="367"/>
      <c r="BA637" s="367"/>
      <c r="BB637" s="367"/>
      <c r="BC637" s="367"/>
      <c r="BD637" s="367"/>
      <c r="BE637" s="367"/>
      <c r="BF637" s="367"/>
      <c r="BG637" s="367"/>
      <c r="BH637" s="367"/>
      <c r="BI637" s="367"/>
      <c r="BJ637" s="367"/>
      <c r="BK637" s="367"/>
      <c r="BL637" s="367"/>
      <c r="BM637" s="367"/>
      <c r="BN637" s="367"/>
      <c r="BO637" s="367"/>
      <c r="BP637" s="368"/>
      <c r="BQ637" s="355"/>
      <c r="BR637" s="355"/>
      <c r="BS637" s="355"/>
      <c r="BT637" s="355"/>
      <c r="BU637" s="355"/>
      <c r="BV637" s="355"/>
      <c r="BW637" s="355"/>
      <c r="BX637" s="355"/>
      <c r="BY637" s="355"/>
      <c r="BZ637" s="355"/>
      <c r="CA637" s="355"/>
      <c r="CB637" s="355"/>
      <c r="CC637" s="355"/>
      <c r="CD637" s="355"/>
      <c r="CE637" s="355"/>
      <c r="CF637" s="355"/>
      <c r="CG637" s="355"/>
      <c r="CH637" s="355"/>
      <c r="CI637" s="355"/>
      <c r="CJ637" s="355"/>
      <c r="CK637" s="355"/>
      <c r="CL637" s="355"/>
      <c r="CM637" s="355"/>
      <c r="CN637" s="356"/>
    </row>
    <row r="638" spans="2:92" ht="14.4" thickBot="1" x14ac:dyDescent="0.3">
      <c r="B63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8" s="1417"/>
      <c r="D638" s="1418"/>
      <c r="E638" s="1419"/>
      <c r="F638" s="1420" t="e">
        <f>VLOOKUP(TBL5_OptBen[[#This Row],[Option Type (defined list)]],'Option Typs_Grps'!B$2:C$47, 2, FALSE)</f>
        <v>#N/A</v>
      </c>
      <c r="G638" s="1417"/>
      <c r="H638" s="1418"/>
      <c r="I638" s="1421"/>
      <c r="J638" s="1422"/>
      <c r="K638" s="1423"/>
      <c r="L638" s="366"/>
      <c r="M638" s="366"/>
      <c r="N638" s="366"/>
      <c r="O638" s="1552"/>
      <c r="P638" s="1553"/>
      <c r="Q638" s="1554"/>
      <c r="R638" s="1392"/>
      <c r="S638" s="367"/>
      <c r="T638" s="367"/>
      <c r="U638" s="367"/>
      <c r="V638" s="367"/>
      <c r="W638" s="367"/>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c r="AS638" s="367"/>
      <c r="AT638" s="367"/>
      <c r="AU638" s="367"/>
      <c r="AV638" s="367"/>
      <c r="AW638" s="367"/>
      <c r="AX638" s="367"/>
      <c r="AY638" s="367"/>
      <c r="AZ638" s="367"/>
      <c r="BA638" s="367"/>
      <c r="BB638" s="367"/>
      <c r="BC638" s="367"/>
      <c r="BD638" s="367"/>
      <c r="BE638" s="367"/>
      <c r="BF638" s="367"/>
      <c r="BG638" s="367"/>
      <c r="BH638" s="367"/>
      <c r="BI638" s="367"/>
      <c r="BJ638" s="367"/>
      <c r="BK638" s="367"/>
      <c r="BL638" s="367"/>
      <c r="BM638" s="367"/>
      <c r="BN638" s="367"/>
      <c r="BO638" s="367"/>
      <c r="BP638" s="368"/>
      <c r="BQ638" s="355"/>
      <c r="BR638" s="355"/>
      <c r="BS638" s="355"/>
      <c r="BT638" s="355"/>
      <c r="BU638" s="355"/>
      <c r="BV638" s="355"/>
      <c r="BW638" s="355"/>
      <c r="BX638" s="355"/>
      <c r="BY638" s="355"/>
      <c r="BZ638" s="355"/>
      <c r="CA638" s="355"/>
      <c r="CB638" s="355"/>
      <c r="CC638" s="355"/>
      <c r="CD638" s="355"/>
      <c r="CE638" s="355"/>
      <c r="CF638" s="355"/>
      <c r="CG638" s="355"/>
      <c r="CH638" s="355"/>
      <c r="CI638" s="355"/>
      <c r="CJ638" s="355"/>
      <c r="CK638" s="355"/>
      <c r="CL638" s="355"/>
      <c r="CM638" s="355"/>
      <c r="CN638" s="356"/>
    </row>
    <row r="639" spans="2:92" ht="14.4" thickBot="1" x14ac:dyDescent="0.3">
      <c r="B63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39" s="1417"/>
      <c r="D639" s="1418"/>
      <c r="E639" s="1419"/>
      <c r="F639" s="1420" t="e">
        <f>VLOOKUP(TBL5_OptBen[[#This Row],[Option Type (defined list)]],'Option Typs_Grps'!B$2:C$47, 2, FALSE)</f>
        <v>#N/A</v>
      </c>
      <c r="G639" s="1417"/>
      <c r="H639" s="1418"/>
      <c r="I639" s="1421"/>
      <c r="J639" s="1422"/>
      <c r="K639" s="1423"/>
      <c r="L639" s="366"/>
      <c r="M639" s="366"/>
      <c r="N639" s="366"/>
      <c r="O639" s="1552"/>
      <c r="P639" s="1553"/>
      <c r="Q639" s="1554"/>
      <c r="R639" s="1392"/>
      <c r="S639" s="367"/>
      <c r="T639" s="367"/>
      <c r="U639" s="367"/>
      <c r="V639" s="367"/>
      <c r="W639" s="367"/>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c r="AS639" s="367"/>
      <c r="AT639" s="367"/>
      <c r="AU639" s="367"/>
      <c r="AV639" s="367"/>
      <c r="AW639" s="367"/>
      <c r="AX639" s="367"/>
      <c r="AY639" s="367"/>
      <c r="AZ639" s="367"/>
      <c r="BA639" s="367"/>
      <c r="BB639" s="367"/>
      <c r="BC639" s="367"/>
      <c r="BD639" s="367"/>
      <c r="BE639" s="367"/>
      <c r="BF639" s="367"/>
      <c r="BG639" s="367"/>
      <c r="BH639" s="367"/>
      <c r="BI639" s="367"/>
      <c r="BJ639" s="367"/>
      <c r="BK639" s="367"/>
      <c r="BL639" s="367"/>
      <c r="BM639" s="367"/>
      <c r="BN639" s="367"/>
      <c r="BO639" s="367"/>
      <c r="BP639" s="368"/>
      <c r="BQ639" s="355"/>
      <c r="BR639" s="355"/>
      <c r="BS639" s="355"/>
      <c r="BT639" s="355"/>
      <c r="BU639" s="355"/>
      <c r="BV639" s="355"/>
      <c r="BW639" s="355"/>
      <c r="BX639" s="355"/>
      <c r="BY639" s="355"/>
      <c r="BZ639" s="355"/>
      <c r="CA639" s="355"/>
      <c r="CB639" s="355"/>
      <c r="CC639" s="355"/>
      <c r="CD639" s="355"/>
      <c r="CE639" s="355"/>
      <c r="CF639" s="355"/>
      <c r="CG639" s="355"/>
      <c r="CH639" s="355"/>
      <c r="CI639" s="355"/>
      <c r="CJ639" s="355"/>
      <c r="CK639" s="355"/>
      <c r="CL639" s="355"/>
      <c r="CM639" s="355"/>
      <c r="CN639" s="356"/>
    </row>
    <row r="640" spans="2:92" ht="14.4" thickBot="1" x14ac:dyDescent="0.3">
      <c r="B64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0" s="1417"/>
      <c r="D640" s="1418"/>
      <c r="E640" s="1419"/>
      <c r="F640" s="1420" t="e">
        <f>VLOOKUP(TBL5_OptBen[[#This Row],[Option Type (defined list)]],'Option Typs_Grps'!B$2:C$47, 2, FALSE)</f>
        <v>#N/A</v>
      </c>
      <c r="G640" s="1417"/>
      <c r="H640" s="1418"/>
      <c r="I640" s="1421"/>
      <c r="J640" s="1422"/>
      <c r="K640" s="1423"/>
      <c r="L640" s="366"/>
      <c r="M640" s="366"/>
      <c r="N640" s="366"/>
      <c r="O640" s="1552"/>
      <c r="P640" s="1553"/>
      <c r="Q640" s="1554"/>
      <c r="R640" s="1392"/>
      <c r="S640" s="367"/>
      <c r="T640" s="367"/>
      <c r="U640" s="367"/>
      <c r="V640" s="367"/>
      <c r="W640" s="367"/>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c r="AS640" s="367"/>
      <c r="AT640" s="367"/>
      <c r="AU640" s="367"/>
      <c r="AV640" s="367"/>
      <c r="AW640" s="367"/>
      <c r="AX640" s="367"/>
      <c r="AY640" s="367"/>
      <c r="AZ640" s="367"/>
      <c r="BA640" s="367"/>
      <c r="BB640" s="367"/>
      <c r="BC640" s="367"/>
      <c r="BD640" s="367"/>
      <c r="BE640" s="367"/>
      <c r="BF640" s="367"/>
      <c r="BG640" s="367"/>
      <c r="BH640" s="367"/>
      <c r="BI640" s="367"/>
      <c r="BJ640" s="367"/>
      <c r="BK640" s="367"/>
      <c r="BL640" s="367"/>
      <c r="BM640" s="367"/>
      <c r="BN640" s="367"/>
      <c r="BO640" s="367"/>
      <c r="BP640" s="368"/>
      <c r="BQ640" s="355"/>
      <c r="BR640" s="355"/>
      <c r="BS640" s="355"/>
      <c r="BT640" s="355"/>
      <c r="BU640" s="355"/>
      <c r="BV640" s="355"/>
      <c r="BW640" s="355"/>
      <c r="BX640" s="355"/>
      <c r="BY640" s="355"/>
      <c r="BZ640" s="355"/>
      <c r="CA640" s="355"/>
      <c r="CB640" s="355"/>
      <c r="CC640" s="355"/>
      <c r="CD640" s="355"/>
      <c r="CE640" s="355"/>
      <c r="CF640" s="355"/>
      <c r="CG640" s="355"/>
      <c r="CH640" s="355"/>
      <c r="CI640" s="355"/>
      <c r="CJ640" s="355"/>
      <c r="CK640" s="355"/>
      <c r="CL640" s="355"/>
      <c r="CM640" s="355"/>
      <c r="CN640" s="356"/>
    </row>
    <row r="641" spans="2:92" ht="14.4" thickBot="1" x14ac:dyDescent="0.3">
      <c r="B64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1" s="1417"/>
      <c r="D641" s="1418"/>
      <c r="E641" s="1419"/>
      <c r="F641" s="1420" t="e">
        <f>VLOOKUP(TBL5_OptBen[[#This Row],[Option Type (defined list)]],'Option Typs_Grps'!B$2:C$47, 2, FALSE)</f>
        <v>#N/A</v>
      </c>
      <c r="G641" s="1417"/>
      <c r="H641" s="1418"/>
      <c r="I641" s="1421"/>
      <c r="J641" s="1422"/>
      <c r="K641" s="1423"/>
      <c r="L641" s="366"/>
      <c r="M641" s="366"/>
      <c r="N641" s="366"/>
      <c r="O641" s="1552"/>
      <c r="P641" s="1553"/>
      <c r="Q641" s="1554"/>
      <c r="R641" s="1392"/>
      <c r="S641" s="367"/>
      <c r="T641" s="367"/>
      <c r="U641" s="367"/>
      <c r="V641" s="367"/>
      <c r="W641" s="367"/>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c r="AS641" s="367"/>
      <c r="AT641" s="367"/>
      <c r="AU641" s="367"/>
      <c r="AV641" s="367"/>
      <c r="AW641" s="367"/>
      <c r="AX641" s="367"/>
      <c r="AY641" s="367"/>
      <c r="AZ641" s="367"/>
      <c r="BA641" s="367"/>
      <c r="BB641" s="367"/>
      <c r="BC641" s="367"/>
      <c r="BD641" s="367"/>
      <c r="BE641" s="367"/>
      <c r="BF641" s="367"/>
      <c r="BG641" s="367"/>
      <c r="BH641" s="367"/>
      <c r="BI641" s="367"/>
      <c r="BJ641" s="367"/>
      <c r="BK641" s="367"/>
      <c r="BL641" s="367"/>
      <c r="BM641" s="367"/>
      <c r="BN641" s="367"/>
      <c r="BO641" s="367"/>
      <c r="BP641" s="368"/>
      <c r="BQ641" s="355"/>
      <c r="BR641" s="355"/>
      <c r="BS641" s="355"/>
      <c r="BT641" s="355"/>
      <c r="BU641" s="355"/>
      <c r="BV641" s="355"/>
      <c r="BW641" s="355"/>
      <c r="BX641" s="355"/>
      <c r="BY641" s="355"/>
      <c r="BZ641" s="355"/>
      <c r="CA641" s="355"/>
      <c r="CB641" s="355"/>
      <c r="CC641" s="355"/>
      <c r="CD641" s="355"/>
      <c r="CE641" s="355"/>
      <c r="CF641" s="355"/>
      <c r="CG641" s="355"/>
      <c r="CH641" s="355"/>
      <c r="CI641" s="355"/>
      <c r="CJ641" s="355"/>
      <c r="CK641" s="355"/>
      <c r="CL641" s="355"/>
      <c r="CM641" s="355"/>
      <c r="CN641" s="356"/>
    </row>
    <row r="642" spans="2:92" ht="14.4" thickBot="1" x14ac:dyDescent="0.3">
      <c r="B64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2" s="1417"/>
      <c r="D642" s="1418"/>
      <c r="E642" s="1419"/>
      <c r="F642" s="1420" t="e">
        <f>VLOOKUP(TBL5_OptBen[[#This Row],[Option Type (defined list)]],'Option Typs_Grps'!B$2:C$47, 2, FALSE)</f>
        <v>#N/A</v>
      </c>
      <c r="G642" s="1417"/>
      <c r="H642" s="1418"/>
      <c r="I642" s="1421"/>
      <c r="J642" s="1422"/>
      <c r="K642" s="1423"/>
      <c r="L642" s="366"/>
      <c r="M642" s="366"/>
      <c r="N642" s="366"/>
      <c r="O642" s="1552"/>
      <c r="P642" s="1553"/>
      <c r="Q642" s="1554"/>
      <c r="R642" s="1392"/>
      <c r="S642" s="367"/>
      <c r="T642" s="367"/>
      <c r="U642" s="367"/>
      <c r="V642" s="367"/>
      <c r="W642" s="367"/>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c r="AS642" s="367"/>
      <c r="AT642" s="367"/>
      <c r="AU642" s="367"/>
      <c r="AV642" s="367"/>
      <c r="AW642" s="367"/>
      <c r="AX642" s="367"/>
      <c r="AY642" s="367"/>
      <c r="AZ642" s="367"/>
      <c r="BA642" s="367"/>
      <c r="BB642" s="367"/>
      <c r="BC642" s="367"/>
      <c r="BD642" s="367"/>
      <c r="BE642" s="367"/>
      <c r="BF642" s="367"/>
      <c r="BG642" s="367"/>
      <c r="BH642" s="367"/>
      <c r="BI642" s="367"/>
      <c r="BJ642" s="367"/>
      <c r="BK642" s="367"/>
      <c r="BL642" s="367"/>
      <c r="BM642" s="367"/>
      <c r="BN642" s="367"/>
      <c r="BO642" s="367"/>
      <c r="BP642" s="368"/>
      <c r="BQ642" s="355"/>
      <c r="BR642" s="355"/>
      <c r="BS642" s="355"/>
      <c r="BT642" s="355"/>
      <c r="BU642" s="355"/>
      <c r="BV642" s="355"/>
      <c r="BW642" s="355"/>
      <c r="BX642" s="355"/>
      <c r="BY642" s="355"/>
      <c r="BZ642" s="355"/>
      <c r="CA642" s="355"/>
      <c r="CB642" s="355"/>
      <c r="CC642" s="355"/>
      <c r="CD642" s="355"/>
      <c r="CE642" s="355"/>
      <c r="CF642" s="355"/>
      <c r="CG642" s="355"/>
      <c r="CH642" s="355"/>
      <c r="CI642" s="355"/>
      <c r="CJ642" s="355"/>
      <c r="CK642" s="355"/>
      <c r="CL642" s="355"/>
      <c r="CM642" s="355"/>
      <c r="CN642" s="356"/>
    </row>
    <row r="643" spans="2:92" ht="14.4" thickBot="1" x14ac:dyDescent="0.3">
      <c r="B64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3" s="1417"/>
      <c r="D643" s="1418"/>
      <c r="E643" s="1419"/>
      <c r="F643" s="1420" t="e">
        <f>VLOOKUP(TBL5_OptBen[[#This Row],[Option Type (defined list)]],'Option Typs_Grps'!B$2:C$47, 2, FALSE)</f>
        <v>#N/A</v>
      </c>
      <c r="G643" s="1417"/>
      <c r="H643" s="1418"/>
      <c r="I643" s="1421"/>
      <c r="J643" s="1422"/>
      <c r="K643" s="1423"/>
      <c r="L643" s="366"/>
      <c r="M643" s="366"/>
      <c r="N643" s="366"/>
      <c r="O643" s="1552"/>
      <c r="P643" s="1553"/>
      <c r="Q643" s="1554"/>
      <c r="R643" s="1392"/>
      <c r="S643" s="367"/>
      <c r="T643" s="367"/>
      <c r="U643" s="367"/>
      <c r="V643" s="367"/>
      <c r="W643" s="367"/>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c r="AS643" s="367"/>
      <c r="AT643" s="367"/>
      <c r="AU643" s="367"/>
      <c r="AV643" s="367"/>
      <c r="AW643" s="367"/>
      <c r="AX643" s="367"/>
      <c r="AY643" s="367"/>
      <c r="AZ643" s="367"/>
      <c r="BA643" s="367"/>
      <c r="BB643" s="367"/>
      <c r="BC643" s="367"/>
      <c r="BD643" s="367"/>
      <c r="BE643" s="367"/>
      <c r="BF643" s="367"/>
      <c r="BG643" s="367"/>
      <c r="BH643" s="367"/>
      <c r="BI643" s="367"/>
      <c r="BJ643" s="367"/>
      <c r="BK643" s="367"/>
      <c r="BL643" s="367"/>
      <c r="BM643" s="367"/>
      <c r="BN643" s="367"/>
      <c r="BO643" s="367"/>
      <c r="BP643" s="368"/>
      <c r="BQ643" s="355"/>
      <c r="BR643" s="355"/>
      <c r="BS643" s="355"/>
      <c r="BT643" s="355"/>
      <c r="BU643" s="355"/>
      <c r="BV643" s="355"/>
      <c r="BW643" s="355"/>
      <c r="BX643" s="355"/>
      <c r="BY643" s="355"/>
      <c r="BZ643" s="355"/>
      <c r="CA643" s="355"/>
      <c r="CB643" s="355"/>
      <c r="CC643" s="355"/>
      <c r="CD643" s="355"/>
      <c r="CE643" s="355"/>
      <c r="CF643" s="355"/>
      <c r="CG643" s="355"/>
      <c r="CH643" s="355"/>
      <c r="CI643" s="355"/>
      <c r="CJ643" s="355"/>
      <c r="CK643" s="355"/>
      <c r="CL643" s="355"/>
      <c r="CM643" s="355"/>
      <c r="CN643" s="356"/>
    </row>
    <row r="644" spans="2:92" ht="14.4" thickBot="1" x14ac:dyDescent="0.3">
      <c r="B64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4" s="1417"/>
      <c r="D644" s="1418"/>
      <c r="E644" s="1419"/>
      <c r="F644" s="1420" t="e">
        <f>VLOOKUP(TBL5_OptBen[[#This Row],[Option Type (defined list)]],'Option Typs_Grps'!B$2:C$47, 2, FALSE)</f>
        <v>#N/A</v>
      </c>
      <c r="G644" s="1417"/>
      <c r="H644" s="1418"/>
      <c r="I644" s="1421"/>
      <c r="J644" s="1422"/>
      <c r="K644" s="1423"/>
      <c r="L644" s="366"/>
      <c r="M644" s="366"/>
      <c r="N644" s="366"/>
      <c r="O644" s="1552"/>
      <c r="P644" s="1553"/>
      <c r="Q644" s="1554"/>
      <c r="R644" s="1392"/>
      <c r="S644" s="367"/>
      <c r="T644" s="367"/>
      <c r="U644" s="367"/>
      <c r="V644" s="367"/>
      <c r="W644" s="367"/>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c r="AS644" s="367"/>
      <c r="AT644" s="367"/>
      <c r="AU644" s="367"/>
      <c r="AV644" s="367"/>
      <c r="AW644" s="367"/>
      <c r="AX644" s="367"/>
      <c r="AY644" s="367"/>
      <c r="AZ644" s="367"/>
      <c r="BA644" s="367"/>
      <c r="BB644" s="367"/>
      <c r="BC644" s="367"/>
      <c r="BD644" s="367"/>
      <c r="BE644" s="367"/>
      <c r="BF644" s="367"/>
      <c r="BG644" s="367"/>
      <c r="BH644" s="367"/>
      <c r="BI644" s="367"/>
      <c r="BJ644" s="367"/>
      <c r="BK644" s="367"/>
      <c r="BL644" s="367"/>
      <c r="BM644" s="367"/>
      <c r="BN644" s="367"/>
      <c r="BO644" s="367"/>
      <c r="BP644" s="368"/>
      <c r="BQ644" s="355"/>
      <c r="BR644" s="355"/>
      <c r="BS644" s="355"/>
      <c r="BT644" s="355"/>
      <c r="BU644" s="355"/>
      <c r="BV644" s="355"/>
      <c r="BW644" s="355"/>
      <c r="BX644" s="355"/>
      <c r="BY644" s="355"/>
      <c r="BZ644" s="355"/>
      <c r="CA644" s="355"/>
      <c r="CB644" s="355"/>
      <c r="CC644" s="355"/>
      <c r="CD644" s="355"/>
      <c r="CE644" s="355"/>
      <c r="CF644" s="355"/>
      <c r="CG644" s="355"/>
      <c r="CH644" s="355"/>
      <c r="CI644" s="355"/>
      <c r="CJ644" s="355"/>
      <c r="CK644" s="355"/>
      <c r="CL644" s="355"/>
      <c r="CM644" s="355"/>
      <c r="CN644" s="356"/>
    </row>
    <row r="645" spans="2:92" ht="14.4" thickBot="1" x14ac:dyDescent="0.3">
      <c r="B64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5" s="1417"/>
      <c r="D645" s="1418"/>
      <c r="E645" s="1419"/>
      <c r="F645" s="1420" t="e">
        <f>VLOOKUP(TBL5_OptBen[[#This Row],[Option Type (defined list)]],'Option Typs_Grps'!B$2:C$47, 2, FALSE)</f>
        <v>#N/A</v>
      </c>
      <c r="G645" s="1417"/>
      <c r="H645" s="1418"/>
      <c r="I645" s="1421"/>
      <c r="J645" s="1422"/>
      <c r="K645" s="1423"/>
      <c r="L645" s="366"/>
      <c r="M645" s="366"/>
      <c r="N645" s="366"/>
      <c r="O645" s="1552"/>
      <c r="P645" s="1553"/>
      <c r="Q645" s="1554"/>
      <c r="R645" s="1392"/>
      <c r="S645" s="367"/>
      <c r="T645" s="367"/>
      <c r="U645" s="367"/>
      <c r="V645" s="367"/>
      <c r="W645" s="367"/>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c r="AS645" s="367"/>
      <c r="AT645" s="367"/>
      <c r="AU645" s="367"/>
      <c r="AV645" s="367"/>
      <c r="AW645" s="367"/>
      <c r="AX645" s="367"/>
      <c r="AY645" s="367"/>
      <c r="AZ645" s="367"/>
      <c r="BA645" s="367"/>
      <c r="BB645" s="367"/>
      <c r="BC645" s="367"/>
      <c r="BD645" s="367"/>
      <c r="BE645" s="367"/>
      <c r="BF645" s="367"/>
      <c r="BG645" s="367"/>
      <c r="BH645" s="367"/>
      <c r="BI645" s="367"/>
      <c r="BJ645" s="367"/>
      <c r="BK645" s="367"/>
      <c r="BL645" s="367"/>
      <c r="BM645" s="367"/>
      <c r="BN645" s="367"/>
      <c r="BO645" s="367"/>
      <c r="BP645" s="368"/>
      <c r="BQ645" s="355"/>
      <c r="BR645" s="355"/>
      <c r="BS645" s="355"/>
      <c r="BT645" s="355"/>
      <c r="BU645" s="355"/>
      <c r="BV645" s="355"/>
      <c r="BW645" s="355"/>
      <c r="BX645" s="355"/>
      <c r="BY645" s="355"/>
      <c r="BZ645" s="355"/>
      <c r="CA645" s="355"/>
      <c r="CB645" s="355"/>
      <c r="CC645" s="355"/>
      <c r="CD645" s="355"/>
      <c r="CE645" s="355"/>
      <c r="CF645" s="355"/>
      <c r="CG645" s="355"/>
      <c r="CH645" s="355"/>
      <c r="CI645" s="355"/>
      <c r="CJ645" s="355"/>
      <c r="CK645" s="355"/>
      <c r="CL645" s="355"/>
      <c r="CM645" s="355"/>
      <c r="CN645" s="356"/>
    </row>
    <row r="646" spans="2:92" ht="14.4" thickBot="1" x14ac:dyDescent="0.3">
      <c r="B64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6" s="1417"/>
      <c r="D646" s="1418"/>
      <c r="E646" s="1419"/>
      <c r="F646" s="1420" t="e">
        <f>VLOOKUP(TBL5_OptBen[[#This Row],[Option Type (defined list)]],'Option Typs_Grps'!B$2:C$47, 2, FALSE)</f>
        <v>#N/A</v>
      </c>
      <c r="G646" s="1417"/>
      <c r="H646" s="1418"/>
      <c r="I646" s="1421"/>
      <c r="J646" s="1422"/>
      <c r="K646" s="1423"/>
      <c r="L646" s="366"/>
      <c r="M646" s="366"/>
      <c r="N646" s="366"/>
      <c r="O646" s="1552"/>
      <c r="P646" s="1553"/>
      <c r="Q646" s="1554"/>
      <c r="R646" s="1392"/>
      <c r="S646" s="367"/>
      <c r="T646" s="367"/>
      <c r="U646" s="367"/>
      <c r="V646" s="367"/>
      <c r="W646" s="367"/>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c r="AS646" s="367"/>
      <c r="AT646" s="367"/>
      <c r="AU646" s="367"/>
      <c r="AV646" s="367"/>
      <c r="AW646" s="367"/>
      <c r="AX646" s="367"/>
      <c r="AY646" s="367"/>
      <c r="AZ646" s="367"/>
      <c r="BA646" s="367"/>
      <c r="BB646" s="367"/>
      <c r="BC646" s="367"/>
      <c r="BD646" s="367"/>
      <c r="BE646" s="367"/>
      <c r="BF646" s="367"/>
      <c r="BG646" s="367"/>
      <c r="BH646" s="367"/>
      <c r="BI646" s="367"/>
      <c r="BJ646" s="367"/>
      <c r="BK646" s="367"/>
      <c r="BL646" s="367"/>
      <c r="BM646" s="367"/>
      <c r="BN646" s="367"/>
      <c r="BO646" s="367"/>
      <c r="BP646" s="368"/>
      <c r="BQ646" s="355"/>
      <c r="BR646" s="355"/>
      <c r="BS646" s="355"/>
      <c r="BT646" s="355"/>
      <c r="BU646" s="355"/>
      <c r="BV646" s="355"/>
      <c r="BW646" s="355"/>
      <c r="BX646" s="355"/>
      <c r="BY646" s="355"/>
      <c r="BZ646" s="355"/>
      <c r="CA646" s="355"/>
      <c r="CB646" s="355"/>
      <c r="CC646" s="355"/>
      <c r="CD646" s="355"/>
      <c r="CE646" s="355"/>
      <c r="CF646" s="355"/>
      <c r="CG646" s="355"/>
      <c r="CH646" s="355"/>
      <c r="CI646" s="355"/>
      <c r="CJ646" s="355"/>
      <c r="CK646" s="355"/>
      <c r="CL646" s="355"/>
      <c r="CM646" s="355"/>
      <c r="CN646" s="356"/>
    </row>
    <row r="647" spans="2:92" ht="14.4" thickBot="1" x14ac:dyDescent="0.3">
      <c r="B64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7" s="1417"/>
      <c r="D647" s="1418"/>
      <c r="E647" s="1419"/>
      <c r="F647" s="1420" t="e">
        <f>VLOOKUP(TBL5_OptBen[[#This Row],[Option Type (defined list)]],'Option Typs_Grps'!B$2:C$47, 2, FALSE)</f>
        <v>#N/A</v>
      </c>
      <c r="G647" s="1417"/>
      <c r="H647" s="1418"/>
      <c r="I647" s="1421"/>
      <c r="J647" s="1422"/>
      <c r="K647" s="1423"/>
      <c r="L647" s="366"/>
      <c r="M647" s="366"/>
      <c r="N647" s="366"/>
      <c r="O647" s="1552"/>
      <c r="P647" s="1553"/>
      <c r="Q647" s="1554"/>
      <c r="R647" s="1392"/>
      <c r="S647" s="367"/>
      <c r="T647" s="367"/>
      <c r="U647" s="367"/>
      <c r="V647" s="367"/>
      <c r="W647" s="367"/>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c r="AS647" s="367"/>
      <c r="AT647" s="367"/>
      <c r="AU647" s="367"/>
      <c r="AV647" s="367"/>
      <c r="AW647" s="367"/>
      <c r="AX647" s="367"/>
      <c r="AY647" s="367"/>
      <c r="AZ647" s="367"/>
      <c r="BA647" s="367"/>
      <c r="BB647" s="367"/>
      <c r="BC647" s="367"/>
      <c r="BD647" s="367"/>
      <c r="BE647" s="367"/>
      <c r="BF647" s="367"/>
      <c r="BG647" s="367"/>
      <c r="BH647" s="367"/>
      <c r="BI647" s="367"/>
      <c r="BJ647" s="367"/>
      <c r="BK647" s="367"/>
      <c r="BL647" s="367"/>
      <c r="BM647" s="367"/>
      <c r="BN647" s="367"/>
      <c r="BO647" s="367"/>
      <c r="BP647" s="368"/>
      <c r="BQ647" s="355"/>
      <c r="BR647" s="355"/>
      <c r="BS647" s="355"/>
      <c r="BT647" s="355"/>
      <c r="BU647" s="355"/>
      <c r="BV647" s="355"/>
      <c r="BW647" s="355"/>
      <c r="BX647" s="355"/>
      <c r="BY647" s="355"/>
      <c r="BZ647" s="355"/>
      <c r="CA647" s="355"/>
      <c r="CB647" s="355"/>
      <c r="CC647" s="355"/>
      <c r="CD647" s="355"/>
      <c r="CE647" s="355"/>
      <c r="CF647" s="355"/>
      <c r="CG647" s="355"/>
      <c r="CH647" s="355"/>
      <c r="CI647" s="355"/>
      <c r="CJ647" s="355"/>
      <c r="CK647" s="355"/>
      <c r="CL647" s="355"/>
      <c r="CM647" s="355"/>
      <c r="CN647" s="356"/>
    </row>
    <row r="648" spans="2:92" ht="14.4" thickBot="1" x14ac:dyDescent="0.3">
      <c r="B64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8" s="1417"/>
      <c r="D648" s="1418"/>
      <c r="E648" s="1419"/>
      <c r="F648" s="1420" t="e">
        <f>VLOOKUP(TBL5_OptBen[[#This Row],[Option Type (defined list)]],'Option Typs_Grps'!B$2:C$47, 2, FALSE)</f>
        <v>#N/A</v>
      </c>
      <c r="G648" s="1417"/>
      <c r="H648" s="1418"/>
      <c r="I648" s="1421"/>
      <c r="J648" s="1422"/>
      <c r="K648" s="1423"/>
      <c r="L648" s="366"/>
      <c r="M648" s="366"/>
      <c r="N648" s="366"/>
      <c r="O648" s="1552"/>
      <c r="P648" s="1553"/>
      <c r="Q648" s="1554"/>
      <c r="R648" s="1392"/>
      <c r="S648" s="367"/>
      <c r="T648" s="367"/>
      <c r="U648" s="367"/>
      <c r="V648" s="367"/>
      <c r="W648" s="367"/>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c r="AS648" s="367"/>
      <c r="AT648" s="367"/>
      <c r="AU648" s="367"/>
      <c r="AV648" s="367"/>
      <c r="AW648" s="367"/>
      <c r="AX648" s="367"/>
      <c r="AY648" s="367"/>
      <c r="AZ648" s="367"/>
      <c r="BA648" s="367"/>
      <c r="BB648" s="367"/>
      <c r="BC648" s="367"/>
      <c r="BD648" s="367"/>
      <c r="BE648" s="367"/>
      <c r="BF648" s="367"/>
      <c r="BG648" s="367"/>
      <c r="BH648" s="367"/>
      <c r="BI648" s="367"/>
      <c r="BJ648" s="367"/>
      <c r="BK648" s="367"/>
      <c r="BL648" s="367"/>
      <c r="BM648" s="367"/>
      <c r="BN648" s="367"/>
      <c r="BO648" s="367"/>
      <c r="BP648" s="368"/>
      <c r="BQ648" s="355"/>
      <c r="BR648" s="355"/>
      <c r="BS648" s="355"/>
      <c r="BT648" s="355"/>
      <c r="BU648" s="355"/>
      <c r="BV648" s="355"/>
      <c r="BW648" s="355"/>
      <c r="BX648" s="355"/>
      <c r="BY648" s="355"/>
      <c r="BZ648" s="355"/>
      <c r="CA648" s="355"/>
      <c r="CB648" s="355"/>
      <c r="CC648" s="355"/>
      <c r="CD648" s="355"/>
      <c r="CE648" s="355"/>
      <c r="CF648" s="355"/>
      <c r="CG648" s="355"/>
      <c r="CH648" s="355"/>
      <c r="CI648" s="355"/>
      <c r="CJ648" s="355"/>
      <c r="CK648" s="355"/>
      <c r="CL648" s="355"/>
      <c r="CM648" s="355"/>
      <c r="CN648" s="356"/>
    </row>
    <row r="649" spans="2:92" ht="14.4" thickBot="1" x14ac:dyDescent="0.3">
      <c r="B64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49" s="1417"/>
      <c r="D649" s="1418"/>
      <c r="E649" s="1419"/>
      <c r="F649" s="1420" t="e">
        <f>VLOOKUP(TBL5_OptBen[[#This Row],[Option Type (defined list)]],'Option Typs_Grps'!B$2:C$47, 2, FALSE)</f>
        <v>#N/A</v>
      </c>
      <c r="G649" s="1417"/>
      <c r="H649" s="1418"/>
      <c r="I649" s="1421"/>
      <c r="J649" s="1422"/>
      <c r="K649" s="1423"/>
      <c r="L649" s="366"/>
      <c r="M649" s="366"/>
      <c r="N649" s="366"/>
      <c r="O649" s="1552"/>
      <c r="P649" s="1553"/>
      <c r="Q649" s="1554"/>
      <c r="R649" s="1392"/>
      <c r="S649" s="367"/>
      <c r="T649" s="367"/>
      <c r="U649" s="367"/>
      <c r="V649" s="367"/>
      <c r="W649" s="367"/>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c r="AS649" s="367"/>
      <c r="AT649" s="367"/>
      <c r="AU649" s="367"/>
      <c r="AV649" s="367"/>
      <c r="AW649" s="367"/>
      <c r="AX649" s="367"/>
      <c r="AY649" s="367"/>
      <c r="AZ649" s="367"/>
      <c r="BA649" s="367"/>
      <c r="BB649" s="367"/>
      <c r="BC649" s="367"/>
      <c r="BD649" s="367"/>
      <c r="BE649" s="367"/>
      <c r="BF649" s="367"/>
      <c r="BG649" s="367"/>
      <c r="BH649" s="367"/>
      <c r="BI649" s="367"/>
      <c r="BJ649" s="367"/>
      <c r="BK649" s="367"/>
      <c r="BL649" s="367"/>
      <c r="BM649" s="367"/>
      <c r="BN649" s="367"/>
      <c r="BO649" s="367"/>
      <c r="BP649" s="368"/>
      <c r="BQ649" s="355"/>
      <c r="BR649" s="355"/>
      <c r="BS649" s="355"/>
      <c r="BT649" s="355"/>
      <c r="BU649" s="355"/>
      <c r="BV649" s="355"/>
      <c r="BW649" s="355"/>
      <c r="BX649" s="355"/>
      <c r="BY649" s="355"/>
      <c r="BZ649" s="355"/>
      <c r="CA649" s="355"/>
      <c r="CB649" s="355"/>
      <c r="CC649" s="355"/>
      <c r="CD649" s="355"/>
      <c r="CE649" s="355"/>
      <c r="CF649" s="355"/>
      <c r="CG649" s="355"/>
      <c r="CH649" s="355"/>
      <c r="CI649" s="355"/>
      <c r="CJ649" s="355"/>
      <c r="CK649" s="355"/>
      <c r="CL649" s="355"/>
      <c r="CM649" s="355"/>
      <c r="CN649" s="356"/>
    </row>
    <row r="650" spans="2:92" ht="14.4" thickBot="1" x14ac:dyDescent="0.3">
      <c r="B65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0" s="1417"/>
      <c r="D650" s="1418"/>
      <c r="E650" s="1419"/>
      <c r="F650" s="1420" t="e">
        <f>VLOOKUP(TBL5_OptBen[[#This Row],[Option Type (defined list)]],'Option Typs_Grps'!B$2:C$47, 2, FALSE)</f>
        <v>#N/A</v>
      </c>
      <c r="G650" s="1417"/>
      <c r="H650" s="1418"/>
      <c r="I650" s="1421"/>
      <c r="J650" s="1422"/>
      <c r="K650" s="1423"/>
      <c r="L650" s="366"/>
      <c r="M650" s="366"/>
      <c r="N650" s="366"/>
      <c r="O650" s="1552"/>
      <c r="P650" s="1553"/>
      <c r="Q650" s="1554"/>
      <c r="R650" s="1392"/>
      <c r="S650" s="367"/>
      <c r="T650" s="367"/>
      <c r="U650" s="367"/>
      <c r="V650" s="367"/>
      <c r="W650" s="367"/>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c r="AS650" s="367"/>
      <c r="AT650" s="367"/>
      <c r="AU650" s="367"/>
      <c r="AV650" s="367"/>
      <c r="AW650" s="367"/>
      <c r="AX650" s="367"/>
      <c r="AY650" s="367"/>
      <c r="AZ650" s="367"/>
      <c r="BA650" s="367"/>
      <c r="BB650" s="367"/>
      <c r="BC650" s="367"/>
      <c r="BD650" s="367"/>
      <c r="BE650" s="367"/>
      <c r="BF650" s="367"/>
      <c r="BG650" s="367"/>
      <c r="BH650" s="367"/>
      <c r="BI650" s="367"/>
      <c r="BJ650" s="367"/>
      <c r="BK650" s="367"/>
      <c r="BL650" s="367"/>
      <c r="BM650" s="367"/>
      <c r="BN650" s="367"/>
      <c r="BO650" s="367"/>
      <c r="BP650" s="368"/>
      <c r="BQ650" s="355"/>
      <c r="BR650" s="355"/>
      <c r="BS650" s="355"/>
      <c r="BT650" s="355"/>
      <c r="BU650" s="355"/>
      <c r="BV650" s="355"/>
      <c r="BW650" s="355"/>
      <c r="BX650" s="355"/>
      <c r="BY650" s="355"/>
      <c r="BZ650" s="355"/>
      <c r="CA650" s="355"/>
      <c r="CB650" s="355"/>
      <c r="CC650" s="355"/>
      <c r="CD650" s="355"/>
      <c r="CE650" s="355"/>
      <c r="CF650" s="355"/>
      <c r="CG650" s="355"/>
      <c r="CH650" s="355"/>
      <c r="CI650" s="355"/>
      <c r="CJ650" s="355"/>
      <c r="CK650" s="355"/>
      <c r="CL650" s="355"/>
      <c r="CM650" s="355"/>
      <c r="CN650" s="356"/>
    </row>
    <row r="651" spans="2:92" ht="14.4" thickBot="1" x14ac:dyDescent="0.3">
      <c r="B65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1" s="1417"/>
      <c r="D651" s="1418"/>
      <c r="E651" s="1419"/>
      <c r="F651" s="1420" t="e">
        <f>VLOOKUP(TBL5_OptBen[[#This Row],[Option Type (defined list)]],'Option Typs_Grps'!B$2:C$47, 2, FALSE)</f>
        <v>#N/A</v>
      </c>
      <c r="G651" s="1417"/>
      <c r="H651" s="1418"/>
      <c r="I651" s="1421"/>
      <c r="J651" s="1422"/>
      <c r="K651" s="1423"/>
      <c r="L651" s="366"/>
      <c r="M651" s="366"/>
      <c r="N651" s="366"/>
      <c r="O651" s="1552"/>
      <c r="P651" s="1553"/>
      <c r="Q651" s="1554"/>
      <c r="R651" s="1392"/>
      <c r="S651" s="367"/>
      <c r="T651" s="367"/>
      <c r="U651" s="367"/>
      <c r="V651" s="367"/>
      <c r="W651" s="367"/>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c r="AS651" s="367"/>
      <c r="AT651" s="367"/>
      <c r="AU651" s="367"/>
      <c r="AV651" s="367"/>
      <c r="AW651" s="367"/>
      <c r="AX651" s="367"/>
      <c r="AY651" s="367"/>
      <c r="AZ651" s="367"/>
      <c r="BA651" s="367"/>
      <c r="BB651" s="367"/>
      <c r="BC651" s="367"/>
      <c r="BD651" s="367"/>
      <c r="BE651" s="367"/>
      <c r="BF651" s="367"/>
      <c r="BG651" s="367"/>
      <c r="BH651" s="367"/>
      <c r="BI651" s="367"/>
      <c r="BJ651" s="367"/>
      <c r="BK651" s="367"/>
      <c r="BL651" s="367"/>
      <c r="BM651" s="367"/>
      <c r="BN651" s="367"/>
      <c r="BO651" s="367"/>
      <c r="BP651" s="368"/>
      <c r="BQ651" s="355"/>
      <c r="BR651" s="355"/>
      <c r="BS651" s="355"/>
      <c r="BT651" s="355"/>
      <c r="BU651" s="355"/>
      <c r="BV651" s="355"/>
      <c r="BW651" s="355"/>
      <c r="BX651" s="355"/>
      <c r="BY651" s="355"/>
      <c r="BZ651" s="355"/>
      <c r="CA651" s="355"/>
      <c r="CB651" s="355"/>
      <c r="CC651" s="355"/>
      <c r="CD651" s="355"/>
      <c r="CE651" s="355"/>
      <c r="CF651" s="355"/>
      <c r="CG651" s="355"/>
      <c r="CH651" s="355"/>
      <c r="CI651" s="355"/>
      <c r="CJ651" s="355"/>
      <c r="CK651" s="355"/>
      <c r="CL651" s="355"/>
      <c r="CM651" s="355"/>
      <c r="CN651" s="356"/>
    </row>
    <row r="652" spans="2:92" ht="14.4" thickBot="1" x14ac:dyDescent="0.3">
      <c r="B65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2" s="1417"/>
      <c r="D652" s="1418"/>
      <c r="E652" s="1419"/>
      <c r="F652" s="1420" t="e">
        <f>VLOOKUP(TBL5_OptBen[[#This Row],[Option Type (defined list)]],'Option Typs_Grps'!B$2:C$47, 2, FALSE)</f>
        <v>#N/A</v>
      </c>
      <c r="G652" s="1417"/>
      <c r="H652" s="1418"/>
      <c r="I652" s="1421"/>
      <c r="J652" s="1422"/>
      <c r="K652" s="1423"/>
      <c r="L652" s="366"/>
      <c r="M652" s="366"/>
      <c r="N652" s="366"/>
      <c r="O652" s="1552"/>
      <c r="P652" s="1553"/>
      <c r="Q652" s="1554"/>
      <c r="R652" s="1392"/>
      <c r="S652" s="367"/>
      <c r="T652" s="367"/>
      <c r="U652" s="367"/>
      <c r="V652" s="367"/>
      <c r="W652" s="367"/>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c r="AS652" s="367"/>
      <c r="AT652" s="367"/>
      <c r="AU652" s="367"/>
      <c r="AV652" s="367"/>
      <c r="AW652" s="367"/>
      <c r="AX652" s="367"/>
      <c r="AY652" s="367"/>
      <c r="AZ652" s="367"/>
      <c r="BA652" s="367"/>
      <c r="BB652" s="367"/>
      <c r="BC652" s="367"/>
      <c r="BD652" s="367"/>
      <c r="BE652" s="367"/>
      <c r="BF652" s="367"/>
      <c r="BG652" s="367"/>
      <c r="BH652" s="367"/>
      <c r="BI652" s="367"/>
      <c r="BJ652" s="367"/>
      <c r="BK652" s="367"/>
      <c r="BL652" s="367"/>
      <c r="BM652" s="367"/>
      <c r="BN652" s="367"/>
      <c r="BO652" s="367"/>
      <c r="BP652" s="368"/>
      <c r="BQ652" s="355"/>
      <c r="BR652" s="355"/>
      <c r="BS652" s="355"/>
      <c r="BT652" s="355"/>
      <c r="BU652" s="355"/>
      <c r="BV652" s="355"/>
      <c r="BW652" s="355"/>
      <c r="BX652" s="355"/>
      <c r="BY652" s="355"/>
      <c r="BZ652" s="355"/>
      <c r="CA652" s="355"/>
      <c r="CB652" s="355"/>
      <c r="CC652" s="355"/>
      <c r="CD652" s="355"/>
      <c r="CE652" s="355"/>
      <c r="CF652" s="355"/>
      <c r="CG652" s="355"/>
      <c r="CH652" s="355"/>
      <c r="CI652" s="355"/>
      <c r="CJ652" s="355"/>
      <c r="CK652" s="355"/>
      <c r="CL652" s="355"/>
      <c r="CM652" s="355"/>
      <c r="CN652" s="356"/>
    </row>
    <row r="653" spans="2:92" ht="14.4" thickBot="1" x14ac:dyDescent="0.3">
      <c r="B65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3" s="1417"/>
      <c r="D653" s="1418"/>
      <c r="E653" s="1419"/>
      <c r="F653" s="1420" t="e">
        <f>VLOOKUP(TBL5_OptBen[[#This Row],[Option Type (defined list)]],'Option Typs_Grps'!B$2:C$47, 2, FALSE)</f>
        <v>#N/A</v>
      </c>
      <c r="G653" s="1417"/>
      <c r="H653" s="1418"/>
      <c r="I653" s="1421"/>
      <c r="J653" s="1422"/>
      <c r="K653" s="1423"/>
      <c r="L653" s="366"/>
      <c r="M653" s="366"/>
      <c r="N653" s="366"/>
      <c r="O653" s="1552"/>
      <c r="P653" s="1553"/>
      <c r="Q653" s="1554"/>
      <c r="R653" s="1392"/>
      <c r="S653" s="367"/>
      <c r="T653" s="367"/>
      <c r="U653" s="367"/>
      <c r="V653" s="367"/>
      <c r="W653" s="367"/>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c r="AS653" s="367"/>
      <c r="AT653" s="367"/>
      <c r="AU653" s="367"/>
      <c r="AV653" s="367"/>
      <c r="AW653" s="367"/>
      <c r="AX653" s="367"/>
      <c r="AY653" s="367"/>
      <c r="AZ653" s="367"/>
      <c r="BA653" s="367"/>
      <c r="BB653" s="367"/>
      <c r="BC653" s="367"/>
      <c r="BD653" s="367"/>
      <c r="BE653" s="367"/>
      <c r="BF653" s="367"/>
      <c r="BG653" s="367"/>
      <c r="BH653" s="367"/>
      <c r="BI653" s="367"/>
      <c r="BJ653" s="367"/>
      <c r="BK653" s="367"/>
      <c r="BL653" s="367"/>
      <c r="BM653" s="367"/>
      <c r="BN653" s="367"/>
      <c r="BO653" s="367"/>
      <c r="BP653" s="368"/>
      <c r="BQ653" s="355"/>
      <c r="BR653" s="355"/>
      <c r="BS653" s="355"/>
      <c r="BT653" s="355"/>
      <c r="BU653" s="355"/>
      <c r="BV653" s="355"/>
      <c r="BW653" s="355"/>
      <c r="BX653" s="355"/>
      <c r="BY653" s="355"/>
      <c r="BZ653" s="355"/>
      <c r="CA653" s="355"/>
      <c r="CB653" s="355"/>
      <c r="CC653" s="355"/>
      <c r="CD653" s="355"/>
      <c r="CE653" s="355"/>
      <c r="CF653" s="355"/>
      <c r="CG653" s="355"/>
      <c r="CH653" s="355"/>
      <c r="CI653" s="355"/>
      <c r="CJ653" s="355"/>
      <c r="CK653" s="355"/>
      <c r="CL653" s="355"/>
      <c r="CM653" s="355"/>
      <c r="CN653" s="356"/>
    </row>
    <row r="654" spans="2:92" ht="14.4" thickBot="1" x14ac:dyDescent="0.3">
      <c r="B65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4" s="1417"/>
      <c r="D654" s="1418"/>
      <c r="E654" s="1419"/>
      <c r="F654" s="1420" t="e">
        <f>VLOOKUP(TBL5_OptBen[[#This Row],[Option Type (defined list)]],'Option Typs_Grps'!B$2:C$47, 2, FALSE)</f>
        <v>#N/A</v>
      </c>
      <c r="G654" s="1417"/>
      <c r="H654" s="1418"/>
      <c r="I654" s="1421"/>
      <c r="J654" s="1422"/>
      <c r="K654" s="1423"/>
      <c r="L654" s="366"/>
      <c r="M654" s="366"/>
      <c r="N654" s="366"/>
      <c r="O654" s="1552"/>
      <c r="P654" s="1553"/>
      <c r="Q654" s="1554"/>
      <c r="R654" s="1392"/>
      <c r="S654" s="367"/>
      <c r="T654" s="367"/>
      <c r="U654" s="367"/>
      <c r="V654" s="367"/>
      <c r="W654" s="367"/>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c r="AS654" s="367"/>
      <c r="AT654" s="367"/>
      <c r="AU654" s="367"/>
      <c r="AV654" s="367"/>
      <c r="AW654" s="367"/>
      <c r="AX654" s="367"/>
      <c r="AY654" s="367"/>
      <c r="AZ654" s="367"/>
      <c r="BA654" s="367"/>
      <c r="BB654" s="367"/>
      <c r="BC654" s="367"/>
      <c r="BD654" s="367"/>
      <c r="BE654" s="367"/>
      <c r="BF654" s="367"/>
      <c r="BG654" s="367"/>
      <c r="BH654" s="367"/>
      <c r="BI654" s="367"/>
      <c r="BJ654" s="367"/>
      <c r="BK654" s="367"/>
      <c r="BL654" s="367"/>
      <c r="BM654" s="367"/>
      <c r="BN654" s="367"/>
      <c r="BO654" s="367"/>
      <c r="BP654" s="368"/>
      <c r="BQ654" s="355"/>
      <c r="BR654" s="355"/>
      <c r="BS654" s="355"/>
      <c r="BT654" s="355"/>
      <c r="BU654" s="355"/>
      <c r="BV654" s="355"/>
      <c r="BW654" s="355"/>
      <c r="BX654" s="355"/>
      <c r="BY654" s="355"/>
      <c r="BZ654" s="355"/>
      <c r="CA654" s="355"/>
      <c r="CB654" s="355"/>
      <c r="CC654" s="355"/>
      <c r="CD654" s="355"/>
      <c r="CE654" s="355"/>
      <c r="CF654" s="355"/>
      <c r="CG654" s="355"/>
      <c r="CH654" s="355"/>
      <c r="CI654" s="355"/>
      <c r="CJ654" s="355"/>
      <c r="CK654" s="355"/>
      <c r="CL654" s="355"/>
      <c r="CM654" s="355"/>
      <c r="CN654" s="356"/>
    </row>
    <row r="655" spans="2:92" ht="14.4" thickBot="1" x14ac:dyDescent="0.3">
      <c r="B65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5" s="1417"/>
      <c r="D655" s="1418"/>
      <c r="E655" s="1419"/>
      <c r="F655" s="1420" t="e">
        <f>VLOOKUP(TBL5_OptBen[[#This Row],[Option Type (defined list)]],'Option Typs_Grps'!B$2:C$47, 2, FALSE)</f>
        <v>#N/A</v>
      </c>
      <c r="G655" s="1417"/>
      <c r="H655" s="1418"/>
      <c r="I655" s="1421"/>
      <c r="J655" s="1422"/>
      <c r="K655" s="1423"/>
      <c r="L655" s="366"/>
      <c r="M655" s="366"/>
      <c r="N655" s="366"/>
      <c r="O655" s="1552"/>
      <c r="P655" s="1553"/>
      <c r="Q655" s="1554"/>
      <c r="R655" s="1392"/>
      <c r="S655" s="367"/>
      <c r="T655" s="367"/>
      <c r="U655" s="367"/>
      <c r="V655" s="367"/>
      <c r="W655" s="367"/>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c r="AS655" s="367"/>
      <c r="AT655" s="367"/>
      <c r="AU655" s="367"/>
      <c r="AV655" s="367"/>
      <c r="AW655" s="367"/>
      <c r="AX655" s="367"/>
      <c r="AY655" s="367"/>
      <c r="AZ655" s="367"/>
      <c r="BA655" s="367"/>
      <c r="BB655" s="367"/>
      <c r="BC655" s="367"/>
      <c r="BD655" s="367"/>
      <c r="BE655" s="367"/>
      <c r="BF655" s="367"/>
      <c r="BG655" s="367"/>
      <c r="BH655" s="367"/>
      <c r="BI655" s="367"/>
      <c r="BJ655" s="367"/>
      <c r="BK655" s="367"/>
      <c r="BL655" s="367"/>
      <c r="BM655" s="367"/>
      <c r="BN655" s="367"/>
      <c r="BO655" s="367"/>
      <c r="BP655" s="368"/>
      <c r="BQ655" s="355"/>
      <c r="BR655" s="355"/>
      <c r="BS655" s="355"/>
      <c r="BT655" s="355"/>
      <c r="BU655" s="355"/>
      <c r="BV655" s="355"/>
      <c r="BW655" s="355"/>
      <c r="BX655" s="355"/>
      <c r="BY655" s="355"/>
      <c r="BZ655" s="355"/>
      <c r="CA655" s="355"/>
      <c r="CB655" s="355"/>
      <c r="CC655" s="355"/>
      <c r="CD655" s="355"/>
      <c r="CE655" s="355"/>
      <c r="CF655" s="355"/>
      <c r="CG655" s="355"/>
      <c r="CH655" s="355"/>
      <c r="CI655" s="355"/>
      <c r="CJ655" s="355"/>
      <c r="CK655" s="355"/>
      <c r="CL655" s="355"/>
      <c r="CM655" s="355"/>
      <c r="CN655" s="356"/>
    </row>
    <row r="656" spans="2:92" ht="14.4" thickBot="1" x14ac:dyDescent="0.3">
      <c r="B65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6" s="1417"/>
      <c r="D656" s="1418"/>
      <c r="E656" s="1419"/>
      <c r="F656" s="1420" t="e">
        <f>VLOOKUP(TBL5_OptBen[[#This Row],[Option Type (defined list)]],'Option Typs_Grps'!B$2:C$47, 2, FALSE)</f>
        <v>#N/A</v>
      </c>
      <c r="G656" s="1417"/>
      <c r="H656" s="1418"/>
      <c r="I656" s="1421"/>
      <c r="J656" s="1422"/>
      <c r="K656" s="1423"/>
      <c r="L656" s="366"/>
      <c r="M656" s="366"/>
      <c r="N656" s="366"/>
      <c r="O656" s="1552"/>
      <c r="P656" s="1553"/>
      <c r="Q656" s="1554"/>
      <c r="R656" s="1392"/>
      <c r="S656" s="367"/>
      <c r="T656" s="367"/>
      <c r="U656" s="367"/>
      <c r="V656" s="367"/>
      <c r="W656" s="367"/>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c r="AS656" s="367"/>
      <c r="AT656" s="367"/>
      <c r="AU656" s="367"/>
      <c r="AV656" s="367"/>
      <c r="AW656" s="367"/>
      <c r="AX656" s="367"/>
      <c r="AY656" s="367"/>
      <c r="AZ656" s="367"/>
      <c r="BA656" s="367"/>
      <c r="BB656" s="367"/>
      <c r="BC656" s="367"/>
      <c r="BD656" s="367"/>
      <c r="BE656" s="367"/>
      <c r="BF656" s="367"/>
      <c r="BG656" s="367"/>
      <c r="BH656" s="367"/>
      <c r="BI656" s="367"/>
      <c r="BJ656" s="367"/>
      <c r="BK656" s="367"/>
      <c r="BL656" s="367"/>
      <c r="BM656" s="367"/>
      <c r="BN656" s="367"/>
      <c r="BO656" s="367"/>
      <c r="BP656" s="368"/>
      <c r="BQ656" s="355"/>
      <c r="BR656" s="355"/>
      <c r="BS656" s="355"/>
      <c r="BT656" s="355"/>
      <c r="BU656" s="355"/>
      <c r="BV656" s="355"/>
      <c r="BW656" s="355"/>
      <c r="BX656" s="355"/>
      <c r="BY656" s="355"/>
      <c r="BZ656" s="355"/>
      <c r="CA656" s="355"/>
      <c r="CB656" s="355"/>
      <c r="CC656" s="355"/>
      <c r="CD656" s="355"/>
      <c r="CE656" s="355"/>
      <c r="CF656" s="355"/>
      <c r="CG656" s="355"/>
      <c r="CH656" s="355"/>
      <c r="CI656" s="355"/>
      <c r="CJ656" s="355"/>
      <c r="CK656" s="355"/>
      <c r="CL656" s="355"/>
      <c r="CM656" s="355"/>
      <c r="CN656" s="356"/>
    </row>
    <row r="657" spans="2:92" ht="14.4" thickBot="1" x14ac:dyDescent="0.3">
      <c r="B65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7" s="1417"/>
      <c r="D657" s="1418"/>
      <c r="E657" s="1419"/>
      <c r="F657" s="1420" t="e">
        <f>VLOOKUP(TBL5_OptBen[[#This Row],[Option Type (defined list)]],'Option Typs_Grps'!B$2:C$47, 2, FALSE)</f>
        <v>#N/A</v>
      </c>
      <c r="G657" s="1417"/>
      <c r="H657" s="1418"/>
      <c r="I657" s="1421"/>
      <c r="J657" s="1422"/>
      <c r="K657" s="1423"/>
      <c r="L657" s="366"/>
      <c r="M657" s="366"/>
      <c r="N657" s="366"/>
      <c r="O657" s="1552"/>
      <c r="P657" s="1553"/>
      <c r="Q657" s="1554"/>
      <c r="R657" s="1392"/>
      <c r="S657" s="367"/>
      <c r="T657" s="367"/>
      <c r="U657" s="367"/>
      <c r="V657" s="367"/>
      <c r="W657" s="367"/>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c r="AS657" s="367"/>
      <c r="AT657" s="367"/>
      <c r="AU657" s="367"/>
      <c r="AV657" s="367"/>
      <c r="AW657" s="367"/>
      <c r="AX657" s="367"/>
      <c r="AY657" s="367"/>
      <c r="AZ657" s="367"/>
      <c r="BA657" s="367"/>
      <c r="BB657" s="367"/>
      <c r="BC657" s="367"/>
      <c r="BD657" s="367"/>
      <c r="BE657" s="367"/>
      <c r="BF657" s="367"/>
      <c r="BG657" s="367"/>
      <c r="BH657" s="367"/>
      <c r="BI657" s="367"/>
      <c r="BJ657" s="367"/>
      <c r="BK657" s="367"/>
      <c r="BL657" s="367"/>
      <c r="BM657" s="367"/>
      <c r="BN657" s="367"/>
      <c r="BO657" s="367"/>
      <c r="BP657" s="368"/>
      <c r="BQ657" s="355"/>
      <c r="BR657" s="355"/>
      <c r="BS657" s="355"/>
      <c r="BT657" s="355"/>
      <c r="BU657" s="355"/>
      <c r="BV657" s="355"/>
      <c r="BW657" s="355"/>
      <c r="BX657" s="355"/>
      <c r="BY657" s="355"/>
      <c r="BZ657" s="355"/>
      <c r="CA657" s="355"/>
      <c r="CB657" s="355"/>
      <c r="CC657" s="355"/>
      <c r="CD657" s="355"/>
      <c r="CE657" s="355"/>
      <c r="CF657" s="355"/>
      <c r="CG657" s="355"/>
      <c r="CH657" s="355"/>
      <c r="CI657" s="355"/>
      <c r="CJ657" s="355"/>
      <c r="CK657" s="355"/>
      <c r="CL657" s="355"/>
      <c r="CM657" s="355"/>
      <c r="CN657" s="356"/>
    </row>
    <row r="658" spans="2:92" ht="14.4" thickBot="1" x14ac:dyDescent="0.3">
      <c r="B65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8" s="1417"/>
      <c r="D658" s="1418"/>
      <c r="E658" s="1419"/>
      <c r="F658" s="1420" t="e">
        <f>VLOOKUP(TBL5_OptBen[[#This Row],[Option Type (defined list)]],'Option Typs_Grps'!B$2:C$47, 2, FALSE)</f>
        <v>#N/A</v>
      </c>
      <c r="G658" s="1417"/>
      <c r="H658" s="1418"/>
      <c r="I658" s="1421"/>
      <c r="J658" s="1422"/>
      <c r="K658" s="1423"/>
      <c r="L658" s="366"/>
      <c r="M658" s="366"/>
      <c r="N658" s="366"/>
      <c r="O658" s="1552"/>
      <c r="P658" s="1553"/>
      <c r="Q658" s="1554"/>
      <c r="R658" s="1392"/>
      <c r="S658" s="367"/>
      <c r="T658" s="367"/>
      <c r="U658" s="367"/>
      <c r="V658" s="367"/>
      <c r="W658" s="367"/>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c r="AS658" s="367"/>
      <c r="AT658" s="367"/>
      <c r="AU658" s="367"/>
      <c r="AV658" s="367"/>
      <c r="AW658" s="367"/>
      <c r="AX658" s="367"/>
      <c r="AY658" s="367"/>
      <c r="AZ658" s="367"/>
      <c r="BA658" s="367"/>
      <c r="BB658" s="367"/>
      <c r="BC658" s="367"/>
      <c r="BD658" s="367"/>
      <c r="BE658" s="367"/>
      <c r="BF658" s="367"/>
      <c r="BG658" s="367"/>
      <c r="BH658" s="367"/>
      <c r="BI658" s="367"/>
      <c r="BJ658" s="367"/>
      <c r="BK658" s="367"/>
      <c r="BL658" s="367"/>
      <c r="BM658" s="367"/>
      <c r="BN658" s="367"/>
      <c r="BO658" s="367"/>
      <c r="BP658" s="368"/>
      <c r="BQ658" s="355"/>
      <c r="BR658" s="355"/>
      <c r="BS658" s="355"/>
      <c r="BT658" s="355"/>
      <c r="BU658" s="355"/>
      <c r="BV658" s="355"/>
      <c r="BW658" s="355"/>
      <c r="BX658" s="355"/>
      <c r="BY658" s="355"/>
      <c r="BZ658" s="355"/>
      <c r="CA658" s="355"/>
      <c r="CB658" s="355"/>
      <c r="CC658" s="355"/>
      <c r="CD658" s="355"/>
      <c r="CE658" s="355"/>
      <c r="CF658" s="355"/>
      <c r="CG658" s="355"/>
      <c r="CH658" s="355"/>
      <c r="CI658" s="355"/>
      <c r="CJ658" s="355"/>
      <c r="CK658" s="355"/>
      <c r="CL658" s="355"/>
      <c r="CM658" s="355"/>
      <c r="CN658" s="356"/>
    </row>
    <row r="659" spans="2:92" ht="14.4" thickBot="1" x14ac:dyDescent="0.3">
      <c r="B65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59" s="1417"/>
      <c r="D659" s="1418"/>
      <c r="E659" s="1419"/>
      <c r="F659" s="1420" t="e">
        <f>VLOOKUP(TBL5_OptBen[[#This Row],[Option Type (defined list)]],'Option Typs_Grps'!B$2:C$47, 2, FALSE)</f>
        <v>#N/A</v>
      </c>
      <c r="G659" s="1417"/>
      <c r="H659" s="1418"/>
      <c r="I659" s="1421"/>
      <c r="J659" s="1422"/>
      <c r="K659" s="1423"/>
      <c r="L659" s="366"/>
      <c r="M659" s="366"/>
      <c r="N659" s="366"/>
      <c r="O659" s="1552"/>
      <c r="P659" s="1553"/>
      <c r="Q659" s="1554"/>
      <c r="R659" s="1392"/>
      <c r="S659" s="367"/>
      <c r="T659" s="367"/>
      <c r="U659" s="367"/>
      <c r="V659" s="367"/>
      <c r="W659" s="367"/>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c r="AS659" s="367"/>
      <c r="AT659" s="367"/>
      <c r="AU659" s="367"/>
      <c r="AV659" s="367"/>
      <c r="AW659" s="367"/>
      <c r="AX659" s="367"/>
      <c r="AY659" s="367"/>
      <c r="AZ659" s="367"/>
      <c r="BA659" s="367"/>
      <c r="BB659" s="367"/>
      <c r="BC659" s="367"/>
      <c r="BD659" s="367"/>
      <c r="BE659" s="367"/>
      <c r="BF659" s="367"/>
      <c r="BG659" s="367"/>
      <c r="BH659" s="367"/>
      <c r="BI659" s="367"/>
      <c r="BJ659" s="367"/>
      <c r="BK659" s="367"/>
      <c r="BL659" s="367"/>
      <c r="BM659" s="367"/>
      <c r="BN659" s="367"/>
      <c r="BO659" s="367"/>
      <c r="BP659" s="368"/>
      <c r="BQ659" s="355"/>
      <c r="BR659" s="355"/>
      <c r="BS659" s="355"/>
      <c r="BT659" s="355"/>
      <c r="BU659" s="355"/>
      <c r="BV659" s="355"/>
      <c r="BW659" s="355"/>
      <c r="BX659" s="355"/>
      <c r="BY659" s="355"/>
      <c r="BZ659" s="355"/>
      <c r="CA659" s="355"/>
      <c r="CB659" s="355"/>
      <c r="CC659" s="355"/>
      <c r="CD659" s="355"/>
      <c r="CE659" s="355"/>
      <c r="CF659" s="355"/>
      <c r="CG659" s="355"/>
      <c r="CH659" s="355"/>
      <c r="CI659" s="355"/>
      <c r="CJ659" s="355"/>
      <c r="CK659" s="355"/>
      <c r="CL659" s="355"/>
      <c r="CM659" s="355"/>
      <c r="CN659" s="356"/>
    </row>
    <row r="660" spans="2:92" ht="14.4" thickBot="1" x14ac:dyDescent="0.3">
      <c r="B66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0" s="1417"/>
      <c r="D660" s="1418"/>
      <c r="E660" s="1419"/>
      <c r="F660" s="1420" t="e">
        <f>VLOOKUP(TBL5_OptBen[[#This Row],[Option Type (defined list)]],'Option Typs_Grps'!B$2:C$47, 2, FALSE)</f>
        <v>#N/A</v>
      </c>
      <c r="G660" s="1417"/>
      <c r="H660" s="1418"/>
      <c r="I660" s="1421"/>
      <c r="J660" s="1422"/>
      <c r="K660" s="1423"/>
      <c r="L660" s="366"/>
      <c r="M660" s="366"/>
      <c r="N660" s="366"/>
      <c r="O660" s="1552"/>
      <c r="P660" s="1553"/>
      <c r="Q660" s="1554"/>
      <c r="R660" s="1392"/>
      <c r="S660" s="367"/>
      <c r="T660" s="367"/>
      <c r="U660" s="367"/>
      <c r="V660" s="367"/>
      <c r="W660" s="367"/>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c r="AS660" s="367"/>
      <c r="AT660" s="367"/>
      <c r="AU660" s="367"/>
      <c r="AV660" s="367"/>
      <c r="AW660" s="367"/>
      <c r="AX660" s="367"/>
      <c r="AY660" s="367"/>
      <c r="AZ660" s="367"/>
      <c r="BA660" s="367"/>
      <c r="BB660" s="367"/>
      <c r="BC660" s="367"/>
      <c r="BD660" s="367"/>
      <c r="BE660" s="367"/>
      <c r="BF660" s="367"/>
      <c r="BG660" s="367"/>
      <c r="BH660" s="367"/>
      <c r="BI660" s="367"/>
      <c r="BJ660" s="367"/>
      <c r="BK660" s="367"/>
      <c r="BL660" s="367"/>
      <c r="BM660" s="367"/>
      <c r="BN660" s="367"/>
      <c r="BO660" s="367"/>
      <c r="BP660" s="368"/>
      <c r="BQ660" s="355"/>
      <c r="BR660" s="355"/>
      <c r="BS660" s="355"/>
      <c r="BT660" s="355"/>
      <c r="BU660" s="355"/>
      <c r="BV660" s="355"/>
      <c r="BW660" s="355"/>
      <c r="BX660" s="355"/>
      <c r="BY660" s="355"/>
      <c r="BZ660" s="355"/>
      <c r="CA660" s="355"/>
      <c r="CB660" s="355"/>
      <c r="CC660" s="355"/>
      <c r="CD660" s="355"/>
      <c r="CE660" s="355"/>
      <c r="CF660" s="355"/>
      <c r="CG660" s="355"/>
      <c r="CH660" s="355"/>
      <c r="CI660" s="355"/>
      <c r="CJ660" s="355"/>
      <c r="CK660" s="355"/>
      <c r="CL660" s="355"/>
      <c r="CM660" s="355"/>
      <c r="CN660" s="356"/>
    </row>
    <row r="661" spans="2:92" ht="14.4" thickBot="1" x14ac:dyDescent="0.3">
      <c r="B66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1" s="1417"/>
      <c r="D661" s="1418"/>
      <c r="E661" s="1419"/>
      <c r="F661" s="1420" t="e">
        <f>VLOOKUP(TBL5_OptBen[[#This Row],[Option Type (defined list)]],'Option Typs_Grps'!B$2:C$47, 2, FALSE)</f>
        <v>#N/A</v>
      </c>
      <c r="G661" s="1417"/>
      <c r="H661" s="1418"/>
      <c r="I661" s="1421"/>
      <c r="J661" s="1422"/>
      <c r="K661" s="1423"/>
      <c r="L661" s="366"/>
      <c r="M661" s="366"/>
      <c r="N661" s="366"/>
      <c r="O661" s="1552"/>
      <c r="P661" s="1553"/>
      <c r="Q661" s="1554"/>
      <c r="R661" s="1392"/>
      <c r="S661" s="367"/>
      <c r="T661" s="367"/>
      <c r="U661" s="367"/>
      <c r="V661" s="367"/>
      <c r="W661" s="367"/>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c r="AS661" s="367"/>
      <c r="AT661" s="367"/>
      <c r="AU661" s="367"/>
      <c r="AV661" s="367"/>
      <c r="AW661" s="367"/>
      <c r="AX661" s="367"/>
      <c r="AY661" s="367"/>
      <c r="AZ661" s="367"/>
      <c r="BA661" s="367"/>
      <c r="BB661" s="367"/>
      <c r="BC661" s="367"/>
      <c r="BD661" s="367"/>
      <c r="BE661" s="367"/>
      <c r="BF661" s="367"/>
      <c r="BG661" s="367"/>
      <c r="BH661" s="367"/>
      <c r="BI661" s="367"/>
      <c r="BJ661" s="367"/>
      <c r="BK661" s="367"/>
      <c r="BL661" s="367"/>
      <c r="BM661" s="367"/>
      <c r="BN661" s="367"/>
      <c r="BO661" s="367"/>
      <c r="BP661" s="368"/>
      <c r="BQ661" s="355"/>
      <c r="BR661" s="355"/>
      <c r="BS661" s="355"/>
      <c r="BT661" s="355"/>
      <c r="BU661" s="355"/>
      <c r="BV661" s="355"/>
      <c r="BW661" s="355"/>
      <c r="BX661" s="355"/>
      <c r="BY661" s="355"/>
      <c r="BZ661" s="355"/>
      <c r="CA661" s="355"/>
      <c r="CB661" s="355"/>
      <c r="CC661" s="355"/>
      <c r="CD661" s="355"/>
      <c r="CE661" s="355"/>
      <c r="CF661" s="355"/>
      <c r="CG661" s="355"/>
      <c r="CH661" s="355"/>
      <c r="CI661" s="355"/>
      <c r="CJ661" s="355"/>
      <c r="CK661" s="355"/>
      <c r="CL661" s="355"/>
      <c r="CM661" s="355"/>
      <c r="CN661" s="356"/>
    </row>
    <row r="662" spans="2:92" ht="14.4" thickBot="1" x14ac:dyDescent="0.3">
      <c r="B66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2" s="1417"/>
      <c r="D662" s="1418"/>
      <c r="E662" s="1419"/>
      <c r="F662" s="1420" t="e">
        <f>VLOOKUP(TBL5_OptBen[[#This Row],[Option Type (defined list)]],'Option Typs_Grps'!B$2:C$47, 2, FALSE)</f>
        <v>#N/A</v>
      </c>
      <c r="G662" s="1417"/>
      <c r="H662" s="1418"/>
      <c r="I662" s="1421"/>
      <c r="J662" s="1422"/>
      <c r="K662" s="1423"/>
      <c r="L662" s="366"/>
      <c r="M662" s="366"/>
      <c r="N662" s="366"/>
      <c r="O662" s="1552"/>
      <c r="P662" s="1553"/>
      <c r="Q662" s="1554"/>
      <c r="R662" s="1392"/>
      <c r="S662" s="367"/>
      <c r="T662" s="367"/>
      <c r="U662" s="367"/>
      <c r="V662" s="367"/>
      <c r="W662" s="367"/>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c r="AS662" s="367"/>
      <c r="AT662" s="367"/>
      <c r="AU662" s="367"/>
      <c r="AV662" s="367"/>
      <c r="AW662" s="367"/>
      <c r="AX662" s="367"/>
      <c r="AY662" s="367"/>
      <c r="AZ662" s="367"/>
      <c r="BA662" s="367"/>
      <c r="BB662" s="367"/>
      <c r="BC662" s="367"/>
      <c r="BD662" s="367"/>
      <c r="BE662" s="367"/>
      <c r="BF662" s="367"/>
      <c r="BG662" s="367"/>
      <c r="BH662" s="367"/>
      <c r="BI662" s="367"/>
      <c r="BJ662" s="367"/>
      <c r="BK662" s="367"/>
      <c r="BL662" s="367"/>
      <c r="BM662" s="367"/>
      <c r="BN662" s="367"/>
      <c r="BO662" s="367"/>
      <c r="BP662" s="368"/>
      <c r="BQ662" s="355"/>
      <c r="BR662" s="355"/>
      <c r="BS662" s="355"/>
      <c r="BT662" s="355"/>
      <c r="BU662" s="355"/>
      <c r="BV662" s="355"/>
      <c r="BW662" s="355"/>
      <c r="BX662" s="355"/>
      <c r="BY662" s="355"/>
      <c r="BZ662" s="355"/>
      <c r="CA662" s="355"/>
      <c r="CB662" s="355"/>
      <c r="CC662" s="355"/>
      <c r="CD662" s="355"/>
      <c r="CE662" s="355"/>
      <c r="CF662" s="355"/>
      <c r="CG662" s="355"/>
      <c r="CH662" s="355"/>
      <c r="CI662" s="355"/>
      <c r="CJ662" s="355"/>
      <c r="CK662" s="355"/>
      <c r="CL662" s="355"/>
      <c r="CM662" s="355"/>
      <c r="CN662" s="356"/>
    </row>
    <row r="663" spans="2:92" ht="14.4" thickBot="1" x14ac:dyDescent="0.3">
      <c r="B66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3" s="1417"/>
      <c r="D663" s="1418"/>
      <c r="E663" s="1419"/>
      <c r="F663" s="1420" t="e">
        <f>VLOOKUP(TBL5_OptBen[[#This Row],[Option Type (defined list)]],'Option Typs_Grps'!B$2:C$47, 2, FALSE)</f>
        <v>#N/A</v>
      </c>
      <c r="G663" s="1417"/>
      <c r="H663" s="1418"/>
      <c r="I663" s="1421"/>
      <c r="J663" s="1422"/>
      <c r="K663" s="1423"/>
      <c r="L663" s="366"/>
      <c r="M663" s="366"/>
      <c r="N663" s="366"/>
      <c r="O663" s="1552"/>
      <c r="P663" s="1553"/>
      <c r="Q663" s="1554"/>
      <c r="R663" s="1392"/>
      <c r="S663" s="367"/>
      <c r="T663" s="367"/>
      <c r="U663" s="367"/>
      <c r="V663" s="367"/>
      <c r="W663" s="367"/>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c r="AS663" s="367"/>
      <c r="AT663" s="367"/>
      <c r="AU663" s="367"/>
      <c r="AV663" s="367"/>
      <c r="AW663" s="367"/>
      <c r="AX663" s="367"/>
      <c r="AY663" s="367"/>
      <c r="AZ663" s="367"/>
      <c r="BA663" s="367"/>
      <c r="BB663" s="367"/>
      <c r="BC663" s="367"/>
      <c r="BD663" s="367"/>
      <c r="BE663" s="367"/>
      <c r="BF663" s="367"/>
      <c r="BG663" s="367"/>
      <c r="BH663" s="367"/>
      <c r="BI663" s="367"/>
      <c r="BJ663" s="367"/>
      <c r="BK663" s="367"/>
      <c r="BL663" s="367"/>
      <c r="BM663" s="367"/>
      <c r="BN663" s="367"/>
      <c r="BO663" s="367"/>
      <c r="BP663" s="368"/>
      <c r="BQ663" s="355"/>
      <c r="BR663" s="355"/>
      <c r="BS663" s="355"/>
      <c r="BT663" s="355"/>
      <c r="BU663" s="355"/>
      <c r="BV663" s="355"/>
      <c r="BW663" s="355"/>
      <c r="BX663" s="355"/>
      <c r="BY663" s="355"/>
      <c r="BZ663" s="355"/>
      <c r="CA663" s="355"/>
      <c r="CB663" s="355"/>
      <c r="CC663" s="355"/>
      <c r="CD663" s="355"/>
      <c r="CE663" s="355"/>
      <c r="CF663" s="355"/>
      <c r="CG663" s="355"/>
      <c r="CH663" s="355"/>
      <c r="CI663" s="355"/>
      <c r="CJ663" s="355"/>
      <c r="CK663" s="355"/>
      <c r="CL663" s="355"/>
      <c r="CM663" s="355"/>
      <c r="CN663" s="356"/>
    </row>
    <row r="664" spans="2:92" ht="14.4" thickBot="1" x14ac:dyDescent="0.3">
      <c r="B66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4" s="1417"/>
      <c r="D664" s="1418"/>
      <c r="E664" s="1419"/>
      <c r="F664" s="1420" t="e">
        <f>VLOOKUP(TBL5_OptBen[[#This Row],[Option Type (defined list)]],'Option Typs_Grps'!B$2:C$47, 2, FALSE)</f>
        <v>#N/A</v>
      </c>
      <c r="G664" s="1417"/>
      <c r="H664" s="1418"/>
      <c r="I664" s="1421"/>
      <c r="J664" s="1422"/>
      <c r="K664" s="1423"/>
      <c r="L664" s="366"/>
      <c r="M664" s="366"/>
      <c r="N664" s="366"/>
      <c r="O664" s="1552"/>
      <c r="P664" s="1553"/>
      <c r="Q664" s="1554"/>
      <c r="R664" s="1392"/>
      <c r="S664" s="367"/>
      <c r="T664" s="367"/>
      <c r="U664" s="367"/>
      <c r="V664" s="367"/>
      <c r="W664" s="367"/>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c r="AS664" s="367"/>
      <c r="AT664" s="367"/>
      <c r="AU664" s="367"/>
      <c r="AV664" s="367"/>
      <c r="AW664" s="367"/>
      <c r="AX664" s="367"/>
      <c r="AY664" s="367"/>
      <c r="AZ664" s="367"/>
      <c r="BA664" s="367"/>
      <c r="BB664" s="367"/>
      <c r="BC664" s="367"/>
      <c r="BD664" s="367"/>
      <c r="BE664" s="367"/>
      <c r="BF664" s="367"/>
      <c r="BG664" s="367"/>
      <c r="BH664" s="367"/>
      <c r="BI664" s="367"/>
      <c r="BJ664" s="367"/>
      <c r="BK664" s="367"/>
      <c r="BL664" s="367"/>
      <c r="BM664" s="367"/>
      <c r="BN664" s="367"/>
      <c r="BO664" s="367"/>
      <c r="BP664" s="368"/>
      <c r="BQ664" s="355"/>
      <c r="BR664" s="355"/>
      <c r="BS664" s="355"/>
      <c r="BT664" s="355"/>
      <c r="BU664" s="355"/>
      <c r="BV664" s="355"/>
      <c r="BW664" s="355"/>
      <c r="BX664" s="355"/>
      <c r="BY664" s="355"/>
      <c r="BZ664" s="355"/>
      <c r="CA664" s="355"/>
      <c r="CB664" s="355"/>
      <c r="CC664" s="355"/>
      <c r="CD664" s="355"/>
      <c r="CE664" s="355"/>
      <c r="CF664" s="355"/>
      <c r="CG664" s="355"/>
      <c r="CH664" s="355"/>
      <c r="CI664" s="355"/>
      <c r="CJ664" s="355"/>
      <c r="CK664" s="355"/>
      <c r="CL664" s="355"/>
      <c r="CM664" s="355"/>
      <c r="CN664" s="356"/>
    </row>
    <row r="665" spans="2:92" ht="14.4" thickBot="1" x14ac:dyDescent="0.3">
      <c r="B66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5" s="1417"/>
      <c r="D665" s="1418"/>
      <c r="E665" s="1419"/>
      <c r="F665" s="1420" t="e">
        <f>VLOOKUP(TBL5_OptBen[[#This Row],[Option Type (defined list)]],'Option Typs_Grps'!B$2:C$47, 2, FALSE)</f>
        <v>#N/A</v>
      </c>
      <c r="G665" s="1417"/>
      <c r="H665" s="1418"/>
      <c r="I665" s="1421"/>
      <c r="J665" s="1422"/>
      <c r="K665" s="1423"/>
      <c r="L665" s="366"/>
      <c r="M665" s="366"/>
      <c r="N665" s="366"/>
      <c r="O665" s="1552"/>
      <c r="P665" s="1553"/>
      <c r="Q665" s="1554"/>
      <c r="R665" s="1392"/>
      <c r="S665" s="367"/>
      <c r="T665" s="367"/>
      <c r="U665" s="367"/>
      <c r="V665" s="367"/>
      <c r="W665" s="367"/>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c r="AS665" s="367"/>
      <c r="AT665" s="367"/>
      <c r="AU665" s="367"/>
      <c r="AV665" s="367"/>
      <c r="AW665" s="367"/>
      <c r="AX665" s="367"/>
      <c r="AY665" s="367"/>
      <c r="AZ665" s="367"/>
      <c r="BA665" s="367"/>
      <c r="BB665" s="367"/>
      <c r="BC665" s="367"/>
      <c r="BD665" s="367"/>
      <c r="BE665" s="367"/>
      <c r="BF665" s="367"/>
      <c r="BG665" s="367"/>
      <c r="BH665" s="367"/>
      <c r="BI665" s="367"/>
      <c r="BJ665" s="367"/>
      <c r="BK665" s="367"/>
      <c r="BL665" s="367"/>
      <c r="BM665" s="367"/>
      <c r="BN665" s="367"/>
      <c r="BO665" s="367"/>
      <c r="BP665" s="368"/>
      <c r="BQ665" s="355"/>
      <c r="BR665" s="355"/>
      <c r="BS665" s="355"/>
      <c r="BT665" s="355"/>
      <c r="BU665" s="355"/>
      <c r="BV665" s="355"/>
      <c r="BW665" s="355"/>
      <c r="BX665" s="355"/>
      <c r="BY665" s="355"/>
      <c r="BZ665" s="355"/>
      <c r="CA665" s="355"/>
      <c r="CB665" s="355"/>
      <c r="CC665" s="355"/>
      <c r="CD665" s="355"/>
      <c r="CE665" s="355"/>
      <c r="CF665" s="355"/>
      <c r="CG665" s="355"/>
      <c r="CH665" s="355"/>
      <c r="CI665" s="355"/>
      <c r="CJ665" s="355"/>
      <c r="CK665" s="355"/>
      <c r="CL665" s="355"/>
      <c r="CM665" s="355"/>
      <c r="CN665" s="356"/>
    </row>
    <row r="666" spans="2:92" ht="14.4" thickBot="1" x14ac:dyDescent="0.3">
      <c r="B66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6" s="1417"/>
      <c r="D666" s="1418"/>
      <c r="E666" s="1419"/>
      <c r="F666" s="1420" t="e">
        <f>VLOOKUP(TBL5_OptBen[[#This Row],[Option Type (defined list)]],'Option Typs_Grps'!B$2:C$47, 2, FALSE)</f>
        <v>#N/A</v>
      </c>
      <c r="G666" s="1417"/>
      <c r="H666" s="1418"/>
      <c r="I666" s="1421"/>
      <c r="J666" s="1422"/>
      <c r="K666" s="1423"/>
      <c r="L666" s="366"/>
      <c r="M666" s="366"/>
      <c r="N666" s="366"/>
      <c r="O666" s="1552"/>
      <c r="P666" s="1553"/>
      <c r="Q666" s="1554"/>
      <c r="R666" s="1392"/>
      <c r="S666" s="367"/>
      <c r="T666" s="367"/>
      <c r="U666" s="367"/>
      <c r="V666" s="367"/>
      <c r="W666" s="367"/>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c r="AS666" s="367"/>
      <c r="AT666" s="367"/>
      <c r="AU666" s="367"/>
      <c r="AV666" s="367"/>
      <c r="AW666" s="367"/>
      <c r="AX666" s="367"/>
      <c r="AY666" s="367"/>
      <c r="AZ666" s="367"/>
      <c r="BA666" s="367"/>
      <c r="BB666" s="367"/>
      <c r="BC666" s="367"/>
      <c r="BD666" s="367"/>
      <c r="BE666" s="367"/>
      <c r="BF666" s="367"/>
      <c r="BG666" s="367"/>
      <c r="BH666" s="367"/>
      <c r="BI666" s="367"/>
      <c r="BJ666" s="367"/>
      <c r="BK666" s="367"/>
      <c r="BL666" s="367"/>
      <c r="BM666" s="367"/>
      <c r="BN666" s="367"/>
      <c r="BO666" s="367"/>
      <c r="BP666" s="368"/>
      <c r="BQ666" s="355"/>
      <c r="BR666" s="355"/>
      <c r="BS666" s="355"/>
      <c r="BT666" s="355"/>
      <c r="BU666" s="355"/>
      <c r="BV666" s="355"/>
      <c r="BW666" s="355"/>
      <c r="BX666" s="355"/>
      <c r="BY666" s="355"/>
      <c r="BZ666" s="355"/>
      <c r="CA666" s="355"/>
      <c r="CB666" s="355"/>
      <c r="CC666" s="355"/>
      <c r="CD666" s="355"/>
      <c r="CE666" s="355"/>
      <c r="CF666" s="355"/>
      <c r="CG666" s="355"/>
      <c r="CH666" s="355"/>
      <c r="CI666" s="355"/>
      <c r="CJ666" s="355"/>
      <c r="CK666" s="355"/>
      <c r="CL666" s="355"/>
      <c r="CM666" s="355"/>
      <c r="CN666" s="356"/>
    </row>
    <row r="667" spans="2:92" ht="14.4" thickBot="1" x14ac:dyDescent="0.3">
      <c r="B66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7" s="1417"/>
      <c r="D667" s="1418"/>
      <c r="E667" s="1419"/>
      <c r="F667" s="1420" t="e">
        <f>VLOOKUP(TBL5_OptBen[[#This Row],[Option Type (defined list)]],'Option Typs_Grps'!B$2:C$47, 2, FALSE)</f>
        <v>#N/A</v>
      </c>
      <c r="G667" s="1417"/>
      <c r="H667" s="1418"/>
      <c r="I667" s="1421"/>
      <c r="J667" s="1422"/>
      <c r="K667" s="1423"/>
      <c r="L667" s="366"/>
      <c r="M667" s="366"/>
      <c r="N667" s="366"/>
      <c r="O667" s="1552"/>
      <c r="P667" s="1553"/>
      <c r="Q667" s="1554"/>
      <c r="R667" s="1392"/>
      <c r="S667" s="367"/>
      <c r="T667" s="367"/>
      <c r="U667" s="367"/>
      <c r="V667" s="367"/>
      <c r="W667" s="367"/>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c r="AS667" s="367"/>
      <c r="AT667" s="367"/>
      <c r="AU667" s="367"/>
      <c r="AV667" s="367"/>
      <c r="AW667" s="367"/>
      <c r="AX667" s="367"/>
      <c r="AY667" s="367"/>
      <c r="AZ667" s="367"/>
      <c r="BA667" s="367"/>
      <c r="BB667" s="367"/>
      <c r="BC667" s="367"/>
      <c r="BD667" s="367"/>
      <c r="BE667" s="367"/>
      <c r="BF667" s="367"/>
      <c r="BG667" s="367"/>
      <c r="BH667" s="367"/>
      <c r="BI667" s="367"/>
      <c r="BJ667" s="367"/>
      <c r="BK667" s="367"/>
      <c r="BL667" s="367"/>
      <c r="BM667" s="367"/>
      <c r="BN667" s="367"/>
      <c r="BO667" s="367"/>
      <c r="BP667" s="368"/>
      <c r="BQ667" s="355"/>
      <c r="BR667" s="355"/>
      <c r="BS667" s="355"/>
      <c r="BT667" s="355"/>
      <c r="BU667" s="355"/>
      <c r="BV667" s="355"/>
      <c r="BW667" s="355"/>
      <c r="BX667" s="355"/>
      <c r="BY667" s="355"/>
      <c r="BZ667" s="355"/>
      <c r="CA667" s="355"/>
      <c r="CB667" s="355"/>
      <c r="CC667" s="355"/>
      <c r="CD667" s="355"/>
      <c r="CE667" s="355"/>
      <c r="CF667" s="355"/>
      <c r="CG667" s="355"/>
      <c r="CH667" s="355"/>
      <c r="CI667" s="355"/>
      <c r="CJ667" s="355"/>
      <c r="CK667" s="355"/>
      <c r="CL667" s="355"/>
      <c r="CM667" s="355"/>
      <c r="CN667" s="356"/>
    </row>
    <row r="668" spans="2:92" ht="14.4" thickBot="1" x14ac:dyDescent="0.3">
      <c r="B66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8" s="1417"/>
      <c r="D668" s="1418"/>
      <c r="E668" s="1419"/>
      <c r="F668" s="1420" t="e">
        <f>VLOOKUP(TBL5_OptBen[[#This Row],[Option Type (defined list)]],'Option Typs_Grps'!B$2:C$47, 2, FALSE)</f>
        <v>#N/A</v>
      </c>
      <c r="G668" s="1417"/>
      <c r="H668" s="1418"/>
      <c r="I668" s="1421"/>
      <c r="J668" s="1422"/>
      <c r="K668" s="1423"/>
      <c r="L668" s="366"/>
      <c r="M668" s="366"/>
      <c r="N668" s="366"/>
      <c r="O668" s="1552"/>
      <c r="P668" s="1553"/>
      <c r="Q668" s="1554"/>
      <c r="R668" s="1392"/>
      <c r="S668" s="367"/>
      <c r="T668" s="367"/>
      <c r="U668" s="367"/>
      <c r="V668" s="367"/>
      <c r="W668" s="367"/>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c r="AS668" s="367"/>
      <c r="AT668" s="367"/>
      <c r="AU668" s="367"/>
      <c r="AV668" s="367"/>
      <c r="AW668" s="367"/>
      <c r="AX668" s="367"/>
      <c r="AY668" s="367"/>
      <c r="AZ668" s="367"/>
      <c r="BA668" s="367"/>
      <c r="BB668" s="367"/>
      <c r="BC668" s="367"/>
      <c r="BD668" s="367"/>
      <c r="BE668" s="367"/>
      <c r="BF668" s="367"/>
      <c r="BG668" s="367"/>
      <c r="BH668" s="367"/>
      <c r="BI668" s="367"/>
      <c r="BJ668" s="367"/>
      <c r="BK668" s="367"/>
      <c r="BL668" s="367"/>
      <c r="BM668" s="367"/>
      <c r="BN668" s="367"/>
      <c r="BO668" s="367"/>
      <c r="BP668" s="368"/>
      <c r="BQ668" s="355"/>
      <c r="BR668" s="355"/>
      <c r="BS668" s="355"/>
      <c r="BT668" s="355"/>
      <c r="BU668" s="355"/>
      <c r="BV668" s="355"/>
      <c r="BW668" s="355"/>
      <c r="BX668" s="355"/>
      <c r="BY668" s="355"/>
      <c r="BZ668" s="355"/>
      <c r="CA668" s="355"/>
      <c r="CB668" s="355"/>
      <c r="CC668" s="355"/>
      <c r="CD668" s="355"/>
      <c r="CE668" s="355"/>
      <c r="CF668" s="355"/>
      <c r="CG668" s="355"/>
      <c r="CH668" s="355"/>
      <c r="CI668" s="355"/>
      <c r="CJ668" s="355"/>
      <c r="CK668" s="355"/>
      <c r="CL668" s="355"/>
      <c r="CM668" s="355"/>
      <c r="CN668" s="356"/>
    </row>
    <row r="669" spans="2:92" ht="14.4" thickBot="1" x14ac:dyDescent="0.3">
      <c r="B66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69" s="1417"/>
      <c r="D669" s="1418"/>
      <c r="E669" s="1419"/>
      <c r="F669" s="1420" t="e">
        <f>VLOOKUP(TBL5_OptBen[[#This Row],[Option Type (defined list)]],'Option Typs_Grps'!B$2:C$47, 2, FALSE)</f>
        <v>#N/A</v>
      </c>
      <c r="G669" s="1417"/>
      <c r="H669" s="1418"/>
      <c r="I669" s="1421"/>
      <c r="J669" s="1422"/>
      <c r="K669" s="1423"/>
      <c r="L669" s="366"/>
      <c r="M669" s="366"/>
      <c r="N669" s="366"/>
      <c r="O669" s="1552"/>
      <c r="P669" s="1553"/>
      <c r="Q669" s="1554"/>
      <c r="R669" s="1392"/>
      <c r="S669" s="367"/>
      <c r="T669" s="367"/>
      <c r="U669" s="367"/>
      <c r="V669" s="367"/>
      <c r="W669" s="367"/>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c r="AS669" s="367"/>
      <c r="AT669" s="367"/>
      <c r="AU669" s="367"/>
      <c r="AV669" s="367"/>
      <c r="AW669" s="367"/>
      <c r="AX669" s="367"/>
      <c r="AY669" s="367"/>
      <c r="AZ669" s="367"/>
      <c r="BA669" s="367"/>
      <c r="BB669" s="367"/>
      <c r="BC669" s="367"/>
      <c r="BD669" s="367"/>
      <c r="BE669" s="367"/>
      <c r="BF669" s="367"/>
      <c r="BG669" s="367"/>
      <c r="BH669" s="367"/>
      <c r="BI669" s="367"/>
      <c r="BJ669" s="367"/>
      <c r="BK669" s="367"/>
      <c r="BL669" s="367"/>
      <c r="BM669" s="367"/>
      <c r="BN669" s="367"/>
      <c r="BO669" s="367"/>
      <c r="BP669" s="368"/>
      <c r="BQ669" s="355"/>
      <c r="BR669" s="355"/>
      <c r="BS669" s="355"/>
      <c r="BT669" s="355"/>
      <c r="BU669" s="355"/>
      <c r="BV669" s="355"/>
      <c r="BW669" s="355"/>
      <c r="BX669" s="355"/>
      <c r="BY669" s="355"/>
      <c r="BZ669" s="355"/>
      <c r="CA669" s="355"/>
      <c r="CB669" s="355"/>
      <c r="CC669" s="355"/>
      <c r="CD669" s="355"/>
      <c r="CE669" s="355"/>
      <c r="CF669" s="355"/>
      <c r="CG669" s="355"/>
      <c r="CH669" s="355"/>
      <c r="CI669" s="355"/>
      <c r="CJ669" s="355"/>
      <c r="CK669" s="355"/>
      <c r="CL669" s="355"/>
      <c r="CM669" s="355"/>
      <c r="CN669" s="356"/>
    </row>
    <row r="670" spans="2:92" ht="14.4" thickBot="1" x14ac:dyDescent="0.3">
      <c r="B67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0" s="1417"/>
      <c r="D670" s="1418"/>
      <c r="E670" s="1419"/>
      <c r="F670" s="1420" t="e">
        <f>VLOOKUP(TBL5_OptBen[[#This Row],[Option Type (defined list)]],'Option Typs_Grps'!B$2:C$47, 2, FALSE)</f>
        <v>#N/A</v>
      </c>
      <c r="G670" s="1417"/>
      <c r="H670" s="1418"/>
      <c r="I670" s="1421"/>
      <c r="J670" s="1422"/>
      <c r="K670" s="1423"/>
      <c r="L670" s="366"/>
      <c r="M670" s="366"/>
      <c r="N670" s="366"/>
      <c r="O670" s="1552"/>
      <c r="P670" s="1553"/>
      <c r="Q670" s="1554"/>
      <c r="R670" s="1392"/>
      <c r="S670" s="367"/>
      <c r="T670" s="367"/>
      <c r="U670" s="367"/>
      <c r="V670" s="367"/>
      <c r="W670" s="367"/>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c r="AS670" s="367"/>
      <c r="AT670" s="367"/>
      <c r="AU670" s="367"/>
      <c r="AV670" s="367"/>
      <c r="AW670" s="367"/>
      <c r="AX670" s="367"/>
      <c r="AY670" s="367"/>
      <c r="AZ670" s="367"/>
      <c r="BA670" s="367"/>
      <c r="BB670" s="367"/>
      <c r="BC670" s="367"/>
      <c r="BD670" s="367"/>
      <c r="BE670" s="367"/>
      <c r="BF670" s="367"/>
      <c r="BG670" s="367"/>
      <c r="BH670" s="367"/>
      <c r="BI670" s="367"/>
      <c r="BJ670" s="367"/>
      <c r="BK670" s="367"/>
      <c r="BL670" s="367"/>
      <c r="BM670" s="367"/>
      <c r="BN670" s="367"/>
      <c r="BO670" s="367"/>
      <c r="BP670" s="368"/>
      <c r="BQ670" s="355"/>
      <c r="BR670" s="355"/>
      <c r="BS670" s="355"/>
      <c r="BT670" s="355"/>
      <c r="BU670" s="355"/>
      <c r="BV670" s="355"/>
      <c r="BW670" s="355"/>
      <c r="BX670" s="355"/>
      <c r="BY670" s="355"/>
      <c r="BZ670" s="355"/>
      <c r="CA670" s="355"/>
      <c r="CB670" s="355"/>
      <c r="CC670" s="355"/>
      <c r="CD670" s="355"/>
      <c r="CE670" s="355"/>
      <c r="CF670" s="355"/>
      <c r="CG670" s="355"/>
      <c r="CH670" s="355"/>
      <c r="CI670" s="355"/>
      <c r="CJ670" s="355"/>
      <c r="CK670" s="355"/>
      <c r="CL670" s="355"/>
      <c r="CM670" s="355"/>
      <c r="CN670" s="356"/>
    </row>
    <row r="671" spans="2:92" ht="14.4" thickBot="1" x14ac:dyDescent="0.3">
      <c r="B67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1" s="1417"/>
      <c r="D671" s="1418"/>
      <c r="E671" s="1419"/>
      <c r="F671" s="1420" t="e">
        <f>VLOOKUP(TBL5_OptBen[[#This Row],[Option Type (defined list)]],'Option Typs_Grps'!B$2:C$47, 2, FALSE)</f>
        <v>#N/A</v>
      </c>
      <c r="G671" s="1417"/>
      <c r="H671" s="1418"/>
      <c r="I671" s="1421"/>
      <c r="J671" s="1422"/>
      <c r="K671" s="1423"/>
      <c r="L671" s="366"/>
      <c r="M671" s="366"/>
      <c r="N671" s="366"/>
      <c r="O671" s="1552"/>
      <c r="P671" s="1553"/>
      <c r="Q671" s="1554"/>
      <c r="R671" s="1392"/>
      <c r="S671" s="367"/>
      <c r="T671" s="367"/>
      <c r="U671" s="367"/>
      <c r="V671" s="367"/>
      <c r="W671" s="367"/>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c r="AS671" s="367"/>
      <c r="AT671" s="367"/>
      <c r="AU671" s="367"/>
      <c r="AV671" s="367"/>
      <c r="AW671" s="367"/>
      <c r="AX671" s="367"/>
      <c r="AY671" s="367"/>
      <c r="AZ671" s="367"/>
      <c r="BA671" s="367"/>
      <c r="BB671" s="367"/>
      <c r="BC671" s="367"/>
      <c r="BD671" s="367"/>
      <c r="BE671" s="367"/>
      <c r="BF671" s="367"/>
      <c r="BG671" s="367"/>
      <c r="BH671" s="367"/>
      <c r="BI671" s="367"/>
      <c r="BJ671" s="367"/>
      <c r="BK671" s="367"/>
      <c r="BL671" s="367"/>
      <c r="BM671" s="367"/>
      <c r="BN671" s="367"/>
      <c r="BO671" s="367"/>
      <c r="BP671" s="368"/>
      <c r="BQ671" s="355"/>
      <c r="BR671" s="355"/>
      <c r="BS671" s="355"/>
      <c r="BT671" s="355"/>
      <c r="BU671" s="355"/>
      <c r="BV671" s="355"/>
      <c r="BW671" s="355"/>
      <c r="BX671" s="355"/>
      <c r="BY671" s="355"/>
      <c r="BZ671" s="355"/>
      <c r="CA671" s="355"/>
      <c r="CB671" s="355"/>
      <c r="CC671" s="355"/>
      <c r="CD671" s="355"/>
      <c r="CE671" s="355"/>
      <c r="CF671" s="355"/>
      <c r="CG671" s="355"/>
      <c r="CH671" s="355"/>
      <c r="CI671" s="355"/>
      <c r="CJ671" s="355"/>
      <c r="CK671" s="355"/>
      <c r="CL671" s="355"/>
      <c r="CM671" s="355"/>
      <c r="CN671" s="356"/>
    </row>
    <row r="672" spans="2:92" ht="14.4" thickBot="1" x14ac:dyDescent="0.3">
      <c r="B67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2" s="1417"/>
      <c r="D672" s="1418"/>
      <c r="E672" s="1419"/>
      <c r="F672" s="1420" t="e">
        <f>VLOOKUP(TBL5_OptBen[[#This Row],[Option Type (defined list)]],'Option Typs_Grps'!B$2:C$47, 2, FALSE)</f>
        <v>#N/A</v>
      </c>
      <c r="G672" s="1417"/>
      <c r="H672" s="1418"/>
      <c r="I672" s="1421"/>
      <c r="J672" s="1422"/>
      <c r="K672" s="1423"/>
      <c r="L672" s="366"/>
      <c r="M672" s="366"/>
      <c r="N672" s="366"/>
      <c r="O672" s="1552"/>
      <c r="P672" s="1553"/>
      <c r="Q672" s="1554"/>
      <c r="R672" s="1392"/>
      <c r="S672" s="367"/>
      <c r="T672" s="367"/>
      <c r="U672" s="367"/>
      <c r="V672" s="367"/>
      <c r="W672" s="367"/>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c r="AS672" s="367"/>
      <c r="AT672" s="367"/>
      <c r="AU672" s="367"/>
      <c r="AV672" s="367"/>
      <c r="AW672" s="367"/>
      <c r="AX672" s="367"/>
      <c r="AY672" s="367"/>
      <c r="AZ672" s="367"/>
      <c r="BA672" s="367"/>
      <c r="BB672" s="367"/>
      <c r="BC672" s="367"/>
      <c r="BD672" s="367"/>
      <c r="BE672" s="367"/>
      <c r="BF672" s="367"/>
      <c r="BG672" s="367"/>
      <c r="BH672" s="367"/>
      <c r="BI672" s="367"/>
      <c r="BJ672" s="367"/>
      <c r="BK672" s="367"/>
      <c r="BL672" s="367"/>
      <c r="BM672" s="367"/>
      <c r="BN672" s="367"/>
      <c r="BO672" s="367"/>
      <c r="BP672" s="368"/>
      <c r="BQ672" s="355"/>
      <c r="BR672" s="355"/>
      <c r="BS672" s="355"/>
      <c r="BT672" s="355"/>
      <c r="BU672" s="355"/>
      <c r="BV672" s="355"/>
      <c r="BW672" s="355"/>
      <c r="BX672" s="355"/>
      <c r="BY672" s="355"/>
      <c r="BZ672" s="355"/>
      <c r="CA672" s="355"/>
      <c r="CB672" s="355"/>
      <c r="CC672" s="355"/>
      <c r="CD672" s="355"/>
      <c r="CE672" s="355"/>
      <c r="CF672" s="355"/>
      <c r="CG672" s="355"/>
      <c r="CH672" s="355"/>
      <c r="CI672" s="355"/>
      <c r="CJ672" s="355"/>
      <c r="CK672" s="355"/>
      <c r="CL672" s="355"/>
      <c r="CM672" s="355"/>
      <c r="CN672" s="356"/>
    </row>
    <row r="673" spans="2:92" ht="14.4" thickBot="1" x14ac:dyDescent="0.3">
      <c r="B67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3" s="1417"/>
      <c r="D673" s="1418"/>
      <c r="E673" s="1419"/>
      <c r="F673" s="1420" t="e">
        <f>VLOOKUP(TBL5_OptBen[[#This Row],[Option Type (defined list)]],'Option Typs_Grps'!B$2:C$47, 2, FALSE)</f>
        <v>#N/A</v>
      </c>
      <c r="G673" s="1417"/>
      <c r="H673" s="1418"/>
      <c r="I673" s="1421"/>
      <c r="J673" s="1422"/>
      <c r="K673" s="1423"/>
      <c r="L673" s="366"/>
      <c r="M673" s="366"/>
      <c r="N673" s="366"/>
      <c r="O673" s="1552"/>
      <c r="P673" s="1553"/>
      <c r="Q673" s="1554"/>
      <c r="R673" s="1392"/>
      <c r="S673" s="367"/>
      <c r="T673" s="367"/>
      <c r="U673" s="367"/>
      <c r="V673" s="367"/>
      <c r="W673" s="367"/>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c r="AS673" s="367"/>
      <c r="AT673" s="367"/>
      <c r="AU673" s="367"/>
      <c r="AV673" s="367"/>
      <c r="AW673" s="367"/>
      <c r="AX673" s="367"/>
      <c r="AY673" s="367"/>
      <c r="AZ673" s="367"/>
      <c r="BA673" s="367"/>
      <c r="BB673" s="367"/>
      <c r="BC673" s="367"/>
      <c r="BD673" s="367"/>
      <c r="BE673" s="367"/>
      <c r="BF673" s="367"/>
      <c r="BG673" s="367"/>
      <c r="BH673" s="367"/>
      <c r="BI673" s="367"/>
      <c r="BJ673" s="367"/>
      <c r="BK673" s="367"/>
      <c r="BL673" s="367"/>
      <c r="BM673" s="367"/>
      <c r="BN673" s="367"/>
      <c r="BO673" s="367"/>
      <c r="BP673" s="368"/>
      <c r="BQ673" s="355"/>
      <c r="BR673" s="355"/>
      <c r="BS673" s="355"/>
      <c r="BT673" s="355"/>
      <c r="BU673" s="355"/>
      <c r="BV673" s="355"/>
      <c r="BW673" s="355"/>
      <c r="BX673" s="355"/>
      <c r="BY673" s="355"/>
      <c r="BZ673" s="355"/>
      <c r="CA673" s="355"/>
      <c r="CB673" s="355"/>
      <c r="CC673" s="355"/>
      <c r="CD673" s="355"/>
      <c r="CE673" s="355"/>
      <c r="CF673" s="355"/>
      <c r="CG673" s="355"/>
      <c r="CH673" s="355"/>
      <c r="CI673" s="355"/>
      <c r="CJ673" s="355"/>
      <c r="CK673" s="355"/>
      <c r="CL673" s="355"/>
      <c r="CM673" s="355"/>
      <c r="CN673" s="356"/>
    </row>
    <row r="674" spans="2:92" ht="14.4" thickBot="1" x14ac:dyDescent="0.3">
      <c r="B67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4" s="1417"/>
      <c r="D674" s="1418"/>
      <c r="E674" s="1419"/>
      <c r="F674" s="1420" t="e">
        <f>VLOOKUP(TBL5_OptBen[[#This Row],[Option Type (defined list)]],'Option Typs_Grps'!B$2:C$47, 2, FALSE)</f>
        <v>#N/A</v>
      </c>
      <c r="G674" s="1417"/>
      <c r="H674" s="1418"/>
      <c r="I674" s="1421"/>
      <c r="J674" s="1422"/>
      <c r="K674" s="1423"/>
      <c r="L674" s="366"/>
      <c r="M674" s="366"/>
      <c r="N674" s="366"/>
      <c r="O674" s="1552"/>
      <c r="P674" s="1553"/>
      <c r="Q674" s="1554"/>
      <c r="R674" s="1392"/>
      <c r="S674" s="367"/>
      <c r="T674" s="367"/>
      <c r="U674" s="367"/>
      <c r="V674" s="367"/>
      <c r="W674" s="367"/>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c r="AS674" s="367"/>
      <c r="AT674" s="367"/>
      <c r="AU674" s="367"/>
      <c r="AV674" s="367"/>
      <c r="AW674" s="367"/>
      <c r="AX674" s="367"/>
      <c r="AY674" s="367"/>
      <c r="AZ674" s="367"/>
      <c r="BA674" s="367"/>
      <c r="BB674" s="367"/>
      <c r="BC674" s="367"/>
      <c r="BD674" s="367"/>
      <c r="BE674" s="367"/>
      <c r="BF674" s="367"/>
      <c r="BG674" s="367"/>
      <c r="BH674" s="367"/>
      <c r="BI674" s="367"/>
      <c r="BJ674" s="367"/>
      <c r="BK674" s="367"/>
      <c r="BL674" s="367"/>
      <c r="BM674" s="367"/>
      <c r="BN674" s="367"/>
      <c r="BO674" s="367"/>
      <c r="BP674" s="368"/>
      <c r="BQ674" s="355"/>
      <c r="BR674" s="355"/>
      <c r="BS674" s="355"/>
      <c r="BT674" s="355"/>
      <c r="BU674" s="355"/>
      <c r="BV674" s="355"/>
      <c r="BW674" s="355"/>
      <c r="BX674" s="355"/>
      <c r="BY674" s="355"/>
      <c r="BZ674" s="355"/>
      <c r="CA674" s="355"/>
      <c r="CB674" s="355"/>
      <c r="CC674" s="355"/>
      <c r="CD674" s="355"/>
      <c r="CE674" s="355"/>
      <c r="CF674" s="355"/>
      <c r="CG674" s="355"/>
      <c r="CH674" s="355"/>
      <c r="CI674" s="355"/>
      <c r="CJ674" s="355"/>
      <c r="CK674" s="355"/>
      <c r="CL674" s="355"/>
      <c r="CM674" s="355"/>
      <c r="CN674" s="356"/>
    </row>
    <row r="675" spans="2:92" ht="14.4" thickBot="1" x14ac:dyDescent="0.3">
      <c r="B67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5" s="1417"/>
      <c r="D675" s="1418"/>
      <c r="E675" s="1419"/>
      <c r="F675" s="1420" t="e">
        <f>VLOOKUP(TBL5_OptBen[[#This Row],[Option Type (defined list)]],'Option Typs_Grps'!B$2:C$47, 2, FALSE)</f>
        <v>#N/A</v>
      </c>
      <c r="G675" s="1417"/>
      <c r="H675" s="1418"/>
      <c r="I675" s="1421"/>
      <c r="J675" s="1422"/>
      <c r="K675" s="1423"/>
      <c r="L675" s="366"/>
      <c r="M675" s="366"/>
      <c r="N675" s="366"/>
      <c r="O675" s="1552"/>
      <c r="P675" s="1553"/>
      <c r="Q675" s="1554"/>
      <c r="R675" s="1392"/>
      <c r="S675" s="367"/>
      <c r="T675" s="367"/>
      <c r="U675" s="367"/>
      <c r="V675" s="367"/>
      <c r="W675" s="367"/>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c r="AS675" s="367"/>
      <c r="AT675" s="367"/>
      <c r="AU675" s="367"/>
      <c r="AV675" s="367"/>
      <c r="AW675" s="367"/>
      <c r="AX675" s="367"/>
      <c r="AY675" s="367"/>
      <c r="AZ675" s="367"/>
      <c r="BA675" s="367"/>
      <c r="BB675" s="367"/>
      <c r="BC675" s="367"/>
      <c r="BD675" s="367"/>
      <c r="BE675" s="367"/>
      <c r="BF675" s="367"/>
      <c r="BG675" s="367"/>
      <c r="BH675" s="367"/>
      <c r="BI675" s="367"/>
      <c r="BJ675" s="367"/>
      <c r="BK675" s="367"/>
      <c r="BL675" s="367"/>
      <c r="BM675" s="367"/>
      <c r="BN675" s="367"/>
      <c r="BO675" s="367"/>
      <c r="BP675" s="368"/>
      <c r="BQ675" s="355"/>
      <c r="BR675" s="355"/>
      <c r="BS675" s="355"/>
      <c r="BT675" s="355"/>
      <c r="BU675" s="355"/>
      <c r="BV675" s="355"/>
      <c r="BW675" s="355"/>
      <c r="BX675" s="355"/>
      <c r="BY675" s="355"/>
      <c r="BZ675" s="355"/>
      <c r="CA675" s="355"/>
      <c r="CB675" s="355"/>
      <c r="CC675" s="355"/>
      <c r="CD675" s="355"/>
      <c r="CE675" s="355"/>
      <c r="CF675" s="355"/>
      <c r="CG675" s="355"/>
      <c r="CH675" s="355"/>
      <c r="CI675" s="355"/>
      <c r="CJ675" s="355"/>
      <c r="CK675" s="355"/>
      <c r="CL675" s="355"/>
      <c r="CM675" s="355"/>
      <c r="CN675" s="356"/>
    </row>
    <row r="676" spans="2:92" ht="14.4" thickBot="1" x14ac:dyDescent="0.3">
      <c r="B67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6" s="1417"/>
      <c r="D676" s="1418"/>
      <c r="E676" s="1419"/>
      <c r="F676" s="1420" t="e">
        <f>VLOOKUP(TBL5_OptBen[[#This Row],[Option Type (defined list)]],'Option Typs_Grps'!B$2:C$47, 2, FALSE)</f>
        <v>#N/A</v>
      </c>
      <c r="G676" s="1417"/>
      <c r="H676" s="1418"/>
      <c r="I676" s="1421"/>
      <c r="J676" s="1422"/>
      <c r="K676" s="1423"/>
      <c r="L676" s="366"/>
      <c r="M676" s="366"/>
      <c r="N676" s="366"/>
      <c r="O676" s="1552"/>
      <c r="P676" s="1553"/>
      <c r="Q676" s="1554"/>
      <c r="R676" s="1392"/>
      <c r="S676" s="367"/>
      <c r="T676" s="367"/>
      <c r="U676" s="367"/>
      <c r="V676" s="367"/>
      <c r="W676" s="367"/>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c r="AS676" s="367"/>
      <c r="AT676" s="367"/>
      <c r="AU676" s="367"/>
      <c r="AV676" s="367"/>
      <c r="AW676" s="367"/>
      <c r="AX676" s="367"/>
      <c r="AY676" s="367"/>
      <c r="AZ676" s="367"/>
      <c r="BA676" s="367"/>
      <c r="BB676" s="367"/>
      <c r="BC676" s="367"/>
      <c r="BD676" s="367"/>
      <c r="BE676" s="367"/>
      <c r="BF676" s="367"/>
      <c r="BG676" s="367"/>
      <c r="BH676" s="367"/>
      <c r="BI676" s="367"/>
      <c r="BJ676" s="367"/>
      <c r="BK676" s="367"/>
      <c r="BL676" s="367"/>
      <c r="BM676" s="367"/>
      <c r="BN676" s="367"/>
      <c r="BO676" s="367"/>
      <c r="BP676" s="368"/>
      <c r="BQ676" s="355"/>
      <c r="BR676" s="355"/>
      <c r="BS676" s="355"/>
      <c r="BT676" s="355"/>
      <c r="BU676" s="355"/>
      <c r="BV676" s="355"/>
      <c r="BW676" s="355"/>
      <c r="BX676" s="355"/>
      <c r="BY676" s="355"/>
      <c r="BZ676" s="355"/>
      <c r="CA676" s="355"/>
      <c r="CB676" s="355"/>
      <c r="CC676" s="355"/>
      <c r="CD676" s="355"/>
      <c r="CE676" s="355"/>
      <c r="CF676" s="355"/>
      <c r="CG676" s="355"/>
      <c r="CH676" s="355"/>
      <c r="CI676" s="355"/>
      <c r="CJ676" s="355"/>
      <c r="CK676" s="355"/>
      <c r="CL676" s="355"/>
      <c r="CM676" s="355"/>
      <c r="CN676" s="356"/>
    </row>
    <row r="677" spans="2:92" ht="14.4" thickBot="1" x14ac:dyDescent="0.3">
      <c r="B67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7" s="1417"/>
      <c r="D677" s="1418"/>
      <c r="E677" s="1419"/>
      <c r="F677" s="1420" t="e">
        <f>VLOOKUP(TBL5_OptBen[[#This Row],[Option Type (defined list)]],'Option Typs_Grps'!B$2:C$47, 2, FALSE)</f>
        <v>#N/A</v>
      </c>
      <c r="G677" s="1417"/>
      <c r="H677" s="1418"/>
      <c r="I677" s="1421"/>
      <c r="J677" s="1422"/>
      <c r="K677" s="1423"/>
      <c r="L677" s="366"/>
      <c r="M677" s="366"/>
      <c r="N677" s="366"/>
      <c r="O677" s="1552"/>
      <c r="P677" s="1553"/>
      <c r="Q677" s="1554"/>
      <c r="R677" s="1392"/>
      <c r="S677" s="367"/>
      <c r="T677" s="367"/>
      <c r="U677" s="367"/>
      <c r="V677" s="367"/>
      <c r="W677" s="367"/>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c r="AS677" s="367"/>
      <c r="AT677" s="367"/>
      <c r="AU677" s="367"/>
      <c r="AV677" s="367"/>
      <c r="AW677" s="367"/>
      <c r="AX677" s="367"/>
      <c r="AY677" s="367"/>
      <c r="AZ677" s="367"/>
      <c r="BA677" s="367"/>
      <c r="BB677" s="367"/>
      <c r="BC677" s="367"/>
      <c r="BD677" s="367"/>
      <c r="BE677" s="367"/>
      <c r="BF677" s="367"/>
      <c r="BG677" s="367"/>
      <c r="BH677" s="367"/>
      <c r="BI677" s="367"/>
      <c r="BJ677" s="367"/>
      <c r="BK677" s="367"/>
      <c r="BL677" s="367"/>
      <c r="BM677" s="367"/>
      <c r="BN677" s="367"/>
      <c r="BO677" s="367"/>
      <c r="BP677" s="368"/>
      <c r="BQ677" s="355"/>
      <c r="BR677" s="355"/>
      <c r="BS677" s="355"/>
      <c r="BT677" s="355"/>
      <c r="BU677" s="355"/>
      <c r="BV677" s="355"/>
      <c r="BW677" s="355"/>
      <c r="BX677" s="355"/>
      <c r="BY677" s="355"/>
      <c r="BZ677" s="355"/>
      <c r="CA677" s="355"/>
      <c r="CB677" s="355"/>
      <c r="CC677" s="355"/>
      <c r="CD677" s="355"/>
      <c r="CE677" s="355"/>
      <c r="CF677" s="355"/>
      <c r="CG677" s="355"/>
      <c r="CH677" s="355"/>
      <c r="CI677" s="355"/>
      <c r="CJ677" s="355"/>
      <c r="CK677" s="355"/>
      <c r="CL677" s="355"/>
      <c r="CM677" s="355"/>
      <c r="CN677" s="356"/>
    </row>
    <row r="678" spans="2:92" ht="14.4" thickBot="1" x14ac:dyDescent="0.3">
      <c r="B67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8" s="1417"/>
      <c r="D678" s="1418"/>
      <c r="E678" s="1419"/>
      <c r="F678" s="1420" t="e">
        <f>VLOOKUP(TBL5_OptBen[[#This Row],[Option Type (defined list)]],'Option Typs_Grps'!B$2:C$47, 2, FALSE)</f>
        <v>#N/A</v>
      </c>
      <c r="G678" s="1417"/>
      <c r="H678" s="1418"/>
      <c r="I678" s="1421"/>
      <c r="J678" s="1422"/>
      <c r="K678" s="1423"/>
      <c r="L678" s="366"/>
      <c r="M678" s="366"/>
      <c r="N678" s="366"/>
      <c r="O678" s="1552"/>
      <c r="P678" s="1553"/>
      <c r="Q678" s="1554"/>
      <c r="R678" s="1392"/>
      <c r="S678" s="367"/>
      <c r="T678" s="367"/>
      <c r="U678" s="367"/>
      <c r="V678" s="367"/>
      <c r="W678" s="367"/>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c r="AS678" s="367"/>
      <c r="AT678" s="367"/>
      <c r="AU678" s="367"/>
      <c r="AV678" s="367"/>
      <c r="AW678" s="367"/>
      <c r="AX678" s="367"/>
      <c r="AY678" s="367"/>
      <c r="AZ678" s="367"/>
      <c r="BA678" s="367"/>
      <c r="BB678" s="367"/>
      <c r="BC678" s="367"/>
      <c r="BD678" s="367"/>
      <c r="BE678" s="367"/>
      <c r="BF678" s="367"/>
      <c r="BG678" s="367"/>
      <c r="BH678" s="367"/>
      <c r="BI678" s="367"/>
      <c r="BJ678" s="367"/>
      <c r="BK678" s="367"/>
      <c r="BL678" s="367"/>
      <c r="BM678" s="367"/>
      <c r="BN678" s="367"/>
      <c r="BO678" s="367"/>
      <c r="BP678" s="368"/>
      <c r="BQ678" s="355"/>
      <c r="BR678" s="355"/>
      <c r="BS678" s="355"/>
      <c r="BT678" s="355"/>
      <c r="BU678" s="355"/>
      <c r="BV678" s="355"/>
      <c r="BW678" s="355"/>
      <c r="BX678" s="355"/>
      <c r="BY678" s="355"/>
      <c r="BZ678" s="355"/>
      <c r="CA678" s="355"/>
      <c r="CB678" s="355"/>
      <c r="CC678" s="355"/>
      <c r="CD678" s="355"/>
      <c r="CE678" s="355"/>
      <c r="CF678" s="355"/>
      <c r="CG678" s="355"/>
      <c r="CH678" s="355"/>
      <c r="CI678" s="355"/>
      <c r="CJ678" s="355"/>
      <c r="CK678" s="355"/>
      <c r="CL678" s="355"/>
      <c r="CM678" s="355"/>
      <c r="CN678" s="356"/>
    </row>
    <row r="679" spans="2:92" ht="14.4" thickBot="1" x14ac:dyDescent="0.3">
      <c r="B67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79" s="1417"/>
      <c r="D679" s="1418"/>
      <c r="E679" s="1419"/>
      <c r="F679" s="1420" t="e">
        <f>VLOOKUP(TBL5_OptBen[[#This Row],[Option Type (defined list)]],'Option Typs_Grps'!B$2:C$47, 2, FALSE)</f>
        <v>#N/A</v>
      </c>
      <c r="G679" s="1417"/>
      <c r="H679" s="1418"/>
      <c r="I679" s="1421"/>
      <c r="J679" s="1422"/>
      <c r="K679" s="1423"/>
      <c r="L679" s="366"/>
      <c r="M679" s="366"/>
      <c r="N679" s="366"/>
      <c r="O679" s="1552"/>
      <c r="P679" s="1553"/>
      <c r="Q679" s="1554"/>
      <c r="R679" s="1392"/>
      <c r="S679" s="367"/>
      <c r="T679" s="367"/>
      <c r="U679" s="367"/>
      <c r="V679" s="367"/>
      <c r="W679" s="367"/>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c r="AS679" s="367"/>
      <c r="AT679" s="367"/>
      <c r="AU679" s="367"/>
      <c r="AV679" s="367"/>
      <c r="AW679" s="367"/>
      <c r="AX679" s="367"/>
      <c r="AY679" s="367"/>
      <c r="AZ679" s="367"/>
      <c r="BA679" s="367"/>
      <c r="BB679" s="367"/>
      <c r="BC679" s="367"/>
      <c r="BD679" s="367"/>
      <c r="BE679" s="367"/>
      <c r="BF679" s="367"/>
      <c r="BG679" s="367"/>
      <c r="BH679" s="367"/>
      <c r="BI679" s="367"/>
      <c r="BJ679" s="367"/>
      <c r="BK679" s="367"/>
      <c r="BL679" s="367"/>
      <c r="BM679" s="367"/>
      <c r="BN679" s="367"/>
      <c r="BO679" s="367"/>
      <c r="BP679" s="368"/>
      <c r="BQ679" s="355"/>
      <c r="BR679" s="355"/>
      <c r="BS679" s="355"/>
      <c r="BT679" s="355"/>
      <c r="BU679" s="355"/>
      <c r="BV679" s="355"/>
      <c r="BW679" s="355"/>
      <c r="BX679" s="355"/>
      <c r="BY679" s="355"/>
      <c r="BZ679" s="355"/>
      <c r="CA679" s="355"/>
      <c r="CB679" s="355"/>
      <c r="CC679" s="355"/>
      <c r="CD679" s="355"/>
      <c r="CE679" s="355"/>
      <c r="CF679" s="355"/>
      <c r="CG679" s="355"/>
      <c r="CH679" s="355"/>
      <c r="CI679" s="355"/>
      <c r="CJ679" s="355"/>
      <c r="CK679" s="355"/>
      <c r="CL679" s="355"/>
      <c r="CM679" s="355"/>
      <c r="CN679" s="356"/>
    </row>
    <row r="680" spans="2:92" ht="14.4" thickBot="1" x14ac:dyDescent="0.3">
      <c r="B68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0" s="1417"/>
      <c r="D680" s="1418"/>
      <c r="E680" s="1419"/>
      <c r="F680" s="1420" t="e">
        <f>VLOOKUP(TBL5_OptBen[[#This Row],[Option Type (defined list)]],'Option Typs_Grps'!B$2:C$47, 2, FALSE)</f>
        <v>#N/A</v>
      </c>
      <c r="G680" s="1417"/>
      <c r="H680" s="1418"/>
      <c r="I680" s="1421"/>
      <c r="J680" s="1422"/>
      <c r="K680" s="1423"/>
      <c r="L680" s="366"/>
      <c r="M680" s="366"/>
      <c r="N680" s="366"/>
      <c r="O680" s="1552"/>
      <c r="P680" s="1553"/>
      <c r="Q680" s="1554"/>
      <c r="R680" s="1392"/>
      <c r="S680" s="367"/>
      <c r="T680" s="367"/>
      <c r="U680" s="367"/>
      <c r="V680" s="367"/>
      <c r="W680" s="367"/>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c r="AS680" s="367"/>
      <c r="AT680" s="367"/>
      <c r="AU680" s="367"/>
      <c r="AV680" s="367"/>
      <c r="AW680" s="367"/>
      <c r="AX680" s="367"/>
      <c r="AY680" s="367"/>
      <c r="AZ680" s="367"/>
      <c r="BA680" s="367"/>
      <c r="BB680" s="367"/>
      <c r="BC680" s="367"/>
      <c r="BD680" s="367"/>
      <c r="BE680" s="367"/>
      <c r="BF680" s="367"/>
      <c r="BG680" s="367"/>
      <c r="BH680" s="367"/>
      <c r="BI680" s="367"/>
      <c r="BJ680" s="367"/>
      <c r="BK680" s="367"/>
      <c r="BL680" s="367"/>
      <c r="BM680" s="367"/>
      <c r="BN680" s="367"/>
      <c r="BO680" s="367"/>
      <c r="BP680" s="368"/>
      <c r="BQ680" s="355"/>
      <c r="BR680" s="355"/>
      <c r="BS680" s="355"/>
      <c r="BT680" s="355"/>
      <c r="BU680" s="355"/>
      <c r="BV680" s="355"/>
      <c r="BW680" s="355"/>
      <c r="BX680" s="355"/>
      <c r="BY680" s="355"/>
      <c r="BZ680" s="355"/>
      <c r="CA680" s="355"/>
      <c r="CB680" s="355"/>
      <c r="CC680" s="355"/>
      <c r="CD680" s="355"/>
      <c r="CE680" s="355"/>
      <c r="CF680" s="355"/>
      <c r="CG680" s="355"/>
      <c r="CH680" s="355"/>
      <c r="CI680" s="355"/>
      <c r="CJ680" s="355"/>
      <c r="CK680" s="355"/>
      <c r="CL680" s="355"/>
      <c r="CM680" s="355"/>
      <c r="CN680" s="356"/>
    </row>
    <row r="681" spans="2:92" ht="14.4" thickBot="1" x14ac:dyDescent="0.3">
      <c r="B68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1" s="1417"/>
      <c r="D681" s="1418"/>
      <c r="E681" s="1419"/>
      <c r="F681" s="1420" t="e">
        <f>VLOOKUP(TBL5_OptBen[[#This Row],[Option Type (defined list)]],'Option Typs_Grps'!B$2:C$47, 2, FALSE)</f>
        <v>#N/A</v>
      </c>
      <c r="G681" s="1417"/>
      <c r="H681" s="1418"/>
      <c r="I681" s="1421"/>
      <c r="J681" s="1422"/>
      <c r="K681" s="1423"/>
      <c r="L681" s="366"/>
      <c r="M681" s="366"/>
      <c r="N681" s="366"/>
      <c r="O681" s="1552"/>
      <c r="P681" s="1553"/>
      <c r="Q681" s="1554"/>
      <c r="R681" s="1392"/>
      <c r="S681" s="367"/>
      <c r="T681" s="367"/>
      <c r="U681" s="367"/>
      <c r="V681" s="367"/>
      <c r="W681" s="367"/>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c r="AS681" s="367"/>
      <c r="AT681" s="367"/>
      <c r="AU681" s="367"/>
      <c r="AV681" s="367"/>
      <c r="AW681" s="367"/>
      <c r="AX681" s="367"/>
      <c r="AY681" s="367"/>
      <c r="AZ681" s="367"/>
      <c r="BA681" s="367"/>
      <c r="BB681" s="367"/>
      <c r="BC681" s="367"/>
      <c r="BD681" s="367"/>
      <c r="BE681" s="367"/>
      <c r="BF681" s="367"/>
      <c r="BG681" s="367"/>
      <c r="BH681" s="367"/>
      <c r="BI681" s="367"/>
      <c r="BJ681" s="367"/>
      <c r="BK681" s="367"/>
      <c r="BL681" s="367"/>
      <c r="BM681" s="367"/>
      <c r="BN681" s="367"/>
      <c r="BO681" s="367"/>
      <c r="BP681" s="368"/>
      <c r="BQ681" s="355"/>
      <c r="BR681" s="355"/>
      <c r="BS681" s="355"/>
      <c r="BT681" s="355"/>
      <c r="BU681" s="355"/>
      <c r="BV681" s="355"/>
      <c r="BW681" s="355"/>
      <c r="BX681" s="355"/>
      <c r="BY681" s="355"/>
      <c r="BZ681" s="355"/>
      <c r="CA681" s="355"/>
      <c r="CB681" s="355"/>
      <c r="CC681" s="355"/>
      <c r="CD681" s="355"/>
      <c r="CE681" s="355"/>
      <c r="CF681" s="355"/>
      <c r="CG681" s="355"/>
      <c r="CH681" s="355"/>
      <c r="CI681" s="355"/>
      <c r="CJ681" s="355"/>
      <c r="CK681" s="355"/>
      <c r="CL681" s="355"/>
      <c r="CM681" s="355"/>
      <c r="CN681" s="356"/>
    </row>
    <row r="682" spans="2:92" ht="14.4" thickBot="1" x14ac:dyDescent="0.3">
      <c r="B68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2" s="1417"/>
      <c r="D682" s="1418"/>
      <c r="E682" s="1419"/>
      <c r="F682" s="1420" t="e">
        <f>VLOOKUP(TBL5_OptBen[[#This Row],[Option Type (defined list)]],'Option Typs_Grps'!B$2:C$47, 2, FALSE)</f>
        <v>#N/A</v>
      </c>
      <c r="G682" s="1417"/>
      <c r="H682" s="1418"/>
      <c r="I682" s="1421"/>
      <c r="J682" s="1422"/>
      <c r="K682" s="1423"/>
      <c r="L682" s="366"/>
      <c r="M682" s="366"/>
      <c r="N682" s="366"/>
      <c r="O682" s="1552"/>
      <c r="P682" s="1553"/>
      <c r="Q682" s="1554"/>
      <c r="R682" s="1392"/>
      <c r="S682" s="367"/>
      <c r="T682" s="367"/>
      <c r="U682" s="367"/>
      <c r="V682" s="367"/>
      <c r="W682" s="367"/>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c r="AS682" s="367"/>
      <c r="AT682" s="367"/>
      <c r="AU682" s="367"/>
      <c r="AV682" s="367"/>
      <c r="AW682" s="367"/>
      <c r="AX682" s="367"/>
      <c r="AY682" s="367"/>
      <c r="AZ682" s="367"/>
      <c r="BA682" s="367"/>
      <c r="BB682" s="367"/>
      <c r="BC682" s="367"/>
      <c r="BD682" s="367"/>
      <c r="BE682" s="367"/>
      <c r="BF682" s="367"/>
      <c r="BG682" s="367"/>
      <c r="BH682" s="367"/>
      <c r="BI682" s="367"/>
      <c r="BJ682" s="367"/>
      <c r="BK682" s="367"/>
      <c r="BL682" s="367"/>
      <c r="BM682" s="367"/>
      <c r="BN682" s="367"/>
      <c r="BO682" s="367"/>
      <c r="BP682" s="368"/>
      <c r="BQ682" s="355"/>
      <c r="BR682" s="355"/>
      <c r="BS682" s="355"/>
      <c r="BT682" s="355"/>
      <c r="BU682" s="355"/>
      <c r="BV682" s="355"/>
      <c r="BW682" s="355"/>
      <c r="BX682" s="355"/>
      <c r="BY682" s="355"/>
      <c r="BZ682" s="355"/>
      <c r="CA682" s="355"/>
      <c r="CB682" s="355"/>
      <c r="CC682" s="355"/>
      <c r="CD682" s="355"/>
      <c r="CE682" s="355"/>
      <c r="CF682" s="355"/>
      <c r="CG682" s="355"/>
      <c r="CH682" s="355"/>
      <c r="CI682" s="355"/>
      <c r="CJ682" s="355"/>
      <c r="CK682" s="355"/>
      <c r="CL682" s="355"/>
      <c r="CM682" s="355"/>
      <c r="CN682" s="356"/>
    </row>
    <row r="683" spans="2:92" ht="14.4" thickBot="1" x14ac:dyDescent="0.3">
      <c r="B68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3" s="1417"/>
      <c r="D683" s="1418"/>
      <c r="E683" s="1419"/>
      <c r="F683" s="1420" t="e">
        <f>VLOOKUP(TBL5_OptBen[[#This Row],[Option Type (defined list)]],'Option Typs_Grps'!B$2:C$47, 2, FALSE)</f>
        <v>#N/A</v>
      </c>
      <c r="G683" s="1417"/>
      <c r="H683" s="1418"/>
      <c r="I683" s="1421"/>
      <c r="J683" s="1422"/>
      <c r="K683" s="1423"/>
      <c r="L683" s="366"/>
      <c r="M683" s="366"/>
      <c r="N683" s="366"/>
      <c r="O683" s="1552"/>
      <c r="P683" s="1553"/>
      <c r="Q683" s="1554"/>
      <c r="R683" s="1392"/>
      <c r="S683" s="367"/>
      <c r="T683" s="367"/>
      <c r="U683" s="367"/>
      <c r="V683" s="367"/>
      <c r="W683" s="367"/>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c r="AS683" s="367"/>
      <c r="AT683" s="367"/>
      <c r="AU683" s="367"/>
      <c r="AV683" s="367"/>
      <c r="AW683" s="367"/>
      <c r="AX683" s="367"/>
      <c r="AY683" s="367"/>
      <c r="AZ683" s="367"/>
      <c r="BA683" s="367"/>
      <c r="BB683" s="367"/>
      <c r="BC683" s="367"/>
      <c r="BD683" s="367"/>
      <c r="BE683" s="367"/>
      <c r="BF683" s="367"/>
      <c r="BG683" s="367"/>
      <c r="BH683" s="367"/>
      <c r="BI683" s="367"/>
      <c r="BJ683" s="367"/>
      <c r="BK683" s="367"/>
      <c r="BL683" s="367"/>
      <c r="BM683" s="367"/>
      <c r="BN683" s="367"/>
      <c r="BO683" s="367"/>
      <c r="BP683" s="368"/>
      <c r="BQ683" s="355"/>
      <c r="BR683" s="355"/>
      <c r="BS683" s="355"/>
      <c r="BT683" s="355"/>
      <c r="BU683" s="355"/>
      <c r="BV683" s="355"/>
      <c r="BW683" s="355"/>
      <c r="BX683" s="355"/>
      <c r="BY683" s="355"/>
      <c r="BZ683" s="355"/>
      <c r="CA683" s="355"/>
      <c r="CB683" s="355"/>
      <c r="CC683" s="355"/>
      <c r="CD683" s="355"/>
      <c r="CE683" s="355"/>
      <c r="CF683" s="355"/>
      <c r="CG683" s="355"/>
      <c r="CH683" s="355"/>
      <c r="CI683" s="355"/>
      <c r="CJ683" s="355"/>
      <c r="CK683" s="355"/>
      <c r="CL683" s="355"/>
      <c r="CM683" s="355"/>
      <c r="CN683" s="356"/>
    </row>
    <row r="684" spans="2:92" ht="14.4" thickBot="1" x14ac:dyDescent="0.3">
      <c r="B68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4" s="1417"/>
      <c r="D684" s="1418"/>
      <c r="E684" s="1419"/>
      <c r="F684" s="1420" t="e">
        <f>VLOOKUP(TBL5_OptBen[[#This Row],[Option Type (defined list)]],'Option Typs_Grps'!B$2:C$47, 2, FALSE)</f>
        <v>#N/A</v>
      </c>
      <c r="G684" s="1417"/>
      <c r="H684" s="1418"/>
      <c r="I684" s="1421"/>
      <c r="J684" s="1422"/>
      <c r="K684" s="1423"/>
      <c r="L684" s="366"/>
      <c r="M684" s="366"/>
      <c r="N684" s="366"/>
      <c r="O684" s="1552"/>
      <c r="P684" s="1553"/>
      <c r="Q684" s="1554"/>
      <c r="R684" s="1392"/>
      <c r="S684" s="367"/>
      <c r="T684" s="367"/>
      <c r="U684" s="367"/>
      <c r="V684" s="367"/>
      <c r="W684" s="367"/>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c r="AS684" s="367"/>
      <c r="AT684" s="367"/>
      <c r="AU684" s="367"/>
      <c r="AV684" s="367"/>
      <c r="AW684" s="367"/>
      <c r="AX684" s="367"/>
      <c r="AY684" s="367"/>
      <c r="AZ684" s="367"/>
      <c r="BA684" s="367"/>
      <c r="BB684" s="367"/>
      <c r="BC684" s="367"/>
      <c r="BD684" s="367"/>
      <c r="BE684" s="367"/>
      <c r="BF684" s="367"/>
      <c r="BG684" s="367"/>
      <c r="BH684" s="367"/>
      <c r="BI684" s="367"/>
      <c r="BJ684" s="367"/>
      <c r="BK684" s="367"/>
      <c r="BL684" s="367"/>
      <c r="BM684" s="367"/>
      <c r="BN684" s="367"/>
      <c r="BO684" s="367"/>
      <c r="BP684" s="368"/>
      <c r="BQ684" s="355"/>
      <c r="BR684" s="355"/>
      <c r="BS684" s="355"/>
      <c r="BT684" s="355"/>
      <c r="BU684" s="355"/>
      <c r="BV684" s="355"/>
      <c r="BW684" s="355"/>
      <c r="BX684" s="355"/>
      <c r="BY684" s="355"/>
      <c r="BZ684" s="355"/>
      <c r="CA684" s="355"/>
      <c r="CB684" s="355"/>
      <c r="CC684" s="355"/>
      <c r="CD684" s="355"/>
      <c r="CE684" s="355"/>
      <c r="CF684" s="355"/>
      <c r="CG684" s="355"/>
      <c r="CH684" s="355"/>
      <c r="CI684" s="355"/>
      <c r="CJ684" s="355"/>
      <c r="CK684" s="355"/>
      <c r="CL684" s="355"/>
      <c r="CM684" s="355"/>
      <c r="CN684" s="356"/>
    </row>
    <row r="685" spans="2:92" ht="14.4" thickBot="1" x14ac:dyDescent="0.3">
      <c r="B68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5" s="1417"/>
      <c r="D685" s="1418"/>
      <c r="E685" s="1419"/>
      <c r="F685" s="1420" t="e">
        <f>VLOOKUP(TBL5_OptBen[[#This Row],[Option Type (defined list)]],'Option Typs_Grps'!B$2:C$47, 2, FALSE)</f>
        <v>#N/A</v>
      </c>
      <c r="G685" s="1417"/>
      <c r="H685" s="1418"/>
      <c r="I685" s="1421"/>
      <c r="J685" s="1422"/>
      <c r="K685" s="1423"/>
      <c r="L685" s="366"/>
      <c r="M685" s="366"/>
      <c r="N685" s="366"/>
      <c r="O685" s="1552"/>
      <c r="P685" s="1553"/>
      <c r="Q685" s="1554"/>
      <c r="R685" s="1392"/>
      <c r="S685" s="367"/>
      <c r="T685" s="367"/>
      <c r="U685" s="367"/>
      <c r="V685" s="367"/>
      <c r="W685" s="367"/>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c r="AS685" s="367"/>
      <c r="AT685" s="367"/>
      <c r="AU685" s="367"/>
      <c r="AV685" s="367"/>
      <c r="AW685" s="367"/>
      <c r="AX685" s="367"/>
      <c r="AY685" s="367"/>
      <c r="AZ685" s="367"/>
      <c r="BA685" s="367"/>
      <c r="BB685" s="367"/>
      <c r="BC685" s="367"/>
      <c r="BD685" s="367"/>
      <c r="BE685" s="367"/>
      <c r="BF685" s="367"/>
      <c r="BG685" s="367"/>
      <c r="BH685" s="367"/>
      <c r="BI685" s="367"/>
      <c r="BJ685" s="367"/>
      <c r="BK685" s="367"/>
      <c r="BL685" s="367"/>
      <c r="BM685" s="367"/>
      <c r="BN685" s="367"/>
      <c r="BO685" s="367"/>
      <c r="BP685" s="368"/>
      <c r="BQ685" s="355"/>
      <c r="BR685" s="355"/>
      <c r="BS685" s="355"/>
      <c r="BT685" s="355"/>
      <c r="BU685" s="355"/>
      <c r="BV685" s="355"/>
      <c r="BW685" s="355"/>
      <c r="BX685" s="355"/>
      <c r="BY685" s="355"/>
      <c r="BZ685" s="355"/>
      <c r="CA685" s="355"/>
      <c r="CB685" s="355"/>
      <c r="CC685" s="355"/>
      <c r="CD685" s="355"/>
      <c r="CE685" s="355"/>
      <c r="CF685" s="355"/>
      <c r="CG685" s="355"/>
      <c r="CH685" s="355"/>
      <c r="CI685" s="355"/>
      <c r="CJ685" s="355"/>
      <c r="CK685" s="355"/>
      <c r="CL685" s="355"/>
      <c r="CM685" s="355"/>
      <c r="CN685" s="356"/>
    </row>
    <row r="686" spans="2:92" ht="14.4" thickBot="1" x14ac:dyDescent="0.3">
      <c r="B68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6" s="1417"/>
      <c r="D686" s="1418"/>
      <c r="E686" s="1419"/>
      <c r="F686" s="1420" t="e">
        <f>VLOOKUP(TBL5_OptBen[[#This Row],[Option Type (defined list)]],'Option Typs_Grps'!B$2:C$47, 2, FALSE)</f>
        <v>#N/A</v>
      </c>
      <c r="G686" s="1417"/>
      <c r="H686" s="1418"/>
      <c r="I686" s="1421"/>
      <c r="J686" s="1422"/>
      <c r="K686" s="1423"/>
      <c r="L686" s="366"/>
      <c r="M686" s="366"/>
      <c r="N686" s="366"/>
      <c r="O686" s="1552"/>
      <c r="P686" s="1553"/>
      <c r="Q686" s="1554"/>
      <c r="R686" s="1392"/>
      <c r="S686" s="367"/>
      <c r="T686" s="367"/>
      <c r="U686" s="367"/>
      <c r="V686" s="367"/>
      <c r="W686" s="367"/>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c r="AS686" s="367"/>
      <c r="AT686" s="367"/>
      <c r="AU686" s="367"/>
      <c r="AV686" s="367"/>
      <c r="AW686" s="367"/>
      <c r="AX686" s="367"/>
      <c r="AY686" s="367"/>
      <c r="AZ686" s="367"/>
      <c r="BA686" s="367"/>
      <c r="BB686" s="367"/>
      <c r="BC686" s="367"/>
      <c r="BD686" s="367"/>
      <c r="BE686" s="367"/>
      <c r="BF686" s="367"/>
      <c r="BG686" s="367"/>
      <c r="BH686" s="367"/>
      <c r="BI686" s="367"/>
      <c r="BJ686" s="367"/>
      <c r="BK686" s="367"/>
      <c r="BL686" s="367"/>
      <c r="BM686" s="367"/>
      <c r="BN686" s="367"/>
      <c r="BO686" s="367"/>
      <c r="BP686" s="368"/>
      <c r="BQ686" s="355"/>
      <c r="BR686" s="355"/>
      <c r="BS686" s="355"/>
      <c r="BT686" s="355"/>
      <c r="BU686" s="355"/>
      <c r="BV686" s="355"/>
      <c r="BW686" s="355"/>
      <c r="BX686" s="355"/>
      <c r="BY686" s="355"/>
      <c r="BZ686" s="355"/>
      <c r="CA686" s="355"/>
      <c r="CB686" s="355"/>
      <c r="CC686" s="355"/>
      <c r="CD686" s="355"/>
      <c r="CE686" s="355"/>
      <c r="CF686" s="355"/>
      <c r="CG686" s="355"/>
      <c r="CH686" s="355"/>
      <c r="CI686" s="355"/>
      <c r="CJ686" s="355"/>
      <c r="CK686" s="355"/>
      <c r="CL686" s="355"/>
      <c r="CM686" s="355"/>
      <c r="CN686" s="356"/>
    </row>
    <row r="687" spans="2:92" ht="14.4" thickBot="1" x14ac:dyDescent="0.3">
      <c r="B68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7" s="1417"/>
      <c r="D687" s="1418"/>
      <c r="E687" s="1419"/>
      <c r="F687" s="1420" t="e">
        <f>VLOOKUP(TBL5_OptBen[[#This Row],[Option Type (defined list)]],'Option Typs_Grps'!B$2:C$47, 2, FALSE)</f>
        <v>#N/A</v>
      </c>
      <c r="G687" s="1417"/>
      <c r="H687" s="1418"/>
      <c r="I687" s="1421"/>
      <c r="J687" s="1422"/>
      <c r="K687" s="1423"/>
      <c r="L687" s="366"/>
      <c r="M687" s="366"/>
      <c r="N687" s="366"/>
      <c r="O687" s="1552"/>
      <c r="P687" s="1553"/>
      <c r="Q687" s="1554"/>
      <c r="R687" s="1392"/>
      <c r="S687" s="367"/>
      <c r="T687" s="367"/>
      <c r="U687" s="367"/>
      <c r="V687" s="367"/>
      <c r="W687" s="367"/>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c r="AS687" s="367"/>
      <c r="AT687" s="367"/>
      <c r="AU687" s="367"/>
      <c r="AV687" s="367"/>
      <c r="AW687" s="367"/>
      <c r="AX687" s="367"/>
      <c r="AY687" s="367"/>
      <c r="AZ687" s="367"/>
      <c r="BA687" s="367"/>
      <c r="BB687" s="367"/>
      <c r="BC687" s="367"/>
      <c r="BD687" s="367"/>
      <c r="BE687" s="367"/>
      <c r="BF687" s="367"/>
      <c r="BG687" s="367"/>
      <c r="BH687" s="367"/>
      <c r="BI687" s="367"/>
      <c r="BJ687" s="367"/>
      <c r="BK687" s="367"/>
      <c r="BL687" s="367"/>
      <c r="BM687" s="367"/>
      <c r="BN687" s="367"/>
      <c r="BO687" s="367"/>
      <c r="BP687" s="368"/>
      <c r="BQ687" s="355"/>
      <c r="BR687" s="355"/>
      <c r="BS687" s="355"/>
      <c r="BT687" s="355"/>
      <c r="BU687" s="355"/>
      <c r="BV687" s="355"/>
      <c r="BW687" s="355"/>
      <c r="BX687" s="355"/>
      <c r="BY687" s="355"/>
      <c r="BZ687" s="355"/>
      <c r="CA687" s="355"/>
      <c r="CB687" s="355"/>
      <c r="CC687" s="355"/>
      <c r="CD687" s="355"/>
      <c r="CE687" s="355"/>
      <c r="CF687" s="355"/>
      <c r="CG687" s="355"/>
      <c r="CH687" s="355"/>
      <c r="CI687" s="355"/>
      <c r="CJ687" s="355"/>
      <c r="CK687" s="355"/>
      <c r="CL687" s="355"/>
      <c r="CM687" s="355"/>
      <c r="CN687" s="356"/>
    </row>
    <row r="688" spans="2:92" ht="14.4" thickBot="1" x14ac:dyDescent="0.3">
      <c r="B68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8" s="1417"/>
      <c r="D688" s="1418"/>
      <c r="E688" s="1419"/>
      <c r="F688" s="1420" t="e">
        <f>VLOOKUP(TBL5_OptBen[[#This Row],[Option Type (defined list)]],'Option Typs_Grps'!B$2:C$47, 2, FALSE)</f>
        <v>#N/A</v>
      </c>
      <c r="G688" s="1417"/>
      <c r="H688" s="1418"/>
      <c r="I688" s="1421"/>
      <c r="J688" s="1422"/>
      <c r="K688" s="1423"/>
      <c r="L688" s="366"/>
      <c r="M688" s="366"/>
      <c r="N688" s="366"/>
      <c r="O688" s="1552"/>
      <c r="P688" s="1553"/>
      <c r="Q688" s="1554"/>
      <c r="R688" s="1392"/>
      <c r="S688" s="367"/>
      <c r="T688" s="367"/>
      <c r="U688" s="367"/>
      <c r="V688" s="367"/>
      <c r="W688" s="367"/>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c r="AS688" s="367"/>
      <c r="AT688" s="367"/>
      <c r="AU688" s="367"/>
      <c r="AV688" s="367"/>
      <c r="AW688" s="367"/>
      <c r="AX688" s="367"/>
      <c r="AY688" s="367"/>
      <c r="AZ688" s="367"/>
      <c r="BA688" s="367"/>
      <c r="BB688" s="367"/>
      <c r="BC688" s="367"/>
      <c r="BD688" s="367"/>
      <c r="BE688" s="367"/>
      <c r="BF688" s="367"/>
      <c r="BG688" s="367"/>
      <c r="BH688" s="367"/>
      <c r="BI688" s="367"/>
      <c r="BJ688" s="367"/>
      <c r="BK688" s="367"/>
      <c r="BL688" s="367"/>
      <c r="BM688" s="367"/>
      <c r="BN688" s="367"/>
      <c r="BO688" s="367"/>
      <c r="BP688" s="368"/>
      <c r="BQ688" s="355"/>
      <c r="BR688" s="355"/>
      <c r="BS688" s="355"/>
      <c r="BT688" s="355"/>
      <c r="BU688" s="355"/>
      <c r="BV688" s="355"/>
      <c r="BW688" s="355"/>
      <c r="BX688" s="355"/>
      <c r="BY688" s="355"/>
      <c r="BZ688" s="355"/>
      <c r="CA688" s="355"/>
      <c r="CB688" s="355"/>
      <c r="CC688" s="355"/>
      <c r="CD688" s="355"/>
      <c r="CE688" s="355"/>
      <c r="CF688" s="355"/>
      <c r="CG688" s="355"/>
      <c r="CH688" s="355"/>
      <c r="CI688" s="355"/>
      <c r="CJ688" s="355"/>
      <c r="CK688" s="355"/>
      <c r="CL688" s="355"/>
      <c r="CM688" s="355"/>
      <c r="CN688" s="356"/>
    </row>
    <row r="689" spans="2:92" ht="14.4" thickBot="1" x14ac:dyDescent="0.3">
      <c r="B68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89" s="1417"/>
      <c r="D689" s="1418"/>
      <c r="E689" s="1419"/>
      <c r="F689" s="1420" t="e">
        <f>VLOOKUP(TBL5_OptBen[[#This Row],[Option Type (defined list)]],'Option Typs_Grps'!B$2:C$47, 2, FALSE)</f>
        <v>#N/A</v>
      </c>
      <c r="G689" s="1417"/>
      <c r="H689" s="1418"/>
      <c r="I689" s="1421"/>
      <c r="J689" s="1422"/>
      <c r="K689" s="1423"/>
      <c r="L689" s="366"/>
      <c r="M689" s="366"/>
      <c r="N689" s="366"/>
      <c r="O689" s="1552"/>
      <c r="P689" s="1553"/>
      <c r="Q689" s="1554"/>
      <c r="R689" s="1392"/>
      <c r="S689" s="367"/>
      <c r="T689" s="367"/>
      <c r="U689" s="367"/>
      <c r="V689" s="367"/>
      <c r="W689" s="367"/>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c r="AS689" s="367"/>
      <c r="AT689" s="367"/>
      <c r="AU689" s="367"/>
      <c r="AV689" s="367"/>
      <c r="AW689" s="367"/>
      <c r="AX689" s="367"/>
      <c r="AY689" s="367"/>
      <c r="AZ689" s="367"/>
      <c r="BA689" s="367"/>
      <c r="BB689" s="367"/>
      <c r="BC689" s="367"/>
      <c r="BD689" s="367"/>
      <c r="BE689" s="367"/>
      <c r="BF689" s="367"/>
      <c r="BG689" s="367"/>
      <c r="BH689" s="367"/>
      <c r="BI689" s="367"/>
      <c r="BJ689" s="367"/>
      <c r="BK689" s="367"/>
      <c r="BL689" s="367"/>
      <c r="BM689" s="367"/>
      <c r="BN689" s="367"/>
      <c r="BO689" s="367"/>
      <c r="BP689" s="368"/>
      <c r="BQ689" s="355"/>
      <c r="BR689" s="355"/>
      <c r="BS689" s="355"/>
      <c r="BT689" s="355"/>
      <c r="BU689" s="355"/>
      <c r="BV689" s="355"/>
      <c r="BW689" s="355"/>
      <c r="BX689" s="355"/>
      <c r="BY689" s="355"/>
      <c r="BZ689" s="355"/>
      <c r="CA689" s="355"/>
      <c r="CB689" s="355"/>
      <c r="CC689" s="355"/>
      <c r="CD689" s="355"/>
      <c r="CE689" s="355"/>
      <c r="CF689" s="355"/>
      <c r="CG689" s="355"/>
      <c r="CH689" s="355"/>
      <c r="CI689" s="355"/>
      <c r="CJ689" s="355"/>
      <c r="CK689" s="355"/>
      <c r="CL689" s="355"/>
      <c r="CM689" s="355"/>
      <c r="CN689" s="356"/>
    </row>
    <row r="690" spans="2:92" ht="14.4" thickBot="1" x14ac:dyDescent="0.3">
      <c r="B69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0" s="1417"/>
      <c r="D690" s="1418"/>
      <c r="E690" s="1419"/>
      <c r="F690" s="1420" t="e">
        <f>VLOOKUP(TBL5_OptBen[[#This Row],[Option Type (defined list)]],'Option Typs_Grps'!B$2:C$47, 2, FALSE)</f>
        <v>#N/A</v>
      </c>
      <c r="G690" s="1417"/>
      <c r="H690" s="1418"/>
      <c r="I690" s="1421"/>
      <c r="J690" s="1422"/>
      <c r="K690" s="1423"/>
      <c r="L690" s="366"/>
      <c r="M690" s="366"/>
      <c r="N690" s="366"/>
      <c r="O690" s="1552"/>
      <c r="P690" s="1553"/>
      <c r="Q690" s="1554"/>
      <c r="R690" s="1392"/>
      <c r="S690" s="367"/>
      <c r="T690" s="367"/>
      <c r="U690" s="367"/>
      <c r="V690" s="367"/>
      <c r="W690" s="367"/>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c r="AS690" s="367"/>
      <c r="AT690" s="367"/>
      <c r="AU690" s="367"/>
      <c r="AV690" s="367"/>
      <c r="AW690" s="367"/>
      <c r="AX690" s="367"/>
      <c r="AY690" s="367"/>
      <c r="AZ690" s="367"/>
      <c r="BA690" s="367"/>
      <c r="BB690" s="367"/>
      <c r="BC690" s="367"/>
      <c r="BD690" s="367"/>
      <c r="BE690" s="367"/>
      <c r="BF690" s="367"/>
      <c r="BG690" s="367"/>
      <c r="BH690" s="367"/>
      <c r="BI690" s="367"/>
      <c r="BJ690" s="367"/>
      <c r="BK690" s="367"/>
      <c r="BL690" s="367"/>
      <c r="BM690" s="367"/>
      <c r="BN690" s="367"/>
      <c r="BO690" s="367"/>
      <c r="BP690" s="368"/>
      <c r="BQ690" s="355"/>
      <c r="BR690" s="355"/>
      <c r="BS690" s="355"/>
      <c r="BT690" s="355"/>
      <c r="BU690" s="355"/>
      <c r="BV690" s="355"/>
      <c r="BW690" s="355"/>
      <c r="BX690" s="355"/>
      <c r="BY690" s="355"/>
      <c r="BZ690" s="355"/>
      <c r="CA690" s="355"/>
      <c r="CB690" s="355"/>
      <c r="CC690" s="355"/>
      <c r="CD690" s="355"/>
      <c r="CE690" s="355"/>
      <c r="CF690" s="355"/>
      <c r="CG690" s="355"/>
      <c r="CH690" s="355"/>
      <c r="CI690" s="355"/>
      <c r="CJ690" s="355"/>
      <c r="CK690" s="355"/>
      <c r="CL690" s="355"/>
      <c r="CM690" s="355"/>
      <c r="CN690" s="356"/>
    </row>
    <row r="691" spans="2:92" ht="14.4" thickBot="1" x14ac:dyDescent="0.3">
      <c r="B69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1" s="1417"/>
      <c r="D691" s="1418"/>
      <c r="E691" s="1419"/>
      <c r="F691" s="1420" t="e">
        <f>VLOOKUP(TBL5_OptBen[[#This Row],[Option Type (defined list)]],'Option Typs_Grps'!B$2:C$47, 2, FALSE)</f>
        <v>#N/A</v>
      </c>
      <c r="G691" s="1417"/>
      <c r="H691" s="1418"/>
      <c r="I691" s="1421"/>
      <c r="J691" s="1422"/>
      <c r="K691" s="1423"/>
      <c r="L691" s="366"/>
      <c r="M691" s="366"/>
      <c r="N691" s="366"/>
      <c r="O691" s="1552"/>
      <c r="P691" s="1553"/>
      <c r="Q691" s="1554"/>
      <c r="R691" s="1392"/>
      <c r="S691" s="367"/>
      <c r="T691" s="367"/>
      <c r="U691" s="367"/>
      <c r="V691" s="367"/>
      <c r="W691" s="367"/>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c r="AS691" s="367"/>
      <c r="AT691" s="367"/>
      <c r="AU691" s="367"/>
      <c r="AV691" s="367"/>
      <c r="AW691" s="367"/>
      <c r="AX691" s="367"/>
      <c r="AY691" s="367"/>
      <c r="AZ691" s="367"/>
      <c r="BA691" s="367"/>
      <c r="BB691" s="367"/>
      <c r="BC691" s="367"/>
      <c r="BD691" s="367"/>
      <c r="BE691" s="367"/>
      <c r="BF691" s="367"/>
      <c r="BG691" s="367"/>
      <c r="BH691" s="367"/>
      <c r="BI691" s="367"/>
      <c r="BJ691" s="367"/>
      <c r="BK691" s="367"/>
      <c r="BL691" s="367"/>
      <c r="BM691" s="367"/>
      <c r="BN691" s="367"/>
      <c r="BO691" s="367"/>
      <c r="BP691" s="368"/>
      <c r="BQ691" s="355"/>
      <c r="BR691" s="355"/>
      <c r="BS691" s="355"/>
      <c r="BT691" s="355"/>
      <c r="BU691" s="355"/>
      <c r="BV691" s="355"/>
      <c r="BW691" s="355"/>
      <c r="BX691" s="355"/>
      <c r="BY691" s="355"/>
      <c r="BZ691" s="355"/>
      <c r="CA691" s="355"/>
      <c r="CB691" s="355"/>
      <c r="CC691" s="355"/>
      <c r="CD691" s="355"/>
      <c r="CE691" s="355"/>
      <c r="CF691" s="355"/>
      <c r="CG691" s="355"/>
      <c r="CH691" s="355"/>
      <c r="CI691" s="355"/>
      <c r="CJ691" s="355"/>
      <c r="CK691" s="355"/>
      <c r="CL691" s="355"/>
      <c r="CM691" s="355"/>
      <c r="CN691" s="356"/>
    </row>
    <row r="692" spans="2:92" ht="14.4" thickBot="1" x14ac:dyDescent="0.3">
      <c r="B69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2" s="1417"/>
      <c r="D692" s="1418"/>
      <c r="E692" s="1419"/>
      <c r="F692" s="1420" t="e">
        <f>VLOOKUP(TBL5_OptBen[[#This Row],[Option Type (defined list)]],'Option Typs_Grps'!B$2:C$47, 2, FALSE)</f>
        <v>#N/A</v>
      </c>
      <c r="G692" s="1417"/>
      <c r="H692" s="1418"/>
      <c r="I692" s="1421"/>
      <c r="J692" s="1422"/>
      <c r="K692" s="1423"/>
      <c r="L692" s="366"/>
      <c r="M692" s="366"/>
      <c r="N692" s="366"/>
      <c r="O692" s="1552"/>
      <c r="P692" s="1553"/>
      <c r="Q692" s="1554"/>
      <c r="R692" s="1392"/>
      <c r="S692" s="367"/>
      <c r="T692" s="367"/>
      <c r="U692" s="367"/>
      <c r="V692" s="367"/>
      <c r="W692" s="367"/>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c r="AS692" s="367"/>
      <c r="AT692" s="367"/>
      <c r="AU692" s="367"/>
      <c r="AV692" s="367"/>
      <c r="AW692" s="367"/>
      <c r="AX692" s="367"/>
      <c r="AY692" s="367"/>
      <c r="AZ692" s="367"/>
      <c r="BA692" s="367"/>
      <c r="BB692" s="367"/>
      <c r="BC692" s="367"/>
      <c r="BD692" s="367"/>
      <c r="BE692" s="367"/>
      <c r="BF692" s="367"/>
      <c r="BG692" s="367"/>
      <c r="BH692" s="367"/>
      <c r="BI692" s="367"/>
      <c r="BJ692" s="367"/>
      <c r="BK692" s="367"/>
      <c r="BL692" s="367"/>
      <c r="BM692" s="367"/>
      <c r="BN692" s="367"/>
      <c r="BO692" s="367"/>
      <c r="BP692" s="368"/>
      <c r="BQ692" s="355"/>
      <c r="BR692" s="355"/>
      <c r="BS692" s="355"/>
      <c r="BT692" s="355"/>
      <c r="BU692" s="355"/>
      <c r="BV692" s="355"/>
      <c r="BW692" s="355"/>
      <c r="BX692" s="355"/>
      <c r="BY692" s="355"/>
      <c r="BZ692" s="355"/>
      <c r="CA692" s="355"/>
      <c r="CB692" s="355"/>
      <c r="CC692" s="355"/>
      <c r="CD692" s="355"/>
      <c r="CE692" s="355"/>
      <c r="CF692" s="355"/>
      <c r="CG692" s="355"/>
      <c r="CH692" s="355"/>
      <c r="CI692" s="355"/>
      <c r="CJ692" s="355"/>
      <c r="CK692" s="355"/>
      <c r="CL692" s="355"/>
      <c r="CM692" s="355"/>
      <c r="CN692" s="356"/>
    </row>
    <row r="693" spans="2:92" ht="14.4" thickBot="1" x14ac:dyDescent="0.3">
      <c r="B69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3" s="1417"/>
      <c r="D693" s="1418"/>
      <c r="E693" s="1419"/>
      <c r="F693" s="1420" t="e">
        <f>VLOOKUP(TBL5_OptBen[[#This Row],[Option Type (defined list)]],'Option Typs_Grps'!B$2:C$47, 2, FALSE)</f>
        <v>#N/A</v>
      </c>
      <c r="G693" s="1417"/>
      <c r="H693" s="1418"/>
      <c r="I693" s="1421"/>
      <c r="J693" s="1422"/>
      <c r="K693" s="1423"/>
      <c r="L693" s="366"/>
      <c r="M693" s="366"/>
      <c r="N693" s="366"/>
      <c r="O693" s="1552"/>
      <c r="P693" s="1553"/>
      <c r="Q693" s="1554"/>
      <c r="R693" s="1392"/>
      <c r="S693" s="367"/>
      <c r="T693" s="367"/>
      <c r="U693" s="367"/>
      <c r="V693" s="367"/>
      <c r="W693" s="367"/>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c r="AS693" s="367"/>
      <c r="AT693" s="367"/>
      <c r="AU693" s="367"/>
      <c r="AV693" s="367"/>
      <c r="AW693" s="367"/>
      <c r="AX693" s="367"/>
      <c r="AY693" s="367"/>
      <c r="AZ693" s="367"/>
      <c r="BA693" s="367"/>
      <c r="BB693" s="367"/>
      <c r="BC693" s="367"/>
      <c r="BD693" s="367"/>
      <c r="BE693" s="367"/>
      <c r="BF693" s="367"/>
      <c r="BG693" s="367"/>
      <c r="BH693" s="367"/>
      <c r="BI693" s="367"/>
      <c r="BJ693" s="367"/>
      <c r="BK693" s="367"/>
      <c r="BL693" s="367"/>
      <c r="BM693" s="367"/>
      <c r="BN693" s="367"/>
      <c r="BO693" s="367"/>
      <c r="BP693" s="368"/>
      <c r="BQ693" s="355"/>
      <c r="BR693" s="355"/>
      <c r="BS693" s="355"/>
      <c r="BT693" s="355"/>
      <c r="BU693" s="355"/>
      <c r="BV693" s="355"/>
      <c r="BW693" s="355"/>
      <c r="BX693" s="355"/>
      <c r="BY693" s="355"/>
      <c r="BZ693" s="355"/>
      <c r="CA693" s="355"/>
      <c r="CB693" s="355"/>
      <c r="CC693" s="355"/>
      <c r="CD693" s="355"/>
      <c r="CE693" s="355"/>
      <c r="CF693" s="355"/>
      <c r="CG693" s="355"/>
      <c r="CH693" s="355"/>
      <c r="CI693" s="355"/>
      <c r="CJ693" s="355"/>
      <c r="CK693" s="355"/>
      <c r="CL693" s="355"/>
      <c r="CM693" s="355"/>
      <c r="CN693" s="356"/>
    </row>
    <row r="694" spans="2:92" ht="14.4" thickBot="1" x14ac:dyDescent="0.3">
      <c r="B69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4" s="1417"/>
      <c r="D694" s="1418"/>
      <c r="E694" s="1419"/>
      <c r="F694" s="1420" t="e">
        <f>VLOOKUP(TBL5_OptBen[[#This Row],[Option Type (defined list)]],'Option Typs_Grps'!B$2:C$47, 2, FALSE)</f>
        <v>#N/A</v>
      </c>
      <c r="G694" s="1417"/>
      <c r="H694" s="1418"/>
      <c r="I694" s="1421"/>
      <c r="J694" s="1422"/>
      <c r="K694" s="1423"/>
      <c r="L694" s="366"/>
      <c r="M694" s="366"/>
      <c r="N694" s="366"/>
      <c r="O694" s="1552"/>
      <c r="P694" s="1553"/>
      <c r="Q694" s="1554"/>
      <c r="R694" s="1392"/>
      <c r="S694" s="367"/>
      <c r="T694" s="367"/>
      <c r="U694" s="367"/>
      <c r="V694" s="367"/>
      <c r="W694" s="367"/>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c r="AS694" s="367"/>
      <c r="AT694" s="367"/>
      <c r="AU694" s="367"/>
      <c r="AV694" s="367"/>
      <c r="AW694" s="367"/>
      <c r="AX694" s="367"/>
      <c r="AY694" s="367"/>
      <c r="AZ694" s="367"/>
      <c r="BA694" s="367"/>
      <c r="BB694" s="367"/>
      <c r="BC694" s="367"/>
      <c r="BD694" s="367"/>
      <c r="BE694" s="367"/>
      <c r="BF694" s="367"/>
      <c r="BG694" s="367"/>
      <c r="BH694" s="367"/>
      <c r="BI694" s="367"/>
      <c r="BJ694" s="367"/>
      <c r="BK694" s="367"/>
      <c r="BL694" s="367"/>
      <c r="BM694" s="367"/>
      <c r="BN694" s="367"/>
      <c r="BO694" s="367"/>
      <c r="BP694" s="368"/>
      <c r="BQ694" s="355"/>
      <c r="BR694" s="355"/>
      <c r="BS694" s="355"/>
      <c r="BT694" s="355"/>
      <c r="BU694" s="355"/>
      <c r="BV694" s="355"/>
      <c r="BW694" s="355"/>
      <c r="BX694" s="355"/>
      <c r="BY694" s="355"/>
      <c r="BZ694" s="355"/>
      <c r="CA694" s="355"/>
      <c r="CB694" s="355"/>
      <c r="CC694" s="355"/>
      <c r="CD694" s="355"/>
      <c r="CE694" s="355"/>
      <c r="CF694" s="355"/>
      <c r="CG694" s="355"/>
      <c r="CH694" s="355"/>
      <c r="CI694" s="355"/>
      <c r="CJ694" s="355"/>
      <c r="CK694" s="355"/>
      <c r="CL694" s="355"/>
      <c r="CM694" s="355"/>
      <c r="CN694" s="356"/>
    </row>
    <row r="695" spans="2:92" ht="14.4" thickBot="1" x14ac:dyDescent="0.3">
      <c r="B69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5" s="1417"/>
      <c r="D695" s="1418"/>
      <c r="E695" s="1419"/>
      <c r="F695" s="1420" t="e">
        <f>VLOOKUP(TBL5_OptBen[[#This Row],[Option Type (defined list)]],'Option Typs_Grps'!B$2:C$47, 2, FALSE)</f>
        <v>#N/A</v>
      </c>
      <c r="G695" s="1417"/>
      <c r="H695" s="1418"/>
      <c r="I695" s="1421"/>
      <c r="J695" s="1422"/>
      <c r="K695" s="1423"/>
      <c r="L695" s="366"/>
      <c r="M695" s="366"/>
      <c r="N695" s="366"/>
      <c r="O695" s="1552"/>
      <c r="P695" s="1553"/>
      <c r="Q695" s="1554"/>
      <c r="R695" s="1392"/>
      <c r="S695" s="367"/>
      <c r="T695" s="367"/>
      <c r="U695" s="367"/>
      <c r="V695" s="367"/>
      <c r="W695" s="367"/>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c r="AS695" s="367"/>
      <c r="AT695" s="367"/>
      <c r="AU695" s="367"/>
      <c r="AV695" s="367"/>
      <c r="AW695" s="367"/>
      <c r="AX695" s="367"/>
      <c r="AY695" s="367"/>
      <c r="AZ695" s="367"/>
      <c r="BA695" s="367"/>
      <c r="BB695" s="367"/>
      <c r="BC695" s="367"/>
      <c r="BD695" s="367"/>
      <c r="BE695" s="367"/>
      <c r="BF695" s="367"/>
      <c r="BG695" s="367"/>
      <c r="BH695" s="367"/>
      <c r="BI695" s="367"/>
      <c r="BJ695" s="367"/>
      <c r="BK695" s="367"/>
      <c r="BL695" s="367"/>
      <c r="BM695" s="367"/>
      <c r="BN695" s="367"/>
      <c r="BO695" s="367"/>
      <c r="BP695" s="368"/>
      <c r="BQ695" s="355"/>
      <c r="BR695" s="355"/>
      <c r="BS695" s="355"/>
      <c r="BT695" s="355"/>
      <c r="BU695" s="355"/>
      <c r="BV695" s="355"/>
      <c r="BW695" s="355"/>
      <c r="BX695" s="355"/>
      <c r="BY695" s="355"/>
      <c r="BZ695" s="355"/>
      <c r="CA695" s="355"/>
      <c r="CB695" s="355"/>
      <c r="CC695" s="355"/>
      <c r="CD695" s="355"/>
      <c r="CE695" s="355"/>
      <c r="CF695" s="355"/>
      <c r="CG695" s="355"/>
      <c r="CH695" s="355"/>
      <c r="CI695" s="355"/>
      <c r="CJ695" s="355"/>
      <c r="CK695" s="355"/>
      <c r="CL695" s="355"/>
      <c r="CM695" s="355"/>
      <c r="CN695" s="356"/>
    </row>
    <row r="696" spans="2:92" ht="14.4" thickBot="1" x14ac:dyDescent="0.3">
      <c r="B69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6" s="1417"/>
      <c r="D696" s="1418"/>
      <c r="E696" s="1419"/>
      <c r="F696" s="1420" t="e">
        <f>VLOOKUP(TBL5_OptBen[[#This Row],[Option Type (defined list)]],'Option Typs_Grps'!B$2:C$47, 2, FALSE)</f>
        <v>#N/A</v>
      </c>
      <c r="G696" s="1417"/>
      <c r="H696" s="1418"/>
      <c r="I696" s="1421"/>
      <c r="J696" s="1422"/>
      <c r="K696" s="1423"/>
      <c r="L696" s="366"/>
      <c r="M696" s="366"/>
      <c r="N696" s="366"/>
      <c r="O696" s="1552"/>
      <c r="P696" s="1553"/>
      <c r="Q696" s="1554"/>
      <c r="R696" s="1392"/>
      <c r="S696" s="367"/>
      <c r="T696" s="367"/>
      <c r="U696" s="367"/>
      <c r="V696" s="367"/>
      <c r="W696" s="367"/>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c r="AS696" s="367"/>
      <c r="AT696" s="367"/>
      <c r="AU696" s="367"/>
      <c r="AV696" s="367"/>
      <c r="AW696" s="367"/>
      <c r="AX696" s="367"/>
      <c r="AY696" s="367"/>
      <c r="AZ696" s="367"/>
      <c r="BA696" s="367"/>
      <c r="BB696" s="367"/>
      <c r="BC696" s="367"/>
      <c r="BD696" s="367"/>
      <c r="BE696" s="367"/>
      <c r="BF696" s="367"/>
      <c r="BG696" s="367"/>
      <c r="BH696" s="367"/>
      <c r="BI696" s="367"/>
      <c r="BJ696" s="367"/>
      <c r="BK696" s="367"/>
      <c r="BL696" s="367"/>
      <c r="BM696" s="367"/>
      <c r="BN696" s="367"/>
      <c r="BO696" s="367"/>
      <c r="BP696" s="368"/>
      <c r="BQ696" s="355"/>
      <c r="BR696" s="355"/>
      <c r="BS696" s="355"/>
      <c r="BT696" s="355"/>
      <c r="BU696" s="355"/>
      <c r="BV696" s="355"/>
      <c r="BW696" s="355"/>
      <c r="BX696" s="355"/>
      <c r="BY696" s="355"/>
      <c r="BZ696" s="355"/>
      <c r="CA696" s="355"/>
      <c r="CB696" s="355"/>
      <c r="CC696" s="355"/>
      <c r="CD696" s="355"/>
      <c r="CE696" s="355"/>
      <c r="CF696" s="355"/>
      <c r="CG696" s="355"/>
      <c r="CH696" s="355"/>
      <c r="CI696" s="355"/>
      <c r="CJ696" s="355"/>
      <c r="CK696" s="355"/>
      <c r="CL696" s="355"/>
      <c r="CM696" s="355"/>
      <c r="CN696" s="356"/>
    </row>
    <row r="697" spans="2:92" ht="14.4" thickBot="1" x14ac:dyDescent="0.3">
      <c r="B69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7" s="1417"/>
      <c r="D697" s="1418"/>
      <c r="E697" s="1419"/>
      <c r="F697" s="1420" t="e">
        <f>VLOOKUP(TBL5_OptBen[[#This Row],[Option Type (defined list)]],'Option Typs_Grps'!B$2:C$47, 2, FALSE)</f>
        <v>#N/A</v>
      </c>
      <c r="G697" s="1417"/>
      <c r="H697" s="1418"/>
      <c r="I697" s="1421"/>
      <c r="J697" s="1422"/>
      <c r="K697" s="1423"/>
      <c r="L697" s="366"/>
      <c r="M697" s="366"/>
      <c r="N697" s="366"/>
      <c r="O697" s="1552"/>
      <c r="P697" s="1553"/>
      <c r="Q697" s="1554"/>
      <c r="R697" s="1392"/>
      <c r="S697" s="367"/>
      <c r="T697" s="367"/>
      <c r="U697" s="367"/>
      <c r="V697" s="367"/>
      <c r="W697" s="367"/>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c r="AS697" s="367"/>
      <c r="AT697" s="367"/>
      <c r="AU697" s="367"/>
      <c r="AV697" s="367"/>
      <c r="AW697" s="367"/>
      <c r="AX697" s="367"/>
      <c r="AY697" s="367"/>
      <c r="AZ697" s="367"/>
      <c r="BA697" s="367"/>
      <c r="BB697" s="367"/>
      <c r="BC697" s="367"/>
      <c r="BD697" s="367"/>
      <c r="BE697" s="367"/>
      <c r="BF697" s="367"/>
      <c r="BG697" s="367"/>
      <c r="BH697" s="367"/>
      <c r="BI697" s="367"/>
      <c r="BJ697" s="367"/>
      <c r="BK697" s="367"/>
      <c r="BL697" s="367"/>
      <c r="BM697" s="367"/>
      <c r="BN697" s="367"/>
      <c r="BO697" s="367"/>
      <c r="BP697" s="368"/>
      <c r="BQ697" s="355"/>
      <c r="BR697" s="355"/>
      <c r="BS697" s="355"/>
      <c r="BT697" s="355"/>
      <c r="BU697" s="355"/>
      <c r="BV697" s="355"/>
      <c r="BW697" s="355"/>
      <c r="BX697" s="355"/>
      <c r="BY697" s="355"/>
      <c r="BZ697" s="355"/>
      <c r="CA697" s="355"/>
      <c r="CB697" s="355"/>
      <c r="CC697" s="355"/>
      <c r="CD697" s="355"/>
      <c r="CE697" s="355"/>
      <c r="CF697" s="355"/>
      <c r="CG697" s="355"/>
      <c r="CH697" s="355"/>
      <c r="CI697" s="355"/>
      <c r="CJ697" s="355"/>
      <c r="CK697" s="355"/>
      <c r="CL697" s="355"/>
      <c r="CM697" s="355"/>
      <c r="CN697" s="356"/>
    </row>
    <row r="698" spans="2:92" ht="14.4" thickBot="1" x14ac:dyDescent="0.3">
      <c r="B69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8" s="1417"/>
      <c r="D698" s="1418"/>
      <c r="E698" s="1419"/>
      <c r="F698" s="1420" t="e">
        <f>VLOOKUP(TBL5_OptBen[[#This Row],[Option Type (defined list)]],'Option Typs_Grps'!B$2:C$47, 2, FALSE)</f>
        <v>#N/A</v>
      </c>
      <c r="G698" s="1417"/>
      <c r="H698" s="1418"/>
      <c r="I698" s="1421"/>
      <c r="J698" s="1422"/>
      <c r="K698" s="1423"/>
      <c r="L698" s="366"/>
      <c r="M698" s="366"/>
      <c r="N698" s="366"/>
      <c r="O698" s="1552"/>
      <c r="P698" s="1553"/>
      <c r="Q698" s="1554"/>
      <c r="R698" s="1392"/>
      <c r="S698" s="367"/>
      <c r="T698" s="367"/>
      <c r="U698" s="367"/>
      <c r="V698" s="367"/>
      <c r="W698" s="367"/>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c r="AS698" s="367"/>
      <c r="AT698" s="367"/>
      <c r="AU698" s="367"/>
      <c r="AV698" s="367"/>
      <c r="AW698" s="367"/>
      <c r="AX698" s="367"/>
      <c r="AY698" s="367"/>
      <c r="AZ698" s="367"/>
      <c r="BA698" s="367"/>
      <c r="BB698" s="367"/>
      <c r="BC698" s="367"/>
      <c r="BD698" s="367"/>
      <c r="BE698" s="367"/>
      <c r="BF698" s="367"/>
      <c r="BG698" s="367"/>
      <c r="BH698" s="367"/>
      <c r="BI698" s="367"/>
      <c r="BJ698" s="367"/>
      <c r="BK698" s="367"/>
      <c r="BL698" s="367"/>
      <c r="BM698" s="367"/>
      <c r="BN698" s="367"/>
      <c r="BO698" s="367"/>
      <c r="BP698" s="368"/>
      <c r="BQ698" s="355"/>
      <c r="BR698" s="355"/>
      <c r="BS698" s="355"/>
      <c r="BT698" s="355"/>
      <c r="BU698" s="355"/>
      <c r="BV698" s="355"/>
      <c r="BW698" s="355"/>
      <c r="BX698" s="355"/>
      <c r="BY698" s="355"/>
      <c r="BZ698" s="355"/>
      <c r="CA698" s="355"/>
      <c r="CB698" s="355"/>
      <c r="CC698" s="355"/>
      <c r="CD698" s="355"/>
      <c r="CE698" s="355"/>
      <c r="CF698" s="355"/>
      <c r="CG698" s="355"/>
      <c r="CH698" s="355"/>
      <c r="CI698" s="355"/>
      <c r="CJ698" s="355"/>
      <c r="CK698" s="355"/>
      <c r="CL698" s="355"/>
      <c r="CM698" s="355"/>
      <c r="CN698" s="356"/>
    </row>
    <row r="699" spans="2:92" ht="14.4" thickBot="1" x14ac:dyDescent="0.3">
      <c r="B69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699" s="1417"/>
      <c r="D699" s="1418"/>
      <c r="E699" s="1419"/>
      <c r="F699" s="1420" t="e">
        <f>VLOOKUP(TBL5_OptBen[[#This Row],[Option Type (defined list)]],'Option Typs_Grps'!B$2:C$47, 2, FALSE)</f>
        <v>#N/A</v>
      </c>
      <c r="G699" s="1417"/>
      <c r="H699" s="1418"/>
      <c r="I699" s="1421"/>
      <c r="J699" s="1422"/>
      <c r="K699" s="1423"/>
      <c r="L699" s="366"/>
      <c r="M699" s="366"/>
      <c r="N699" s="366"/>
      <c r="O699" s="1552"/>
      <c r="P699" s="1553"/>
      <c r="Q699" s="1554"/>
      <c r="R699" s="1392"/>
      <c r="S699" s="367"/>
      <c r="T699" s="367"/>
      <c r="U699" s="367"/>
      <c r="V699" s="367"/>
      <c r="W699" s="367"/>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c r="AS699" s="367"/>
      <c r="AT699" s="367"/>
      <c r="AU699" s="367"/>
      <c r="AV699" s="367"/>
      <c r="AW699" s="367"/>
      <c r="AX699" s="367"/>
      <c r="AY699" s="367"/>
      <c r="AZ699" s="367"/>
      <c r="BA699" s="367"/>
      <c r="BB699" s="367"/>
      <c r="BC699" s="367"/>
      <c r="BD699" s="367"/>
      <c r="BE699" s="367"/>
      <c r="BF699" s="367"/>
      <c r="BG699" s="367"/>
      <c r="BH699" s="367"/>
      <c r="BI699" s="367"/>
      <c r="BJ699" s="367"/>
      <c r="BK699" s="367"/>
      <c r="BL699" s="367"/>
      <c r="BM699" s="367"/>
      <c r="BN699" s="367"/>
      <c r="BO699" s="367"/>
      <c r="BP699" s="368"/>
      <c r="BQ699" s="355"/>
      <c r="BR699" s="355"/>
      <c r="BS699" s="355"/>
      <c r="BT699" s="355"/>
      <c r="BU699" s="355"/>
      <c r="BV699" s="355"/>
      <c r="BW699" s="355"/>
      <c r="BX699" s="355"/>
      <c r="BY699" s="355"/>
      <c r="BZ699" s="355"/>
      <c r="CA699" s="355"/>
      <c r="CB699" s="355"/>
      <c r="CC699" s="355"/>
      <c r="CD699" s="355"/>
      <c r="CE699" s="355"/>
      <c r="CF699" s="355"/>
      <c r="CG699" s="355"/>
      <c r="CH699" s="355"/>
      <c r="CI699" s="355"/>
      <c r="CJ699" s="355"/>
      <c r="CK699" s="355"/>
      <c r="CL699" s="355"/>
      <c r="CM699" s="355"/>
      <c r="CN699" s="356"/>
    </row>
    <row r="700" spans="2:92" ht="14.4" thickBot="1" x14ac:dyDescent="0.3">
      <c r="B70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0" s="1417"/>
      <c r="D700" s="1418"/>
      <c r="E700" s="1419"/>
      <c r="F700" s="1420" t="e">
        <f>VLOOKUP(TBL5_OptBen[[#This Row],[Option Type (defined list)]],'Option Typs_Grps'!B$2:C$47, 2, FALSE)</f>
        <v>#N/A</v>
      </c>
      <c r="G700" s="1417"/>
      <c r="H700" s="1418"/>
      <c r="I700" s="1421"/>
      <c r="J700" s="1422"/>
      <c r="K700" s="1423"/>
      <c r="L700" s="366"/>
      <c r="M700" s="366"/>
      <c r="N700" s="366"/>
      <c r="O700" s="1552"/>
      <c r="P700" s="1553"/>
      <c r="Q700" s="1554"/>
      <c r="R700" s="1392"/>
      <c r="S700" s="367"/>
      <c r="T700" s="367"/>
      <c r="U700" s="367"/>
      <c r="V700" s="367"/>
      <c r="W700" s="367"/>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c r="AS700" s="367"/>
      <c r="AT700" s="367"/>
      <c r="AU700" s="367"/>
      <c r="AV700" s="367"/>
      <c r="AW700" s="367"/>
      <c r="AX700" s="367"/>
      <c r="AY700" s="367"/>
      <c r="AZ700" s="367"/>
      <c r="BA700" s="367"/>
      <c r="BB700" s="367"/>
      <c r="BC700" s="367"/>
      <c r="BD700" s="367"/>
      <c r="BE700" s="367"/>
      <c r="BF700" s="367"/>
      <c r="BG700" s="367"/>
      <c r="BH700" s="367"/>
      <c r="BI700" s="367"/>
      <c r="BJ700" s="367"/>
      <c r="BK700" s="367"/>
      <c r="BL700" s="367"/>
      <c r="BM700" s="367"/>
      <c r="BN700" s="367"/>
      <c r="BO700" s="367"/>
      <c r="BP700" s="368"/>
      <c r="BQ700" s="355"/>
      <c r="BR700" s="355"/>
      <c r="BS700" s="355"/>
      <c r="BT700" s="355"/>
      <c r="BU700" s="355"/>
      <c r="BV700" s="355"/>
      <c r="BW700" s="355"/>
      <c r="BX700" s="355"/>
      <c r="BY700" s="355"/>
      <c r="BZ700" s="355"/>
      <c r="CA700" s="355"/>
      <c r="CB700" s="355"/>
      <c r="CC700" s="355"/>
      <c r="CD700" s="355"/>
      <c r="CE700" s="355"/>
      <c r="CF700" s="355"/>
      <c r="CG700" s="355"/>
      <c r="CH700" s="355"/>
      <c r="CI700" s="355"/>
      <c r="CJ700" s="355"/>
      <c r="CK700" s="355"/>
      <c r="CL700" s="355"/>
      <c r="CM700" s="355"/>
      <c r="CN700" s="356"/>
    </row>
    <row r="701" spans="2:92" ht="14.4" thickBot="1" x14ac:dyDescent="0.3">
      <c r="B70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1" s="1417"/>
      <c r="D701" s="1418"/>
      <c r="E701" s="1419"/>
      <c r="F701" s="1420" t="e">
        <f>VLOOKUP(TBL5_OptBen[[#This Row],[Option Type (defined list)]],'Option Typs_Grps'!B$2:C$47, 2, FALSE)</f>
        <v>#N/A</v>
      </c>
      <c r="G701" s="1417"/>
      <c r="H701" s="1418"/>
      <c r="I701" s="1421"/>
      <c r="J701" s="1422"/>
      <c r="K701" s="1423"/>
      <c r="L701" s="366"/>
      <c r="M701" s="366"/>
      <c r="N701" s="366"/>
      <c r="O701" s="1552"/>
      <c r="P701" s="1553"/>
      <c r="Q701" s="1554"/>
      <c r="R701" s="1392"/>
      <c r="S701" s="367"/>
      <c r="T701" s="367"/>
      <c r="U701" s="367"/>
      <c r="V701" s="367"/>
      <c r="W701" s="367"/>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c r="AS701" s="367"/>
      <c r="AT701" s="367"/>
      <c r="AU701" s="367"/>
      <c r="AV701" s="367"/>
      <c r="AW701" s="367"/>
      <c r="AX701" s="367"/>
      <c r="AY701" s="367"/>
      <c r="AZ701" s="367"/>
      <c r="BA701" s="367"/>
      <c r="BB701" s="367"/>
      <c r="BC701" s="367"/>
      <c r="BD701" s="367"/>
      <c r="BE701" s="367"/>
      <c r="BF701" s="367"/>
      <c r="BG701" s="367"/>
      <c r="BH701" s="367"/>
      <c r="BI701" s="367"/>
      <c r="BJ701" s="367"/>
      <c r="BK701" s="367"/>
      <c r="BL701" s="367"/>
      <c r="BM701" s="367"/>
      <c r="BN701" s="367"/>
      <c r="BO701" s="367"/>
      <c r="BP701" s="368"/>
      <c r="BQ701" s="355"/>
      <c r="BR701" s="355"/>
      <c r="BS701" s="355"/>
      <c r="BT701" s="355"/>
      <c r="BU701" s="355"/>
      <c r="BV701" s="355"/>
      <c r="BW701" s="355"/>
      <c r="BX701" s="355"/>
      <c r="BY701" s="355"/>
      <c r="BZ701" s="355"/>
      <c r="CA701" s="355"/>
      <c r="CB701" s="355"/>
      <c r="CC701" s="355"/>
      <c r="CD701" s="355"/>
      <c r="CE701" s="355"/>
      <c r="CF701" s="355"/>
      <c r="CG701" s="355"/>
      <c r="CH701" s="355"/>
      <c r="CI701" s="355"/>
      <c r="CJ701" s="355"/>
      <c r="CK701" s="355"/>
      <c r="CL701" s="355"/>
      <c r="CM701" s="355"/>
      <c r="CN701" s="356"/>
    </row>
    <row r="702" spans="2:92" ht="14.4" thickBot="1" x14ac:dyDescent="0.3">
      <c r="B70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2" s="1417"/>
      <c r="D702" s="1418"/>
      <c r="E702" s="1419"/>
      <c r="F702" s="1420" t="e">
        <f>VLOOKUP(TBL5_OptBen[[#This Row],[Option Type (defined list)]],'Option Typs_Grps'!B$2:C$47, 2, FALSE)</f>
        <v>#N/A</v>
      </c>
      <c r="G702" s="1417"/>
      <c r="H702" s="1418"/>
      <c r="I702" s="1421"/>
      <c r="J702" s="1422"/>
      <c r="K702" s="1423"/>
      <c r="L702" s="366"/>
      <c r="M702" s="366"/>
      <c r="N702" s="366"/>
      <c r="O702" s="1552"/>
      <c r="P702" s="1553"/>
      <c r="Q702" s="1554"/>
      <c r="R702" s="1392"/>
      <c r="S702" s="367"/>
      <c r="T702" s="367"/>
      <c r="U702" s="367"/>
      <c r="V702" s="367"/>
      <c r="W702" s="367"/>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c r="AS702" s="367"/>
      <c r="AT702" s="367"/>
      <c r="AU702" s="367"/>
      <c r="AV702" s="367"/>
      <c r="AW702" s="367"/>
      <c r="AX702" s="367"/>
      <c r="AY702" s="367"/>
      <c r="AZ702" s="367"/>
      <c r="BA702" s="367"/>
      <c r="BB702" s="367"/>
      <c r="BC702" s="367"/>
      <c r="BD702" s="367"/>
      <c r="BE702" s="367"/>
      <c r="BF702" s="367"/>
      <c r="BG702" s="367"/>
      <c r="BH702" s="367"/>
      <c r="BI702" s="367"/>
      <c r="BJ702" s="367"/>
      <c r="BK702" s="367"/>
      <c r="BL702" s="367"/>
      <c r="BM702" s="367"/>
      <c r="BN702" s="367"/>
      <c r="BO702" s="367"/>
      <c r="BP702" s="368"/>
      <c r="BQ702" s="355"/>
      <c r="BR702" s="355"/>
      <c r="BS702" s="355"/>
      <c r="BT702" s="355"/>
      <c r="BU702" s="355"/>
      <c r="BV702" s="355"/>
      <c r="BW702" s="355"/>
      <c r="BX702" s="355"/>
      <c r="BY702" s="355"/>
      <c r="BZ702" s="355"/>
      <c r="CA702" s="355"/>
      <c r="CB702" s="355"/>
      <c r="CC702" s="355"/>
      <c r="CD702" s="355"/>
      <c r="CE702" s="355"/>
      <c r="CF702" s="355"/>
      <c r="CG702" s="355"/>
      <c r="CH702" s="355"/>
      <c r="CI702" s="355"/>
      <c r="CJ702" s="355"/>
      <c r="CK702" s="355"/>
      <c r="CL702" s="355"/>
      <c r="CM702" s="355"/>
      <c r="CN702" s="356"/>
    </row>
    <row r="703" spans="2:92" ht="14.4" thickBot="1" x14ac:dyDescent="0.3">
      <c r="B70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3" s="1417"/>
      <c r="D703" s="1418"/>
      <c r="E703" s="1419"/>
      <c r="F703" s="1420" t="e">
        <f>VLOOKUP(TBL5_OptBen[[#This Row],[Option Type (defined list)]],'Option Typs_Grps'!B$2:C$47, 2, FALSE)</f>
        <v>#N/A</v>
      </c>
      <c r="G703" s="1417"/>
      <c r="H703" s="1418"/>
      <c r="I703" s="1421"/>
      <c r="J703" s="1422"/>
      <c r="K703" s="1423"/>
      <c r="L703" s="366"/>
      <c r="M703" s="366"/>
      <c r="N703" s="366"/>
      <c r="O703" s="1552"/>
      <c r="P703" s="1553"/>
      <c r="Q703" s="1554"/>
      <c r="R703" s="1392"/>
      <c r="S703" s="367"/>
      <c r="T703" s="367"/>
      <c r="U703" s="367"/>
      <c r="V703" s="367"/>
      <c r="W703" s="367"/>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c r="AS703" s="367"/>
      <c r="AT703" s="367"/>
      <c r="AU703" s="367"/>
      <c r="AV703" s="367"/>
      <c r="AW703" s="367"/>
      <c r="AX703" s="367"/>
      <c r="AY703" s="367"/>
      <c r="AZ703" s="367"/>
      <c r="BA703" s="367"/>
      <c r="BB703" s="367"/>
      <c r="BC703" s="367"/>
      <c r="BD703" s="367"/>
      <c r="BE703" s="367"/>
      <c r="BF703" s="367"/>
      <c r="BG703" s="367"/>
      <c r="BH703" s="367"/>
      <c r="BI703" s="367"/>
      <c r="BJ703" s="367"/>
      <c r="BK703" s="367"/>
      <c r="BL703" s="367"/>
      <c r="BM703" s="367"/>
      <c r="BN703" s="367"/>
      <c r="BO703" s="367"/>
      <c r="BP703" s="368"/>
      <c r="BQ703" s="355"/>
      <c r="BR703" s="355"/>
      <c r="BS703" s="355"/>
      <c r="BT703" s="355"/>
      <c r="BU703" s="355"/>
      <c r="BV703" s="355"/>
      <c r="BW703" s="355"/>
      <c r="BX703" s="355"/>
      <c r="BY703" s="355"/>
      <c r="BZ703" s="355"/>
      <c r="CA703" s="355"/>
      <c r="CB703" s="355"/>
      <c r="CC703" s="355"/>
      <c r="CD703" s="355"/>
      <c r="CE703" s="355"/>
      <c r="CF703" s="355"/>
      <c r="CG703" s="355"/>
      <c r="CH703" s="355"/>
      <c r="CI703" s="355"/>
      <c r="CJ703" s="355"/>
      <c r="CK703" s="355"/>
      <c r="CL703" s="355"/>
      <c r="CM703" s="355"/>
      <c r="CN703" s="356"/>
    </row>
    <row r="704" spans="2:92" ht="14.4" thickBot="1" x14ac:dyDescent="0.3">
      <c r="B70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4" s="1417"/>
      <c r="D704" s="1418"/>
      <c r="E704" s="1419"/>
      <c r="F704" s="1420" t="e">
        <f>VLOOKUP(TBL5_OptBen[[#This Row],[Option Type (defined list)]],'Option Typs_Grps'!B$2:C$47, 2, FALSE)</f>
        <v>#N/A</v>
      </c>
      <c r="G704" s="1417"/>
      <c r="H704" s="1418"/>
      <c r="I704" s="1421"/>
      <c r="J704" s="1422"/>
      <c r="K704" s="1423"/>
      <c r="L704" s="366"/>
      <c r="M704" s="366"/>
      <c r="N704" s="366"/>
      <c r="O704" s="1552"/>
      <c r="P704" s="1553"/>
      <c r="Q704" s="1554"/>
      <c r="R704" s="1392"/>
      <c r="S704" s="367"/>
      <c r="T704" s="367"/>
      <c r="U704" s="367"/>
      <c r="V704" s="367"/>
      <c r="W704" s="367"/>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c r="AS704" s="367"/>
      <c r="AT704" s="367"/>
      <c r="AU704" s="367"/>
      <c r="AV704" s="367"/>
      <c r="AW704" s="367"/>
      <c r="AX704" s="367"/>
      <c r="AY704" s="367"/>
      <c r="AZ704" s="367"/>
      <c r="BA704" s="367"/>
      <c r="BB704" s="367"/>
      <c r="BC704" s="367"/>
      <c r="BD704" s="367"/>
      <c r="BE704" s="367"/>
      <c r="BF704" s="367"/>
      <c r="BG704" s="367"/>
      <c r="BH704" s="367"/>
      <c r="BI704" s="367"/>
      <c r="BJ704" s="367"/>
      <c r="BK704" s="367"/>
      <c r="BL704" s="367"/>
      <c r="BM704" s="367"/>
      <c r="BN704" s="367"/>
      <c r="BO704" s="367"/>
      <c r="BP704" s="368"/>
      <c r="BQ704" s="355"/>
      <c r="BR704" s="355"/>
      <c r="BS704" s="355"/>
      <c r="BT704" s="355"/>
      <c r="BU704" s="355"/>
      <c r="BV704" s="355"/>
      <c r="BW704" s="355"/>
      <c r="BX704" s="355"/>
      <c r="BY704" s="355"/>
      <c r="BZ704" s="355"/>
      <c r="CA704" s="355"/>
      <c r="CB704" s="355"/>
      <c r="CC704" s="355"/>
      <c r="CD704" s="355"/>
      <c r="CE704" s="355"/>
      <c r="CF704" s="355"/>
      <c r="CG704" s="355"/>
      <c r="CH704" s="355"/>
      <c r="CI704" s="355"/>
      <c r="CJ704" s="355"/>
      <c r="CK704" s="355"/>
      <c r="CL704" s="355"/>
      <c r="CM704" s="355"/>
      <c r="CN704" s="356"/>
    </row>
    <row r="705" spans="2:92" ht="14.4" thickBot="1" x14ac:dyDescent="0.3">
      <c r="B70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5" s="1417"/>
      <c r="D705" s="1418"/>
      <c r="E705" s="1419"/>
      <c r="F705" s="1420" t="e">
        <f>VLOOKUP(TBL5_OptBen[[#This Row],[Option Type (defined list)]],'Option Typs_Grps'!B$2:C$47, 2, FALSE)</f>
        <v>#N/A</v>
      </c>
      <c r="G705" s="1417"/>
      <c r="H705" s="1418"/>
      <c r="I705" s="1421"/>
      <c r="J705" s="1422"/>
      <c r="K705" s="1423"/>
      <c r="L705" s="366"/>
      <c r="M705" s="366"/>
      <c r="N705" s="366"/>
      <c r="O705" s="1552"/>
      <c r="P705" s="1553"/>
      <c r="Q705" s="1554"/>
      <c r="R705" s="1392"/>
      <c r="S705" s="367"/>
      <c r="T705" s="367"/>
      <c r="U705" s="367"/>
      <c r="V705" s="367"/>
      <c r="W705" s="367"/>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c r="AS705" s="367"/>
      <c r="AT705" s="367"/>
      <c r="AU705" s="367"/>
      <c r="AV705" s="367"/>
      <c r="AW705" s="367"/>
      <c r="AX705" s="367"/>
      <c r="AY705" s="367"/>
      <c r="AZ705" s="367"/>
      <c r="BA705" s="367"/>
      <c r="BB705" s="367"/>
      <c r="BC705" s="367"/>
      <c r="BD705" s="367"/>
      <c r="BE705" s="367"/>
      <c r="BF705" s="367"/>
      <c r="BG705" s="367"/>
      <c r="BH705" s="367"/>
      <c r="BI705" s="367"/>
      <c r="BJ705" s="367"/>
      <c r="BK705" s="367"/>
      <c r="BL705" s="367"/>
      <c r="BM705" s="367"/>
      <c r="BN705" s="367"/>
      <c r="BO705" s="367"/>
      <c r="BP705" s="368"/>
      <c r="BQ705" s="355"/>
      <c r="BR705" s="355"/>
      <c r="BS705" s="355"/>
      <c r="BT705" s="355"/>
      <c r="BU705" s="355"/>
      <c r="BV705" s="355"/>
      <c r="BW705" s="355"/>
      <c r="BX705" s="355"/>
      <c r="BY705" s="355"/>
      <c r="BZ705" s="355"/>
      <c r="CA705" s="355"/>
      <c r="CB705" s="355"/>
      <c r="CC705" s="355"/>
      <c r="CD705" s="355"/>
      <c r="CE705" s="355"/>
      <c r="CF705" s="355"/>
      <c r="CG705" s="355"/>
      <c r="CH705" s="355"/>
      <c r="CI705" s="355"/>
      <c r="CJ705" s="355"/>
      <c r="CK705" s="355"/>
      <c r="CL705" s="355"/>
      <c r="CM705" s="355"/>
      <c r="CN705" s="356"/>
    </row>
    <row r="706" spans="2:92" ht="14.4" thickBot="1" x14ac:dyDescent="0.3">
      <c r="B70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6" s="1417"/>
      <c r="D706" s="1418"/>
      <c r="E706" s="1419"/>
      <c r="F706" s="1420" t="e">
        <f>VLOOKUP(TBL5_OptBen[[#This Row],[Option Type (defined list)]],'Option Typs_Grps'!B$2:C$47, 2, FALSE)</f>
        <v>#N/A</v>
      </c>
      <c r="G706" s="1417"/>
      <c r="H706" s="1418"/>
      <c r="I706" s="1421"/>
      <c r="J706" s="1422"/>
      <c r="K706" s="1423"/>
      <c r="L706" s="366"/>
      <c r="M706" s="366"/>
      <c r="N706" s="366"/>
      <c r="O706" s="1552"/>
      <c r="P706" s="1553"/>
      <c r="Q706" s="1554"/>
      <c r="R706" s="1392"/>
      <c r="S706" s="367"/>
      <c r="T706" s="367"/>
      <c r="U706" s="367"/>
      <c r="V706" s="367"/>
      <c r="W706" s="367"/>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c r="AS706" s="367"/>
      <c r="AT706" s="367"/>
      <c r="AU706" s="367"/>
      <c r="AV706" s="367"/>
      <c r="AW706" s="367"/>
      <c r="AX706" s="367"/>
      <c r="AY706" s="367"/>
      <c r="AZ706" s="367"/>
      <c r="BA706" s="367"/>
      <c r="BB706" s="367"/>
      <c r="BC706" s="367"/>
      <c r="BD706" s="367"/>
      <c r="BE706" s="367"/>
      <c r="BF706" s="367"/>
      <c r="BG706" s="367"/>
      <c r="BH706" s="367"/>
      <c r="BI706" s="367"/>
      <c r="BJ706" s="367"/>
      <c r="BK706" s="367"/>
      <c r="BL706" s="367"/>
      <c r="BM706" s="367"/>
      <c r="BN706" s="367"/>
      <c r="BO706" s="367"/>
      <c r="BP706" s="368"/>
      <c r="BQ706" s="355"/>
      <c r="BR706" s="355"/>
      <c r="BS706" s="355"/>
      <c r="BT706" s="355"/>
      <c r="BU706" s="355"/>
      <c r="BV706" s="355"/>
      <c r="BW706" s="355"/>
      <c r="BX706" s="355"/>
      <c r="BY706" s="355"/>
      <c r="BZ706" s="355"/>
      <c r="CA706" s="355"/>
      <c r="CB706" s="355"/>
      <c r="CC706" s="355"/>
      <c r="CD706" s="355"/>
      <c r="CE706" s="355"/>
      <c r="CF706" s="355"/>
      <c r="CG706" s="355"/>
      <c r="CH706" s="355"/>
      <c r="CI706" s="355"/>
      <c r="CJ706" s="355"/>
      <c r="CK706" s="355"/>
      <c r="CL706" s="355"/>
      <c r="CM706" s="355"/>
      <c r="CN706" s="356"/>
    </row>
    <row r="707" spans="2:92" ht="14.4" thickBot="1" x14ac:dyDescent="0.3">
      <c r="B70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7" s="1417"/>
      <c r="D707" s="1418"/>
      <c r="E707" s="1419"/>
      <c r="F707" s="1420" t="e">
        <f>VLOOKUP(TBL5_OptBen[[#This Row],[Option Type (defined list)]],'Option Typs_Grps'!B$2:C$47, 2, FALSE)</f>
        <v>#N/A</v>
      </c>
      <c r="G707" s="1417"/>
      <c r="H707" s="1418"/>
      <c r="I707" s="1421"/>
      <c r="J707" s="1422"/>
      <c r="K707" s="1423"/>
      <c r="L707" s="366"/>
      <c r="M707" s="366"/>
      <c r="N707" s="366"/>
      <c r="O707" s="1552"/>
      <c r="P707" s="1553"/>
      <c r="Q707" s="1554"/>
      <c r="R707" s="1392"/>
      <c r="S707" s="367"/>
      <c r="T707" s="367"/>
      <c r="U707" s="367"/>
      <c r="V707" s="367"/>
      <c r="W707" s="367"/>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c r="AS707" s="367"/>
      <c r="AT707" s="367"/>
      <c r="AU707" s="367"/>
      <c r="AV707" s="367"/>
      <c r="AW707" s="367"/>
      <c r="AX707" s="367"/>
      <c r="AY707" s="367"/>
      <c r="AZ707" s="367"/>
      <c r="BA707" s="367"/>
      <c r="BB707" s="367"/>
      <c r="BC707" s="367"/>
      <c r="BD707" s="367"/>
      <c r="BE707" s="367"/>
      <c r="BF707" s="367"/>
      <c r="BG707" s="367"/>
      <c r="BH707" s="367"/>
      <c r="BI707" s="367"/>
      <c r="BJ707" s="367"/>
      <c r="BK707" s="367"/>
      <c r="BL707" s="367"/>
      <c r="BM707" s="367"/>
      <c r="BN707" s="367"/>
      <c r="BO707" s="367"/>
      <c r="BP707" s="368"/>
      <c r="BQ707" s="355"/>
      <c r="BR707" s="355"/>
      <c r="BS707" s="355"/>
      <c r="BT707" s="355"/>
      <c r="BU707" s="355"/>
      <c r="BV707" s="355"/>
      <c r="BW707" s="355"/>
      <c r="BX707" s="355"/>
      <c r="BY707" s="355"/>
      <c r="BZ707" s="355"/>
      <c r="CA707" s="355"/>
      <c r="CB707" s="355"/>
      <c r="CC707" s="355"/>
      <c r="CD707" s="355"/>
      <c r="CE707" s="355"/>
      <c r="CF707" s="355"/>
      <c r="CG707" s="355"/>
      <c r="CH707" s="355"/>
      <c r="CI707" s="355"/>
      <c r="CJ707" s="355"/>
      <c r="CK707" s="355"/>
      <c r="CL707" s="355"/>
      <c r="CM707" s="355"/>
      <c r="CN707" s="356"/>
    </row>
    <row r="708" spans="2:92" ht="14.4" thickBot="1" x14ac:dyDescent="0.3">
      <c r="B70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8" s="1417"/>
      <c r="D708" s="1418"/>
      <c r="E708" s="1419"/>
      <c r="F708" s="1420" t="e">
        <f>VLOOKUP(TBL5_OptBen[[#This Row],[Option Type (defined list)]],'Option Typs_Grps'!B$2:C$47, 2, FALSE)</f>
        <v>#N/A</v>
      </c>
      <c r="G708" s="1417"/>
      <c r="H708" s="1418"/>
      <c r="I708" s="1421"/>
      <c r="J708" s="1422"/>
      <c r="K708" s="1423"/>
      <c r="L708" s="366"/>
      <c r="M708" s="366"/>
      <c r="N708" s="366"/>
      <c r="O708" s="1552"/>
      <c r="P708" s="1553"/>
      <c r="Q708" s="1554"/>
      <c r="R708" s="1392"/>
      <c r="S708" s="367"/>
      <c r="T708" s="367"/>
      <c r="U708" s="367"/>
      <c r="V708" s="367"/>
      <c r="W708" s="367"/>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c r="AS708" s="367"/>
      <c r="AT708" s="367"/>
      <c r="AU708" s="367"/>
      <c r="AV708" s="367"/>
      <c r="AW708" s="367"/>
      <c r="AX708" s="367"/>
      <c r="AY708" s="367"/>
      <c r="AZ708" s="367"/>
      <c r="BA708" s="367"/>
      <c r="BB708" s="367"/>
      <c r="BC708" s="367"/>
      <c r="BD708" s="367"/>
      <c r="BE708" s="367"/>
      <c r="BF708" s="367"/>
      <c r="BG708" s="367"/>
      <c r="BH708" s="367"/>
      <c r="BI708" s="367"/>
      <c r="BJ708" s="367"/>
      <c r="BK708" s="367"/>
      <c r="BL708" s="367"/>
      <c r="BM708" s="367"/>
      <c r="BN708" s="367"/>
      <c r="BO708" s="367"/>
      <c r="BP708" s="368"/>
      <c r="BQ708" s="355"/>
      <c r="BR708" s="355"/>
      <c r="BS708" s="355"/>
      <c r="BT708" s="355"/>
      <c r="BU708" s="355"/>
      <c r="BV708" s="355"/>
      <c r="BW708" s="355"/>
      <c r="BX708" s="355"/>
      <c r="BY708" s="355"/>
      <c r="BZ708" s="355"/>
      <c r="CA708" s="355"/>
      <c r="CB708" s="355"/>
      <c r="CC708" s="355"/>
      <c r="CD708" s="355"/>
      <c r="CE708" s="355"/>
      <c r="CF708" s="355"/>
      <c r="CG708" s="355"/>
      <c r="CH708" s="355"/>
      <c r="CI708" s="355"/>
      <c r="CJ708" s="355"/>
      <c r="CK708" s="355"/>
      <c r="CL708" s="355"/>
      <c r="CM708" s="355"/>
      <c r="CN708" s="356"/>
    </row>
    <row r="709" spans="2:92" ht="14.4" thickBot="1" x14ac:dyDescent="0.3">
      <c r="B70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09" s="1417"/>
      <c r="D709" s="1418"/>
      <c r="E709" s="1419"/>
      <c r="F709" s="1420" t="e">
        <f>VLOOKUP(TBL5_OptBen[[#This Row],[Option Type (defined list)]],'Option Typs_Grps'!B$2:C$47, 2, FALSE)</f>
        <v>#N/A</v>
      </c>
      <c r="G709" s="1417"/>
      <c r="H709" s="1418"/>
      <c r="I709" s="1421"/>
      <c r="J709" s="1422"/>
      <c r="K709" s="1423"/>
      <c r="L709" s="366"/>
      <c r="M709" s="366"/>
      <c r="N709" s="366"/>
      <c r="O709" s="1552"/>
      <c r="P709" s="1553"/>
      <c r="Q709" s="1554"/>
      <c r="R709" s="1392"/>
      <c r="S709" s="367"/>
      <c r="T709" s="367"/>
      <c r="U709" s="367"/>
      <c r="V709" s="367"/>
      <c r="W709" s="367"/>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c r="AS709" s="367"/>
      <c r="AT709" s="367"/>
      <c r="AU709" s="367"/>
      <c r="AV709" s="367"/>
      <c r="AW709" s="367"/>
      <c r="AX709" s="367"/>
      <c r="AY709" s="367"/>
      <c r="AZ709" s="367"/>
      <c r="BA709" s="367"/>
      <c r="BB709" s="367"/>
      <c r="BC709" s="367"/>
      <c r="BD709" s="367"/>
      <c r="BE709" s="367"/>
      <c r="BF709" s="367"/>
      <c r="BG709" s="367"/>
      <c r="BH709" s="367"/>
      <c r="BI709" s="367"/>
      <c r="BJ709" s="367"/>
      <c r="BK709" s="367"/>
      <c r="BL709" s="367"/>
      <c r="BM709" s="367"/>
      <c r="BN709" s="367"/>
      <c r="BO709" s="367"/>
      <c r="BP709" s="368"/>
      <c r="BQ709" s="355"/>
      <c r="BR709" s="355"/>
      <c r="BS709" s="355"/>
      <c r="BT709" s="355"/>
      <c r="BU709" s="355"/>
      <c r="BV709" s="355"/>
      <c r="BW709" s="355"/>
      <c r="BX709" s="355"/>
      <c r="BY709" s="355"/>
      <c r="BZ709" s="355"/>
      <c r="CA709" s="355"/>
      <c r="CB709" s="355"/>
      <c r="CC709" s="355"/>
      <c r="CD709" s="355"/>
      <c r="CE709" s="355"/>
      <c r="CF709" s="355"/>
      <c r="CG709" s="355"/>
      <c r="CH709" s="355"/>
      <c r="CI709" s="355"/>
      <c r="CJ709" s="355"/>
      <c r="CK709" s="355"/>
      <c r="CL709" s="355"/>
      <c r="CM709" s="355"/>
      <c r="CN709" s="356"/>
    </row>
    <row r="710" spans="2:92" ht="14.4" thickBot="1" x14ac:dyDescent="0.3">
      <c r="B71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0" s="1417"/>
      <c r="D710" s="1418"/>
      <c r="E710" s="1419"/>
      <c r="F710" s="1420" t="e">
        <f>VLOOKUP(TBL5_OptBen[[#This Row],[Option Type (defined list)]],'Option Typs_Grps'!B$2:C$47, 2, FALSE)</f>
        <v>#N/A</v>
      </c>
      <c r="G710" s="1417"/>
      <c r="H710" s="1418"/>
      <c r="I710" s="1421"/>
      <c r="J710" s="1422"/>
      <c r="K710" s="1423"/>
      <c r="L710" s="366"/>
      <c r="M710" s="366"/>
      <c r="N710" s="366"/>
      <c r="O710" s="1552"/>
      <c r="P710" s="1553"/>
      <c r="Q710" s="1554"/>
      <c r="R710" s="1392"/>
      <c r="S710" s="367"/>
      <c r="T710" s="367"/>
      <c r="U710" s="367"/>
      <c r="V710" s="367"/>
      <c r="W710" s="367"/>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c r="AS710" s="367"/>
      <c r="AT710" s="367"/>
      <c r="AU710" s="367"/>
      <c r="AV710" s="367"/>
      <c r="AW710" s="367"/>
      <c r="AX710" s="367"/>
      <c r="AY710" s="367"/>
      <c r="AZ710" s="367"/>
      <c r="BA710" s="367"/>
      <c r="BB710" s="367"/>
      <c r="BC710" s="367"/>
      <c r="BD710" s="367"/>
      <c r="BE710" s="367"/>
      <c r="BF710" s="367"/>
      <c r="BG710" s="367"/>
      <c r="BH710" s="367"/>
      <c r="BI710" s="367"/>
      <c r="BJ710" s="367"/>
      <c r="BK710" s="367"/>
      <c r="BL710" s="367"/>
      <c r="BM710" s="367"/>
      <c r="BN710" s="367"/>
      <c r="BO710" s="367"/>
      <c r="BP710" s="368"/>
      <c r="BQ710" s="355"/>
      <c r="BR710" s="355"/>
      <c r="BS710" s="355"/>
      <c r="BT710" s="355"/>
      <c r="BU710" s="355"/>
      <c r="BV710" s="355"/>
      <c r="BW710" s="355"/>
      <c r="BX710" s="355"/>
      <c r="BY710" s="355"/>
      <c r="BZ710" s="355"/>
      <c r="CA710" s="355"/>
      <c r="CB710" s="355"/>
      <c r="CC710" s="355"/>
      <c r="CD710" s="355"/>
      <c r="CE710" s="355"/>
      <c r="CF710" s="355"/>
      <c r="CG710" s="355"/>
      <c r="CH710" s="355"/>
      <c r="CI710" s="355"/>
      <c r="CJ710" s="355"/>
      <c r="CK710" s="355"/>
      <c r="CL710" s="355"/>
      <c r="CM710" s="355"/>
      <c r="CN710" s="356"/>
    </row>
    <row r="711" spans="2:92" ht="14.4" thickBot="1" x14ac:dyDescent="0.3">
      <c r="B71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1" s="1417"/>
      <c r="D711" s="1418"/>
      <c r="E711" s="1419"/>
      <c r="F711" s="1420" t="e">
        <f>VLOOKUP(TBL5_OptBen[[#This Row],[Option Type (defined list)]],'Option Typs_Grps'!B$2:C$47, 2, FALSE)</f>
        <v>#N/A</v>
      </c>
      <c r="G711" s="1417"/>
      <c r="H711" s="1418"/>
      <c r="I711" s="1421"/>
      <c r="J711" s="1422"/>
      <c r="K711" s="1423"/>
      <c r="L711" s="366"/>
      <c r="M711" s="366"/>
      <c r="N711" s="366"/>
      <c r="O711" s="1552"/>
      <c r="P711" s="1553"/>
      <c r="Q711" s="1554"/>
      <c r="R711" s="1392"/>
      <c r="S711" s="367"/>
      <c r="T711" s="367"/>
      <c r="U711" s="367"/>
      <c r="V711" s="367"/>
      <c r="W711" s="367"/>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c r="AS711" s="367"/>
      <c r="AT711" s="367"/>
      <c r="AU711" s="367"/>
      <c r="AV711" s="367"/>
      <c r="AW711" s="367"/>
      <c r="AX711" s="367"/>
      <c r="AY711" s="367"/>
      <c r="AZ711" s="367"/>
      <c r="BA711" s="367"/>
      <c r="BB711" s="367"/>
      <c r="BC711" s="367"/>
      <c r="BD711" s="367"/>
      <c r="BE711" s="367"/>
      <c r="BF711" s="367"/>
      <c r="BG711" s="367"/>
      <c r="BH711" s="367"/>
      <c r="BI711" s="367"/>
      <c r="BJ711" s="367"/>
      <c r="BK711" s="367"/>
      <c r="BL711" s="367"/>
      <c r="BM711" s="367"/>
      <c r="BN711" s="367"/>
      <c r="BO711" s="367"/>
      <c r="BP711" s="368"/>
      <c r="BQ711" s="355"/>
      <c r="BR711" s="355"/>
      <c r="BS711" s="355"/>
      <c r="BT711" s="355"/>
      <c r="BU711" s="355"/>
      <c r="BV711" s="355"/>
      <c r="BW711" s="355"/>
      <c r="BX711" s="355"/>
      <c r="BY711" s="355"/>
      <c r="BZ711" s="355"/>
      <c r="CA711" s="355"/>
      <c r="CB711" s="355"/>
      <c r="CC711" s="355"/>
      <c r="CD711" s="355"/>
      <c r="CE711" s="355"/>
      <c r="CF711" s="355"/>
      <c r="CG711" s="355"/>
      <c r="CH711" s="355"/>
      <c r="CI711" s="355"/>
      <c r="CJ711" s="355"/>
      <c r="CK711" s="355"/>
      <c r="CL711" s="355"/>
      <c r="CM711" s="355"/>
      <c r="CN711" s="356"/>
    </row>
    <row r="712" spans="2:92" ht="14.4" thickBot="1" x14ac:dyDescent="0.3">
      <c r="B71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2" s="1417"/>
      <c r="D712" s="1418"/>
      <c r="E712" s="1419"/>
      <c r="F712" s="1420" t="e">
        <f>VLOOKUP(TBL5_OptBen[[#This Row],[Option Type (defined list)]],'Option Typs_Grps'!B$2:C$47, 2, FALSE)</f>
        <v>#N/A</v>
      </c>
      <c r="G712" s="1417"/>
      <c r="H712" s="1418"/>
      <c r="I712" s="1421"/>
      <c r="J712" s="1422"/>
      <c r="K712" s="1423"/>
      <c r="L712" s="366"/>
      <c r="M712" s="366"/>
      <c r="N712" s="366"/>
      <c r="O712" s="1552"/>
      <c r="P712" s="1553"/>
      <c r="Q712" s="1554"/>
      <c r="R712" s="1392"/>
      <c r="S712" s="367"/>
      <c r="T712" s="367"/>
      <c r="U712" s="367"/>
      <c r="V712" s="367"/>
      <c r="W712" s="367"/>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c r="AS712" s="367"/>
      <c r="AT712" s="367"/>
      <c r="AU712" s="367"/>
      <c r="AV712" s="367"/>
      <c r="AW712" s="367"/>
      <c r="AX712" s="367"/>
      <c r="AY712" s="367"/>
      <c r="AZ712" s="367"/>
      <c r="BA712" s="367"/>
      <c r="BB712" s="367"/>
      <c r="BC712" s="367"/>
      <c r="BD712" s="367"/>
      <c r="BE712" s="367"/>
      <c r="BF712" s="367"/>
      <c r="BG712" s="367"/>
      <c r="BH712" s="367"/>
      <c r="BI712" s="367"/>
      <c r="BJ712" s="367"/>
      <c r="BK712" s="367"/>
      <c r="BL712" s="367"/>
      <c r="BM712" s="367"/>
      <c r="BN712" s="367"/>
      <c r="BO712" s="367"/>
      <c r="BP712" s="368"/>
      <c r="BQ712" s="355"/>
      <c r="BR712" s="355"/>
      <c r="BS712" s="355"/>
      <c r="BT712" s="355"/>
      <c r="BU712" s="355"/>
      <c r="BV712" s="355"/>
      <c r="BW712" s="355"/>
      <c r="BX712" s="355"/>
      <c r="BY712" s="355"/>
      <c r="BZ712" s="355"/>
      <c r="CA712" s="355"/>
      <c r="CB712" s="355"/>
      <c r="CC712" s="355"/>
      <c r="CD712" s="355"/>
      <c r="CE712" s="355"/>
      <c r="CF712" s="355"/>
      <c r="CG712" s="355"/>
      <c r="CH712" s="355"/>
      <c r="CI712" s="355"/>
      <c r="CJ712" s="355"/>
      <c r="CK712" s="355"/>
      <c r="CL712" s="355"/>
      <c r="CM712" s="355"/>
      <c r="CN712" s="356"/>
    </row>
    <row r="713" spans="2:92" ht="14.4" thickBot="1" x14ac:dyDescent="0.3">
      <c r="B71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3" s="1417"/>
      <c r="D713" s="1418"/>
      <c r="E713" s="1419"/>
      <c r="F713" s="1420" t="e">
        <f>VLOOKUP(TBL5_OptBen[[#This Row],[Option Type (defined list)]],'Option Typs_Grps'!B$2:C$47, 2, FALSE)</f>
        <v>#N/A</v>
      </c>
      <c r="G713" s="1417"/>
      <c r="H713" s="1418"/>
      <c r="I713" s="1421"/>
      <c r="J713" s="1422"/>
      <c r="K713" s="1423"/>
      <c r="L713" s="366"/>
      <c r="M713" s="366"/>
      <c r="N713" s="366"/>
      <c r="O713" s="1552"/>
      <c r="P713" s="1553"/>
      <c r="Q713" s="1554"/>
      <c r="R713" s="1392"/>
      <c r="S713" s="367"/>
      <c r="T713" s="367"/>
      <c r="U713" s="367"/>
      <c r="V713" s="367"/>
      <c r="W713" s="367"/>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c r="AS713" s="367"/>
      <c r="AT713" s="367"/>
      <c r="AU713" s="367"/>
      <c r="AV713" s="367"/>
      <c r="AW713" s="367"/>
      <c r="AX713" s="367"/>
      <c r="AY713" s="367"/>
      <c r="AZ713" s="367"/>
      <c r="BA713" s="367"/>
      <c r="BB713" s="367"/>
      <c r="BC713" s="367"/>
      <c r="BD713" s="367"/>
      <c r="BE713" s="367"/>
      <c r="BF713" s="367"/>
      <c r="BG713" s="367"/>
      <c r="BH713" s="367"/>
      <c r="BI713" s="367"/>
      <c r="BJ713" s="367"/>
      <c r="BK713" s="367"/>
      <c r="BL713" s="367"/>
      <c r="BM713" s="367"/>
      <c r="BN713" s="367"/>
      <c r="BO713" s="367"/>
      <c r="BP713" s="368"/>
      <c r="BQ713" s="355"/>
      <c r="BR713" s="355"/>
      <c r="BS713" s="355"/>
      <c r="BT713" s="355"/>
      <c r="BU713" s="355"/>
      <c r="BV713" s="355"/>
      <c r="BW713" s="355"/>
      <c r="BX713" s="355"/>
      <c r="BY713" s="355"/>
      <c r="BZ713" s="355"/>
      <c r="CA713" s="355"/>
      <c r="CB713" s="355"/>
      <c r="CC713" s="355"/>
      <c r="CD713" s="355"/>
      <c r="CE713" s="355"/>
      <c r="CF713" s="355"/>
      <c r="CG713" s="355"/>
      <c r="CH713" s="355"/>
      <c r="CI713" s="355"/>
      <c r="CJ713" s="355"/>
      <c r="CK713" s="355"/>
      <c r="CL713" s="355"/>
      <c r="CM713" s="355"/>
      <c r="CN713" s="356"/>
    </row>
    <row r="714" spans="2:92" ht="14.4" thickBot="1" x14ac:dyDescent="0.3">
      <c r="B71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4" s="1417"/>
      <c r="D714" s="1418"/>
      <c r="E714" s="1419"/>
      <c r="F714" s="1420" t="e">
        <f>VLOOKUP(TBL5_OptBen[[#This Row],[Option Type (defined list)]],'Option Typs_Grps'!B$2:C$47, 2, FALSE)</f>
        <v>#N/A</v>
      </c>
      <c r="G714" s="1417"/>
      <c r="H714" s="1418"/>
      <c r="I714" s="1421"/>
      <c r="J714" s="1422"/>
      <c r="K714" s="1423"/>
      <c r="L714" s="366"/>
      <c r="M714" s="366"/>
      <c r="N714" s="366"/>
      <c r="O714" s="1552"/>
      <c r="P714" s="1553"/>
      <c r="Q714" s="1554"/>
      <c r="R714" s="1392"/>
      <c r="S714" s="367"/>
      <c r="T714" s="367"/>
      <c r="U714" s="367"/>
      <c r="V714" s="367"/>
      <c r="W714" s="367"/>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c r="AS714" s="367"/>
      <c r="AT714" s="367"/>
      <c r="AU714" s="367"/>
      <c r="AV714" s="367"/>
      <c r="AW714" s="367"/>
      <c r="AX714" s="367"/>
      <c r="AY714" s="367"/>
      <c r="AZ714" s="367"/>
      <c r="BA714" s="367"/>
      <c r="BB714" s="367"/>
      <c r="BC714" s="367"/>
      <c r="BD714" s="367"/>
      <c r="BE714" s="367"/>
      <c r="BF714" s="367"/>
      <c r="BG714" s="367"/>
      <c r="BH714" s="367"/>
      <c r="BI714" s="367"/>
      <c r="BJ714" s="367"/>
      <c r="BK714" s="367"/>
      <c r="BL714" s="367"/>
      <c r="BM714" s="367"/>
      <c r="BN714" s="367"/>
      <c r="BO714" s="367"/>
      <c r="BP714" s="368"/>
      <c r="BQ714" s="355"/>
      <c r="BR714" s="355"/>
      <c r="BS714" s="355"/>
      <c r="BT714" s="355"/>
      <c r="BU714" s="355"/>
      <c r="BV714" s="355"/>
      <c r="BW714" s="355"/>
      <c r="BX714" s="355"/>
      <c r="BY714" s="355"/>
      <c r="BZ714" s="355"/>
      <c r="CA714" s="355"/>
      <c r="CB714" s="355"/>
      <c r="CC714" s="355"/>
      <c r="CD714" s="355"/>
      <c r="CE714" s="355"/>
      <c r="CF714" s="355"/>
      <c r="CG714" s="355"/>
      <c r="CH714" s="355"/>
      <c r="CI714" s="355"/>
      <c r="CJ714" s="355"/>
      <c r="CK714" s="355"/>
      <c r="CL714" s="355"/>
      <c r="CM714" s="355"/>
      <c r="CN714" s="356"/>
    </row>
    <row r="715" spans="2:92" ht="14.4" thickBot="1" x14ac:dyDescent="0.3">
      <c r="B71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5" s="1417"/>
      <c r="D715" s="1418"/>
      <c r="E715" s="1419"/>
      <c r="F715" s="1420" t="e">
        <f>VLOOKUP(TBL5_OptBen[[#This Row],[Option Type (defined list)]],'Option Typs_Grps'!B$2:C$47, 2, FALSE)</f>
        <v>#N/A</v>
      </c>
      <c r="G715" s="1417"/>
      <c r="H715" s="1418"/>
      <c r="I715" s="1421"/>
      <c r="J715" s="1422"/>
      <c r="K715" s="1423"/>
      <c r="L715" s="366"/>
      <c r="M715" s="366"/>
      <c r="N715" s="366"/>
      <c r="O715" s="1552"/>
      <c r="P715" s="1553"/>
      <c r="Q715" s="1554"/>
      <c r="R715" s="1392"/>
      <c r="S715" s="367"/>
      <c r="T715" s="367"/>
      <c r="U715" s="367"/>
      <c r="V715" s="367"/>
      <c r="W715" s="367"/>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c r="AS715" s="367"/>
      <c r="AT715" s="367"/>
      <c r="AU715" s="367"/>
      <c r="AV715" s="367"/>
      <c r="AW715" s="367"/>
      <c r="AX715" s="367"/>
      <c r="AY715" s="367"/>
      <c r="AZ715" s="367"/>
      <c r="BA715" s="367"/>
      <c r="BB715" s="367"/>
      <c r="BC715" s="367"/>
      <c r="BD715" s="367"/>
      <c r="BE715" s="367"/>
      <c r="BF715" s="367"/>
      <c r="BG715" s="367"/>
      <c r="BH715" s="367"/>
      <c r="BI715" s="367"/>
      <c r="BJ715" s="367"/>
      <c r="BK715" s="367"/>
      <c r="BL715" s="367"/>
      <c r="BM715" s="367"/>
      <c r="BN715" s="367"/>
      <c r="BO715" s="367"/>
      <c r="BP715" s="368"/>
      <c r="BQ715" s="355"/>
      <c r="BR715" s="355"/>
      <c r="BS715" s="355"/>
      <c r="BT715" s="355"/>
      <c r="BU715" s="355"/>
      <c r="BV715" s="355"/>
      <c r="BW715" s="355"/>
      <c r="BX715" s="355"/>
      <c r="BY715" s="355"/>
      <c r="BZ715" s="355"/>
      <c r="CA715" s="355"/>
      <c r="CB715" s="355"/>
      <c r="CC715" s="355"/>
      <c r="CD715" s="355"/>
      <c r="CE715" s="355"/>
      <c r="CF715" s="355"/>
      <c r="CG715" s="355"/>
      <c r="CH715" s="355"/>
      <c r="CI715" s="355"/>
      <c r="CJ715" s="355"/>
      <c r="CK715" s="355"/>
      <c r="CL715" s="355"/>
      <c r="CM715" s="355"/>
      <c r="CN715" s="356"/>
    </row>
    <row r="716" spans="2:92" ht="14.4" thickBot="1" x14ac:dyDescent="0.3">
      <c r="B71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6" s="1417"/>
      <c r="D716" s="1418"/>
      <c r="E716" s="1419"/>
      <c r="F716" s="1420" t="e">
        <f>VLOOKUP(TBL5_OptBen[[#This Row],[Option Type (defined list)]],'Option Typs_Grps'!B$2:C$47, 2, FALSE)</f>
        <v>#N/A</v>
      </c>
      <c r="G716" s="1417"/>
      <c r="H716" s="1418"/>
      <c r="I716" s="1421"/>
      <c r="J716" s="1422"/>
      <c r="K716" s="1423"/>
      <c r="L716" s="366"/>
      <c r="M716" s="366"/>
      <c r="N716" s="366"/>
      <c r="O716" s="1552"/>
      <c r="P716" s="1553"/>
      <c r="Q716" s="1554"/>
      <c r="R716" s="1392"/>
      <c r="S716" s="367"/>
      <c r="T716" s="367"/>
      <c r="U716" s="367"/>
      <c r="V716" s="367"/>
      <c r="W716" s="367"/>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c r="AS716" s="367"/>
      <c r="AT716" s="367"/>
      <c r="AU716" s="367"/>
      <c r="AV716" s="367"/>
      <c r="AW716" s="367"/>
      <c r="AX716" s="367"/>
      <c r="AY716" s="367"/>
      <c r="AZ716" s="367"/>
      <c r="BA716" s="367"/>
      <c r="BB716" s="367"/>
      <c r="BC716" s="367"/>
      <c r="BD716" s="367"/>
      <c r="BE716" s="367"/>
      <c r="BF716" s="367"/>
      <c r="BG716" s="367"/>
      <c r="BH716" s="367"/>
      <c r="BI716" s="367"/>
      <c r="BJ716" s="367"/>
      <c r="BK716" s="367"/>
      <c r="BL716" s="367"/>
      <c r="BM716" s="367"/>
      <c r="BN716" s="367"/>
      <c r="BO716" s="367"/>
      <c r="BP716" s="368"/>
      <c r="BQ716" s="355"/>
      <c r="BR716" s="355"/>
      <c r="BS716" s="355"/>
      <c r="BT716" s="355"/>
      <c r="BU716" s="355"/>
      <c r="BV716" s="355"/>
      <c r="BW716" s="355"/>
      <c r="BX716" s="355"/>
      <c r="BY716" s="355"/>
      <c r="BZ716" s="355"/>
      <c r="CA716" s="355"/>
      <c r="CB716" s="355"/>
      <c r="CC716" s="355"/>
      <c r="CD716" s="355"/>
      <c r="CE716" s="355"/>
      <c r="CF716" s="355"/>
      <c r="CG716" s="355"/>
      <c r="CH716" s="355"/>
      <c r="CI716" s="355"/>
      <c r="CJ716" s="355"/>
      <c r="CK716" s="355"/>
      <c r="CL716" s="355"/>
      <c r="CM716" s="355"/>
      <c r="CN716" s="356"/>
    </row>
    <row r="717" spans="2:92" ht="14.4" thickBot="1" x14ac:dyDescent="0.3">
      <c r="B71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7" s="1417"/>
      <c r="D717" s="1418"/>
      <c r="E717" s="1419"/>
      <c r="F717" s="1420" t="e">
        <f>VLOOKUP(TBL5_OptBen[[#This Row],[Option Type (defined list)]],'Option Typs_Grps'!B$2:C$47, 2, FALSE)</f>
        <v>#N/A</v>
      </c>
      <c r="G717" s="1417"/>
      <c r="H717" s="1418"/>
      <c r="I717" s="1421"/>
      <c r="J717" s="1422"/>
      <c r="K717" s="1423"/>
      <c r="L717" s="366"/>
      <c r="M717" s="366"/>
      <c r="N717" s="366"/>
      <c r="O717" s="1552"/>
      <c r="P717" s="1553"/>
      <c r="Q717" s="1554"/>
      <c r="R717" s="1392"/>
      <c r="S717" s="367"/>
      <c r="T717" s="367"/>
      <c r="U717" s="367"/>
      <c r="V717" s="367"/>
      <c r="W717" s="367"/>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c r="AS717" s="367"/>
      <c r="AT717" s="367"/>
      <c r="AU717" s="367"/>
      <c r="AV717" s="367"/>
      <c r="AW717" s="367"/>
      <c r="AX717" s="367"/>
      <c r="AY717" s="367"/>
      <c r="AZ717" s="367"/>
      <c r="BA717" s="367"/>
      <c r="BB717" s="367"/>
      <c r="BC717" s="367"/>
      <c r="BD717" s="367"/>
      <c r="BE717" s="367"/>
      <c r="BF717" s="367"/>
      <c r="BG717" s="367"/>
      <c r="BH717" s="367"/>
      <c r="BI717" s="367"/>
      <c r="BJ717" s="367"/>
      <c r="BK717" s="367"/>
      <c r="BL717" s="367"/>
      <c r="BM717" s="367"/>
      <c r="BN717" s="367"/>
      <c r="BO717" s="367"/>
      <c r="BP717" s="368"/>
      <c r="BQ717" s="355"/>
      <c r="BR717" s="355"/>
      <c r="BS717" s="355"/>
      <c r="BT717" s="355"/>
      <c r="BU717" s="355"/>
      <c r="BV717" s="355"/>
      <c r="BW717" s="355"/>
      <c r="BX717" s="355"/>
      <c r="BY717" s="355"/>
      <c r="BZ717" s="355"/>
      <c r="CA717" s="355"/>
      <c r="CB717" s="355"/>
      <c r="CC717" s="355"/>
      <c r="CD717" s="355"/>
      <c r="CE717" s="355"/>
      <c r="CF717" s="355"/>
      <c r="CG717" s="355"/>
      <c r="CH717" s="355"/>
      <c r="CI717" s="355"/>
      <c r="CJ717" s="355"/>
      <c r="CK717" s="355"/>
      <c r="CL717" s="355"/>
      <c r="CM717" s="355"/>
      <c r="CN717" s="356"/>
    </row>
    <row r="718" spans="2:92" ht="14.4" thickBot="1" x14ac:dyDescent="0.3">
      <c r="B71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8" s="1417"/>
      <c r="D718" s="1418"/>
      <c r="E718" s="1419"/>
      <c r="F718" s="1420" t="e">
        <f>VLOOKUP(TBL5_OptBen[[#This Row],[Option Type (defined list)]],'Option Typs_Grps'!B$2:C$47, 2, FALSE)</f>
        <v>#N/A</v>
      </c>
      <c r="G718" s="1417"/>
      <c r="H718" s="1418"/>
      <c r="I718" s="1421"/>
      <c r="J718" s="1422"/>
      <c r="K718" s="1423"/>
      <c r="L718" s="366"/>
      <c r="M718" s="366"/>
      <c r="N718" s="366"/>
      <c r="O718" s="1552"/>
      <c r="P718" s="1553"/>
      <c r="Q718" s="1554"/>
      <c r="R718" s="1392"/>
      <c r="S718" s="367"/>
      <c r="T718" s="367"/>
      <c r="U718" s="367"/>
      <c r="V718" s="367"/>
      <c r="W718" s="367"/>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c r="AS718" s="367"/>
      <c r="AT718" s="367"/>
      <c r="AU718" s="367"/>
      <c r="AV718" s="367"/>
      <c r="AW718" s="367"/>
      <c r="AX718" s="367"/>
      <c r="AY718" s="367"/>
      <c r="AZ718" s="367"/>
      <c r="BA718" s="367"/>
      <c r="BB718" s="367"/>
      <c r="BC718" s="367"/>
      <c r="BD718" s="367"/>
      <c r="BE718" s="367"/>
      <c r="BF718" s="367"/>
      <c r="BG718" s="367"/>
      <c r="BH718" s="367"/>
      <c r="BI718" s="367"/>
      <c r="BJ718" s="367"/>
      <c r="BK718" s="367"/>
      <c r="BL718" s="367"/>
      <c r="BM718" s="367"/>
      <c r="BN718" s="367"/>
      <c r="BO718" s="367"/>
      <c r="BP718" s="368"/>
      <c r="BQ718" s="355"/>
      <c r="BR718" s="355"/>
      <c r="BS718" s="355"/>
      <c r="BT718" s="355"/>
      <c r="BU718" s="355"/>
      <c r="BV718" s="355"/>
      <c r="BW718" s="355"/>
      <c r="BX718" s="355"/>
      <c r="BY718" s="355"/>
      <c r="BZ718" s="355"/>
      <c r="CA718" s="355"/>
      <c r="CB718" s="355"/>
      <c r="CC718" s="355"/>
      <c r="CD718" s="355"/>
      <c r="CE718" s="355"/>
      <c r="CF718" s="355"/>
      <c r="CG718" s="355"/>
      <c r="CH718" s="355"/>
      <c r="CI718" s="355"/>
      <c r="CJ718" s="355"/>
      <c r="CK718" s="355"/>
      <c r="CL718" s="355"/>
      <c r="CM718" s="355"/>
      <c r="CN718" s="356"/>
    </row>
    <row r="719" spans="2:92" ht="14.4" thickBot="1" x14ac:dyDescent="0.3">
      <c r="B71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19" s="1417"/>
      <c r="D719" s="1418"/>
      <c r="E719" s="1419"/>
      <c r="F719" s="1420" t="e">
        <f>VLOOKUP(TBL5_OptBen[[#This Row],[Option Type (defined list)]],'Option Typs_Grps'!B$2:C$47, 2, FALSE)</f>
        <v>#N/A</v>
      </c>
      <c r="G719" s="1417"/>
      <c r="H719" s="1418"/>
      <c r="I719" s="1421"/>
      <c r="J719" s="1422"/>
      <c r="K719" s="1423"/>
      <c r="L719" s="366"/>
      <c r="M719" s="366"/>
      <c r="N719" s="366"/>
      <c r="O719" s="1552"/>
      <c r="P719" s="1553"/>
      <c r="Q719" s="1554"/>
      <c r="R719" s="1392"/>
      <c r="S719" s="367"/>
      <c r="T719" s="367"/>
      <c r="U719" s="367"/>
      <c r="V719" s="367"/>
      <c r="W719" s="367"/>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c r="AS719" s="367"/>
      <c r="AT719" s="367"/>
      <c r="AU719" s="367"/>
      <c r="AV719" s="367"/>
      <c r="AW719" s="367"/>
      <c r="AX719" s="367"/>
      <c r="AY719" s="367"/>
      <c r="AZ719" s="367"/>
      <c r="BA719" s="367"/>
      <c r="BB719" s="367"/>
      <c r="BC719" s="367"/>
      <c r="BD719" s="367"/>
      <c r="BE719" s="367"/>
      <c r="BF719" s="367"/>
      <c r="BG719" s="367"/>
      <c r="BH719" s="367"/>
      <c r="BI719" s="367"/>
      <c r="BJ719" s="367"/>
      <c r="BK719" s="367"/>
      <c r="BL719" s="367"/>
      <c r="BM719" s="367"/>
      <c r="BN719" s="367"/>
      <c r="BO719" s="367"/>
      <c r="BP719" s="368"/>
      <c r="BQ719" s="355"/>
      <c r="BR719" s="355"/>
      <c r="BS719" s="355"/>
      <c r="BT719" s="355"/>
      <c r="BU719" s="355"/>
      <c r="BV719" s="355"/>
      <c r="BW719" s="355"/>
      <c r="BX719" s="355"/>
      <c r="BY719" s="355"/>
      <c r="BZ719" s="355"/>
      <c r="CA719" s="355"/>
      <c r="CB719" s="355"/>
      <c r="CC719" s="355"/>
      <c r="CD719" s="355"/>
      <c r="CE719" s="355"/>
      <c r="CF719" s="355"/>
      <c r="CG719" s="355"/>
      <c r="CH719" s="355"/>
      <c r="CI719" s="355"/>
      <c r="CJ719" s="355"/>
      <c r="CK719" s="355"/>
      <c r="CL719" s="355"/>
      <c r="CM719" s="355"/>
      <c r="CN719" s="356"/>
    </row>
    <row r="720" spans="2:92" ht="14.4" thickBot="1" x14ac:dyDescent="0.3">
      <c r="B72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0" s="1417"/>
      <c r="D720" s="1418"/>
      <c r="E720" s="1419"/>
      <c r="F720" s="1420" t="e">
        <f>VLOOKUP(TBL5_OptBen[[#This Row],[Option Type (defined list)]],'Option Typs_Grps'!B$2:C$47, 2, FALSE)</f>
        <v>#N/A</v>
      </c>
      <c r="G720" s="1417"/>
      <c r="H720" s="1418"/>
      <c r="I720" s="1421"/>
      <c r="J720" s="1422"/>
      <c r="K720" s="1423"/>
      <c r="L720" s="366"/>
      <c r="M720" s="366"/>
      <c r="N720" s="366"/>
      <c r="O720" s="1552"/>
      <c r="P720" s="1553"/>
      <c r="Q720" s="1554"/>
      <c r="R720" s="1392"/>
      <c r="S720" s="367"/>
      <c r="T720" s="367"/>
      <c r="U720" s="367"/>
      <c r="V720" s="367"/>
      <c r="W720" s="367"/>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c r="AS720" s="367"/>
      <c r="AT720" s="367"/>
      <c r="AU720" s="367"/>
      <c r="AV720" s="367"/>
      <c r="AW720" s="367"/>
      <c r="AX720" s="367"/>
      <c r="AY720" s="367"/>
      <c r="AZ720" s="367"/>
      <c r="BA720" s="367"/>
      <c r="BB720" s="367"/>
      <c r="BC720" s="367"/>
      <c r="BD720" s="367"/>
      <c r="BE720" s="367"/>
      <c r="BF720" s="367"/>
      <c r="BG720" s="367"/>
      <c r="BH720" s="367"/>
      <c r="BI720" s="367"/>
      <c r="BJ720" s="367"/>
      <c r="BK720" s="367"/>
      <c r="BL720" s="367"/>
      <c r="BM720" s="367"/>
      <c r="BN720" s="367"/>
      <c r="BO720" s="367"/>
      <c r="BP720" s="368"/>
      <c r="BQ720" s="355"/>
      <c r="BR720" s="355"/>
      <c r="BS720" s="355"/>
      <c r="BT720" s="355"/>
      <c r="BU720" s="355"/>
      <c r="BV720" s="355"/>
      <c r="BW720" s="355"/>
      <c r="BX720" s="355"/>
      <c r="BY720" s="355"/>
      <c r="BZ720" s="355"/>
      <c r="CA720" s="355"/>
      <c r="CB720" s="355"/>
      <c r="CC720" s="355"/>
      <c r="CD720" s="355"/>
      <c r="CE720" s="355"/>
      <c r="CF720" s="355"/>
      <c r="CG720" s="355"/>
      <c r="CH720" s="355"/>
      <c r="CI720" s="355"/>
      <c r="CJ720" s="355"/>
      <c r="CK720" s="355"/>
      <c r="CL720" s="355"/>
      <c r="CM720" s="355"/>
      <c r="CN720" s="356"/>
    </row>
    <row r="721" spans="2:92" ht="14.4" thickBot="1" x14ac:dyDescent="0.3">
      <c r="B72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1" s="1417"/>
      <c r="D721" s="1418"/>
      <c r="E721" s="1419"/>
      <c r="F721" s="1420" t="e">
        <f>VLOOKUP(TBL5_OptBen[[#This Row],[Option Type (defined list)]],'Option Typs_Grps'!B$2:C$47, 2, FALSE)</f>
        <v>#N/A</v>
      </c>
      <c r="G721" s="1417"/>
      <c r="H721" s="1418"/>
      <c r="I721" s="1421"/>
      <c r="J721" s="1422"/>
      <c r="K721" s="1423"/>
      <c r="L721" s="366"/>
      <c r="M721" s="366"/>
      <c r="N721" s="366"/>
      <c r="O721" s="1552"/>
      <c r="P721" s="1553"/>
      <c r="Q721" s="1554"/>
      <c r="R721" s="1392"/>
      <c r="S721" s="367"/>
      <c r="T721" s="367"/>
      <c r="U721" s="367"/>
      <c r="V721" s="367"/>
      <c r="W721" s="367"/>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c r="AS721" s="367"/>
      <c r="AT721" s="367"/>
      <c r="AU721" s="367"/>
      <c r="AV721" s="367"/>
      <c r="AW721" s="367"/>
      <c r="AX721" s="367"/>
      <c r="AY721" s="367"/>
      <c r="AZ721" s="367"/>
      <c r="BA721" s="367"/>
      <c r="BB721" s="367"/>
      <c r="BC721" s="367"/>
      <c r="BD721" s="367"/>
      <c r="BE721" s="367"/>
      <c r="BF721" s="367"/>
      <c r="BG721" s="367"/>
      <c r="BH721" s="367"/>
      <c r="BI721" s="367"/>
      <c r="BJ721" s="367"/>
      <c r="BK721" s="367"/>
      <c r="BL721" s="367"/>
      <c r="BM721" s="367"/>
      <c r="BN721" s="367"/>
      <c r="BO721" s="367"/>
      <c r="BP721" s="368"/>
      <c r="BQ721" s="355"/>
      <c r="BR721" s="355"/>
      <c r="BS721" s="355"/>
      <c r="BT721" s="355"/>
      <c r="BU721" s="355"/>
      <c r="BV721" s="355"/>
      <c r="BW721" s="355"/>
      <c r="BX721" s="355"/>
      <c r="BY721" s="355"/>
      <c r="BZ721" s="355"/>
      <c r="CA721" s="355"/>
      <c r="CB721" s="355"/>
      <c r="CC721" s="355"/>
      <c r="CD721" s="355"/>
      <c r="CE721" s="355"/>
      <c r="CF721" s="355"/>
      <c r="CG721" s="355"/>
      <c r="CH721" s="355"/>
      <c r="CI721" s="355"/>
      <c r="CJ721" s="355"/>
      <c r="CK721" s="355"/>
      <c r="CL721" s="355"/>
      <c r="CM721" s="355"/>
      <c r="CN721" s="356"/>
    </row>
    <row r="722" spans="2:92" ht="14.4" thickBot="1" x14ac:dyDescent="0.3">
      <c r="B72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2" s="1417"/>
      <c r="D722" s="1418"/>
      <c r="E722" s="1419"/>
      <c r="F722" s="1420" t="e">
        <f>VLOOKUP(TBL5_OptBen[[#This Row],[Option Type (defined list)]],'Option Typs_Grps'!B$2:C$47, 2, FALSE)</f>
        <v>#N/A</v>
      </c>
      <c r="G722" s="1417"/>
      <c r="H722" s="1418"/>
      <c r="I722" s="1421"/>
      <c r="J722" s="1422"/>
      <c r="K722" s="1423"/>
      <c r="L722" s="366"/>
      <c r="M722" s="366"/>
      <c r="N722" s="366"/>
      <c r="O722" s="1552"/>
      <c r="P722" s="1553"/>
      <c r="Q722" s="1554"/>
      <c r="R722" s="1392"/>
      <c r="S722" s="367"/>
      <c r="T722" s="367"/>
      <c r="U722" s="367"/>
      <c r="V722" s="367"/>
      <c r="W722" s="367"/>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c r="AS722" s="367"/>
      <c r="AT722" s="367"/>
      <c r="AU722" s="367"/>
      <c r="AV722" s="367"/>
      <c r="AW722" s="367"/>
      <c r="AX722" s="367"/>
      <c r="AY722" s="367"/>
      <c r="AZ722" s="367"/>
      <c r="BA722" s="367"/>
      <c r="BB722" s="367"/>
      <c r="BC722" s="367"/>
      <c r="BD722" s="367"/>
      <c r="BE722" s="367"/>
      <c r="BF722" s="367"/>
      <c r="BG722" s="367"/>
      <c r="BH722" s="367"/>
      <c r="BI722" s="367"/>
      <c r="BJ722" s="367"/>
      <c r="BK722" s="367"/>
      <c r="BL722" s="367"/>
      <c r="BM722" s="367"/>
      <c r="BN722" s="367"/>
      <c r="BO722" s="367"/>
      <c r="BP722" s="368"/>
      <c r="BQ722" s="355"/>
      <c r="BR722" s="355"/>
      <c r="BS722" s="355"/>
      <c r="BT722" s="355"/>
      <c r="BU722" s="355"/>
      <c r="BV722" s="355"/>
      <c r="BW722" s="355"/>
      <c r="BX722" s="355"/>
      <c r="BY722" s="355"/>
      <c r="BZ722" s="355"/>
      <c r="CA722" s="355"/>
      <c r="CB722" s="355"/>
      <c r="CC722" s="355"/>
      <c r="CD722" s="355"/>
      <c r="CE722" s="355"/>
      <c r="CF722" s="355"/>
      <c r="CG722" s="355"/>
      <c r="CH722" s="355"/>
      <c r="CI722" s="355"/>
      <c r="CJ722" s="355"/>
      <c r="CK722" s="355"/>
      <c r="CL722" s="355"/>
      <c r="CM722" s="355"/>
      <c r="CN722" s="356"/>
    </row>
    <row r="723" spans="2:92" ht="14.4" thickBot="1" x14ac:dyDescent="0.3">
      <c r="B72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3" s="1417"/>
      <c r="D723" s="1418"/>
      <c r="E723" s="1419"/>
      <c r="F723" s="1420" t="e">
        <f>VLOOKUP(TBL5_OptBen[[#This Row],[Option Type (defined list)]],'Option Typs_Grps'!B$2:C$47, 2, FALSE)</f>
        <v>#N/A</v>
      </c>
      <c r="G723" s="1417"/>
      <c r="H723" s="1418"/>
      <c r="I723" s="1421"/>
      <c r="J723" s="1422"/>
      <c r="K723" s="1423"/>
      <c r="L723" s="366"/>
      <c r="M723" s="366"/>
      <c r="N723" s="366"/>
      <c r="O723" s="1552"/>
      <c r="P723" s="1553"/>
      <c r="Q723" s="1554"/>
      <c r="R723" s="1392"/>
      <c r="S723" s="367"/>
      <c r="T723" s="367"/>
      <c r="U723" s="367"/>
      <c r="V723" s="367"/>
      <c r="W723" s="367"/>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c r="AS723" s="367"/>
      <c r="AT723" s="367"/>
      <c r="AU723" s="367"/>
      <c r="AV723" s="367"/>
      <c r="AW723" s="367"/>
      <c r="AX723" s="367"/>
      <c r="AY723" s="367"/>
      <c r="AZ723" s="367"/>
      <c r="BA723" s="367"/>
      <c r="BB723" s="367"/>
      <c r="BC723" s="367"/>
      <c r="BD723" s="367"/>
      <c r="BE723" s="367"/>
      <c r="BF723" s="367"/>
      <c r="BG723" s="367"/>
      <c r="BH723" s="367"/>
      <c r="BI723" s="367"/>
      <c r="BJ723" s="367"/>
      <c r="BK723" s="367"/>
      <c r="BL723" s="367"/>
      <c r="BM723" s="367"/>
      <c r="BN723" s="367"/>
      <c r="BO723" s="367"/>
      <c r="BP723" s="368"/>
      <c r="BQ723" s="355"/>
      <c r="BR723" s="355"/>
      <c r="BS723" s="355"/>
      <c r="BT723" s="355"/>
      <c r="BU723" s="355"/>
      <c r="BV723" s="355"/>
      <c r="BW723" s="355"/>
      <c r="BX723" s="355"/>
      <c r="BY723" s="355"/>
      <c r="BZ723" s="355"/>
      <c r="CA723" s="355"/>
      <c r="CB723" s="355"/>
      <c r="CC723" s="355"/>
      <c r="CD723" s="355"/>
      <c r="CE723" s="355"/>
      <c r="CF723" s="355"/>
      <c r="CG723" s="355"/>
      <c r="CH723" s="355"/>
      <c r="CI723" s="355"/>
      <c r="CJ723" s="355"/>
      <c r="CK723" s="355"/>
      <c r="CL723" s="355"/>
      <c r="CM723" s="355"/>
      <c r="CN723" s="356"/>
    </row>
    <row r="724" spans="2:92" ht="14.4" thickBot="1" x14ac:dyDescent="0.3">
      <c r="B72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4" s="1417"/>
      <c r="D724" s="1418"/>
      <c r="E724" s="1419"/>
      <c r="F724" s="1420" t="e">
        <f>VLOOKUP(TBL5_OptBen[[#This Row],[Option Type (defined list)]],'Option Typs_Grps'!B$2:C$47, 2, FALSE)</f>
        <v>#N/A</v>
      </c>
      <c r="G724" s="1417"/>
      <c r="H724" s="1418"/>
      <c r="I724" s="1421"/>
      <c r="J724" s="1422"/>
      <c r="K724" s="1423"/>
      <c r="L724" s="366"/>
      <c r="M724" s="366"/>
      <c r="N724" s="366"/>
      <c r="O724" s="1552"/>
      <c r="P724" s="1553"/>
      <c r="Q724" s="1554"/>
      <c r="R724" s="1392"/>
      <c r="S724" s="367"/>
      <c r="T724" s="367"/>
      <c r="U724" s="367"/>
      <c r="V724" s="367"/>
      <c r="W724" s="367"/>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c r="AS724" s="367"/>
      <c r="AT724" s="367"/>
      <c r="AU724" s="367"/>
      <c r="AV724" s="367"/>
      <c r="AW724" s="367"/>
      <c r="AX724" s="367"/>
      <c r="AY724" s="367"/>
      <c r="AZ724" s="367"/>
      <c r="BA724" s="367"/>
      <c r="BB724" s="367"/>
      <c r="BC724" s="367"/>
      <c r="BD724" s="367"/>
      <c r="BE724" s="367"/>
      <c r="BF724" s="367"/>
      <c r="BG724" s="367"/>
      <c r="BH724" s="367"/>
      <c r="BI724" s="367"/>
      <c r="BJ724" s="367"/>
      <c r="BK724" s="367"/>
      <c r="BL724" s="367"/>
      <c r="BM724" s="367"/>
      <c r="BN724" s="367"/>
      <c r="BO724" s="367"/>
      <c r="BP724" s="368"/>
      <c r="BQ724" s="355"/>
      <c r="BR724" s="355"/>
      <c r="BS724" s="355"/>
      <c r="BT724" s="355"/>
      <c r="BU724" s="355"/>
      <c r="BV724" s="355"/>
      <c r="BW724" s="355"/>
      <c r="BX724" s="355"/>
      <c r="BY724" s="355"/>
      <c r="BZ724" s="355"/>
      <c r="CA724" s="355"/>
      <c r="CB724" s="355"/>
      <c r="CC724" s="355"/>
      <c r="CD724" s="355"/>
      <c r="CE724" s="355"/>
      <c r="CF724" s="355"/>
      <c r="CG724" s="355"/>
      <c r="CH724" s="355"/>
      <c r="CI724" s="355"/>
      <c r="CJ724" s="355"/>
      <c r="CK724" s="355"/>
      <c r="CL724" s="355"/>
      <c r="CM724" s="355"/>
      <c r="CN724" s="356"/>
    </row>
    <row r="725" spans="2:92" ht="14.4" thickBot="1" x14ac:dyDescent="0.3">
      <c r="B72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5" s="1417"/>
      <c r="D725" s="1418"/>
      <c r="E725" s="1419"/>
      <c r="F725" s="1420" t="e">
        <f>VLOOKUP(TBL5_OptBen[[#This Row],[Option Type (defined list)]],'Option Typs_Grps'!B$2:C$47, 2, FALSE)</f>
        <v>#N/A</v>
      </c>
      <c r="G725" s="1417"/>
      <c r="H725" s="1418"/>
      <c r="I725" s="1421"/>
      <c r="J725" s="1422"/>
      <c r="K725" s="1423"/>
      <c r="L725" s="366"/>
      <c r="M725" s="366"/>
      <c r="N725" s="366"/>
      <c r="O725" s="1552"/>
      <c r="P725" s="1553"/>
      <c r="Q725" s="1554"/>
      <c r="R725" s="1392"/>
      <c r="S725" s="367"/>
      <c r="T725" s="367"/>
      <c r="U725" s="367"/>
      <c r="V725" s="367"/>
      <c r="W725" s="367"/>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c r="AS725" s="367"/>
      <c r="AT725" s="367"/>
      <c r="AU725" s="367"/>
      <c r="AV725" s="367"/>
      <c r="AW725" s="367"/>
      <c r="AX725" s="367"/>
      <c r="AY725" s="367"/>
      <c r="AZ725" s="367"/>
      <c r="BA725" s="367"/>
      <c r="BB725" s="367"/>
      <c r="BC725" s="367"/>
      <c r="BD725" s="367"/>
      <c r="BE725" s="367"/>
      <c r="BF725" s="367"/>
      <c r="BG725" s="367"/>
      <c r="BH725" s="367"/>
      <c r="BI725" s="367"/>
      <c r="BJ725" s="367"/>
      <c r="BK725" s="367"/>
      <c r="BL725" s="367"/>
      <c r="BM725" s="367"/>
      <c r="BN725" s="367"/>
      <c r="BO725" s="367"/>
      <c r="BP725" s="368"/>
      <c r="BQ725" s="355"/>
      <c r="BR725" s="355"/>
      <c r="BS725" s="355"/>
      <c r="BT725" s="355"/>
      <c r="BU725" s="355"/>
      <c r="BV725" s="355"/>
      <c r="BW725" s="355"/>
      <c r="BX725" s="355"/>
      <c r="BY725" s="355"/>
      <c r="BZ725" s="355"/>
      <c r="CA725" s="355"/>
      <c r="CB725" s="355"/>
      <c r="CC725" s="355"/>
      <c r="CD725" s="355"/>
      <c r="CE725" s="355"/>
      <c r="CF725" s="355"/>
      <c r="CG725" s="355"/>
      <c r="CH725" s="355"/>
      <c r="CI725" s="355"/>
      <c r="CJ725" s="355"/>
      <c r="CK725" s="355"/>
      <c r="CL725" s="355"/>
      <c r="CM725" s="355"/>
      <c r="CN725" s="356"/>
    </row>
    <row r="726" spans="2:92" ht="14.4" thickBot="1" x14ac:dyDescent="0.3">
      <c r="B72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6" s="1417"/>
      <c r="D726" s="1418"/>
      <c r="E726" s="1419"/>
      <c r="F726" s="1420" t="e">
        <f>VLOOKUP(TBL5_OptBen[[#This Row],[Option Type (defined list)]],'Option Typs_Grps'!B$2:C$47, 2, FALSE)</f>
        <v>#N/A</v>
      </c>
      <c r="G726" s="1417"/>
      <c r="H726" s="1418"/>
      <c r="I726" s="1421"/>
      <c r="J726" s="1422"/>
      <c r="K726" s="1423"/>
      <c r="L726" s="366"/>
      <c r="M726" s="366"/>
      <c r="N726" s="366"/>
      <c r="O726" s="1552"/>
      <c r="P726" s="1553"/>
      <c r="Q726" s="1554"/>
      <c r="R726" s="1392"/>
      <c r="S726" s="367"/>
      <c r="T726" s="367"/>
      <c r="U726" s="367"/>
      <c r="V726" s="367"/>
      <c r="W726" s="367"/>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c r="AS726" s="367"/>
      <c r="AT726" s="367"/>
      <c r="AU726" s="367"/>
      <c r="AV726" s="367"/>
      <c r="AW726" s="367"/>
      <c r="AX726" s="367"/>
      <c r="AY726" s="367"/>
      <c r="AZ726" s="367"/>
      <c r="BA726" s="367"/>
      <c r="BB726" s="367"/>
      <c r="BC726" s="367"/>
      <c r="BD726" s="367"/>
      <c r="BE726" s="367"/>
      <c r="BF726" s="367"/>
      <c r="BG726" s="367"/>
      <c r="BH726" s="367"/>
      <c r="BI726" s="367"/>
      <c r="BJ726" s="367"/>
      <c r="BK726" s="367"/>
      <c r="BL726" s="367"/>
      <c r="BM726" s="367"/>
      <c r="BN726" s="367"/>
      <c r="BO726" s="367"/>
      <c r="BP726" s="368"/>
      <c r="BQ726" s="355"/>
      <c r="BR726" s="355"/>
      <c r="BS726" s="355"/>
      <c r="BT726" s="355"/>
      <c r="BU726" s="355"/>
      <c r="BV726" s="355"/>
      <c r="BW726" s="355"/>
      <c r="BX726" s="355"/>
      <c r="BY726" s="355"/>
      <c r="BZ726" s="355"/>
      <c r="CA726" s="355"/>
      <c r="CB726" s="355"/>
      <c r="CC726" s="355"/>
      <c r="CD726" s="355"/>
      <c r="CE726" s="355"/>
      <c r="CF726" s="355"/>
      <c r="CG726" s="355"/>
      <c r="CH726" s="355"/>
      <c r="CI726" s="355"/>
      <c r="CJ726" s="355"/>
      <c r="CK726" s="355"/>
      <c r="CL726" s="355"/>
      <c r="CM726" s="355"/>
      <c r="CN726" s="356"/>
    </row>
    <row r="727" spans="2:92" ht="14.4" thickBot="1" x14ac:dyDescent="0.3">
      <c r="B72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7" s="1417"/>
      <c r="D727" s="1418"/>
      <c r="E727" s="1419"/>
      <c r="F727" s="1420" t="e">
        <f>VLOOKUP(TBL5_OptBen[[#This Row],[Option Type (defined list)]],'Option Typs_Grps'!B$2:C$47, 2, FALSE)</f>
        <v>#N/A</v>
      </c>
      <c r="G727" s="1417"/>
      <c r="H727" s="1418"/>
      <c r="I727" s="1421"/>
      <c r="J727" s="1422"/>
      <c r="K727" s="1423"/>
      <c r="L727" s="366"/>
      <c r="M727" s="366"/>
      <c r="N727" s="366"/>
      <c r="O727" s="1552"/>
      <c r="P727" s="1553"/>
      <c r="Q727" s="1554"/>
      <c r="R727" s="1392"/>
      <c r="S727" s="367"/>
      <c r="T727" s="367"/>
      <c r="U727" s="367"/>
      <c r="V727" s="367"/>
      <c r="W727" s="367"/>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c r="AS727" s="367"/>
      <c r="AT727" s="367"/>
      <c r="AU727" s="367"/>
      <c r="AV727" s="367"/>
      <c r="AW727" s="367"/>
      <c r="AX727" s="367"/>
      <c r="AY727" s="367"/>
      <c r="AZ727" s="367"/>
      <c r="BA727" s="367"/>
      <c r="BB727" s="367"/>
      <c r="BC727" s="367"/>
      <c r="BD727" s="367"/>
      <c r="BE727" s="367"/>
      <c r="BF727" s="367"/>
      <c r="BG727" s="367"/>
      <c r="BH727" s="367"/>
      <c r="BI727" s="367"/>
      <c r="BJ727" s="367"/>
      <c r="BK727" s="367"/>
      <c r="BL727" s="367"/>
      <c r="BM727" s="367"/>
      <c r="BN727" s="367"/>
      <c r="BO727" s="367"/>
      <c r="BP727" s="368"/>
      <c r="BQ727" s="355"/>
      <c r="BR727" s="355"/>
      <c r="BS727" s="355"/>
      <c r="BT727" s="355"/>
      <c r="BU727" s="355"/>
      <c r="BV727" s="355"/>
      <c r="BW727" s="355"/>
      <c r="BX727" s="355"/>
      <c r="BY727" s="355"/>
      <c r="BZ727" s="355"/>
      <c r="CA727" s="355"/>
      <c r="CB727" s="355"/>
      <c r="CC727" s="355"/>
      <c r="CD727" s="355"/>
      <c r="CE727" s="355"/>
      <c r="CF727" s="355"/>
      <c r="CG727" s="355"/>
      <c r="CH727" s="355"/>
      <c r="CI727" s="355"/>
      <c r="CJ727" s="355"/>
      <c r="CK727" s="355"/>
      <c r="CL727" s="355"/>
      <c r="CM727" s="355"/>
      <c r="CN727" s="356"/>
    </row>
    <row r="728" spans="2:92" ht="14.4" thickBot="1" x14ac:dyDescent="0.3">
      <c r="B72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8" s="1417"/>
      <c r="D728" s="1418"/>
      <c r="E728" s="1419"/>
      <c r="F728" s="1420" t="e">
        <f>VLOOKUP(TBL5_OptBen[[#This Row],[Option Type (defined list)]],'Option Typs_Grps'!B$2:C$47, 2, FALSE)</f>
        <v>#N/A</v>
      </c>
      <c r="G728" s="1417"/>
      <c r="H728" s="1418"/>
      <c r="I728" s="1421"/>
      <c r="J728" s="1422"/>
      <c r="K728" s="1423"/>
      <c r="L728" s="366"/>
      <c r="M728" s="366"/>
      <c r="N728" s="366"/>
      <c r="O728" s="1552"/>
      <c r="P728" s="1553"/>
      <c r="Q728" s="1554"/>
      <c r="R728" s="1392"/>
      <c r="S728" s="367"/>
      <c r="T728" s="367"/>
      <c r="U728" s="367"/>
      <c r="V728" s="367"/>
      <c r="W728" s="367"/>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c r="AS728" s="367"/>
      <c r="AT728" s="367"/>
      <c r="AU728" s="367"/>
      <c r="AV728" s="367"/>
      <c r="AW728" s="367"/>
      <c r="AX728" s="367"/>
      <c r="AY728" s="367"/>
      <c r="AZ728" s="367"/>
      <c r="BA728" s="367"/>
      <c r="BB728" s="367"/>
      <c r="BC728" s="367"/>
      <c r="BD728" s="367"/>
      <c r="BE728" s="367"/>
      <c r="BF728" s="367"/>
      <c r="BG728" s="367"/>
      <c r="BH728" s="367"/>
      <c r="BI728" s="367"/>
      <c r="BJ728" s="367"/>
      <c r="BK728" s="367"/>
      <c r="BL728" s="367"/>
      <c r="BM728" s="367"/>
      <c r="BN728" s="367"/>
      <c r="BO728" s="367"/>
      <c r="BP728" s="368"/>
      <c r="BQ728" s="355"/>
      <c r="BR728" s="355"/>
      <c r="BS728" s="355"/>
      <c r="BT728" s="355"/>
      <c r="BU728" s="355"/>
      <c r="BV728" s="355"/>
      <c r="BW728" s="355"/>
      <c r="BX728" s="355"/>
      <c r="BY728" s="355"/>
      <c r="BZ728" s="355"/>
      <c r="CA728" s="355"/>
      <c r="CB728" s="355"/>
      <c r="CC728" s="355"/>
      <c r="CD728" s="355"/>
      <c r="CE728" s="355"/>
      <c r="CF728" s="355"/>
      <c r="CG728" s="355"/>
      <c r="CH728" s="355"/>
      <c r="CI728" s="355"/>
      <c r="CJ728" s="355"/>
      <c r="CK728" s="355"/>
      <c r="CL728" s="355"/>
      <c r="CM728" s="355"/>
      <c r="CN728" s="356"/>
    </row>
    <row r="729" spans="2:92" ht="14.4" thickBot="1" x14ac:dyDescent="0.3">
      <c r="B72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29" s="1417"/>
      <c r="D729" s="1418"/>
      <c r="E729" s="1419"/>
      <c r="F729" s="1420" t="e">
        <f>VLOOKUP(TBL5_OptBen[[#This Row],[Option Type (defined list)]],'Option Typs_Grps'!B$2:C$47, 2, FALSE)</f>
        <v>#N/A</v>
      </c>
      <c r="G729" s="1417"/>
      <c r="H729" s="1418"/>
      <c r="I729" s="1421"/>
      <c r="J729" s="1422"/>
      <c r="K729" s="1423"/>
      <c r="L729" s="366"/>
      <c r="M729" s="366"/>
      <c r="N729" s="366"/>
      <c r="O729" s="1552"/>
      <c r="P729" s="1553"/>
      <c r="Q729" s="1554"/>
      <c r="R729" s="1392"/>
      <c r="S729" s="367"/>
      <c r="T729" s="367"/>
      <c r="U729" s="367"/>
      <c r="V729" s="367"/>
      <c r="W729" s="367"/>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c r="AS729" s="367"/>
      <c r="AT729" s="367"/>
      <c r="AU729" s="367"/>
      <c r="AV729" s="367"/>
      <c r="AW729" s="367"/>
      <c r="AX729" s="367"/>
      <c r="AY729" s="367"/>
      <c r="AZ729" s="367"/>
      <c r="BA729" s="367"/>
      <c r="BB729" s="367"/>
      <c r="BC729" s="367"/>
      <c r="BD729" s="367"/>
      <c r="BE729" s="367"/>
      <c r="BF729" s="367"/>
      <c r="BG729" s="367"/>
      <c r="BH729" s="367"/>
      <c r="BI729" s="367"/>
      <c r="BJ729" s="367"/>
      <c r="BK729" s="367"/>
      <c r="BL729" s="367"/>
      <c r="BM729" s="367"/>
      <c r="BN729" s="367"/>
      <c r="BO729" s="367"/>
      <c r="BP729" s="368"/>
      <c r="BQ729" s="355"/>
      <c r="BR729" s="355"/>
      <c r="BS729" s="355"/>
      <c r="BT729" s="355"/>
      <c r="BU729" s="355"/>
      <c r="BV729" s="355"/>
      <c r="BW729" s="355"/>
      <c r="BX729" s="355"/>
      <c r="BY729" s="355"/>
      <c r="BZ729" s="355"/>
      <c r="CA729" s="355"/>
      <c r="CB729" s="355"/>
      <c r="CC729" s="355"/>
      <c r="CD729" s="355"/>
      <c r="CE729" s="355"/>
      <c r="CF729" s="355"/>
      <c r="CG729" s="355"/>
      <c r="CH729" s="355"/>
      <c r="CI729" s="355"/>
      <c r="CJ729" s="355"/>
      <c r="CK729" s="355"/>
      <c r="CL729" s="355"/>
      <c r="CM729" s="355"/>
      <c r="CN729" s="356"/>
    </row>
    <row r="730" spans="2:92" ht="14.4" thickBot="1" x14ac:dyDescent="0.3">
      <c r="B73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0" s="1417"/>
      <c r="D730" s="1418"/>
      <c r="E730" s="1419"/>
      <c r="F730" s="1420" t="e">
        <f>VLOOKUP(TBL5_OptBen[[#This Row],[Option Type (defined list)]],'Option Typs_Grps'!B$2:C$47, 2, FALSE)</f>
        <v>#N/A</v>
      </c>
      <c r="G730" s="1417"/>
      <c r="H730" s="1418"/>
      <c r="I730" s="1421"/>
      <c r="J730" s="1422"/>
      <c r="K730" s="1423"/>
      <c r="L730" s="366"/>
      <c r="M730" s="366"/>
      <c r="N730" s="366"/>
      <c r="O730" s="1552"/>
      <c r="P730" s="1553"/>
      <c r="Q730" s="1554"/>
      <c r="R730" s="1392"/>
      <c r="S730" s="367"/>
      <c r="T730" s="367"/>
      <c r="U730" s="367"/>
      <c r="V730" s="367"/>
      <c r="W730" s="367"/>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c r="AS730" s="367"/>
      <c r="AT730" s="367"/>
      <c r="AU730" s="367"/>
      <c r="AV730" s="367"/>
      <c r="AW730" s="367"/>
      <c r="AX730" s="367"/>
      <c r="AY730" s="367"/>
      <c r="AZ730" s="367"/>
      <c r="BA730" s="367"/>
      <c r="BB730" s="367"/>
      <c r="BC730" s="367"/>
      <c r="BD730" s="367"/>
      <c r="BE730" s="367"/>
      <c r="BF730" s="367"/>
      <c r="BG730" s="367"/>
      <c r="BH730" s="367"/>
      <c r="BI730" s="367"/>
      <c r="BJ730" s="367"/>
      <c r="BK730" s="367"/>
      <c r="BL730" s="367"/>
      <c r="BM730" s="367"/>
      <c r="BN730" s="367"/>
      <c r="BO730" s="367"/>
      <c r="BP730" s="368"/>
      <c r="BQ730" s="355"/>
      <c r="BR730" s="355"/>
      <c r="BS730" s="355"/>
      <c r="BT730" s="355"/>
      <c r="BU730" s="355"/>
      <c r="BV730" s="355"/>
      <c r="BW730" s="355"/>
      <c r="BX730" s="355"/>
      <c r="BY730" s="355"/>
      <c r="BZ730" s="355"/>
      <c r="CA730" s="355"/>
      <c r="CB730" s="355"/>
      <c r="CC730" s="355"/>
      <c r="CD730" s="355"/>
      <c r="CE730" s="355"/>
      <c r="CF730" s="355"/>
      <c r="CG730" s="355"/>
      <c r="CH730" s="355"/>
      <c r="CI730" s="355"/>
      <c r="CJ730" s="355"/>
      <c r="CK730" s="355"/>
      <c r="CL730" s="355"/>
      <c r="CM730" s="355"/>
      <c r="CN730" s="356"/>
    </row>
    <row r="731" spans="2:92" ht="14.4" thickBot="1" x14ac:dyDescent="0.3">
      <c r="B73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1" s="1417"/>
      <c r="D731" s="1418"/>
      <c r="E731" s="1419"/>
      <c r="F731" s="1420" t="e">
        <f>VLOOKUP(TBL5_OptBen[[#This Row],[Option Type (defined list)]],'Option Typs_Grps'!B$2:C$47, 2, FALSE)</f>
        <v>#N/A</v>
      </c>
      <c r="G731" s="1417"/>
      <c r="H731" s="1418"/>
      <c r="I731" s="1421"/>
      <c r="J731" s="1422"/>
      <c r="K731" s="1423"/>
      <c r="L731" s="366"/>
      <c r="M731" s="366"/>
      <c r="N731" s="366"/>
      <c r="O731" s="1552"/>
      <c r="P731" s="1553"/>
      <c r="Q731" s="1554"/>
      <c r="R731" s="1392"/>
      <c r="S731" s="367"/>
      <c r="T731" s="367"/>
      <c r="U731" s="367"/>
      <c r="V731" s="367"/>
      <c r="W731" s="367"/>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c r="AS731" s="367"/>
      <c r="AT731" s="367"/>
      <c r="AU731" s="367"/>
      <c r="AV731" s="367"/>
      <c r="AW731" s="367"/>
      <c r="AX731" s="367"/>
      <c r="AY731" s="367"/>
      <c r="AZ731" s="367"/>
      <c r="BA731" s="367"/>
      <c r="BB731" s="367"/>
      <c r="BC731" s="367"/>
      <c r="BD731" s="367"/>
      <c r="BE731" s="367"/>
      <c r="BF731" s="367"/>
      <c r="BG731" s="367"/>
      <c r="BH731" s="367"/>
      <c r="BI731" s="367"/>
      <c r="BJ731" s="367"/>
      <c r="BK731" s="367"/>
      <c r="BL731" s="367"/>
      <c r="BM731" s="367"/>
      <c r="BN731" s="367"/>
      <c r="BO731" s="367"/>
      <c r="BP731" s="368"/>
      <c r="BQ731" s="355"/>
      <c r="BR731" s="355"/>
      <c r="BS731" s="355"/>
      <c r="BT731" s="355"/>
      <c r="BU731" s="355"/>
      <c r="BV731" s="355"/>
      <c r="BW731" s="355"/>
      <c r="BX731" s="355"/>
      <c r="BY731" s="355"/>
      <c r="BZ731" s="355"/>
      <c r="CA731" s="355"/>
      <c r="CB731" s="355"/>
      <c r="CC731" s="355"/>
      <c r="CD731" s="355"/>
      <c r="CE731" s="355"/>
      <c r="CF731" s="355"/>
      <c r="CG731" s="355"/>
      <c r="CH731" s="355"/>
      <c r="CI731" s="355"/>
      <c r="CJ731" s="355"/>
      <c r="CK731" s="355"/>
      <c r="CL731" s="355"/>
      <c r="CM731" s="355"/>
      <c r="CN731" s="356"/>
    </row>
    <row r="732" spans="2:92" ht="14.4" thickBot="1" x14ac:dyDescent="0.3">
      <c r="B73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2" s="1417"/>
      <c r="D732" s="1418"/>
      <c r="E732" s="1419"/>
      <c r="F732" s="1420" t="e">
        <f>VLOOKUP(TBL5_OptBen[[#This Row],[Option Type (defined list)]],'Option Typs_Grps'!B$2:C$47, 2, FALSE)</f>
        <v>#N/A</v>
      </c>
      <c r="G732" s="1417"/>
      <c r="H732" s="1418"/>
      <c r="I732" s="1421"/>
      <c r="J732" s="1422"/>
      <c r="K732" s="1423"/>
      <c r="L732" s="366"/>
      <c r="M732" s="366"/>
      <c r="N732" s="366"/>
      <c r="O732" s="1552"/>
      <c r="P732" s="1553"/>
      <c r="Q732" s="1554"/>
      <c r="R732" s="1392"/>
      <c r="S732" s="367"/>
      <c r="T732" s="367"/>
      <c r="U732" s="367"/>
      <c r="V732" s="367"/>
      <c r="W732" s="367"/>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c r="AS732" s="367"/>
      <c r="AT732" s="367"/>
      <c r="AU732" s="367"/>
      <c r="AV732" s="367"/>
      <c r="AW732" s="367"/>
      <c r="AX732" s="367"/>
      <c r="AY732" s="367"/>
      <c r="AZ732" s="367"/>
      <c r="BA732" s="367"/>
      <c r="BB732" s="367"/>
      <c r="BC732" s="367"/>
      <c r="BD732" s="367"/>
      <c r="BE732" s="367"/>
      <c r="BF732" s="367"/>
      <c r="BG732" s="367"/>
      <c r="BH732" s="367"/>
      <c r="BI732" s="367"/>
      <c r="BJ732" s="367"/>
      <c r="BK732" s="367"/>
      <c r="BL732" s="367"/>
      <c r="BM732" s="367"/>
      <c r="BN732" s="367"/>
      <c r="BO732" s="367"/>
      <c r="BP732" s="368"/>
      <c r="BQ732" s="355"/>
      <c r="BR732" s="355"/>
      <c r="BS732" s="355"/>
      <c r="BT732" s="355"/>
      <c r="BU732" s="355"/>
      <c r="BV732" s="355"/>
      <c r="BW732" s="355"/>
      <c r="BX732" s="355"/>
      <c r="BY732" s="355"/>
      <c r="BZ732" s="355"/>
      <c r="CA732" s="355"/>
      <c r="CB732" s="355"/>
      <c r="CC732" s="355"/>
      <c r="CD732" s="355"/>
      <c r="CE732" s="355"/>
      <c r="CF732" s="355"/>
      <c r="CG732" s="355"/>
      <c r="CH732" s="355"/>
      <c r="CI732" s="355"/>
      <c r="CJ732" s="355"/>
      <c r="CK732" s="355"/>
      <c r="CL732" s="355"/>
      <c r="CM732" s="355"/>
      <c r="CN732" s="356"/>
    </row>
    <row r="733" spans="2:92" ht="14.4" thickBot="1" x14ac:dyDescent="0.3">
      <c r="B73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3" s="1417"/>
      <c r="D733" s="1418"/>
      <c r="E733" s="1419"/>
      <c r="F733" s="1420" t="e">
        <f>VLOOKUP(TBL5_OptBen[[#This Row],[Option Type (defined list)]],'Option Typs_Grps'!B$2:C$47, 2, FALSE)</f>
        <v>#N/A</v>
      </c>
      <c r="G733" s="1417"/>
      <c r="H733" s="1418"/>
      <c r="I733" s="1421"/>
      <c r="J733" s="1422"/>
      <c r="K733" s="1423"/>
      <c r="L733" s="366"/>
      <c r="M733" s="366"/>
      <c r="N733" s="366"/>
      <c r="O733" s="1552"/>
      <c r="P733" s="1553"/>
      <c r="Q733" s="1554"/>
      <c r="R733" s="1392"/>
      <c r="S733" s="367"/>
      <c r="T733" s="367"/>
      <c r="U733" s="367"/>
      <c r="V733" s="367"/>
      <c r="W733" s="367"/>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c r="AS733" s="367"/>
      <c r="AT733" s="367"/>
      <c r="AU733" s="367"/>
      <c r="AV733" s="367"/>
      <c r="AW733" s="367"/>
      <c r="AX733" s="367"/>
      <c r="AY733" s="367"/>
      <c r="AZ733" s="367"/>
      <c r="BA733" s="367"/>
      <c r="BB733" s="367"/>
      <c r="BC733" s="367"/>
      <c r="BD733" s="367"/>
      <c r="BE733" s="367"/>
      <c r="BF733" s="367"/>
      <c r="BG733" s="367"/>
      <c r="BH733" s="367"/>
      <c r="BI733" s="367"/>
      <c r="BJ733" s="367"/>
      <c r="BK733" s="367"/>
      <c r="BL733" s="367"/>
      <c r="BM733" s="367"/>
      <c r="BN733" s="367"/>
      <c r="BO733" s="367"/>
      <c r="BP733" s="368"/>
      <c r="BQ733" s="355"/>
      <c r="BR733" s="355"/>
      <c r="BS733" s="355"/>
      <c r="BT733" s="355"/>
      <c r="BU733" s="355"/>
      <c r="BV733" s="355"/>
      <c r="BW733" s="355"/>
      <c r="BX733" s="355"/>
      <c r="BY733" s="355"/>
      <c r="BZ733" s="355"/>
      <c r="CA733" s="355"/>
      <c r="CB733" s="355"/>
      <c r="CC733" s="355"/>
      <c r="CD733" s="355"/>
      <c r="CE733" s="355"/>
      <c r="CF733" s="355"/>
      <c r="CG733" s="355"/>
      <c r="CH733" s="355"/>
      <c r="CI733" s="355"/>
      <c r="CJ733" s="355"/>
      <c r="CK733" s="355"/>
      <c r="CL733" s="355"/>
      <c r="CM733" s="355"/>
      <c r="CN733" s="356"/>
    </row>
    <row r="734" spans="2:92" ht="14.4" thickBot="1" x14ac:dyDescent="0.3">
      <c r="B73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4" s="1417"/>
      <c r="D734" s="1418"/>
      <c r="E734" s="1419"/>
      <c r="F734" s="1420" t="e">
        <f>VLOOKUP(TBL5_OptBen[[#This Row],[Option Type (defined list)]],'Option Typs_Grps'!B$2:C$47, 2, FALSE)</f>
        <v>#N/A</v>
      </c>
      <c r="G734" s="1417"/>
      <c r="H734" s="1418"/>
      <c r="I734" s="1421"/>
      <c r="J734" s="1422"/>
      <c r="K734" s="1423"/>
      <c r="L734" s="366"/>
      <c r="M734" s="366"/>
      <c r="N734" s="366"/>
      <c r="O734" s="1552"/>
      <c r="P734" s="1553"/>
      <c r="Q734" s="1554"/>
      <c r="R734" s="1392"/>
      <c r="S734" s="367"/>
      <c r="T734" s="367"/>
      <c r="U734" s="367"/>
      <c r="V734" s="367"/>
      <c r="W734" s="367"/>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c r="AS734" s="367"/>
      <c r="AT734" s="367"/>
      <c r="AU734" s="367"/>
      <c r="AV734" s="367"/>
      <c r="AW734" s="367"/>
      <c r="AX734" s="367"/>
      <c r="AY734" s="367"/>
      <c r="AZ734" s="367"/>
      <c r="BA734" s="367"/>
      <c r="BB734" s="367"/>
      <c r="BC734" s="367"/>
      <c r="BD734" s="367"/>
      <c r="BE734" s="367"/>
      <c r="BF734" s="367"/>
      <c r="BG734" s="367"/>
      <c r="BH734" s="367"/>
      <c r="BI734" s="367"/>
      <c r="BJ734" s="367"/>
      <c r="BK734" s="367"/>
      <c r="BL734" s="367"/>
      <c r="BM734" s="367"/>
      <c r="BN734" s="367"/>
      <c r="BO734" s="367"/>
      <c r="BP734" s="368"/>
      <c r="BQ734" s="355"/>
      <c r="BR734" s="355"/>
      <c r="BS734" s="355"/>
      <c r="BT734" s="355"/>
      <c r="BU734" s="355"/>
      <c r="BV734" s="355"/>
      <c r="BW734" s="355"/>
      <c r="BX734" s="355"/>
      <c r="BY734" s="355"/>
      <c r="BZ734" s="355"/>
      <c r="CA734" s="355"/>
      <c r="CB734" s="355"/>
      <c r="CC734" s="355"/>
      <c r="CD734" s="355"/>
      <c r="CE734" s="355"/>
      <c r="CF734" s="355"/>
      <c r="CG734" s="355"/>
      <c r="CH734" s="355"/>
      <c r="CI734" s="355"/>
      <c r="CJ734" s="355"/>
      <c r="CK734" s="355"/>
      <c r="CL734" s="355"/>
      <c r="CM734" s="355"/>
      <c r="CN734" s="356"/>
    </row>
    <row r="735" spans="2:92" ht="14.4" thickBot="1" x14ac:dyDescent="0.3">
      <c r="B73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5" s="1417"/>
      <c r="D735" s="1418"/>
      <c r="E735" s="1419"/>
      <c r="F735" s="1420" t="e">
        <f>VLOOKUP(TBL5_OptBen[[#This Row],[Option Type (defined list)]],'Option Typs_Grps'!B$2:C$47, 2, FALSE)</f>
        <v>#N/A</v>
      </c>
      <c r="G735" s="1417"/>
      <c r="H735" s="1418"/>
      <c r="I735" s="1421"/>
      <c r="J735" s="1422"/>
      <c r="K735" s="1423"/>
      <c r="L735" s="366"/>
      <c r="M735" s="366"/>
      <c r="N735" s="366"/>
      <c r="O735" s="1552"/>
      <c r="P735" s="1553"/>
      <c r="Q735" s="1554"/>
      <c r="R735" s="1392"/>
      <c r="S735" s="367"/>
      <c r="T735" s="367"/>
      <c r="U735" s="367"/>
      <c r="V735" s="367"/>
      <c r="W735" s="367"/>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c r="AS735" s="367"/>
      <c r="AT735" s="367"/>
      <c r="AU735" s="367"/>
      <c r="AV735" s="367"/>
      <c r="AW735" s="367"/>
      <c r="AX735" s="367"/>
      <c r="AY735" s="367"/>
      <c r="AZ735" s="367"/>
      <c r="BA735" s="367"/>
      <c r="BB735" s="367"/>
      <c r="BC735" s="367"/>
      <c r="BD735" s="367"/>
      <c r="BE735" s="367"/>
      <c r="BF735" s="367"/>
      <c r="BG735" s="367"/>
      <c r="BH735" s="367"/>
      <c r="BI735" s="367"/>
      <c r="BJ735" s="367"/>
      <c r="BK735" s="367"/>
      <c r="BL735" s="367"/>
      <c r="BM735" s="367"/>
      <c r="BN735" s="367"/>
      <c r="BO735" s="367"/>
      <c r="BP735" s="368"/>
      <c r="BQ735" s="355"/>
      <c r="BR735" s="355"/>
      <c r="BS735" s="355"/>
      <c r="BT735" s="355"/>
      <c r="BU735" s="355"/>
      <c r="BV735" s="355"/>
      <c r="BW735" s="355"/>
      <c r="BX735" s="355"/>
      <c r="BY735" s="355"/>
      <c r="BZ735" s="355"/>
      <c r="CA735" s="355"/>
      <c r="CB735" s="355"/>
      <c r="CC735" s="355"/>
      <c r="CD735" s="355"/>
      <c r="CE735" s="355"/>
      <c r="CF735" s="355"/>
      <c r="CG735" s="355"/>
      <c r="CH735" s="355"/>
      <c r="CI735" s="355"/>
      <c r="CJ735" s="355"/>
      <c r="CK735" s="355"/>
      <c r="CL735" s="355"/>
      <c r="CM735" s="355"/>
      <c r="CN735" s="356"/>
    </row>
    <row r="736" spans="2:92" ht="14.4" thickBot="1" x14ac:dyDescent="0.3">
      <c r="B73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6" s="1417"/>
      <c r="D736" s="1418"/>
      <c r="E736" s="1419"/>
      <c r="F736" s="1420" t="e">
        <f>VLOOKUP(TBL5_OptBen[[#This Row],[Option Type (defined list)]],'Option Typs_Grps'!B$2:C$47, 2, FALSE)</f>
        <v>#N/A</v>
      </c>
      <c r="G736" s="1417"/>
      <c r="H736" s="1418"/>
      <c r="I736" s="1421"/>
      <c r="J736" s="1422"/>
      <c r="K736" s="1423"/>
      <c r="L736" s="366"/>
      <c r="M736" s="366"/>
      <c r="N736" s="366"/>
      <c r="O736" s="1552"/>
      <c r="P736" s="1553"/>
      <c r="Q736" s="1554"/>
      <c r="R736" s="1392"/>
      <c r="S736" s="367"/>
      <c r="T736" s="367"/>
      <c r="U736" s="367"/>
      <c r="V736" s="367"/>
      <c r="W736" s="367"/>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c r="AS736" s="367"/>
      <c r="AT736" s="367"/>
      <c r="AU736" s="367"/>
      <c r="AV736" s="367"/>
      <c r="AW736" s="367"/>
      <c r="AX736" s="367"/>
      <c r="AY736" s="367"/>
      <c r="AZ736" s="367"/>
      <c r="BA736" s="367"/>
      <c r="BB736" s="367"/>
      <c r="BC736" s="367"/>
      <c r="BD736" s="367"/>
      <c r="BE736" s="367"/>
      <c r="BF736" s="367"/>
      <c r="BG736" s="367"/>
      <c r="BH736" s="367"/>
      <c r="BI736" s="367"/>
      <c r="BJ736" s="367"/>
      <c r="BK736" s="367"/>
      <c r="BL736" s="367"/>
      <c r="BM736" s="367"/>
      <c r="BN736" s="367"/>
      <c r="BO736" s="367"/>
      <c r="BP736" s="368"/>
      <c r="BQ736" s="355"/>
      <c r="BR736" s="355"/>
      <c r="BS736" s="355"/>
      <c r="BT736" s="355"/>
      <c r="BU736" s="355"/>
      <c r="BV736" s="355"/>
      <c r="BW736" s="355"/>
      <c r="BX736" s="355"/>
      <c r="BY736" s="355"/>
      <c r="BZ736" s="355"/>
      <c r="CA736" s="355"/>
      <c r="CB736" s="355"/>
      <c r="CC736" s="355"/>
      <c r="CD736" s="355"/>
      <c r="CE736" s="355"/>
      <c r="CF736" s="355"/>
      <c r="CG736" s="355"/>
      <c r="CH736" s="355"/>
      <c r="CI736" s="355"/>
      <c r="CJ736" s="355"/>
      <c r="CK736" s="355"/>
      <c r="CL736" s="355"/>
      <c r="CM736" s="355"/>
      <c r="CN736" s="356"/>
    </row>
    <row r="737" spans="2:92" ht="14.4" thickBot="1" x14ac:dyDescent="0.3">
      <c r="B73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7" s="1417"/>
      <c r="D737" s="1418"/>
      <c r="E737" s="1419"/>
      <c r="F737" s="1420" t="e">
        <f>VLOOKUP(TBL5_OptBen[[#This Row],[Option Type (defined list)]],'Option Typs_Grps'!B$2:C$47, 2, FALSE)</f>
        <v>#N/A</v>
      </c>
      <c r="G737" s="1417"/>
      <c r="H737" s="1418"/>
      <c r="I737" s="1421"/>
      <c r="J737" s="1422"/>
      <c r="K737" s="1423"/>
      <c r="L737" s="366"/>
      <c r="M737" s="366"/>
      <c r="N737" s="366"/>
      <c r="O737" s="1552"/>
      <c r="P737" s="1553"/>
      <c r="Q737" s="1554"/>
      <c r="R737" s="1392"/>
      <c r="S737" s="367"/>
      <c r="T737" s="367"/>
      <c r="U737" s="367"/>
      <c r="V737" s="367"/>
      <c r="W737" s="367"/>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c r="AS737" s="367"/>
      <c r="AT737" s="367"/>
      <c r="AU737" s="367"/>
      <c r="AV737" s="367"/>
      <c r="AW737" s="367"/>
      <c r="AX737" s="367"/>
      <c r="AY737" s="367"/>
      <c r="AZ737" s="367"/>
      <c r="BA737" s="367"/>
      <c r="BB737" s="367"/>
      <c r="BC737" s="367"/>
      <c r="BD737" s="367"/>
      <c r="BE737" s="367"/>
      <c r="BF737" s="367"/>
      <c r="BG737" s="367"/>
      <c r="BH737" s="367"/>
      <c r="BI737" s="367"/>
      <c r="BJ737" s="367"/>
      <c r="BK737" s="367"/>
      <c r="BL737" s="367"/>
      <c r="BM737" s="367"/>
      <c r="BN737" s="367"/>
      <c r="BO737" s="367"/>
      <c r="BP737" s="368"/>
      <c r="BQ737" s="355"/>
      <c r="BR737" s="355"/>
      <c r="BS737" s="355"/>
      <c r="BT737" s="355"/>
      <c r="BU737" s="355"/>
      <c r="BV737" s="355"/>
      <c r="BW737" s="355"/>
      <c r="BX737" s="355"/>
      <c r="BY737" s="355"/>
      <c r="BZ737" s="355"/>
      <c r="CA737" s="355"/>
      <c r="CB737" s="355"/>
      <c r="CC737" s="355"/>
      <c r="CD737" s="355"/>
      <c r="CE737" s="355"/>
      <c r="CF737" s="355"/>
      <c r="CG737" s="355"/>
      <c r="CH737" s="355"/>
      <c r="CI737" s="355"/>
      <c r="CJ737" s="355"/>
      <c r="CK737" s="355"/>
      <c r="CL737" s="355"/>
      <c r="CM737" s="355"/>
      <c r="CN737" s="356"/>
    </row>
    <row r="738" spans="2:92" ht="14.4" thickBot="1" x14ac:dyDescent="0.3">
      <c r="B73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8" s="1417"/>
      <c r="D738" s="1418"/>
      <c r="E738" s="1419"/>
      <c r="F738" s="1420" t="e">
        <f>VLOOKUP(TBL5_OptBen[[#This Row],[Option Type (defined list)]],'Option Typs_Grps'!B$2:C$47, 2, FALSE)</f>
        <v>#N/A</v>
      </c>
      <c r="G738" s="1417"/>
      <c r="H738" s="1418"/>
      <c r="I738" s="1421"/>
      <c r="J738" s="1422"/>
      <c r="K738" s="1423"/>
      <c r="L738" s="366"/>
      <c r="M738" s="366"/>
      <c r="N738" s="366"/>
      <c r="O738" s="1552"/>
      <c r="P738" s="1553"/>
      <c r="Q738" s="1554"/>
      <c r="R738" s="1392"/>
      <c r="S738" s="367"/>
      <c r="T738" s="367"/>
      <c r="U738" s="367"/>
      <c r="V738" s="367"/>
      <c r="W738" s="367"/>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c r="AS738" s="367"/>
      <c r="AT738" s="367"/>
      <c r="AU738" s="367"/>
      <c r="AV738" s="367"/>
      <c r="AW738" s="367"/>
      <c r="AX738" s="367"/>
      <c r="AY738" s="367"/>
      <c r="AZ738" s="367"/>
      <c r="BA738" s="367"/>
      <c r="BB738" s="367"/>
      <c r="BC738" s="367"/>
      <c r="BD738" s="367"/>
      <c r="BE738" s="367"/>
      <c r="BF738" s="367"/>
      <c r="BG738" s="367"/>
      <c r="BH738" s="367"/>
      <c r="BI738" s="367"/>
      <c r="BJ738" s="367"/>
      <c r="BK738" s="367"/>
      <c r="BL738" s="367"/>
      <c r="BM738" s="367"/>
      <c r="BN738" s="367"/>
      <c r="BO738" s="367"/>
      <c r="BP738" s="368"/>
      <c r="BQ738" s="355"/>
      <c r="BR738" s="355"/>
      <c r="BS738" s="355"/>
      <c r="BT738" s="355"/>
      <c r="BU738" s="355"/>
      <c r="BV738" s="355"/>
      <c r="BW738" s="355"/>
      <c r="BX738" s="355"/>
      <c r="BY738" s="355"/>
      <c r="BZ738" s="355"/>
      <c r="CA738" s="355"/>
      <c r="CB738" s="355"/>
      <c r="CC738" s="355"/>
      <c r="CD738" s="355"/>
      <c r="CE738" s="355"/>
      <c r="CF738" s="355"/>
      <c r="CG738" s="355"/>
      <c r="CH738" s="355"/>
      <c r="CI738" s="355"/>
      <c r="CJ738" s="355"/>
      <c r="CK738" s="355"/>
      <c r="CL738" s="355"/>
      <c r="CM738" s="355"/>
      <c r="CN738" s="356"/>
    </row>
    <row r="739" spans="2:92" ht="14.4" thickBot="1" x14ac:dyDescent="0.3">
      <c r="B73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39" s="1417"/>
      <c r="D739" s="1418"/>
      <c r="E739" s="1419"/>
      <c r="F739" s="1420" t="e">
        <f>VLOOKUP(TBL5_OptBen[[#This Row],[Option Type (defined list)]],'Option Typs_Grps'!B$2:C$47, 2, FALSE)</f>
        <v>#N/A</v>
      </c>
      <c r="G739" s="1417"/>
      <c r="H739" s="1418"/>
      <c r="I739" s="1421"/>
      <c r="J739" s="1422"/>
      <c r="K739" s="1423"/>
      <c r="L739" s="366"/>
      <c r="M739" s="366"/>
      <c r="N739" s="366"/>
      <c r="O739" s="1552"/>
      <c r="P739" s="1553"/>
      <c r="Q739" s="1554"/>
      <c r="R739" s="1392"/>
      <c r="S739" s="367"/>
      <c r="T739" s="367"/>
      <c r="U739" s="367"/>
      <c r="V739" s="367"/>
      <c r="W739" s="367"/>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c r="AS739" s="367"/>
      <c r="AT739" s="367"/>
      <c r="AU739" s="367"/>
      <c r="AV739" s="367"/>
      <c r="AW739" s="367"/>
      <c r="AX739" s="367"/>
      <c r="AY739" s="367"/>
      <c r="AZ739" s="367"/>
      <c r="BA739" s="367"/>
      <c r="BB739" s="367"/>
      <c r="BC739" s="367"/>
      <c r="BD739" s="367"/>
      <c r="BE739" s="367"/>
      <c r="BF739" s="367"/>
      <c r="BG739" s="367"/>
      <c r="BH739" s="367"/>
      <c r="BI739" s="367"/>
      <c r="BJ739" s="367"/>
      <c r="BK739" s="367"/>
      <c r="BL739" s="367"/>
      <c r="BM739" s="367"/>
      <c r="BN739" s="367"/>
      <c r="BO739" s="367"/>
      <c r="BP739" s="368"/>
      <c r="BQ739" s="355"/>
      <c r="BR739" s="355"/>
      <c r="BS739" s="355"/>
      <c r="BT739" s="355"/>
      <c r="BU739" s="355"/>
      <c r="BV739" s="355"/>
      <c r="BW739" s="355"/>
      <c r="BX739" s="355"/>
      <c r="BY739" s="355"/>
      <c r="BZ739" s="355"/>
      <c r="CA739" s="355"/>
      <c r="CB739" s="355"/>
      <c r="CC739" s="355"/>
      <c r="CD739" s="355"/>
      <c r="CE739" s="355"/>
      <c r="CF739" s="355"/>
      <c r="CG739" s="355"/>
      <c r="CH739" s="355"/>
      <c r="CI739" s="355"/>
      <c r="CJ739" s="355"/>
      <c r="CK739" s="355"/>
      <c r="CL739" s="355"/>
      <c r="CM739" s="355"/>
      <c r="CN739" s="356"/>
    </row>
    <row r="740" spans="2:92" ht="14.4" thickBot="1" x14ac:dyDescent="0.3">
      <c r="B74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0" s="1417"/>
      <c r="D740" s="1418"/>
      <c r="E740" s="1419"/>
      <c r="F740" s="1420" t="e">
        <f>VLOOKUP(TBL5_OptBen[[#This Row],[Option Type (defined list)]],'Option Typs_Grps'!B$2:C$47, 2, FALSE)</f>
        <v>#N/A</v>
      </c>
      <c r="G740" s="1417"/>
      <c r="H740" s="1418"/>
      <c r="I740" s="1421"/>
      <c r="J740" s="1422"/>
      <c r="K740" s="1423"/>
      <c r="L740" s="366"/>
      <c r="M740" s="366"/>
      <c r="N740" s="366"/>
      <c r="O740" s="1552"/>
      <c r="P740" s="1553"/>
      <c r="Q740" s="1554"/>
      <c r="R740" s="1392"/>
      <c r="S740" s="367"/>
      <c r="T740" s="367"/>
      <c r="U740" s="367"/>
      <c r="V740" s="367"/>
      <c r="W740" s="367"/>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c r="AS740" s="367"/>
      <c r="AT740" s="367"/>
      <c r="AU740" s="367"/>
      <c r="AV740" s="367"/>
      <c r="AW740" s="367"/>
      <c r="AX740" s="367"/>
      <c r="AY740" s="367"/>
      <c r="AZ740" s="367"/>
      <c r="BA740" s="367"/>
      <c r="BB740" s="367"/>
      <c r="BC740" s="367"/>
      <c r="BD740" s="367"/>
      <c r="BE740" s="367"/>
      <c r="BF740" s="367"/>
      <c r="BG740" s="367"/>
      <c r="BH740" s="367"/>
      <c r="BI740" s="367"/>
      <c r="BJ740" s="367"/>
      <c r="BK740" s="367"/>
      <c r="BL740" s="367"/>
      <c r="BM740" s="367"/>
      <c r="BN740" s="367"/>
      <c r="BO740" s="367"/>
      <c r="BP740" s="368"/>
      <c r="BQ740" s="355"/>
      <c r="BR740" s="355"/>
      <c r="BS740" s="355"/>
      <c r="BT740" s="355"/>
      <c r="BU740" s="355"/>
      <c r="BV740" s="355"/>
      <c r="BW740" s="355"/>
      <c r="BX740" s="355"/>
      <c r="BY740" s="355"/>
      <c r="BZ740" s="355"/>
      <c r="CA740" s="355"/>
      <c r="CB740" s="355"/>
      <c r="CC740" s="355"/>
      <c r="CD740" s="355"/>
      <c r="CE740" s="355"/>
      <c r="CF740" s="355"/>
      <c r="CG740" s="355"/>
      <c r="CH740" s="355"/>
      <c r="CI740" s="355"/>
      <c r="CJ740" s="355"/>
      <c r="CK740" s="355"/>
      <c r="CL740" s="355"/>
      <c r="CM740" s="355"/>
      <c r="CN740" s="356"/>
    </row>
    <row r="741" spans="2:92" ht="14.4" thickBot="1" x14ac:dyDescent="0.3">
      <c r="B74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1" s="1417"/>
      <c r="D741" s="1418"/>
      <c r="E741" s="1419"/>
      <c r="F741" s="1420" t="e">
        <f>VLOOKUP(TBL5_OptBen[[#This Row],[Option Type (defined list)]],'Option Typs_Grps'!B$2:C$47, 2, FALSE)</f>
        <v>#N/A</v>
      </c>
      <c r="G741" s="1417"/>
      <c r="H741" s="1418"/>
      <c r="I741" s="1421"/>
      <c r="J741" s="1422"/>
      <c r="K741" s="1423"/>
      <c r="L741" s="366"/>
      <c r="M741" s="366"/>
      <c r="N741" s="366"/>
      <c r="O741" s="1552"/>
      <c r="P741" s="1553"/>
      <c r="Q741" s="1554"/>
      <c r="R741" s="1392"/>
      <c r="S741" s="367"/>
      <c r="T741" s="367"/>
      <c r="U741" s="367"/>
      <c r="V741" s="367"/>
      <c r="W741" s="367"/>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c r="AS741" s="367"/>
      <c r="AT741" s="367"/>
      <c r="AU741" s="367"/>
      <c r="AV741" s="367"/>
      <c r="AW741" s="367"/>
      <c r="AX741" s="367"/>
      <c r="AY741" s="367"/>
      <c r="AZ741" s="367"/>
      <c r="BA741" s="367"/>
      <c r="BB741" s="367"/>
      <c r="BC741" s="367"/>
      <c r="BD741" s="367"/>
      <c r="BE741" s="367"/>
      <c r="BF741" s="367"/>
      <c r="BG741" s="367"/>
      <c r="BH741" s="367"/>
      <c r="BI741" s="367"/>
      <c r="BJ741" s="367"/>
      <c r="BK741" s="367"/>
      <c r="BL741" s="367"/>
      <c r="BM741" s="367"/>
      <c r="BN741" s="367"/>
      <c r="BO741" s="367"/>
      <c r="BP741" s="368"/>
      <c r="BQ741" s="355"/>
      <c r="BR741" s="355"/>
      <c r="BS741" s="355"/>
      <c r="BT741" s="355"/>
      <c r="BU741" s="355"/>
      <c r="BV741" s="355"/>
      <c r="BW741" s="355"/>
      <c r="BX741" s="355"/>
      <c r="BY741" s="355"/>
      <c r="BZ741" s="355"/>
      <c r="CA741" s="355"/>
      <c r="CB741" s="355"/>
      <c r="CC741" s="355"/>
      <c r="CD741" s="355"/>
      <c r="CE741" s="355"/>
      <c r="CF741" s="355"/>
      <c r="CG741" s="355"/>
      <c r="CH741" s="355"/>
      <c r="CI741" s="355"/>
      <c r="CJ741" s="355"/>
      <c r="CK741" s="355"/>
      <c r="CL741" s="355"/>
      <c r="CM741" s="355"/>
      <c r="CN741" s="356"/>
    </row>
    <row r="742" spans="2:92" ht="14.4" thickBot="1" x14ac:dyDescent="0.3">
      <c r="B74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2" s="1417"/>
      <c r="D742" s="1418"/>
      <c r="E742" s="1419"/>
      <c r="F742" s="1420" t="e">
        <f>VLOOKUP(TBL5_OptBen[[#This Row],[Option Type (defined list)]],'Option Typs_Grps'!B$2:C$47, 2, FALSE)</f>
        <v>#N/A</v>
      </c>
      <c r="G742" s="1417"/>
      <c r="H742" s="1418"/>
      <c r="I742" s="1421"/>
      <c r="J742" s="1422"/>
      <c r="K742" s="1423"/>
      <c r="L742" s="366"/>
      <c r="M742" s="366"/>
      <c r="N742" s="366"/>
      <c r="O742" s="1552"/>
      <c r="P742" s="1553"/>
      <c r="Q742" s="1554"/>
      <c r="R742" s="1392"/>
      <c r="S742" s="367"/>
      <c r="T742" s="367"/>
      <c r="U742" s="367"/>
      <c r="V742" s="367"/>
      <c r="W742" s="367"/>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c r="AS742" s="367"/>
      <c r="AT742" s="367"/>
      <c r="AU742" s="367"/>
      <c r="AV742" s="367"/>
      <c r="AW742" s="367"/>
      <c r="AX742" s="367"/>
      <c r="AY742" s="367"/>
      <c r="AZ742" s="367"/>
      <c r="BA742" s="367"/>
      <c r="BB742" s="367"/>
      <c r="BC742" s="367"/>
      <c r="BD742" s="367"/>
      <c r="BE742" s="367"/>
      <c r="BF742" s="367"/>
      <c r="BG742" s="367"/>
      <c r="BH742" s="367"/>
      <c r="BI742" s="367"/>
      <c r="BJ742" s="367"/>
      <c r="BK742" s="367"/>
      <c r="BL742" s="367"/>
      <c r="BM742" s="367"/>
      <c r="BN742" s="367"/>
      <c r="BO742" s="367"/>
      <c r="BP742" s="368"/>
      <c r="BQ742" s="355"/>
      <c r="BR742" s="355"/>
      <c r="BS742" s="355"/>
      <c r="BT742" s="355"/>
      <c r="BU742" s="355"/>
      <c r="BV742" s="355"/>
      <c r="BW742" s="355"/>
      <c r="BX742" s="355"/>
      <c r="BY742" s="355"/>
      <c r="BZ742" s="355"/>
      <c r="CA742" s="355"/>
      <c r="CB742" s="355"/>
      <c r="CC742" s="355"/>
      <c r="CD742" s="355"/>
      <c r="CE742" s="355"/>
      <c r="CF742" s="355"/>
      <c r="CG742" s="355"/>
      <c r="CH742" s="355"/>
      <c r="CI742" s="355"/>
      <c r="CJ742" s="355"/>
      <c r="CK742" s="355"/>
      <c r="CL742" s="355"/>
      <c r="CM742" s="355"/>
      <c r="CN742" s="356"/>
    </row>
    <row r="743" spans="2:92" ht="14.4" thickBot="1" x14ac:dyDescent="0.3">
      <c r="B74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3" s="1417"/>
      <c r="D743" s="1418"/>
      <c r="E743" s="1419"/>
      <c r="F743" s="1420" t="e">
        <f>VLOOKUP(TBL5_OptBen[[#This Row],[Option Type (defined list)]],'Option Typs_Grps'!B$2:C$47, 2, FALSE)</f>
        <v>#N/A</v>
      </c>
      <c r="G743" s="1417"/>
      <c r="H743" s="1418"/>
      <c r="I743" s="1421"/>
      <c r="J743" s="1422"/>
      <c r="K743" s="1423"/>
      <c r="L743" s="366"/>
      <c r="M743" s="366"/>
      <c r="N743" s="366"/>
      <c r="O743" s="1552"/>
      <c r="P743" s="1553"/>
      <c r="Q743" s="1554"/>
      <c r="R743" s="1392"/>
      <c r="S743" s="367"/>
      <c r="T743" s="367"/>
      <c r="U743" s="367"/>
      <c r="V743" s="367"/>
      <c r="W743" s="367"/>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c r="AS743" s="367"/>
      <c r="AT743" s="367"/>
      <c r="AU743" s="367"/>
      <c r="AV743" s="367"/>
      <c r="AW743" s="367"/>
      <c r="AX743" s="367"/>
      <c r="AY743" s="367"/>
      <c r="AZ743" s="367"/>
      <c r="BA743" s="367"/>
      <c r="BB743" s="367"/>
      <c r="BC743" s="367"/>
      <c r="BD743" s="367"/>
      <c r="BE743" s="367"/>
      <c r="BF743" s="367"/>
      <c r="BG743" s="367"/>
      <c r="BH743" s="367"/>
      <c r="BI743" s="367"/>
      <c r="BJ743" s="367"/>
      <c r="BK743" s="367"/>
      <c r="BL743" s="367"/>
      <c r="BM743" s="367"/>
      <c r="BN743" s="367"/>
      <c r="BO743" s="367"/>
      <c r="BP743" s="368"/>
      <c r="BQ743" s="355"/>
      <c r="BR743" s="355"/>
      <c r="BS743" s="355"/>
      <c r="BT743" s="355"/>
      <c r="BU743" s="355"/>
      <c r="BV743" s="355"/>
      <c r="BW743" s="355"/>
      <c r="BX743" s="355"/>
      <c r="BY743" s="355"/>
      <c r="BZ743" s="355"/>
      <c r="CA743" s="355"/>
      <c r="CB743" s="355"/>
      <c r="CC743" s="355"/>
      <c r="CD743" s="355"/>
      <c r="CE743" s="355"/>
      <c r="CF743" s="355"/>
      <c r="CG743" s="355"/>
      <c r="CH743" s="355"/>
      <c r="CI743" s="355"/>
      <c r="CJ743" s="355"/>
      <c r="CK743" s="355"/>
      <c r="CL743" s="355"/>
      <c r="CM743" s="355"/>
      <c r="CN743" s="356"/>
    </row>
    <row r="744" spans="2:92" ht="14.4" thickBot="1" x14ac:dyDescent="0.3">
      <c r="B74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4" s="1417"/>
      <c r="D744" s="1418"/>
      <c r="E744" s="1419"/>
      <c r="F744" s="1420" t="e">
        <f>VLOOKUP(TBL5_OptBen[[#This Row],[Option Type (defined list)]],'Option Typs_Grps'!B$2:C$47, 2, FALSE)</f>
        <v>#N/A</v>
      </c>
      <c r="G744" s="1417"/>
      <c r="H744" s="1418"/>
      <c r="I744" s="1421"/>
      <c r="J744" s="1422"/>
      <c r="K744" s="1423"/>
      <c r="L744" s="366"/>
      <c r="M744" s="366"/>
      <c r="N744" s="366"/>
      <c r="O744" s="1552"/>
      <c r="P744" s="1553"/>
      <c r="Q744" s="1554"/>
      <c r="R744" s="1392"/>
      <c r="S744" s="367"/>
      <c r="T744" s="367"/>
      <c r="U744" s="367"/>
      <c r="V744" s="367"/>
      <c r="W744" s="367"/>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c r="AS744" s="367"/>
      <c r="AT744" s="367"/>
      <c r="AU744" s="367"/>
      <c r="AV744" s="367"/>
      <c r="AW744" s="367"/>
      <c r="AX744" s="367"/>
      <c r="AY744" s="367"/>
      <c r="AZ744" s="367"/>
      <c r="BA744" s="367"/>
      <c r="BB744" s="367"/>
      <c r="BC744" s="367"/>
      <c r="BD744" s="367"/>
      <c r="BE744" s="367"/>
      <c r="BF744" s="367"/>
      <c r="BG744" s="367"/>
      <c r="BH744" s="367"/>
      <c r="BI744" s="367"/>
      <c r="BJ744" s="367"/>
      <c r="BK744" s="367"/>
      <c r="BL744" s="367"/>
      <c r="BM744" s="367"/>
      <c r="BN744" s="367"/>
      <c r="BO744" s="367"/>
      <c r="BP744" s="368"/>
      <c r="BQ744" s="355"/>
      <c r="BR744" s="355"/>
      <c r="BS744" s="355"/>
      <c r="BT744" s="355"/>
      <c r="BU744" s="355"/>
      <c r="BV744" s="355"/>
      <c r="BW744" s="355"/>
      <c r="BX744" s="355"/>
      <c r="BY744" s="355"/>
      <c r="BZ744" s="355"/>
      <c r="CA744" s="355"/>
      <c r="CB744" s="355"/>
      <c r="CC744" s="355"/>
      <c r="CD744" s="355"/>
      <c r="CE744" s="355"/>
      <c r="CF744" s="355"/>
      <c r="CG744" s="355"/>
      <c r="CH744" s="355"/>
      <c r="CI744" s="355"/>
      <c r="CJ744" s="355"/>
      <c r="CK744" s="355"/>
      <c r="CL744" s="355"/>
      <c r="CM744" s="355"/>
      <c r="CN744" s="356"/>
    </row>
    <row r="745" spans="2:92" ht="14.4" thickBot="1" x14ac:dyDescent="0.3">
      <c r="B74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5" s="1417"/>
      <c r="D745" s="1418"/>
      <c r="E745" s="1419"/>
      <c r="F745" s="1420" t="e">
        <f>VLOOKUP(TBL5_OptBen[[#This Row],[Option Type (defined list)]],'Option Typs_Grps'!B$2:C$47, 2, FALSE)</f>
        <v>#N/A</v>
      </c>
      <c r="G745" s="1417"/>
      <c r="H745" s="1418"/>
      <c r="I745" s="1421"/>
      <c r="J745" s="1422"/>
      <c r="K745" s="1423"/>
      <c r="L745" s="366"/>
      <c r="M745" s="366"/>
      <c r="N745" s="366"/>
      <c r="O745" s="1552"/>
      <c r="P745" s="1553"/>
      <c r="Q745" s="1554"/>
      <c r="R745" s="1392"/>
      <c r="S745" s="367"/>
      <c r="T745" s="367"/>
      <c r="U745" s="367"/>
      <c r="V745" s="367"/>
      <c r="W745" s="367"/>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c r="AS745" s="367"/>
      <c r="AT745" s="367"/>
      <c r="AU745" s="367"/>
      <c r="AV745" s="367"/>
      <c r="AW745" s="367"/>
      <c r="AX745" s="367"/>
      <c r="AY745" s="367"/>
      <c r="AZ745" s="367"/>
      <c r="BA745" s="367"/>
      <c r="BB745" s="367"/>
      <c r="BC745" s="367"/>
      <c r="BD745" s="367"/>
      <c r="BE745" s="367"/>
      <c r="BF745" s="367"/>
      <c r="BG745" s="367"/>
      <c r="BH745" s="367"/>
      <c r="BI745" s="367"/>
      <c r="BJ745" s="367"/>
      <c r="BK745" s="367"/>
      <c r="BL745" s="367"/>
      <c r="BM745" s="367"/>
      <c r="BN745" s="367"/>
      <c r="BO745" s="367"/>
      <c r="BP745" s="368"/>
      <c r="BQ745" s="355"/>
      <c r="BR745" s="355"/>
      <c r="BS745" s="355"/>
      <c r="BT745" s="355"/>
      <c r="BU745" s="355"/>
      <c r="BV745" s="355"/>
      <c r="BW745" s="355"/>
      <c r="BX745" s="355"/>
      <c r="BY745" s="355"/>
      <c r="BZ745" s="355"/>
      <c r="CA745" s="355"/>
      <c r="CB745" s="355"/>
      <c r="CC745" s="355"/>
      <c r="CD745" s="355"/>
      <c r="CE745" s="355"/>
      <c r="CF745" s="355"/>
      <c r="CG745" s="355"/>
      <c r="CH745" s="355"/>
      <c r="CI745" s="355"/>
      <c r="CJ745" s="355"/>
      <c r="CK745" s="355"/>
      <c r="CL745" s="355"/>
      <c r="CM745" s="355"/>
      <c r="CN745" s="356"/>
    </row>
    <row r="746" spans="2:92" ht="14.4" thickBot="1" x14ac:dyDescent="0.3">
      <c r="B74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6" s="1417"/>
      <c r="D746" s="1418"/>
      <c r="E746" s="1419"/>
      <c r="F746" s="1420" t="e">
        <f>VLOOKUP(TBL5_OptBen[[#This Row],[Option Type (defined list)]],'Option Typs_Grps'!B$2:C$47, 2, FALSE)</f>
        <v>#N/A</v>
      </c>
      <c r="G746" s="1417"/>
      <c r="H746" s="1418"/>
      <c r="I746" s="1421"/>
      <c r="J746" s="1422"/>
      <c r="K746" s="1423"/>
      <c r="L746" s="366"/>
      <c r="M746" s="366"/>
      <c r="N746" s="366"/>
      <c r="O746" s="1552"/>
      <c r="P746" s="1553"/>
      <c r="Q746" s="1554"/>
      <c r="R746" s="1392"/>
      <c r="S746" s="367"/>
      <c r="T746" s="367"/>
      <c r="U746" s="367"/>
      <c r="V746" s="367"/>
      <c r="W746" s="367"/>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c r="AS746" s="367"/>
      <c r="AT746" s="367"/>
      <c r="AU746" s="367"/>
      <c r="AV746" s="367"/>
      <c r="AW746" s="367"/>
      <c r="AX746" s="367"/>
      <c r="AY746" s="367"/>
      <c r="AZ746" s="367"/>
      <c r="BA746" s="367"/>
      <c r="BB746" s="367"/>
      <c r="BC746" s="367"/>
      <c r="BD746" s="367"/>
      <c r="BE746" s="367"/>
      <c r="BF746" s="367"/>
      <c r="BG746" s="367"/>
      <c r="BH746" s="367"/>
      <c r="BI746" s="367"/>
      <c r="BJ746" s="367"/>
      <c r="BK746" s="367"/>
      <c r="BL746" s="367"/>
      <c r="BM746" s="367"/>
      <c r="BN746" s="367"/>
      <c r="BO746" s="367"/>
      <c r="BP746" s="368"/>
      <c r="BQ746" s="355"/>
      <c r="BR746" s="355"/>
      <c r="BS746" s="355"/>
      <c r="BT746" s="355"/>
      <c r="BU746" s="355"/>
      <c r="BV746" s="355"/>
      <c r="BW746" s="355"/>
      <c r="BX746" s="355"/>
      <c r="BY746" s="355"/>
      <c r="BZ746" s="355"/>
      <c r="CA746" s="355"/>
      <c r="CB746" s="355"/>
      <c r="CC746" s="355"/>
      <c r="CD746" s="355"/>
      <c r="CE746" s="355"/>
      <c r="CF746" s="355"/>
      <c r="CG746" s="355"/>
      <c r="CH746" s="355"/>
      <c r="CI746" s="355"/>
      <c r="CJ746" s="355"/>
      <c r="CK746" s="355"/>
      <c r="CL746" s="355"/>
      <c r="CM746" s="355"/>
      <c r="CN746" s="356"/>
    </row>
    <row r="747" spans="2:92" ht="14.4" thickBot="1" x14ac:dyDescent="0.3">
      <c r="B74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7" s="1417"/>
      <c r="D747" s="1418"/>
      <c r="E747" s="1419"/>
      <c r="F747" s="1420" t="e">
        <f>VLOOKUP(TBL5_OptBen[[#This Row],[Option Type (defined list)]],'Option Typs_Grps'!B$2:C$47, 2, FALSE)</f>
        <v>#N/A</v>
      </c>
      <c r="G747" s="1417"/>
      <c r="H747" s="1418"/>
      <c r="I747" s="1421"/>
      <c r="J747" s="1422"/>
      <c r="K747" s="1423"/>
      <c r="L747" s="366"/>
      <c r="M747" s="366"/>
      <c r="N747" s="366"/>
      <c r="O747" s="1552"/>
      <c r="P747" s="1553"/>
      <c r="Q747" s="1554"/>
      <c r="R747" s="1392"/>
      <c r="S747" s="367"/>
      <c r="T747" s="367"/>
      <c r="U747" s="367"/>
      <c r="V747" s="367"/>
      <c r="W747" s="367"/>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c r="AS747" s="367"/>
      <c r="AT747" s="367"/>
      <c r="AU747" s="367"/>
      <c r="AV747" s="367"/>
      <c r="AW747" s="367"/>
      <c r="AX747" s="367"/>
      <c r="AY747" s="367"/>
      <c r="AZ747" s="367"/>
      <c r="BA747" s="367"/>
      <c r="BB747" s="367"/>
      <c r="BC747" s="367"/>
      <c r="BD747" s="367"/>
      <c r="BE747" s="367"/>
      <c r="BF747" s="367"/>
      <c r="BG747" s="367"/>
      <c r="BH747" s="367"/>
      <c r="BI747" s="367"/>
      <c r="BJ747" s="367"/>
      <c r="BK747" s="367"/>
      <c r="BL747" s="367"/>
      <c r="BM747" s="367"/>
      <c r="BN747" s="367"/>
      <c r="BO747" s="367"/>
      <c r="BP747" s="368"/>
      <c r="BQ747" s="355"/>
      <c r="BR747" s="355"/>
      <c r="BS747" s="355"/>
      <c r="BT747" s="355"/>
      <c r="BU747" s="355"/>
      <c r="BV747" s="355"/>
      <c r="BW747" s="355"/>
      <c r="BX747" s="355"/>
      <c r="BY747" s="355"/>
      <c r="BZ747" s="355"/>
      <c r="CA747" s="355"/>
      <c r="CB747" s="355"/>
      <c r="CC747" s="355"/>
      <c r="CD747" s="355"/>
      <c r="CE747" s="355"/>
      <c r="CF747" s="355"/>
      <c r="CG747" s="355"/>
      <c r="CH747" s="355"/>
      <c r="CI747" s="355"/>
      <c r="CJ747" s="355"/>
      <c r="CK747" s="355"/>
      <c r="CL747" s="355"/>
      <c r="CM747" s="355"/>
      <c r="CN747" s="356"/>
    </row>
    <row r="748" spans="2:92" ht="14.4" thickBot="1" x14ac:dyDescent="0.3">
      <c r="B74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8" s="1417"/>
      <c r="D748" s="1418"/>
      <c r="E748" s="1419"/>
      <c r="F748" s="1420" t="e">
        <f>VLOOKUP(TBL5_OptBen[[#This Row],[Option Type (defined list)]],'Option Typs_Grps'!B$2:C$47, 2, FALSE)</f>
        <v>#N/A</v>
      </c>
      <c r="G748" s="1417"/>
      <c r="H748" s="1418"/>
      <c r="I748" s="1421"/>
      <c r="J748" s="1422"/>
      <c r="K748" s="1423"/>
      <c r="L748" s="366"/>
      <c r="M748" s="366"/>
      <c r="N748" s="366"/>
      <c r="O748" s="1552"/>
      <c r="P748" s="1553"/>
      <c r="Q748" s="1554"/>
      <c r="R748" s="1392"/>
      <c r="S748" s="367"/>
      <c r="T748" s="367"/>
      <c r="U748" s="367"/>
      <c r="V748" s="367"/>
      <c r="W748" s="367"/>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c r="AS748" s="367"/>
      <c r="AT748" s="367"/>
      <c r="AU748" s="367"/>
      <c r="AV748" s="367"/>
      <c r="AW748" s="367"/>
      <c r="AX748" s="367"/>
      <c r="AY748" s="367"/>
      <c r="AZ748" s="367"/>
      <c r="BA748" s="367"/>
      <c r="BB748" s="367"/>
      <c r="BC748" s="367"/>
      <c r="BD748" s="367"/>
      <c r="BE748" s="367"/>
      <c r="BF748" s="367"/>
      <c r="BG748" s="367"/>
      <c r="BH748" s="367"/>
      <c r="BI748" s="367"/>
      <c r="BJ748" s="367"/>
      <c r="BK748" s="367"/>
      <c r="BL748" s="367"/>
      <c r="BM748" s="367"/>
      <c r="BN748" s="367"/>
      <c r="BO748" s="367"/>
      <c r="BP748" s="368"/>
      <c r="BQ748" s="355"/>
      <c r="BR748" s="355"/>
      <c r="BS748" s="355"/>
      <c r="BT748" s="355"/>
      <c r="BU748" s="355"/>
      <c r="BV748" s="355"/>
      <c r="BW748" s="355"/>
      <c r="BX748" s="355"/>
      <c r="BY748" s="355"/>
      <c r="BZ748" s="355"/>
      <c r="CA748" s="355"/>
      <c r="CB748" s="355"/>
      <c r="CC748" s="355"/>
      <c r="CD748" s="355"/>
      <c r="CE748" s="355"/>
      <c r="CF748" s="355"/>
      <c r="CG748" s="355"/>
      <c r="CH748" s="355"/>
      <c r="CI748" s="355"/>
      <c r="CJ748" s="355"/>
      <c r="CK748" s="355"/>
      <c r="CL748" s="355"/>
      <c r="CM748" s="355"/>
      <c r="CN748" s="356"/>
    </row>
    <row r="749" spans="2:92" ht="14.4" thickBot="1" x14ac:dyDescent="0.3">
      <c r="B74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49" s="1417"/>
      <c r="D749" s="1418"/>
      <c r="E749" s="1419"/>
      <c r="F749" s="1420" t="e">
        <f>VLOOKUP(TBL5_OptBen[[#This Row],[Option Type (defined list)]],'Option Typs_Grps'!B$2:C$47, 2, FALSE)</f>
        <v>#N/A</v>
      </c>
      <c r="G749" s="1417"/>
      <c r="H749" s="1418"/>
      <c r="I749" s="1421"/>
      <c r="J749" s="1422"/>
      <c r="K749" s="1423"/>
      <c r="L749" s="366"/>
      <c r="M749" s="366"/>
      <c r="N749" s="366"/>
      <c r="O749" s="1552"/>
      <c r="P749" s="1553"/>
      <c r="Q749" s="1554"/>
      <c r="R749" s="1392"/>
      <c r="S749" s="367"/>
      <c r="T749" s="367"/>
      <c r="U749" s="367"/>
      <c r="V749" s="367"/>
      <c r="W749" s="367"/>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c r="AS749" s="367"/>
      <c r="AT749" s="367"/>
      <c r="AU749" s="367"/>
      <c r="AV749" s="367"/>
      <c r="AW749" s="367"/>
      <c r="AX749" s="367"/>
      <c r="AY749" s="367"/>
      <c r="AZ749" s="367"/>
      <c r="BA749" s="367"/>
      <c r="BB749" s="367"/>
      <c r="BC749" s="367"/>
      <c r="BD749" s="367"/>
      <c r="BE749" s="367"/>
      <c r="BF749" s="367"/>
      <c r="BG749" s="367"/>
      <c r="BH749" s="367"/>
      <c r="BI749" s="367"/>
      <c r="BJ749" s="367"/>
      <c r="BK749" s="367"/>
      <c r="BL749" s="367"/>
      <c r="BM749" s="367"/>
      <c r="BN749" s="367"/>
      <c r="BO749" s="367"/>
      <c r="BP749" s="368"/>
      <c r="BQ749" s="355"/>
      <c r="BR749" s="355"/>
      <c r="BS749" s="355"/>
      <c r="BT749" s="355"/>
      <c r="BU749" s="355"/>
      <c r="BV749" s="355"/>
      <c r="BW749" s="355"/>
      <c r="BX749" s="355"/>
      <c r="BY749" s="355"/>
      <c r="BZ749" s="355"/>
      <c r="CA749" s="355"/>
      <c r="CB749" s="355"/>
      <c r="CC749" s="355"/>
      <c r="CD749" s="355"/>
      <c r="CE749" s="355"/>
      <c r="CF749" s="355"/>
      <c r="CG749" s="355"/>
      <c r="CH749" s="355"/>
      <c r="CI749" s="355"/>
      <c r="CJ749" s="355"/>
      <c r="CK749" s="355"/>
      <c r="CL749" s="355"/>
      <c r="CM749" s="355"/>
      <c r="CN749" s="356"/>
    </row>
    <row r="750" spans="2:92" ht="14.4" thickBot="1" x14ac:dyDescent="0.3">
      <c r="B75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0" s="1417"/>
      <c r="D750" s="1418"/>
      <c r="E750" s="1419"/>
      <c r="F750" s="1420" t="e">
        <f>VLOOKUP(TBL5_OptBen[[#This Row],[Option Type (defined list)]],'Option Typs_Grps'!B$2:C$47, 2, FALSE)</f>
        <v>#N/A</v>
      </c>
      <c r="G750" s="1417"/>
      <c r="H750" s="1418"/>
      <c r="I750" s="1421"/>
      <c r="J750" s="1422"/>
      <c r="K750" s="1423"/>
      <c r="L750" s="366"/>
      <c r="M750" s="366"/>
      <c r="N750" s="366"/>
      <c r="O750" s="1552"/>
      <c r="P750" s="1553"/>
      <c r="Q750" s="1554"/>
      <c r="R750" s="1392"/>
      <c r="S750" s="367"/>
      <c r="T750" s="367"/>
      <c r="U750" s="367"/>
      <c r="V750" s="367"/>
      <c r="W750" s="367"/>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c r="AS750" s="367"/>
      <c r="AT750" s="367"/>
      <c r="AU750" s="367"/>
      <c r="AV750" s="367"/>
      <c r="AW750" s="367"/>
      <c r="AX750" s="367"/>
      <c r="AY750" s="367"/>
      <c r="AZ750" s="367"/>
      <c r="BA750" s="367"/>
      <c r="BB750" s="367"/>
      <c r="BC750" s="367"/>
      <c r="BD750" s="367"/>
      <c r="BE750" s="367"/>
      <c r="BF750" s="367"/>
      <c r="BG750" s="367"/>
      <c r="BH750" s="367"/>
      <c r="BI750" s="367"/>
      <c r="BJ750" s="367"/>
      <c r="BK750" s="367"/>
      <c r="BL750" s="367"/>
      <c r="BM750" s="367"/>
      <c r="BN750" s="367"/>
      <c r="BO750" s="367"/>
      <c r="BP750" s="368"/>
      <c r="BQ750" s="355"/>
      <c r="BR750" s="355"/>
      <c r="BS750" s="355"/>
      <c r="BT750" s="355"/>
      <c r="BU750" s="355"/>
      <c r="BV750" s="355"/>
      <c r="BW750" s="355"/>
      <c r="BX750" s="355"/>
      <c r="BY750" s="355"/>
      <c r="BZ750" s="355"/>
      <c r="CA750" s="355"/>
      <c r="CB750" s="355"/>
      <c r="CC750" s="355"/>
      <c r="CD750" s="355"/>
      <c r="CE750" s="355"/>
      <c r="CF750" s="355"/>
      <c r="CG750" s="355"/>
      <c r="CH750" s="355"/>
      <c r="CI750" s="355"/>
      <c r="CJ750" s="355"/>
      <c r="CK750" s="355"/>
      <c r="CL750" s="355"/>
      <c r="CM750" s="355"/>
      <c r="CN750" s="356"/>
    </row>
    <row r="751" spans="2:92" ht="14.4" thickBot="1" x14ac:dyDescent="0.3">
      <c r="B75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1" s="1417"/>
      <c r="D751" s="1418"/>
      <c r="E751" s="1419"/>
      <c r="F751" s="1420" t="e">
        <f>VLOOKUP(TBL5_OptBen[[#This Row],[Option Type (defined list)]],'Option Typs_Grps'!B$2:C$47, 2, FALSE)</f>
        <v>#N/A</v>
      </c>
      <c r="G751" s="1417"/>
      <c r="H751" s="1418"/>
      <c r="I751" s="1421"/>
      <c r="J751" s="1422"/>
      <c r="K751" s="1423"/>
      <c r="L751" s="366"/>
      <c r="M751" s="366"/>
      <c r="N751" s="366"/>
      <c r="O751" s="1552"/>
      <c r="P751" s="1553"/>
      <c r="Q751" s="1554"/>
      <c r="R751" s="1392"/>
      <c r="S751" s="367"/>
      <c r="T751" s="367"/>
      <c r="U751" s="367"/>
      <c r="V751" s="367"/>
      <c r="W751" s="367"/>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c r="AS751" s="367"/>
      <c r="AT751" s="367"/>
      <c r="AU751" s="367"/>
      <c r="AV751" s="367"/>
      <c r="AW751" s="367"/>
      <c r="AX751" s="367"/>
      <c r="AY751" s="367"/>
      <c r="AZ751" s="367"/>
      <c r="BA751" s="367"/>
      <c r="BB751" s="367"/>
      <c r="BC751" s="367"/>
      <c r="BD751" s="367"/>
      <c r="BE751" s="367"/>
      <c r="BF751" s="367"/>
      <c r="BG751" s="367"/>
      <c r="BH751" s="367"/>
      <c r="BI751" s="367"/>
      <c r="BJ751" s="367"/>
      <c r="BK751" s="367"/>
      <c r="BL751" s="367"/>
      <c r="BM751" s="367"/>
      <c r="BN751" s="367"/>
      <c r="BO751" s="367"/>
      <c r="BP751" s="368"/>
      <c r="BQ751" s="355"/>
      <c r="BR751" s="355"/>
      <c r="BS751" s="355"/>
      <c r="BT751" s="355"/>
      <c r="BU751" s="355"/>
      <c r="BV751" s="355"/>
      <c r="BW751" s="355"/>
      <c r="BX751" s="355"/>
      <c r="BY751" s="355"/>
      <c r="BZ751" s="355"/>
      <c r="CA751" s="355"/>
      <c r="CB751" s="355"/>
      <c r="CC751" s="355"/>
      <c r="CD751" s="355"/>
      <c r="CE751" s="355"/>
      <c r="CF751" s="355"/>
      <c r="CG751" s="355"/>
      <c r="CH751" s="355"/>
      <c r="CI751" s="355"/>
      <c r="CJ751" s="355"/>
      <c r="CK751" s="355"/>
      <c r="CL751" s="355"/>
      <c r="CM751" s="355"/>
      <c r="CN751" s="356"/>
    </row>
    <row r="752" spans="2:92" ht="14.4" thickBot="1" x14ac:dyDescent="0.3">
      <c r="B75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2" s="1417"/>
      <c r="D752" s="1418"/>
      <c r="E752" s="1419"/>
      <c r="F752" s="1420" t="e">
        <f>VLOOKUP(TBL5_OptBen[[#This Row],[Option Type (defined list)]],'Option Typs_Grps'!B$2:C$47, 2, FALSE)</f>
        <v>#N/A</v>
      </c>
      <c r="G752" s="1417"/>
      <c r="H752" s="1418"/>
      <c r="I752" s="1421"/>
      <c r="J752" s="1422"/>
      <c r="K752" s="1423"/>
      <c r="L752" s="366"/>
      <c r="M752" s="366"/>
      <c r="N752" s="366"/>
      <c r="O752" s="1552"/>
      <c r="P752" s="1553"/>
      <c r="Q752" s="1554"/>
      <c r="R752" s="1392"/>
      <c r="S752" s="367"/>
      <c r="T752" s="367"/>
      <c r="U752" s="367"/>
      <c r="V752" s="367"/>
      <c r="W752" s="367"/>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c r="AS752" s="367"/>
      <c r="AT752" s="367"/>
      <c r="AU752" s="367"/>
      <c r="AV752" s="367"/>
      <c r="AW752" s="367"/>
      <c r="AX752" s="367"/>
      <c r="AY752" s="367"/>
      <c r="AZ752" s="367"/>
      <c r="BA752" s="367"/>
      <c r="BB752" s="367"/>
      <c r="BC752" s="367"/>
      <c r="BD752" s="367"/>
      <c r="BE752" s="367"/>
      <c r="BF752" s="367"/>
      <c r="BG752" s="367"/>
      <c r="BH752" s="367"/>
      <c r="BI752" s="367"/>
      <c r="BJ752" s="367"/>
      <c r="BK752" s="367"/>
      <c r="BL752" s="367"/>
      <c r="BM752" s="367"/>
      <c r="BN752" s="367"/>
      <c r="BO752" s="367"/>
      <c r="BP752" s="368"/>
      <c r="BQ752" s="355"/>
      <c r="BR752" s="355"/>
      <c r="BS752" s="355"/>
      <c r="BT752" s="355"/>
      <c r="BU752" s="355"/>
      <c r="BV752" s="355"/>
      <c r="BW752" s="355"/>
      <c r="BX752" s="355"/>
      <c r="BY752" s="355"/>
      <c r="BZ752" s="355"/>
      <c r="CA752" s="355"/>
      <c r="CB752" s="355"/>
      <c r="CC752" s="355"/>
      <c r="CD752" s="355"/>
      <c r="CE752" s="355"/>
      <c r="CF752" s="355"/>
      <c r="CG752" s="355"/>
      <c r="CH752" s="355"/>
      <c r="CI752" s="355"/>
      <c r="CJ752" s="355"/>
      <c r="CK752" s="355"/>
      <c r="CL752" s="355"/>
      <c r="CM752" s="355"/>
      <c r="CN752" s="356"/>
    </row>
    <row r="753" spans="2:92" ht="14.4" thickBot="1" x14ac:dyDescent="0.3">
      <c r="B75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3" s="1417"/>
      <c r="D753" s="1418"/>
      <c r="E753" s="1419"/>
      <c r="F753" s="1420" t="e">
        <f>VLOOKUP(TBL5_OptBen[[#This Row],[Option Type (defined list)]],'Option Typs_Grps'!B$2:C$47, 2, FALSE)</f>
        <v>#N/A</v>
      </c>
      <c r="G753" s="1417"/>
      <c r="H753" s="1418"/>
      <c r="I753" s="1421"/>
      <c r="J753" s="1422"/>
      <c r="K753" s="1423"/>
      <c r="L753" s="366"/>
      <c r="M753" s="366"/>
      <c r="N753" s="366"/>
      <c r="O753" s="1552"/>
      <c r="P753" s="1553"/>
      <c r="Q753" s="1554"/>
      <c r="R753" s="1392"/>
      <c r="S753" s="367"/>
      <c r="T753" s="367"/>
      <c r="U753" s="367"/>
      <c r="V753" s="367"/>
      <c r="W753" s="367"/>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c r="AS753" s="367"/>
      <c r="AT753" s="367"/>
      <c r="AU753" s="367"/>
      <c r="AV753" s="367"/>
      <c r="AW753" s="367"/>
      <c r="AX753" s="367"/>
      <c r="AY753" s="367"/>
      <c r="AZ753" s="367"/>
      <c r="BA753" s="367"/>
      <c r="BB753" s="367"/>
      <c r="BC753" s="367"/>
      <c r="BD753" s="367"/>
      <c r="BE753" s="367"/>
      <c r="BF753" s="367"/>
      <c r="BG753" s="367"/>
      <c r="BH753" s="367"/>
      <c r="BI753" s="367"/>
      <c r="BJ753" s="367"/>
      <c r="BK753" s="367"/>
      <c r="BL753" s="367"/>
      <c r="BM753" s="367"/>
      <c r="BN753" s="367"/>
      <c r="BO753" s="367"/>
      <c r="BP753" s="368"/>
      <c r="BQ753" s="355"/>
      <c r="BR753" s="355"/>
      <c r="BS753" s="355"/>
      <c r="BT753" s="355"/>
      <c r="BU753" s="355"/>
      <c r="BV753" s="355"/>
      <c r="BW753" s="355"/>
      <c r="BX753" s="355"/>
      <c r="BY753" s="355"/>
      <c r="BZ753" s="355"/>
      <c r="CA753" s="355"/>
      <c r="CB753" s="355"/>
      <c r="CC753" s="355"/>
      <c r="CD753" s="355"/>
      <c r="CE753" s="355"/>
      <c r="CF753" s="355"/>
      <c r="CG753" s="355"/>
      <c r="CH753" s="355"/>
      <c r="CI753" s="355"/>
      <c r="CJ753" s="355"/>
      <c r="CK753" s="355"/>
      <c r="CL753" s="355"/>
      <c r="CM753" s="355"/>
      <c r="CN753" s="356"/>
    </row>
    <row r="754" spans="2:92" ht="14.4" thickBot="1" x14ac:dyDescent="0.3">
      <c r="B75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4" s="1417"/>
      <c r="D754" s="1418"/>
      <c r="E754" s="1419"/>
      <c r="F754" s="1420" t="e">
        <f>VLOOKUP(TBL5_OptBen[[#This Row],[Option Type (defined list)]],'Option Typs_Grps'!B$2:C$47, 2, FALSE)</f>
        <v>#N/A</v>
      </c>
      <c r="G754" s="1417"/>
      <c r="H754" s="1418"/>
      <c r="I754" s="1421"/>
      <c r="J754" s="1422"/>
      <c r="K754" s="1423"/>
      <c r="L754" s="366"/>
      <c r="M754" s="366"/>
      <c r="N754" s="366"/>
      <c r="O754" s="1552"/>
      <c r="P754" s="1553"/>
      <c r="Q754" s="1554"/>
      <c r="R754" s="1392"/>
      <c r="S754" s="367"/>
      <c r="T754" s="367"/>
      <c r="U754" s="367"/>
      <c r="V754" s="367"/>
      <c r="W754" s="367"/>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c r="AS754" s="367"/>
      <c r="AT754" s="367"/>
      <c r="AU754" s="367"/>
      <c r="AV754" s="367"/>
      <c r="AW754" s="367"/>
      <c r="AX754" s="367"/>
      <c r="AY754" s="367"/>
      <c r="AZ754" s="367"/>
      <c r="BA754" s="367"/>
      <c r="BB754" s="367"/>
      <c r="BC754" s="367"/>
      <c r="BD754" s="367"/>
      <c r="BE754" s="367"/>
      <c r="BF754" s="367"/>
      <c r="BG754" s="367"/>
      <c r="BH754" s="367"/>
      <c r="BI754" s="367"/>
      <c r="BJ754" s="367"/>
      <c r="BK754" s="367"/>
      <c r="BL754" s="367"/>
      <c r="BM754" s="367"/>
      <c r="BN754" s="367"/>
      <c r="BO754" s="367"/>
      <c r="BP754" s="368"/>
      <c r="BQ754" s="355"/>
      <c r="BR754" s="355"/>
      <c r="BS754" s="355"/>
      <c r="BT754" s="355"/>
      <c r="BU754" s="355"/>
      <c r="BV754" s="355"/>
      <c r="BW754" s="355"/>
      <c r="BX754" s="355"/>
      <c r="BY754" s="355"/>
      <c r="BZ754" s="355"/>
      <c r="CA754" s="355"/>
      <c r="CB754" s="355"/>
      <c r="CC754" s="355"/>
      <c r="CD754" s="355"/>
      <c r="CE754" s="355"/>
      <c r="CF754" s="355"/>
      <c r="CG754" s="355"/>
      <c r="CH754" s="355"/>
      <c r="CI754" s="355"/>
      <c r="CJ754" s="355"/>
      <c r="CK754" s="355"/>
      <c r="CL754" s="355"/>
      <c r="CM754" s="355"/>
      <c r="CN754" s="356"/>
    </row>
    <row r="755" spans="2:92" ht="14.4" thickBot="1" x14ac:dyDescent="0.3">
      <c r="B75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5" s="1417"/>
      <c r="D755" s="1418"/>
      <c r="E755" s="1419"/>
      <c r="F755" s="1420" t="e">
        <f>VLOOKUP(TBL5_OptBen[[#This Row],[Option Type (defined list)]],'Option Typs_Grps'!B$2:C$47, 2, FALSE)</f>
        <v>#N/A</v>
      </c>
      <c r="G755" s="1417"/>
      <c r="H755" s="1418"/>
      <c r="I755" s="1421"/>
      <c r="J755" s="1422"/>
      <c r="K755" s="1423"/>
      <c r="L755" s="366"/>
      <c r="M755" s="366"/>
      <c r="N755" s="366"/>
      <c r="O755" s="1552"/>
      <c r="P755" s="1553"/>
      <c r="Q755" s="1554"/>
      <c r="R755" s="1392"/>
      <c r="S755" s="367"/>
      <c r="T755" s="367"/>
      <c r="U755" s="367"/>
      <c r="V755" s="367"/>
      <c r="W755" s="367"/>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c r="AS755" s="367"/>
      <c r="AT755" s="367"/>
      <c r="AU755" s="367"/>
      <c r="AV755" s="367"/>
      <c r="AW755" s="367"/>
      <c r="AX755" s="367"/>
      <c r="AY755" s="367"/>
      <c r="AZ755" s="367"/>
      <c r="BA755" s="367"/>
      <c r="BB755" s="367"/>
      <c r="BC755" s="367"/>
      <c r="BD755" s="367"/>
      <c r="BE755" s="367"/>
      <c r="BF755" s="367"/>
      <c r="BG755" s="367"/>
      <c r="BH755" s="367"/>
      <c r="BI755" s="367"/>
      <c r="BJ755" s="367"/>
      <c r="BK755" s="367"/>
      <c r="BL755" s="367"/>
      <c r="BM755" s="367"/>
      <c r="BN755" s="367"/>
      <c r="BO755" s="367"/>
      <c r="BP755" s="368"/>
      <c r="BQ755" s="355"/>
      <c r="BR755" s="355"/>
      <c r="BS755" s="355"/>
      <c r="BT755" s="355"/>
      <c r="BU755" s="355"/>
      <c r="BV755" s="355"/>
      <c r="BW755" s="355"/>
      <c r="BX755" s="355"/>
      <c r="BY755" s="355"/>
      <c r="BZ755" s="355"/>
      <c r="CA755" s="355"/>
      <c r="CB755" s="355"/>
      <c r="CC755" s="355"/>
      <c r="CD755" s="355"/>
      <c r="CE755" s="355"/>
      <c r="CF755" s="355"/>
      <c r="CG755" s="355"/>
      <c r="CH755" s="355"/>
      <c r="CI755" s="355"/>
      <c r="CJ755" s="355"/>
      <c r="CK755" s="355"/>
      <c r="CL755" s="355"/>
      <c r="CM755" s="355"/>
      <c r="CN755" s="356"/>
    </row>
    <row r="756" spans="2:92" ht="14.4" thickBot="1" x14ac:dyDescent="0.3">
      <c r="B75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6" s="1417"/>
      <c r="D756" s="1418"/>
      <c r="E756" s="1419"/>
      <c r="F756" s="1420" t="e">
        <f>VLOOKUP(TBL5_OptBen[[#This Row],[Option Type (defined list)]],'Option Typs_Grps'!B$2:C$47, 2, FALSE)</f>
        <v>#N/A</v>
      </c>
      <c r="G756" s="1417"/>
      <c r="H756" s="1418"/>
      <c r="I756" s="1421"/>
      <c r="J756" s="1422"/>
      <c r="K756" s="1423"/>
      <c r="L756" s="366"/>
      <c r="M756" s="366"/>
      <c r="N756" s="366"/>
      <c r="O756" s="1552"/>
      <c r="P756" s="1553"/>
      <c r="Q756" s="1554"/>
      <c r="R756" s="1392"/>
      <c r="S756" s="367"/>
      <c r="T756" s="367"/>
      <c r="U756" s="367"/>
      <c r="V756" s="367"/>
      <c r="W756" s="367"/>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c r="AS756" s="367"/>
      <c r="AT756" s="367"/>
      <c r="AU756" s="367"/>
      <c r="AV756" s="367"/>
      <c r="AW756" s="367"/>
      <c r="AX756" s="367"/>
      <c r="AY756" s="367"/>
      <c r="AZ756" s="367"/>
      <c r="BA756" s="367"/>
      <c r="BB756" s="367"/>
      <c r="BC756" s="367"/>
      <c r="BD756" s="367"/>
      <c r="BE756" s="367"/>
      <c r="BF756" s="367"/>
      <c r="BG756" s="367"/>
      <c r="BH756" s="367"/>
      <c r="BI756" s="367"/>
      <c r="BJ756" s="367"/>
      <c r="BK756" s="367"/>
      <c r="BL756" s="367"/>
      <c r="BM756" s="367"/>
      <c r="BN756" s="367"/>
      <c r="BO756" s="367"/>
      <c r="BP756" s="368"/>
      <c r="BQ756" s="355"/>
      <c r="BR756" s="355"/>
      <c r="BS756" s="355"/>
      <c r="BT756" s="355"/>
      <c r="BU756" s="355"/>
      <c r="BV756" s="355"/>
      <c r="BW756" s="355"/>
      <c r="BX756" s="355"/>
      <c r="BY756" s="355"/>
      <c r="BZ756" s="355"/>
      <c r="CA756" s="355"/>
      <c r="CB756" s="355"/>
      <c r="CC756" s="355"/>
      <c r="CD756" s="355"/>
      <c r="CE756" s="355"/>
      <c r="CF756" s="355"/>
      <c r="CG756" s="355"/>
      <c r="CH756" s="355"/>
      <c r="CI756" s="355"/>
      <c r="CJ756" s="355"/>
      <c r="CK756" s="355"/>
      <c r="CL756" s="355"/>
      <c r="CM756" s="355"/>
      <c r="CN756" s="356"/>
    </row>
    <row r="757" spans="2:92" ht="14.4" thickBot="1" x14ac:dyDescent="0.3">
      <c r="B75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7" s="1417"/>
      <c r="D757" s="1418"/>
      <c r="E757" s="1419"/>
      <c r="F757" s="1420" t="e">
        <f>VLOOKUP(TBL5_OptBen[[#This Row],[Option Type (defined list)]],'Option Typs_Grps'!B$2:C$47, 2, FALSE)</f>
        <v>#N/A</v>
      </c>
      <c r="G757" s="1417"/>
      <c r="H757" s="1418"/>
      <c r="I757" s="1421"/>
      <c r="J757" s="1422"/>
      <c r="K757" s="1423"/>
      <c r="L757" s="366"/>
      <c r="M757" s="366"/>
      <c r="N757" s="366"/>
      <c r="O757" s="1552"/>
      <c r="P757" s="1553"/>
      <c r="Q757" s="1554"/>
      <c r="R757" s="1392"/>
      <c r="S757" s="367"/>
      <c r="T757" s="367"/>
      <c r="U757" s="367"/>
      <c r="V757" s="367"/>
      <c r="W757" s="367"/>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c r="AS757" s="367"/>
      <c r="AT757" s="367"/>
      <c r="AU757" s="367"/>
      <c r="AV757" s="367"/>
      <c r="AW757" s="367"/>
      <c r="AX757" s="367"/>
      <c r="AY757" s="367"/>
      <c r="AZ757" s="367"/>
      <c r="BA757" s="367"/>
      <c r="BB757" s="367"/>
      <c r="BC757" s="367"/>
      <c r="BD757" s="367"/>
      <c r="BE757" s="367"/>
      <c r="BF757" s="367"/>
      <c r="BG757" s="367"/>
      <c r="BH757" s="367"/>
      <c r="BI757" s="367"/>
      <c r="BJ757" s="367"/>
      <c r="BK757" s="367"/>
      <c r="BL757" s="367"/>
      <c r="BM757" s="367"/>
      <c r="BN757" s="367"/>
      <c r="BO757" s="367"/>
      <c r="BP757" s="368"/>
      <c r="BQ757" s="355"/>
      <c r="BR757" s="355"/>
      <c r="BS757" s="355"/>
      <c r="BT757" s="355"/>
      <c r="BU757" s="355"/>
      <c r="BV757" s="355"/>
      <c r="BW757" s="355"/>
      <c r="BX757" s="355"/>
      <c r="BY757" s="355"/>
      <c r="BZ757" s="355"/>
      <c r="CA757" s="355"/>
      <c r="CB757" s="355"/>
      <c r="CC757" s="355"/>
      <c r="CD757" s="355"/>
      <c r="CE757" s="355"/>
      <c r="CF757" s="355"/>
      <c r="CG757" s="355"/>
      <c r="CH757" s="355"/>
      <c r="CI757" s="355"/>
      <c r="CJ757" s="355"/>
      <c r="CK757" s="355"/>
      <c r="CL757" s="355"/>
      <c r="CM757" s="355"/>
      <c r="CN757" s="356"/>
    </row>
    <row r="758" spans="2:92" ht="14.4" thickBot="1" x14ac:dyDescent="0.3">
      <c r="B75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8" s="1417"/>
      <c r="D758" s="1418"/>
      <c r="E758" s="1419"/>
      <c r="F758" s="1420" t="e">
        <f>VLOOKUP(TBL5_OptBen[[#This Row],[Option Type (defined list)]],'Option Typs_Grps'!B$2:C$47, 2, FALSE)</f>
        <v>#N/A</v>
      </c>
      <c r="G758" s="1417"/>
      <c r="H758" s="1418"/>
      <c r="I758" s="1421"/>
      <c r="J758" s="1422"/>
      <c r="K758" s="1423"/>
      <c r="L758" s="366"/>
      <c r="M758" s="366"/>
      <c r="N758" s="366"/>
      <c r="O758" s="1552"/>
      <c r="P758" s="1553"/>
      <c r="Q758" s="1554"/>
      <c r="R758" s="1392"/>
      <c r="S758" s="367"/>
      <c r="T758" s="367"/>
      <c r="U758" s="367"/>
      <c r="V758" s="367"/>
      <c r="W758" s="367"/>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c r="AS758" s="367"/>
      <c r="AT758" s="367"/>
      <c r="AU758" s="367"/>
      <c r="AV758" s="367"/>
      <c r="AW758" s="367"/>
      <c r="AX758" s="367"/>
      <c r="AY758" s="367"/>
      <c r="AZ758" s="367"/>
      <c r="BA758" s="367"/>
      <c r="BB758" s="367"/>
      <c r="BC758" s="367"/>
      <c r="BD758" s="367"/>
      <c r="BE758" s="367"/>
      <c r="BF758" s="367"/>
      <c r="BG758" s="367"/>
      <c r="BH758" s="367"/>
      <c r="BI758" s="367"/>
      <c r="BJ758" s="367"/>
      <c r="BK758" s="367"/>
      <c r="BL758" s="367"/>
      <c r="BM758" s="367"/>
      <c r="BN758" s="367"/>
      <c r="BO758" s="367"/>
      <c r="BP758" s="368"/>
      <c r="BQ758" s="355"/>
      <c r="BR758" s="355"/>
      <c r="BS758" s="355"/>
      <c r="BT758" s="355"/>
      <c r="BU758" s="355"/>
      <c r="BV758" s="355"/>
      <c r="BW758" s="355"/>
      <c r="BX758" s="355"/>
      <c r="BY758" s="355"/>
      <c r="BZ758" s="355"/>
      <c r="CA758" s="355"/>
      <c r="CB758" s="355"/>
      <c r="CC758" s="355"/>
      <c r="CD758" s="355"/>
      <c r="CE758" s="355"/>
      <c r="CF758" s="355"/>
      <c r="CG758" s="355"/>
      <c r="CH758" s="355"/>
      <c r="CI758" s="355"/>
      <c r="CJ758" s="355"/>
      <c r="CK758" s="355"/>
      <c r="CL758" s="355"/>
      <c r="CM758" s="355"/>
      <c r="CN758" s="356"/>
    </row>
    <row r="759" spans="2:92" ht="14.4" thickBot="1" x14ac:dyDescent="0.3">
      <c r="B75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59" s="1417"/>
      <c r="D759" s="1418"/>
      <c r="E759" s="1419"/>
      <c r="F759" s="1420" t="e">
        <f>VLOOKUP(TBL5_OptBen[[#This Row],[Option Type (defined list)]],'Option Typs_Grps'!B$2:C$47, 2, FALSE)</f>
        <v>#N/A</v>
      </c>
      <c r="G759" s="1417"/>
      <c r="H759" s="1418"/>
      <c r="I759" s="1421"/>
      <c r="J759" s="1422"/>
      <c r="K759" s="1423"/>
      <c r="L759" s="366"/>
      <c r="M759" s="366"/>
      <c r="N759" s="366"/>
      <c r="O759" s="1552"/>
      <c r="P759" s="1553"/>
      <c r="Q759" s="1554"/>
      <c r="R759" s="1392"/>
      <c r="S759" s="367"/>
      <c r="T759" s="367"/>
      <c r="U759" s="367"/>
      <c r="V759" s="367"/>
      <c r="W759" s="367"/>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c r="AS759" s="367"/>
      <c r="AT759" s="367"/>
      <c r="AU759" s="367"/>
      <c r="AV759" s="367"/>
      <c r="AW759" s="367"/>
      <c r="AX759" s="367"/>
      <c r="AY759" s="367"/>
      <c r="AZ759" s="367"/>
      <c r="BA759" s="367"/>
      <c r="BB759" s="367"/>
      <c r="BC759" s="367"/>
      <c r="BD759" s="367"/>
      <c r="BE759" s="367"/>
      <c r="BF759" s="367"/>
      <c r="BG759" s="367"/>
      <c r="BH759" s="367"/>
      <c r="BI759" s="367"/>
      <c r="BJ759" s="367"/>
      <c r="BK759" s="367"/>
      <c r="BL759" s="367"/>
      <c r="BM759" s="367"/>
      <c r="BN759" s="367"/>
      <c r="BO759" s="367"/>
      <c r="BP759" s="368"/>
      <c r="BQ759" s="355"/>
      <c r="BR759" s="355"/>
      <c r="BS759" s="355"/>
      <c r="BT759" s="355"/>
      <c r="BU759" s="355"/>
      <c r="BV759" s="355"/>
      <c r="BW759" s="355"/>
      <c r="BX759" s="355"/>
      <c r="BY759" s="355"/>
      <c r="BZ759" s="355"/>
      <c r="CA759" s="355"/>
      <c r="CB759" s="355"/>
      <c r="CC759" s="355"/>
      <c r="CD759" s="355"/>
      <c r="CE759" s="355"/>
      <c r="CF759" s="355"/>
      <c r="CG759" s="355"/>
      <c r="CH759" s="355"/>
      <c r="CI759" s="355"/>
      <c r="CJ759" s="355"/>
      <c r="CK759" s="355"/>
      <c r="CL759" s="355"/>
      <c r="CM759" s="355"/>
      <c r="CN759" s="356"/>
    </row>
    <row r="760" spans="2:92" ht="14.4" thickBot="1" x14ac:dyDescent="0.3">
      <c r="B76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0" s="1417"/>
      <c r="D760" s="1418"/>
      <c r="E760" s="1419"/>
      <c r="F760" s="1420" t="e">
        <f>VLOOKUP(TBL5_OptBen[[#This Row],[Option Type (defined list)]],'Option Typs_Grps'!B$2:C$47, 2, FALSE)</f>
        <v>#N/A</v>
      </c>
      <c r="G760" s="1417"/>
      <c r="H760" s="1418"/>
      <c r="I760" s="1421"/>
      <c r="J760" s="1422"/>
      <c r="K760" s="1423"/>
      <c r="L760" s="366"/>
      <c r="M760" s="366"/>
      <c r="N760" s="366"/>
      <c r="O760" s="1552"/>
      <c r="P760" s="1553"/>
      <c r="Q760" s="1554"/>
      <c r="R760" s="1392"/>
      <c r="S760" s="367"/>
      <c r="T760" s="367"/>
      <c r="U760" s="367"/>
      <c r="V760" s="367"/>
      <c r="W760" s="367"/>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c r="AS760" s="367"/>
      <c r="AT760" s="367"/>
      <c r="AU760" s="367"/>
      <c r="AV760" s="367"/>
      <c r="AW760" s="367"/>
      <c r="AX760" s="367"/>
      <c r="AY760" s="367"/>
      <c r="AZ760" s="367"/>
      <c r="BA760" s="367"/>
      <c r="BB760" s="367"/>
      <c r="BC760" s="367"/>
      <c r="BD760" s="367"/>
      <c r="BE760" s="367"/>
      <c r="BF760" s="367"/>
      <c r="BG760" s="367"/>
      <c r="BH760" s="367"/>
      <c r="BI760" s="367"/>
      <c r="BJ760" s="367"/>
      <c r="BK760" s="367"/>
      <c r="BL760" s="367"/>
      <c r="BM760" s="367"/>
      <c r="BN760" s="367"/>
      <c r="BO760" s="367"/>
      <c r="BP760" s="368"/>
      <c r="BQ760" s="355"/>
      <c r="BR760" s="355"/>
      <c r="BS760" s="355"/>
      <c r="BT760" s="355"/>
      <c r="BU760" s="355"/>
      <c r="BV760" s="355"/>
      <c r="BW760" s="355"/>
      <c r="BX760" s="355"/>
      <c r="BY760" s="355"/>
      <c r="BZ760" s="355"/>
      <c r="CA760" s="355"/>
      <c r="CB760" s="355"/>
      <c r="CC760" s="355"/>
      <c r="CD760" s="355"/>
      <c r="CE760" s="355"/>
      <c r="CF760" s="355"/>
      <c r="CG760" s="355"/>
      <c r="CH760" s="355"/>
      <c r="CI760" s="355"/>
      <c r="CJ760" s="355"/>
      <c r="CK760" s="355"/>
      <c r="CL760" s="355"/>
      <c r="CM760" s="355"/>
      <c r="CN760" s="356"/>
    </row>
    <row r="761" spans="2:92" ht="14.4" thickBot="1" x14ac:dyDescent="0.3">
      <c r="B76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1" s="1417"/>
      <c r="D761" s="1418"/>
      <c r="E761" s="1419"/>
      <c r="F761" s="1420" t="e">
        <f>VLOOKUP(TBL5_OptBen[[#This Row],[Option Type (defined list)]],'Option Typs_Grps'!B$2:C$47, 2, FALSE)</f>
        <v>#N/A</v>
      </c>
      <c r="G761" s="1417"/>
      <c r="H761" s="1418"/>
      <c r="I761" s="1421"/>
      <c r="J761" s="1422"/>
      <c r="K761" s="1423"/>
      <c r="L761" s="366"/>
      <c r="M761" s="366"/>
      <c r="N761" s="366"/>
      <c r="O761" s="1552"/>
      <c r="P761" s="1553"/>
      <c r="Q761" s="1554"/>
      <c r="R761" s="1392"/>
      <c r="S761" s="367"/>
      <c r="T761" s="367"/>
      <c r="U761" s="367"/>
      <c r="V761" s="367"/>
      <c r="W761" s="367"/>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c r="AS761" s="367"/>
      <c r="AT761" s="367"/>
      <c r="AU761" s="367"/>
      <c r="AV761" s="367"/>
      <c r="AW761" s="367"/>
      <c r="AX761" s="367"/>
      <c r="AY761" s="367"/>
      <c r="AZ761" s="367"/>
      <c r="BA761" s="367"/>
      <c r="BB761" s="367"/>
      <c r="BC761" s="367"/>
      <c r="BD761" s="367"/>
      <c r="BE761" s="367"/>
      <c r="BF761" s="367"/>
      <c r="BG761" s="367"/>
      <c r="BH761" s="367"/>
      <c r="BI761" s="367"/>
      <c r="BJ761" s="367"/>
      <c r="BK761" s="367"/>
      <c r="BL761" s="367"/>
      <c r="BM761" s="367"/>
      <c r="BN761" s="367"/>
      <c r="BO761" s="367"/>
      <c r="BP761" s="368"/>
      <c r="BQ761" s="355"/>
      <c r="BR761" s="355"/>
      <c r="BS761" s="355"/>
      <c r="BT761" s="355"/>
      <c r="BU761" s="355"/>
      <c r="BV761" s="355"/>
      <c r="BW761" s="355"/>
      <c r="BX761" s="355"/>
      <c r="BY761" s="355"/>
      <c r="BZ761" s="355"/>
      <c r="CA761" s="355"/>
      <c r="CB761" s="355"/>
      <c r="CC761" s="355"/>
      <c r="CD761" s="355"/>
      <c r="CE761" s="355"/>
      <c r="CF761" s="355"/>
      <c r="CG761" s="355"/>
      <c r="CH761" s="355"/>
      <c r="CI761" s="355"/>
      <c r="CJ761" s="355"/>
      <c r="CK761" s="355"/>
      <c r="CL761" s="355"/>
      <c r="CM761" s="355"/>
      <c r="CN761" s="356"/>
    </row>
    <row r="762" spans="2:92" ht="14.4" thickBot="1" x14ac:dyDescent="0.3">
      <c r="B76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2" s="1417"/>
      <c r="D762" s="1418"/>
      <c r="E762" s="1419"/>
      <c r="F762" s="1420" t="e">
        <f>VLOOKUP(TBL5_OptBen[[#This Row],[Option Type (defined list)]],'Option Typs_Grps'!B$2:C$47, 2, FALSE)</f>
        <v>#N/A</v>
      </c>
      <c r="G762" s="1417"/>
      <c r="H762" s="1418"/>
      <c r="I762" s="1421"/>
      <c r="J762" s="1422"/>
      <c r="K762" s="1423"/>
      <c r="L762" s="366"/>
      <c r="M762" s="366"/>
      <c r="N762" s="366"/>
      <c r="O762" s="1552"/>
      <c r="P762" s="1553"/>
      <c r="Q762" s="1554"/>
      <c r="R762" s="1392"/>
      <c r="S762" s="367"/>
      <c r="T762" s="367"/>
      <c r="U762" s="367"/>
      <c r="V762" s="367"/>
      <c r="W762" s="367"/>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c r="AS762" s="367"/>
      <c r="AT762" s="367"/>
      <c r="AU762" s="367"/>
      <c r="AV762" s="367"/>
      <c r="AW762" s="367"/>
      <c r="AX762" s="367"/>
      <c r="AY762" s="367"/>
      <c r="AZ762" s="367"/>
      <c r="BA762" s="367"/>
      <c r="BB762" s="367"/>
      <c r="BC762" s="367"/>
      <c r="BD762" s="367"/>
      <c r="BE762" s="367"/>
      <c r="BF762" s="367"/>
      <c r="BG762" s="367"/>
      <c r="BH762" s="367"/>
      <c r="BI762" s="367"/>
      <c r="BJ762" s="367"/>
      <c r="BK762" s="367"/>
      <c r="BL762" s="367"/>
      <c r="BM762" s="367"/>
      <c r="BN762" s="367"/>
      <c r="BO762" s="367"/>
      <c r="BP762" s="368"/>
      <c r="BQ762" s="355"/>
      <c r="BR762" s="355"/>
      <c r="BS762" s="355"/>
      <c r="BT762" s="355"/>
      <c r="BU762" s="355"/>
      <c r="BV762" s="355"/>
      <c r="BW762" s="355"/>
      <c r="BX762" s="355"/>
      <c r="BY762" s="355"/>
      <c r="BZ762" s="355"/>
      <c r="CA762" s="355"/>
      <c r="CB762" s="355"/>
      <c r="CC762" s="355"/>
      <c r="CD762" s="355"/>
      <c r="CE762" s="355"/>
      <c r="CF762" s="355"/>
      <c r="CG762" s="355"/>
      <c r="CH762" s="355"/>
      <c r="CI762" s="355"/>
      <c r="CJ762" s="355"/>
      <c r="CK762" s="355"/>
      <c r="CL762" s="355"/>
      <c r="CM762" s="355"/>
      <c r="CN762" s="356"/>
    </row>
    <row r="763" spans="2:92" ht="14.4" thickBot="1" x14ac:dyDescent="0.3">
      <c r="B76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3" s="1417"/>
      <c r="D763" s="1418"/>
      <c r="E763" s="1419"/>
      <c r="F763" s="1420" t="e">
        <f>VLOOKUP(TBL5_OptBen[[#This Row],[Option Type (defined list)]],'Option Typs_Grps'!B$2:C$47, 2, FALSE)</f>
        <v>#N/A</v>
      </c>
      <c r="G763" s="1417"/>
      <c r="H763" s="1418"/>
      <c r="I763" s="1421"/>
      <c r="J763" s="1422"/>
      <c r="K763" s="1423"/>
      <c r="L763" s="366"/>
      <c r="M763" s="366"/>
      <c r="N763" s="366"/>
      <c r="O763" s="1552"/>
      <c r="P763" s="1553"/>
      <c r="Q763" s="1554"/>
      <c r="R763" s="1392"/>
      <c r="S763" s="367"/>
      <c r="T763" s="367"/>
      <c r="U763" s="367"/>
      <c r="V763" s="367"/>
      <c r="W763" s="367"/>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c r="AS763" s="367"/>
      <c r="AT763" s="367"/>
      <c r="AU763" s="367"/>
      <c r="AV763" s="367"/>
      <c r="AW763" s="367"/>
      <c r="AX763" s="367"/>
      <c r="AY763" s="367"/>
      <c r="AZ763" s="367"/>
      <c r="BA763" s="367"/>
      <c r="BB763" s="367"/>
      <c r="BC763" s="367"/>
      <c r="BD763" s="367"/>
      <c r="BE763" s="367"/>
      <c r="BF763" s="367"/>
      <c r="BG763" s="367"/>
      <c r="BH763" s="367"/>
      <c r="BI763" s="367"/>
      <c r="BJ763" s="367"/>
      <c r="BK763" s="367"/>
      <c r="BL763" s="367"/>
      <c r="BM763" s="367"/>
      <c r="BN763" s="367"/>
      <c r="BO763" s="367"/>
      <c r="BP763" s="368"/>
      <c r="BQ763" s="355"/>
      <c r="BR763" s="355"/>
      <c r="BS763" s="355"/>
      <c r="BT763" s="355"/>
      <c r="BU763" s="355"/>
      <c r="BV763" s="355"/>
      <c r="BW763" s="355"/>
      <c r="BX763" s="355"/>
      <c r="BY763" s="355"/>
      <c r="BZ763" s="355"/>
      <c r="CA763" s="355"/>
      <c r="CB763" s="355"/>
      <c r="CC763" s="355"/>
      <c r="CD763" s="355"/>
      <c r="CE763" s="355"/>
      <c r="CF763" s="355"/>
      <c r="CG763" s="355"/>
      <c r="CH763" s="355"/>
      <c r="CI763" s="355"/>
      <c r="CJ763" s="355"/>
      <c r="CK763" s="355"/>
      <c r="CL763" s="355"/>
      <c r="CM763" s="355"/>
      <c r="CN763" s="356"/>
    </row>
    <row r="764" spans="2:92" ht="14.4" thickBot="1" x14ac:dyDescent="0.3">
      <c r="B76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4" s="1417"/>
      <c r="D764" s="1418"/>
      <c r="E764" s="1419"/>
      <c r="F764" s="1420" t="e">
        <f>VLOOKUP(TBL5_OptBen[[#This Row],[Option Type (defined list)]],'Option Typs_Grps'!B$2:C$47, 2, FALSE)</f>
        <v>#N/A</v>
      </c>
      <c r="G764" s="1417"/>
      <c r="H764" s="1418"/>
      <c r="I764" s="1421"/>
      <c r="J764" s="1422"/>
      <c r="K764" s="1423"/>
      <c r="L764" s="366"/>
      <c r="M764" s="366"/>
      <c r="N764" s="366"/>
      <c r="O764" s="1552"/>
      <c r="P764" s="1553"/>
      <c r="Q764" s="1554"/>
      <c r="R764" s="1392"/>
      <c r="S764" s="367"/>
      <c r="T764" s="367"/>
      <c r="U764" s="367"/>
      <c r="V764" s="367"/>
      <c r="W764" s="367"/>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c r="AS764" s="367"/>
      <c r="AT764" s="367"/>
      <c r="AU764" s="367"/>
      <c r="AV764" s="367"/>
      <c r="AW764" s="367"/>
      <c r="AX764" s="367"/>
      <c r="AY764" s="367"/>
      <c r="AZ764" s="367"/>
      <c r="BA764" s="367"/>
      <c r="BB764" s="367"/>
      <c r="BC764" s="367"/>
      <c r="BD764" s="367"/>
      <c r="BE764" s="367"/>
      <c r="BF764" s="367"/>
      <c r="BG764" s="367"/>
      <c r="BH764" s="367"/>
      <c r="BI764" s="367"/>
      <c r="BJ764" s="367"/>
      <c r="BK764" s="367"/>
      <c r="BL764" s="367"/>
      <c r="BM764" s="367"/>
      <c r="BN764" s="367"/>
      <c r="BO764" s="367"/>
      <c r="BP764" s="368"/>
      <c r="BQ764" s="355"/>
      <c r="BR764" s="355"/>
      <c r="BS764" s="355"/>
      <c r="BT764" s="355"/>
      <c r="BU764" s="355"/>
      <c r="BV764" s="355"/>
      <c r="BW764" s="355"/>
      <c r="BX764" s="355"/>
      <c r="BY764" s="355"/>
      <c r="BZ764" s="355"/>
      <c r="CA764" s="355"/>
      <c r="CB764" s="355"/>
      <c r="CC764" s="355"/>
      <c r="CD764" s="355"/>
      <c r="CE764" s="355"/>
      <c r="CF764" s="355"/>
      <c r="CG764" s="355"/>
      <c r="CH764" s="355"/>
      <c r="CI764" s="355"/>
      <c r="CJ764" s="355"/>
      <c r="CK764" s="355"/>
      <c r="CL764" s="355"/>
      <c r="CM764" s="355"/>
      <c r="CN764" s="356"/>
    </row>
    <row r="765" spans="2:92" ht="14.4" thickBot="1" x14ac:dyDescent="0.3">
      <c r="B76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5" s="1417"/>
      <c r="D765" s="1418"/>
      <c r="E765" s="1419"/>
      <c r="F765" s="1420" t="e">
        <f>VLOOKUP(TBL5_OptBen[[#This Row],[Option Type (defined list)]],'Option Typs_Grps'!B$2:C$47, 2, FALSE)</f>
        <v>#N/A</v>
      </c>
      <c r="G765" s="1417"/>
      <c r="H765" s="1418"/>
      <c r="I765" s="1421"/>
      <c r="J765" s="1422"/>
      <c r="K765" s="1423"/>
      <c r="L765" s="366"/>
      <c r="M765" s="366"/>
      <c r="N765" s="366"/>
      <c r="O765" s="1552"/>
      <c r="P765" s="1553"/>
      <c r="Q765" s="1554"/>
      <c r="R765" s="1392"/>
      <c r="S765" s="367"/>
      <c r="T765" s="367"/>
      <c r="U765" s="367"/>
      <c r="V765" s="367"/>
      <c r="W765" s="367"/>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c r="AS765" s="367"/>
      <c r="AT765" s="367"/>
      <c r="AU765" s="367"/>
      <c r="AV765" s="367"/>
      <c r="AW765" s="367"/>
      <c r="AX765" s="367"/>
      <c r="AY765" s="367"/>
      <c r="AZ765" s="367"/>
      <c r="BA765" s="367"/>
      <c r="BB765" s="367"/>
      <c r="BC765" s="367"/>
      <c r="BD765" s="367"/>
      <c r="BE765" s="367"/>
      <c r="BF765" s="367"/>
      <c r="BG765" s="367"/>
      <c r="BH765" s="367"/>
      <c r="BI765" s="367"/>
      <c r="BJ765" s="367"/>
      <c r="BK765" s="367"/>
      <c r="BL765" s="367"/>
      <c r="BM765" s="367"/>
      <c r="BN765" s="367"/>
      <c r="BO765" s="367"/>
      <c r="BP765" s="368"/>
      <c r="BQ765" s="355"/>
      <c r="BR765" s="355"/>
      <c r="BS765" s="355"/>
      <c r="BT765" s="355"/>
      <c r="BU765" s="355"/>
      <c r="BV765" s="355"/>
      <c r="BW765" s="355"/>
      <c r="BX765" s="355"/>
      <c r="BY765" s="355"/>
      <c r="BZ765" s="355"/>
      <c r="CA765" s="355"/>
      <c r="CB765" s="355"/>
      <c r="CC765" s="355"/>
      <c r="CD765" s="355"/>
      <c r="CE765" s="355"/>
      <c r="CF765" s="355"/>
      <c r="CG765" s="355"/>
      <c r="CH765" s="355"/>
      <c r="CI765" s="355"/>
      <c r="CJ765" s="355"/>
      <c r="CK765" s="355"/>
      <c r="CL765" s="355"/>
      <c r="CM765" s="355"/>
      <c r="CN765" s="356"/>
    </row>
    <row r="766" spans="2:92" ht="14.4" thickBot="1" x14ac:dyDescent="0.3">
      <c r="B76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6" s="1417"/>
      <c r="D766" s="1418"/>
      <c r="E766" s="1419"/>
      <c r="F766" s="1420" t="e">
        <f>VLOOKUP(TBL5_OptBen[[#This Row],[Option Type (defined list)]],'Option Typs_Grps'!B$2:C$47, 2, FALSE)</f>
        <v>#N/A</v>
      </c>
      <c r="G766" s="1417"/>
      <c r="H766" s="1418"/>
      <c r="I766" s="1421"/>
      <c r="J766" s="1422"/>
      <c r="K766" s="1423"/>
      <c r="L766" s="366"/>
      <c r="M766" s="366"/>
      <c r="N766" s="366"/>
      <c r="O766" s="1552"/>
      <c r="P766" s="1553"/>
      <c r="Q766" s="1554"/>
      <c r="R766" s="1392"/>
      <c r="S766" s="367"/>
      <c r="T766" s="367"/>
      <c r="U766" s="367"/>
      <c r="V766" s="367"/>
      <c r="W766" s="367"/>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c r="AS766" s="367"/>
      <c r="AT766" s="367"/>
      <c r="AU766" s="367"/>
      <c r="AV766" s="367"/>
      <c r="AW766" s="367"/>
      <c r="AX766" s="367"/>
      <c r="AY766" s="367"/>
      <c r="AZ766" s="367"/>
      <c r="BA766" s="367"/>
      <c r="BB766" s="367"/>
      <c r="BC766" s="367"/>
      <c r="BD766" s="367"/>
      <c r="BE766" s="367"/>
      <c r="BF766" s="367"/>
      <c r="BG766" s="367"/>
      <c r="BH766" s="367"/>
      <c r="BI766" s="367"/>
      <c r="BJ766" s="367"/>
      <c r="BK766" s="367"/>
      <c r="BL766" s="367"/>
      <c r="BM766" s="367"/>
      <c r="BN766" s="367"/>
      <c r="BO766" s="367"/>
      <c r="BP766" s="368"/>
      <c r="BQ766" s="355"/>
      <c r="BR766" s="355"/>
      <c r="BS766" s="355"/>
      <c r="BT766" s="355"/>
      <c r="BU766" s="355"/>
      <c r="BV766" s="355"/>
      <c r="BW766" s="355"/>
      <c r="BX766" s="355"/>
      <c r="BY766" s="355"/>
      <c r="BZ766" s="355"/>
      <c r="CA766" s="355"/>
      <c r="CB766" s="355"/>
      <c r="CC766" s="355"/>
      <c r="CD766" s="355"/>
      <c r="CE766" s="355"/>
      <c r="CF766" s="355"/>
      <c r="CG766" s="355"/>
      <c r="CH766" s="355"/>
      <c r="CI766" s="355"/>
      <c r="CJ766" s="355"/>
      <c r="CK766" s="355"/>
      <c r="CL766" s="355"/>
      <c r="CM766" s="355"/>
      <c r="CN766" s="356"/>
    </row>
    <row r="767" spans="2:92" ht="14.4" thickBot="1" x14ac:dyDescent="0.3">
      <c r="B76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7" s="1417"/>
      <c r="D767" s="1418"/>
      <c r="E767" s="1419"/>
      <c r="F767" s="1420" t="e">
        <f>VLOOKUP(TBL5_OptBen[[#This Row],[Option Type (defined list)]],'Option Typs_Grps'!B$2:C$47, 2, FALSE)</f>
        <v>#N/A</v>
      </c>
      <c r="G767" s="1417"/>
      <c r="H767" s="1418"/>
      <c r="I767" s="1421"/>
      <c r="J767" s="1422"/>
      <c r="K767" s="1423"/>
      <c r="L767" s="366"/>
      <c r="M767" s="366"/>
      <c r="N767" s="366"/>
      <c r="O767" s="1552"/>
      <c r="P767" s="1553"/>
      <c r="Q767" s="1554"/>
      <c r="R767" s="1392"/>
      <c r="S767" s="367"/>
      <c r="T767" s="367"/>
      <c r="U767" s="367"/>
      <c r="V767" s="367"/>
      <c r="W767" s="367"/>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c r="AS767" s="367"/>
      <c r="AT767" s="367"/>
      <c r="AU767" s="367"/>
      <c r="AV767" s="367"/>
      <c r="AW767" s="367"/>
      <c r="AX767" s="367"/>
      <c r="AY767" s="367"/>
      <c r="AZ767" s="367"/>
      <c r="BA767" s="367"/>
      <c r="BB767" s="367"/>
      <c r="BC767" s="367"/>
      <c r="BD767" s="367"/>
      <c r="BE767" s="367"/>
      <c r="BF767" s="367"/>
      <c r="BG767" s="367"/>
      <c r="BH767" s="367"/>
      <c r="BI767" s="367"/>
      <c r="BJ767" s="367"/>
      <c r="BK767" s="367"/>
      <c r="BL767" s="367"/>
      <c r="BM767" s="367"/>
      <c r="BN767" s="367"/>
      <c r="BO767" s="367"/>
      <c r="BP767" s="368"/>
      <c r="BQ767" s="355"/>
      <c r="BR767" s="355"/>
      <c r="BS767" s="355"/>
      <c r="BT767" s="355"/>
      <c r="BU767" s="355"/>
      <c r="BV767" s="355"/>
      <c r="BW767" s="355"/>
      <c r="BX767" s="355"/>
      <c r="BY767" s="355"/>
      <c r="BZ767" s="355"/>
      <c r="CA767" s="355"/>
      <c r="CB767" s="355"/>
      <c r="CC767" s="355"/>
      <c r="CD767" s="355"/>
      <c r="CE767" s="355"/>
      <c r="CF767" s="355"/>
      <c r="CG767" s="355"/>
      <c r="CH767" s="355"/>
      <c r="CI767" s="355"/>
      <c r="CJ767" s="355"/>
      <c r="CK767" s="355"/>
      <c r="CL767" s="355"/>
      <c r="CM767" s="355"/>
      <c r="CN767" s="356"/>
    </row>
    <row r="768" spans="2:92" ht="14.4" thickBot="1" x14ac:dyDescent="0.3">
      <c r="B76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8" s="1417"/>
      <c r="D768" s="1418"/>
      <c r="E768" s="1419"/>
      <c r="F768" s="1420" t="e">
        <f>VLOOKUP(TBL5_OptBen[[#This Row],[Option Type (defined list)]],'Option Typs_Grps'!B$2:C$47, 2, FALSE)</f>
        <v>#N/A</v>
      </c>
      <c r="G768" s="1417"/>
      <c r="H768" s="1418"/>
      <c r="I768" s="1421"/>
      <c r="J768" s="1422"/>
      <c r="K768" s="1423"/>
      <c r="L768" s="366"/>
      <c r="M768" s="366"/>
      <c r="N768" s="366"/>
      <c r="O768" s="1552"/>
      <c r="P768" s="1553"/>
      <c r="Q768" s="1554"/>
      <c r="R768" s="1392"/>
      <c r="S768" s="367"/>
      <c r="T768" s="367"/>
      <c r="U768" s="367"/>
      <c r="V768" s="367"/>
      <c r="W768" s="367"/>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c r="AS768" s="367"/>
      <c r="AT768" s="367"/>
      <c r="AU768" s="367"/>
      <c r="AV768" s="367"/>
      <c r="AW768" s="367"/>
      <c r="AX768" s="367"/>
      <c r="AY768" s="367"/>
      <c r="AZ768" s="367"/>
      <c r="BA768" s="367"/>
      <c r="BB768" s="367"/>
      <c r="BC768" s="367"/>
      <c r="BD768" s="367"/>
      <c r="BE768" s="367"/>
      <c r="BF768" s="367"/>
      <c r="BG768" s="367"/>
      <c r="BH768" s="367"/>
      <c r="BI768" s="367"/>
      <c r="BJ768" s="367"/>
      <c r="BK768" s="367"/>
      <c r="BL768" s="367"/>
      <c r="BM768" s="367"/>
      <c r="BN768" s="367"/>
      <c r="BO768" s="367"/>
      <c r="BP768" s="368"/>
      <c r="BQ768" s="355"/>
      <c r="BR768" s="355"/>
      <c r="BS768" s="355"/>
      <c r="BT768" s="355"/>
      <c r="BU768" s="355"/>
      <c r="BV768" s="355"/>
      <c r="BW768" s="355"/>
      <c r="BX768" s="355"/>
      <c r="BY768" s="355"/>
      <c r="BZ768" s="355"/>
      <c r="CA768" s="355"/>
      <c r="CB768" s="355"/>
      <c r="CC768" s="355"/>
      <c r="CD768" s="355"/>
      <c r="CE768" s="355"/>
      <c r="CF768" s="355"/>
      <c r="CG768" s="355"/>
      <c r="CH768" s="355"/>
      <c r="CI768" s="355"/>
      <c r="CJ768" s="355"/>
      <c r="CK768" s="355"/>
      <c r="CL768" s="355"/>
      <c r="CM768" s="355"/>
      <c r="CN768" s="356"/>
    </row>
    <row r="769" spans="2:92" ht="14.4" thickBot="1" x14ac:dyDescent="0.3">
      <c r="B76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69" s="1417"/>
      <c r="D769" s="1418"/>
      <c r="E769" s="1419"/>
      <c r="F769" s="1420" t="e">
        <f>VLOOKUP(TBL5_OptBen[[#This Row],[Option Type (defined list)]],'Option Typs_Grps'!B$2:C$47, 2, FALSE)</f>
        <v>#N/A</v>
      </c>
      <c r="G769" s="1417"/>
      <c r="H769" s="1418"/>
      <c r="I769" s="1421"/>
      <c r="J769" s="1422"/>
      <c r="K769" s="1423"/>
      <c r="L769" s="366"/>
      <c r="M769" s="366"/>
      <c r="N769" s="366"/>
      <c r="O769" s="1552"/>
      <c r="P769" s="1553"/>
      <c r="Q769" s="1554"/>
      <c r="R769" s="1392"/>
      <c r="S769" s="367"/>
      <c r="T769" s="367"/>
      <c r="U769" s="367"/>
      <c r="V769" s="367"/>
      <c r="W769" s="367"/>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c r="AS769" s="367"/>
      <c r="AT769" s="367"/>
      <c r="AU769" s="367"/>
      <c r="AV769" s="367"/>
      <c r="AW769" s="367"/>
      <c r="AX769" s="367"/>
      <c r="AY769" s="367"/>
      <c r="AZ769" s="367"/>
      <c r="BA769" s="367"/>
      <c r="BB769" s="367"/>
      <c r="BC769" s="367"/>
      <c r="BD769" s="367"/>
      <c r="BE769" s="367"/>
      <c r="BF769" s="367"/>
      <c r="BG769" s="367"/>
      <c r="BH769" s="367"/>
      <c r="BI769" s="367"/>
      <c r="BJ769" s="367"/>
      <c r="BK769" s="367"/>
      <c r="BL769" s="367"/>
      <c r="BM769" s="367"/>
      <c r="BN769" s="367"/>
      <c r="BO769" s="367"/>
      <c r="BP769" s="368"/>
      <c r="BQ769" s="355"/>
      <c r="BR769" s="355"/>
      <c r="BS769" s="355"/>
      <c r="BT769" s="355"/>
      <c r="BU769" s="355"/>
      <c r="BV769" s="355"/>
      <c r="BW769" s="355"/>
      <c r="BX769" s="355"/>
      <c r="BY769" s="355"/>
      <c r="BZ769" s="355"/>
      <c r="CA769" s="355"/>
      <c r="CB769" s="355"/>
      <c r="CC769" s="355"/>
      <c r="CD769" s="355"/>
      <c r="CE769" s="355"/>
      <c r="CF769" s="355"/>
      <c r="CG769" s="355"/>
      <c r="CH769" s="355"/>
      <c r="CI769" s="355"/>
      <c r="CJ769" s="355"/>
      <c r="CK769" s="355"/>
      <c r="CL769" s="355"/>
      <c r="CM769" s="355"/>
      <c r="CN769" s="356"/>
    </row>
    <row r="770" spans="2:92" ht="14.4" thickBot="1" x14ac:dyDescent="0.3">
      <c r="B77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0" s="1417"/>
      <c r="D770" s="1418"/>
      <c r="E770" s="1419"/>
      <c r="F770" s="1420" t="e">
        <f>VLOOKUP(TBL5_OptBen[[#This Row],[Option Type (defined list)]],'Option Typs_Grps'!B$2:C$47, 2, FALSE)</f>
        <v>#N/A</v>
      </c>
      <c r="G770" s="1417"/>
      <c r="H770" s="1418"/>
      <c r="I770" s="1421"/>
      <c r="J770" s="1422"/>
      <c r="K770" s="1423"/>
      <c r="L770" s="366"/>
      <c r="M770" s="366"/>
      <c r="N770" s="366"/>
      <c r="O770" s="1552"/>
      <c r="P770" s="1553"/>
      <c r="Q770" s="1554"/>
      <c r="R770" s="1392"/>
      <c r="S770" s="367"/>
      <c r="T770" s="367"/>
      <c r="U770" s="367"/>
      <c r="V770" s="367"/>
      <c r="W770" s="367"/>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c r="AS770" s="367"/>
      <c r="AT770" s="367"/>
      <c r="AU770" s="367"/>
      <c r="AV770" s="367"/>
      <c r="AW770" s="367"/>
      <c r="AX770" s="367"/>
      <c r="AY770" s="367"/>
      <c r="AZ770" s="367"/>
      <c r="BA770" s="367"/>
      <c r="BB770" s="367"/>
      <c r="BC770" s="367"/>
      <c r="BD770" s="367"/>
      <c r="BE770" s="367"/>
      <c r="BF770" s="367"/>
      <c r="BG770" s="367"/>
      <c r="BH770" s="367"/>
      <c r="BI770" s="367"/>
      <c r="BJ770" s="367"/>
      <c r="BK770" s="367"/>
      <c r="BL770" s="367"/>
      <c r="BM770" s="367"/>
      <c r="BN770" s="367"/>
      <c r="BO770" s="367"/>
      <c r="BP770" s="368"/>
      <c r="BQ770" s="355"/>
      <c r="BR770" s="355"/>
      <c r="BS770" s="355"/>
      <c r="BT770" s="355"/>
      <c r="BU770" s="355"/>
      <c r="BV770" s="355"/>
      <c r="BW770" s="355"/>
      <c r="BX770" s="355"/>
      <c r="BY770" s="355"/>
      <c r="BZ770" s="355"/>
      <c r="CA770" s="355"/>
      <c r="CB770" s="355"/>
      <c r="CC770" s="355"/>
      <c r="CD770" s="355"/>
      <c r="CE770" s="355"/>
      <c r="CF770" s="355"/>
      <c r="CG770" s="355"/>
      <c r="CH770" s="355"/>
      <c r="CI770" s="355"/>
      <c r="CJ770" s="355"/>
      <c r="CK770" s="355"/>
      <c r="CL770" s="355"/>
      <c r="CM770" s="355"/>
      <c r="CN770" s="356"/>
    </row>
    <row r="771" spans="2:92" ht="14.4" thickBot="1" x14ac:dyDescent="0.3">
      <c r="B77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1" s="1417"/>
      <c r="D771" s="1418"/>
      <c r="E771" s="1419"/>
      <c r="F771" s="1420" t="e">
        <f>VLOOKUP(TBL5_OptBen[[#This Row],[Option Type (defined list)]],'Option Typs_Grps'!B$2:C$47, 2, FALSE)</f>
        <v>#N/A</v>
      </c>
      <c r="G771" s="1417"/>
      <c r="H771" s="1418"/>
      <c r="I771" s="1421"/>
      <c r="J771" s="1422"/>
      <c r="K771" s="1423"/>
      <c r="L771" s="366"/>
      <c r="M771" s="366"/>
      <c r="N771" s="366"/>
      <c r="O771" s="1552"/>
      <c r="P771" s="1553"/>
      <c r="Q771" s="1554"/>
      <c r="R771" s="1392"/>
      <c r="S771" s="367"/>
      <c r="T771" s="367"/>
      <c r="U771" s="367"/>
      <c r="V771" s="367"/>
      <c r="W771" s="367"/>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c r="AS771" s="367"/>
      <c r="AT771" s="367"/>
      <c r="AU771" s="367"/>
      <c r="AV771" s="367"/>
      <c r="AW771" s="367"/>
      <c r="AX771" s="367"/>
      <c r="AY771" s="367"/>
      <c r="AZ771" s="367"/>
      <c r="BA771" s="367"/>
      <c r="BB771" s="367"/>
      <c r="BC771" s="367"/>
      <c r="BD771" s="367"/>
      <c r="BE771" s="367"/>
      <c r="BF771" s="367"/>
      <c r="BG771" s="367"/>
      <c r="BH771" s="367"/>
      <c r="BI771" s="367"/>
      <c r="BJ771" s="367"/>
      <c r="BK771" s="367"/>
      <c r="BL771" s="367"/>
      <c r="BM771" s="367"/>
      <c r="BN771" s="367"/>
      <c r="BO771" s="367"/>
      <c r="BP771" s="368"/>
      <c r="BQ771" s="355"/>
      <c r="BR771" s="355"/>
      <c r="BS771" s="355"/>
      <c r="BT771" s="355"/>
      <c r="BU771" s="355"/>
      <c r="BV771" s="355"/>
      <c r="BW771" s="355"/>
      <c r="BX771" s="355"/>
      <c r="BY771" s="355"/>
      <c r="BZ771" s="355"/>
      <c r="CA771" s="355"/>
      <c r="CB771" s="355"/>
      <c r="CC771" s="355"/>
      <c r="CD771" s="355"/>
      <c r="CE771" s="355"/>
      <c r="CF771" s="355"/>
      <c r="CG771" s="355"/>
      <c r="CH771" s="355"/>
      <c r="CI771" s="355"/>
      <c r="CJ771" s="355"/>
      <c r="CK771" s="355"/>
      <c r="CL771" s="355"/>
      <c r="CM771" s="355"/>
      <c r="CN771" s="356"/>
    </row>
    <row r="772" spans="2:92" ht="14.4" thickBot="1" x14ac:dyDescent="0.3">
      <c r="B77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2" s="1417"/>
      <c r="D772" s="1418"/>
      <c r="E772" s="1419"/>
      <c r="F772" s="1420" t="e">
        <f>VLOOKUP(TBL5_OptBen[[#This Row],[Option Type (defined list)]],'Option Typs_Grps'!B$2:C$47, 2, FALSE)</f>
        <v>#N/A</v>
      </c>
      <c r="G772" s="1417"/>
      <c r="H772" s="1418"/>
      <c r="I772" s="1421"/>
      <c r="J772" s="1422"/>
      <c r="K772" s="1423"/>
      <c r="L772" s="366"/>
      <c r="M772" s="366"/>
      <c r="N772" s="366"/>
      <c r="O772" s="1552"/>
      <c r="P772" s="1553"/>
      <c r="Q772" s="1554"/>
      <c r="R772" s="1392"/>
      <c r="S772" s="367"/>
      <c r="T772" s="367"/>
      <c r="U772" s="367"/>
      <c r="V772" s="367"/>
      <c r="W772" s="367"/>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c r="AS772" s="367"/>
      <c r="AT772" s="367"/>
      <c r="AU772" s="367"/>
      <c r="AV772" s="367"/>
      <c r="AW772" s="367"/>
      <c r="AX772" s="367"/>
      <c r="AY772" s="367"/>
      <c r="AZ772" s="367"/>
      <c r="BA772" s="367"/>
      <c r="BB772" s="367"/>
      <c r="BC772" s="367"/>
      <c r="BD772" s="367"/>
      <c r="BE772" s="367"/>
      <c r="BF772" s="367"/>
      <c r="BG772" s="367"/>
      <c r="BH772" s="367"/>
      <c r="BI772" s="367"/>
      <c r="BJ772" s="367"/>
      <c r="BK772" s="367"/>
      <c r="BL772" s="367"/>
      <c r="BM772" s="367"/>
      <c r="BN772" s="367"/>
      <c r="BO772" s="367"/>
      <c r="BP772" s="368"/>
      <c r="BQ772" s="355"/>
      <c r="BR772" s="355"/>
      <c r="BS772" s="355"/>
      <c r="BT772" s="355"/>
      <c r="BU772" s="355"/>
      <c r="BV772" s="355"/>
      <c r="BW772" s="355"/>
      <c r="BX772" s="355"/>
      <c r="BY772" s="355"/>
      <c r="BZ772" s="355"/>
      <c r="CA772" s="355"/>
      <c r="CB772" s="355"/>
      <c r="CC772" s="355"/>
      <c r="CD772" s="355"/>
      <c r="CE772" s="355"/>
      <c r="CF772" s="355"/>
      <c r="CG772" s="355"/>
      <c r="CH772" s="355"/>
      <c r="CI772" s="355"/>
      <c r="CJ772" s="355"/>
      <c r="CK772" s="355"/>
      <c r="CL772" s="355"/>
      <c r="CM772" s="355"/>
      <c r="CN772" s="356"/>
    </row>
    <row r="773" spans="2:92" ht="14.4" thickBot="1" x14ac:dyDescent="0.3">
      <c r="B77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3" s="1417"/>
      <c r="D773" s="1418"/>
      <c r="E773" s="1419"/>
      <c r="F773" s="1420" t="e">
        <f>VLOOKUP(TBL5_OptBen[[#This Row],[Option Type (defined list)]],'Option Typs_Grps'!B$2:C$47, 2, FALSE)</f>
        <v>#N/A</v>
      </c>
      <c r="G773" s="1417"/>
      <c r="H773" s="1418"/>
      <c r="I773" s="1421"/>
      <c r="J773" s="1422"/>
      <c r="K773" s="1423"/>
      <c r="L773" s="366"/>
      <c r="M773" s="366"/>
      <c r="N773" s="366"/>
      <c r="O773" s="1552"/>
      <c r="P773" s="1553"/>
      <c r="Q773" s="1554"/>
      <c r="R773" s="1392"/>
      <c r="S773" s="367"/>
      <c r="T773" s="367"/>
      <c r="U773" s="367"/>
      <c r="V773" s="367"/>
      <c r="W773" s="367"/>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c r="AS773" s="367"/>
      <c r="AT773" s="367"/>
      <c r="AU773" s="367"/>
      <c r="AV773" s="367"/>
      <c r="AW773" s="367"/>
      <c r="AX773" s="367"/>
      <c r="AY773" s="367"/>
      <c r="AZ773" s="367"/>
      <c r="BA773" s="367"/>
      <c r="BB773" s="367"/>
      <c r="BC773" s="367"/>
      <c r="BD773" s="367"/>
      <c r="BE773" s="367"/>
      <c r="BF773" s="367"/>
      <c r="BG773" s="367"/>
      <c r="BH773" s="367"/>
      <c r="BI773" s="367"/>
      <c r="BJ773" s="367"/>
      <c r="BK773" s="367"/>
      <c r="BL773" s="367"/>
      <c r="BM773" s="367"/>
      <c r="BN773" s="367"/>
      <c r="BO773" s="367"/>
      <c r="BP773" s="368"/>
      <c r="BQ773" s="355"/>
      <c r="BR773" s="355"/>
      <c r="BS773" s="355"/>
      <c r="BT773" s="355"/>
      <c r="BU773" s="355"/>
      <c r="BV773" s="355"/>
      <c r="BW773" s="355"/>
      <c r="BX773" s="355"/>
      <c r="BY773" s="355"/>
      <c r="BZ773" s="355"/>
      <c r="CA773" s="355"/>
      <c r="CB773" s="355"/>
      <c r="CC773" s="355"/>
      <c r="CD773" s="355"/>
      <c r="CE773" s="355"/>
      <c r="CF773" s="355"/>
      <c r="CG773" s="355"/>
      <c r="CH773" s="355"/>
      <c r="CI773" s="355"/>
      <c r="CJ773" s="355"/>
      <c r="CK773" s="355"/>
      <c r="CL773" s="355"/>
      <c r="CM773" s="355"/>
      <c r="CN773" s="356"/>
    </row>
    <row r="774" spans="2:92" ht="14.4" thickBot="1" x14ac:dyDescent="0.3">
      <c r="B77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4" s="1417"/>
      <c r="D774" s="1418"/>
      <c r="E774" s="1419"/>
      <c r="F774" s="1420" t="e">
        <f>VLOOKUP(TBL5_OptBen[[#This Row],[Option Type (defined list)]],'Option Typs_Grps'!B$2:C$47, 2, FALSE)</f>
        <v>#N/A</v>
      </c>
      <c r="G774" s="1417"/>
      <c r="H774" s="1418"/>
      <c r="I774" s="1421"/>
      <c r="J774" s="1422"/>
      <c r="K774" s="1423"/>
      <c r="L774" s="366"/>
      <c r="M774" s="366"/>
      <c r="N774" s="366"/>
      <c r="O774" s="1552"/>
      <c r="P774" s="1553"/>
      <c r="Q774" s="1554"/>
      <c r="R774" s="1392"/>
      <c r="S774" s="367"/>
      <c r="T774" s="367"/>
      <c r="U774" s="367"/>
      <c r="V774" s="367"/>
      <c r="W774" s="367"/>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c r="AS774" s="367"/>
      <c r="AT774" s="367"/>
      <c r="AU774" s="367"/>
      <c r="AV774" s="367"/>
      <c r="AW774" s="367"/>
      <c r="AX774" s="367"/>
      <c r="AY774" s="367"/>
      <c r="AZ774" s="367"/>
      <c r="BA774" s="367"/>
      <c r="BB774" s="367"/>
      <c r="BC774" s="367"/>
      <c r="BD774" s="367"/>
      <c r="BE774" s="367"/>
      <c r="BF774" s="367"/>
      <c r="BG774" s="367"/>
      <c r="BH774" s="367"/>
      <c r="BI774" s="367"/>
      <c r="BJ774" s="367"/>
      <c r="BK774" s="367"/>
      <c r="BL774" s="367"/>
      <c r="BM774" s="367"/>
      <c r="BN774" s="367"/>
      <c r="BO774" s="367"/>
      <c r="BP774" s="368"/>
      <c r="BQ774" s="355"/>
      <c r="BR774" s="355"/>
      <c r="BS774" s="355"/>
      <c r="BT774" s="355"/>
      <c r="BU774" s="355"/>
      <c r="BV774" s="355"/>
      <c r="BW774" s="355"/>
      <c r="BX774" s="355"/>
      <c r="BY774" s="355"/>
      <c r="BZ774" s="355"/>
      <c r="CA774" s="355"/>
      <c r="CB774" s="355"/>
      <c r="CC774" s="355"/>
      <c r="CD774" s="355"/>
      <c r="CE774" s="355"/>
      <c r="CF774" s="355"/>
      <c r="CG774" s="355"/>
      <c r="CH774" s="355"/>
      <c r="CI774" s="355"/>
      <c r="CJ774" s="355"/>
      <c r="CK774" s="355"/>
      <c r="CL774" s="355"/>
      <c r="CM774" s="355"/>
      <c r="CN774" s="356"/>
    </row>
    <row r="775" spans="2:92" ht="14.4" thickBot="1" x14ac:dyDescent="0.3">
      <c r="B77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5" s="1417"/>
      <c r="D775" s="1418"/>
      <c r="E775" s="1419"/>
      <c r="F775" s="1420" t="e">
        <f>VLOOKUP(TBL5_OptBen[[#This Row],[Option Type (defined list)]],'Option Typs_Grps'!B$2:C$47, 2, FALSE)</f>
        <v>#N/A</v>
      </c>
      <c r="G775" s="1417"/>
      <c r="H775" s="1418"/>
      <c r="I775" s="1421"/>
      <c r="J775" s="1422"/>
      <c r="K775" s="1423"/>
      <c r="L775" s="366"/>
      <c r="M775" s="366"/>
      <c r="N775" s="366"/>
      <c r="O775" s="1552"/>
      <c r="P775" s="1553"/>
      <c r="Q775" s="1554"/>
      <c r="R775" s="1392"/>
      <c r="S775" s="367"/>
      <c r="T775" s="367"/>
      <c r="U775" s="367"/>
      <c r="V775" s="367"/>
      <c r="W775" s="367"/>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c r="AS775" s="367"/>
      <c r="AT775" s="367"/>
      <c r="AU775" s="367"/>
      <c r="AV775" s="367"/>
      <c r="AW775" s="367"/>
      <c r="AX775" s="367"/>
      <c r="AY775" s="367"/>
      <c r="AZ775" s="367"/>
      <c r="BA775" s="367"/>
      <c r="BB775" s="367"/>
      <c r="BC775" s="367"/>
      <c r="BD775" s="367"/>
      <c r="BE775" s="367"/>
      <c r="BF775" s="367"/>
      <c r="BG775" s="367"/>
      <c r="BH775" s="367"/>
      <c r="BI775" s="367"/>
      <c r="BJ775" s="367"/>
      <c r="BK775" s="367"/>
      <c r="BL775" s="367"/>
      <c r="BM775" s="367"/>
      <c r="BN775" s="367"/>
      <c r="BO775" s="367"/>
      <c r="BP775" s="368"/>
      <c r="BQ775" s="355"/>
      <c r="BR775" s="355"/>
      <c r="BS775" s="355"/>
      <c r="BT775" s="355"/>
      <c r="BU775" s="355"/>
      <c r="BV775" s="355"/>
      <c r="BW775" s="355"/>
      <c r="BX775" s="355"/>
      <c r="BY775" s="355"/>
      <c r="BZ775" s="355"/>
      <c r="CA775" s="355"/>
      <c r="CB775" s="355"/>
      <c r="CC775" s="355"/>
      <c r="CD775" s="355"/>
      <c r="CE775" s="355"/>
      <c r="CF775" s="355"/>
      <c r="CG775" s="355"/>
      <c r="CH775" s="355"/>
      <c r="CI775" s="355"/>
      <c r="CJ775" s="355"/>
      <c r="CK775" s="355"/>
      <c r="CL775" s="355"/>
      <c r="CM775" s="355"/>
      <c r="CN775" s="356"/>
    </row>
    <row r="776" spans="2:92" ht="14.4" thickBot="1" x14ac:dyDescent="0.3">
      <c r="B77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6" s="1417"/>
      <c r="D776" s="1418"/>
      <c r="E776" s="1419"/>
      <c r="F776" s="1420" t="e">
        <f>VLOOKUP(TBL5_OptBen[[#This Row],[Option Type (defined list)]],'Option Typs_Grps'!B$2:C$47, 2, FALSE)</f>
        <v>#N/A</v>
      </c>
      <c r="G776" s="1417"/>
      <c r="H776" s="1418"/>
      <c r="I776" s="1421"/>
      <c r="J776" s="1422"/>
      <c r="K776" s="1423"/>
      <c r="L776" s="366"/>
      <c r="M776" s="366"/>
      <c r="N776" s="366"/>
      <c r="O776" s="1552"/>
      <c r="P776" s="1553"/>
      <c r="Q776" s="1554"/>
      <c r="R776" s="1392"/>
      <c r="S776" s="367"/>
      <c r="T776" s="367"/>
      <c r="U776" s="367"/>
      <c r="V776" s="367"/>
      <c r="W776" s="367"/>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c r="AS776" s="367"/>
      <c r="AT776" s="367"/>
      <c r="AU776" s="367"/>
      <c r="AV776" s="367"/>
      <c r="AW776" s="367"/>
      <c r="AX776" s="367"/>
      <c r="AY776" s="367"/>
      <c r="AZ776" s="367"/>
      <c r="BA776" s="367"/>
      <c r="BB776" s="367"/>
      <c r="BC776" s="367"/>
      <c r="BD776" s="367"/>
      <c r="BE776" s="367"/>
      <c r="BF776" s="367"/>
      <c r="BG776" s="367"/>
      <c r="BH776" s="367"/>
      <c r="BI776" s="367"/>
      <c r="BJ776" s="367"/>
      <c r="BK776" s="367"/>
      <c r="BL776" s="367"/>
      <c r="BM776" s="367"/>
      <c r="BN776" s="367"/>
      <c r="BO776" s="367"/>
      <c r="BP776" s="368"/>
      <c r="BQ776" s="355"/>
      <c r="BR776" s="355"/>
      <c r="BS776" s="355"/>
      <c r="BT776" s="355"/>
      <c r="BU776" s="355"/>
      <c r="BV776" s="355"/>
      <c r="BW776" s="355"/>
      <c r="BX776" s="355"/>
      <c r="BY776" s="355"/>
      <c r="BZ776" s="355"/>
      <c r="CA776" s="355"/>
      <c r="CB776" s="355"/>
      <c r="CC776" s="355"/>
      <c r="CD776" s="355"/>
      <c r="CE776" s="355"/>
      <c r="CF776" s="355"/>
      <c r="CG776" s="355"/>
      <c r="CH776" s="355"/>
      <c r="CI776" s="355"/>
      <c r="CJ776" s="355"/>
      <c r="CK776" s="355"/>
      <c r="CL776" s="355"/>
      <c r="CM776" s="355"/>
      <c r="CN776" s="356"/>
    </row>
    <row r="777" spans="2:92" ht="14.4" thickBot="1" x14ac:dyDescent="0.3">
      <c r="B77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7" s="1417"/>
      <c r="D777" s="1418"/>
      <c r="E777" s="1419"/>
      <c r="F777" s="1420" t="e">
        <f>VLOOKUP(TBL5_OptBen[[#This Row],[Option Type (defined list)]],'Option Typs_Grps'!B$2:C$47, 2, FALSE)</f>
        <v>#N/A</v>
      </c>
      <c r="G777" s="1417"/>
      <c r="H777" s="1418"/>
      <c r="I777" s="1421"/>
      <c r="J777" s="1422"/>
      <c r="K777" s="1423"/>
      <c r="L777" s="366"/>
      <c r="M777" s="366"/>
      <c r="N777" s="366"/>
      <c r="O777" s="1552"/>
      <c r="P777" s="1553"/>
      <c r="Q777" s="1554"/>
      <c r="R777" s="1392"/>
      <c r="S777" s="367"/>
      <c r="T777" s="367"/>
      <c r="U777" s="367"/>
      <c r="V777" s="367"/>
      <c r="W777" s="367"/>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c r="AS777" s="367"/>
      <c r="AT777" s="367"/>
      <c r="AU777" s="367"/>
      <c r="AV777" s="367"/>
      <c r="AW777" s="367"/>
      <c r="AX777" s="367"/>
      <c r="AY777" s="367"/>
      <c r="AZ777" s="367"/>
      <c r="BA777" s="367"/>
      <c r="BB777" s="367"/>
      <c r="BC777" s="367"/>
      <c r="BD777" s="367"/>
      <c r="BE777" s="367"/>
      <c r="BF777" s="367"/>
      <c r="BG777" s="367"/>
      <c r="BH777" s="367"/>
      <c r="BI777" s="367"/>
      <c r="BJ777" s="367"/>
      <c r="BK777" s="367"/>
      <c r="BL777" s="367"/>
      <c r="BM777" s="367"/>
      <c r="BN777" s="367"/>
      <c r="BO777" s="367"/>
      <c r="BP777" s="368"/>
      <c r="BQ777" s="355"/>
      <c r="BR777" s="355"/>
      <c r="BS777" s="355"/>
      <c r="BT777" s="355"/>
      <c r="BU777" s="355"/>
      <c r="BV777" s="355"/>
      <c r="BW777" s="355"/>
      <c r="BX777" s="355"/>
      <c r="BY777" s="355"/>
      <c r="BZ777" s="355"/>
      <c r="CA777" s="355"/>
      <c r="CB777" s="355"/>
      <c r="CC777" s="355"/>
      <c r="CD777" s="355"/>
      <c r="CE777" s="355"/>
      <c r="CF777" s="355"/>
      <c r="CG777" s="355"/>
      <c r="CH777" s="355"/>
      <c r="CI777" s="355"/>
      <c r="CJ777" s="355"/>
      <c r="CK777" s="355"/>
      <c r="CL777" s="355"/>
      <c r="CM777" s="355"/>
      <c r="CN777" s="356"/>
    </row>
    <row r="778" spans="2:92" ht="14.4" thickBot="1" x14ac:dyDescent="0.3">
      <c r="B77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8" s="1417"/>
      <c r="D778" s="1418"/>
      <c r="E778" s="1419"/>
      <c r="F778" s="1420" t="e">
        <f>VLOOKUP(TBL5_OptBen[[#This Row],[Option Type (defined list)]],'Option Typs_Grps'!B$2:C$47, 2, FALSE)</f>
        <v>#N/A</v>
      </c>
      <c r="G778" s="1417"/>
      <c r="H778" s="1418"/>
      <c r="I778" s="1421"/>
      <c r="J778" s="1422"/>
      <c r="K778" s="1423"/>
      <c r="L778" s="366"/>
      <c r="M778" s="366"/>
      <c r="N778" s="366"/>
      <c r="O778" s="1552"/>
      <c r="P778" s="1553"/>
      <c r="Q778" s="1554"/>
      <c r="R778" s="1392"/>
      <c r="S778" s="367"/>
      <c r="T778" s="367"/>
      <c r="U778" s="367"/>
      <c r="V778" s="367"/>
      <c r="W778" s="367"/>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c r="AS778" s="367"/>
      <c r="AT778" s="367"/>
      <c r="AU778" s="367"/>
      <c r="AV778" s="367"/>
      <c r="AW778" s="367"/>
      <c r="AX778" s="367"/>
      <c r="AY778" s="367"/>
      <c r="AZ778" s="367"/>
      <c r="BA778" s="367"/>
      <c r="BB778" s="367"/>
      <c r="BC778" s="367"/>
      <c r="BD778" s="367"/>
      <c r="BE778" s="367"/>
      <c r="BF778" s="367"/>
      <c r="BG778" s="367"/>
      <c r="BH778" s="367"/>
      <c r="BI778" s="367"/>
      <c r="BJ778" s="367"/>
      <c r="BK778" s="367"/>
      <c r="BL778" s="367"/>
      <c r="BM778" s="367"/>
      <c r="BN778" s="367"/>
      <c r="BO778" s="367"/>
      <c r="BP778" s="368"/>
      <c r="BQ778" s="355"/>
      <c r="BR778" s="355"/>
      <c r="BS778" s="355"/>
      <c r="BT778" s="355"/>
      <c r="BU778" s="355"/>
      <c r="BV778" s="355"/>
      <c r="BW778" s="355"/>
      <c r="BX778" s="355"/>
      <c r="BY778" s="355"/>
      <c r="BZ778" s="355"/>
      <c r="CA778" s="355"/>
      <c r="CB778" s="355"/>
      <c r="CC778" s="355"/>
      <c r="CD778" s="355"/>
      <c r="CE778" s="355"/>
      <c r="CF778" s="355"/>
      <c r="CG778" s="355"/>
      <c r="CH778" s="355"/>
      <c r="CI778" s="355"/>
      <c r="CJ778" s="355"/>
      <c r="CK778" s="355"/>
      <c r="CL778" s="355"/>
      <c r="CM778" s="355"/>
      <c r="CN778" s="356"/>
    </row>
    <row r="779" spans="2:92" ht="14.4" thickBot="1" x14ac:dyDescent="0.3">
      <c r="B77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79" s="1417"/>
      <c r="D779" s="1418"/>
      <c r="E779" s="1419"/>
      <c r="F779" s="1420" t="e">
        <f>VLOOKUP(TBL5_OptBen[[#This Row],[Option Type (defined list)]],'Option Typs_Grps'!B$2:C$47, 2, FALSE)</f>
        <v>#N/A</v>
      </c>
      <c r="G779" s="1417"/>
      <c r="H779" s="1418"/>
      <c r="I779" s="1421"/>
      <c r="J779" s="1422"/>
      <c r="K779" s="1423"/>
      <c r="L779" s="366"/>
      <c r="M779" s="366"/>
      <c r="N779" s="366"/>
      <c r="O779" s="1552"/>
      <c r="P779" s="1553"/>
      <c r="Q779" s="1554"/>
      <c r="R779" s="1392"/>
      <c r="S779" s="367"/>
      <c r="T779" s="367"/>
      <c r="U779" s="367"/>
      <c r="V779" s="367"/>
      <c r="W779" s="367"/>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c r="AS779" s="367"/>
      <c r="AT779" s="367"/>
      <c r="AU779" s="367"/>
      <c r="AV779" s="367"/>
      <c r="AW779" s="367"/>
      <c r="AX779" s="367"/>
      <c r="AY779" s="367"/>
      <c r="AZ779" s="367"/>
      <c r="BA779" s="367"/>
      <c r="BB779" s="367"/>
      <c r="BC779" s="367"/>
      <c r="BD779" s="367"/>
      <c r="BE779" s="367"/>
      <c r="BF779" s="367"/>
      <c r="BG779" s="367"/>
      <c r="BH779" s="367"/>
      <c r="BI779" s="367"/>
      <c r="BJ779" s="367"/>
      <c r="BK779" s="367"/>
      <c r="BL779" s="367"/>
      <c r="BM779" s="367"/>
      <c r="BN779" s="367"/>
      <c r="BO779" s="367"/>
      <c r="BP779" s="368"/>
      <c r="BQ779" s="355"/>
      <c r="BR779" s="355"/>
      <c r="BS779" s="355"/>
      <c r="BT779" s="355"/>
      <c r="BU779" s="355"/>
      <c r="BV779" s="355"/>
      <c r="BW779" s="355"/>
      <c r="BX779" s="355"/>
      <c r="BY779" s="355"/>
      <c r="BZ779" s="355"/>
      <c r="CA779" s="355"/>
      <c r="CB779" s="355"/>
      <c r="CC779" s="355"/>
      <c r="CD779" s="355"/>
      <c r="CE779" s="355"/>
      <c r="CF779" s="355"/>
      <c r="CG779" s="355"/>
      <c r="CH779" s="355"/>
      <c r="CI779" s="355"/>
      <c r="CJ779" s="355"/>
      <c r="CK779" s="355"/>
      <c r="CL779" s="355"/>
      <c r="CM779" s="355"/>
      <c r="CN779" s="356"/>
    </row>
    <row r="780" spans="2:92" ht="14.4" thickBot="1" x14ac:dyDescent="0.3">
      <c r="B78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0" s="1417"/>
      <c r="D780" s="1418"/>
      <c r="E780" s="1419"/>
      <c r="F780" s="1420" t="e">
        <f>VLOOKUP(TBL5_OptBen[[#This Row],[Option Type (defined list)]],'Option Typs_Grps'!B$2:C$47, 2, FALSE)</f>
        <v>#N/A</v>
      </c>
      <c r="G780" s="1417"/>
      <c r="H780" s="1418"/>
      <c r="I780" s="1421"/>
      <c r="J780" s="1422"/>
      <c r="K780" s="1423"/>
      <c r="L780" s="366"/>
      <c r="M780" s="366"/>
      <c r="N780" s="366"/>
      <c r="O780" s="1552"/>
      <c r="P780" s="1553"/>
      <c r="Q780" s="1554"/>
      <c r="R780" s="1392"/>
      <c r="S780" s="367"/>
      <c r="T780" s="367"/>
      <c r="U780" s="367"/>
      <c r="V780" s="367"/>
      <c r="W780" s="367"/>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c r="AS780" s="367"/>
      <c r="AT780" s="367"/>
      <c r="AU780" s="367"/>
      <c r="AV780" s="367"/>
      <c r="AW780" s="367"/>
      <c r="AX780" s="367"/>
      <c r="AY780" s="367"/>
      <c r="AZ780" s="367"/>
      <c r="BA780" s="367"/>
      <c r="BB780" s="367"/>
      <c r="BC780" s="367"/>
      <c r="BD780" s="367"/>
      <c r="BE780" s="367"/>
      <c r="BF780" s="367"/>
      <c r="BG780" s="367"/>
      <c r="BH780" s="367"/>
      <c r="BI780" s="367"/>
      <c r="BJ780" s="367"/>
      <c r="BK780" s="367"/>
      <c r="BL780" s="367"/>
      <c r="BM780" s="367"/>
      <c r="BN780" s="367"/>
      <c r="BO780" s="367"/>
      <c r="BP780" s="368"/>
      <c r="BQ780" s="355"/>
      <c r="BR780" s="355"/>
      <c r="BS780" s="355"/>
      <c r="BT780" s="355"/>
      <c r="BU780" s="355"/>
      <c r="BV780" s="355"/>
      <c r="BW780" s="355"/>
      <c r="BX780" s="355"/>
      <c r="BY780" s="355"/>
      <c r="BZ780" s="355"/>
      <c r="CA780" s="355"/>
      <c r="CB780" s="355"/>
      <c r="CC780" s="355"/>
      <c r="CD780" s="355"/>
      <c r="CE780" s="355"/>
      <c r="CF780" s="355"/>
      <c r="CG780" s="355"/>
      <c r="CH780" s="355"/>
      <c r="CI780" s="355"/>
      <c r="CJ780" s="355"/>
      <c r="CK780" s="355"/>
      <c r="CL780" s="355"/>
      <c r="CM780" s="355"/>
      <c r="CN780" s="356"/>
    </row>
    <row r="781" spans="2:92" ht="14.4" thickBot="1" x14ac:dyDescent="0.3">
      <c r="B78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1" s="1417"/>
      <c r="D781" s="1418"/>
      <c r="E781" s="1419"/>
      <c r="F781" s="1420" t="e">
        <f>VLOOKUP(TBL5_OptBen[[#This Row],[Option Type (defined list)]],'Option Typs_Grps'!B$2:C$47, 2, FALSE)</f>
        <v>#N/A</v>
      </c>
      <c r="G781" s="1417"/>
      <c r="H781" s="1418"/>
      <c r="I781" s="1421"/>
      <c r="J781" s="1422"/>
      <c r="K781" s="1423"/>
      <c r="L781" s="366"/>
      <c r="M781" s="366"/>
      <c r="N781" s="366"/>
      <c r="O781" s="1552"/>
      <c r="P781" s="1553"/>
      <c r="Q781" s="1554"/>
      <c r="R781" s="1392"/>
      <c r="S781" s="367"/>
      <c r="T781" s="367"/>
      <c r="U781" s="367"/>
      <c r="V781" s="367"/>
      <c r="W781" s="367"/>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c r="AS781" s="367"/>
      <c r="AT781" s="367"/>
      <c r="AU781" s="367"/>
      <c r="AV781" s="367"/>
      <c r="AW781" s="367"/>
      <c r="AX781" s="367"/>
      <c r="AY781" s="367"/>
      <c r="AZ781" s="367"/>
      <c r="BA781" s="367"/>
      <c r="BB781" s="367"/>
      <c r="BC781" s="367"/>
      <c r="BD781" s="367"/>
      <c r="BE781" s="367"/>
      <c r="BF781" s="367"/>
      <c r="BG781" s="367"/>
      <c r="BH781" s="367"/>
      <c r="BI781" s="367"/>
      <c r="BJ781" s="367"/>
      <c r="BK781" s="367"/>
      <c r="BL781" s="367"/>
      <c r="BM781" s="367"/>
      <c r="BN781" s="367"/>
      <c r="BO781" s="367"/>
      <c r="BP781" s="368"/>
      <c r="BQ781" s="355"/>
      <c r="BR781" s="355"/>
      <c r="BS781" s="355"/>
      <c r="BT781" s="355"/>
      <c r="BU781" s="355"/>
      <c r="BV781" s="355"/>
      <c r="BW781" s="355"/>
      <c r="BX781" s="355"/>
      <c r="BY781" s="355"/>
      <c r="BZ781" s="355"/>
      <c r="CA781" s="355"/>
      <c r="CB781" s="355"/>
      <c r="CC781" s="355"/>
      <c r="CD781" s="355"/>
      <c r="CE781" s="355"/>
      <c r="CF781" s="355"/>
      <c r="CG781" s="355"/>
      <c r="CH781" s="355"/>
      <c r="CI781" s="355"/>
      <c r="CJ781" s="355"/>
      <c r="CK781" s="355"/>
      <c r="CL781" s="355"/>
      <c r="CM781" s="355"/>
      <c r="CN781" s="356"/>
    </row>
    <row r="782" spans="2:92" ht="14.4" thickBot="1" x14ac:dyDescent="0.3">
      <c r="B78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2" s="1417"/>
      <c r="D782" s="1418"/>
      <c r="E782" s="1419"/>
      <c r="F782" s="1420" t="e">
        <f>VLOOKUP(TBL5_OptBen[[#This Row],[Option Type (defined list)]],'Option Typs_Grps'!B$2:C$47, 2, FALSE)</f>
        <v>#N/A</v>
      </c>
      <c r="G782" s="1417"/>
      <c r="H782" s="1418"/>
      <c r="I782" s="1421"/>
      <c r="J782" s="1422"/>
      <c r="K782" s="1423"/>
      <c r="L782" s="366"/>
      <c r="M782" s="366"/>
      <c r="N782" s="366"/>
      <c r="O782" s="1552"/>
      <c r="P782" s="1553"/>
      <c r="Q782" s="1554"/>
      <c r="R782" s="1392"/>
      <c r="S782" s="367"/>
      <c r="T782" s="367"/>
      <c r="U782" s="367"/>
      <c r="V782" s="367"/>
      <c r="W782" s="367"/>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c r="AS782" s="367"/>
      <c r="AT782" s="367"/>
      <c r="AU782" s="367"/>
      <c r="AV782" s="367"/>
      <c r="AW782" s="367"/>
      <c r="AX782" s="367"/>
      <c r="AY782" s="367"/>
      <c r="AZ782" s="367"/>
      <c r="BA782" s="367"/>
      <c r="BB782" s="367"/>
      <c r="BC782" s="367"/>
      <c r="BD782" s="367"/>
      <c r="BE782" s="367"/>
      <c r="BF782" s="367"/>
      <c r="BG782" s="367"/>
      <c r="BH782" s="367"/>
      <c r="BI782" s="367"/>
      <c r="BJ782" s="367"/>
      <c r="BK782" s="367"/>
      <c r="BL782" s="367"/>
      <c r="BM782" s="367"/>
      <c r="BN782" s="367"/>
      <c r="BO782" s="367"/>
      <c r="BP782" s="368"/>
      <c r="BQ782" s="355"/>
      <c r="BR782" s="355"/>
      <c r="BS782" s="355"/>
      <c r="BT782" s="355"/>
      <c r="BU782" s="355"/>
      <c r="BV782" s="355"/>
      <c r="BW782" s="355"/>
      <c r="BX782" s="355"/>
      <c r="BY782" s="355"/>
      <c r="BZ782" s="355"/>
      <c r="CA782" s="355"/>
      <c r="CB782" s="355"/>
      <c r="CC782" s="355"/>
      <c r="CD782" s="355"/>
      <c r="CE782" s="355"/>
      <c r="CF782" s="355"/>
      <c r="CG782" s="355"/>
      <c r="CH782" s="355"/>
      <c r="CI782" s="355"/>
      <c r="CJ782" s="355"/>
      <c r="CK782" s="355"/>
      <c r="CL782" s="355"/>
      <c r="CM782" s="355"/>
      <c r="CN782" s="356"/>
    </row>
    <row r="783" spans="2:92" ht="14.4" thickBot="1" x14ac:dyDescent="0.3">
      <c r="B78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3" s="1417"/>
      <c r="D783" s="1418"/>
      <c r="E783" s="1419"/>
      <c r="F783" s="1420" t="e">
        <f>VLOOKUP(TBL5_OptBen[[#This Row],[Option Type (defined list)]],'Option Typs_Grps'!B$2:C$47, 2, FALSE)</f>
        <v>#N/A</v>
      </c>
      <c r="G783" s="1417"/>
      <c r="H783" s="1418"/>
      <c r="I783" s="1421"/>
      <c r="J783" s="1422"/>
      <c r="K783" s="1423"/>
      <c r="L783" s="366"/>
      <c r="M783" s="366"/>
      <c r="N783" s="366"/>
      <c r="O783" s="1552"/>
      <c r="P783" s="1553"/>
      <c r="Q783" s="1554"/>
      <c r="R783" s="1392"/>
      <c r="S783" s="367"/>
      <c r="T783" s="367"/>
      <c r="U783" s="367"/>
      <c r="V783" s="367"/>
      <c r="W783" s="367"/>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c r="AS783" s="367"/>
      <c r="AT783" s="367"/>
      <c r="AU783" s="367"/>
      <c r="AV783" s="367"/>
      <c r="AW783" s="367"/>
      <c r="AX783" s="367"/>
      <c r="AY783" s="367"/>
      <c r="AZ783" s="367"/>
      <c r="BA783" s="367"/>
      <c r="BB783" s="367"/>
      <c r="BC783" s="367"/>
      <c r="BD783" s="367"/>
      <c r="BE783" s="367"/>
      <c r="BF783" s="367"/>
      <c r="BG783" s="367"/>
      <c r="BH783" s="367"/>
      <c r="BI783" s="367"/>
      <c r="BJ783" s="367"/>
      <c r="BK783" s="367"/>
      <c r="BL783" s="367"/>
      <c r="BM783" s="367"/>
      <c r="BN783" s="367"/>
      <c r="BO783" s="367"/>
      <c r="BP783" s="368"/>
      <c r="BQ783" s="355"/>
      <c r="BR783" s="355"/>
      <c r="BS783" s="355"/>
      <c r="BT783" s="355"/>
      <c r="BU783" s="355"/>
      <c r="BV783" s="355"/>
      <c r="BW783" s="355"/>
      <c r="BX783" s="355"/>
      <c r="BY783" s="355"/>
      <c r="BZ783" s="355"/>
      <c r="CA783" s="355"/>
      <c r="CB783" s="355"/>
      <c r="CC783" s="355"/>
      <c r="CD783" s="355"/>
      <c r="CE783" s="355"/>
      <c r="CF783" s="355"/>
      <c r="CG783" s="355"/>
      <c r="CH783" s="355"/>
      <c r="CI783" s="355"/>
      <c r="CJ783" s="355"/>
      <c r="CK783" s="355"/>
      <c r="CL783" s="355"/>
      <c r="CM783" s="355"/>
      <c r="CN783" s="356"/>
    </row>
    <row r="784" spans="2:92" ht="14.4" thickBot="1" x14ac:dyDescent="0.3">
      <c r="B78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4" s="1417"/>
      <c r="D784" s="1418"/>
      <c r="E784" s="1419"/>
      <c r="F784" s="1420" t="e">
        <f>VLOOKUP(TBL5_OptBen[[#This Row],[Option Type (defined list)]],'Option Typs_Grps'!B$2:C$47, 2, FALSE)</f>
        <v>#N/A</v>
      </c>
      <c r="G784" s="1417"/>
      <c r="H784" s="1418"/>
      <c r="I784" s="1421"/>
      <c r="J784" s="1422"/>
      <c r="K784" s="1423"/>
      <c r="L784" s="366"/>
      <c r="M784" s="366"/>
      <c r="N784" s="366"/>
      <c r="O784" s="1552"/>
      <c r="P784" s="1553"/>
      <c r="Q784" s="1554"/>
      <c r="R784" s="1392"/>
      <c r="S784" s="367"/>
      <c r="T784" s="367"/>
      <c r="U784" s="367"/>
      <c r="V784" s="367"/>
      <c r="W784" s="367"/>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c r="AS784" s="367"/>
      <c r="AT784" s="367"/>
      <c r="AU784" s="367"/>
      <c r="AV784" s="367"/>
      <c r="AW784" s="367"/>
      <c r="AX784" s="367"/>
      <c r="AY784" s="367"/>
      <c r="AZ784" s="367"/>
      <c r="BA784" s="367"/>
      <c r="BB784" s="367"/>
      <c r="BC784" s="367"/>
      <c r="BD784" s="367"/>
      <c r="BE784" s="367"/>
      <c r="BF784" s="367"/>
      <c r="BG784" s="367"/>
      <c r="BH784" s="367"/>
      <c r="BI784" s="367"/>
      <c r="BJ784" s="367"/>
      <c r="BK784" s="367"/>
      <c r="BL784" s="367"/>
      <c r="BM784" s="367"/>
      <c r="BN784" s="367"/>
      <c r="BO784" s="367"/>
      <c r="BP784" s="368"/>
      <c r="BQ784" s="355"/>
      <c r="BR784" s="355"/>
      <c r="BS784" s="355"/>
      <c r="BT784" s="355"/>
      <c r="BU784" s="355"/>
      <c r="BV784" s="355"/>
      <c r="BW784" s="355"/>
      <c r="BX784" s="355"/>
      <c r="BY784" s="355"/>
      <c r="BZ784" s="355"/>
      <c r="CA784" s="355"/>
      <c r="CB784" s="355"/>
      <c r="CC784" s="355"/>
      <c r="CD784" s="355"/>
      <c r="CE784" s="355"/>
      <c r="CF784" s="355"/>
      <c r="CG784" s="355"/>
      <c r="CH784" s="355"/>
      <c r="CI784" s="355"/>
      <c r="CJ784" s="355"/>
      <c r="CK784" s="355"/>
      <c r="CL784" s="355"/>
      <c r="CM784" s="355"/>
      <c r="CN784" s="356"/>
    </row>
    <row r="785" spans="2:92" ht="14.4" thickBot="1" x14ac:dyDescent="0.3">
      <c r="B78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5" s="1417"/>
      <c r="D785" s="1418"/>
      <c r="E785" s="1419"/>
      <c r="F785" s="1420" t="e">
        <f>VLOOKUP(TBL5_OptBen[[#This Row],[Option Type (defined list)]],'Option Typs_Grps'!B$2:C$47, 2, FALSE)</f>
        <v>#N/A</v>
      </c>
      <c r="G785" s="1417"/>
      <c r="H785" s="1418"/>
      <c r="I785" s="1421"/>
      <c r="J785" s="1422"/>
      <c r="K785" s="1423"/>
      <c r="L785" s="366"/>
      <c r="M785" s="366"/>
      <c r="N785" s="366"/>
      <c r="O785" s="1552"/>
      <c r="P785" s="1553"/>
      <c r="Q785" s="1554"/>
      <c r="R785" s="1392"/>
      <c r="S785" s="367"/>
      <c r="T785" s="367"/>
      <c r="U785" s="367"/>
      <c r="V785" s="367"/>
      <c r="W785" s="367"/>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c r="AS785" s="367"/>
      <c r="AT785" s="367"/>
      <c r="AU785" s="367"/>
      <c r="AV785" s="367"/>
      <c r="AW785" s="367"/>
      <c r="AX785" s="367"/>
      <c r="AY785" s="367"/>
      <c r="AZ785" s="367"/>
      <c r="BA785" s="367"/>
      <c r="BB785" s="367"/>
      <c r="BC785" s="367"/>
      <c r="BD785" s="367"/>
      <c r="BE785" s="367"/>
      <c r="BF785" s="367"/>
      <c r="BG785" s="367"/>
      <c r="BH785" s="367"/>
      <c r="BI785" s="367"/>
      <c r="BJ785" s="367"/>
      <c r="BK785" s="367"/>
      <c r="BL785" s="367"/>
      <c r="BM785" s="367"/>
      <c r="BN785" s="367"/>
      <c r="BO785" s="367"/>
      <c r="BP785" s="368"/>
      <c r="BQ785" s="355"/>
      <c r="BR785" s="355"/>
      <c r="BS785" s="355"/>
      <c r="BT785" s="355"/>
      <c r="BU785" s="355"/>
      <c r="BV785" s="355"/>
      <c r="BW785" s="355"/>
      <c r="BX785" s="355"/>
      <c r="BY785" s="355"/>
      <c r="BZ785" s="355"/>
      <c r="CA785" s="355"/>
      <c r="CB785" s="355"/>
      <c r="CC785" s="355"/>
      <c r="CD785" s="355"/>
      <c r="CE785" s="355"/>
      <c r="CF785" s="355"/>
      <c r="CG785" s="355"/>
      <c r="CH785" s="355"/>
      <c r="CI785" s="355"/>
      <c r="CJ785" s="355"/>
      <c r="CK785" s="355"/>
      <c r="CL785" s="355"/>
      <c r="CM785" s="355"/>
      <c r="CN785" s="356"/>
    </row>
    <row r="786" spans="2:92" ht="14.4" thickBot="1" x14ac:dyDescent="0.3">
      <c r="B78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6" s="1417"/>
      <c r="D786" s="1418"/>
      <c r="E786" s="1419"/>
      <c r="F786" s="1420" t="e">
        <f>VLOOKUP(TBL5_OptBen[[#This Row],[Option Type (defined list)]],'Option Typs_Grps'!B$2:C$47, 2, FALSE)</f>
        <v>#N/A</v>
      </c>
      <c r="G786" s="1417"/>
      <c r="H786" s="1418"/>
      <c r="I786" s="1421"/>
      <c r="J786" s="1422"/>
      <c r="K786" s="1423"/>
      <c r="L786" s="366"/>
      <c r="M786" s="366"/>
      <c r="N786" s="366"/>
      <c r="O786" s="1552"/>
      <c r="P786" s="1553"/>
      <c r="Q786" s="1554"/>
      <c r="R786" s="1392"/>
      <c r="S786" s="367"/>
      <c r="T786" s="367"/>
      <c r="U786" s="367"/>
      <c r="V786" s="367"/>
      <c r="W786" s="367"/>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c r="AS786" s="367"/>
      <c r="AT786" s="367"/>
      <c r="AU786" s="367"/>
      <c r="AV786" s="367"/>
      <c r="AW786" s="367"/>
      <c r="AX786" s="367"/>
      <c r="AY786" s="367"/>
      <c r="AZ786" s="367"/>
      <c r="BA786" s="367"/>
      <c r="BB786" s="367"/>
      <c r="BC786" s="367"/>
      <c r="BD786" s="367"/>
      <c r="BE786" s="367"/>
      <c r="BF786" s="367"/>
      <c r="BG786" s="367"/>
      <c r="BH786" s="367"/>
      <c r="BI786" s="367"/>
      <c r="BJ786" s="367"/>
      <c r="BK786" s="367"/>
      <c r="BL786" s="367"/>
      <c r="BM786" s="367"/>
      <c r="BN786" s="367"/>
      <c r="BO786" s="367"/>
      <c r="BP786" s="368"/>
      <c r="BQ786" s="355"/>
      <c r="BR786" s="355"/>
      <c r="BS786" s="355"/>
      <c r="BT786" s="355"/>
      <c r="BU786" s="355"/>
      <c r="BV786" s="355"/>
      <c r="BW786" s="355"/>
      <c r="BX786" s="355"/>
      <c r="BY786" s="355"/>
      <c r="BZ786" s="355"/>
      <c r="CA786" s="355"/>
      <c r="CB786" s="355"/>
      <c r="CC786" s="355"/>
      <c r="CD786" s="355"/>
      <c r="CE786" s="355"/>
      <c r="CF786" s="355"/>
      <c r="CG786" s="355"/>
      <c r="CH786" s="355"/>
      <c r="CI786" s="355"/>
      <c r="CJ786" s="355"/>
      <c r="CK786" s="355"/>
      <c r="CL786" s="355"/>
      <c r="CM786" s="355"/>
      <c r="CN786" s="356"/>
    </row>
    <row r="787" spans="2:92" ht="14.4" thickBot="1" x14ac:dyDescent="0.3">
      <c r="B78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7" s="1417"/>
      <c r="D787" s="1418"/>
      <c r="E787" s="1419"/>
      <c r="F787" s="1420" t="e">
        <f>VLOOKUP(TBL5_OptBen[[#This Row],[Option Type (defined list)]],'Option Typs_Grps'!B$2:C$47, 2, FALSE)</f>
        <v>#N/A</v>
      </c>
      <c r="G787" s="1417"/>
      <c r="H787" s="1418"/>
      <c r="I787" s="1421"/>
      <c r="J787" s="1422"/>
      <c r="K787" s="1423"/>
      <c r="L787" s="366"/>
      <c r="M787" s="366"/>
      <c r="N787" s="366"/>
      <c r="O787" s="1552"/>
      <c r="P787" s="1553"/>
      <c r="Q787" s="1554"/>
      <c r="R787" s="1392"/>
      <c r="S787" s="367"/>
      <c r="T787" s="367"/>
      <c r="U787" s="367"/>
      <c r="V787" s="367"/>
      <c r="W787" s="367"/>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c r="AS787" s="367"/>
      <c r="AT787" s="367"/>
      <c r="AU787" s="367"/>
      <c r="AV787" s="367"/>
      <c r="AW787" s="367"/>
      <c r="AX787" s="367"/>
      <c r="AY787" s="367"/>
      <c r="AZ787" s="367"/>
      <c r="BA787" s="367"/>
      <c r="BB787" s="367"/>
      <c r="BC787" s="367"/>
      <c r="BD787" s="367"/>
      <c r="BE787" s="367"/>
      <c r="BF787" s="367"/>
      <c r="BG787" s="367"/>
      <c r="BH787" s="367"/>
      <c r="BI787" s="367"/>
      <c r="BJ787" s="367"/>
      <c r="BK787" s="367"/>
      <c r="BL787" s="367"/>
      <c r="BM787" s="367"/>
      <c r="BN787" s="367"/>
      <c r="BO787" s="367"/>
      <c r="BP787" s="368"/>
      <c r="BQ787" s="355"/>
      <c r="BR787" s="355"/>
      <c r="BS787" s="355"/>
      <c r="BT787" s="355"/>
      <c r="BU787" s="355"/>
      <c r="BV787" s="355"/>
      <c r="BW787" s="355"/>
      <c r="BX787" s="355"/>
      <c r="BY787" s="355"/>
      <c r="BZ787" s="355"/>
      <c r="CA787" s="355"/>
      <c r="CB787" s="355"/>
      <c r="CC787" s="355"/>
      <c r="CD787" s="355"/>
      <c r="CE787" s="355"/>
      <c r="CF787" s="355"/>
      <c r="CG787" s="355"/>
      <c r="CH787" s="355"/>
      <c r="CI787" s="355"/>
      <c r="CJ787" s="355"/>
      <c r="CK787" s="355"/>
      <c r="CL787" s="355"/>
      <c r="CM787" s="355"/>
      <c r="CN787" s="356"/>
    </row>
    <row r="788" spans="2:92" ht="14.4" thickBot="1" x14ac:dyDescent="0.3">
      <c r="B78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8" s="1417"/>
      <c r="D788" s="1418"/>
      <c r="E788" s="1419"/>
      <c r="F788" s="1420" t="e">
        <f>VLOOKUP(TBL5_OptBen[[#This Row],[Option Type (defined list)]],'Option Typs_Grps'!B$2:C$47, 2, FALSE)</f>
        <v>#N/A</v>
      </c>
      <c r="G788" s="1417"/>
      <c r="H788" s="1418"/>
      <c r="I788" s="1421"/>
      <c r="J788" s="1422"/>
      <c r="K788" s="1423"/>
      <c r="L788" s="366"/>
      <c r="M788" s="366"/>
      <c r="N788" s="366"/>
      <c r="O788" s="1552"/>
      <c r="P788" s="1553"/>
      <c r="Q788" s="1554"/>
      <c r="R788" s="1392"/>
      <c r="S788" s="367"/>
      <c r="T788" s="367"/>
      <c r="U788" s="367"/>
      <c r="V788" s="367"/>
      <c r="W788" s="367"/>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c r="AS788" s="367"/>
      <c r="AT788" s="367"/>
      <c r="AU788" s="367"/>
      <c r="AV788" s="367"/>
      <c r="AW788" s="367"/>
      <c r="AX788" s="367"/>
      <c r="AY788" s="367"/>
      <c r="AZ788" s="367"/>
      <c r="BA788" s="367"/>
      <c r="BB788" s="367"/>
      <c r="BC788" s="367"/>
      <c r="BD788" s="367"/>
      <c r="BE788" s="367"/>
      <c r="BF788" s="367"/>
      <c r="BG788" s="367"/>
      <c r="BH788" s="367"/>
      <c r="BI788" s="367"/>
      <c r="BJ788" s="367"/>
      <c r="BK788" s="367"/>
      <c r="BL788" s="367"/>
      <c r="BM788" s="367"/>
      <c r="BN788" s="367"/>
      <c r="BO788" s="367"/>
      <c r="BP788" s="368"/>
      <c r="BQ788" s="355"/>
      <c r="BR788" s="355"/>
      <c r="BS788" s="355"/>
      <c r="BT788" s="355"/>
      <c r="BU788" s="355"/>
      <c r="BV788" s="355"/>
      <c r="BW788" s="355"/>
      <c r="BX788" s="355"/>
      <c r="BY788" s="355"/>
      <c r="BZ788" s="355"/>
      <c r="CA788" s="355"/>
      <c r="CB788" s="355"/>
      <c r="CC788" s="355"/>
      <c r="CD788" s="355"/>
      <c r="CE788" s="355"/>
      <c r="CF788" s="355"/>
      <c r="CG788" s="355"/>
      <c r="CH788" s="355"/>
      <c r="CI788" s="355"/>
      <c r="CJ788" s="355"/>
      <c r="CK788" s="355"/>
      <c r="CL788" s="355"/>
      <c r="CM788" s="355"/>
      <c r="CN788" s="356"/>
    </row>
    <row r="789" spans="2:92" ht="14.4" thickBot="1" x14ac:dyDescent="0.3">
      <c r="B78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89" s="1417"/>
      <c r="D789" s="1418"/>
      <c r="E789" s="1419"/>
      <c r="F789" s="1420" t="e">
        <f>VLOOKUP(TBL5_OptBen[[#This Row],[Option Type (defined list)]],'Option Typs_Grps'!B$2:C$47, 2, FALSE)</f>
        <v>#N/A</v>
      </c>
      <c r="G789" s="1417"/>
      <c r="H789" s="1418"/>
      <c r="I789" s="1421"/>
      <c r="J789" s="1422"/>
      <c r="K789" s="1423"/>
      <c r="L789" s="366"/>
      <c r="M789" s="366"/>
      <c r="N789" s="366"/>
      <c r="O789" s="1552"/>
      <c r="P789" s="1553"/>
      <c r="Q789" s="1554"/>
      <c r="R789" s="1392"/>
      <c r="S789" s="367"/>
      <c r="T789" s="367"/>
      <c r="U789" s="367"/>
      <c r="V789" s="367"/>
      <c r="W789" s="367"/>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c r="AS789" s="367"/>
      <c r="AT789" s="367"/>
      <c r="AU789" s="367"/>
      <c r="AV789" s="367"/>
      <c r="AW789" s="367"/>
      <c r="AX789" s="367"/>
      <c r="AY789" s="367"/>
      <c r="AZ789" s="367"/>
      <c r="BA789" s="367"/>
      <c r="BB789" s="367"/>
      <c r="BC789" s="367"/>
      <c r="BD789" s="367"/>
      <c r="BE789" s="367"/>
      <c r="BF789" s="367"/>
      <c r="BG789" s="367"/>
      <c r="BH789" s="367"/>
      <c r="BI789" s="367"/>
      <c r="BJ789" s="367"/>
      <c r="BK789" s="367"/>
      <c r="BL789" s="367"/>
      <c r="BM789" s="367"/>
      <c r="BN789" s="367"/>
      <c r="BO789" s="367"/>
      <c r="BP789" s="368"/>
      <c r="BQ789" s="355"/>
      <c r="BR789" s="355"/>
      <c r="BS789" s="355"/>
      <c r="BT789" s="355"/>
      <c r="BU789" s="355"/>
      <c r="BV789" s="355"/>
      <c r="BW789" s="355"/>
      <c r="BX789" s="355"/>
      <c r="BY789" s="355"/>
      <c r="BZ789" s="355"/>
      <c r="CA789" s="355"/>
      <c r="CB789" s="355"/>
      <c r="CC789" s="355"/>
      <c r="CD789" s="355"/>
      <c r="CE789" s="355"/>
      <c r="CF789" s="355"/>
      <c r="CG789" s="355"/>
      <c r="CH789" s="355"/>
      <c r="CI789" s="355"/>
      <c r="CJ789" s="355"/>
      <c r="CK789" s="355"/>
      <c r="CL789" s="355"/>
      <c r="CM789" s="355"/>
      <c r="CN789" s="356"/>
    </row>
    <row r="790" spans="2:92" ht="14.4" thickBot="1" x14ac:dyDescent="0.3">
      <c r="B79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0" s="1417"/>
      <c r="D790" s="1418"/>
      <c r="E790" s="1419"/>
      <c r="F790" s="1420" t="e">
        <f>VLOOKUP(TBL5_OptBen[[#This Row],[Option Type (defined list)]],'Option Typs_Grps'!B$2:C$47, 2, FALSE)</f>
        <v>#N/A</v>
      </c>
      <c r="G790" s="1417"/>
      <c r="H790" s="1418"/>
      <c r="I790" s="1421"/>
      <c r="J790" s="1422"/>
      <c r="K790" s="1423"/>
      <c r="L790" s="366"/>
      <c r="M790" s="366"/>
      <c r="N790" s="366"/>
      <c r="O790" s="1552"/>
      <c r="P790" s="1553"/>
      <c r="Q790" s="1554"/>
      <c r="R790" s="1392"/>
      <c r="S790" s="367"/>
      <c r="T790" s="367"/>
      <c r="U790" s="367"/>
      <c r="V790" s="367"/>
      <c r="W790" s="367"/>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c r="AS790" s="367"/>
      <c r="AT790" s="367"/>
      <c r="AU790" s="367"/>
      <c r="AV790" s="367"/>
      <c r="AW790" s="367"/>
      <c r="AX790" s="367"/>
      <c r="AY790" s="367"/>
      <c r="AZ790" s="367"/>
      <c r="BA790" s="367"/>
      <c r="BB790" s="367"/>
      <c r="BC790" s="367"/>
      <c r="BD790" s="367"/>
      <c r="BE790" s="367"/>
      <c r="BF790" s="367"/>
      <c r="BG790" s="367"/>
      <c r="BH790" s="367"/>
      <c r="BI790" s="367"/>
      <c r="BJ790" s="367"/>
      <c r="BK790" s="367"/>
      <c r="BL790" s="367"/>
      <c r="BM790" s="367"/>
      <c r="BN790" s="367"/>
      <c r="BO790" s="367"/>
      <c r="BP790" s="368"/>
      <c r="BQ790" s="355"/>
      <c r="BR790" s="355"/>
      <c r="BS790" s="355"/>
      <c r="BT790" s="355"/>
      <c r="BU790" s="355"/>
      <c r="BV790" s="355"/>
      <c r="BW790" s="355"/>
      <c r="BX790" s="355"/>
      <c r="BY790" s="355"/>
      <c r="BZ790" s="355"/>
      <c r="CA790" s="355"/>
      <c r="CB790" s="355"/>
      <c r="CC790" s="355"/>
      <c r="CD790" s="355"/>
      <c r="CE790" s="355"/>
      <c r="CF790" s="355"/>
      <c r="CG790" s="355"/>
      <c r="CH790" s="355"/>
      <c r="CI790" s="355"/>
      <c r="CJ790" s="355"/>
      <c r="CK790" s="355"/>
      <c r="CL790" s="355"/>
      <c r="CM790" s="355"/>
      <c r="CN790" s="356"/>
    </row>
    <row r="791" spans="2:92" ht="14.4" thickBot="1" x14ac:dyDescent="0.3">
      <c r="B79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1" s="1417"/>
      <c r="D791" s="1418"/>
      <c r="E791" s="1419"/>
      <c r="F791" s="1420" t="e">
        <f>VLOOKUP(TBL5_OptBen[[#This Row],[Option Type (defined list)]],'Option Typs_Grps'!B$2:C$47, 2, FALSE)</f>
        <v>#N/A</v>
      </c>
      <c r="G791" s="1417"/>
      <c r="H791" s="1418"/>
      <c r="I791" s="1421"/>
      <c r="J791" s="1422"/>
      <c r="K791" s="1423"/>
      <c r="L791" s="366"/>
      <c r="M791" s="366"/>
      <c r="N791" s="366"/>
      <c r="O791" s="1552"/>
      <c r="P791" s="1553"/>
      <c r="Q791" s="1554"/>
      <c r="R791" s="1392"/>
      <c r="S791" s="367"/>
      <c r="T791" s="367"/>
      <c r="U791" s="367"/>
      <c r="V791" s="367"/>
      <c r="W791" s="367"/>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c r="AS791" s="367"/>
      <c r="AT791" s="367"/>
      <c r="AU791" s="367"/>
      <c r="AV791" s="367"/>
      <c r="AW791" s="367"/>
      <c r="AX791" s="367"/>
      <c r="AY791" s="367"/>
      <c r="AZ791" s="367"/>
      <c r="BA791" s="367"/>
      <c r="BB791" s="367"/>
      <c r="BC791" s="367"/>
      <c r="BD791" s="367"/>
      <c r="BE791" s="367"/>
      <c r="BF791" s="367"/>
      <c r="BG791" s="367"/>
      <c r="BH791" s="367"/>
      <c r="BI791" s="367"/>
      <c r="BJ791" s="367"/>
      <c r="BK791" s="367"/>
      <c r="BL791" s="367"/>
      <c r="BM791" s="367"/>
      <c r="BN791" s="367"/>
      <c r="BO791" s="367"/>
      <c r="BP791" s="368"/>
      <c r="BQ791" s="355"/>
      <c r="BR791" s="355"/>
      <c r="BS791" s="355"/>
      <c r="BT791" s="355"/>
      <c r="BU791" s="355"/>
      <c r="BV791" s="355"/>
      <c r="BW791" s="355"/>
      <c r="BX791" s="355"/>
      <c r="BY791" s="355"/>
      <c r="BZ791" s="355"/>
      <c r="CA791" s="355"/>
      <c r="CB791" s="355"/>
      <c r="CC791" s="355"/>
      <c r="CD791" s="355"/>
      <c r="CE791" s="355"/>
      <c r="CF791" s="355"/>
      <c r="CG791" s="355"/>
      <c r="CH791" s="355"/>
      <c r="CI791" s="355"/>
      <c r="CJ791" s="355"/>
      <c r="CK791" s="355"/>
      <c r="CL791" s="355"/>
      <c r="CM791" s="355"/>
      <c r="CN791" s="356"/>
    </row>
    <row r="792" spans="2:92" ht="14.4" thickBot="1" x14ac:dyDescent="0.3">
      <c r="B79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2" s="1417"/>
      <c r="D792" s="1418"/>
      <c r="E792" s="1419"/>
      <c r="F792" s="1420" t="e">
        <f>VLOOKUP(TBL5_OptBen[[#This Row],[Option Type (defined list)]],'Option Typs_Grps'!B$2:C$47, 2, FALSE)</f>
        <v>#N/A</v>
      </c>
      <c r="G792" s="1417"/>
      <c r="H792" s="1418"/>
      <c r="I792" s="1421"/>
      <c r="J792" s="1422"/>
      <c r="K792" s="1423"/>
      <c r="L792" s="366"/>
      <c r="M792" s="366"/>
      <c r="N792" s="366"/>
      <c r="O792" s="1552"/>
      <c r="P792" s="1553"/>
      <c r="Q792" s="1554"/>
      <c r="R792" s="1392"/>
      <c r="S792" s="367"/>
      <c r="T792" s="367"/>
      <c r="U792" s="367"/>
      <c r="V792" s="367"/>
      <c r="W792" s="367"/>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c r="AS792" s="367"/>
      <c r="AT792" s="367"/>
      <c r="AU792" s="367"/>
      <c r="AV792" s="367"/>
      <c r="AW792" s="367"/>
      <c r="AX792" s="367"/>
      <c r="AY792" s="367"/>
      <c r="AZ792" s="367"/>
      <c r="BA792" s="367"/>
      <c r="BB792" s="367"/>
      <c r="BC792" s="367"/>
      <c r="BD792" s="367"/>
      <c r="BE792" s="367"/>
      <c r="BF792" s="367"/>
      <c r="BG792" s="367"/>
      <c r="BH792" s="367"/>
      <c r="BI792" s="367"/>
      <c r="BJ792" s="367"/>
      <c r="BK792" s="367"/>
      <c r="BL792" s="367"/>
      <c r="BM792" s="367"/>
      <c r="BN792" s="367"/>
      <c r="BO792" s="367"/>
      <c r="BP792" s="368"/>
      <c r="BQ792" s="355"/>
      <c r="BR792" s="355"/>
      <c r="BS792" s="355"/>
      <c r="BT792" s="355"/>
      <c r="BU792" s="355"/>
      <c r="BV792" s="355"/>
      <c r="BW792" s="355"/>
      <c r="BX792" s="355"/>
      <c r="BY792" s="355"/>
      <c r="BZ792" s="355"/>
      <c r="CA792" s="355"/>
      <c r="CB792" s="355"/>
      <c r="CC792" s="355"/>
      <c r="CD792" s="355"/>
      <c r="CE792" s="355"/>
      <c r="CF792" s="355"/>
      <c r="CG792" s="355"/>
      <c r="CH792" s="355"/>
      <c r="CI792" s="355"/>
      <c r="CJ792" s="355"/>
      <c r="CK792" s="355"/>
      <c r="CL792" s="355"/>
      <c r="CM792" s="355"/>
      <c r="CN792" s="356"/>
    </row>
    <row r="793" spans="2:92" ht="14.4" thickBot="1" x14ac:dyDescent="0.3">
      <c r="B79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3" s="1417"/>
      <c r="D793" s="1418"/>
      <c r="E793" s="1419"/>
      <c r="F793" s="1420" t="e">
        <f>VLOOKUP(TBL5_OptBen[[#This Row],[Option Type (defined list)]],'Option Typs_Grps'!B$2:C$47, 2, FALSE)</f>
        <v>#N/A</v>
      </c>
      <c r="G793" s="1417"/>
      <c r="H793" s="1418"/>
      <c r="I793" s="1421"/>
      <c r="J793" s="1422"/>
      <c r="K793" s="1423"/>
      <c r="L793" s="366"/>
      <c r="M793" s="366"/>
      <c r="N793" s="366"/>
      <c r="O793" s="1552"/>
      <c r="P793" s="1553"/>
      <c r="Q793" s="1554"/>
      <c r="R793" s="1392"/>
      <c r="S793" s="367"/>
      <c r="T793" s="367"/>
      <c r="U793" s="367"/>
      <c r="V793" s="367"/>
      <c r="W793" s="367"/>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c r="AS793" s="367"/>
      <c r="AT793" s="367"/>
      <c r="AU793" s="367"/>
      <c r="AV793" s="367"/>
      <c r="AW793" s="367"/>
      <c r="AX793" s="367"/>
      <c r="AY793" s="367"/>
      <c r="AZ793" s="367"/>
      <c r="BA793" s="367"/>
      <c r="BB793" s="367"/>
      <c r="BC793" s="367"/>
      <c r="BD793" s="367"/>
      <c r="BE793" s="367"/>
      <c r="BF793" s="367"/>
      <c r="BG793" s="367"/>
      <c r="BH793" s="367"/>
      <c r="BI793" s="367"/>
      <c r="BJ793" s="367"/>
      <c r="BK793" s="367"/>
      <c r="BL793" s="367"/>
      <c r="BM793" s="367"/>
      <c r="BN793" s="367"/>
      <c r="BO793" s="367"/>
      <c r="BP793" s="368"/>
      <c r="BQ793" s="355"/>
      <c r="BR793" s="355"/>
      <c r="BS793" s="355"/>
      <c r="BT793" s="355"/>
      <c r="BU793" s="355"/>
      <c r="BV793" s="355"/>
      <c r="BW793" s="355"/>
      <c r="BX793" s="355"/>
      <c r="BY793" s="355"/>
      <c r="BZ793" s="355"/>
      <c r="CA793" s="355"/>
      <c r="CB793" s="355"/>
      <c r="CC793" s="355"/>
      <c r="CD793" s="355"/>
      <c r="CE793" s="355"/>
      <c r="CF793" s="355"/>
      <c r="CG793" s="355"/>
      <c r="CH793" s="355"/>
      <c r="CI793" s="355"/>
      <c r="CJ793" s="355"/>
      <c r="CK793" s="355"/>
      <c r="CL793" s="355"/>
      <c r="CM793" s="355"/>
      <c r="CN793" s="356"/>
    </row>
    <row r="794" spans="2:92" ht="14.4" thickBot="1" x14ac:dyDescent="0.3">
      <c r="B79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4" s="1417"/>
      <c r="D794" s="1418"/>
      <c r="E794" s="1419"/>
      <c r="F794" s="1420" t="e">
        <f>VLOOKUP(TBL5_OptBen[[#This Row],[Option Type (defined list)]],'Option Typs_Grps'!B$2:C$47, 2, FALSE)</f>
        <v>#N/A</v>
      </c>
      <c r="G794" s="1417"/>
      <c r="H794" s="1418"/>
      <c r="I794" s="1421"/>
      <c r="J794" s="1422"/>
      <c r="K794" s="1423"/>
      <c r="L794" s="366"/>
      <c r="M794" s="366"/>
      <c r="N794" s="366"/>
      <c r="O794" s="1552"/>
      <c r="P794" s="1553"/>
      <c r="Q794" s="1554"/>
      <c r="R794" s="1392"/>
      <c r="S794" s="367"/>
      <c r="T794" s="367"/>
      <c r="U794" s="367"/>
      <c r="V794" s="367"/>
      <c r="W794" s="367"/>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c r="AS794" s="367"/>
      <c r="AT794" s="367"/>
      <c r="AU794" s="367"/>
      <c r="AV794" s="367"/>
      <c r="AW794" s="367"/>
      <c r="AX794" s="367"/>
      <c r="AY794" s="367"/>
      <c r="AZ794" s="367"/>
      <c r="BA794" s="367"/>
      <c r="BB794" s="367"/>
      <c r="BC794" s="367"/>
      <c r="BD794" s="367"/>
      <c r="BE794" s="367"/>
      <c r="BF794" s="367"/>
      <c r="BG794" s="367"/>
      <c r="BH794" s="367"/>
      <c r="BI794" s="367"/>
      <c r="BJ794" s="367"/>
      <c r="BK794" s="367"/>
      <c r="BL794" s="367"/>
      <c r="BM794" s="367"/>
      <c r="BN794" s="367"/>
      <c r="BO794" s="367"/>
      <c r="BP794" s="368"/>
      <c r="BQ794" s="355"/>
      <c r="BR794" s="355"/>
      <c r="BS794" s="355"/>
      <c r="BT794" s="355"/>
      <c r="BU794" s="355"/>
      <c r="BV794" s="355"/>
      <c r="BW794" s="355"/>
      <c r="BX794" s="355"/>
      <c r="BY794" s="355"/>
      <c r="BZ794" s="355"/>
      <c r="CA794" s="355"/>
      <c r="CB794" s="355"/>
      <c r="CC794" s="355"/>
      <c r="CD794" s="355"/>
      <c r="CE794" s="355"/>
      <c r="CF794" s="355"/>
      <c r="CG794" s="355"/>
      <c r="CH794" s="355"/>
      <c r="CI794" s="355"/>
      <c r="CJ794" s="355"/>
      <c r="CK794" s="355"/>
      <c r="CL794" s="355"/>
      <c r="CM794" s="355"/>
      <c r="CN794" s="356"/>
    </row>
    <row r="795" spans="2:92" ht="14.4" thickBot="1" x14ac:dyDescent="0.3">
      <c r="B79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5" s="1417"/>
      <c r="D795" s="1418"/>
      <c r="E795" s="1419"/>
      <c r="F795" s="1420" t="e">
        <f>VLOOKUP(TBL5_OptBen[[#This Row],[Option Type (defined list)]],'Option Typs_Grps'!B$2:C$47, 2, FALSE)</f>
        <v>#N/A</v>
      </c>
      <c r="G795" s="1417"/>
      <c r="H795" s="1418"/>
      <c r="I795" s="1421"/>
      <c r="J795" s="1422"/>
      <c r="K795" s="1423"/>
      <c r="L795" s="366"/>
      <c r="M795" s="366"/>
      <c r="N795" s="366"/>
      <c r="O795" s="1552"/>
      <c r="P795" s="1553"/>
      <c r="Q795" s="1554"/>
      <c r="R795" s="1392"/>
      <c r="S795" s="367"/>
      <c r="T795" s="367"/>
      <c r="U795" s="367"/>
      <c r="V795" s="367"/>
      <c r="W795" s="367"/>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c r="AS795" s="367"/>
      <c r="AT795" s="367"/>
      <c r="AU795" s="367"/>
      <c r="AV795" s="367"/>
      <c r="AW795" s="367"/>
      <c r="AX795" s="367"/>
      <c r="AY795" s="367"/>
      <c r="AZ795" s="367"/>
      <c r="BA795" s="367"/>
      <c r="BB795" s="367"/>
      <c r="BC795" s="367"/>
      <c r="BD795" s="367"/>
      <c r="BE795" s="367"/>
      <c r="BF795" s="367"/>
      <c r="BG795" s="367"/>
      <c r="BH795" s="367"/>
      <c r="BI795" s="367"/>
      <c r="BJ795" s="367"/>
      <c r="BK795" s="367"/>
      <c r="BL795" s="367"/>
      <c r="BM795" s="367"/>
      <c r="BN795" s="367"/>
      <c r="BO795" s="367"/>
      <c r="BP795" s="368"/>
      <c r="BQ795" s="355"/>
      <c r="BR795" s="355"/>
      <c r="BS795" s="355"/>
      <c r="BT795" s="355"/>
      <c r="BU795" s="355"/>
      <c r="BV795" s="355"/>
      <c r="BW795" s="355"/>
      <c r="BX795" s="355"/>
      <c r="BY795" s="355"/>
      <c r="BZ795" s="355"/>
      <c r="CA795" s="355"/>
      <c r="CB795" s="355"/>
      <c r="CC795" s="355"/>
      <c r="CD795" s="355"/>
      <c r="CE795" s="355"/>
      <c r="CF795" s="355"/>
      <c r="CG795" s="355"/>
      <c r="CH795" s="355"/>
      <c r="CI795" s="355"/>
      <c r="CJ795" s="355"/>
      <c r="CK795" s="355"/>
      <c r="CL795" s="355"/>
      <c r="CM795" s="355"/>
      <c r="CN795" s="356"/>
    </row>
    <row r="796" spans="2:92" ht="14.4" thickBot="1" x14ac:dyDescent="0.3">
      <c r="B79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6" s="1417"/>
      <c r="D796" s="1418"/>
      <c r="E796" s="1419"/>
      <c r="F796" s="1420" t="e">
        <f>VLOOKUP(TBL5_OptBen[[#This Row],[Option Type (defined list)]],'Option Typs_Grps'!B$2:C$47, 2, FALSE)</f>
        <v>#N/A</v>
      </c>
      <c r="G796" s="1417"/>
      <c r="H796" s="1418"/>
      <c r="I796" s="1421"/>
      <c r="J796" s="1422"/>
      <c r="K796" s="1423"/>
      <c r="L796" s="366"/>
      <c r="M796" s="366"/>
      <c r="N796" s="366"/>
      <c r="O796" s="1552"/>
      <c r="P796" s="1553"/>
      <c r="Q796" s="1554"/>
      <c r="R796" s="1392"/>
      <c r="S796" s="367"/>
      <c r="T796" s="367"/>
      <c r="U796" s="367"/>
      <c r="V796" s="367"/>
      <c r="W796" s="367"/>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c r="AS796" s="367"/>
      <c r="AT796" s="367"/>
      <c r="AU796" s="367"/>
      <c r="AV796" s="367"/>
      <c r="AW796" s="367"/>
      <c r="AX796" s="367"/>
      <c r="AY796" s="367"/>
      <c r="AZ796" s="367"/>
      <c r="BA796" s="367"/>
      <c r="BB796" s="367"/>
      <c r="BC796" s="367"/>
      <c r="BD796" s="367"/>
      <c r="BE796" s="367"/>
      <c r="BF796" s="367"/>
      <c r="BG796" s="367"/>
      <c r="BH796" s="367"/>
      <c r="BI796" s="367"/>
      <c r="BJ796" s="367"/>
      <c r="BK796" s="367"/>
      <c r="BL796" s="367"/>
      <c r="BM796" s="367"/>
      <c r="BN796" s="367"/>
      <c r="BO796" s="367"/>
      <c r="BP796" s="368"/>
      <c r="BQ796" s="355"/>
      <c r="BR796" s="355"/>
      <c r="BS796" s="355"/>
      <c r="BT796" s="355"/>
      <c r="BU796" s="355"/>
      <c r="BV796" s="355"/>
      <c r="BW796" s="355"/>
      <c r="BX796" s="355"/>
      <c r="BY796" s="355"/>
      <c r="BZ796" s="355"/>
      <c r="CA796" s="355"/>
      <c r="CB796" s="355"/>
      <c r="CC796" s="355"/>
      <c r="CD796" s="355"/>
      <c r="CE796" s="355"/>
      <c r="CF796" s="355"/>
      <c r="CG796" s="355"/>
      <c r="CH796" s="355"/>
      <c r="CI796" s="355"/>
      <c r="CJ796" s="355"/>
      <c r="CK796" s="355"/>
      <c r="CL796" s="355"/>
      <c r="CM796" s="355"/>
      <c r="CN796" s="356"/>
    </row>
    <row r="797" spans="2:92" ht="14.4" thickBot="1" x14ac:dyDescent="0.3">
      <c r="B79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7" s="1417"/>
      <c r="D797" s="1418"/>
      <c r="E797" s="1419"/>
      <c r="F797" s="1420" t="e">
        <f>VLOOKUP(TBL5_OptBen[[#This Row],[Option Type (defined list)]],'Option Typs_Grps'!B$2:C$47, 2, FALSE)</f>
        <v>#N/A</v>
      </c>
      <c r="G797" s="1417"/>
      <c r="H797" s="1418"/>
      <c r="I797" s="1421"/>
      <c r="J797" s="1422"/>
      <c r="K797" s="1423"/>
      <c r="L797" s="366"/>
      <c r="M797" s="366"/>
      <c r="N797" s="366"/>
      <c r="O797" s="1552"/>
      <c r="P797" s="1553"/>
      <c r="Q797" s="1554"/>
      <c r="R797" s="1392"/>
      <c r="S797" s="367"/>
      <c r="T797" s="367"/>
      <c r="U797" s="367"/>
      <c r="V797" s="367"/>
      <c r="W797" s="367"/>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c r="AS797" s="367"/>
      <c r="AT797" s="367"/>
      <c r="AU797" s="367"/>
      <c r="AV797" s="367"/>
      <c r="AW797" s="367"/>
      <c r="AX797" s="367"/>
      <c r="AY797" s="367"/>
      <c r="AZ797" s="367"/>
      <c r="BA797" s="367"/>
      <c r="BB797" s="367"/>
      <c r="BC797" s="367"/>
      <c r="BD797" s="367"/>
      <c r="BE797" s="367"/>
      <c r="BF797" s="367"/>
      <c r="BG797" s="367"/>
      <c r="BH797" s="367"/>
      <c r="BI797" s="367"/>
      <c r="BJ797" s="367"/>
      <c r="BK797" s="367"/>
      <c r="BL797" s="367"/>
      <c r="BM797" s="367"/>
      <c r="BN797" s="367"/>
      <c r="BO797" s="367"/>
      <c r="BP797" s="368"/>
      <c r="BQ797" s="355"/>
      <c r="BR797" s="355"/>
      <c r="BS797" s="355"/>
      <c r="BT797" s="355"/>
      <c r="BU797" s="355"/>
      <c r="BV797" s="355"/>
      <c r="BW797" s="355"/>
      <c r="BX797" s="355"/>
      <c r="BY797" s="355"/>
      <c r="BZ797" s="355"/>
      <c r="CA797" s="355"/>
      <c r="CB797" s="355"/>
      <c r="CC797" s="355"/>
      <c r="CD797" s="355"/>
      <c r="CE797" s="355"/>
      <c r="CF797" s="355"/>
      <c r="CG797" s="355"/>
      <c r="CH797" s="355"/>
      <c r="CI797" s="355"/>
      <c r="CJ797" s="355"/>
      <c r="CK797" s="355"/>
      <c r="CL797" s="355"/>
      <c r="CM797" s="355"/>
      <c r="CN797" s="356"/>
    </row>
    <row r="798" spans="2:92" ht="14.4" thickBot="1" x14ac:dyDescent="0.3">
      <c r="B79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8" s="1417"/>
      <c r="D798" s="1418"/>
      <c r="E798" s="1419"/>
      <c r="F798" s="1420" t="e">
        <f>VLOOKUP(TBL5_OptBen[[#This Row],[Option Type (defined list)]],'Option Typs_Grps'!B$2:C$47, 2, FALSE)</f>
        <v>#N/A</v>
      </c>
      <c r="G798" s="1417"/>
      <c r="H798" s="1418"/>
      <c r="I798" s="1421"/>
      <c r="J798" s="1422"/>
      <c r="K798" s="1423"/>
      <c r="L798" s="366"/>
      <c r="M798" s="366"/>
      <c r="N798" s="366"/>
      <c r="O798" s="1552"/>
      <c r="P798" s="1553"/>
      <c r="Q798" s="1554"/>
      <c r="R798" s="1392"/>
      <c r="S798" s="367"/>
      <c r="T798" s="367"/>
      <c r="U798" s="367"/>
      <c r="V798" s="367"/>
      <c r="W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c r="AS798" s="367"/>
      <c r="AT798" s="367"/>
      <c r="AU798" s="367"/>
      <c r="AV798" s="367"/>
      <c r="AW798" s="367"/>
      <c r="AX798" s="367"/>
      <c r="AY798" s="367"/>
      <c r="AZ798" s="367"/>
      <c r="BA798" s="367"/>
      <c r="BB798" s="367"/>
      <c r="BC798" s="367"/>
      <c r="BD798" s="367"/>
      <c r="BE798" s="367"/>
      <c r="BF798" s="367"/>
      <c r="BG798" s="367"/>
      <c r="BH798" s="367"/>
      <c r="BI798" s="367"/>
      <c r="BJ798" s="367"/>
      <c r="BK798" s="367"/>
      <c r="BL798" s="367"/>
      <c r="BM798" s="367"/>
      <c r="BN798" s="367"/>
      <c r="BO798" s="367"/>
      <c r="BP798" s="368"/>
      <c r="BQ798" s="355"/>
      <c r="BR798" s="355"/>
      <c r="BS798" s="355"/>
      <c r="BT798" s="355"/>
      <c r="BU798" s="355"/>
      <c r="BV798" s="355"/>
      <c r="BW798" s="355"/>
      <c r="BX798" s="355"/>
      <c r="BY798" s="355"/>
      <c r="BZ798" s="355"/>
      <c r="CA798" s="355"/>
      <c r="CB798" s="355"/>
      <c r="CC798" s="355"/>
      <c r="CD798" s="355"/>
      <c r="CE798" s="355"/>
      <c r="CF798" s="355"/>
      <c r="CG798" s="355"/>
      <c r="CH798" s="355"/>
      <c r="CI798" s="355"/>
      <c r="CJ798" s="355"/>
      <c r="CK798" s="355"/>
      <c r="CL798" s="355"/>
      <c r="CM798" s="355"/>
      <c r="CN798" s="356"/>
    </row>
    <row r="799" spans="2:92" ht="14.4" thickBot="1" x14ac:dyDescent="0.3">
      <c r="B79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799" s="1417"/>
      <c r="D799" s="1418"/>
      <c r="E799" s="1419"/>
      <c r="F799" s="1420" t="e">
        <f>VLOOKUP(TBL5_OptBen[[#This Row],[Option Type (defined list)]],'Option Typs_Grps'!B$2:C$47, 2, FALSE)</f>
        <v>#N/A</v>
      </c>
      <c r="G799" s="1417"/>
      <c r="H799" s="1418"/>
      <c r="I799" s="1421"/>
      <c r="J799" s="1422"/>
      <c r="K799" s="1423"/>
      <c r="L799" s="366"/>
      <c r="M799" s="366"/>
      <c r="N799" s="366"/>
      <c r="O799" s="1552"/>
      <c r="P799" s="1553"/>
      <c r="Q799" s="1554"/>
      <c r="R799" s="1392"/>
      <c r="S799" s="367"/>
      <c r="T799" s="367"/>
      <c r="U799" s="367"/>
      <c r="V799" s="367"/>
      <c r="W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c r="AS799" s="367"/>
      <c r="AT799" s="367"/>
      <c r="AU799" s="367"/>
      <c r="AV799" s="367"/>
      <c r="AW799" s="367"/>
      <c r="AX799" s="367"/>
      <c r="AY799" s="367"/>
      <c r="AZ799" s="367"/>
      <c r="BA799" s="367"/>
      <c r="BB799" s="367"/>
      <c r="BC799" s="367"/>
      <c r="BD799" s="367"/>
      <c r="BE799" s="367"/>
      <c r="BF799" s="367"/>
      <c r="BG799" s="367"/>
      <c r="BH799" s="367"/>
      <c r="BI799" s="367"/>
      <c r="BJ799" s="367"/>
      <c r="BK799" s="367"/>
      <c r="BL799" s="367"/>
      <c r="BM799" s="367"/>
      <c r="BN799" s="367"/>
      <c r="BO799" s="367"/>
      <c r="BP799" s="368"/>
      <c r="BQ799" s="355"/>
      <c r="BR799" s="355"/>
      <c r="BS799" s="355"/>
      <c r="BT799" s="355"/>
      <c r="BU799" s="355"/>
      <c r="BV799" s="355"/>
      <c r="BW799" s="355"/>
      <c r="BX799" s="355"/>
      <c r="BY799" s="355"/>
      <c r="BZ799" s="355"/>
      <c r="CA799" s="355"/>
      <c r="CB799" s="355"/>
      <c r="CC799" s="355"/>
      <c r="CD799" s="355"/>
      <c r="CE799" s="355"/>
      <c r="CF799" s="355"/>
      <c r="CG799" s="355"/>
      <c r="CH799" s="355"/>
      <c r="CI799" s="355"/>
      <c r="CJ799" s="355"/>
      <c r="CK799" s="355"/>
      <c r="CL799" s="355"/>
      <c r="CM799" s="355"/>
      <c r="CN799" s="356"/>
    </row>
    <row r="800" spans="2:92" ht="14.4" thickBot="1" x14ac:dyDescent="0.3">
      <c r="B80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0" s="1417"/>
      <c r="D800" s="1418"/>
      <c r="E800" s="1419"/>
      <c r="F800" s="1420" t="e">
        <f>VLOOKUP(TBL5_OptBen[[#This Row],[Option Type (defined list)]],'Option Typs_Grps'!B$2:C$47, 2, FALSE)</f>
        <v>#N/A</v>
      </c>
      <c r="G800" s="1417"/>
      <c r="H800" s="1418"/>
      <c r="I800" s="1421"/>
      <c r="J800" s="1422"/>
      <c r="K800" s="1423"/>
      <c r="L800" s="366"/>
      <c r="M800" s="366"/>
      <c r="N800" s="366"/>
      <c r="O800" s="1552"/>
      <c r="P800" s="1553"/>
      <c r="Q800" s="1554"/>
      <c r="R800" s="1392"/>
      <c r="S800" s="367"/>
      <c r="T800" s="367"/>
      <c r="U800" s="367"/>
      <c r="V800" s="367"/>
      <c r="W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c r="AS800" s="367"/>
      <c r="AT800" s="367"/>
      <c r="AU800" s="367"/>
      <c r="AV800" s="367"/>
      <c r="AW800" s="367"/>
      <c r="AX800" s="367"/>
      <c r="AY800" s="367"/>
      <c r="AZ800" s="367"/>
      <c r="BA800" s="367"/>
      <c r="BB800" s="367"/>
      <c r="BC800" s="367"/>
      <c r="BD800" s="367"/>
      <c r="BE800" s="367"/>
      <c r="BF800" s="367"/>
      <c r="BG800" s="367"/>
      <c r="BH800" s="367"/>
      <c r="BI800" s="367"/>
      <c r="BJ800" s="367"/>
      <c r="BK800" s="367"/>
      <c r="BL800" s="367"/>
      <c r="BM800" s="367"/>
      <c r="BN800" s="367"/>
      <c r="BO800" s="367"/>
      <c r="BP800" s="368"/>
      <c r="BQ800" s="355"/>
      <c r="BR800" s="355"/>
      <c r="BS800" s="355"/>
      <c r="BT800" s="355"/>
      <c r="BU800" s="355"/>
      <c r="BV800" s="355"/>
      <c r="BW800" s="355"/>
      <c r="BX800" s="355"/>
      <c r="BY800" s="355"/>
      <c r="BZ800" s="355"/>
      <c r="CA800" s="355"/>
      <c r="CB800" s="355"/>
      <c r="CC800" s="355"/>
      <c r="CD800" s="355"/>
      <c r="CE800" s="355"/>
      <c r="CF800" s="355"/>
      <c r="CG800" s="355"/>
      <c r="CH800" s="355"/>
      <c r="CI800" s="355"/>
      <c r="CJ800" s="355"/>
      <c r="CK800" s="355"/>
      <c r="CL800" s="355"/>
      <c r="CM800" s="355"/>
      <c r="CN800" s="356"/>
    </row>
    <row r="801" spans="2:92" ht="14.4" thickBot="1" x14ac:dyDescent="0.3">
      <c r="B80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1" s="1417"/>
      <c r="D801" s="1418"/>
      <c r="E801" s="1419"/>
      <c r="F801" s="1420" t="e">
        <f>VLOOKUP(TBL5_OptBen[[#This Row],[Option Type (defined list)]],'Option Typs_Grps'!B$2:C$47, 2, FALSE)</f>
        <v>#N/A</v>
      </c>
      <c r="G801" s="1417"/>
      <c r="H801" s="1418"/>
      <c r="I801" s="1421"/>
      <c r="J801" s="1422"/>
      <c r="K801" s="1423"/>
      <c r="L801" s="366"/>
      <c r="M801" s="366"/>
      <c r="N801" s="366"/>
      <c r="O801" s="1552"/>
      <c r="P801" s="1553"/>
      <c r="Q801" s="1554"/>
      <c r="R801" s="1392"/>
      <c r="S801" s="367"/>
      <c r="T801" s="367"/>
      <c r="U801" s="367"/>
      <c r="V801" s="367"/>
      <c r="W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c r="AS801" s="367"/>
      <c r="AT801" s="367"/>
      <c r="AU801" s="367"/>
      <c r="AV801" s="367"/>
      <c r="AW801" s="367"/>
      <c r="AX801" s="367"/>
      <c r="AY801" s="367"/>
      <c r="AZ801" s="367"/>
      <c r="BA801" s="367"/>
      <c r="BB801" s="367"/>
      <c r="BC801" s="367"/>
      <c r="BD801" s="367"/>
      <c r="BE801" s="367"/>
      <c r="BF801" s="367"/>
      <c r="BG801" s="367"/>
      <c r="BH801" s="367"/>
      <c r="BI801" s="367"/>
      <c r="BJ801" s="367"/>
      <c r="BK801" s="367"/>
      <c r="BL801" s="367"/>
      <c r="BM801" s="367"/>
      <c r="BN801" s="367"/>
      <c r="BO801" s="367"/>
      <c r="BP801" s="368"/>
      <c r="BQ801" s="355"/>
      <c r="BR801" s="355"/>
      <c r="BS801" s="355"/>
      <c r="BT801" s="355"/>
      <c r="BU801" s="355"/>
      <c r="BV801" s="355"/>
      <c r="BW801" s="355"/>
      <c r="BX801" s="355"/>
      <c r="BY801" s="355"/>
      <c r="BZ801" s="355"/>
      <c r="CA801" s="355"/>
      <c r="CB801" s="355"/>
      <c r="CC801" s="355"/>
      <c r="CD801" s="355"/>
      <c r="CE801" s="355"/>
      <c r="CF801" s="355"/>
      <c r="CG801" s="355"/>
      <c r="CH801" s="355"/>
      <c r="CI801" s="355"/>
      <c r="CJ801" s="355"/>
      <c r="CK801" s="355"/>
      <c r="CL801" s="355"/>
      <c r="CM801" s="355"/>
      <c r="CN801" s="356"/>
    </row>
    <row r="802" spans="2:92" ht="14.4" thickBot="1" x14ac:dyDescent="0.3">
      <c r="B80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2" s="1417"/>
      <c r="D802" s="1418"/>
      <c r="E802" s="1419"/>
      <c r="F802" s="1420" t="e">
        <f>VLOOKUP(TBL5_OptBen[[#This Row],[Option Type (defined list)]],'Option Typs_Grps'!B$2:C$47, 2, FALSE)</f>
        <v>#N/A</v>
      </c>
      <c r="G802" s="1417"/>
      <c r="H802" s="1418"/>
      <c r="I802" s="1421"/>
      <c r="J802" s="1422"/>
      <c r="K802" s="1423"/>
      <c r="L802" s="366"/>
      <c r="M802" s="366"/>
      <c r="N802" s="366"/>
      <c r="O802" s="1552"/>
      <c r="P802" s="1553"/>
      <c r="Q802" s="1554"/>
      <c r="R802" s="1392"/>
      <c r="S802" s="367"/>
      <c r="T802" s="367"/>
      <c r="U802" s="367"/>
      <c r="V802" s="367"/>
      <c r="W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c r="AS802" s="367"/>
      <c r="AT802" s="367"/>
      <c r="AU802" s="367"/>
      <c r="AV802" s="367"/>
      <c r="AW802" s="367"/>
      <c r="AX802" s="367"/>
      <c r="AY802" s="367"/>
      <c r="AZ802" s="367"/>
      <c r="BA802" s="367"/>
      <c r="BB802" s="367"/>
      <c r="BC802" s="367"/>
      <c r="BD802" s="367"/>
      <c r="BE802" s="367"/>
      <c r="BF802" s="367"/>
      <c r="BG802" s="367"/>
      <c r="BH802" s="367"/>
      <c r="BI802" s="367"/>
      <c r="BJ802" s="367"/>
      <c r="BK802" s="367"/>
      <c r="BL802" s="367"/>
      <c r="BM802" s="367"/>
      <c r="BN802" s="367"/>
      <c r="BO802" s="367"/>
      <c r="BP802" s="368"/>
      <c r="BQ802" s="355"/>
      <c r="BR802" s="355"/>
      <c r="BS802" s="355"/>
      <c r="BT802" s="355"/>
      <c r="BU802" s="355"/>
      <c r="BV802" s="355"/>
      <c r="BW802" s="355"/>
      <c r="BX802" s="355"/>
      <c r="BY802" s="355"/>
      <c r="BZ802" s="355"/>
      <c r="CA802" s="355"/>
      <c r="CB802" s="355"/>
      <c r="CC802" s="355"/>
      <c r="CD802" s="355"/>
      <c r="CE802" s="355"/>
      <c r="CF802" s="355"/>
      <c r="CG802" s="355"/>
      <c r="CH802" s="355"/>
      <c r="CI802" s="355"/>
      <c r="CJ802" s="355"/>
      <c r="CK802" s="355"/>
      <c r="CL802" s="355"/>
      <c r="CM802" s="355"/>
      <c r="CN802" s="356"/>
    </row>
    <row r="803" spans="2:92" ht="14.4" thickBot="1" x14ac:dyDescent="0.3">
      <c r="B80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3" s="1417"/>
      <c r="D803" s="1418"/>
      <c r="E803" s="1419"/>
      <c r="F803" s="1420" t="e">
        <f>VLOOKUP(TBL5_OptBen[[#This Row],[Option Type (defined list)]],'Option Typs_Grps'!B$2:C$47, 2, FALSE)</f>
        <v>#N/A</v>
      </c>
      <c r="G803" s="1417"/>
      <c r="H803" s="1418"/>
      <c r="I803" s="1421"/>
      <c r="J803" s="1422"/>
      <c r="K803" s="1423"/>
      <c r="L803" s="366"/>
      <c r="M803" s="366"/>
      <c r="N803" s="366"/>
      <c r="O803" s="1552"/>
      <c r="P803" s="1553"/>
      <c r="Q803" s="1554"/>
      <c r="R803" s="1392"/>
      <c r="S803" s="367"/>
      <c r="T803" s="367"/>
      <c r="U803" s="367"/>
      <c r="V803" s="367"/>
      <c r="W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c r="AS803" s="367"/>
      <c r="AT803" s="367"/>
      <c r="AU803" s="367"/>
      <c r="AV803" s="367"/>
      <c r="AW803" s="367"/>
      <c r="AX803" s="367"/>
      <c r="AY803" s="367"/>
      <c r="AZ803" s="367"/>
      <c r="BA803" s="367"/>
      <c r="BB803" s="367"/>
      <c r="BC803" s="367"/>
      <c r="BD803" s="367"/>
      <c r="BE803" s="367"/>
      <c r="BF803" s="367"/>
      <c r="BG803" s="367"/>
      <c r="BH803" s="367"/>
      <c r="BI803" s="367"/>
      <c r="BJ803" s="367"/>
      <c r="BK803" s="367"/>
      <c r="BL803" s="367"/>
      <c r="BM803" s="367"/>
      <c r="BN803" s="367"/>
      <c r="BO803" s="367"/>
      <c r="BP803" s="368"/>
      <c r="BQ803" s="355"/>
      <c r="BR803" s="355"/>
      <c r="BS803" s="355"/>
      <c r="BT803" s="355"/>
      <c r="BU803" s="355"/>
      <c r="BV803" s="355"/>
      <c r="BW803" s="355"/>
      <c r="BX803" s="355"/>
      <c r="BY803" s="355"/>
      <c r="BZ803" s="355"/>
      <c r="CA803" s="355"/>
      <c r="CB803" s="355"/>
      <c r="CC803" s="355"/>
      <c r="CD803" s="355"/>
      <c r="CE803" s="355"/>
      <c r="CF803" s="355"/>
      <c r="CG803" s="355"/>
      <c r="CH803" s="355"/>
      <c r="CI803" s="355"/>
      <c r="CJ803" s="355"/>
      <c r="CK803" s="355"/>
      <c r="CL803" s="355"/>
      <c r="CM803" s="355"/>
      <c r="CN803" s="356"/>
    </row>
    <row r="804" spans="2:92" ht="14.4" thickBot="1" x14ac:dyDescent="0.3">
      <c r="B80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4" s="1417"/>
      <c r="D804" s="1418"/>
      <c r="E804" s="1419"/>
      <c r="F804" s="1420" t="e">
        <f>VLOOKUP(TBL5_OptBen[[#This Row],[Option Type (defined list)]],'Option Typs_Grps'!B$2:C$47, 2, FALSE)</f>
        <v>#N/A</v>
      </c>
      <c r="G804" s="1417"/>
      <c r="H804" s="1418"/>
      <c r="I804" s="1421"/>
      <c r="J804" s="1422"/>
      <c r="K804" s="1423"/>
      <c r="L804" s="366"/>
      <c r="M804" s="366"/>
      <c r="N804" s="366"/>
      <c r="O804" s="1552"/>
      <c r="P804" s="1553"/>
      <c r="Q804" s="1554"/>
      <c r="R804" s="1392"/>
      <c r="S804" s="367"/>
      <c r="T804" s="367"/>
      <c r="U804" s="367"/>
      <c r="V804" s="367"/>
      <c r="W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c r="AS804" s="367"/>
      <c r="AT804" s="367"/>
      <c r="AU804" s="367"/>
      <c r="AV804" s="367"/>
      <c r="AW804" s="367"/>
      <c r="AX804" s="367"/>
      <c r="AY804" s="367"/>
      <c r="AZ804" s="367"/>
      <c r="BA804" s="367"/>
      <c r="BB804" s="367"/>
      <c r="BC804" s="367"/>
      <c r="BD804" s="367"/>
      <c r="BE804" s="367"/>
      <c r="BF804" s="367"/>
      <c r="BG804" s="367"/>
      <c r="BH804" s="367"/>
      <c r="BI804" s="367"/>
      <c r="BJ804" s="367"/>
      <c r="BK804" s="367"/>
      <c r="BL804" s="367"/>
      <c r="BM804" s="367"/>
      <c r="BN804" s="367"/>
      <c r="BO804" s="367"/>
      <c r="BP804" s="368"/>
      <c r="BQ804" s="355"/>
      <c r="BR804" s="355"/>
      <c r="BS804" s="355"/>
      <c r="BT804" s="355"/>
      <c r="BU804" s="355"/>
      <c r="BV804" s="355"/>
      <c r="BW804" s="355"/>
      <c r="BX804" s="355"/>
      <c r="BY804" s="355"/>
      <c r="BZ804" s="355"/>
      <c r="CA804" s="355"/>
      <c r="CB804" s="355"/>
      <c r="CC804" s="355"/>
      <c r="CD804" s="355"/>
      <c r="CE804" s="355"/>
      <c r="CF804" s="355"/>
      <c r="CG804" s="355"/>
      <c r="CH804" s="355"/>
      <c r="CI804" s="355"/>
      <c r="CJ804" s="355"/>
      <c r="CK804" s="355"/>
      <c r="CL804" s="355"/>
      <c r="CM804" s="355"/>
      <c r="CN804" s="356"/>
    </row>
    <row r="805" spans="2:92" ht="14.4" thickBot="1" x14ac:dyDescent="0.3">
      <c r="B80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5" s="1417"/>
      <c r="D805" s="1418"/>
      <c r="E805" s="1419"/>
      <c r="F805" s="1420" t="e">
        <f>VLOOKUP(TBL5_OptBen[[#This Row],[Option Type (defined list)]],'Option Typs_Grps'!B$2:C$47, 2, FALSE)</f>
        <v>#N/A</v>
      </c>
      <c r="G805" s="1417"/>
      <c r="H805" s="1418"/>
      <c r="I805" s="1421"/>
      <c r="J805" s="1422"/>
      <c r="K805" s="1423"/>
      <c r="L805" s="366"/>
      <c r="M805" s="366"/>
      <c r="N805" s="366"/>
      <c r="O805" s="1552"/>
      <c r="P805" s="1553"/>
      <c r="Q805" s="1554"/>
      <c r="R805" s="1392"/>
      <c r="S805" s="367"/>
      <c r="T805" s="367"/>
      <c r="U805" s="367"/>
      <c r="V805" s="367"/>
      <c r="W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c r="AS805" s="367"/>
      <c r="AT805" s="367"/>
      <c r="AU805" s="367"/>
      <c r="AV805" s="367"/>
      <c r="AW805" s="367"/>
      <c r="AX805" s="367"/>
      <c r="AY805" s="367"/>
      <c r="AZ805" s="367"/>
      <c r="BA805" s="367"/>
      <c r="BB805" s="367"/>
      <c r="BC805" s="367"/>
      <c r="BD805" s="367"/>
      <c r="BE805" s="367"/>
      <c r="BF805" s="367"/>
      <c r="BG805" s="367"/>
      <c r="BH805" s="367"/>
      <c r="BI805" s="367"/>
      <c r="BJ805" s="367"/>
      <c r="BK805" s="367"/>
      <c r="BL805" s="367"/>
      <c r="BM805" s="367"/>
      <c r="BN805" s="367"/>
      <c r="BO805" s="367"/>
      <c r="BP805" s="368"/>
      <c r="BQ805" s="355"/>
      <c r="BR805" s="355"/>
      <c r="BS805" s="355"/>
      <c r="BT805" s="355"/>
      <c r="BU805" s="355"/>
      <c r="BV805" s="355"/>
      <c r="BW805" s="355"/>
      <c r="BX805" s="355"/>
      <c r="BY805" s="355"/>
      <c r="BZ805" s="355"/>
      <c r="CA805" s="355"/>
      <c r="CB805" s="355"/>
      <c r="CC805" s="355"/>
      <c r="CD805" s="355"/>
      <c r="CE805" s="355"/>
      <c r="CF805" s="355"/>
      <c r="CG805" s="355"/>
      <c r="CH805" s="355"/>
      <c r="CI805" s="355"/>
      <c r="CJ805" s="355"/>
      <c r="CK805" s="355"/>
      <c r="CL805" s="355"/>
      <c r="CM805" s="355"/>
      <c r="CN805" s="356"/>
    </row>
    <row r="806" spans="2:92" ht="14.4" thickBot="1" x14ac:dyDescent="0.3">
      <c r="B80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6" s="1417"/>
      <c r="D806" s="1418"/>
      <c r="E806" s="1419"/>
      <c r="F806" s="1420" t="e">
        <f>VLOOKUP(TBL5_OptBen[[#This Row],[Option Type (defined list)]],'Option Typs_Grps'!B$2:C$47, 2, FALSE)</f>
        <v>#N/A</v>
      </c>
      <c r="G806" s="1417"/>
      <c r="H806" s="1418"/>
      <c r="I806" s="1421"/>
      <c r="J806" s="1422"/>
      <c r="K806" s="1423"/>
      <c r="L806" s="366"/>
      <c r="M806" s="366"/>
      <c r="N806" s="366"/>
      <c r="O806" s="1552"/>
      <c r="P806" s="1553"/>
      <c r="Q806" s="1554"/>
      <c r="R806" s="1392"/>
      <c r="S806" s="367"/>
      <c r="T806" s="367"/>
      <c r="U806" s="367"/>
      <c r="V806" s="367"/>
      <c r="W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c r="AS806" s="367"/>
      <c r="AT806" s="367"/>
      <c r="AU806" s="367"/>
      <c r="AV806" s="367"/>
      <c r="AW806" s="367"/>
      <c r="AX806" s="367"/>
      <c r="AY806" s="367"/>
      <c r="AZ806" s="367"/>
      <c r="BA806" s="367"/>
      <c r="BB806" s="367"/>
      <c r="BC806" s="367"/>
      <c r="BD806" s="367"/>
      <c r="BE806" s="367"/>
      <c r="BF806" s="367"/>
      <c r="BG806" s="367"/>
      <c r="BH806" s="367"/>
      <c r="BI806" s="367"/>
      <c r="BJ806" s="367"/>
      <c r="BK806" s="367"/>
      <c r="BL806" s="367"/>
      <c r="BM806" s="367"/>
      <c r="BN806" s="367"/>
      <c r="BO806" s="367"/>
      <c r="BP806" s="368"/>
      <c r="BQ806" s="355"/>
      <c r="BR806" s="355"/>
      <c r="BS806" s="355"/>
      <c r="BT806" s="355"/>
      <c r="BU806" s="355"/>
      <c r="BV806" s="355"/>
      <c r="BW806" s="355"/>
      <c r="BX806" s="355"/>
      <c r="BY806" s="355"/>
      <c r="BZ806" s="355"/>
      <c r="CA806" s="355"/>
      <c r="CB806" s="355"/>
      <c r="CC806" s="355"/>
      <c r="CD806" s="355"/>
      <c r="CE806" s="355"/>
      <c r="CF806" s="355"/>
      <c r="CG806" s="355"/>
      <c r="CH806" s="355"/>
      <c r="CI806" s="355"/>
      <c r="CJ806" s="355"/>
      <c r="CK806" s="355"/>
      <c r="CL806" s="355"/>
      <c r="CM806" s="355"/>
      <c r="CN806" s="356"/>
    </row>
    <row r="807" spans="2:92" ht="14.4" thickBot="1" x14ac:dyDescent="0.3">
      <c r="B80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7" s="1417"/>
      <c r="D807" s="1418"/>
      <c r="E807" s="1419"/>
      <c r="F807" s="1420" t="e">
        <f>VLOOKUP(TBL5_OptBen[[#This Row],[Option Type (defined list)]],'Option Typs_Grps'!B$2:C$47, 2, FALSE)</f>
        <v>#N/A</v>
      </c>
      <c r="G807" s="1417"/>
      <c r="H807" s="1418"/>
      <c r="I807" s="1421"/>
      <c r="J807" s="1422"/>
      <c r="K807" s="1423"/>
      <c r="L807" s="366"/>
      <c r="M807" s="366"/>
      <c r="N807" s="366"/>
      <c r="O807" s="1552"/>
      <c r="P807" s="1553"/>
      <c r="Q807" s="1554"/>
      <c r="R807" s="1392"/>
      <c r="S807" s="367"/>
      <c r="T807" s="367"/>
      <c r="U807" s="367"/>
      <c r="V807" s="367"/>
      <c r="W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c r="AS807" s="367"/>
      <c r="AT807" s="367"/>
      <c r="AU807" s="367"/>
      <c r="AV807" s="367"/>
      <c r="AW807" s="367"/>
      <c r="AX807" s="367"/>
      <c r="AY807" s="367"/>
      <c r="AZ807" s="367"/>
      <c r="BA807" s="367"/>
      <c r="BB807" s="367"/>
      <c r="BC807" s="367"/>
      <c r="BD807" s="367"/>
      <c r="BE807" s="367"/>
      <c r="BF807" s="367"/>
      <c r="BG807" s="367"/>
      <c r="BH807" s="367"/>
      <c r="BI807" s="367"/>
      <c r="BJ807" s="367"/>
      <c r="BK807" s="367"/>
      <c r="BL807" s="367"/>
      <c r="BM807" s="367"/>
      <c r="BN807" s="367"/>
      <c r="BO807" s="367"/>
      <c r="BP807" s="368"/>
      <c r="BQ807" s="355"/>
      <c r="BR807" s="355"/>
      <c r="BS807" s="355"/>
      <c r="BT807" s="355"/>
      <c r="BU807" s="355"/>
      <c r="BV807" s="355"/>
      <c r="BW807" s="355"/>
      <c r="BX807" s="355"/>
      <c r="BY807" s="355"/>
      <c r="BZ807" s="355"/>
      <c r="CA807" s="355"/>
      <c r="CB807" s="355"/>
      <c r="CC807" s="355"/>
      <c r="CD807" s="355"/>
      <c r="CE807" s="355"/>
      <c r="CF807" s="355"/>
      <c r="CG807" s="355"/>
      <c r="CH807" s="355"/>
      <c r="CI807" s="355"/>
      <c r="CJ807" s="355"/>
      <c r="CK807" s="355"/>
      <c r="CL807" s="355"/>
      <c r="CM807" s="355"/>
      <c r="CN807" s="356"/>
    </row>
    <row r="808" spans="2:92" ht="14.4" thickBot="1" x14ac:dyDescent="0.3">
      <c r="B80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8" s="1417"/>
      <c r="D808" s="1418"/>
      <c r="E808" s="1419"/>
      <c r="F808" s="1420" t="e">
        <f>VLOOKUP(TBL5_OptBen[[#This Row],[Option Type (defined list)]],'Option Typs_Grps'!B$2:C$47, 2, FALSE)</f>
        <v>#N/A</v>
      </c>
      <c r="G808" s="1417"/>
      <c r="H808" s="1418"/>
      <c r="I808" s="1421"/>
      <c r="J808" s="1422"/>
      <c r="K808" s="1423"/>
      <c r="L808" s="366"/>
      <c r="M808" s="366"/>
      <c r="N808" s="366"/>
      <c r="O808" s="1552"/>
      <c r="P808" s="1553"/>
      <c r="Q808" s="1554"/>
      <c r="R808" s="1392"/>
      <c r="S808" s="367"/>
      <c r="T808" s="367"/>
      <c r="U808" s="367"/>
      <c r="V808" s="367"/>
      <c r="W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c r="AS808" s="367"/>
      <c r="AT808" s="367"/>
      <c r="AU808" s="367"/>
      <c r="AV808" s="367"/>
      <c r="AW808" s="367"/>
      <c r="AX808" s="367"/>
      <c r="AY808" s="367"/>
      <c r="AZ808" s="367"/>
      <c r="BA808" s="367"/>
      <c r="BB808" s="367"/>
      <c r="BC808" s="367"/>
      <c r="BD808" s="367"/>
      <c r="BE808" s="367"/>
      <c r="BF808" s="367"/>
      <c r="BG808" s="367"/>
      <c r="BH808" s="367"/>
      <c r="BI808" s="367"/>
      <c r="BJ808" s="367"/>
      <c r="BK808" s="367"/>
      <c r="BL808" s="367"/>
      <c r="BM808" s="367"/>
      <c r="BN808" s="367"/>
      <c r="BO808" s="367"/>
      <c r="BP808" s="368"/>
      <c r="BQ808" s="355"/>
      <c r="BR808" s="355"/>
      <c r="BS808" s="355"/>
      <c r="BT808" s="355"/>
      <c r="BU808" s="355"/>
      <c r="BV808" s="355"/>
      <c r="BW808" s="355"/>
      <c r="BX808" s="355"/>
      <c r="BY808" s="355"/>
      <c r="BZ808" s="355"/>
      <c r="CA808" s="355"/>
      <c r="CB808" s="355"/>
      <c r="CC808" s="355"/>
      <c r="CD808" s="355"/>
      <c r="CE808" s="355"/>
      <c r="CF808" s="355"/>
      <c r="CG808" s="355"/>
      <c r="CH808" s="355"/>
      <c r="CI808" s="355"/>
      <c r="CJ808" s="355"/>
      <c r="CK808" s="355"/>
      <c r="CL808" s="355"/>
      <c r="CM808" s="355"/>
      <c r="CN808" s="356"/>
    </row>
    <row r="809" spans="2:92" ht="14.4" thickBot="1" x14ac:dyDescent="0.3">
      <c r="B80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09" s="1417"/>
      <c r="D809" s="1418"/>
      <c r="E809" s="1419"/>
      <c r="F809" s="1420" t="e">
        <f>VLOOKUP(TBL5_OptBen[[#This Row],[Option Type (defined list)]],'Option Typs_Grps'!B$2:C$47, 2, FALSE)</f>
        <v>#N/A</v>
      </c>
      <c r="G809" s="1417"/>
      <c r="H809" s="1418"/>
      <c r="I809" s="1421"/>
      <c r="J809" s="1422"/>
      <c r="K809" s="1423"/>
      <c r="L809" s="366"/>
      <c r="M809" s="366"/>
      <c r="N809" s="366"/>
      <c r="O809" s="1552"/>
      <c r="P809" s="1553"/>
      <c r="Q809" s="1554"/>
      <c r="R809" s="1392"/>
      <c r="S809" s="367"/>
      <c r="T809" s="367"/>
      <c r="U809" s="367"/>
      <c r="V809" s="367"/>
      <c r="W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c r="AS809" s="367"/>
      <c r="AT809" s="367"/>
      <c r="AU809" s="367"/>
      <c r="AV809" s="367"/>
      <c r="AW809" s="367"/>
      <c r="AX809" s="367"/>
      <c r="AY809" s="367"/>
      <c r="AZ809" s="367"/>
      <c r="BA809" s="367"/>
      <c r="BB809" s="367"/>
      <c r="BC809" s="367"/>
      <c r="BD809" s="367"/>
      <c r="BE809" s="367"/>
      <c r="BF809" s="367"/>
      <c r="BG809" s="367"/>
      <c r="BH809" s="367"/>
      <c r="BI809" s="367"/>
      <c r="BJ809" s="367"/>
      <c r="BK809" s="367"/>
      <c r="BL809" s="367"/>
      <c r="BM809" s="367"/>
      <c r="BN809" s="367"/>
      <c r="BO809" s="367"/>
      <c r="BP809" s="368"/>
      <c r="BQ809" s="355"/>
      <c r="BR809" s="355"/>
      <c r="BS809" s="355"/>
      <c r="BT809" s="355"/>
      <c r="BU809" s="355"/>
      <c r="BV809" s="355"/>
      <c r="BW809" s="355"/>
      <c r="BX809" s="355"/>
      <c r="BY809" s="355"/>
      <c r="BZ809" s="355"/>
      <c r="CA809" s="355"/>
      <c r="CB809" s="355"/>
      <c r="CC809" s="355"/>
      <c r="CD809" s="355"/>
      <c r="CE809" s="355"/>
      <c r="CF809" s="355"/>
      <c r="CG809" s="355"/>
      <c r="CH809" s="355"/>
      <c r="CI809" s="355"/>
      <c r="CJ809" s="355"/>
      <c r="CK809" s="355"/>
      <c r="CL809" s="355"/>
      <c r="CM809" s="355"/>
      <c r="CN809" s="356"/>
    </row>
    <row r="810" spans="2:92" ht="14.4" thickBot="1" x14ac:dyDescent="0.3">
      <c r="B81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0" s="1417"/>
      <c r="D810" s="1418"/>
      <c r="E810" s="1419"/>
      <c r="F810" s="1420" t="e">
        <f>VLOOKUP(TBL5_OptBen[[#This Row],[Option Type (defined list)]],'Option Typs_Grps'!B$2:C$47, 2, FALSE)</f>
        <v>#N/A</v>
      </c>
      <c r="G810" s="1417"/>
      <c r="H810" s="1418"/>
      <c r="I810" s="1421"/>
      <c r="J810" s="1422"/>
      <c r="K810" s="1423"/>
      <c r="L810" s="366"/>
      <c r="M810" s="366"/>
      <c r="N810" s="366"/>
      <c r="O810" s="1552"/>
      <c r="P810" s="1553"/>
      <c r="Q810" s="1554"/>
      <c r="R810" s="1392"/>
      <c r="S810" s="367"/>
      <c r="T810" s="367"/>
      <c r="U810" s="367"/>
      <c r="V810" s="367"/>
      <c r="W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c r="AS810" s="367"/>
      <c r="AT810" s="367"/>
      <c r="AU810" s="367"/>
      <c r="AV810" s="367"/>
      <c r="AW810" s="367"/>
      <c r="AX810" s="367"/>
      <c r="AY810" s="367"/>
      <c r="AZ810" s="367"/>
      <c r="BA810" s="367"/>
      <c r="BB810" s="367"/>
      <c r="BC810" s="367"/>
      <c r="BD810" s="367"/>
      <c r="BE810" s="367"/>
      <c r="BF810" s="367"/>
      <c r="BG810" s="367"/>
      <c r="BH810" s="367"/>
      <c r="BI810" s="367"/>
      <c r="BJ810" s="367"/>
      <c r="BK810" s="367"/>
      <c r="BL810" s="367"/>
      <c r="BM810" s="367"/>
      <c r="BN810" s="367"/>
      <c r="BO810" s="367"/>
      <c r="BP810" s="368"/>
      <c r="BQ810" s="355"/>
      <c r="BR810" s="355"/>
      <c r="BS810" s="355"/>
      <c r="BT810" s="355"/>
      <c r="BU810" s="355"/>
      <c r="BV810" s="355"/>
      <c r="BW810" s="355"/>
      <c r="BX810" s="355"/>
      <c r="BY810" s="355"/>
      <c r="BZ810" s="355"/>
      <c r="CA810" s="355"/>
      <c r="CB810" s="355"/>
      <c r="CC810" s="355"/>
      <c r="CD810" s="355"/>
      <c r="CE810" s="355"/>
      <c r="CF810" s="355"/>
      <c r="CG810" s="355"/>
      <c r="CH810" s="355"/>
      <c r="CI810" s="355"/>
      <c r="CJ810" s="355"/>
      <c r="CK810" s="355"/>
      <c r="CL810" s="355"/>
      <c r="CM810" s="355"/>
      <c r="CN810" s="356"/>
    </row>
    <row r="811" spans="2:92" ht="14.4" thickBot="1" x14ac:dyDescent="0.3">
      <c r="B81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1" s="1417"/>
      <c r="D811" s="1418"/>
      <c r="E811" s="1419"/>
      <c r="F811" s="1420" t="e">
        <f>VLOOKUP(TBL5_OptBen[[#This Row],[Option Type (defined list)]],'Option Typs_Grps'!B$2:C$47, 2, FALSE)</f>
        <v>#N/A</v>
      </c>
      <c r="G811" s="1417"/>
      <c r="H811" s="1418"/>
      <c r="I811" s="1421"/>
      <c r="J811" s="1422"/>
      <c r="K811" s="1423"/>
      <c r="L811" s="366"/>
      <c r="M811" s="366"/>
      <c r="N811" s="366"/>
      <c r="O811" s="1552"/>
      <c r="P811" s="1553"/>
      <c r="Q811" s="1554"/>
      <c r="R811" s="1392"/>
      <c r="S811" s="367"/>
      <c r="T811" s="367"/>
      <c r="U811" s="367"/>
      <c r="V811" s="367"/>
      <c r="W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c r="AS811" s="367"/>
      <c r="AT811" s="367"/>
      <c r="AU811" s="367"/>
      <c r="AV811" s="367"/>
      <c r="AW811" s="367"/>
      <c r="AX811" s="367"/>
      <c r="AY811" s="367"/>
      <c r="AZ811" s="367"/>
      <c r="BA811" s="367"/>
      <c r="BB811" s="367"/>
      <c r="BC811" s="367"/>
      <c r="BD811" s="367"/>
      <c r="BE811" s="367"/>
      <c r="BF811" s="367"/>
      <c r="BG811" s="367"/>
      <c r="BH811" s="367"/>
      <c r="BI811" s="367"/>
      <c r="BJ811" s="367"/>
      <c r="BK811" s="367"/>
      <c r="BL811" s="367"/>
      <c r="BM811" s="367"/>
      <c r="BN811" s="367"/>
      <c r="BO811" s="367"/>
      <c r="BP811" s="368"/>
      <c r="BQ811" s="355"/>
      <c r="BR811" s="355"/>
      <c r="BS811" s="355"/>
      <c r="BT811" s="355"/>
      <c r="BU811" s="355"/>
      <c r="BV811" s="355"/>
      <c r="BW811" s="355"/>
      <c r="BX811" s="355"/>
      <c r="BY811" s="355"/>
      <c r="BZ811" s="355"/>
      <c r="CA811" s="355"/>
      <c r="CB811" s="355"/>
      <c r="CC811" s="355"/>
      <c r="CD811" s="355"/>
      <c r="CE811" s="355"/>
      <c r="CF811" s="355"/>
      <c r="CG811" s="355"/>
      <c r="CH811" s="355"/>
      <c r="CI811" s="355"/>
      <c r="CJ811" s="355"/>
      <c r="CK811" s="355"/>
      <c r="CL811" s="355"/>
      <c r="CM811" s="355"/>
      <c r="CN811" s="356"/>
    </row>
    <row r="812" spans="2:92" ht="14.4" thickBot="1" x14ac:dyDescent="0.3">
      <c r="B81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2" s="1417"/>
      <c r="D812" s="1418"/>
      <c r="E812" s="1419"/>
      <c r="F812" s="1420" t="e">
        <f>VLOOKUP(TBL5_OptBen[[#This Row],[Option Type (defined list)]],'Option Typs_Grps'!B$2:C$47, 2, FALSE)</f>
        <v>#N/A</v>
      </c>
      <c r="G812" s="1417"/>
      <c r="H812" s="1418"/>
      <c r="I812" s="1421"/>
      <c r="J812" s="1422"/>
      <c r="K812" s="1423"/>
      <c r="L812" s="366"/>
      <c r="M812" s="366"/>
      <c r="N812" s="366"/>
      <c r="O812" s="1552"/>
      <c r="P812" s="1553"/>
      <c r="Q812" s="1554"/>
      <c r="R812" s="1392"/>
      <c r="S812" s="367"/>
      <c r="T812" s="367"/>
      <c r="U812" s="367"/>
      <c r="V812" s="367"/>
      <c r="W812" s="367"/>
      <c r="X812" s="367"/>
      <c r="Y812" s="367"/>
      <c r="Z812" s="367"/>
      <c r="AA812" s="367"/>
      <c r="AB812" s="367"/>
      <c r="AC812" s="367"/>
      <c r="AD812" s="367"/>
      <c r="AE812" s="367"/>
      <c r="AF812" s="367"/>
      <c r="AG812" s="367"/>
      <c r="AH812" s="367"/>
      <c r="AI812" s="367"/>
      <c r="AJ812" s="367"/>
      <c r="AK812" s="367"/>
      <c r="AL812" s="367"/>
      <c r="AM812" s="367"/>
      <c r="AN812" s="367"/>
      <c r="AO812" s="367"/>
      <c r="AP812" s="367"/>
      <c r="AQ812" s="367"/>
      <c r="AR812" s="367"/>
      <c r="AS812" s="367"/>
      <c r="AT812" s="367"/>
      <c r="AU812" s="367"/>
      <c r="AV812" s="367"/>
      <c r="AW812" s="367"/>
      <c r="AX812" s="367"/>
      <c r="AY812" s="367"/>
      <c r="AZ812" s="367"/>
      <c r="BA812" s="367"/>
      <c r="BB812" s="367"/>
      <c r="BC812" s="367"/>
      <c r="BD812" s="367"/>
      <c r="BE812" s="367"/>
      <c r="BF812" s="367"/>
      <c r="BG812" s="367"/>
      <c r="BH812" s="367"/>
      <c r="BI812" s="367"/>
      <c r="BJ812" s="367"/>
      <c r="BK812" s="367"/>
      <c r="BL812" s="367"/>
      <c r="BM812" s="367"/>
      <c r="BN812" s="367"/>
      <c r="BO812" s="367"/>
      <c r="BP812" s="368"/>
      <c r="BQ812" s="355"/>
      <c r="BR812" s="355"/>
      <c r="BS812" s="355"/>
      <c r="BT812" s="355"/>
      <c r="BU812" s="355"/>
      <c r="BV812" s="355"/>
      <c r="BW812" s="355"/>
      <c r="BX812" s="355"/>
      <c r="BY812" s="355"/>
      <c r="BZ812" s="355"/>
      <c r="CA812" s="355"/>
      <c r="CB812" s="355"/>
      <c r="CC812" s="355"/>
      <c r="CD812" s="355"/>
      <c r="CE812" s="355"/>
      <c r="CF812" s="355"/>
      <c r="CG812" s="355"/>
      <c r="CH812" s="355"/>
      <c r="CI812" s="355"/>
      <c r="CJ812" s="355"/>
      <c r="CK812" s="355"/>
      <c r="CL812" s="355"/>
      <c r="CM812" s="355"/>
      <c r="CN812" s="356"/>
    </row>
    <row r="813" spans="2:92" ht="14.4" thickBot="1" x14ac:dyDescent="0.3">
      <c r="B81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3" s="1417"/>
      <c r="D813" s="1418"/>
      <c r="E813" s="1419"/>
      <c r="F813" s="1420" t="e">
        <f>VLOOKUP(TBL5_OptBen[[#This Row],[Option Type (defined list)]],'Option Typs_Grps'!B$2:C$47, 2, FALSE)</f>
        <v>#N/A</v>
      </c>
      <c r="G813" s="1417"/>
      <c r="H813" s="1418"/>
      <c r="I813" s="1421"/>
      <c r="J813" s="1422"/>
      <c r="K813" s="1423"/>
      <c r="L813" s="366"/>
      <c r="M813" s="366"/>
      <c r="N813" s="366"/>
      <c r="O813" s="1552"/>
      <c r="P813" s="1553"/>
      <c r="Q813" s="1554"/>
      <c r="R813" s="1392"/>
      <c r="S813" s="367"/>
      <c r="T813" s="367"/>
      <c r="U813" s="367"/>
      <c r="V813" s="367"/>
      <c r="W813" s="367"/>
      <c r="X813" s="367"/>
      <c r="Y813" s="367"/>
      <c r="Z813" s="367"/>
      <c r="AA813" s="367"/>
      <c r="AB813" s="367"/>
      <c r="AC813" s="367"/>
      <c r="AD813" s="367"/>
      <c r="AE813" s="367"/>
      <c r="AF813" s="367"/>
      <c r="AG813" s="367"/>
      <c r="AH813" s="367"/>
      <c r="AI813" s="367"/>
      <c r="AJ813" s="367"/>
      <c r="AK813" s="367"/>
      <c r="AL813" s="367"/>
      <c r="AM813" s="367"/>
      <c r="AN813" s="367"/>
      <c r="AO813" s="367"/>
      <c r="AP813" s="367"/>
      <c r="AQ813" s="367"/>
      <c r="AR813" s="367"/>
      <c r="AS813" s="367"/>
      <c r="AT813" s="367"/>
      <c r="AU813" s="367"/>
      <c r="AV813" s="367"/>
      <c r="AW813" s="367"/>
      <c r="AX813" s="367"/>
      <c r="AY813" s="367"/>
      <c r="AZ813" s="367"/>
      <c r="BA813" s="367"/>
      <c r="BB813" s="367"/>
      <c r="BC813" s="367"/>
      <c r="BD813" s="367"/>
      <c r="BE813" s="367"/>
      <c r="BF813" s="367"/>
      <c r="BG813" s="367"/>
      <c r="BH813" s="367"/>
      <c r="BI813" s="367"/>
      <c r="BJ813" s="367"/>
      <c r="BK813" s="367"/>
      <c r="BL813" s="367"/>
      <c r="BM813" s="367"/>
      <c r="BN813" s="367"/>
      <c r="BO813" s="367"/>
      <c r="BP813" s="368"/>
      <c r="BQ813" s="355"/>
      <c r="BR813" s="355"/>
      <c r="BS813" s="355"/>
      <c r="BT813" s="355"/>
      <c r="BU813" s="355"/>
      <c r="BV813" s="355"/>
      <c r="BW813" s="355"/>
      <c r="BX813" s="355"/>
      <c r="BY813" s="355"/>
      <c r="BZ813" s="355"/>
      <c r="CA813" s="355"/>
      <c r="CB813" s="355"/>
      <c r="CC813" s="355"/>
      <c r="CD813" s="355"/>
      <c r="CE813" s="355"/>
      <c r="CF813" s="355"/>
      <c r="CG813" s="355"/>
      <c r="CH813" s="355"/>
      <c r="CI813" s="355"/>
      <c r="CJ813" s="355"/>
      <c r="CK813" s="355"/>
      <c r="CL813" s="355"/>
      <c r="CM813" s="355"/>
      <c r="CN813" s="356"/>
    </row>
    <row r="814" spans="2:92" ht="14.4" thickBot="1" x14ac:dyDescent="0.3">
      <c r="B81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4" s="1417"/>
      <c r="D814" s="1418"/>
      <c r="E814" s="1419"/>
      <c r="F814" s="1420" t="e">
        <f>VLOOKUP(TBL5_OptBen[[#This Row],[Option Type (defined list)]],'Option Typs_Grps'!B$2:C$47, 2, FALSE)</f>
        <v>#N/A</v>
      </c>
      <c r="G814" s="1417"/>
      <c r="H814" s="1418"/>
      <c r="I814" s="1421"/>
      <c r="J814" s="1422"/>
      <c r="K814" s="1423"/>
      <c r="L814" s="366"/>
      <c r="M814" s="366"/>
      <c r="N814" s="366"/>
      <c r="O814" s="1552"/>
      <c r="P814" s="1553"/>
      <c r="Q814" s="1554"/>
      <c r="R814" s="1392"/>
      <c r="S814" s="367"/>
      <c r="T814" s="367"/>
      <c r="U814" s="367"/>
      <c r="V814" s="367"/>
      <c r="W814" s="367"/>
      <c r="X814" s="367"/>
      <c r="Y814" s="367"/>
      <c r="Z814" s="367"/>
      <c r="AA814" s="367"/>
      <c r="AB814" s="367"/>
      <c r="AC814" s="367"/>
      <c r="AD814" s="367"/>
      <c r="AE814" s="367"/>
      <c r="AF814" s="367"/>
      <c r="AG814" s="367"/>
      <c r="AH814" s="367"/>
      <c r="AI814" s="367"/>
      <c r="AJ814" s="367"/>
      <c r="AK814" s="367"/>
      <c r="AL814" s="367"/>
      <c r="AM814" s="367"/>
      <c r="AN814" s="367"/>
      <c r="AO814" s="367"/>
      <c r="AP814" s="367"/>
      <c r="AQ814" s="367"/>
      <c r="AR814" s="367"/>
      <c r="AS814" s="367"/>
      <c r="AT814" s="367"/>
      <c r="AU814" s="367"/>
      <c r="AV814" s="367"/>
      <c r="AW814" s="367"/>
      <c r="AX814" s="367"/>
      <c r="AY814" s="367"/>
      <c r="AZ814" s="367"/>
      <c r="BA814" s="367"/>
      <c r="BB814" s="367"/>
      <c r="BC814" s="367"/>
      <c r="BD814" s="367"/>
      <c r="BE814" s="367"/>
      <c r="BF814" s="367"/>
      <c r="BG814" s="367"/>
      <c r="BH814" s="367"/>
      <c r="BI814" s="367"/>
      <c r="BJ814" s="367"/>
      <c r="BK814" s="367"/>
      <c r="BL814" s="367"/>
      <c r="BM814" s="367"/>
      <c r="BN814" s="367"/>
      <c r="BO814" s="367"/>
      <c r="BP814" s="368"/>
      <c r="BQ814" s="355"/>
      <c r="BR814" s="355"/>
      <c r="BS814" s="355"/>
      <c r="BT814" s="355"/>
      <c r="BU814" s="355"/>
      <c r="BV814" s="355"/>
      <c r="BW814" s="355"/>
      <c r="BX814" s="355"/>
      <c r="BY814" s="355"/>
      <c r="BZ814" s="355"/>
      <c r="CA814" s="355"/>
      <c r="CB814" s="355"/>
      <c r="CC814" s="355"/>
      <c r="CD814" s="355"/>
      <c r="CE814" s="355"/>
      <c r="CF814" s="355"/>
      <c r="CG814" s="355"/>
      <c r="CH814" s="355"/>
      <c r="CI814" s="355"/>
      <c r="CJ814" s="355"/>
      <c r="CK814" s="355"/>
      <c r="CL814" s="355"/>
      <c r="CM814" s="355"/>
      <c r="CN814" s="356"/>
    </row>
    <row r="815" spans="2:92" ht="14.4" thickBot="1" x14ac:dyDescent="0.3">
      <c r="B81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5" s="1417"/>
      <c r="D815" s="1418"/>
      <c r="E815" s="1419"/>
      <c r="F815" s="1420" t="e">
        <f>VLOOKUP(TBL5_OptBen[[#This Row],[Option Type (defined list)]],'Option Typs_Grps'!B$2:C$47, 2, FALSE)</f>
        <v>#N/A</v>
      </c>
      <c r="G815" s="1417"/>
      <c r="H815" s="1418"/>
      <c r="I815" s="1421"/>
      <c r="J815" s="1422"/>
      <c r="K815" s="1423"/>
      <c r="L815" s="366"/>
      <c r="M815" s="366"/>
      <c r="N815" s="366"/>
      <c r="O815" s="1552"/>
      <c r="P815" s="1553"/>
      <c r="Q815" s="1554"/>
      <c r="R815" s="1392"/>
      <c r="S815" s="367"/>
      <c r="T815" s="367"/>
      <c r="U815" s="367"/>
      <c r="V815" s="367"/>
      <c r="W815" s="367"/>
      <c r="X815" s="367"/>
      <c r="Y815" s="367"/>
      <c r="Z815" s="367"/>
      <c r="AA815" s="367"/>
      <c r="AB815" s="367"/>
      <c r="AC815" s="367"/>
      <c r="AD815" s="367"/>
      <c r="AE815" s="367"/>
      <c r="AF815" s="367"/>
      <c r="AG815" s="367"/>
      <c r="AH815" s="367"/>
      <c r="AI815" s="367"/>
      <c r="AJ815" s="367"/>
      <c r="AK815" s="367"/>
      <c r="AL815" s="367"/>
      <c r="AM815" s="367"/>
      <c r="AN815" s="367"/>
      <c r="AO815" s="367"/>
      <c r="AP815" s="367"/>
      <c r="AQ815" s="367"/>
      <c r="AR815" s="367"/>
      <c r="AS815" s="367"/>
      <c r="AT815" s="367"/>
      <c r="AU815" s="367"/>
      <c r="AV815" s="367"/>
      <c r="AW815" s="367"/>
      <c r="AX815" s="367"/>
      <c r="AY815" s="367"/>
      <c r="AZ815" s="367"/>
      <c r="BA815" s="367"/>
      <c r="BB815" s="367"/>
      <c r="BC815" s="367"/>
      <c r="BD815" s="367"/>
      <c r="BE815" s="367"/>
      <c r="BF815" s="367"/>
      <c r="BG815" s="367"/>
      <c r="BH815" s="367"/>
      <c r="BI815" s="367"/>
      <c r="BJ815" s="367"/>
      <c r="BK815" s="367"/>
      <c r="BL815" s="367"/>
      <c r="BM815" s="367"/>
      <c r="BN815" s="367"/>
      <c r="BO815" s="367"/>
      <c r="BP815" s="368"/>
      <c r="BQ815" s="355"/>
      <c r="BR815" s="355"/>
      <c r="BS815" s="355"/>
      <c r="BT815" s="355"/>
      <c r="BU815" s="355"/>
      <c r="BV815" s="355"/>
      <c r="BW815" s="355"/>
      <c r="BX815" s="355"/>
      <c r="BY815" s="355"/>
      <c r="BZ815" s="355"/>
      <c r="CA815" s="355"/>
      <c r="CB815" s="355"/>
      <c r="CC815" s="355"/>
      <c r="CD815" s="355"/>
      <c r="CE815" s="355"/>
      <c r="CF815" s="355"/>
      <c r="CG815" s="355"/>
      <c r="CH815" s="355"/>
      <c r="CI815" s="355"/>
      <c r="CJ815" s="355"/>
      <c r="CK815" s="355"/>
      <c r="CL815" s="355"/>
      <c r="CM815" s="355"/>
      <c r="CN815" s="356"/>
    </row>
    <row r="816" spans="2:92" ht="14.4" thickBot="1" x14ac:dyDescent="0.3">
      <c r="B81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6" s="1417"/>
      <c r="D816" s="1418"/>
      <c r="E816" s="1419"/>
      <c r="F816" s="1420" t="e">
        <f>VLOOKUP(TBL5_OptBen[[#This Row],[Option Type (defined list)]],'Option Typs_Grps'!B$2:C$47, 2, FALSE)</f>
        <v>#N/A</v>
      </c>
      <c r="G816" s="1417"/>
      <c r="H816" s="1418"/>
      <c r="I816" s="1421"/>
      <c r="J816" s="1422"/>
      <c r="K816" s="1423"/>
      <c r="L816" s="366"/>
      <c r="M816" s="366"/>
      <c r="N816" s="366"/>
      <c r="O816" s="1552"/>
      <c r="P816" s="1553"/>
      <c r="Q816" s="1554"/>
      <c r="R816" s="1392"/>
      <c r="S816" s="367"/>
      <c r="T816" s="367"/>
      <c r="U816" s="367"/>
      <c r="V816" s="367"/>
      <c r="W816" s="367"/>
      <c r="X816" s="367"/>
      <c r="Y816" s="367"/>
      <c r="Z816" s="367"/>
      <c r="AA816" s="367"/>
      <c r="AB816" s="367"/>
      <c r="AC816" s="367"/>
      <c r="AD816" s="367"/>
      <c r="AE816" s="367"/>
      <c r="AF816" s="367"/>
      <c r="AG816" s="367"/>
      <c r="AH816" s="367"/>
      <c r="AI816" s="367"/>
      <c r="AJ816" s="367"/>
      <c r="AK816" s="367"/>
      <c r="AL816" s="367"/>
      <c r="AM816" s="367"/>
      <c r="AN816" s="367"/>
      <c r="AO816" s="367"/>
      <c r="AP816" s="367"/>
      <c r="AQ816" s="367"/>
      <c r="AR816" s="367"/>
      <c r="AS816" s="367"/>
      <c r="AT816" s="367"/>
      <c r="AU816" s="367"/>
      <c r="AV816" s="367"/>
      <c r="AW816" s="367"/>
      <c r="AX816" s="367"/>
      <c r="AY816" s="367"/>
      <c r="AZ816" s="367"/>
      <c r="BA816" s="367"/>
      <c r="BB816" s="367"/>
      <c r="BC816" s="367"/>
      <c r="BD816" s="367"/>
      <c r="BE816" s="367"/>
      <c r="BF816" s="367"/>
      <c r="BG816" s="367"/>
      <c r="BH816" s="367"/>
      <c r="BI816" s="367"/>
      <c r="BJ816" s="367"/>
      <c r="BK816" s="367"/>
      <c r="BL816" s="367"/>
      <c r="BM816" s="367"/>
      <c r="BN816" s="367"/>
      <c r="BO816" s="367"/>
      <c r="BP816" s="368"/>
      <c r="BQ816" s="355"/>
      <c r="BR816" s="355"/>
      <c r="BS816" s="355"/>
      <c r="BT816" s="355"/>
      <c r="BU816" s="355"/>
      <c r="BV816" s="355"/>
      <c r="BW816" s="355"/>
      <c r="BX816" s="355"/>
      <c r="BY816" s="355"/>
      <c r="BZ816" s="355"/>
      <c r="CA816" s="355"/>
      <c r="CB816" s="355"/>
      <c r="CC816" s="355"/>
      <c r="CD816" s="355"/>
      <c r="CE816" s="355"/>
      <c r="CF816" s="355"/>
      <c r="CG816" s="355"/>
      <c r="CH816" s="355"/>
      <c r="CI816" s="355"/>
      <c r="CJ816" s="355"/>
      <c r="CK816" s="355"/>
      <c r="CL816" s="355"/>
      <c r="CM816" s="355"/>
      <c r="CN816" s="356"/>
    </row>
    <row r="817" spans="2:92" ht="14.4" thickBot="1" x14ac:dyDescent="0.3">
      <c r="B81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7" s="1417"/>
      <c r="D817" s="1418"/>
      <c r="E817" s="1419"/>
      <c r="F817" s="1420" t="e">
        <f>VLOOKUP(TBL5_OptBen[[#This Row],[Option Type (defined list)]],'Option Typs_Grps'!B$2:C$47, 2, FALSE)</f>
        <v>#N/A</v>
      </c>
      <c r="G817" s="1417"/>
      <c r="H817" s="1418"/>
      <c r="I817" s="1421"/>
      <c r="J817" s="1422"/>
      <c r="K817" s="1423"/>
      <c r="L817" s="366"/>
      <c r="M817" s="366"/>
      <c r="N817" s="366"/>
      <c r="O817" s="1552"/>
      <c r="P817" s="1553"/>
      <c r="Q817" s="1554"/>
      <c r="R817" s="1392"/>
      <c r="S817" s="367"/>
      <c r="T817" s="367"/>
      <c r="U817" s="367"/>
      <c r="V817" s="367"/>
      <c r="W817" s="367"/>
      <c r="X817" s="367"/>
      <c r="Y817" s="367"/>
      <c r="Z817" s="367"/>
      <c r="AA817" s="367"/>
      <c r="AB817" s="367"/>
      <c r="AC817" s="367"/>
      <c r="AD817" s="367"/>
      <c r="AE817" s="367"/>
      <c r="AF817" s="367"/>
      <c r="AG817" s="367"/>
      <c r="AH817" s="367"/>
      <c r="AI817" s="367"/>
      <c r="AJ817" s="367"/>
      <c r="AK817" s="367"/>
      <c r="AL817" s="367"/>
      <c r="AM817" s="367"/>
      <c r="AN817" s="367"/>
      <c r="AO817" s="367"/>
      <c r="AP817" s="367"/>
      <c r="AQ817" s="367"/>
      <c r="AR817" s="367"/>
      <c r="AS817" s="367"/>
      <c r="AT817" s="367"/>
      <c r="AU817" s="367"/>
      <c r="AV817" s="367"/>
      <c r="AW817" s="367"/>
      <c r="AX817" s="367"/>
      <c r="AY817" s="367"/>
      <c r="AZ817" s="367"/>
      <c r="BA817" s="367"/>
      <c r="BB817" s="367"/>
      <c r="BC817" s="367"/>
      <c r="BD817" s="367"/>
      <c r="BE817" s="367"/>
      <c r="BF817" s="367"/>
      <c r="BG817" s="367"/>
      <c r="BH817" s="367"/>
      <c r="BI817" s="367"/>
      <c r="BJ817" s="367"/>
      <c r="BK817" s="367"/>
      <c r="BL817" s="367"/>
      <c r="BM817" s="367"/>
      <c r="BN817" s="367"/>
      <c r="BO817" s="367"/>
      <c r="BP817" s="368"/>
      <c r="BQ817" s="355"/>
      <c r="BR817" s="355"/>
      <c r="BS817" s="355"/>
      <c r="BT817" s="355"/>
      <c r="BU817" s="355"/>
      <c r="BV817" s="355"/>
      <c r="BW817" s="355"/>
      <c r="BX817" s="355"/>
      <c r="BY817" s="355"/>
      <c r="BZ817" s="355"/>
      <c r="CA817" s="355"/>
      <c r="CB817" s="355"/>
      <c r="CC817" s="355"/>
      <c r="CD817" s="355"/>
      <c r="CE817" s="355"/>
      <c r="CF817" s="355"/>
      <c r="CG817" s="355"/>
      <c r="CH817" s="355"/>
      <c r="CI817" s="355"/>
      <c r="CJ817" s="355"/>
      <c r="CK817" s="355"/>
      <c r="CL817" s="355"/>
      <c r="CM817" s="355"/>
      <c r="CN817" s="356"/>
    </row>
    <row r="818" spans="2:92" ht="14.4" thickBot="1" x14ac:dyDescent="0.3">
      <c r="B81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8" s="1417"/>
      <c r="D818" s="1418"/>
      <c r="E818" s="1419"/>
      <c r="F818" s="1420" t="e">
        <f>VLOOKUP(TBL5_OptBen[[#This Row],[Option Type (defined list)]],'Option Typs_Grps'!B$2:C$47, 2, FALSE)</f>
        <v>#N/A</v>
      </c>
      <c r="G818" s="1417"/>
      <c r="H818" s="1418"/>
      <c r="I818" s="1421"/>
      <c r="J818" s="1422"/>
      <c r="K818" s="1423"/>
      <c r="L818" s="366"/>
      <c r="M818" s="366"/>
      <c r="N818" s="366"/>
      <c r="O818" s="1552"/>
      <c r="P818" s="1553"/>
      <c r="Q818" s="1554"/>
      <c r="R818" s="1392"/>
      <c r="S818" s="367"/>
      <c r="T818" s="367"/>
      <c r="U818" s="367"/>
      <c r="V818" s="367"/>
      <c r="W818" s="367"/>
      <c r="X818" s="367"/>
      <c r="Y818" s="367"/>
      <c r="Z818" s="367"/>
      <c r="AA818" s="367"/>
      <c r="AB818" s="367"/>
      <c r="AC818" s="367"/>
      <c r="AD818" s="367"/>
      <c r="AE818" s="367"/>
      <c r="AF818" s="367"/>
      <c r="AG818" s="367"/>
      <c r="AH818" s="367"/>
      <c r="AI818" s="367"/>
      <c r="AJ818" s="367"/>
      <c r="AK818" s="367"/>
      <c r="AL818" s="367"/>
      <c r="AM818" s="367"/>
      <c r="AN818" s="367"/>
      <c r="AO818" s="367"/>
      <c r="AP818" s="367"/>
      <c r="AQ818" s="367"/>
      <c r="AR818" s="367"/>
      <c r="AS818" s="367"/>
      <c r="AT818" s="367"/>
      <c r="AU818" s="367"/>
      <c r="AV818" s="367"/>
      <c r="AW818" s="367"/>
      <c r="AX818" s="367"/>
      <c r="AY818" s="367"/>
      <c r="AZ818" s="367"/>
      <c r="BA818" s="367"/>
      <c r="BB818" s="367"/>
      <c r="BC818" s="367"/>
      <c r="BD818" s="367"/>
      <c r="BE818" s="367"/>
      <c r="BF818" s="367"/>
      <c r="BG818" s="367"/>
      <c r="BH818" s="367"/>
      <c r="BI818" s="367"/>
      <c r="BJ818" s="367"/>
      <c r="BK818" s="367"/>
      <c r="BL818" s="367"/>
      <c r="BM818" s="367"/>
      <c r="BN818" s="367"/>
      <c r="BO818" s="367"/>
      <c r="BP818" s="368"/>
      <c r="BQ818" s="355"/>
      <c r="BR818" s="355"/>
      <c r="BS818" s="355"/>
      <c r="BT818" s="355"/>
      <c r="BU818" s="355"/>
      <c r="BV818" s="355"/>
      <c r="BW818" s="355"/>
      <c r="BX818" s="355"/>
      <c r="BY818" s="355"/>
      <c r="BZ818" s="355"/>
      <c r="CA818" s="355"/>
      <c r="CB818" s="355"/>
      <c r="CC818" s="355"/>
      <c r="CD818" s="355"/>
      <c r="CE818" s="355"/>
      <c r="CF818" s="355"/>
      <c r="CG818" s="355"/>
      <c r="CH818" s="355"/>
      <c r="CI818" s="355"/>
      <c r="CJ818" s="355"/>
      <c r="CK818" s="355"/>
      <c r="CL818" s="355"/>
      <c r="CM818" s="355"/>
      <c r="CN818" s="356"/>
    </row>
    <row r="819" spans="2:92" ht="14.4" thickBot="1" x14ac:dyDescent="0.3">
      <c r="B81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19" s="1417"/>
      <c r="D819" s="1418"/>
      <c r="E819" s="1419"/>
      <c r="F819" s="1420" t="e">
        <f>VLOOKUP(TBL5_OptBen[[#This Row],[Option Type (defined list)]],'Option Typs_Grps'!B$2:C$47, 2, FALSE)</f>
        <v>#N/A</v>
      </c>
      <c r="G819" s="1417"/>
      <c r="H819" s="1418"/>
      <c r="I819" s="1421"/>
      <c r="J819" s="1422"/>
      <c r="K819" s="1423"/>
      <c r="L819" s="366"/>
      <c r="M819" s="366"/>
      <c r="N819" s="366"/>
      <c r="O819" s="1552"/>
      <c r="P819" s="1553"/>
      <c r="Q819" s="1554"/>
      <c r="R819" s="1392"/>
      <c r="S819" s="367"/>
      <c r="T819" s="367"/>
      <c r="U819" s="367"/>
      <c r="V819" s="367"/>
      <c r="W819" s="367"/>
      <c r="X819" s="367"/>
      <c r="Y819" s="367"/>
      <c r="Z819" s="367"/>
      <c r="AA819" s="367"/>
      <c r="AB819" s="367"/>
      <c r="AC819" s="367"/>
      <c r="AD819" s="367"/>
      <c r="AE819" s="367"/>
      <c r="AF819" s="367"/>
      <c r="AG819" s="367"/>
      <c r="AH819" s="367"/>
      <c r="AI819" s="367"/>
      <c r="AJ819" s="367"/>
      <c r="AK819" s="367"/>
      <c r="AL819" s="367"/>
      <c r="AM819" s="367"/>
      <c r="AN819" s="367"/>
      <c r="AO819" s="367"/>
      <c r="AP819" s="367"/>
      <c r="AQ819" s="367"/>
      <c r="AR819" s="367"/>
      <c r="AS819" s="367"/>
      <c r="AT819" s="367"/>
      <c r="AU819" s="367"/>
      <c r="AV819" s="367"/>
      <c r="AW819" s="367"/>
      <c r="AX819" s="367"/>
      <c r="AY819" s="367"/>
      <c r="AZ819" s="367"/>
      <c r="BA819" s="367"/>
      <c r="BB819" s="367"/>
      <c r="BC819" s="367"/>
      <c r="BD819" s="367"/>
      <c r="BE819" s="367"/>
      <c r="BF819" s="367"/>
      <c r="BG819" s="367"/>
      <c r="BH819" s="367"/>
      <c r="BI819" s="367"/>
      <c r="BJ819" s="367"/>
      <c r="BK819" s="367"/>
      <c r="BL819" s="367"/>
      <c r="BM819" s="367"/>
      <c r="BN819" s="367"/>
      <c r="BO819" s="367"/>
      <c r="BP819" s="368"/>
      <c r="BQ819" s="355"/>
      <c r="BR819" s="355"/>
      <c r="BS819" s="355"/>
      <c r="BT819" s="355"/>
      <c r="BU819" s="355"/>
      <c r="BV819" s="355"/>
      <c r="BW819" s="355"/>
      <c r="BX819" s="355"/>
      <c r="BY819" s="355"/>
      <c r="BZ819" s="355"/>
      <c r="CA819" s="355"/>
      <c r="CB819" s="355"/>
      <c r="CC819" s="355"/>
      <c r="CD819" s="355"/>
      <c r="CE819" s="355"/>
      <c r="CF819" s="355"/>
      <c r="CG819" s="355"/>
      <c r="CH819" s="355"/>
      <c r="CI819" s="355"/>
      <c r="CJ819" s="355"/>
      <c r="CK819" s="355"/>
      <c r="CL819" s="355"/>
      <c r="CM819" s="355"/>
      <c r="CN819" s="356"/>
    </row>
    <row r="820" spans="2:92" ht="14.4" thickBot="1" x14ac:dyDescent="0.3">
      <c r="B82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0" s="1417"/>
      <c r="D820" s="1418"/>
      <c r="E820" s="1419"/>
      <c r="F820" s="1420" t="e">
        <f>VLOOKUP(TBL5_OptBen[[#This Row],[Option Type (defined list)]],'Option Typs_Grps'!B$2:C$47, 2, FALSE)</f>
        <v>#N/A</v>
      </c>
      <c r="G820" s="1417"/>
      <c r="H820" s="1418"/>
      <c r="I820" s="1421"/>
      <c r="J820" s="1422"/>
      <c r="K820" s="1423"/>
      <c r="L820" s="366"/>
      <c r="M820" s="366"/>
      <c r="N820" s="366"/>
      <c r="O820" s="1552"/>
      <c r="P820" s="1553"/>
      <c r="Q820" s="1554"/>
      <c r="R820" s="1392"/>
      <c r="S820" s="367"/>
      <c r="T820" s="367"/>
      <c r="U820" s="367"/>
      <c r="V820" s="367"/>
      <c r="W820" s="367"/>
      <c r="X820" s="367"/>
      <c r="Y820" s="367"/>
      <c r="Z820" s="367"/>
      <c r="AA820" s="367"/>
      <c r="AB820" s="367"/>
      <c r="AC820" s="367"/>
      <c r="AD820" s="367"/>
      <c r="AE820" s="367"/>
      <c r="AF820" s="367"/>
      <c r="AG820" s="367"/>
      <c r="AH820" s="367"/>
      <c r="AI820" s="367"/>
      <c r="AJ820" s="367"/>
      <c r="AK820" s="367"/>
      <c r="AL820" s="367"/>
      <c r="AM820" s="367"/>
      <c r="AN820" s="367"/>
      <c r="AO820" s="367"/>
      <c r="AP820" s="367"/>
      <c r="AQ820" s="367"/>
      <c r="AR820" s="367"/>
      <c r="AS820" s="367"/>
      <c r="AT820" s="367"/>
      <c r="AU820" s="367"/>
      <c r="AV820" s="367"/>
      <c r="AW820" s="367"/>
      <c r="AX820" s="367"/>
      <c r="AY820" s="367"/>
      <c r="AZ820" s="367"/>
      <c r="BA820" s="367"/>
      <c r="BB820" s="367"/>
      <c r="BC820" s="367"/>
      <c r="BD820" s="367"/>
      <c r="BE820" s="367"/>
      <c r="BF820" s="367"/>
      <c r="BG820" s="367"/>
      <c r="BH820" s="367"/>
      <c r="BI820" s="367"/>
      <c r="BJ820" s="367"/>
      <c r="BK820" s="367"/>
      <c r="BL820" s="367"/>
      <c r="BM820" s="367"/>
      <c r="BN820" s="367"/>
      <c r="BO820" s="367"/>
      <c r="BP820" s="368"/>
      <c r="BQ820" s="355"/>
      <c r="BR820" s="355"/>
      <c r="BS820" s="355"/>
      <c r="BT820" s="355"/>
      <c r="BU820" s="355"/>
      <c r="BV820" s="355"/>
      <c r="BW820" s="355"/>
      <c r="BX820" s="355"/>
      <c r="BY820" s="355"/>
      <c r="BZ820" s="355"/>
      <c r="CA820" s="355"/>
      <c r="CB820" s="355"/>
      <c r="CC820" s="355"/>
      <c r="CD820" s="355"/>
      <c r="CE820" s="355"/>
      <c r="CF820" s="355"/>
      <c r="CG820" s="355"/>
      <c r="CH820" s="355"/>
      <c r="CI820" s="355"/>
      <c r="CJ820" s="355"/>
      <c r="CK820" s="355"/>
      <c r="CL820" s="355"/>
      <c r="CM820" s="355"/>
      <c r="CN820" s="356"/>
    </row>
    <row r="821" spans="2:92" ht="14.4" thickBot="1" x14ac:dyDescent="0.3">
      <c r="B82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1" s="1417"/>
      <c r="D821" s="1418"/>
      <c r="E821" s="1419"/>
      <c r="F821" s="1420" t="e">
        <f>VLOOKUP(TBL5_OptBen[[#This Row],[Option Type (defined list)]],'Option Typs_Grps'!B$2:C$47, 2, FALSE)</f>
        <v>#N/A</v>
      </c>
      <c r="G821" s="1417"/>
      <c r="H821" s="1418"/>
      <c r="I821" s="1421"/>
      <c r="J821" s="1422"/>
      <c r="K821" s="1423"/>
      <c r="L821" s="366"/>
      <c r="M821" s="366"/>
      <c r="N821" s="366"/>
      <c r="O821" s="1552"/>
      <c r="P821" s="1553"/>
      <c r="Q821" s="1554"/>
      <c r="R821" s="1392"/>
      <c r="S821" s="367"/>
      <c r="T821" s="367"/>
      <c r="U821" s="367"/>
      <c r="V821" s="367"/>
      <c r="W821" s="367"/>
      <c r="X821" s="367"/>
      <c r="Y821" s="367"/>
      <c r="Z821" s="367"/>
      <c r="AA821" s="367"/>
      <c r="AB821" s="367"/>
      <c r="AC821" s="367"/>
      <c r="AD821" s="367"/>
      <c r="AE821" s="367"/>
      <c r="AF821" s="367"/>
      <c r="AG821" s="367"/>
      <c r="AH821" s="367"/>
      <c r="AI821" s="367"/>
      <c r="AJ821" s="367"/>
      <c r="AK821" s="367"/>
      <c r="AL821" s="367"/>
      <c r="AM821" s="367"/>
      <c r="AN821" s="367"/>
      <c r="AO821" s="367"/>
      <c r="AP821" s="367"/>
      <c r="AQ821" s="367"/>
      <c r="AR821" s="367"/>
      <c r="AS821" s="367"/>
      <c r="AT821" s="367"/>
      <c r="AU821" s="367"/>
      <c r="AV821" s="367"/>
      <c r="AW821" s="367"/>
      <c r="AX821" s="367"/>
      <c r="AY821" s="367"/>
      <c r="AZ821" s="367"/>
      <c r="BA821" s="367"/>
      <c r="BB821" s="367"/>
      <c r="BC821" s="367"/>
      <c r="BD821" s="367"/>
      <c r="BE821" s="367"/>
      <c r="BF821" s="367"/>
      <c r="BG821" s="367"/>
      <c r="BH821" s="367"/>
      <c r="BI821" s="367"/>
      <c r="BJ821" s="367"/>
      <c r="BK821" s="367"/>
      <c r="BL821" s="367"/>
      <c r="BM821" s="367"/>
      <c r="BN821" s="367"/>
      <c r="BO821" s="367"/>
      <c r="BP821" s="368"/>
      <c r="BQ821" s="355"/>
      <c r="BR821" s="355"/>
      <c r="BS821" s="355"/>
      <c r="BT821" s="355"/>
      <c r="BU821" s="355"/>
      <c r="BV821" s="355"/>
      <c r="BW821" s="355"/>
      <c r="BX821" s="355"/>
      <c r="BY821" s="355"/>
      <c r="BZ821" s="355"/>
      <c r="CA821" s="355"/>
      <c r="CB821" s="355"/>
      <c r="CC821" s="355"/>
      <c r="CD821" s="355"/>
      <c r="CE821" s="355"/>
      <c r="CF821" s="355"/>
      <c r="CG821" s="355"/>
      <c r="CH821" s="355"/>
      <c r="CI821" s="355"/>
      <c r="CJ821" s="355"/>
      <c r="CK821" s="355"/>
      <c r="CL821" s="355"/>
      <c r="CM821" s="355"/>
      <c r="CN821" s="356"/>
    </row>
    <row r="822" spans="2:92" ht="14.4" thickBot="1" x14ac:dyDescent="0.3">
      <c r="B82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2" s="1417"/>
      <c r="D822" s="1418"/>
      <c r="E822" s="1419"/>
      <c r="F822" s="1420" t="e">
        <f>VLOOKUP(TBL5_OptBen[[#This Row],[Option Type (defined list)]],'Option Typs_Grps'!B$2:C$47, 2, FALSE)</f>
        <v>#N/A</v>
      </c>
      <c r="G822" s="1417"/>
      <c r="H822" s="1418"/>
      <c r="I822" s="1421"/>
      <c r="J822" s="1422"/>
      <c r="K822" s="1423"/>
      <c r="L822" s="366"/>
      <c r="M822" s="366"/>
      <c r="N822" s="366"/>
      <c r="O822" s="1552"/>
      <c r="P822" s="1553"/>
      <c r="Q822" s="1554"/>
      <c r="R822" s="1392"/>
      <c r="S822" s="367"/>
      <c r="T822" s="367"/>
      <c r="U822" s="367"/>
      <c r="V822" s="367"/>
      <c r="W822" s="367"/>
      <c r="X822" s="367"/>
      <c r="Y822" s="367"/>
      <c r="Z822" s="367"/>
      <c r="AA822" s="367"/>
      <c r="AB822" s="367"/>
      <c r="AC822" s="367"/>
      <c r="AD822" s="367"/>
      <c r="AE822" s="367"/>
      <c r="AF822" s="367"/>
      <c r="AG822" s="367"/>
      <c r="AH822" s="367"/>
      <c r="AI822" s="367"/>
      <c r="AJ822" s="367"/>
      <c r="AK822" s="367"/>
      <c r="AL822" s="367"/>
      <c r="AM822" s="367"/>
      <c r="AN822" s="367"/>
      <c r="AO822" s="367"/>
      <c r="AP822" s="367"/>
      <c r="AQ822" s="367"/>
      <c r="AR822" s="367"/>
      <c r="AS822" s="367"/>
      <c r="AT822" s="367"/>
      <c r="AU822" s="367"/>
      <c r="AV822" s="367"/>
      <c r="AW822" s="367"/>
      <c r="AX822" s="367"/>
      <c r="AY822" s="367"/>
      <c r="AZ822" s="367"/>
      <c r="BA822" s="367"/>
      <c r="BB822" s="367"/>
      <c r="BC822" s="367"/>
      <c r="BD822" s="367"/>
      <c r="BE822" s="367"/>
      <c r="BF822" s="367"/>
      <c r="BG822" s="367"/>
      <c r="BH822" s="367"/>
      <c r="BI822" s="367"/>
      <c r="BJ822" s="367"/>
      <c r="BK822" s="367"/>
      <c r="BL822" s="367"/>
      <c r="BM822" s="367"/>
      <c r="BN822" s="367"/>
      <c r="BO822" s="367"/>
      <c r="BP822" s="368"/>
      <c r="BQ822" s="355"/>
      <c r="BR822" s="355"/>
      <c r="BS822" s="355"/>
      <c r="BT822" s="355"/>
      <c r="BU822" s="355"/>
      <c r="BV822" s="355"/>
      <c r="BW822" s="355"/>
      <c r="BX822" s="355"/>
      <c r="BY822" s="355"/>
      <c r="BZ822" s="355"/>
      <c r="CA822" s="355"/>
      <c r="CB822" s="355"/>
      <c r="CC822" s="355"/>
      <c r="CD822" s="355"/>
      <c r="CE822" s="355"/>
      <c r="CF822" s="355"/>
      <c r="CG822" s="355"/>
      <c r="CH822" s="355"/>
      <c r="CI822" s="355"/>
      <c r="CJ822" s="355"/>
      <c r="CK822" s="355"/>
      <c r="CL822" s="355"/>
      <c r="CM822" s="355"/>
      <c r="CN822" s="356"/>
    </row>
    <row r="823" spans="2:92" ht="14.4" thickBot="1" x14ac:dyDescent="0.3">
      <c r="B82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3" s="1417"/>
      <c r="D823" s="1418"/>
      <c r="E823" s="1419"/>
      <c r="F823" s="1420" t="e">
        <f>VLOOKUP(TBL5_OptBen[[#This Row],[Option Type (defined list)]],'Option Typs_Grps'!B$2:C$47, 2, FALSE)</f>
        <v>#N/A</v>
      </c>
      <c r="G823" s="1417"/>
      <c r="H823" s="1418"/>
      <c r="I823" s="1421"/>
      <c r="J823" s="1422"/>
      <c r="K823" s="1423"/>
      <c r="L823" s="366"/>
      <c r="M823" s="366"/>
      <c r="N823" s="366"/>
      <c r="O823" s="1552"/>
      <c r="P823" s="1553"/>
      <c r="Q823" s="1554"/>
      <c r="R823" s="1392"/>
      <c r="S823" s="367"/>
      <c r="T823" s="367"/>
      <c r="U823" s="367"/>
      <c r="V823" s="367"/>
      <c r="W823" s="367"/>
      <c r="X823" s="367"/>
      <c r="Y823" s="367"/>
      <c r="Z823" s="367"/>
      <c r="AA823" s="367"/>
      <c r="AB823" s="367"/>
      <c r="AC823" s="367"/>
      <c r="AD823" s="367"/>
      <c r="AE823" s="367"/>
      <c r="AF823" s="367"/>
      <c r="AG823" s="367"/>
      <c r="AH823" s="367"/>
      <c r="AI823" s="367"/>
      <c r="AJ823" s="367"/>
      <c r="AK823" s="367"/>
      <c r="AL823" s="367"/>
      <c r="AM823" s="367"/>
      <c r="AN823" s="367"/>
      <c r="AO823" s="367"/>
      <c r="AP823" s="367"/>
      <c r="AQ823" s="367"/>
      <c r="AR823" s="367"/>
      <c r="AS823" s="367"/>
      <c r="AT823" s="367"/>
      <c r="AU823" s="367"/>
      <c r="AV823" s="367"/>
      <c r="AW823" s="367"/>
      <c r="AX823" s="367"/>
      <c r="AY823" s="367"/>
      <c r="AZ823" s="367"/>
      <c r="BA823" s="367"/>
      <c r="BB823" s="367"/>
      <c r="BC823" s="367"/>
      <c r="BD823" s="367"/>
      <c r="BE823" s="367"/>
      <c r="BF823" s="367"/>
      <c r="BG823" s="367"/>
      <c r="BH823" s="367"/>
      <c r="BI823" s="367"/>
      <c r="BJ823" s="367"/>
      <c r="BK823" s="367"/>
      <c r="BL823" s="367"/>
      <c r="BM823" s="367"/>
      <c r="BN823" s="367"/>
      <c r="BO823" s="367"/>
      <c r="BP823" s="368"/>
      <c r="BQ823" s="355"/>
      <c r="BR823" s="355"/>
      <c r="BS823" s="355"/>
      <c r="BT823" s="355"/>
      <c r="BU823" s="355"/>
      <c r="BV823" s="355"/>
      <c r="BW823" s="355"/>
      <c r="BX823" s="355"/>
      <c r="BY823" s="355"/>
      <c r="BZ823" s="355"/>
      <c r="CA823" s="355"/>
      <c r="CB823" s="355"/>
      <c r="CC823" s="355"/>
      <c r="CD823" s="355"/>
      <c r="CE823" s="355"/>
      <c r="CF823" s="355"/>
      <c r="CG823" s="355"/>
      <c r="CH823" s="355"/>
      <c r="CI823" s="355"/>
      <c r="CJ823" s="355"/>
      <c r="CK823" s="355"/>
      <c r="CL823" s="355"/>
      <c r="CM823" s="355"/>
      <c r="CN823" s="356"/>
    </row>
    <row r="824" spans="2:92" ht="14.4" thickBot="1" x14ac:dyDescent="0.3">
      <c r="B82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4" s="1417"/>
      <c r="D824" s="1418"/>
      <c r="E824" s="1419"/>
      <c r="F824" s="1420" t="e">
        <f>VLOOKUP(TBL5_OptBen[[#This Row],[Option Type (defined list)]],'Option Typs_Grps'!B$2:C$47, 2, FALSE)</f>
        <v>#N/A</v>
      </c>
      <c r="G824" s="1417"/>
      <c r="H824" s="1418"/>
      <c r="I824" s="1421"/>
      <c r="J824" s="1422"/>
      <c r="K824" s="1423"/>
      <c r="L824" s="366"/>
      <c r="M824" s="366"/>
      <c r="N824" s="366"/>
      <c r="O824" s="1552"/>
      <c r="P824" s="1553"/>
      <c r="Q824" s="1554"/>
      <c r="R824" s="1392"/>
      <c r="S824" s="367"/>
      <c r="T824" s="367"/>
      <c r="U824" s="367"/>
      <c r="V824" s="367"/>
      <c r="W824" s="367"/>
      <c r="X824" s="367"/>
      <c r="Y824" s="367"/>
      <c r="Z824" s="367"/>
      <c r="AA824" s="367"/>
      <c r="AB824" s="367"/>
      <c r="AC824" s="367"/>
      <c r="AD824" s="367"/>
      <c r="AE824" s="367"/>
      <c r="AF824" s="367"/>
      <c r="AG824" s="367"/>
      <c r="AH824" s="367"/>
      <c r="AI824" s="367"/>
      <c r="AJ824" s="367"/>
      <c r="AK824" s="367"/>
      <c r="AL824" s="367"/>
      <c r="AM824" s="367"/>
      <c r="AN824" s="367"/>
      <c r="AO824" s="367"/>
      <c r="AP824" s="367"/>
      <c r="AQ824" s="367"/>
      <c r="AR824" s="367"/>
      <c r="AS824" s="367"/>
      <c r="AT824" s="367"/>
      <c r="AU824" s="367"/>
      <c r="AV824" s="367"/>
      <c r="AW824" s="367"/>
      <c r="AX824" s="367"/>
      <c r="AY824" s="367"/>
      <c r="AZ824" s="367"/>
      <c r="BA824" s="367"/>
      <c r="BB824" s="367"/>
      <c r="BC824" s="367"/>
      <c r="BD824" s="367"/>
      <c r="BE824" s="367"/>
      <c r="BF824" s="367"/>
      <c r="BG824" s="367"/>
      <c r="BH824" s="367"/>
      <c r="BI824" s="367"/>
      <c r="BJ824" s="367"/>
      <c r="BK824" s="367"/>
      <c r="BL824" s="367"/>
      <c r="BM824" s="367"/>
      <c r="BN824" s="367"/>
      <c r="BO824" s="367"/>
      <c r="BP824" s="368"/>
      <c r="BQ824" s="355"/>
      <c r="BR824" s="355"/>
      <c r="BS824" s="355"/>
      <c r="BT824" s="355"/>
      <c r="BU824" s="355"/>
      <c r="BV824" s="355"/>
      <c r="BW824" s="355"/>
      <c r="BX824" s="355"/>
      <c r="BY824" s="355"/>
      <c r="BZ824" s="355"/>
      <c r="CA824" s="355"/>
      <c r="CB824" s="355"/>
      <c r="CC824" s="355"/>
      <c r="CD824" s="355"/>
      <c r="CE824" s="355"/>
      <c r="CF824" s="355"/>
      <c r="CG824" s="355"/>
      <c r="CH824" s="355"/>
      <c r="CI824" s="355"/>
      <c r="CJ824" s="355"/>
      <c r="CK824" s="355"/>
      <c r="CL824" s="355"/>
      <c r="CM824" s="355"/>
      <c r="CN824" s="356"/>
    </row>
    <row r="825" spans="2:92" ht="14.4" thickBot="1" x14ac:dyDescent="0.3">
      <c r="B82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5" s="1417"/>
      <c r="D825" s="1418"/>
      <c r="E825" s="1419"/>
      <c r="F825" s="1420" t="e">
        <f>VLOOKUP(TBL5_OptBen[[#This Row],[Option Type (defined list)]],'Option Typs_Grps'!B$2:C$47, 2, FALSE)</f>
        <v>#N/A</v>
      </c>
      <c r="G825" s="1417"/>
      <c r="H825" s="1418"/>
      <c r="I825" s="1421"/>
      <c r="J825" s="1422"/>
      <c r="K825" s="1423"/>
      <c r="L825" s="366"/>
      <c r="M825" s="366"/>
      <c r="N825" s="366"/>
      <c r="O825" s="1552"/>
      <c r="P825" s="1553"/>
      <c r="Q825" s="1554"/>
      <c r="R825" s="1392"/>
      <c r="S825" s="367"/>
      <c r="T825" s="367"/>
      <c r="U825" s="367"/>
      <c r="V825" s="367"/>
      <c r="W825" s="367"/>
      <c r="X825" s="367"/>
      <c r="Y825" s="367"/>
      <c r="Z825" s="367"/>
      <c r="AA825" s="367"/>
      <c r="AB825" s="367"/>
      <c r="AC825" s="367"/>
      <c r="AD825" s="367"/>
      <c r="AE825" s="367"/>
      <c r="AF825" s="367"/>
      <c r="AG825" s="367"/>
      <c r="AH825" s="367"/>
      <c r="AI825" s="367"/>
      <c r="AJ825" s="367"/>
      <c r="AK825" s="367"/>
      <c r="AL825" s="367"/>
      <c r="AM825" s="367"/>
      <c r="AN825" s="367"/>
      <c r="AO825" s="367"/>
      <c r="AP825" s="367"/>
      <c r="AQ825" s="367"/>
      <c r="AR825" s="367"/>
      <c r="AS825" s="367"/>
      <c r="AT825" s="367"/>
      <c r="AU825" s="367"/>
      <c r="AV825" s="367"/>
      <c r="AW825" s="367"/>
      <c r="AX825" s="367"/>
      <c r="AY825" s="367"/>
      <c r="AZ825" s="367"/>
      <c r="BA825" s="367"/>
      <c r="BB825" s="367"/>
      <c r="BC825" s="367"/>
      <c r="BD825" s="367"/>
      <c r="BE825" s="367"/>
      <c r="BF825" s="367"/>
      <c r="BG825" s="367"/>
      <c r="BH825" s="367"/>
      <c r="BI825" s="367"/>
      <c r="BJ825" s="367"/>
      <c r="BK825" s="367"/>
      <c r="BL825" s="367"/>
      <c r="BM825" s="367"/>
      <c r="BN825" s="367"/>
      <c r="BO825" s="367"/>
      <c r="BP825" s="368"/>
      <c r="BQ825" s="355"/>
      <c r="BR825" s="355"/>
      <c r="BS825" s="355"/>
      <c r="BT825" s="355"/>
      <c r="BU825" s="355"/>
      <c r="BV825" s="355"/>
      <c r="BW825" s="355"/>
      <c r="BX825" s="355"/>
      <c r="BY825" s="355"/>
      <c r="BZ825" s="355"/>
      <c r="CA825" s="355"/>
      <c r="CB825" s="355"/>
      <c r="CC825" s="355"/>
      <c r="CD825" s="355"/>
      <c r="CE825" s="355"/>
      <c r="CF825" s="355"/>
      <c r="CG825" s="355"/>
      <c r="CH825" s="355"/>
      <c r="CI825" s="355"/>
      <c r="CJ825" s="355"/>
      <c r="CK825" s="355"/>
      <c r="CL825" s="355"/>
      <c r="CM825" s="355"/>
      <c r="CN825" s="356"/>
    </row>
    <row r="826" spans="2:92" ht="14.4" thickBot="1" x14ac:dyDescent="0.3">
      <c r="B82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6" s="1417"/>
      <c r="D826" s="1418"/>
      <c r="E826" s="1419"/>
      <c r="F826" s="1420" t="e">
        <f>VLOOKUP(TBL5_OptBen[[#This Row],[Option Type (defined list)]],'Option Typs_Grps'!B$2:C$47, 2, FALSE)</f>
        <v>#N/A</v>
      </c>
      <c r="G826" s="1417"/>
      <c r="H826" s="1418"/>
      <c r="I826" s="1421"/>
      <c r="J826" s="1422"/>
      <c r="K826" s="1423"/>
      <c r="L826" s="366"/>
      <c r="M826" s="366"/>
      <c r="N826" s="366"/>
      <c r="O826" s="1552"/>
      <c r="P826" s="1553"/>
      <c r="Q826" s="1554"/>
      <c r="R826" s="1392"/>
      <c r="S826" s="367"/>
      <c r="T826" s="367"/>
      <c r="U826" s="367"/>
      <c r="V826" s="367"/>
      <c r="W826" s="367"/>
      <c r="X826" s="367"/>
      <c r="Y826" s="367"/>
      <c r="Z826" s="367"/>
      <c r="AA826" s="367"/>
      <c r="AB826" s="367"/>
      <c r="AC826" s="367"/>
      <c r="AD826" s="367"/>
      <c r="AE826" s="367"/>
      <c r="AF826" s="367"/>
      <c r="AG826" s="367"/>
      <c r="AH826" s="367"/>
      <c r="AI826" s="367"/>
      <c r="AJ826" s="367"/>
      <c r="AK826" s="367"/>
      <c r="AL826" s="367"/>
      <c r="AM826" s="367"/>
      <c r="AN826" s="367"/>
      <c r="AO826" s="367"/>
      <c r="AP826" s="367"/>
      <c r="AQ826" s="367"/>
      <c r="AR826" s="367"/>
      <c r="AS826" s="367"/>
      <c r="AT826" s="367"/>
      <c r="AU826" s="367"/>
      <c r="AV826" s="367"/>
      <c r="AW826" s="367"/>
      <c r="AX826" s="367"/>
      <c r="AY826" s="367"/>
      <c r="AZ826" s="367"/>
      <c r="BA826" s="367"/>
      <c r="BB826" s="367"/>
      <c r="BC826" s="367"/>
      <c r="BD826" s="367"/>
      <c r="BE826" s="367"/>
      <c r="BF826" s="367"/>
      <c r="BG826" s="367"/>
      <c r="BH826" s="367"/>
      <c r="BI826" s="367"/>
      <c r="BJ826" s="367"/>
      <c r="BK826" s="367"/>
      <c r="BL826" s="367"/>
      <c r="BM826" s="367"/>
      <c r="BN826" s="367"/>
      <c r="BO826" s="367"/>
      <c r="BP826" s="368"/>
      <c r="BQ826" s="355"/>
      <c r="BR826" s="355"/>
      <c r="BS826" s="355"/>
      <c r="BT826" s="355"/>
      <c r="BU826" s="355"/>
      <c r="BV826" s="355"/>
      <c r="BW826" s="355"/>
      <c r="BX826" s="355"/>
      <c r="BY826" s="355"/>
      <c r="BZ826" s="355"/>
      <c r="CA826" s="355"/>
      <c r="CB826" s="355"/>
      <c r="CC826" s="355"/>
      <c r="CD826" s="355"/>
      <c r="CE826" s="355"/>
      <c r="CF826" s="355"/>
      <c r="CG826" s="355"/>
      <c r="CH826" s="355"/>
      <c r="CI826" s="355"/>
      <c r="CJ826" s="355"/>
      <c r="CK826" s="355"/>
      <c r="CL826" s="355"/>
      <c r="CM826" s="355"/>
      <c r="CN826" s="356"/>
    </row>
    <row r="827" spans="2:92" ht="14.4" thickBot="1" x14ac:dyDescent="0.3">
      <c r="B82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7" s="1417"/>
      <c r="D827" s="1418"/>
      <c r="E827" s="1419"/>
      <c r="F827" s="1420" t="e">
        <f>VLOOKUP(TBL5_OptBen[[#This Row],[Option Type (defined list)]],'Option Typs_Grps'!B$2:C$47, 2, FALSE)</f>
        <v>#N/A</v>
      </c>
      <c r="G827" s="1417"/>
      <c r="H827" s="1418"/>
      <c r="I827" s="1421"/>
      <c r="J827" s="1422"/>
      <c r="K827" s="1423"/>
      <c r="L827" s="366"/>
      <c r="M827" s="366"/>
      <c r="N827" s="366"/>
      <c r="O827" s="1552"/>
      <c r="P827" s="1553"/>
      <c r="Q827" s="1554"/>
      <c r="R827" s="1392"/>
      <c r="S827" s="367"/>
      <c r="T827" s="367"/>
      <c r="U827" s="367"/>
      <c r="V827" s="367"/>
      <c r="W827" s="367"/>
      <c r="X827" s="367"/>
      <c r="Y827" s="367"/>
      <c r="Z827" s="367"/>
      <c r="AA827" s="367"/>
      <c r="AB827" s="367"/>
      <c r="AC827" s="367"/>
      <c r="AD827" s="367"/>
      <c r="AE827" s="367"/>
      <c r="AF827" s="367"/>
      <c r="AG827" s="367"/>
      <c r="AH827" s="367"/>
      <c r="AI827" s="367"/>
      <c r="AJ827" s="367"/>
      <c r="AK827" s="367"/>
      <c r="AL827" s="367"/>
      <c r="AM827" s="367"/>
      <c r="AN827" s="367"/>
      <c r="AO827" s="367"/>
      <c r="AP827" s="367"/>
      <c r="AQ827" s="367"/>
      <c r="AR827" s="367"/>
      <c r="AS827" s="367"/>
      <c r="AT827" s="367"/>
      <c r="AU827" s="367"/>
      <c r="AV827" s="367"/>
      <c r="AW827" s="367"/>
      <c r="AX827" s="367"/>
      <c r="AY827" s="367"/>
      <c r="AZ827" s="367"/>
      <c r="BA827" s="367"/>
      <c r="BB827" s="367"/>
      <c r="BC827" s="367"/>
      <c r="BD827" s="367"/>
      <c r="BE827" s="367"/>
      <c r="BF827" s="367"/>
      <c r="BG827" s="367"/>
      <c r="BH827" s="367"/>
      <c r="BI827" s="367"/>
      <c r="BJ827" s="367"/>
      <c r="BK827" s="367"/>
      <c r="BL827" s="367"/>
      <c r="BM827" s="367"/>
      <c r="BN827" s="367"/>
      <c r="BO827" s="367"/>
      <c r="BP827" s="368"/>
      <c r="BQ827" s="355"/>
      <c r="BR827" s="355"/>
      <c r="BS827" s="355"/>
      <c r="BT827" s="355"/>
      <c r="BU827" s="355"/>
      <c r="BV827" s="355"/>
      <c r="BW827" s="355"/>
      <c r="BX827" s="355"/>
      <c r="BY827" s="355"/>
      <c r="BZ827" s="355"/>
      <c r="CA827" s="355"/>
      <c r="CB827" s="355"/>
      <c r="CC827" s="355"/>
      <c r="CD827" s="355"/>
      <c r="CE827" s="355"/>
      <c r="CF827" s="355"/>
      <c r="CG827" s="355"/>
      <c r="CH827" s="355"/>
      <c r="CI827" s="355"/>
      <c r="CJ827" s="355"/>
      <c r="CK827" s="355"/>
      <c r="CL827" s="355"/>
      <c r="CM827" s="355"/>
      <c r="CN827" s="356"/>
    </row>
    <row r="828" spans="2:92" ht="14.4" thickBot="1" x14ac:dyDescent="0.3">
      <c r="B82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8" s="1417"/>
      <c r="D828" s="1418"/>
      <c r="E828" s="1419"/>
      <c r="F828" s="1420" t="e">
        <f>VLOOKUP(TBL5_OptBen[[#This Row],[Option Type (defined list)]],'Option Typs_Grps'!B$2:C$47, 2, FALSE)</f>
        <v>#N/A</v>
      </c>
      <c r="G828" s="1417"/>
      <c r="H828" s="1418"/>
      <c r="I828" s="1421"/>
      <c r="J828" s="1422"/>
      <c r="K828" s="1423"/>
      <c r="L828" s="366"/>
      <c r="M828" s="366"/>
      <c r="N828" s="366"/>
      <c r="O828" s="1552"/>
      <c r="P828" s="1553"/>
      <c r="Q828" s="1554"/>
      <c r="R828" s="1392"/>
      <c r="S828" s="367"/>
      <c r="T828" s="367"/>
      <c r="U828" s="367"/>
      <c r="V828" s="367"/>
      <c r="W828" s="367"/>
      <c r="X828" s="367"/>
      <c r="Y828" s="367"/>
      <c r="Z828" s="367"/>
      <c r="AA828" s="367"/>
      <c r="AB828" s="367"/>
      <c r="AC828" s="367"/>
      <c r="AD828" s="367"/>
      <c r="AE828" s="367"/>
      <c r="AF828" s="367"/>
      <c r="AG828" s="367"/>
      <c r="AH828" s="367"/>
      <c r="AI828" s="367"/>
      <c r="AJ828" s="367"/>
      <c r="AK828" s="367"/>
      <c r="AL828" s="367"/>
      <c r="AM828" s="367"/>
      <c r="AN828" s="367"/>
      <c r="AO828" s="367"/>
      <c r="AP828" s="367"/>
      <c r="AQ828" s="367"/>
      <c r="AR828" s="367"/>
      <c r="AS828" s="367"/>
      <c r="AT828" s="367"/>
      <c r="AU828" s="367"/>
      <c r="AV828" s="367"/>
      <c r="AW828" s="367"/>
      <c r="AX828" s="367"/>
      <c r="AY828" s="367"/>
      <c r="AZ828" s="367"/>
      <c r="BA828" s="367"/>
      <c r="BB828" s="367"/>
      <c r="BC828" s="367"/>
      <c r="BD828" s="367"/>
      <c r="BE828" s="367"/>
      <c r="BF828" s="367"/>
      <c r="BG828" s="367"/>
      <c r="BH828" s="367"/>
      <c r="BI828" s="367"/>
      <c r="BJ828" s="367"/>
      <c r="BK828" s="367"/>
      <c r="BL828" s="367"/>
      <c r="BM828" s="367"/>
      <c r="BN828" s="367"/>
      <c r="BO828" s="367"/>
      <c r="BP828" s="368"/>
      <c r="BQ828" s="355"/>
      <c r="BR828" s="355"/>
      <c r="BS828" s="355"/>
      <c r="BT828" s="355"/>
      <c r="BU828" s="355"/>
      <c r="BV828" s="355"/>
      <c r="BW828" s="355"/>
      <c r="BX828" s="355"/>
      <c r="BY828" s="355"/>
      <c r="BZ828" s="355"/>
      <c r="CA828" s="355"/>
      <c r="CB828" s="355"/>
      <c r="CC828" s="355"/>
      <c r="CD828" s="355"/>
      <c r="CE828" s="355"/>
      <c r="CF828" s="355"/>
      <c r="CG828" s="355"/>
      <c r="CH828" s="355"/>
      <c r="CI828" s="355"/>
      <c r="CJ828" s="355"/>
      <c r="CK828" s="355"/>
      <c r="CL828" s="355"/>
      <c r="CM828" s="355"/>
      <c r="CN828" s="356"/>
    </row>
    <row r="829" spans="2:92" ht="14.4" thickBot="1" x14ac:dyDescent="0.3">
      <c r="B82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29" s="1417"/>
      <c r="D829" s="1418"/>
      <c r="E829" s="1419"/>
      <c r="F829" s="1420" t="e">
        <f>VLOOKUP(TBL5_OptBen[[#This Row],[Option Type (defined list)]],'Option Typs_Grps'!B$2:C$47, 2, FALSE)</f>
        <v>#N/A</v>
      </c>
      <c r="G829" s="1417"/>
      <c r="H829" s="1418"/>
      <c r="I829" s="1421"/>
      <c r="J829" s="1422"/>
      <c r="K829" s="1423"/>
      <c r="L829" s="366"/>
      <c r="M829" s="366"/>
      <c r="N829" s="366"/>
      <c r="O829" s="1552"/>
      <c r="P829" s="1553"/>
      <c r="Q829" s="1554"/>
      <c r="R829" s="1392"/>
      <c r="S829" s="367"/>
      <c r="T829" s="367"/>
      <c r="U829" s="367"/>
      <c r="V829" s="367"/>
      <c r="W829" s="367"/>
      <c r="X829" s="367"/>
      <c r="Y829" s="367"/>
      <c r="Z829" s="367"/>
      <c r="AA829" s="367"/>
      <c r="AB829" s="367"/>
      <c r="AC829" s="367"/>
      <c r="AD829" s="367"/>
      <c r="AE829" s="367"/>
      <c r="AF829" s="367"/>
      <c r="AG829" s="367"/>
      <c r="AH829" s="367"/>
      <c r="AI829" s="367"/>
      <c r="AJ829" s="367"/>
      <c r="AK829" s="367"/>
      <c r="AL829" s="367"/>
      <c r="AM829" s="367"/>
      <c r="AN829" s="367"/>
      <c r="AO829" s="367"/>
      <c r="AP829" s="367"/>
      <c r="AQ829" s="367"/>
      <c r="AR829" s="367"/>
      <c r="AS829" s="367"/>
      <c r="AT829" s="367"/>
      <c r="AU829" s="367"/>
      <c r="AV829" s="367"/>
      <c r="AW829" s="367"/>
      <c r="AX829" s="367"/>
      <c r="AY829" s="367"/>
      <c r="AZ829" s="367"/>
      <c r="BA829" s="367"/>
      <c r="BB829" s="367"/>
      <c r="BC829" s="367"/>
      <c r="BD829" s="367"/>
      <c r="BE829" s="367"/>
      <c r="BF829" s="367"/>
      <c r="BG829" s="367"/>
      <c r="BH829" s="367"/>
      <c r="BI829" s="367"/>
      <c r="BJ829" s="367"/>
      <c r="BK829" s="367"/>
      <c r="BL829" s="367"/>
      <c r="BM829" s="367"/>
      <c r="BN829" s="367"/>
      <c r="BO829" s="367"/>
      <c r="BP829" s="368"/>
      <c r="BQ829" s="355"/>
      <c r="BR829" s="355"/>
      <c r="BS829" s="355"/>
      <c r="BT829" s="355"/>
      <c r="BU829" s="355"/>
      <c r="BV829" s="355"/>
      <c r="BW829" s="355"/>
      <c r="BX829" s="355"/>
      <c r="BY829" s="355"/>
      <c r="BZ829" s="355"/>
      <c r="CA829" s="355"/>
      <c r="CB829" s="355"/>
      <c r="CC829" s="355"/>
      <c r="CD829" s="355"/>
      <c r="CE829" s="355"/>
      <c r="CF829" s="355"/>
      <c r="CG829" s="355"/>
      <c r="CH829" s="355"/>
      <c r="CI829" s="355"/>
      <c r="CJ829" s="355"/>
      <c r="CK829" s="355"/>
      <c r="CL829" s="355"/>
      <c r="CM829" s="355"/>
      <c r="CN829" s="356"/>
    </row>
    <row r="830" spans="2:92" ht="14.4" thickBot="1" x14ac:dyDescent="0.3">
      <c r="B83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0" s="1417"/>
      <c r="D830" s="1418"/>
      <c r="E830" s="1419"/>
      <c r="F830" s="1420" t="e">
        <f>VLOOKUP(TBL5_OptBen[[#This Row],[Option Type (defined list)]],'Option Typs_Grps'!B$2:C$47, 2, FALSE)</f>
        <v>#N/A</v>
      </c>
      <c r="G830" s="1417"/>
      <c r="H830" s="1418"/>
      <c r="I830" s="1421"/>
      <c r="J830" s="1422"/>
      <c r="K830" s="1423"/>
      <c r="L830" s="366"/>
      <c r="M830" s="366"/>
      <c r="N830" s="366"/>
      <c r="O830" s="1552"/>
      <c r="P830" s="1553"/>
      <c r="Q830" s="1554"/>
      <c r="R830" s="1392"/>
      <c r="S830" s="367"/>
      <c r="T830" s="367"/>
      <c r="U830" s="367"/>
      <c r="V830" s="367"/>
      <c r="W830" s="367"/>
      <c r="X830" s="367"/>
      <c r="Y830" s="367"/>
      <c r="Z830" s="367"/>
      <c r="AA830" s="367"/>
      <c r="AB830" s="367"/>
      <c r="AC830" s="367"/>
      <c r="AD830" s="367"/>
      <c r="AE830" s="367"/>
      <c r="AF830" s="367"/>
      <c r="AG830" s="367"/>
      <c r="AH830" s="367"/>
      <c r="AI830" s="367"/>
      <c r="AJ830" s="367"/>
      <c r="AK830" s="367"/>
      <c r="AL830" s="367"/>
      <c r="AM830" s="367"/>
      <c r="AN830" s="367"/>
      <c r="AO830" s="367"/>
      <c r="AP830" s="367"/>
      <c r="AQ830" s="367"/>
      <c r="AR830" s="367"/>
      <c r="AS830" s="367"/>
      <c r="AT830" s="367"/>
      <c r="AU830" s="367"/>
      <c r="AV830" s="367"/>
      <c r="AW830" s="367"/>
      <c r="AX830" s="367"/>
      <c r="AY830" s="367"/>
      <c r="AZ830" s="367"/>
      <c r="BA830" s="367"/>
      <c r="BB830" s="367"/>
      <c r="BC830" s="367"/>
      <c r="BD830" s="367"/>
      <c r="BE830" s="367"/>
      <c r="BF830" s="367"/>
      <c r="BG830" s="367"/>
      <c r="BH830" s="367"/>
      <c r="BI830" s="367"/>
      <c r="BJ830" s="367"/>
      <c r="BK830" s="367"/>
      <c r="BL830" s="367"/>
      <c r="BM830" s="367"/>
      <c r="BN830" s="367"/>
      <c r="BO830" s="367"/>
      <c r="BP830" s="368"/>
      <c r="BQ830" s="355"/>
      <c r="BR830" s="355"/>
      <c r="BS830" s="355"/>
      <c r="BT830" s="355"/>
      <c r="BU830" s="355"/>
      <c r="BV830" s="355"/>
      <c r="BW830" s="355"/>
      <c r="BX830" s="355"/>
      <c r="BY830" s="355"/>
      <c r="BZ830" s="355"/>
      <c r="CA830" s="355"/>
      <c r="CB830" s="355"/>
      <c r="CC830" s="355"/>
      <c r="CD830" s="355"/>
      <c r="CE830" s="355"/>
      <c r="CF830" s="355"/>
      <c r="CG830" s="355"/>
      <c r="CH830" s="355"/>
      <c r="CI830" s="355"/>
      <c r="CJ830" s="355"/>
      <c r="CK830" s="355"/>
      <c r="CL830" s="355"/>
      <c r="CM830" s="355"/>
      <c r="CN830" s="356"/>
    </row>
    <row r="831" spans="2:92" ht="14.4" thickBot="1" x14ac:dyDescent="0.3">
      <c r="B83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1" s="1417"/>
      <c r="D831" s="1418"/>
      <c r="E831" s="1419"/>
      <c r="F831" s="1420" t="e">
        <f>VLOOKUP(TBL5_OptBen[[#This Row],[Option Type (defined list)]],'Option Typs_Grps'!B$2:C$47, 2, FALSE)</f>
        <v>#N/A</v>
      </c>
      <c r="G831" s="1417"/>
      <c r="H831" s="1418"/>
      <c r="I831" s="1421"/>
      <c r="J831" s="1422"/>
      <c r="K831" s="1423"/>
      <c r="L831" s="366"/>
      <c r="M831" s="366"/>
      <c r="N831" s="366"/>
      <c r="O831" s="1552"/>
      <c r="P831" s="1553"/>
      <c r="Q831" s="1554"/>
      <c r="R831" s="1392"/>
      <c r="S831" s="367"/>
      <c r="T831" s="367"/>
      <c r="U831" s="367"/>
      <c r="V831" s="367"/>
      <c r="W831" s="367"/>
      <c r="X831" s="367"/>
      <c r="Y831" s="367"/>
      <c r="Z831" s="367"/>
      <c r="AA831" s="367"/>
      <c r="AB831" s="367"/>
      <c r="AC831" s="367"/>
      <c r="AD831" s="367"/>
      <c r="AE831" s="367"/>
      <c r="AF831" s="367"/>
      <c r="AG831" s="367"/>
      <c r="AH831" s="367"/>
      <c r="AI831" s="367"/>
      <c r="AJ831" s="367"/>
      <c r="AK831" s="367"/>
      <c r="AL831" s="367"/>
      <c r="AM831" s="367"/>
      <c r="AN831" s="367"/>
      <c r="AO831" s="367"/>
      <c r="AP831" s="367"/>
      <c r="AQ831" s="367"/>
      <c r="AR831" s="367"/>
      <c r="AS831" s="367"/>
      <c r="AT831" s="367"/>
      <c r="AU831" s="367"/>
      <c r="AV831" s="367"/>
      <c r="AW831" s="367"/>
      <c r="AX831" s="367"/>
      <c r="AY831" s="367"/>
      <c r="AZ831" s="367"/>
      <c r="BA831" s="367"/>
      <c r="BB831" s="367"/>
      <c r="BC831" s="367"/>
      <c r="BD831" s="367"/>
      <c r="BE831" s="367"/>
      <c r="BF831" s="367"/>
      <c r="BG831" s="367"/>
      <c r="BH831" s="367"/>
      <c r="BI831" s="367"/>
      <c r="BJ831" s="367"/>
      <c r="BK831" s="367"/>
      <c r="BL831" s="367"/>
      <c r="BM831" s="367"/>
      <c r="BN831" s="367"/>
      <c r="BO831" s="367"/>
      <c r="BP831" s="368"/>
      <c r="BQ831" s="355"/>
      <c r="BR831" s="355"/>
      <c r="BS831" s="355"/>
      <c r="BT831" s="355"/>
      <c r="BU831" s="355"/>
      <c r="BV831" s="355"/>
      <c r="BW831" s="355"/>
      <c r="BX831" s="355"/>
      <c r="BY831" s="355"/>
      <c r="BZ831" s="355"/>
      <c r="CA831" s="355"/>
      <c r="CB831" s="355"/>
      <c r="CC831" s="355"/>
      <c r="CD831" s="355"/>
      <c r="CE831" s="355"/>
      <c r="CF831" s="355"/>
      <c r="CG831" s="355"/>
      <c r="CH831" s="355"/>
      <c r="CI831" s="355"/>
      <c r="CJ831" s="355"/>
      <c r="CK831" s="355"/>
      <c r="CL831" s="355"/>
      <c r="CM831" s="355"/>
      <c r="CN831" s="356"/>
    </row>
    <row r="832" spans="2:92" ht="14.4" thickBot="1" x14ac:dyDescent="0.3">
      <c r="B83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2" s="1417"/>
      <c r="D832" s="1418"/>
      <c r="E832" s="1419"/>
      <c r="F832" s="1420" t="e">
        <f>VLOOKUP(TBL5_OptBen[[#This Row],[Option Type (defined list)]],'Option Typs_Grps'!B$2:C$47, 2, FALSE)</f>
        <v>#N/A</v>
      </c>
      <c r="G832" s="1417"/>
      <c r="H832" s="1418"/>
      <c r="I832" s="1421"/>
      <c r="J832" s="1422"/>
      <c r="K832" s="1423"/>
      <c r="L832" s="366"/>
      <c r="M832" s="366"/>
      <c r="N832" s="366"/>
      <c r="O832" s="1552"/>
      <c r="P832" s="1553"/>
      <c r="Q832" s="1554"/>
      <c r="R832" s="1392"/>
      <c r="S832" s="367"/>
      <c r="T832" s="367"/>
      <c r="U832" s="367"/>
      <c r="V832" s="367"/>
      <c r="W832" s="367"/>
      <c r="X832" s="367"/>
      <c r="Y832" s="367"/>
      <c r="Z832" s="367"/>
      <c r="AA832" s="367"/>
      <c r="AB832" s="367"/>
      <c r="AC832" s="367"/>
      <c r="AD832" s="367"/>
      <c r="AE832" s="367"/>
      <c r="AF832" s="367"/>
      <c r="AG832" s="367"/>
      <c r="AH832" s="367"/>
      <c r="AI832" s="367"/>
      <c r="AJ832" s="367"/>
      <c r="AK832" s="367"/>
      <c r="AL832" s="367"/>
      <c r="AM832" s="367"/>
      <c r="AN832" s="367"/>
      <c r="AO832" s="367"/>
      <c r="AP832" s="367"/>
      <c r="AQ832" s="367"/>
      <c r="AR832" s="367"/>
      <c r="AS832" s="367"/>
      <c r="AT832" s="367"/>
      <c r="AU832" s="367"/>
      <c r="AV832" s="367"/>
      <c r="AW832" s="367"/>
      <c r="AX832" s="367"/>
      <c r="AY832" s="367"/>
      <c r="AZ832" s="367"/>
      <c r="BA832" s="367"/>
      <c r="BB832" s="367"/>
      <c r="BC832" s="367"/>
      <c r="BD832" s="367"/>
      <c r="BE832" s="367"/>
      <c r="BF832" s="367"/>
      <c r="BG832" s="367"/>
      <c r="BH832" s="367"/>
      <c r="BI832" s="367"/>
      <c r="BJ832" s="367"/>
      <c r="BK832" s="367"/>
      <c r="BL832" s="367"/>
      <c r="BM832" s="367"/>
      <c r="BN832" s="367"/>
      <c r="BO832" s="367"/>
      <c r="BP832" s="368"/>
      <c r="BQ832" s="355"/>
      <c r="BR832" s="355"/>
      <c r="BS832" s="355"/>
      <c r="BT832" s="355"/>
      <c r="BU832" s="355"/>
      <c r="BV832" s="355"/>
      <c r="BW832" s="355"/>
      <c r="BX832" s="355"/>
      <c r="BY832" s="355"/>
      <c r="BZ832" s="355"/>
      <c r="CA832" s="355"/>
      <c r="CB832" s="355"/>
      <c r="CC832" s="355"/>
      <c r="CD832" s="355"/>
      <c r="CE832" s="355"/>
      <c r="CF832" s="355"/>
      <c r="CG832" s="355"/>
      <c r="CH832" s="355"/>
      <c r="CI832" s="355"/>
      <c r="CJ832" s="355"/>
      <c r="CK832" s="355"/>
      <c r="CL832" s="355"/>
      <c r="CM832" s="355"/>
      <c r="CN832" s="356"/>
    </row>
    <row r="833" spans="2:92" ht="14.4" thickBot="1" x14ac:dyDescent="0.3">
      <c r="B83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3" s="1417"/>
      <c r="D833" s="1418"/>
      <c r="E833" s="1419"/>
      <c r="F833" s="1420" t="e">
        <f>VLOOKUP(TBL5_OptBen[[#This Row],[Option Type (defined list)]],'Option Typs_Grps'!B$2:C$47, 2, FALSE)</f>
        <v>#N/A</v>
      </c>
      <c r="G833" s="1417"/>
      <c r="H833" s="1418"/>
      <c r="I833" s="1421"/>
      <c r="J833" s="1422"/>
      <c r="K833" s="1423"/>
      <c r="L833" s="366"/>
      <c r="M833" s="366"/>
      <c r="N833" s="366"/>
      <c r="O833" s="1552"/>
      <c r="P833" s="1553"/>
      <c r="Q833" s="1554"/>
      <c r="R833" s="1392"/>
      <c r="S833" s="367"/>
      <c r="T833" s="367"/>
      <c r="U833" s="367"/>
      <c r="V833" s="367"/>
      <c r="W833" s="367"/>
      <c r="X833" s="367"/>
      <c r="Y833" s="367"/>
      <c r="Z833" s="367"/>
      <c r="AA833" s="367"/>
      <c r="AB833" s="367"/>
      <c r="AC833" s="367"/>
      <c r="AD833" s="367"/>
      <c r="AE833" s="367"/>
      <c r="AF833" s="367"/>
      <c r="AG833" s="367"/>
      <c r="AH833" s="367"/>
      <c r="AI833" s="367"/>
      <c r="AJ833" s="367"/>
      <c r="AK833" s="367"/>
      <c r="AL833" s="367"/>
      <c r="AM833" s="367"/>
      <c r="AN833" s="367"/>
      <c r="AO833" s="367"/>
      <c r="AP833" s="367"/>
      <c r="AQ833" s="367"/>
      <c r="AR833" s="367"/>
      <c r="AS833" s="367"/>
      <c r="AT833" s="367"/>
      <c r="AU833" s="367"/>
      <c r="AV833" s="367"/>
      <c r="AW833" s="367"/>
      <c r="AX833" s="367"/>
      <c r="AY833" s="367"/>
      <c r="AZ833" s="367"/>
      <c r="BA833" s="367"/>
      <c r="BB833" s="367"/>
      <c r="BC833" s="367"/>
      <c r="BD833" s="367"/>
      <c r="BE833" s="367"/>
      <c r="BF833" s="367"/>
      <c r="BG833" s="367"/>
      <c r="BH833" s="367"/>
      <c r="BI833" s="367"/>
      <c r="BJ833" s="367"/>
      <c r="BK833" s="367"/>
      <c r="BL833" s="367"/>
      <c r="BM833" s="367"/>
      <c r="BN833" s="367"/>
      <c r="BO833" s="367"/>
      <c r="BP833" s="368"/>
      <c r="BQ833" s="355"/>
      <c r="BR833" s="355"/>
      <c r="BS833" s="355"/>
      <c r="BT833" s="355"/>
      <c r="BU833" s="355"/>
      <c r="BV833" s="355"/>
      <c r="BW833" s="355"/>
      <c r="BX833" s="355"/>
      <c r="BY833" s="355"/>
      <c r="BZ833" s="355"/>
      <c r="CA833" s="355"/>
      <c r="CB833" s="355"/>
      <c r="CC833" s="355"/>
      <c r="CD833" s="355"/>
      <c r="CE833" s="355"/>
      <c r="CF833" s="355"/>
      <c r="CG833" s="355"/>
      <c r="CH833" s="355"/>
      <c r="CI833" s="355"/>
      <c r="CJ833" s="355"/>
      <c r="CK833" s="355"/>
      <c r="CL833" s="355"/>
      <c r="CM833" s="355"/>
      <c r="CN833" s="356"/>
    </row>
    <row r="834" spans="2:92" ht="14.4" thickBot="1" x14ac:dyDescent="0.3">
      <c r="B83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4" s="1417"/>
      <c r="D834" s="1418"/>
      <c r="E834" s="1419"/>
      <c r="F834" s="1420" t="e">
        <f>VLOOKUP(TBL5_OptBen[[#This Row],[Option Type (defined list)]],'Option Typs_Grps'!B$2:C$47, 2, FALSE)</f>
        <v>#N/A</v>
      </c>
      <c r="G834" s="1417"/>
      <c r="H834" s="1418"/>
      <c r="I834" s="1421"/>
      <c r="J834" s="1422"/>
      <c r="K834" s="1423"/>
      <c r="L834" s="366"/>
      <c r="M834" s="366"/>
      <c r="N834" s="366"/>
      <c r="O834" s="1552"/>
      <c r="P834" s="1553"/>
      <c r="Q834" s="1554"/>
      <c r="R834" s="1392"/>
      <c r="S834" s="367"/>
      <c r="T834" s="367"/>
      <c r="U834" s="367"/>
      <c r="V834" s="367"/>
      <c r="W834" s="367"/>
      <c r="X834" s="367"/>
      <c r="Y834" s="367"/>
      <c r="Z834" s="367"/>
      <c r="AA834" s="367"/>
      <c r="AB834" s="367"/>
      <c r="AC834" s="367"/>
      <c r="AD834" s="367"/>
      <c r="AE834" s="367"/>
      <c r="AF834" s="367"/>
      <c r="AG834" s="367"/>
      <c r="AH834" s="367"/>
      <c r="AI834" s="367"/>
      <c r="AJ834" s="367"/>
      <c r="AK834" s="367"/>
      <c r="AL834" s="367"/>
      <c r="AM834" s="367"/>
      <c r="AN834" s="367"/>
      <c r="AO834" s="367"/>
      <c r="AP834" s="367"/>
      <c r="AQ834" s="367"/>
      <c r="AR834" s="367"/>
      <c r="AS834" s="367"/>
      <c r="AT834" s="367"/>
      <c r="AU834" s="367"/>
      <c r="AV834" s="367"/>
      <c r="AW834" s="367"/>
      <c r="AX834" s="367"/>
      <c r="AY834" s="367"/>
      <c r="AZ834" s="367"/>
      <c r="BA834" s="367"/>
      <c r="BB834" s="367"/>
      <c r="BC834" s="367"/>
      <c r="BD834" s="367"/>
      <c r="BE834" s="367"/>
      <c r="BF834" s="367"/>
      <c r="BG834" s="367"/>
      <c r="BH834" s="367"/>
      <c r="BI834" s="367"/>
      <c r="BJ834" s="367"/>
      <c r="BK834" s="367"/>
      <c r="BL834" s="367"/>
      <c r="BM834" s="367"/>
      <c r="BN834" s="367"/>
      <c r="BO834" s="367"/>
      <c r="BP834" s="368"/>
      <c r="BQ834" s="355"/>
      <c r="BR834" s="355"/>
      <c r="BS834" s="355"/>
      <c r="BT834" s="355"/>
      <c r="BU834" s="355"/>
      <c r="BV834" s="355"/>
      <c r="BW834" s="355"/>
      <c r="BX834" s="355"/>
      <c r="BY834" s="355"/>
      <c r="BZ834" s="355"/>
      <c r="CA834" s="355"/>
      <c r="CB834" s="355"/>
      <c r="CC834" s="355"/>
      <c r="CD834" s="355"/>
      <c r="CE834" s="355"/>
      <c r="CF834" s="355"/>
      <c r="CG834" s="355"/>
      <c r="CH834" s="355"/>
      <c r="CI834" s="355"/>
      <c r="CJ834" s="355"/>
      <c r="CK834" s="355"/>
      <c r="CL834" s="355"/>
      <c r="CM834" s="355"/>
      <c r="CN834" s="356"/>
    </row>
    <row r="835" spans="2:92" ht="14.4" thickBot="1" x14ac:dyDescent="0.3">
      <c r="B83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5" s="1417"/>
      <c r="D835" s="1418"/>
      <c r="E835" s="1419"/>
      <c r="F835" s="1420" t="e">
        <f>VLOOKUP(TBL5_OptBen[[#This Row],[Option Type (defined list)]],'Option Typs_Grps'!B$2:C$47, 2, FALSE)</f>
        <v>#N/A</v>
      </c>
      <c r="G835" s="1417"/>
      <c r="H835" s="1418"/>
      <c r="I835" s="1421"/>
      <c r="J835" s="1422"/>
      <c r="K835" s="1423"/>
      <c r="L835" s="366"/>
      <c r="M835" s="366"/>
      <c r="N835" s="366"/>
      <c r="O835" s="1552"/>
      <c r="P835" s="1553"/>
      <c r="Q835" s="1554"/>
      <c r="R835" s="1392"/>
      <c r="S835" s="367"/>
      <c r="T835" s="367"/>
      <c r="U835" s="367"/>
      <c r="V835" s="367"/>
      <c r="W835" s="367"/>
      <c r="X835" s="367"/>
      <c r="Y835" s="367"/>
      <c r="Z835" s="367"/>
      <c r="AA835" s="367"/>
      <c r="AB835" s="367"/>
      <c r="AC835" s="367"/>
      <c r="AD835" s="367"/>
      <c r="AE835" s="367"/>
      <c r="AF835" s="367"/>
      <c r="AG835" s="367"/>
      <c r="AH835" s="367"/>
      <c r="AI835" s="367"/>
      <c r="AJ835" s="367"/>
      <c r="AK835" s="367"/>
      <c r="AL835" s="367"/>
      <c r="AM835" s="367"/>
      <c r="AN835" s="367"/>
      <c r="AO835" s="367"/>
      <c r="AP835" s="367"/>
      <c r="AQ835" s="367"/>
      <c r="AR835" s="367"/>
      <c r="AS835" s="367"/>
      <c r="AT835" s="367"/>
      <c r="AU835" s="367"/>
      <c r="AV835" s="367"/>
      <c r="AW835" s="367"/>
      <c r="AX835" s="367"/>
      <c r="AY835" s="367"/>
      <c r="AZ835" s="367"/>
      <c r="BA835" s="367"/>
      <c r="BB835" s="367"/>
      <c r="BC835" s="367"/>
      <c r="BD835" s="367"/>
      <c r="BE835" s="367"/>
      <c r="BF835" s="367"/>
      <c r="BG835" s="367"/>
      <c r="BH835" s="367"/>
      <c r="BI835" s="367"/>
      <c r="BJ835" s="367"/>
      <c r="BK835" s="367"/>
      <c r="BL835" s="367"/>
      <c r="BM835" s="367"/>
      <c r="BN835" s="367"/>
      <c r="BO835" s="367"/>
      <c r="BP835" s="368"/>
      <c r="BQ835" s="355"/>
      <c r="BR835" s="355"/>
      <c r="BS835" s="355"/>
      <c r="BT835" s="355"/>
      <c r="BU835" s="355"/>
      <c r="BV835" s="355"/>
      <c r="BW835" s="355"/>
      <c r="BX835" s="355"/>
      <c r="BY835" s="355"/>
      <c r="BZ835" s="355"/>
      <c r="CA835" s="355"/>
      <c r="CB835" s="355"/>
      <c r="CC835" s="355"/>
      <c r="CD835" s="355"/>
      <c r="CE835" s="355"/>
      <c r="CF835" s="355"/>
      <c r="CG835" s="355"/>
      <c r="CH835" s="355"/>
      <c r="CI835" s="355"/>
      <c r="CJ835" s="355"/>
      <c r="CK835" s="355"/>
      <c r="CL835" s="355"/>
      <c r="CM835" s="355"/>
      <c r="CN835" s="356"/>
    </row>
    <row r="836" spans="2:92" ht="14.4" thickBot="1" x14ac:dyDescent="0.3">
      <c r="B83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6" s="1417"/>
      <c r="D836" s="1418"/>
      <c r="E836" s="1419"/>
      <c r="F836" s="1420" t="e">
        <f>VLOOKUP(TBL5_OptBen[[#This Row],[Option Type (defined list)]],'Option Typs_Grps'!B$2:C$47, 2, FALSE)</f>
        <v>#N/A</v>
      </c>
      <c r="G836" s="1417"/>
      <c r="H836" s="1418"/>
      <c r="I836" s="1421"/>
      <c r="J836" s="1422"/>
      <c r="K836" s="1423"/>
      <c r="L836" s="366"/>
      <c r="M836" s="366"/>
      <c r="N836" s="366"/>
      <c r="O836" s="1552"/>
      <c r="P836" s="1553"/>
      <c r="Q836" s="1554"/>
      <c r="R836" s="1392"/>
      <c r="S836" s="367"/>
      <c r="T836" s="367"/>
      <c r="U836" s="367"/>
      <c r="V836" s="367"/>
      <c r="W836" s="367"/>
      <c r="X836" s="367"/>
      <c r="Y836" s="367"/>
      <c r="Z836" s="367"/>
      <c r="AA836" s="367"/>
      <c r="AB836" s="367"/>
      <c r="AC836" s="367"/>
      <c r="AD836" s="367"/>
      <c r="AE836" s="367"/>
      <c r="AF836" s="367"/>
      <c r="AG836" s="367"/>
      <c r="AH836" s="367"/>
      <c r="AI836" s="367"/>
      <c r="AJ836" s="367"/>
      <c r="AK836" s="367"/>
      <c r="AL836" s="367"/>
      <c r="AM836" s="367"/>
      <c r="AN836" s="367"/>
      <c r="AO836" s="367"/>
      <c r="AP836" s="367"/>
      <c r="AQ836" s="367"/>
      <c r="AR836" s="367"/>
      <c r="AS836" s="367"/>
      <c r="AT836" s="367"/>
      <c r="AU836" s="367"/>
      <c r="AV836" s="367"/>
      <c r="AW836" s="367"/>
      <c r="AX836" s="367"/>
      <c r="AY836" s="367"/>
      <c r="AZ836" s="367"/>
      <c r="BA836" s="367"/>
      <c r="BB836" s="367"/>
      <c r="BC836" s="367"/>
      <c r="BD836" s="367"/>
      <c r="BE836" s="367"/>
      <c r="BF836" s="367"/>
      <c r="BG836" s="367"/>
      <c r="BH836" s="367"/>
      <c r="BI836" s="367"/>
      <c r="BJ836" s="367"/>
      <c r="BK836" s="367"/>
      <c r="BL836" s="367"/>
      <c r="BM836" s="367"/>
      <c r="BN836" s="367"/>
      <c r="BO836" s="367"/>
      <c r="BP836" s="368"/>
      <c r="BQ836" s="355"/>
      <c r="BR836" s="355"/>
      <c r="BS836" s="355"/>
      <c r="BT836" s="355"/>
      <c r="BU836" s="355"/>
      <c r="BV836" s="355"/>
      <c r="BW836" s="355"/>
      <c r="BX836" s="355"/>
      <c r="BY836" s="355"/>
      <c r="BZ836" s="355"/>
      <c r="CA836" s="355"/>
      <c r="CB836" s="355"/>
      <c r="CC836" s="355"/>
      <c r="CD836" s="355"/>
      <c r="CE836" s="355"/>
      <c r="CF836" s="355"/>
      <c r="CG836" s="355"/>
      <c r="CH836" s="355"/>
      <c r="CI836" s="355"/>
      <c r="CJ836" s="355"/>
      <c r="CK836" s="355"/>
      <c r="CL836" s="355"/>
      <c r="CM836" s="355"/>
      <c r="CN836" s="356"/>
    </row>
    <row r="837" spans="2:92" ht="14.4" thickBot="1" x14ac:dyDescent="0.3">
      <c r="B837"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7" s="1417"/>
      <c r="D837" s="1418"/>
      <c r="E837" s="1419"/>
      <c r="F837" s="1420" t="e">
        <f>VLOOKUP(TBL5_OptBen[[#This Row],[Option Type (defined list)]],'Option Typs_Grps'!B$2:C$47, 2, FALSE)</f>
        <v>#N/A</v>
      </c>
      <c r="G837" s="1417"/>
      <c r="H837" s="1418"/>
      <c r="I837" s="1421"/>
      <c r="J837" s="1422"/>
      <c r="K837" s="1423"/>
      <c r="L837" s="366"/>
      <c r="M837" s="366"/>
      <c r="N837" s="366"/>
      <c r="O837" s="1552"/>
      <c r="P837" s="1553"/>
      <c r="Q837" s="1554"/>
      <c r="R837" s="1392"/>
      <c r="S837" s="367"/>
      <c r="T837" s="367"/>
      <c r="U837" s="367"/>
      <c r="V837" s="367"/>
      <c r="W837" s="367"/>
      <c r="X837" s="367"/>
      <c r="Y837" s="367"/>
      <c r="Z837" s="367"/>
      <c r="AA837" s="367"/>
      <c r="AB837" s="367"/>
      <c r="AC837" s="367"/>
      <c r="AD837" s="367"/>
      <c r="AE837" s="367"/>
      <c r="AF837" s="367"/>
      <c r="AG837" s="367"/>
      <c r="AH837" s="367"/>
      <c r="AI837" s="367"/>
      <c r="AJ837" s="367"/>
      <c r="AK837" s="367"/>
      <c r="AL837" s="367"/>
      <c r="AM837" s="367"/>
      <c r="AN837" s="367"/>
      <c r="AO837" s="367"/>
      <c r="AP837" s="367"/>
      <c r="AQ837" s="367"/>
      <c r="AR837" s="367"/>
      <c r="AS837" s="367"/>
      <c r="AT837" s="367"/>
      <c r="AU837" s="367"/>
      <c r="AV837" s="367"/>
      <c r="AW837" s="367"/>
      <c r="AX837" s="367"/>
      <c r="AY837" s="367"/>
      <c r="AZ837" s="367"/>
      <c r="BA837" s="367"/>
      <c r="BB837" s="367"/>
      <c r="BC837" s="367"/>
      <c r="BD837" s="367"/>
      <c r="BE837" s="367"/>
      <c r="BF837" s="367"/>
      <c r="BG837" s="367"/>
      <c r="BH837" s="367"/>
      <c r="BI837" s="367"/>
      <c r="BJ837" s="367"/>
      <c r="BK837" s="367"/>
      <c r="BL837" s="367"/>
      <c r="BM837" s="367"/>
      <c r="BN837" s="367"/>
      <c r="BO837" s="367"/>
      <c r="BP837" s="368"/>
      <c r="BQ837" s="355"/>
      <c r="BR837" s="355"/>
      <c r="BS837" s="355"/>
      <c r="BT837" s="355"/>
      <c r="BU837" s="355"/>
      <c r="BV837" s="355"/>
      <c r="BW837" s="355"/>
      <c r="BX837" s="355"/>
      <c r="BY837" s="355"/>
      <c r="BZ837" s="355"/>
      <c r="CA837" s="355"/>
      <c r="CB837" s="355"/>
      <c r="CC837" s="355"/>
      <c r="CD837" s="355"/>
      <c r="CE837" s="355"/>
      <c r="CF837" s="355"/>
      <c r="CG837" s="355"/>
      <c r="CH837" s="355"/>
      <c r="CI837" s="355"/>
      <c r="CJ837" s="355"/>
      <c r="CK837" s="355"/>
      <c r="CL837" s="355"/>
      <c r="CM837" s="355"/>
      <c r="CN837" s="356"/>
    </row>
    <row r="838" spans="2:92" ht="14.4" thickBot="1" x14ac:dyDescent="0.3">
      <c r="B838"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8" s="1417"/>
      <c r="D838" s="1418"/>
      <c r="E838" s="1419"/>
      <c r="F838" s="1420" t="e">
        <f>VLOOKUP(TBL5_OptBen[[#This Row],[Option Type (defined list)]],'Option Typs_Grps'!B$2:C$47, 2, FALSE)</f>
        <v>#N/A</v>
      </c>
      <c r="G838" s="1417"/>
      <c r="H838" s="1418"/>
      <c r="I838" s="1421"/>
      <c r="J838" s="1422"/>
      <c r="K838" s="1423"/>
      <c r="L838" s="366"/>
      <c r="M838" s="366"/>
      <c r="N838" s="366"/>
      <c r="O838" s="1552"/>
      <c r="P838" s="1553"/>
      <c r="Q838" s="1554"/>
      <c r="R838" s="1392"/>
      <c r="S838" s="367"/>
      <c r="T838" s="367"/>
      <c r="U838" s="367"/>
      <c r="V838" s="367"/>
      <c r="W838" s="367"/>
      <c r="X838" s="367"/>
      <c r="Y838" s="367"/>
      <c r="Z838" s="367"/>
      <c r="AA838" s="367"/>
      <c r="AB838" s="367"/>
      <c r="AC838" s="367"/>
      <c r="AD838" s="367"/>
      <c r="AE838" s="367"/>
      <c r="AF838" s="367"/>
      <c r="AG838" s="367"/>
      <c r="AH838" s="367"/>
      <c r="AI838" s="367"/>
      <c r="AJ838" s="367"/>
      <c r="AK838" s="367"/>
      <c r="AL838" s="367"/>
      <c r="AM838" s="367"/>
      <c r="AN838" s="367"/>
      <c r="AO838" s="367"/>
      <c r="AP838" s="367"/>
      <c r="AQ838" s="367"/>
      <c r="AR838" s="367"/>
      <c r="AS838" s="367"/>
      <c r="AT838" s="367"/>
      <c r="AU838" s="367"/>
      <c r="AV838" s="367"/>
      <c r="AW838" s="367"/>
      <c r="AX838" s="367"/>
      <c r="AY838" s="367"/>
      <c r="AZ838" s="367"/>
      <c r="BA838" s="367"/>
      <c r="BB838" s="367"/>
      <c r="BC838" s="367"/>
      <c r="BD838" s="367"/>
      <c r="BE838" s="367"/>
      <c r="BF838" s="367"/>
      <c r="BG838" s="367"/>
      <c r="BH838" s="367"/>
      <c r="BI838" s="367"/>
      <c r="BJ838" s="367"/>
      <c r="BK838" s="367"/>
      <c r="BL838" s="367"/>
      <c r="BM838" s="367"/>
      <c r="BN838" s="367"/>
      <c r="BO838" s="367"/>
      <c r="BP838" s="368"/>
      <c r="BQ838" s="355"/>
      <c r="BR838" s="355"/>
      <c r="BS838" s="355"/>
      <c r="BT838" s="355"/>
      <c r="BU838" s="355"/>
      <c r="BV838" s="355"/>
      <c r="BW838" s="355"/>
      <c r="BX838" s="355"/>
      <c r="BY838" s="355"/>
      <c r="BZ838" s="355"/>
      <c r="CA838" s="355"/>
      <c r="CB838" s="355"/>
      <c r="CC838" s="355"/>
      <c r="CD838" s="355"/>
      <c r="CE838" s="355"/>
      <c r="CF838" s="355"/>
      <c r="CG838" s="355"/>
      <c r="CH838" s="355"/>
      <c r="CI838" s="355"/>
      <c r="CJ838" s="355"/>
      <c r="CK838" s="355"/>
      <c r="CL838" s="355"/>
      <c r="CM838" s="355"/>
      <c r="CN838" s="356"/>
    </row>
    <row r="839" spans="2:92" ht="14.4" thickBot="1" x14ac:dyDescent="0.3">
      <c r="B839"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39" s="1417"/>
      <c r="D839" s="1418"/>
      <c r="E839" s="1419"/>
      <c r="F839" s="1420" t="e">
        <f>VLOOKUP(TBL5_OptBen[[#This Row],[Option Type (defined list)]],'Option Typs_Grps'!B$2:C$47, 2, FALSE)</f>
        <v>#N/A</v>
      </c>
      <c r="G839" s="1417"/>
      <c r="H839" s="1418"/>
      <c r="I839" s="1421"/>
      <c r="J839" s="1422"/>
      <c r="K839" s="1423"/>
      <c r="L839" s="366"/>
      <c r="M839" s="366"/>
      <c r="N839" s="366"/>
      <c r="O839" s="1552"/>
      <c r="P839" s="1553"/>
      <c r="Q839" s="1554"/>
      <c r="R839" s="1392"/>
      <c r="S839" s="367"/>
      <c r="T839" s="367"/>
      <c r="U839" s="367"/>
      <c r="V839" s="367"/>
      <c r="W839" s="367"/>
      <c r="X839" s="367"/>
      <c r="Y839" s="367"/>
      <c r="Z839" s="367"/>
      <c r="AA839" s="367"/>
      <c r="AB839" s="367"/>
      <c r="AC839" s="367"/>
      <c r="AD839" s="367"/>
      <c r="AE839" s="367"/>
      <c r="AF839" s="367"/>
      <c r="AG839" s="367"/>
      <c r="AH839" s="367"/>
      <c r="AI839" s="367"/>
      <c r="AJ839" s="367"/>
      <c r="AK839" s="367"/>
      <c r="AL839" s="367"/>
      <c r="AM839" s="367"/>
      <c r="AN839" s="367"/>
      <c r="AO839" s="367"/>
      <c r="AP839" s="367"/>
      <c r="AQ839" s="367"/>
      <c r="AR839" s="367"/>
      <c r="AS839" s="367"/>
      <c r="AT839" s="367"/>
      <c r="AU839" s="367"/>
      <c r="AV839" s="367"/>
      <c r="AW839" s="367"/>
      <c r="AX839" s="367"/>
      <c r="AY839" s="367"/>
      <c r="AZ839" s="367"/>
      <c r="BA839" s="367"/>
      <c r="BB839" s="367"/>
      <c r="BC839" s="367"/>
      <c r="BD839" s="367"/>
      <c r="BE839" s="367"/>
      <c r="BF839" s="367"/>
      <c r="BG839" s="367"/>
      <c r="BH839" s="367"/>
      <c r="BI839" s="367"/>
      <c r="BJ839" s="367"/>
      <c r="BK839" s="367"/>
      <c r="BL839" s="367"/>
      <c r="BM839" s="367"/>
      <c r="BN839" s="367"/>
      <c r="BO839" s="367"/>
      <c r="BP839" s="368"/>
      <c r="BQ839" s="355"/>
      <c r="BR839" s="355"/>
      <c r="BS839" s="355"/>
      <c r="BT839" s="355"/>
      <c r="BU839" s="355"/>
      <c r="BV839" s="355"/>
      <c r="BW839" s="355"/>
      <c r="BX839" s="355"/>
      <c r="BY839" s="355"/>
      <c r="BZ839" s="355"/>
      <c r="CA839" s="355"/>
      <c r="CB839" s="355"/>
      <c r="CC839" s="355"/>
      <c r="CD839" s="355"/>
      <c r="CE839" s="355"/>
      <c r="CF839" s="355"/>
      <c r="CG839" s="355"/>
      <c r="CH839" s="355"/>
      <c r="CI839" s="355"/>
      <c r="CJ839" s="355"/>
      <c r="CK839" s="355"/>
      <c r="CL839" s="355"/>
      <c r="CM839" s="355"/>
      <c r="CN839" s="356"/>
    </row>
    <row r="840" spans="2:92" ht="14.4" thickBot="1" x14ac:dyDescent="0.3">
      <c r="B840"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40" s="1417"/>
      <c r="D840" s="1418"/>
      <c r="E840" s="1419"/>
      <c r="F840" s="1420" t="e">
        <f>VLOOKUP(TBL5_OptBen[[#This Row],[Option Type (defined list)]],'Option Typs_Grps'!B$2:C$47, 2, FALSE)</f>
        <v>#N/A</v>
      </c>
      <c r="G840" s="1417"/>
      <c r="H840" s="1418"/>
      <c r="I840" s="1421"/>
      <c r="J840" s="1422"/>
      <c r="K840" s="1423"/>
      <c r="L840" s="366"/>
      <c r="M840" s="366"/>
      <c r="N840" s="366"/>
      <c r="O840" s="1552"/>
      <c r="P840" s="1553"/>
      <c r="Q840" s="1554"/>
      <c r="R840" s="1392"/>
      <c r="S840" s="367"/>
      <c r="T840" s="367"/>
      <c r="U840" s="367"/>
      <c r="V840" s="367"/>
      <c r="W840" s="367"/>
      <c r="X840" s="367"/>
      <c r="Y840" s="367"/>
      <c r="Z840" s="367"/>
      <c r="AA840" s="367"/>
      <c r="AB840" s="367"/>
      <c r="AC840" s="367"/>
      <c r="AD840" s="367"/>
      <c r="AE840" s="367"/>
      <c r="AF840" s="367"/>
      <c r="AG840" s="367"/>
      <c r="AH840" s="367"/>
      <c r="AI840" s="367"/>
      <c r="AJ840" s="367"/>
      <c r="AK840" s="367"/>
      <c r="AL840" s="367"/>
      <c r="AM840" s="367"/>
      <c r="AN840" s="367"/>
      <c r="AO840" s="367"/>
      <c r="AP840" s="367"/>
      <c r="AQ840" s="367"/>
      <c r="AR840" s="367"/>
      <c r="AS840" s="367"/>
      <c r="AT840" s="367"/>
      <c r="AU840" s="367"/>
      <c r="AV840" s="367"/>
      <c r="AW840" s="367"/>
      <c r="AX840" s="367"/>
      <c r="AY840" s="367"/>
      <c r="AZ840" s="367"/>
      <c r="BA840" s="367"/>
      <c r="BB840" s="367"/>
      <c r="BC840" s="367"/>
      <c r="BD840" s="367"/>
      <c r="BE840" s="367"/>
      <c r="BF840" s="367"/>
      <c r="BG840" s="367"/>
      <c r="BH840" s="367"/>
      <c r="BI840" s="367"/>
      <c r="BJ840" s="367"/>
      <c r="BK840" s="367"/>
      <c r="BL840" s="367"/>
      <c r="BM840" s="367"/>
      <c r="BN840" s="367"/>
      <c r="BO840" s="367"/>
      <c r="BP840" s="368"/>
      <c r="BQ840" s="355"/>
      <c r="BR840" s="355"/>
      <c r="BS840" s="355"/>
      <c r="BT840" s="355"/>
      <c r="BU840" s="355"/>
      <c r="BV840" s="355"/>
      <c r="BW840" s="355"/>
      <c r="BX840" s="355"/>
      <c r="BY840" s="355"/>
      <c r="BZ840" s="355"/>
      <c r="CA840" s="355"/>
      <c r="CB840" s="355"/>
      <c r="CC840" s="355"/>
      <c r="CD840" s="355"/>
      <c r="CE840" s="355"/>
      <c r="CF840" s="355"/>
      <c r="CG840" s="355"/>
      <c r="CH840" s="355"/>
      <c r="CI840" s="355"/>
      <c r="CJ840" s="355"/>
      <c r="CK840" s="355"/>
      <c r="CL840" s="355"/>
      <c r="CM840" s="355"/>
      <c r="CN840" s="356"/>
    </row>
    <row r="841" spans="2:92" ht="14.4" thickBot="1" x14ac:dyDescent="0.3">
      <c r="B841"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41" s="1417"/>
      <c r="D841" s="1418"/>
      <c r="E841" s="1419"/>
      <c r="F841" s="1420" t="e">
        <f>VLOOKUP(TBL5_OptBen[[#This Row],[Option Type (defined list)]],'Option Typs_Grps'!B$2:C$47, 2, FALSE)</f>
        <v>#N/A</v>
      </c>
      <c r="G841" s="1417"/>
      <c r="H841" s="1418"/>
      <c r="I841" s="1421"/>
      <c r="J841" s="1422"/>
      <c r="K841" s="1423"/>
      <c r="L841" s="366"/>
      <c r="M841" s="366"/>
      <c r="N841" s="366"/>
      <c r="O841" s="1552"/>
      <c r="P841" s="1553"/>
      <c r="Q841" s="1554"/>
      <c r="R841" s="1392"/>
      <c r="S841" s="367"/>
      <c r="T841" s="367"/>
      <c r="U841" s="367"/>
      <c r="V841" s="367"/>
      <c r="W841" s="367"/>
      <c r="X841" s="367"/>
      <c r="Y841" s="367"/>
      <c r="Z841" s="367"/>
      <c r="AA841" s="367"/>
      <c r="AB841" s="367"/>
      <c r="AC841" s="367"/>
      <c r="AD841" s="367"/>
      <c r="AE841" s="367"/>
      <c r="AF841" s="367"/>
      <c r="AG841" s="367"/>
      <c r="AH841" s="367"/>
      <c r="AI841" s="367"/>
      <c r="AJ841" s="367"/>
      <c r="AK841" s="367"/>
      <c r="AL841" s="367"/>
      <c r="AM841" s="367"/>
      <c r="AN841" s="367"/>
      <c r="AO841" s="367"/>
      <c r="AP841" s="367"/>
      <c r="AQ841" s="367"/>
      <c r="AR841" s="367"/>
      <c r="AS841" s="367"/>
      <c r="AT841" s="367"/>
      <c r="AU841" s="367"/>
      <c r="AV841" s="367"/>
      <c r="AW841" s="367"/>
      <c r="AX841" s="367"/>
      <c r="AY841" s="367"/>
      <c r="AZ841" s="367"/>
      <c r="BA841" s="367"/>
      <c r="BB841" s="367"/>
      <c r="BC841" s="367"/>
      <c r="BD841" s="367"/>
      <c r="BE841" s="367"/>
      <c r="BF841" s="367"/>
      <c r="BG841" s="367"/>
      <c r="BH841" s="367"/>
      <c r="BI841" s="367"/>
      <c r="BJ841" s="367"/>
      <c r="BK841" s="367"/>
      <c r="BL841" s="367"/>
      <c r="BM841" s="367"/>
      <c r="BN841" s="367"/>
      <c r="BO841" s="367"/>
      <c r="BP841" s="368"/>
      <c r="BQ841" s="355"/>
      <c r="BR841" s="355"/>
      <c r="BS841" s="355"/>
      <c r="BT841" s="355"/>
      <c r="BU841" s="355"/>
      <c r="BV841" s="355"/>
      <c r="BW841" s="355"/>
      <c r="BX841" s="355"/>
      <c r="BY841" s="355"/>
      <c r="BZ841" s="355"/>
      <c r="CA841" s="355"/>
      <c r="CB841" s="355"/>
      <c r="CC841" s="355"/>
      <c r="CD841" s="355"/>
      <c r="CE841" s="355"/>
      <c r="CF841" s="355"/>
      <c r="CG841" s="355"/>
      <c r="CH841" s="355"/>
      <c r="CI841" s="355"/>
      <c r="CJ841" s="355"/>
      <c r="CK841" s="355"/>
      <c r="CL841" s="355"/>
      <c r="CM841" s="355"/>
      <c r="CN841" s="356"/>
    </row>
    <row r="842" spans="2:92" ht="14.4" thickBot="1" x14ac:dyDescent="0.3">
      <c r="B842"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42" s="1417"/>
      <c r="D842" s="1418"/>
      <c r="E842" s="1419"/>
      <c r="F842" s="1420" t="e">
        <f>VLOOKUP(TBL5_OptBen[[#This Row],[Option Type (defined list)]],'Option Typs_Grps'!B$2:C$47, 2, FALSE)</f>
        <v>#N/A</v>
      </c>
      <c r="G842" s="1417"/>
      <c r="H842" s="1418"/>
      <c r="I842" s="1421"/>
      <c r="J842" s="1422"/>
      <c r="K842" s="1423"/>
      <c r="L842" s="366"/>
      <c r="M842" s="366"/>
      <c r="N842" s="366"/>
      <c r="O842" s="1552"/>
      <c r="P842" s="1553"/>
      <c r="Q842" s="1554"/>
      <c r="R842" s="1392"/>
      <c r="S842" s="367"/>
      <c r="T842" s="367"/>
      <c r="U842" s="367"/>
      <c r="V842" s="367"/>
      <c r="W842" s="367"/>
      <c r="X842" s="367"/>
      <c r="Y842" s="367"/>
      <c r="Z842" s="367"/>
      <c r="AA842" s="367"/>
      <c r="AB842" s="367"/>
      <c r="AC842" s="367"/>
      <c r="AD842" s="367"/>
      <c r="AE842" s="367"/>
      <c r="AF842" s="367"/>
      <c r="AG842" s="367"/>
      <c r="AH842" s="367"/>
      <c r="AI842" s="367"/>
      <c r="AJ842" s="367"/>
      <c r="AK842" s="367"/>
      <c r="AL842" s="367"/>
      <c r="AM842" s="367"/>
      <c r="AN842" s="367"/>
      <c r="AO842" s="367"/>
      <c r="AP842" s="367"/>
      <c r="AQ842" s="367"/>
      <c r="AR842" s="367"/>
      <c r="AS842" s="367"/>
      <c r="AT842" s="367"/>
      <c r="AU842" s="367"/>
      <c r="AV842" s="367"/>
      <c r="AW842" s="367"/>
      <c r="AX842" s="367"/>
      <c r="AY842" s="367"/>
      <c r="AZ842" s="367"/>
      <c r="BA842" s="367"/>
      <c r="BB842" s="367"/>
      <c r="BC842" s="367"/>
      <c r="BD842" s="367"/>
      <c r="BE842" s="367"/>
      <c r="BF842" s="367"/>
      <c r="BG842" s="367"/>
      <c r="BH842" s="367"/>
      <c r="BI842" s="367"/>
      <c r="BJ842" s="367"/>
      <c r="BK842" s="367"/>
      <c r="BL842" s="367"/>
      <c r="BM842" s="367"/>
      <c r="BN842" s="367"/>
      <c r="BO842" s="367"/>
      <c r="BP842" s="368"/>
      <c r="BQ842" s="355"/>
      <c r="BR842" s="355"/>
      <c r="BS842" s="355"/>
      <c r="BT842" s="355"/>
      <c r="BU842" s="355"/>
      <c r="BV842" s="355"/>
      <c r="BW842" s="355"/>
      <c r="BX842" s="355"/>
      <c r="BY842" s="355"/>
      <c r="BZ842" s="355"/>
      <c r="CA842" s="355"/>
      <c r="CB842" s="355"/>
      <c r="CC842" s="355"/>
      <c r="CD842" s="355"/>
      <c r="CE842" s="355"/>
      <c r="CF842" s="355"/>
      <c r="CG842" s="355"/>
      <c r="CH842" s="355"/>
      <c r="CI842" s="355"/>
      <c r="CJ842" s="355"/>
      <c r="CK842" s="355"/>
      <c r="CL842" s="355"/>
      <c r="CM842" s="355"/>
      <c r="CN842" s="356"/>
    </row>
    <row r="843" spans="2:92" ht="14.4" thickBot="1" x14ac:dyDescent="0.3">
      <c r="B843"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43" s="1417"/>
      <c r="D843" s="1418"/>
      <c r="E843" s="1419"/>
      <c r="F843" s="1420" t="e">
        <f>VLOOKUP(TBL5_OptBen[[#This Row],[Option Type (defined list)]],'Option Typs_Grps'!B$2:C$47, 2, FALSE)</f>
        <v>#N/A</v>
      </c>
      <c r="G843" s="1417"/>
      <c r="H843" s="1418"/>
      <c r="I843" s="1421"/>
      <c r="J843" s="1422"/>
      <c r="K843" s="1423"/>
      <c r="L843" s="366"/>
      <c r="M843" s="366"/>
      <c r="N843" s="366"/>
      <c r="O843" s="1552"/>
      <c r="P843" s="1553"/>
      <c r="Q843" s="1554"/>
      <c r="R843" s="1392"/>
      <c r="S843" s="367"/>
      <c r="T843" s="367"/>
      <c r="U843" s="367"/>
      <c r="V843" s="367"/>
      <c r="W843" s="367"/>
      <c r="X843" s="367"/>
      <c r="Y843" s="367"/>
      <c r="Z843" s="367"/>
      <c r="AA843" s="367"/>
      <c r="AB843" s="367"/>
      <c r="AC843" s="367"/>
      <c r="AD843" s="367"/>
      <c r="AE843" s="367"/>
      <c r="AF843" s="367"/>
      <c r="AG843" s="367"/>
      <c r="AH843" s="367"/>
      <c r="AI843" s="367"/>
      <c r="AJ843" s="367"/>
      <c r="AK843" s="367"/>
      <c r="AL843" s="367"/>
      <c r="AM843" s="367"/>
      <c r="AN843" s="367"/>
      <c r="AO843" s="367"/>
      <c r="AP843" s="367"/>
      <c r="AQ843" s="367"/>
      <c r="AR843" s="367"/>
      <c r="AS843" s="367"/>
      <c r="AT843" s="367"/>
      <c r="AU843" s="367"/>
      <c r="AV843" s="367"/>
      <c r="AW843" s="367"/>
      <c r="AX843" s="367"/>
      <c r="AY843" s="367"/>
      <c r="AZ843" s="367"/>
      <c r="BA843" s="367"/>
      <c r="BB843" s="367"/>
      <c r="BC843" s="367"/>
      <c r="BD843" s="367"/>
      <c r="BE843" s="367"/>
      <c r="BF843" s="367"/>
      <c r="BG843" s="367"/>
      <c r="BH843" s="367"/>
      <c r="BI843" s="367"/>
      <c r="BJ843" s="367"/>
      <c r="BK843" s="367"/>
      <c r="BL843" s="367"/>
      <c r="BM843" s="367"/>
      <c r="BN843" s="367"/>
      <c r="BO843" s="367"/>
      <c r="BP843" s="368"/>
      <c r="BQ843" s="355"/>
      <c r="BR843" s="355"/>
      <c r="BS843" s="355"/>
      <c r="BT843" s="355"/>
      <c r="BU843" s="355"/>
      <c r="BV843" s="355"/>
      <c r="BW843" s="355"/>
      <c r="BX843" s="355"/>
      <c r="BY843" s="355"/>
      <c r="BZ843" s="355"/>
      <c r="CA843" s="355"/>
      <c r="CB843" s="355"/>
      <c r="CC843" s="355"/>
      <c r="CD843" s="355"/>
      <c r="CE843" s="355"/>
      <c r="CF843" s="355"/>
      <c r="CG843" s="355"/>
      <c r="CH843" s="355"/>
      <c r="CI843" s="355"/>
      <c r="CJ843" s="355"/>
      <c r="CK843" s="355"/>
      <c r="CL843" s="355"/>
      <c r="CM843" s="355"/>
      <c r="CN843" s="356"/>
    </row>
    <row r="844" spans="2:92" ht="14.4" thickBot="1" x14ac:dyDescent="0.3">
      <c r="B844"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44" s="1417"/>
      <c r="D844" s="1418"/>
      <c r="E844" s="1419"/>
      <c r="F844" s="1420" t="e">
        <f>VLOOKUP(TBL5_OptBen[[#This Row],[Option Type (defined list)]],'Option Typs_Grps'!B$2:C$47, 2, FALSE)</f>
        <v>#N/A</v>
      </c>
      <c r="G844" s="1417"/>
      <c r="H844" s="1418"/>
      <c r="I844" s="1421"/>
      <c r="J844" s="1422"/>
      <c r="K844" s="1423"/>
      <c r="L844" s="366"/>
      <c r="M844" s="366"/>
      <c r="N844" s="366"/>
      <c r="O844" s="1552"/>
      <c r="P844" s="1553"/>
      <c r="Q844" s="1554"/>
      <c r="R844" s="1392"/>
      <c r="S844" s="367"/>
      <c r="T844" s="367"/>
      <c r="U844" s="367"/>
      <c r="V844" s="367"/>
      <c r="W844" s="367"/>
      <c r="X844" s="367"/>
      <c r="Y844" s="367"/>
      <c r="Z844" s="367"/>
      <c r="AA844" s="367"/>
      <c r="AB844" s="367"/>
      <c r="AC844" s="367"/>
      <c r="AD844" s="367"/>
      <c r="AE844" s="367"/>
      <c r="AF844" s="367"/>
      <c r="AG844" s="367"/>
      <c r="AH844" s="367"/>
      <c r="AI844" s="367"/>
      <c r="AJ844" s="367"/>
      <c r="AK844" s="367"/>
      <c r="AL844" s="367"/>
      <c r="AM844" s="367"/>
      <c r="AN844" s="367"/>
      <c r="AO844" s="367"/>
      <c r="AP844" s="367"/>
      <c r="AQ844" s="367"/>
      <c r="AR844" s="367"/>
      <c r="AS844" s="367"/>
      <c r="AT844" s="367"/>
      <c r="AU844" s="367"/>
      <c r="AV844" s="367"/>
      <c r="AW844" s="367"/>
      <c r="AX844" s="367"/>
      <c r="AY844" s="367"/>
      <c r="AZ844" s="367"/>
      <c r="BA844" s="367"/>
      <c r="BB844" s="367"/>
      <c r="BC844" s="367"/>
      <c r="BD844" s="367"/>
      <c r="BE844" s="367"/>
      <c r="BF844" s="367"/>
      <c r="BG844" s="367"/>
      <c r="BH844" s="367"/>
      <c r="BI844" s="367"/>
      <c r="BJ844" s="367"/>
      <c r="BK844" s="367"/>
      <c r="BL844" s="367"/>
      <c r="BM844" s="367"/>
      <c r="BN844" s="367"/>
      <c r="BO844" s="367"/>
      <c r="BP844" s="368"/>
      <c r="BQ844" s="355"/>
      <c r="BR844" s="355"/>
      <c r="BS844" s="355"/>
      <c r="BT844" s="355"/>
      <c r="BU844" s="355"/>
      <c r="BV844" s="355"/>
      <c r="BW844" s="355"/>
      <c r="BX844" s="355"/>
      <c r="BY844" s="355"/>
      <c r="BZ844" s="355"/>
      <c r="CA844" s="355"/>
      <c r="CB844" s="355"/>
      <c r="CC844" s="355"/>
      <c r="CD844" s="355"/>
      <c r="CE844" s="355"/>
      <c r="CF844" s="355"/>
      <c r="CG844" s="355"/>
      <c r="CH844" s="355"/>
      <c r="CI844" s="355"/>
      <c r="CJ844" s="355"/>
      <c r="CK844" s="355"/>
      <c r="CL844" s="355"/>
      <c r="CM844" s="355"/>
      <c r="CN844" s="356"/>
    </row>
    <row r="845" spans="2:92" ht="14.4" thickBot="1" x14ac:dyDescent="0.3">
      <c r="B845"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45" s="1417"/>
      <c r="D845" s="1418"/>
      <c r="E845" s="1419"/>
      <c r="F845" s="1420" t="e">
        <f>VLOOKUP(TBL5_OptBen[[#This Row],[Option Type (defined list)]],'Option Typs_Grps'!B$2:C$47, 2, FALSE)</f>
        <v>#N/A</v>
      </c>
      <c r="G845" s="1417"/>
      <c r="H845" s="1418"/>
      <c r="I845" s="1421"/>
      <c r="J845" s="1422"/>
      <c r="K845" s="1423"/>
      <c r="L845" s="366"/>
      <c r="M845" s="366"/>
      <c r="N845" s="366"/>
      <c r="O845" s="1552"/>
      <c r="P845" s="1553"/>
      <c r="Q845" s="1554"/>
      <c r="R845" s="1392"/>
      <c r="S845" s="367"/>
      <c r="T845" s="367"/>
      <c r="U845" s="367"/>
      <c r="V845" s="367"/>
      <c r="W845" s="367"/>
      <c r="X845" s="367"/>
      <c r="Y845" s="367"/>
      <c r="Z845" s="367"/>
      <c r="AA845" s="367"/>
      <c r="AB845" s="367"/>
      <c r="AC845" s="367"/>
      <c r="AD845" s="367"/>
      <c r="AE845" s="367"/>
      <c r="AF845" s="367"/>
      <c r="AG845" s="367"/>
      <c r="AH845" s="367"/>
      <c r="AI845" s="367"/>
      <c r="AJ845" s="367"/>
      <c r="AK845" s="367"/>
      <c r="AL845" s="367"/>
      <c r="AM845" s="367"/>
      <c r="AN845" s="367"/>
      <c r="AO845" s="367"/>
      <c r="AP845" s="367"/>
      <c r="AQ845" s="367"/>
      <c r="AR845" s="367"/>
      <c r="AS845" s="367"/>
      <c r="AT845" s="367"/>
      <c r="AU845" s="367"/>
      <c r="AV845" s="367"/>
      <c r="AW845" s="367"/>
      <c r="AX845" s="367"/>
      <c r="AY845" s="367"/>
      <c r="AZ845" s="367"/>
      <c r="BA845" s="367"/>
      <c r="BB845" s="367"/>
      <c r="BC845" s="367"/>
      <c r="BD845" s="367"/>
      <c r="BE845" s="367"/>
      <c r="BF845" s="367"/>
      <c r="BG845" s="367"/>
      <c r="BH845" s="367"/>
      <c r="BI845" s="367"/>
      <c r="BJ845" s="367"/>
      <c r="BK845" s="367"/>
      <c r="BL845" s="367"/>
      <c r="BM845" s="367"/>
      <c r="BN845" s="367"/>
      <c r="BO845" s="367"/>
      <c r="BP845" s="368"/>
      <c r="BQ845" s="355"/>
      <c r="BR845" s="355"/>
      <c r="BS845" s="355"/>
      <c r="BT845" s="355"/>
      <c r="BU845" s="355"/>
      <c r="BV845" s="355"/>
      <c r="BW845" s="355"/>
      <c r="BX845" s="355"/>
      <c r="BY845" s="355"/>
      <c r="BZ845" s="355"/>
      <c r="CA845" s="355"/>
      <c r="CB845" s="355"/>
      <c r="CC845" s="355"/>
      <c r="CD845" s="355"/>
      <c r="CE845" s="355"/>
      <c r="CF845" s="355"/>
      <c r="CG845" s="355"/>
      <c r="CH845" s="355"/>
      <c r="CI845" s="355"/>
      <c r="CJ845" s="355"/>
      <c r="CK845" s="355"/>
      <c r="CL845" s="355"/>
      <c r="CM845" s="355"/>
      <c r="CN845" s="356"/>
    </row>
    <row r="846" spans="2:92" ht="14.4" thickBot="1" x14ac:dyDescent="0.3">
      <c r="B846" s="1551" t="e">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#N/A</v>
      </c>
      <c r="C846" s="1417"/>
      <c r="D846" s="1418"/>
      <c r="E846" s="1419"/>
      <c r="F846" s="1420" t="e">
        <f>VLOOKUP(TBL5_OptBen[[#This Row],[Option Type (defined list)]],'Option Typs_Grps'!B$2:C$47, 2, FALSE)</f>
        <v>#N/A</v>
      </c>
      <c r="G846" s="1417"/>
      <c r="H846" s="1418"/>
      <c r="I846" s="1421"/>
      <c r="J846" s="1422"/>
      <c r="K846" s="1423"/>
      <c r="L846" s="366"/>
      <c r="M846" s="366"/>
      <c r="N846" s="366"/>
      <c r="O846" s="1552"/>
      <c r="P846" s="1553"/>
      <c r="Q846" s="1554"/>
      <c r="R846" s="1392"/>
      <c r="S846" s="367"/>
      <c r="T846" s="367"/>
      <c r="U846" s="367"/>
      <c r="V846" s="367"/>
      <c r="W846" s="367"/>
      <c r="X846" s="367"/>
      <c r="Y846" s="367"/>
      <c r="Z846" s="367"/>
      <c r="AA846" s="367"/>
      <c r="AB846" s="367"/>
      <c r="AC846" s="367"/>
      <c r="AD846" s="367"/>
      <c r="AE846" s="367"/>
      <c r="AF846" s="367"/>
      <c r="AG846" s="367"/>
      <c r="AH846" s="367"/>
      <c r="AI846" s="367"/>
      <c r="AJ846" s="367"/>
      <c r="AK846" s="367"/>
      <c r="AL846" s="367"/>
      <c r="AM846" s="367"/>
      <c r="AN846" s="367"/>
      <c r="AO846" s="367"/>
      <c r="AP846" s="367"/>
      <c r="AQ846" s="367"/>
      <c r="AR846" s="367"/>
      <c r="AS846" s="367"/>
      <c r="AT846" s="367"/>
      <c r="AU846" s="367"/>
      <c r="AV846" s="367"/>
      <c r="AW846" s="367"/>
      <c r="AX846" s="367"/>
      <c r="AY846" s="367"/>
      <c r="AZ846" s="367"/>
      <c r="BA846" s="367"/>
      <c r="BB846" s="367"/>
      <c r="BC846" s="367"/>
      <c r="BD846" s="367"/>
      <c r="BE846" s="367"/>
      <c r="BF846" s="367"/>
      <c r="BG846" s="367"/>
      <c r="BH846" s="367"/>
      <c r="BI846" s="367"/>
      <c r="BJ846" s="367"/>
      <c r="BK846" s="367"/>
      <c r="BL846" s="367"/>
      <c r="BM846" s="367"/>
      <c r="BN846" s="367"/>
      <c r="BO846" s="367"/>
      <c r="BP846" s="368"/>
      <c r="BQ846" s="355"/>
      <c r="BR846" s="355"/>
      <c r="BS846" s="355"/>
      <c r="BT846" s="355"/>
      <c r="BU846" s="355"/>
      <c r="BV846" s="355"/>
      <c r="BW846" s="355"/>
      <c r="BX846" s="355"/>
      <c r="BY846" s="355"/>
      <c r="BZ846" s="355"/>
      <c r="CA846" s="355"/>
      <c r="CB846" s="355"/>
      <c r="CC846" s="355"/>
      <c r="CD846" s="355"/>
      <c r="CE846" s="355"/>
      <c r="CF846" s="355"/>
      <c r="CG846" s="355"/>
      <c r="CH846" s="355"/>
      <c r="CI846" s="355"/>
      <c r="CJ846" s="355"/>
      <c r="CK846" s="355"/>
      <c r="CL846" s="355"/>
      <c r="CM846" s="355"/>
      <c r="CN846" s="356"/>
    </row>
  </sheetData>
  <mergeCells count="1">
    <mergeCell ref="L4:CN4"/>
  </mergeCells>
  <pageMargins left="0.7" right="0.7" top="0.75" bottom="0.75" header="0.3" footer="0.3"/>
  <pageSetup paperSize="9" orientation="portrait" horizontalDpi="90" verticalDpi="9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A1823F7E-28C8-487F-B96F-196FDEFA0D2C}">
          <x14:formula1>
            <xm:f>'Option Typs_Grps'!$Q$2</xm:f>
          </x14:formula1>
          <xm:sqref>I6:I175</xm:sqref>
        </x14:dataValidation>
        <x14:dataValidation type="list" allowBlank="1" showInputMessage="1" showErrorMessage="1" xr:uid="{5C66DC03-81B1-43C0-8904-340B2894995B}">
          <x14:formula1>
            <xm:f>'Option Typs_Grps'!$B$3:$B$45</xm:f>
          </x14:formula1>
          <xm:sqref>E238 E187 E213 E6:E175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A8FA4-E7AA-41E5-B4AB-3EF0933DABBB}">
  <sheetPr codeName="Sheet10"/>
  <dimension ref="A1:ED783"/>
  <sheetViews>
    <sheetView zoomScale="55" zoomScaleNormal="55" workbookViewId="0">
      <selection activeCell="N3" sqref="N3"/>
    </sheetView>
  </sheetViews>
  <sheetFormatPr defaultColWidth="9.1796875" defaultRowHeight="13.8" x14ac:dyDescent="0.25"/>
  <cols>
    <col min="1" max="1" width="2.1796875" style="1233" customWidth="1"/>
    <col min="2" max="2" width="19.81640625" style="1233" customWidth="1"/>
    <col min="3" max="3" width="59.1796875" style="1233" customWidth="1"/>
    <col min="4" max="4" width="88.81640625" style="1233" customWidth="1"/>
    <col min="5" max="5" width="20.6328125" style="1233" customWidth="1"/>
    <col min="6" max="6" width="47.08984375" style="1233" customWidth="1"/>
    <col min="7" max="7" width="15.81640625" style="1233" customWidth="1"/>
    <col min="8" max="8" width="17.54296875" style="1233" customWidth="1"/>
    <col min="9" max="9" width="9.08984375" style="1233" customWidth="1"/>
    <col min="10" max="11" width="8.1796875" style="1233" customWidth="1"/>
    <col min="12" max="16384" width="9.1796875" style="1233"/>
  </cols>
  <sheetData>
    <row r="1" spans="1:129" x14ac:dyDescent="0.25">
      <c r="A1" s="1273" t="s">
        <v>795</v>
      </c>
    </row>
    <row r="2" spans="1:129" ht="14.4" thickBot="1" x14ac:dyDescent="0.3">
      <c r="A2" s="1273"/>
    </row>
    <row r="3" spans="1:129" ht="14.4" thickBot="1" x14ac:dyDescent="0.3">
      <c r="B3" s="464" t="s">
        <v>57</v>
      </c>
      <c r="C3" s="462" t="str">
        <f>'TITLE PAGE'!$D$18</f>
        <v>Portsmouth Water</v>
      </c>
      <c r="D3" s="1272" t="s">
        <v>2</v>
      </c>
      <c r="E3" s="1271" t="s">
        <v>2363</v>
      </c>
      <c r="F3" s="1270"/>
      <c r="G3" s="1209" t="s">
        <v>56</v>
      </c>
      <c r="H3" s="8"/>
      <c r="I3" s="1270"/>
      <c r="J3" s="1269"/>
    </row>
    <row r="4" spans="1:129" ht="14.4" thickBot="1" x14ac:dyDescent="0.3"/>
    <row r="5" spans="1:129" x14ac:dyDescent="0.25">
      <c r="B5" s="1717" t="s">
        <v>796</v>
      </c>
      <c r="C5" s="1718"/>
      <c r="D5" s="1269"/>
      <c r="E5" s="1269"/>
      <c r="F5" s="1269"/>
      <c r="G5" s="1269"/>
      <c r="H5" s="1269"/>
      <c r="I5" s="1269"/>
      <c r="J5" s="1269"/>
      <c r="K5" s="1269"/>
    </row>
    <row r="6" spans="1:129" ht="110.4" x14ac:dyDescent="0.25">
      <c r="B6" s="1265" t="s">
        <v>797</v>
      </c>
      <c r="C6" s="1264" t="s">
        <v>713</v>
      </c>
      <c r="D6" s="1263" t="s">
        <v>714</v>
      </c>
      <c r="E6" s="1263" t="s">
        <v>798</v>
      </c>
      <c r="F6" s="1263" t="s">
        <v>799</v>
      </c>
      <c r="G6" s="1263" t="s">
        <v>800</v>
      </c>
      <c r="H6" s="1262" t="s">
        <v>801</v>
      </c>
      <c r="I6" s="1261" t="s">
        <v>118</v>
      </c>
      <c r="J6" s="1260" t="s">
        <v>119</v>
      </c>
      <c r="K6" s="1260" t="s">
        <v>120</v>
      </c>
      <c r="L6" s="1260" t="s">
        <v>121</v>
      </c>
      <c r="M6" s="1260" t="s">
        <v>122</v>
      </c>
      <c r="N6" s="1260" t="s">
        <v>123</v>
      </c>
      <c r="O6" s="1260" t="s">
        <v>124</v>
      </c>
      <c r="P6" s="1260" t="s">
        <v>125</v>
      </c>
      <c r="Q6" s="1260" t="s">
        <v>126</v>
      </c>
      <c r="R6" s="1260" t="s">
        <v>127</v>
      </c>
      <c r="S6" s="1260" t="s">
        <v>128</v>
      </c>
      <c r="T6" s="1260" t="s">
        <v>129</v>
      </c>
      <c r="U6" s="1260" t="s">
        <v>156</v>
      </c>
      <c r="V6" s="1260" t="s">
        <v>157</v>
      </c>
      <c r="W6" s="1260" t="s">
        <v>158</v>
      </c>
      <c r="X6" s="1260" t="s">
        <v>159</v>
      </c>
      <c r="Y6" s="1260" t="s">
        <v>130</v>
      </c>
      <c r="Z6" s="1260" t="s">
        <v>160</v>
      </c>
      <c r="AA6" s="1260" t="s">
        <v>161</v>
      </c>
      <c r="AB6" s="1260" t="s">
        <v>162</v>
      </c>
      <c r="AC6" s="1260" t="s">
        <v>163</v>
      </c>
      <c r="AD6" s="1260" t="s">
        <v>131</v>
      </c>
      <c r="AE6" s="1260" t="s">
        <v>164</v>
      </c>
      <c r="AF6" s="1260" t="s">
        <v>165</v>
      </c>
      <c r="AG6" s="1260" t="s">
        <v>166</v>
      </c>
      <c r="AH6" s="1260" t="s">
        <v>167</v>
      </c>
      <c r="AI6" s="1260" t="s">
        <v>132</v>
      </c>
      <c r="AJ6" s="1260" t="s">
        <v>168</v>
      </c>
      <c r="AK6" s="1260" t="s">
        <v>169</v>
      </c>
      <c r="AL6" s="1260" t="s">
        <v>170</v>
      </c>
      <c r="AM6" s="1260" t="s">
        <v>171</v>
      </c>
      <c r="AN6" s="1260" t="s">
        <v>133</v>
      </c>
      <c r="AO6" s="1260" t="s">
        <v>172</v>
      </c>
      <c r="AP6" s="1260" t="s">
        <v>173</v>
      </c>
      <c r="AQ6" s="1260" t="s">
        <v>174</v>
      </c>
      <c r="AR6" s="1260" t="s">
        <v>175</v>
      </c>
      <c r="AS6" s="1260" t="s">
        <v>134</v>
      </c>
      <c r="AT6" s="1260" t="s">
        <v>176</v>
      </c>
      <c r="AU6" s="1260" t="s">
        <v>177</v>
      </c>
      <c r="AV6" s="1260" t="s">
        <v>178</v>
      </c>
      <c r="AW6" s="1260" t="s">
        <v>179</v>
      </c>
      <c r="AX6" s="1260" t="s">
        <v>135</v>
      </c>
      <c r="AY6" s="1260" t="s">
        <v>180</v>
      </c>
      <c r="AZ6" s="1260" t="s">
        <v>181</v>
      </c>
      <c r="BA6" s="1260" t="s">
        <v>182</v>
      </c>
      <c r="BB6" s="1260" t="s">
        <v>183</v>
      </c>
      <c r="BC6" s="1260" t="s">
        <v>136</v>
      </c>
      <c r="BD6" s="1260" t="s">
        <v>184</v>
      </c>
      <c r="BE6" s="1260" t="s">
        <v>185</v>
      </c>
      <c r="BF6" s="1260" t="s">
        <v>186</v>
      </c>
      <c r="BG6" s="1260" t="s">
        <v>187</v>
      </c>
      <c r="BH6" s="1260" t="s">
        <v>137</v>
      </c>
      <c r="BI6" s="1260" t="s">
        <v>188</v>
      </c>
      <c r="BJ6" s="1260" t="s">
        <v>189</v>
      </c>
      <c r="BK6" s="1260" t="s">
        <v>190</v>
      </c>
      <c r="BL6" s="1260" t="s">
        <v>191</v>
      </c>
      <c r="BM6" s="1260" t="s">
        <v>138</v>
      </c>
      <c r="BN6" s="1260" t="s">
        <v>192</v>
      </c>
      <c r="BO6" s="1260" t="s">
        <v>193</v>
      </c>
      <c r="BP6" s="1260" t="s">
        <v>194</v>
      </c>
      <c r="BQ6" s="1260" t="s">
        <v>195</v>
      </c>
      <c r="BR6" s="1260" t="s">
        <v>139</v>
      </c>
      <c r="BS6" s="1260" t="s">
        <v>196</v>
      </c>
      <c r="BT6" s="1260" t="s">
        <v>197</v>
      </c>
      <c r="BU6" s="1260" t="s">
        <v>198</v>
      </c>
      <c r="BV6" s="1260" t="s">
        <v>199</v>
      </c>
      <c r="BW6" s="1260" t="s">
        <v>140</v>
      </c>
      <c r="BX6" s="1260" t="s">
        <v>200</v>
      </c>
      <c r="BY6" s="1260" t="s">
        <v>201</v>
      </c>
      <c r="BZ6" s="1260" t="s">
        <v>202</v>
      </c>
      <c r="CA6" s="1260" t="s">
        <v>203</v>
      </c>
      <c r="CB6" s="1260" t="s">
        <v>141</v>
      </c>
      <c r="CC6" s="1260" t="s">
        <v>204</v>
      </c>
      <c r="CD6" s="1260" t="s">
        <v>205</v>
      </c>
      <c r="CE6" s="1260" t="s">
        <v>206</v>
      </c>
      <c r="CF6" s="1260" t="s">
        <v>207</v>
      </c>
      <c r="CG6" s="1260" t="s">
        <v>142</v>
      </c>
      <c r="CH6" s="1260" t="s">
        <v>208</v>
      </c>
      <c r="CI6" s="1260" t="s">
        <v>209</v>
      </c>
      <c r="CJ6" s="1260" t="s">
        <v>210</v>
      </c>
      <c r="CK6" s="1260" t="s">
        <v>211</v>
      </c>
      <c r="CL6" s="1260" t="s">
        <v>212</v>
      </c>
      <c r="CM6" s="1260" t="s">
        <v>802</v>
      </c>
      <c r="CN6" s="1260" t="s">
        <v>803</v>
      </c>
      <c r="CO6" s="1260" t="s">
        <v>804</v>
      </c>
      <c r="CP6" s="1259" t="s">
        <v>805</v>
      </c>
    </row>
    <row r="7" spans="1:129" x14ac:dyDescent="0.25">
      <c r="B7" s="1719" t="s">
        <v>806</v>
      </c>
      <c r="C7" s="1484" t="s">
        <v>2229</v>
      </c>
      <c r="D7" s="1257" t="s">
        <v>2230</v>
      </c>
      <c r="E7" s="1256" t="s">
        <v>810</v>
      </c>
      <c r="F7" s="1268" t="s">
        <v>1790</v>
      </c>
      <c r="G7" s="1268" t="s">
        <v>1790</v>
      </c>
      <c r="H7" s="1257" t="s">
        <v>84</v>
      </c>
      <c r="I7" s="1458" t="s">
        <v>1790</v>
      </c>
      <c r="J7" s="1459" t="s">
        <v>1790</v>
      </c>
      <c r="K7" s="1459" t="s">
        <v>1790</v>
      </c>
      <c r="L7" s="1459" t="s">
        <v>1790</v>
      </c>
      <c r="M7" s="1459" t="s">
        <v>1790</v>
      </c>
      <c r="N7" s="1486" t="s">
        <v>1790</v>
      </c>
      <c r="O7" s="1486" t="s">
        <v>1790</v>
      </c>
      <c r="P7" s="1486">
        <v>1.7909051299999998</v>
      </c>
      <c r="Q7" s="1486">
        <v>1.7909051299999998</v>
      </c>
      <c r="R7" s="1486">
        <v>1.7909051299999998</v>
      </c>
      <c r="S7" s="1486">
        <v>1.7909051299999998</v>
      </c>
      <c r="T7" s="1486">
        <v>1.7909051299999998</v>
      </c>
      <c r="U7" s="1486">
        <v>1.5469459999999999</v>
      </c>
      <c r="V7" s="1486">
        <v>1.5469459999999999</v>
      </c>
      <c r="W7" s="1486">
        <v>1.5469459999999999</v>
      </c>
      <c r="X7" s="1486">
        <v>1.5469459999999999</v>
      </c>
      <c r="Y7" s="1486">
        <v>1.5469459999999999</v>
      </c>
      <c r="Z7" s="1486">
        <v>1.4524459999999999</v>
      </c>
      <c r="AA7" s="1486">
        <v>1.4524459999999999</v>
      </c>
      <c r="AB7" s="1486">
        <v>1.4524459999999999</v>
      </c>
      <c r="AC7" s="1486">
        <v>1.4524459999999999</v>
      </c>
      <c r="AD7" s="1486">
        <v>1.4524459999999999</v>
      </c>
      <c r="AE7" s="1486">
        <v>1.4524459999999999</v>
      </c>
      <c r="AF7" s="1486">
        <v>1.4524459999999999</v>
      </c>
      <c r="AG7" s="1486">
        <v>1.4524459999999999</v>
      </c>
      <c r="AH7" s="1486">
        <v>1.4524459999999999</v>
      </c>
      <c r="AI7" s="1486">
        <v>1.4524459999999999</v>
      </c>
      <c r="AJ7" s="1486">
        <v>1.4524459999999999</v>
      </c>
      <c r="AK7" s="1486">
        <v>1.4524459999999999</v>
      </c>
      <c r="AL7" s="1486">
        <v>1.4524459999999999</v>
      </c>
      <c r="AM7" s="1486">
        <v>1.4524459999999999</v>
      </c>
      <c r="AN7" s="1486">
        <v>1.4524459999999999</v>
      </c>
      <c r="AO7" s="1486">
        <v>1.4524459999999999</v>
      </c>
      <c r="AP7" s="1486">
        <v>1.4524459999999999</v>
      </c>
      <c r="AQ7" s="1486">
        <v>1.4524459999999999</v>
      </c>
      <c r="AR7" s="1486">
        <v>1.4524459999999999</v>
      </c>
      <c r="AS7" s="1486">
        <v>1.4524459999999999</v>
      </c>
      <c r="AT7" s="1486">
        <v>1.4524459999999999</v>
      </c>
      <c r="AU7" s="1486">
        <v>1.4524459999999999</v>
      </c>
      <c r="AV7" s="1486">
        <v>1.4524459999999999</v>
      </c>
      <c r="AW7" s="1486">
        <v>1.4524459999999999</v>
      </c>
      <c r="AX7" s="1486">
        <v>1.4524459999999999</v>
      </c>
      <c r="AY7" s="1486">
        <v>1.4524459999999999</v>
      </c>
      <c r="AZ7" s="1486">
        <v>1.4524459999999999</v>
      </c>
      <c r="BA7" s="1486">
        <v>1.4524459999999999</v>
      </c>
      <c r="BB7" s="1486">
        <v>1.4524459999999999</v>
      </c>
      <c r="BC7" s="1486">
        <v>1.4524459999999999</v>
      </c>
      <c r="BD7" s="1486">
        <v>1.4524459999999999</v>
      </c>
      <c r="BE7" s="1486">
        <v>1.4524459999999999</v>
      </c>
      <c r="BF7" s="1486">
        <v>1.4524459999999999</v>
      </c>
      <c r="BG7" s="1486">
        <v>1.4524459999999999</v>
      </c>
      <c r="BH7" s="1486">
        <v>1.4524459999999999</v>
      </c>
      <c r="BI7" s="1486">
        <v>1.4524459999999999</v>
      </c>
      <c r="BJ7" s="1486">
        <v>1.4524459999999999</v>
      </c>
      <c r="BK7" s="1486">
        <v>1.4524459999999999</v>
      </c>
      <c r="BL7" s="1486">
        <v>1.4524459999999999</v>
      </c>
      <c r="BM7" s="1486">
        <v>1.4524459999999999</v>
      </c>
      <c r="BN7" s="1486">
        <v>1.4524459999999999</v>
      </c>
      <c r="BO7" s="1486">
        <v>1.4524459999999999</v>
      </c>
      <c r="BP7" s="1486">
        <v>1.4524459999999999</v>
      </c>
      <c r="BQ7" s="1486">
        <v>1.4524459999999999</v>
      </c>
      <c r="BR7" s="1486">
        <v>1.4524459999999999</v>
      </c>
      <c r="BS7" s="1486">
        <v>1.4524459999999999</v>
      </c>
      <c r="BT7" s="1486">
        <v>1.4524459999999999</v>
      </c>
      <c r="BU7" s="1486">
        <v>1.4524459999999999</v>
      </c>
      <c r="BV7" s="1486">
        <v>1.4524459999999999</v>
      </c>
      <c r="BW7" s="1486">
        <v>1.4524459999999999</v>
      </c>
      <c r="BX7" s="1486">
        <v>1.4524459999999999</v>
      </c>
      <c r="BY7" s="1486">
        <v>1.4524459999999999</v>
      </c>
      <c r="BZ7" s="1486">
        <v>1.4524459999999999</v>
      </c>
      <c r="CA7" s="1486">
        <v>1.4524459999999999</v>
      </c>
      <c r="CB7" s="1486">
        <v>1.4524459999999999</v>
      </c>
      <c r="CC7" s="1486">
        <v>1.4524459999999999</v>
      </c>
      <c r="CD7" s="1486">
        <v>1.4524459999999999</v>
      </c>
      <c r="CE7" s="1486">
        <v>1.4524459999999999</v>
      </c>
      <c r="CF7" s="1486">
        <v>1.4524459999999999</v>
      </c>
      <c r="CG7" s="1486">
        <v>1.4524459999999999</v>
      </c>
      <c r="CH7" s="1486">
        <v>1.4524459999999999</v>
      </c>
      <c r="CI7" s="1486">
        <v>1.4524459999999999</v>
      </c>
      <c r="CJ7" s="1486">
        <v>1.4524459999999999</v>
      </c>
      <c r="CK7" s="1486">
        <v>1.4524459999999999</v>
      </c>
      <c r="CL7" s="1486">
        <v>1.4524459999999999</v>
      </c>
      <c r="CM7" s="1486">
        <v>1.4524459999999999</v>
      </c>
      <c r="CN7" s="1486">
        <v>1.4524459999999999</v>
      </c>
      <c r="CO7" s="1486">
        <v>1.4524459999999999</v>
      </c>
      <c r="CP7" s="1487">
        <v>1.4524459999999999</v>
      </c>
      <c r="CQ7" s="1488">
        <v>1.4524459999999999</v>
      </c>
      <c r="CR7" s="1488" t="s">
        <v>1790</v>
      </c>
      <c r="CS7" s="1488" t="s">
        <v>1790</v>
      </c>
      <c r="CT7" s="1488" t="s">
        <v>1790</v>
      </c>
      <c r="CU7" s="1488" t="s">
        <v>1790</v>
      </c>
      <c r="CV7" s="1488" t="s">
        <v>1790</v>
      </c>
      <c r="CW7" s="1488" t="s">
        <v>1790</v>
      </c>
      <c r="CX7" s="1488" t="s">
        <v>1790</v>
      </c>
      <c r="CY7" s="1488" t="s">
        <v>1790</v>
      </c>
      <c r="CZ7" s="1488" t="s">
        <v>1790</v>
      </c>
      <c r="DA7" s="1488" t="s">
        <v>1790</v>
      </c>
      <c r="DB7" s="1488" t="s">
        <v>1790</v>
      </c>
      <c r="DC7" s="1488" t="s">
        <v>1790</v>
      </c>
      <c r="DD7" s="1488" t="s">
        <v>1790</v>
      </c>
      <c r="DE7" s="1488" t="s">
        <v>1790</v>
      </c>
      <c r="DF7" s="1488" t="s">
        <v>1790</v>
      </c>
      <c r="DG7" s="1488" t="s">
        <v>1790</v>
      </c>
      <c r="DH7" s="1488" t="s">
        <v>1790</v>
      </c>
      <c r="DI7" s="1488" t="s">
        <v>1790</v>
      </c>
      <c r="DJ7" s="1488" t="s">
        <v>1790</v>
      </c>
      <c r="DK7" s="1488" t="s">
        <v>1790</v>
      </c>
      <c r="DL7" s="1488" t="s">
        <v>1790</v>
      </c>
      <c r="DM7" s="1488" t="s">
        <v>1790</v>
      </c>
      <c r="DN7" s="1488" t="s">
        <v>1790</v>
      </c>
      <c r="DO7" s="1488" t="s">
        <v>1790</v>
      </c>
      <c r="DP7" s="1488" t="s">
        <v>1790</v>
      </c>
      <c r="DQ7" s="1488" t="s">
        <v>1790</v>
      </c>
      <c r="DR7" s="1488" t="s">
        <v>1790</v>
      </c>
      <c r="DS7" s="1488" t="s">
        <v>1790</v>
      </c>
      <c r="DT7" s="1233" t="s">
        <v>1790</v>
      </c>
      <c r="DU7" s="1233" t="s">
        <v>1790</v>
      </c>
      <c r="DV7" s="1233" t="s">
        <v>1790</v>
      </c>
      <c r="DW7" s="1233" t="s">
        <v>1790</v>
      </c>
      <c r="DX7" s="1233" t="s">
        <v>1790</v>
      </c>
      <c r="DY7" s="1233" t="s">
        <v>1790</v>
      </c>
    </row>
    <row r="8" spans="1:129" x14ac:dyDescent="0.25">
      <c r="B8" s="1740"/>
      <c r="C8" s="1485" t="s">
        <v>2229</v>
      </c>
      <c r="D8" s="1425" t="s">
        <v>2230</v>
      </c>
      <c r="E8" s="1267" t="s">
        <v>807</v>
      </c>
      <c r="F8" s="1424" t="s">
        <v>1790</v>
      </c>
      <c r="G8" s="1424" t="s">
        <v>1790</v>
      </c>
      <c r="H8" s="1425" t="s">
        <v>84</v>
      </c>
      <c r="I8" s="1460" t="s">
        <v>1790</v>
      </c>
      <c r="J8" s="1461" t="s">
        <v>1790</v>
      </c>
      <c r="K8" s="1461" t="s">
        <v>1790</v>
      </c>
      <c r="L8" s="1461" t="s">
        <v>1790</v>
      </c>
      <c r="M8" s="1461" t="s">
        <v>1790</v>
      </c>
      <c r="N8" s="1489" t="s">
        <v>1790</v>
      </c>
      <c r="O8" s="1489" t="s">
        <v>1790</v>
      </c>
      <c r="P8" s="1489" t="s">
        <v>1790</v>
      </c>
      <c r="Q8" s="1489" t="s">
        <v>1790</v>
      </c>
      <c r="R8" s="1489" t="s">
        <v>1790</v>
      </c>
      <c r="S8" s="1489" t="s">
        <v>1790</v>
      </c>
      <c r="T8" s="1489" t="s">
        <v>1790</v>
      </c>
      <c r="U8" s="1489" t="s">
        <v>1790</v>
      </c>
      <c r="V8" s="1489" t="s">
        <v>1790</v>
      </c>
      <c r="W8" s="1489" t="s">
        <v>1790</v>
      </c>
      <c r="X8" s="1489" t="s">
        <v>1790</v>
      </c>
      <c r="Y8" s="1489" t="s">
        <v>1790</v>
      </c>
      <c r="Z8" s="1489" t="s">
        <v>1790</v>
      </c>
      <c r="AA8" s="1489" t="s">
        <v>1790</v>
      </c>
      <c r="AB8" s="1489" t="s">
        <v>1790</v>
      </c>
      <c r="AC8" s="1489" t="s">
        <v>1790</v>
      </c>
      <c r="AD8" s="1489" t="s">
        <v>1790</v>
      </c>
      <c r="AE8" s="1489" t="s">
        <v>1790</v>
      </c>
      <c r="AF8" s="1489" t="s">
        <v>1790</v>
      </c>
      <c r="AG8" s="1489" t="s">
        <v>1790</v>
      </c>
      <c r="AH8" s="1489" t="s">
        <v>1790</v>
      </c>
      <c r="AI8" s="1489" t="s">
        <v>1790</v>
      </c>
      <c r="AJ8" s="1489" t="s">
        <v>1790</v>
      </c>
      <c r="AK8" s="1489" t="s">
        <v>1790</v>
      </c>
      <c r="AL8" s="1489" t="s">
        <v>1790</v>
      </c>
      <c r="AM8" s="1489" t="s">
        <v>1790</v>
      </c>
      <c r="AN8" s="1489" t="s">
        <v>1790</v>
      </c>
      <c r="AO8" s="1489" t="s">
        <v>1790</v>
      </c>
      <c r="AP8" s="1489" t="s">
        <v>1790</v>
      </c>
      <c r="AQ8" s="1489" t="s">
        <v>1790</v>
      </c>
      <c r="AR8" s="1489" t="s">
        <v>1790</v>
      </c>
      <c r="AS8" s="1489" t="s">
        <v>1790</v>
      </c>
      <c r="AT8" s="1489" t="s">
        <v>1790</v>
      </c>
      <c r="AU8" s="1489" t="s">
        <v>1790</v>
      </c>
      <c r="AV8" s="1489" t="s">
        <v>1790</v>
      </c>
      <c r="AW8" s="1489" t="s">
        <v>1790</v>
      </c>
      <c r="AX8" s="1489" t="s">
        <v>1790</v>
      </c>
      <c r="AY8" s="1489" t="s">
        <v>1790</v>
      </c>
      <c r="AZ8" s="1489" t="s">
        <v>1790</v>
      </c>
      <c r="BA8" s="1489" t="s">
        <v>1790</v>
      </c>
      <c r="BB8" s="1489" t="s">
        <v>1790</v>
      </c>
      <c r="BC8" s="1489" t="s">
        <v>1790</v>
      </c>
      <c r="BD8" s="1489" t="s">
        <v>1790</v>
      </c>
      <c r="BE8" s="1489" t="s">
        <v>1790</v>
      </c>
      <c r="BF8" s="1489" t="s">
        <v>1790</v>
      </c>
      <c r="BG8" s="1489" t="s">
        <v>1790</v>
      </c>
      <c r="BH8" s="1489" t="s">
        <v>1790</v>
      </c>
      <c r="BI8" s="1489" t="s">
        <v>1790</v>
      </c>
      <c r="BJ8" s="1489" t="s">
        <v>1790</v>
      </c>
      <c r="BK8" s="1489" t="s">
        <v>1790</v>
      </c>
      <c r="BL8" s="1489" t="s">
        <v>1790</v>
      </c>
      <c r="BM8" s="1489" t="s">
        <v>1790</v>
      </c>
      <c r="BN8" s="1489" t="s">
        <v>1790</v>
      </c>
      <c r="BO8" s="1489" t="s">
        <v>1790</v>
      </c>
      <c r="BP8" s="1489" t="s">
        <v>1790</v>
      </c>
      <c r="BQ8" s="1489" t="s">
        <v>1790</v>
      </c>
      <c r="BR8" s="1489" t="s">
        <v>1790</v>
      </c>
      <c r="BS8" s="1489" t="s">
        <v>1790</v>
      </c>
      <c r="BT8" s="1489" t="s">
        <v>1790</v>
      </c>
      <c r="BU8" s="1489" t="s">
        <v>1790</v>
      </c>
      <c r="BV8" s="1489" t="s">
        <v>1790</v>
      </c>
      <c r="BW8" s="1489" t="s">
        <v>1790</v>
      </c>
      <c r="BX8" s="1489" t="s">
        <v>1790</v>
      </c>
      <c r="BY8" s="1489" t="s">
        <v>1790</v>
      </c>
      <c r="BZ8" s="1489" t="s">
        <v>1790</v>
      </c>
      <c r="CA8" s="1489" t="s">
        <v>1790</v>
      </c>
      <c r="CB8" s="1489" t="s">
        <v>1790</v>
      </c>
      <c r="CC8" s="1489" t="s">
        <v>1790</v>
      </c>
      <c r="CD8" s="1489" t="s">
        <v>1790</v>
      </c>
      <c r="CE8" s="1489" t="s">
        <v>1790</v>
      </c>
      <c r="CF8" s="1489" t="s">
        <v>1790</v>
      </c>
      <c r="CG8" s="1489" t="s">
        <v>1790</v>
      </c>
      <c r="CH8" s="1489" t="s">
        <v>1790</v>
      </c>
      <c r="CI8" s="1489" t="s">
        <v>1790</v>
      </c>
      <c r="CJ8" s="1489" t="s">
        <v>1790</v>
      </c>
      <c r="CK8" s="1489" t="s">
        <v>1790</v>
      </c>
      <c r="CL8" s="1489" t="s">
        <v>1790</v>
      </c>
      <c r="CM8" s="1489" t="s">
        <v>1790</v>
      </c>
      <c r="CN8" s="1489" t="s">
        <v>1790</v>
      </c>
      <c r="CO8" s="1489" t="s">
        <v>1790</v>
      </c>
      <c r="CP8" s="1490" t="s">
        <v>1790</v>
      </c>
      <c r="CQ8" s="1488" t="s">
        <v>1790</v>
      </c>
      <c r="CR8" s="1488" t="s">
        <v>1790</v>
      </c>
      <c r="CS8" s="1488" t="s">
        <v>1790</v>
      </c>
      <c r="CT8" s="1488" t="s">
        <v>1790</v>
      </c>
      <c r="CU8" s="1488" t="s">
        <v>1790</v>
      </c>
      <c r="CV8" s="1488" t="s">
        <v>1790</v>
      </c>
      <c r="CW8" s="1488" t="s">
        <v>1790</v>
      </c>
      <c r="CX8" s="1488" t="s">
        <v>1790</v>
      </c>
      <c r="CY8" s="1488" t="s">
        <v>1790</v>
      </c>
      <c r="CZ8" s="1488" t="s">
        <v>1790</v>
      </c>
      <c r="DA8" s="1488" t="s">
        <v>1790</v>
      </c>
      <c r="DB8" s="1488" t="s">
        <v>1790</v>
      </c>
      <c r="DC8" s="1488" t="s">
        <v>1790</v>
      </c>
      <c r="DD8" s="1488" t="s">
        <v>1790</v>
      </c>
      <c r="DE8" s="1488" t="s">
        <v>1790</v>
      </c>
      <c r="DF8" s="1488" t="s">
        <v>1790</v>
      </c>
      <c r="DG8" s="1488" t="s">
        <v>1790</v>
      </c>
      <c r="DH8" s="1488" t="s">
        <v>1790</v>
      </c>
      <c r="DI8" s="1488" t="s">
        <v>1790</v>
      </c>
      <c r="DJ8" s="1488" t="s">
        <v>1790</v>
      </c>
      <c r="DK8" s="1488" t="s">
        <v>1790</v>
      </c>
      <c r="DL8" s="1488" t="s">
        <v>1790</v>
      </c>
      <c r="DM8" s="1488" t="s">
        <v>1790</v>
      </c>
      <c r="DN8" s="1488" t="s">
        <v>1790</v>
      </c>
      <c r="DO8" s="1488" t="s">
        <v>1790</v>
      </c>
      <c r="DP8" s="1488" t="s">
        <v>1790</v>
      </c>
      <c r="DQ8" s="1488" t="s">
        <v>1790</v>
      </c>
      <c r="DR8" s="1488" t="s">
        <v>1790</v>
      </c>
      <c r="DS8" s="1488" t="s">
        <v>1790</v>
      </c>
      <c r="DT8" s="1233" t="s">
        <v>1790</v>
      </c>
      <c r="DU8" s="1233" t="s">
        <v>1790</v>
      </c>
      <c r="DV8" s="1233" t="s">
        <v>1790</v>
      </c>
      <c r="DW8" s="1233" t="s">
        <v>1790</v>
      </c>
      <c r="DX8" s="1233" t="s">
        <v>1790</v>
      </c>
      <c r="DY8" s="1233" t="s">
        <v>1790</v>
      </c>
    </row>
    <row r="9" spans="1:129" x14ac:dyDescent="0.25">
      <c r="B9" s="1740"/>
      <c r="C9" s="1485" t="s">
        <v>2229</v>
      </c>
      <c r="D9" s="1425" t="s">
        <v>2230</v>
      </c>
      <c r="E9" s="1267" t="s">
        <v>808</v>
      </c>
      <c r="F9" s="1424" t="s">
        <v>1790</v>
      </c>
      <c r="G9" s="1424" t="s">
        <v>1790</v>
      </c>
      <c r="H9" s="1425" t="s">
        <v>84</v>
      </c>
      <c r="I9" s="1460" t="s">
        <v>1790</v>
      </c>
      <c r="J9" s="1461" t="s">
        <v>1790</v>
      </c>
      <c r="K9" s="1461" t="s">
        <v>1790</v>
      </c>
      <c r="L9" s="1461" t="s">
        <v>1790</v>
      </c>
      <c r="M9" s="1461" t="s">
        <v>1790</v>
      </c>
      <c r="N9" s="1489" t="s">
        <v>1790</v>
      </c>
      <c r="O9" s="1489" t="s">
        <v>1790</v>
      </c>
      <c r="P9" s="1489">
        <v>2.7848574771499997E-2</v>
      </c>
      <c r="Q9" s="1489">
        <v>8.3545724314499997E-2</v>
      </c>
      <c r="R9" s="1489">
        <v>0.13924287385749998</v>
      </c>
      <c r="S9" s="1489">
        <v>0.19494002340049998</v>
      </c>
      <c r="T9" s="1489">
        <v>0.25063717294349996</v>
      </c>
      <c r="U9" s="1489">
        <v>0.30254075801499997</v>
      </c>
      <c r="V9" s="1489">
        <v>0.35065077861499994</v>
      </c>
      <c r="W9" s="1489">
        <v>0.39876079921499996</v>
      </c>
      <c r="X9" s="1489">
        <v>0.44687081981499993</v>
      </c>
      <c r="Y9" s="1489">
        <v>0.49498084041500001</v>
      </c>
      <c r="Z9" s="1489">
        <v>0.54162138601499998</v>
      </c>
      <c r="AA9" s="1489">
        <v>0.5867924566149999</v>
      </c>
      <c r="AB9" s="1489">
        <v>0.63196352721499993</v>
      </c>
      <c r="AC9" s="1489">
        <v>0.67713459781499985</v>
      </c>
      <c r="AD9" s="1489">
        <v>0.72230566841499999</v>
      </c>
      <c r="AE9" s="1489">
        <v>0.76747673901499991</v>
      </c>
      <c r="AF9" s="1489">
        <v>0.81264780961499994</v>
      </c>
      <c r="AG9" s="1489">
        <v>0.85781888021499986</v>
      </c>
      <c r="AH9" s="1489">
        <v>0.90298995081499989</v>
      </c>
      <c r="AI9" s="1489">
        <v>0.94816102141499992</v>
      </c>
      <c r="AJ9" s="1489">
        <v>0.99333209201499995</v>
      </c>
      <c r="AK9" s="1489">
        <v>1.0385031626149999</v>
      </c>
      <c r="AL9" s="1489">
        <v>1.083674233215</v>
      </c>
      <c r="AM9" s="1489">
        <v>1.1288453038149999</v>
      </c>
      <c r="AN9" s="1489">
        <v>1.1740163744150001</v>
      </c>
      <c r="AO9" s="1489">
        <v>1.219187445015</v>
      </c>
      <c r="AP9" s="1489">
        <v>1.2643585156149999</v>
      </c>
      <c r="AQ9" s="1489">
        <v>1.309529586215</v>
      </c>
      <c r="AR9" s="1489">
        <v>1.3547006568150002</v>
      </c>
      <c r="AS9" s="1489">
        <v>1.3998717274150001</v>
      </c>
      <c r="AT9" s="1489">
        <v>1.445042798015</v>
      </c>
      <c r="AU9" s="1489">
        <v>1.4902138686149999</v>
      </c>
      <c r="AV9" s="1489">
        <v>1.5353849392150001</v>
      </c>
      <c r="AW9" s="1489">
        <v>1.580556009815</v>
      </c>
      <c r="AX9" s="1489">
        <v>1.6257270804149999</v>
      </c>
      <c r="AY9" s="1489">
        <v>1.6708981510150001</v>
      </c>
      <c r="AZ9" s="1489">
        <v>1.716069221615</v>
      </c>
      <c r="BA9" s="1489">
        <v>1.7612402922149999</v>
      </c>
      <c r="BB9" s="1489">
        <v>1.806411362815</v>
      </c>
      <c r="BC9" s="1489">
        <v>1.8515824334150002</v>
      </c>
      <c r="BD9" s="1489">
        <v>1.8967535040150001</v>
      </c>
      <c r="BE9" s="1489">
        <v>1.941924574615</v>
      </c>
      <c r="BF9" s="1489">
        <v>1.9870956452149999</v>
      </c>
      <c r="BG9" s="1489">
        <v>2.0322667158150001</v>
      </c>
      <c r="BH9" s="1489">
        <v>2.077437786415</v>
      </c>
      <c r="BI9" s="1489">
        <v>2.1226088570150003</v>
      </c>
      <c r="BJ9" s="1489">
        <v>2.1677799276150003</v>
      </c>
      <c r="BK9" s="1489">
        <v>2.2129509982150002</v>
      </c>
      <c r="BL9" s="1489">
        <v>2.2581220688150005</v>
      </c>
      <c r="BM9" s="1489">
        <v>2.303293139415</v>
      </c>
      <c r="BN9" s="1489">
        <v>2.3484642100150004</v>
      </c>
      <c r="BO9" s="1489">
        <v>2.3936352806149999</v>
      </c>
      <c r="BP9" s="1489">
        <v>2.4388063512150002</v>
      </c>
      <c r="BQ9" s="1489">
        <v>2.4839774218150001</v>
      </c>
      <c r="BR9" s="1489">
        <v>2.5291484924150001</v>
      </c>
      <c r="BS9" s="1489">
        <v>2.5743195630150004</v>
      </c>
      <c r="BT9" s="1489">
        <v>2.6194906336150003</v>
      </c>
      <c r="BU9" s="1489">
        <v>2.6646617042150003</v>
      </c>
      <c r="BV9" s="1489">
        <v>2.7098327748150002</v>
      </c>
      <c r="BW9" s="1489">
        <v>2.7550038454150005</v>
      </c>
      <c r="BX9" s="1489">
        <v>2.800174916015</v>
      </c>
      <c r="BY9" s="1489">
        <v>2.8453459866150004</v>
      </c>
      <c r="BZ9" s="1489">
        <v>2.8905170572149999</v>
      </c>
      <c r="CA9" s="1489">
        <v>2.9356881278150002</v>
      </c>
      <c r="CB9" s="1489">
        <v>2.9808591984150001</v>
      </c>
      <c r="CC9" s="1489">
        <v>3.0260302690150001</v>
      </c>
      <c r="CD9" s="1489">
        <v>3.0712013396150004</v>
      </c>
      <c r="CE9" s="1489">
        <v>3.1163724102150003</v>
      </c>
      <c r="CF9" s="1489">
        <v>3.1615434808150003</v>
      </c>
      <c r="CG9" s="1489">
        <v>3.2067145514150002</v>
      </c>
      <c r="CH9" s="1489">
        <v>3.2518856220150005</v>
      </c>
      <c r="CI9" s="1489">
        <v>3.297056692615</v>
      </c>
      <c r="CJ9" s="1489">
        <v>3.3422277632150004</v>
      </c>
      <c r="CK9" s="1489">
        <v>3.3873988338149998</v>
      </c>
      <c r="CL9" s="1489">
        <v>3.4325699044150002</v>
      </c>
      <c r="CM9" s="1489">
        <v>3.4777409750150001</v>
      </c>
      <c r="CN9" s="1489">
        <v>3.522912045615</v>
      </c>
      <c r="CO9" s="1489">
        <v>3.5680831162150004</v>
      </c>
      <c r="CP9" s="1490">
        <v>3.6132541868150003</v>
      </c>
      <c r="CQ9" s="1488">
        <v>3.6584252574150002</v>
      </c>
      <c r="CR9" s="1488" t="s">
        <v>1790</v>
      </c>
      <c r="CS9" s="1488" t="s">
        <v>1790</v>
      </c>
      <c r="CT9" s="1488" t="s">
        <v>1790</v>
      </c>
      <c r="CU9" s="1488" t="s">
        <v>1790</v>
      </c>
      <c r="CV9" s="1488" t="s">
        <v>1790</v>
      </c>
      <c r="CW9" s="1488" t="s">
        <v>1790</v>
      </c>
      <c r="CX9" s="1488" t="s">
        <v>1790</v>
      </c>
      <c r="CY9" s="1488" t="s">
        <v>1790</v>
      </c>
      <c r="CZ9" s="1488" t="s">
        <v>1790</v>
      </c>
      <c r="DA9" s="1488" t="s">
        <v>1790</v>
      </c>
      <c r="DB9" s="1488" t="s">
        <v>1790</v>
      </c>
      <c r="DC9" s="1488" t="s">
        <v>1790</v>
      </c>
      <c r="DD9" s="1488" t="s">
        <v>1790</v>
      </c>
      <c r="DE9" s="1488" t="s">
        <v>1790</v>
      </c>
      <c r="DF9" s="1488" t="s">
        <v>1790</v>
      </c>
      <c r="DG9" s="1488" t="s">
        <v>1790</v>
      </c>
      <c r="DH9" s="1488" t="s">
        <v>1790</v>
      </c>
      <c r="DI9" s="1488" t="s">
        <v>1790</v>
      </c>
      <c r="DJ9" s="1488" t="s">
        <v>1790</v>
      </c>
      <c r="DK9" s="1488" t="s">
        <v>1790</v>
      </c>
      <c r="DL9" s="1488" t="s">
        <v>1790</v>
      </c>
      <c r="DM9" s="1488" t="s">
        <v>1790</v>
      </c>
      <c r="DN9" s="1488" t="s">
        <v>1790</v>
      </c>
      <c r="DO9" s="1488" t="s">
        <v>1790</v>
      </c>
      <c r="DP9" s="1488" t="s">
        <v>1790</v>
      </c>
      <c r="DQ9" s="1488" t="s">
        <v>1790</v>
      </c>
      <c r="DR9" s="1488" t="s">
        <v>1790</v>
      </c>
      <c r="DS9" s="1488" t="s">
        <v>1790</v>
      </c>
      <c r="DT9" s="1233" t="s">
        <v>1790</v>
      </c>
      <c r="DU9" s="1233" t="s">
        <v>1790</v>
      </c>
      <c r="DV9" s="1233" t="s">
        <v>1790</v>
      </c>
      <c r="DW9" s="1233" t="s">
        <v>1790</v>
      </c>
      <c r="DX9" s="1233" t="s">
        <v>1790</v>
      </c>
      <c r="DY9" s="1233" t="s">
        <v>1790</v>
      </c>
    </row>
    <row r="10" spans="1:129" x14ac:dyDescent="0.25">
      <c r="B10" s="1740"/>
      <c r="C10" s="1485" t="s">
        <v>2229</v>
      </c>
      <c r="D10" s="1425" t="s">
        <v>2230</v>
      </c>
      <c r="E10" s="1267" t="s">
        <v>826</v>
      </c>
      <c r="F10" s="1424" t="s">
        <v>1790</v>
      </c>
      <c r="G10" s="1424" t="s">
        <v>1790</v>
      </c>
      <c r="H10" s="1425" t="s">
        <v>84</v>
      </c>
      <c r="I10" s="1460" t="s">
        <v>1790</v>
      </c>
      <c r="J10" s="1461" t="s">
        <v>1790</v>
      </c>
      <c r="K10" s="1461" t="s">
        <v>1790</v>
      </c>
      <c r="L10" s="1461" t="s">
        <v>1790</v>
      </c>
      <c r="M10" s="1461" t="s">
        <v>1790</v>
      </c>
      <c r="N10" s="1489" t="s">
        <v>1790</v>
      </c>
      <c r="O10" s="1489" t="s">
        <v>1790</v>
      </c>
      <c r="P10" s="1489">
        <v>3.5000000000000003E-2</v>
      </c>
      <c r="Q10" s="1489">
        <v>3.5000000000000003E-2</v>
      </c>
      <c r="R10" s="1489">
        <v>3.5000000000000003E-2</v>
      </c>
      <c r="S10" s="1489">
        <v>3.5000000000000003E-2</v>
      </c>
      <c r="T10" s="1489">
        <v>3.5000000000000003E-2</v>
      </c>
      <c r="U10" s="1489">
        <v>3.5000000000000003E-2</v>
      </c>
      <c r="V10" s="1489">
        <v>3.5000000000000003E-2</v>
      </c>
      <c r="W10" s="1489">
        <v>3.5000000000000003E-2</v>
      </c>
      <c r="X10" s="1489">
        <v>3.5000000000000003E-2</v>
      </c>
      <c r="Y10" s="1489">
        <v>3.5000000000000003E-2</v>
      </c>
      <c r="Z10" s="1489">
        <v>3.5000000000000003E-2</v>
      </c>
      <c r="AA10" s="1489">
        <v>3.5000000000000003E-2</v>
      </c>
      <c r="AB10" s="1489">
        <v>3.5000000000000003E-2</v>
      </c>
      <c r="AC10" s="1489">
        <v>3.5000000000000003E-2</v>
      </c>
      <c r="AD10" s="1489">
        <v>3.5000000000000003E-2</v>
      </c>
      <c r="AE10" s="1489">
        <v>3.5000000000000003E-2</v>
      </c>
      <c r="AF10" s="1489">
        <v>3.5000000000000003E-2</v>
      </c>
      <c r="AG10" s="1489">
        <v>3.5000000000000003E-2</v>
      </c>
      <c r="AH10" s="1489">
        <v>3.5000000000000003E-2</v>
      </c>
      <c r="AI10" s="1489">
        <v>3.5000000000000003E-2</v>
      </c>
      <c r="AJ10" s="1489">
        <v>3.5000000000000003E-2</v>
      </c>
      <c r="AK10" s="1489">
        <v>3.5000000000000003E-2</v>
      </c>
      <c r="AL10" s="1489">
        <v>3.5000000000000003E-2</v>
      </c>
      <c r="AM10" s="1489">
        <v>3.5000000000000003E-2</v>
      </c>
      <c r="AN10" s="1489">
        <v>3.5000000000000003E-2</v>
      </c>
      <c r="AO10" s="1489">
        <v>3.5000000000000003E-2</v>
      </c>
      <c r="AP10" s="1489">
        <v>3.5000000000000003E-2</v>
      </c>
      <c r="AQ10" s="1489">
        <v>3.5000000000000003E-2</v>
      </c>
      <c r="AR10" s="1489">
        <v>3.5000000000000003E-2</v>
      </c>
      <c r="AS10" s="1489">
        <v>3.5000000000000003E-2</v>
      </c>
      <c r="AT10" s="1489">
        <v>0.03</v>
      </c>
      <c r="AU10" s="1489">
        <v>0.03</v>
      </c>
      <c r="AV10" s="1489">
        <v>0.03</v>
      </c>
      <c r="AW10" s="1489">
        <v>0.03</v>
      </c>
      <c r="AX10" s="1489">
        <v>0.03</v>
      </c>
      <c r="AY10" s="1489">
        <v>0.03</v>
      </c>
      <c r="AZ10" s="1489">
        <v>0.03</v>
      </c>
      <c r="BA10" s="1489">
        <v>0.03</v>
      </c>
      <c r="BB10" s="1489">
        <v>0.03</v>
      </c>
      <c r="BC10" s="1489">
        <v>0.03</v>
      </c>
      <c r="BD10" s="1489">
        <v>0.03</v>
      </c>
      <c r="BE10" s="1489">
        <v>0.03</v>
      </c>
      <c r="BF10" s="1489">
        <v>0.03</v>
      </c>
      <c r="BG10" s="1489">
        <v>0.03</v>
      </c>
      <c r="BH10" s="1489">
        <v>0.03</v>
      </c>
      <c r="BI10" s="1489">
        <v>0.03</v>
      </c>
      <c r="BJ10" s="1489">
        <v>0.03</v>
      </c>
      <c r="BK10" s="1489">
        <v>0.03</v>
      </c>
      <c r="BL10" s="1489">
        <v>0.03</v>
      </c>
      <c r="BM10" s="1489">
        <v>0.03</v>
      </c>
      <c r="BN10" s="1489">
        <v>0.03</v>
      </c>
      <c r="BO10" s="1489">
        <v>0.03</v>
      </c>
      <c r="BP10" s="1489">
        <v>0.03</v>
      </c>
      <c r="BQ10" s="1489">
        <v>0.03</v>
      </c>
      <c r="BR10" s="1489">
        <v>0.03</v>
      </c>
      <c r="BS10" s="1489">
        <v>0.03</v>
      </c>
      <c r="BT10" s="1489">
        <v>0.03</v>
      </c>
      <c r="BU10" s="1489">
        <v>0.03</v>
      </c>
      <c r="BV10" s="1489">
        <v>0.03</v>
      </c>
      <c r="BW10" s="1489">
        <v>0.03</v>
      </c>
      <c r="BX10" s="1489">
        <v>0.03</v>
      </c>
      <c r="BY10" s="1489">
        <v>0.03</v>
      </c>
      <c r="BZ10" s="1489">
        <v>0.03</v>
      </c>
      <c r="CA10" s="1489">
        <v>0.03</v>
      </c>
      <c r="CB10" s="1489">
        <v>0.03</v>
      </c>
      <c r="CC10" s="1489">
        <v>0.03</v>
      </c>
      <c r="CD10" s="1489">
        <v>0.03</v>
      </c>
      <c r="CE10" s="1489">
        <v>0.03</v>
      </c>
      <c r="CF10" s="1489">
        <v>0.03</v>
      </c>
      <c r="CG10" s="1489">
        <v>0.03</v>
      </c>
      <c r="CH10" s="1489">
        <v>0.03</v>
      </c>
      <c r="CI10" s="1489">
        <v>0.03</v>
      </c>
      <c r="CJ10" s="1489">
        <v>0.03</v>
      </c>
      <c r="CK10" s="1489">
        <v>0.03</v>
      </c>
      <c r="CL10" s="1489">
        <v>0.03</v>
      </c>
      <c r="CM10" s="1489">
        <v>2.5000000000000001E-2</v>
      </c>
      <c r="CN10" s="1489">
        <v>2.5000000000000001E-2</v>
      </c>
      <c r="CO10" s="1489">
        <v>2.5000000000000001E-2</v>
      </c>
      <c r="CP10" s="1490">
        <v>2.5000000000000001E-2</v>
      </c>
      <c r="CQ10" s="1488">
        <v>2.5000000000000001E-2</v>
      </c>
      <c r="CR10" s="1488" t="s">
        <v>1790</v>
      </c>
      <c r="CS10" s="1488" t="s">
        <v>1790</v>
      </c>
      <c r="CT10" s="1488" t="s">
        <v>1790</v>
      </c>
      <c r="CU10" s="1488" t="s">
        <v>1790</v>
      </c>
      <c r="CV10" s="1488" t="s">
        <v>1790</v>
      </c>
      <c r="CW10" s="1488" t="s">
        <v>1790</v>
      </c>
      <c r="CX10" s="1488" t="s">
        <v>1790</v>
      </c>
      <c r="CY10" s="1488" t="s">
        <v>1790</v>
      </c>
      <c r="CZ10" s="1488" t="s">
        <v>1790</v>
      </c>
      <c r="DA10" s="1488" t="s">
        <v>1790</v>
      </c>
      <c r="DB10" s="1488" t="s">
        <v>1790</v>
      </c>
      <c r="DC10" s="1488" t="s">
        <v>1790</v>
      </c>
      <c r="DD10" s="1488" t="s">
        <v>1790</v>
      </c>
      <c r="DE10" s="1488" t="s">
        <v>1790</v>
      </c>
      <c r="DF10" s="1488" t="s">
        <v>1790</v>
      </c>
      <c r="DG10" s="1488" t="s">
        <v>1790</v>
      </c>
      <c r="DH10" s="1488" t="s">
        <v>1790</v>
      </c>
      <c r="DI10" s="1488" t="s">
        <v>1790</v>
      </c>
      <c r="DJ10" s="1488" t="s">
        <v>1790</v>
      </c>
      <c r="DK10" s="1488" t="s">
        <v>1790</v>
      </c>
      <c r="DL10" s="1488" t="s">
        <v>1790</v>
      </c>
      <c r="DM10" s="1488" t="s">
        <v>1790</v>
      </c>
      <c r="DN10" s="1488" t="s">
        <v>1790</v>
      </c>
      <c r="DO10" s="1488" t="s">
        <v>1790</v>
      </c>
      <c r="DP10" s="1488" t="s">
        <v>1790</v>
      </c>
      <c r="DQ10" s="1488" t="s">
        <v>1790</v>
      </c>
      <c r="DR10" s="1488" t="s">
        <v>1790</v>
      </c>
      <c r="DS10" s="1488" t="s">
        <v>1790</v>
      </c>
      <c r="DT10" s="1233" t="s">
        <v>1790</v>
      </c>
      <c r="DU10" s="1233" t="s">
        <v>1790</v>
      </c>
      <c r="DV10" s="1233" t="s">
        <v>1790</v>
      </c>
      <c r="DW10" s="1233" t="s">
        <v>1790</v>
      </c>
      <c r="DX10" s="1233" t="s">
        <v>1790</v>
      </c>
      <c r="DY10" s="1233" t="s">
        <v>1790</v>
      </c>
    </row>
    <row r="11" spans="1:129" x14ac:dyDescent="0.25">
      <c r="B11" s="1740"/>
      <c r="C11" s="1485" t="s">
        <v>2229</v>
      </c>
      <c r="D11" s="1425" t="s">
        <v>2230</v>
      </c>
      <c r="E11" s="1267" t="s">
        <v>809</v>
      </c>
      <c r="F11" s="1424" t="s">
        <v>1790</v>
      </c>
      <c r="G11" s="1424" t="s">
        <v>1790</v>
      </c>
      <c r="H11" s="1425" t="s">
        <v>84</v>
      </c>
      <c r="I11" s="1460" t="s">
        <v>1790</v>
      </c>
      <c r="J11" s="1461" t="s">
        <v>1790</v>
      </c>
      <c r="K11" s="1461" t="s">
        <v>1790</v>
      </c>
      <c r="L11" s="1461" t="s">
        <v>1790</v>
      </c>
      <c r="M11" s="1461" t="s">
        <v>1790</v>
      </c>
      <c r="N11" s="1489" t="s">
        <v>1790</v>
      </c>
      <c r="O11" s="1489" t="s">
        <v>1790</v>
      </c>
      <c r="P11" s="1489">
        <v>0.96618357487922713</v>
      </c>
      <c r="Q11" s="1489">
        <v>0.93351070036640305</v>
      </c>
      <c r="R11" s="1489">
        <v>0.90194270566802237</v>
      </c>
      <c r="S11" s="1489">
        <v>0.87144222769857238</v>
      </c>
      <c r="T11" s="1489">
        <v>0.84197316685852408</v>
      </c>
      <c r="U11" s="1489">
        <v>0.81350064430775282</v>
      </c>
      <c r="V11" s="1489">
        <v>0.78599096068381924</v>
      </c>
      <c r="W11" s="1489">
        <v>0.75941155621625056</v>
      </c>
      <c r="X11" s="1489">
        <v>0.73373097218961414</v>
      </c>
      <c r="Y11" s="1489">
        <v>0.70891881370977217</v>
      </c>
      <c r="Z11" s="1489">
        <v>0.68494571372924851</v>
      </c>
      <c r="AA11" s="1489">
        <v>0.66178329828912907</v>
      </c>
      <c r="AB11" s="1489">
        <v>0.63940415293635666</v>
      </c>
      <c r="AC11" s="1489">
        <v>0.61778179027667313</v>
      </c>
      <c r="AD11" s="1489">
        <v>0.59689061862480497</v>
      </c>
      <c r="AE11" s="1489">
        <v>0.57670591171478747</v>
      </c>
      <c r="AF11" s="1489">
        <v>0.55720377943457733</v>
      </c>
      <c r="AG11" s="1489">
        <v>0.53836113955031628</v>
      </c>
      <c r="AH11" s="1489">
        <v>0.520155690386779</v>
      </c>
      <c r="AI11" s="1489">
        <v>0.50256588443167061</v>
      </c>
      <c r="AJ11" s="1489">
        <v>0.48557090283253201</v>
      </c>
      <c r="AK11" s="1489">
        <v>0.46915063075606961</v>
      </c>
      <c r="AL11" s="1489">
        <v>0.45328563358074364</v>
      </c>
      <c r="AM11" s="1489">
        <v>0.43795713389443836</v>
      </c>
      <c r="AN11" s="1489">
        <v>0.42314698926998878</v>
      </c>
      <c r="AO11" s="1489">
        <v>0.40883767079225974</v>
      </c>
      <c r="AP11" s="1489">
        <v>0.39501224231136212</v>
      </c>
      <c r="AQ11" s="1489">
        <v>0.38165434039745133</v>
      </c>
      <c r="AR11" s="1489">
        <v>0.36874815497338298</v>
      </c>
      <c r="AS11" s="1489">
        <v>0.35627841060230242</v>
      </c>
      <c r="AT11" s="1489">
        <v>0.3459013695167984</v>
      </c>
      <c r="AU11" s="1489">
        <v>0.33582657234640623</v>
      </c>
      <c r="AV11" s="1489">
        <v>0.32604521587029728</v>
      </c>
      <c r="AW11" s="1489">
        <v>0.31654875327213333</v>
      </c>
      <c r="AX11" s="1489">
        <v>0.30732888667197411</v>
      </c>
      <c r="AY11" s="1489">
        <v>0.29837755987570302</v>
      </c>
      <c r="AZ11" s="1489">
        <v>0.28968695133563405</v>
      </c>
      <c r="BA11" s="1489">
        <v>0.28124946731614947</v>
      </c>
      <c r="BB11" s="1489">
        <v>0.27305773525839755</v>
      </c>
      <c r="BC11" s="1489">
        <v>0.26510459733825009</v>
      </c>
      <c r="BD11" s="1489">
        <v>0.25738310421189325</v>
      </c>
      <c r="BE11" s="1489">
        <v>0.24988650894358566</v>
      </c>
      <c r="BF11" s="1489">
        <v>0.24260826111027742</v>
      </c>
      <c r="BG11" s="1489">
        <v>0.23554200107793916</v>
      </c>
      <c r="BH11" s="1489">
        <v>0.22868155444460117</v>
      </c>
      <c r="BI11" s="1489">
        <v>0.22202092664524387</v>
      </c>
      <c r="BJ11" s="1489">
        <v>0.215554297713829</v>
      </c>
      <c r="BK11" s="1489">
        <v>0.20927601719789227</v>
      </c>
      <c r="BL11" s="1489">
        <v>0.20318059922125464</v>
      </c>
      <c r="BM11" s="1489">
        <v>0.19726271769053846</v>
      </c>
      <c r="BN11" s="1489">
        <v>0.19151720164129948</v>
      </c>
      <c r="BO11" s="1489">
        <v>0.18593903071970824</v>
      </c>
      <c r="BP11" s="1489">
        <v>0.18052333079583327</v>
      </c>
      <c r="BQ11" s="1489">
        <v>0.17526536970469248</v>
      </c>
      <c r="BR11" s="1489">
        <v>0.17016055311135189</v>
      </c>
      <c r="BS11" s="1489">
        <v>0.16520442049645817</v>
      </c>
      <c r="BT11" s="1489">
        <v>0.16039264125869726</v>
      </c>
      <c r="BU11" s="1489">
        <v>0.15572101093077401</v>
      </c>
      <c r="BV11" s="1489">
        <v>0.15118544750560586</v>
      </c>
      <c r="BW11" s="1489">
        <v>0.14678198786952024</v>
      </c>
      <c r="BX11" s="1489">
        <v>0.14250678433934003</v>
      </c>
      <c r="BY11" s="1489">
        <v>0.13835610130033013</v>
      </c>
      <c r="BZ11" s="1489">
        <v>0.13432631194206807</v>
      </c>
      <c r="CA11" s="1489">
        <v>0.13041389508938647</v>
      </c>
      <c r="CB11" s="1489">
        <v>0.12661543212561796</v>
      </c>
      <c r="CC11" s="1489">
        <v>0.12292760400545433</v>
      </c>
      <c r="CD11" s="1489">
        <v>0.11934718835481004</v>
      </c>
      <c r="CE11" s="1489">
        <v>0.11587105665515537</v>
      </c>
      <c r="CF11" s="1489">
        <v>0.11249617150985959</v>
      </c>
      <c r="CG11" s="1489">
        <v>0.10921958399015494</v>
      </c>
      <c r="CH11" s="1489">
        <v>0.10603843105840287</v>
      </c>
      <c r="CI11" s="1489">
        <v>0.10294993306641054</v>
      </c>
      <c r="CJ11" s="1489">
        <v>9.9951391326612168E-2</v>
      </c>
      <c r="CK11" s="1489">
        <v>9.7040185753992411E-2</v>
      </c>
      <c r="CL11" s="1489">
        <v>9.4213772576691654E-2</v>
      </c>
      <c r="CM11" s="1489">
        <v>9.1915875684577236E-2</v>
      </c>
      <c r="CN11" s="1489">
        <v>8.9674025058124135E-2</v>
      </c>
      <c r="CO11" s="1489">
        <v>8.7486853715243049E-2</v>
      </c>
      <c r="CP11" s="1490">
        <v>8.5353028014871282E-2</v>
      </c>
      <c r="CQ11" s="1488">
        <v>8.3271246843776875E-2</v>
      </c>
      <c r="CR11" s="1488" t="s">
        <v>1790</v>
      </c>
      <c r="CS11" s="1488" t="s">
        <v>1790</v>
      </c>
      <c r="CT11" s="1488" t="s">
        <v>1790</v>
      </c>
      <c r="CU11" s="1488" t="s">
        <v>1790</v>
      </c>
      <c r="CV11" s="1488" t="s">
        <v>1790</v>
      </c>
      <c r="CW11" s="1488" t="s">
        <v>1790</v>
      </c>
      <c r="CX11" s="1488" t="s">
        <v>1790</v>
      </c>
      <c r="CY11" s="1488" t="s">
        <v>1790</v>
      </c>
      <c r="CZ11" s="1488" t="s">
        <v>1790</v>
      </c>
      <c r="DA11" s="1488" t="s">
        <v>1790</v>
      </c>
      <c r="DB11" s="1488" t="s">
        <v>1790</v>
      </c>
      <c r="DC11" s="1488" t="s">
        <v>1790</v>
      </c>
      <c r="DD11" s="1488" t="s">
        <v>1790</v>
      </c>
      <c r="DE11" s="1488" t="s">
        <v>1790</v>
      </c>
      <c r="DF11" s="1488" t="s">
        <v>1790</v>
      </c>
      <c r="DG11" s="1488" t="s">
        <v>1790</v>
      </c>
      <c r="DH11" s="1488" t="s">
        <v>1790</v>
      </c>
      <c r="DI11" s="1488" t="s">
        <v>1790</v>
      </c>
      <c r="DJ11" s="1488" t="s">
        <v>1790</v>
      </c>
      <c r="DK11" s="1488" t="s">
        <v>1790</v>
      </c>
      <c r="DL11" s="1488" t="s">
        <v>1790</v>
      </c>
      <c r="DM11" s="1488" t="s">
        <v>1790</v>
      </c>
      <c r="DN11" s="1488" t="s">
        <v>1790</v>
      </c>
      <c r="DO11" s="1488" t="s">
        <v>1790</v>
      </c>
      <c r="DP11" s="1488" t="s">
        <v>1790</v>
      </c>
      <c r="DQ11" s="1488" t="s">
        <v>1790</v>
      </c>
      <c r="DR11" s="1488" t="s">
        <v>1790</v>
      </c>
      <c r="DS11" s="1488" t="s">
        <v>1790</v>
      </c>
      <c r="DT11" s="1233" t="s">
        <v>1790</v>
      </c>
      <c r="DU11" s="1233" t="s">
        <v>1790</v>
      </c>
      <c r="DV11" s="1233" t="s">
        <v>1790</v>
      </c>
      <c r="DW11" s="1233" t="s">
        <v>1790</v>
      </c>
      <c r="DX11" s="1233" t="s">
        <v>1790</v>
      </c>
      <c r="DY11" s="1233" t="s">
        <v>1790</v>
      </c>
    </row>
    <row r="12" spans="1:129" x14ac:dyDescent="0.25">
      <c r="B12" s="1740"/>
      <c r="C12" s="1485" t="s">
        <v>2229</v>
      </c>
      <c r="D12" s="1425" t="s">
        <v>2230</v>
      </c>
      <c r="E12" s="1267" t="s">
        <v>810</v>
      </c>
      <c r="F12" s="1424" t="s">
        <v>811</v>
      </c>
      <c r="G12" s="1424" t="s">
        <v>1790</v>
      </c>
      <c r="H12" s="1425" t="s">
        <v>812</v>
      </c>
      <c r="I12" s="1460" t="s">
        <v>1790</v>
      </c>
      <c r="J12" s="1461" t="s">
        <v>1790</v>
      </c>
      <c r="K12" s="1461" t="s">
        <v>1790</v>
      </c>
      <c r="L12" s="1461" t="s">
        <v>1790</v>
      </c>
      <c r="M12" s="1461" t="s">
        <v>1790</v>
      </c>
      <c r="N12" s="1489" t="s">
        <v>1790</v>
      </c>
      <c r="O12" s="1489" t="s">
        <v>1790</v>
      </c>
      <c r="P12" s="1489" t="s">
        <v>1790</v>
      </c>
      <c r="Q12" s="1489" t="s">
        <v>1790</v>
      </c>
      <c r="R12" s="1489" t="s">
        <v>1790</v>
      </c>
      <c r="S12" s="1489" t="s">
        <v>1790</v>
      </c>
      <c r="T12" s="1489" t="s">
        <v>1790</v>
      </c>
      <c r="U12" s="1489" t="s">
        <v>1790</v>
      </c>
      <c r="V12" s="1489" t="s">
        <v>1790</v>
      </c>
      <c r="W12" s="1489" t="s">
        <v>1790</v>
      </c>
      <c r="X12" s="1489" t="s">
        <v>1790</v>
      </c>
      <c r="Y12" s="1489" t="s">
        <v>1790</v>
      </c>
      <c r="Z12" s="1489" t="s">
        <v>1790</v>
      </c>
      <c r="AA12" s="1489" t="s">
        <v>1790</v>
      </c>
      <c r="AB12" s="1489" t="s">
        <v>1790</v>
      </c>
      <c r="AC12" s="1489" t="s">
        <v>1790</v>
      </c>
      <c r="AD12" s="1489" t="s">
        <v>1790</v>
      </c>
      <c r="AE12" s="1489" t="s">
        <v>1790</v>
      </c>
      <c r="AF12" s="1489" t="s">
        <v>1790</v>
      </c>
      <c r="AG12" s="1489" t="s">
        <v>1790</v>
      </c>
      <c r="AH12" s="1489" t="s">
        <v>1790</v>
      </c>
      <c r="AI12" s="1489" t="s">
        <v>1790</v>
      </c>
      <c r="AJ12" s="1489" t="s">
        <v>1790</v>
      </c>
      <c r="AK12" s="1489" t="s">
        <v>1790</v>
      </c>
      <c r="AL12" s="1489" t="s">
        <v>1790</v>
      </c>
      <c r="AM12" s="1489" t="s">
        <v>1790</v>
      </c>
      <c r="AN12" s="1489" t="s">
        <v>1790</v>
      </c>
      <c r="AO12" s="1489" t="s">
        <v>1790</v>
      </c>
      <c r="AP12" s="1489" t="s">
        <v>1790</v>
      </c>
      <c r="AQ12" s="1489" t="s">
        <v>1790</v>
      </c>
      <c r="AR12" s="1489" t="s">
        <v>1790</v>
      </c>
      <c r="AS12" s="1489" t="s">
        <v>1790</v>
      </c>
      <c r="AT12" s="1489" t="s">
        <v>1790</v>
      </c>
      <c r="AU12" s="1489" t="s">
        <v>1790</v>
      </c>
      <c r="AV12" s="1489" t="s">
        <v>1790</v>
      </c>
      <c r="AW12" s="1489" t="s">
        <v>1790</v>
      </c>
      <c r="AX12" s="1489" t="s">
        <v>1790</v>
      </c>
      <c r="AY12" s="1489" t="s">
        <v>1790</v>
      </c>
      <c r="AZ12" s="1489" t="s">
        <v>1790</v>
      </c>
      <c r="BA12" s="1489" t="s">
        <v>1790</v>
      </c>
      <c r="BB12" s="1489" t="s">
        <v>1790</v>
      </c>
      <c r="BC12" s="1489" t="s">
        <v>1790</v>
      </c>
      <c r="BD12" s="1489" t="s">
        <v>1790</v>
      </c>
      <c r="BE12" s="1489" t="s">
        <v>1790</v>
      </c>
      <c r="BF12" s="1489" t="s">
        <v>1790</v>
      </c>
      <c r="BG12" s="1489" t="s">
        <v>1790</v>
      </c>
      <c r="BH12" s="1489" t="s">
        <v>1790</v>
      </c>
      <c r="BI12" s="1489" t="s">
        <v>1790</v>
      </c>
      <c r="BJ12" s="1489" t="s">
        <v>1790</v>
      </c>
      <c r="BK12" s="1489" t="s">
        <v>1790</v>
      </c>
      <c r="BL12" s="1489" t="s">
        <v>1790</v>
      </c>
      <c r="BM12" s="1489" t="s">
        <v>1790</v>
      </c>
      <c r="BN12" s="1489" t="s">
        <v>1790</v>
      </c>
      <c r="BO12" s="1489" t="s">
        <v>1790</v>
      </c>
      <c r="BP12" s="1489" t="s">
        <v>1790</v>
      </c>
      <c r="BQ12" s="1489" t="s">
        <v>1790</v>
      </c>
      <c r="BR12" s="1489" t="s">
        <v>1790</v>
      </c>
      <c r="BS12" s="1489" t="s">
        <v>1790</v>
      </c>
      <c r="BT12" s="1489" t="s">
        <v>1790</v>
      </c>
      <c r="BU12" s="1489" t="s">
        <v>1790</v>
      </c>
      <c r="BV12" s="1489" t="s">
        <v>1790</v>
      </c>
      <c r="BW12" s="1489" t="s">
        <v>1790</v>
      </c>
      <c r="BX12" s="1489" t="s">
        <v>1790</v>
      </c>
      <c r="BY12" s="1489" t="s">
        <v>1790</v>
      </c>
      <c r="BZ12" s="1489" t="s">
        <v>1790</v>
      </c>
      <c r="CA12" s="1489" t="s">
        <v>1790</v>
      </c>
      <c r="CB12" s="1489" t="s">
        <v>1790</v>
      </c>
      <c r="CC12" s="1489" t="s">
        <v>1790</v>
      </c>
      <c r="CD12" s="1489" t="s">
        <v>1790</v>
      </c>
      <c r="CE12" s="1489" t="s">
        <v>1790</v>
      </c>
      <c r="CF12" s="1489" t="s">
        <v>1790</v>
      </c>
      <c r="CG12" s="1489" t="s">
        <v>1790</v>
      </c>
      <c r="CH12" s="1489" t="s">
        <v>1790</v>
      </c>
      <c r="CI12" s="1489" t="s">
        <v>1790</v>
      </c>
      <c r="CJ12" s="1489" t="s">
        <v>1790</v>
      </c>
      <c r="CK12" s="1489" t="s">
        <v>1790</v>
      </c>
      <c r="CL12" s="1489" t="s">
        <v>1790</v>
      </c>
      <c r="CM12" s="1489" t="s">
        <v>1790</v>
      </c>
      <c r="CN12" s="1489" t="s">
        <v>1790</v>
      </c>
      <c r="CO12" s="1489" t="s">
        <v>1790</v>
      </c>
      <c r="CP12" s="1490" t="s">
        <v>1790</v>
      </c>
      <c r="CQ12" s="1488" t="s">
        <v>1790</v>
      </c>
      <c r="CR12" s="1488" t="s">
        <v>1790</v>
      </c>
      <c r="CS12" s="1488" t="s">
        <v>1790</v>
      </c>
      <c r="CT12" s="1488" t="s">
        <v>1790</v>
      </c>
      <c r="CU12" s="1488" t="s">
        <v>1790</v>
      </c>
      <c r="CV12" s="1488" t="s">
        <v>1790</v>
      </c>
      <c r="CW12" s="1488" t="s">
        <v>1790</v>
      </c>
      <c r="CX12" s="1488" t="s">
        <v>1790</v>
      </c>
      <c r="CY12" s="1488" t="s">
        <v>1790</v>
      </c>
      <c r="CZ12" s="1488" t="s">
        <v>1790</v>
      </c>
      <c r="DA12" s="1488" t="s">
        <v>1790</v>
      </c>
      <c r="DB12" s="1488" t="s">
        <v>1790</v>
      </c>
      <c r="DC12" s="1488" t="s">
        <v>1790</v>
      </c>
      <c r="DD12" s="1488" t="s">
        <v>1790</v>
      </c>
      <c r="DE12" s="1488" t="s">
        <v>1790</v>
      </c>
      <c r="DF12" s="1488" t="s">
        <v>1790</v>
      </c>
      <c r="DG12" s="1488" t="s">
        <v>1790</v>
      </c>
      <c r="DH12" s="1488" t="s">
        <v>1790</v>
      </c>
      <c r="DI12" s="1488" t="s">
        <v>1790</v>
      </c>
      <c r="DJ12" s="1488" t="s">
        <v>1790</v>
      </c>
      <c r="DK12" s="1488" t="s">
        <v>1790</v>
      </c>
      <c r="DL12" s="1488" t="s">
        <v>1790</v>
      </c>
      <c r="DM12" s="1488" t="s">
        <v>1790</v>
      </c>
      <c r="DN12" s="1488" t="s">
        <v>1790</v>
      </c>
      <c r="DO12" s="1488" t="s">
        <v>1790</v>
      </c>
      <c r="DP12" s="1488" t="s">
        <v>1790</v>
      </c>
      <c r="DQ12" s="1488" t="s">
        <v>1790</v>
      </c>
      <c r="DR12" s="1488" t="s">
        <v>1790</v>
      </c>
      <c r="DS12" s="1488" t="s">
        <v>1790</v>
      </c>
      <c r="DT12" s="1233" t="s">
        <v>1790</v>
      </c>
      <c r="DU12" s="1233" t="s">
        <v>1790</v>
      </c>
      <c r="DV12" s="1233" t="s">
        <v>1790</v>
      </c>
      <c r="DW12" s="1233" t="s">
        <v>1790</v>
      </c>
      <c r="DX12" s="1233" t="s">
        <v>1790</v>
      </c>
      <c r="DY12" s="1233" t="s">
        <v>1790</v>
      </c>
    </row>
    <row r="13" spans="1:129" x14ac:dyDescent="0.25">
      <c r="B13" s="1740"/>
      <c r="C13" s="1485" t="s">
        <v>2229</v>
      </c>
      <c r="D13" s="1425" t="s">
        <v>2230</v>
      </c>
      <c r="E13" s="1267" t="s">
        <v>810</v>
      </c>
      <c r="F13" s="1424" t="s">
        <v>813</v>
      </c>
      <c r="G13" s="1424" t="s">
        <v>1790</v>
      </c>
      <c r="H13" s="1425" t="s">
        <v>812</v>
      </c>
      <c r="I13" s="1460" t="s">
        <v>1790</v>
      </c>
      <c r="J13" s="1461" t="s">
        <v>1790</v>
      </c>
      <c r="K13" s="1461" t="s">
        <v>1790</v>
      </c>
      <c r="L13" s="1461" t="s">
        <v>1790</v>
      </c>
      <c r="M13" s="1461" t="s">
        <v>1790</v>
      </c>
      <c r="N13" s="1489" t="s">
        <v>1790</v>
      </c>
      <c r="O13" s="1489" t="s">
        <v>1790</v>
      </c>
      <c r="P13" s="1489" t="s">
        <v>1790</v>
      </c>
      <c r="Q13" s="1489" t="s">
        <v>1790</v>
      </c>
      <c r="R13" s="1489" t="s">
        <v>1790</v>
      </c>
      <c r="S13" s="1489" t="s">
        <v>1790</v>
      </c>
      <c r="T13" s="1489" t="s">
        <v>1790</v>
      </c>
      <c r="U13" s="1489" t="s">
        <v>1790</v>
      </c>
      <c r="V13" s="1489" t="s">
        <v>1790</v>
      </c>
      <c r="W13" s="1489" t="s">
        <v>1790</v>
      </c>
      <c r="X13" s="1489" t="s">
        <v>1790</v>
      </c>
      <c r="Y13" s="1489" t="s">
        <v>1790</v>
      </c>
      <c r="Z13" s="1489" t="s">
        <v>1790</v>
      </c>
      <c r="AA13" s="1489" t="s">
        <v>1790</v>
      </c>
      <c r="AB13" s="1489" t="s">
        <v>1790</v>
      </c>
      <c r="AC13" s="1489" t="s">
        <v>1790</v>
      </c>
      <c r="AD13" s="1489" t="s">
        <v>1790</v>
      </c>
      <c r="AE13" s="1489" t="s">
        <v>1790</v>
      </c>
      <c r="AF13" s="1489" t="s">
        <v>1790</v>
      </c>
      <c r="AG13" s="1489" t="s">
        <v>1790</v>
      </c>
      <c r="AH13" s="1489" t="s">
        <v>1790</v>
      </c>
      <c r="AI13" s="1489" t="s">
        <v>1790</v>
      </c>
      <c r="AJ13" s="1489" t="s">
        <v>1790</v>
      </c>
      <c r="AK13" s="1489" t="s">
        <v>1790</v>
      </c>
      <c r="AL13" s="1489" t="s">
        <v>1790</v>
      </c>
      <c r="AM13" s="1489" t="s">
        <v>1790</v>
      </c>
      <c r="AN13" s="1489" t="s">
        <v>1790</v>
      </c>
      <c r="AO13" s="1489" t="s">
        <v>1790</v>
      </c>
      <c r="AP13" s="1489" t="s">
        <v>1790</v>
      </c>
      <c r="AQ13" s="1489" t="s">
        <v>1790</v>
      </c>
      <c r="AR13" s="1489" t="s">
        <v>1790</v>
      </c>
      <c r="AS13" s="1489" t="s">
        <v>1790</v>
      </c>
      <c r="AT13" s="1489" t="s">
        <v>1790</v>
      </c>
      <c r="AU13" s="1489" t="s">
        <v>1790</v>
      </c>
      <c r="AV13" s="1489" t="s">
        <v>1790</v>
      </c>
      <c r="AW13" s="1489" t="s">
        <v>1790</v>
      </c>
      <c r="AX13" s="1489" t="s">
        <v>1790</v>
      </c>
      <c r="AY13" s="1489" t="s">
        <v>1790</v>
      </c>
      <c r="AZ13" s="1489" t="s">
        <v>1790</v>
      </c>
      <c r="BA13" s="1489" t="s">
        <v>1790</v>
      </c>
      <c r="BB13" s="1489" t="s">
        <v>1790</v>
      </c>
      <c r="BC13" s="1489" t="s">
        <v>1790</v>
      </c>
      <c r="BD13" s="1489" t="s">
        <v>1790</v>
      </c>
      <c r="BE13" s="1489" t="s">
        <v>1790</v>
      </c>
      <c r="BF13" s="1489" t="s">
        <v>1790</v>
      </c>
      <c r="BG13" s="1489" t="s">
        <v>1790</v>
      </c>
      <c r="BH13" s="1489" t="s">
        <v>1790</v>
      </c>
      <c r="BI13" s="1489" t="s">
        <v>1790</v>
      </c>
      <c r="BJ13" s="1489" t="s">
        <v>1790</v>
      </c>
      <c r="BK13" s="1489" t="s">
        <v>1790</v>
      </c>
      <c r="BL13" s="1489" t="s">
        <v>1790</v>
      </c>
      <c r="BM13" s="1489" t="s">
        <v>1790</v>
      </c>
      <c r="BN13" s="1489" t="s">
        <v>1790</v>
      </c>
      <c r="BO13" s="1489" t="s">
        <v>1790</v>
      </c>
      <c r="BP13" s="1489" t="s">
        <v>1790</v>
      </c>
      <c r="BQ13" s="1489" t="s">
        <v>1790</v>
      </c>
      <c r="BR13" s="1489" t="s">
        <v>1790</v>
      </c>
      <c r="BS13" s="1489" t="s">
        <v>1790</v>
      </c>
      <c r="BT13" s="1489" t="s">
        <v>1790</v>
      </c>
      <c r="BU13" s="1489" t="s">
        <v>1790</v>
      </c>
      <c r="BV13" s="1489" t="s">
        <v>1790</v>
      </c>
      <c r="BW13" s="1489" t="s">
        <v>1790</v>
      </c>
      <c r="BX13" s="1489" t="s">
        <v>1790</v>
      </c>
      <c r="BY13" s="1489" t="s">
        <v>1790</v>
      </c>
      <c r="BZ13" s="1489" t="s">
        <v>1790</v>
      </c>
      <c r="CA13" s="1489" t="s">
        <v>1790</v>
      </c>
      <c r="CB13" s="1489" t="s">
        <v>1790</v>
      </c>
      <c r="CC13" s="1489" t="s">
        <v>1790</v>
      </c>
      <c r="CD13" s="1489" t="s">
        <v>1790</v>
      </c>
      <c r="CE13" s="1489" t="s">
        <v>1790</v>
      </c>
      <c r="CF13" s="1489" t="s">
        <v>1790</v>
      </c>
      <c r="CG13" s="1489" t="s">
        <v>1790</v>
      </c>
      <c r="CH13" s="1489" t="s">
        <v>1790</v>
      </c>
      <c r="CI13" s="1489" t="s">
        <v>1790</v>
      </c>
      <c r="CJ13" s="1489" t="s">
        <v>1790</v>
      </c>
      <c r="CK13" s="1489" t="s">
        <v>1790</v>
      </c>
      <c r="CL13" s="1489" t="s">
        <v>1790</v>
      </c>
      <c r="CM13" s="1489" t="s">
        <v>1790</v>
      </c>
      <c r="CN13" s="1489" t="s">
        <v>1790</v>
      </c>
      <c r="CO13" s="1489" t="s">
        <v>1790</v>
      </c>
      <c r="CP13" s="1490" t="s">
        <v>1790</v>
      </c>
      <c r="CQ13" s="1488" t="s">
        <v>1790</v>
      </c>
      <c r="CR13" s="1488" t="s">
        <v>1790</v>
      </c>
      <c r="CS13" s="1488" t="s">
        <v>1790</v>
      </c>
      <c r="CT13" s="1488" t="s">
        <v>1790</v>
      </c>
      <c r="CU13" s="1488" t="s">
        <v>1790</v>
      </c>
      <c r="CV13" s="1488" t="s">
        <v>1790</v>
      </c>
      <c r="CW13" s="1488" t="s">
        <v>1790</v>
      </c>
      <c r="CX13" s="1488" t="s">
        <v>1790</v>
      </c>
      <c r="CY13" s="1488" t="s">
        <v>1790</v>
      </c>
      <c r="CZ13" s="1488" t="s">
        <v>1790</v>
      </c>
      <c r="DA13" s="1488" t="s">
        <v>1790</v>
      </c>
      <c r="DB13" s="1488" t="s">
        <v>1790</v>
      </c>
      <c r="DC13" s="1488" t="s">
        <v>1790</v>
      </c>
      <c r="DD13" s="1488" t="s">
        <v>1790</v>
      </c>
      <c r="DE13" s="1488" t="s">
        <v>1790</v>
      </c>
      <c r="DF13" s="1488" t="s">
        <v>1790</v>
      </c>
      <c r="DG13" s="1488" t="s">
        <v>1790</v>
      </c>
      <c r="DH13" s="1488" t="s">
        <v>1790</v>
      </c>
      <c r="DI13" s="1488" t="s">
        <v>1790</v>
      </c>
      <c r="DJ13" s="1488" t="s">
        <v>1790</v>
      </c>
      <c r="DK13" s="1488" t="s">
        <v>1790</v>
      </c>
      <c r="DL13" s="1488" t="s">
        <v>1790</v>
      </c>
      <c r="DM13" s="1488" t="s">
        <v>1790</v>
      </c>
      <c r="DN13" s="1488" t="s">
        <v>1790</v>
      </c>
      <c r="DO13" s="1488" t="s">
        <v>1790</v>
      </c>
      <c r="DP13" s="1488" t="s">
        <v>1790</v>
      </c>
      <c r="DQ13" s="1488" t="s">
        <v>1790</v>
      </c>
      <c r="DR13" s="1488" t="s">
        <v>1790</v>
      </c>
      <c r="DS13" s="1488" t="s">
        <v>1790</v>
      </c>
      <c r="DT13" s="1233" t="s">
        <v>1790</v>
      </c>
      <c r="DU13" s="1233" t="s">
        <v>1790</v>
      </c>
      <c r="DV13" s="1233" t="s">
        <v>1790</v>
      </c>
      <c r="DW13" s="1233" t="s">
        <v>1790</v>
      </c>
      <c r="DX13" s="1233" t="s">
        <v>1790</v>
      </c>
      <c r="DY13" s="1233" t="s">
        <v>1790</v>
      </c>
    </row>
    <row r="14" spans="1:129" ht="14.4" thickBot="1" x14ac:dyDescent="0.3">
      <c r="B14" s="1740"/>
      <c r="C14" s="1485" t="s">
        <v>2229</v>
      </c>
      <c r="D14" s="1425" t="s">
        <v>2230</v>
      </c>
      <c r="E14" s="1267" t="s">
        <v>814</v>
      </c>
      <c r="F14" s="1424" t="s">
        <v>1790</v>
      </c>
      <c r="G14" s="1424" t="s">
        <v>1790</v>
      </c>
      <c r="H14" s="1425" t="s">
        <v>84</v>
      </c>
      <c r="I14" s="1460" t="s">
        <v>1790</v>
      </c>
      <c r="J14" s="1461" t="s">
        <v>1790</v>
      </c>
      <c r="K14" s="1461" t="s">
        <v>1790</v>
      </c>
      <c r="L14" s="1461" t="s">
        <v>1790</v>
      </c>
      <c r="M14" s="1461" t="s">
        <v>1790</v>
      </c>
      <c r="N14" s="1489" t="s">
        <v>1790</v>
      </c>
      <c r="O14" s="1489" t="s">
        <v>1790</v>
      </c>
      <c r="P14" s="1489">
        <v>2.6906835528019323E-2</v>
      </c>
      <c r="Q14" s="1489">
        <v>7.7990827617447314E-2</v>
      </c>
      <c r="R14" s="1489">
        <v>0.12558909439202467</v>
      </c>
      <c r="S14" s="1489">
        <v>0.16987896825974352</v>
      </c>
      <c r="T14" s="1489">
        <v>0.21102977423570626</v>
      </c>
      <c r="U14" s="1489">
        <v>0.24611710157455841</v>
      </c>
      <c r="V14" s="1489">
        <v>0.27560834234813303</v>
      </c>
      <c r="W14" s="1489">
        <v>0.30282355908989894</v>
      </c>
      <c r="X14" s="1489">
        <v>0.32788296106602977</v>
      </c>
      <c r="Y14" s="1489">
        <v>0.35090123019606784</v>
      </c>
      <c r="Z14" s="1489">
        <v>0.370981246815069</v>
      </c>
      <c r="AA14" s="1489">
        <v>0.38832944734985531</v>
      </c>
      <c r="AB14" s="1489">
        <v>0.40408010380557924</v>
      </c>
      <c r="AC14" s="1489">
        <v>0.41832142409642564</v>
      </c>
      <c r="AD14" s="1489">
        <v>0.43113747725643259</v>
      </c>
      <c r="AE14" s="1489">
        <v>0.44260837249353752</v>
      </c>
      <c r="AF14" s="1489">
        <v>0.4528104308667088</v>
      </c>
      <c r="AG14" s="1489">
        <v>0.46181634988032361</v>
      </c>
      <c r="AH14" s="1489">
        <v>0.46969536127849987</v>
      </c>
      <c r="AI14" s="1489">
        <v>0.4765133823110656</v>
      </c>
      <c r="AJ14" s="1489">
        <v>0.4823331607322513</v>
      </c>
      <c r="AK14" s="1489">
        <v>0.48721441378300029</v>
      </c>
      <c r="AL14" s="1489">
        <v>0.49121396139798784</v>
      </c>
      <c r="AM14" s="1489">
        <v>0.49438585386901385</v>
      </c>
      <c r="AN14" s="1489">
        <v>0.49678149418737516</v>
      </c>
      <c r="AO14" s="1489">
        <v>0.49844975527909885</v>
      </c>
      <c r="AP14" s="1489">
        <v>0.49943709233854644</v>
      </c>
      <c r="AQ14" s="1489">
        <v>0.49978765045783319</v>
      </c>
      <c r="AR14" s="1489">
        <v>0.49954336774176139</v>
      </c>
      <c r="AS14" s="1489">
        <v>0.4987440740905158</v>
      </c>
      <c r="AT14" s="1489">
        <v>0.4998422828437748</v>
      </c>
      <c r="AU14" s="1489">
        <v>0.50045341556005318</v>
      </c>
      <c r="AV14" s="1489">
        <v>0.500604913950358</v>
      </c>
      <c r="AW14" s="1489">
        <v>0.50032303438371595</v>
      </c>
      <c r="AX14" s="1489">
        <v>0.49963289365642083</v>
      </c>
      <c r="AY14" s="1489">
        <v>0.49855851310067967</v>
      </c>
      <c r="AZ14" s="1489">
        <v>0.49712286109056392</v>
      </c>
      <c r="BA14" s="1489">
        <v>0.49534789400120816</v>
      </c>
      <c r="BB14" s="1489">
        <v>0.49325459567529939</v>
      </c>
      <c r="BC14" s="1489">
        <v>0.49086301544906086</v>
      </c>
      <c r="BD14" s="1489">
        <v>0.48819230478816644</v>
      </c>
      <c r="BE14" s="1489">
        <v>0.4852607525823</v>
      </c>
      <c r="BF14" s="1489">
        <v>0.48208581914541587</v>
      </c>
      <c r="BG14" s="1489">
        <v>0.4786841689671566</v>
      </c>
      <c r="BH14" s="1489">
        <v>0.47507170225933354</v>
      </c>
      <c r="BI14" s="1489">
        <v>0.47126358533987234</v>
      </c>
      <c r="BJ14" s="1489">
        <v>0.46727427989518644</v>
      </c>
      <c r="BK14" s="1489">
        <v>0.46311757116053526</v>
      </c>
      <c r="BL14" s="1489">
        <v>0.45880659505657101</v>
      </c>
      <c r="BM14" s="1489">
        <v>0.45435386431897518</v>
      </c>
      <c r="BN14" s="1489">
        <v>0.44977129365681795</v>
      </c>
      <c r="BO14" s="1489">
        <v>0.44507022397404994</v>
      </c>
      <c r="BP14" s="1489">
        <v>0.44026144568736464</v>
      </c>
      <c r="BQ14" s="1489">
        <v>0.43535522117251485</v>
      </c>
      <c r="BR14" s="1489">
        <v>0.43036130637007819</v>
      </c>
      <c r="BS14" s="1489">
        <v>0.42528897158058859</v>
      </c>
      <c r="BT14" s="1489">
        <v>0.42014702147792832</v>
      </c>
      <c r="BU14" s="1489">
        <v>0.41494381436887895</v>
      </c>
      <c r="BV14" s="1489">
        <v>0.40968728072576349</v>
      </c>
      <c r="BW14" s="1489">
        <v>0.40438494101818623</v>
      </c>
      <c r="BX14" s="1489">
        <v>0.39904392286897916</v>
      </c>
      <c r="BY14" s="1489">
        <v>0.39367097755859276</v>
      </c>
      <c r="BZ14" s="1489">
        <v>0.38827249590133067</v>
      </c>
      <c r="CA14" s="1489">
        <v>0.38285452351602284</v>
      </c>
      <c r="CB14" s="1489">
        <v>0.3774227755129384</v>
      </c>
      <c r="CC14" s="1489">
        <v>0.37198265061799435</v>
      </c>
      <c r="CD14" s="1489">
        <v>0.36653924475457633</v>
      </c>
      <c r="CE14" s="1489">
        <v>0.36109736410258542</v>
      </c>
      <c r="CF14" s="1489">
        <v>0.35566153765364278</v>
      </c>
      <c r="CG14" s="1489">
        <v>0.35023602928072262</v>
      </c>
      <c r="CH14" s="1489">
        <v>0.34482484933984914</v>
      </c>
      <c r="CI14" s="1489">
        <v>0.33943176582087514</v>
      </c>
      <c r="CJ14" s="1489">
        <v>0.33406031506377015</v>
      </c>
      <c r="CK14" s="1489">
        <v>0.32871381205626488</v>
      </c>
      <c r="CL14" s="1489">
        <v>0.32339536032815103</v>
      </c>
      <c r="CM14" s="1489">
        <v>0.31965960712263919</v>
      </c>
      <c r="CN14" s="1489">
        <v>0.31591370305604688</v>
      </c>
      <c r="CO14" s="1489">
        <v>0.31216036563213029</v>
      </c>
      <c r="CP14" s="1490">
        <v>0.30840218583207168</v>
      </c>
      <c r="CQ14" s="1488">
        <v>0.30464163266971245</v>
      </c>
      <c r="CR14" s="1488" t="s">
        <v>1790</v>
      </c>
      <c r="CS14" s="1488" t="s">
        <v>1790</v>
      </c>
      <c r="CT14" s="1488" t="s">
        <v>1790</v>
      </c>
      <c r="CU14" s="1488" t="s">
        <v>1790</v>
      </c>
      <c r="CV14" s="1488" t="s">
        <v>1790</v>
      </c>
      <c r="CW14" s="1488" t="s">
        <v>1790</v>
      </c>
      <c r="CX14" s="1488" t="s">
        <v>1790</v>
      </c>
      <c r="CY14" s="1488" t="s">
        <v>1790</v>
      </c>
      <c r="CZ14" s="1488" t="s">
        <v>1790</v>
      </c>
      <c r="DA14" s="1488" t="s">
        <v>1790</v>
      </c>
      <c r="DB14" s="1488" t="s">
        <v>1790</v>
      </c>
      <c r="DC14" s="1488" t="s">
        <v>1790</v>
      </c>
      <c r="DD14" s="1488" t="s">
        <v>1790</v>
      </c>
      <c r="DE14" s="1488" t="s">
        <v>1790</v>
      </c>
      <c r="DF14" s="1488" t="s">
        <v>1790</v>
      </c>
      <c r="DG14" s="1488" t="s">
        <v>1790</v>
      </c>
      <c r="DH14" s="1488" t="s">
        <v>1790</v>
      </c>
      <c r="DI14" s="1488" t="s">
        <v>1790</v>
      </c>
      <c r="DJ14" s="1488" t="s">
        <v>1790</v>
      </c>
      <c r="DK14" s="1488" t="s">
        <v>1790</v>
      </c>
      <c r="DL14" s="1488" t="s">
        <v>1790</v>
      </c>
      <c r="DM14" s="1488" t="s">
        <v>1790</v>
      </c>
      <c r="DN14" s="1488" t="s">
        <v>1790</v>
      </c>
      <c r="DO14" s="1488" t="s">
        <v>1790</v>
      </c>
      <c r="DP14" s="1488" t="s">
        <v>1790</v>
      </c>
      <c r="DQ14" s="1488" t="s">
        <v>1790</v>
      </c>
      <c r="DR14" s="1488" t="s">
        <v>1790</v>
      </c>
      <c r="DS14" s="1488" t="s">
        <v>1790</v>
      </c>
      <c r="DT14" s="1233" t="s">
        <v>1790</v>
      </c>
      <c r="DU14" s="1233" t="s">
        <v>1790</v>
      </c>
      <c r="DV14" s="1233" t="s">
        <v>1790</v>
      </c>
      <c r="DW14" s="1233" t="s">
        <v>1790</v>
      </c>
      <c r="DX14" s="1233" t="s">
        <v>1790</v>
      </c>
      <c r="DY14" s="1233" t="s">
        <v>1790</v>
      </c>
    </row>
    <row r="15" spans="1:129" ht="14.4" thickBot="1" x14ac:dyDescent="0.3">
      <c r="B15" s="1740"/>
      <c r="C15" s="1485" t="s">
        <v>2229</v>
      </c>
      <c r="D15" s="1425" t="s">
        <v>2230</v>
      </c>
      <c r="E15" s="1267" t="s">
        <v>815</v>
      </c>
      <c r="F15" s="1424" t="s">
        <v>1790</v>
      </c>
      <c r="G15" s="1424" t="s">
        <v>1790</v>
      </c>
      <c r="H15" s="1425" t="s">
        <v>84</v>
      </c>
      <c r="I15" s="1724">
        <f>IF(SUM(I14:CU14)&lt;&gt;0,SUM(I14:CU14),"")</f>
        <v>32.332283816284217</v>
      </c>
      <c r="J15" s="1725"/>
      <c r="K15" s="1725"/>
      <c r="L15" s="1725"/>
      <c r="M15" s="1726"/>
      <c r="N15" s="1489" t="s">
        <v>1790</v>
      </c>
      <c r="O15" s="1489" t="s">
        <v>1790</v>
      </c>
      <c r="P15" s="1489" t="s">
        <v>1790</v>
      </c>
      <c r="Q15" s="1489" t="s">
        <v>1790</v>
      </c>
      <c r="R15" s="1489" t="s">
        <v>1790</v>
      </c>
      <c r="S15" s="1489" t="s">
        <v>1790</v>
      </c>
      <c r="T15" s="1489" t="s">
        <v>1790</v>
      </c>
      <c r="U15" s="1489" t="s">
        <v>1790</v>
      </c>
      <c r="V15" s="1489" t="s">
        <v>1790</v>
      </c>
      <c r="W15" s="1489" t="s">
        <v>1790</v>
      </c>
      <c r="X15" s="1489" t="s">
        <v>1790</v>
      </c>
      <c r="Y15" s="1489" t="s">
        <v>1790</v>
      </c>
      <c r="Z15" s="1489" t="s">
        <v>1790</v>
      </c>
      <c r="AA15" s="1489" t="s">
        <v>1790</v>
      </c>
      <c r="AB15" s="1489" t="s">
        <v>1790</v>
      </c>
      <c r="AC15" s="1489" t="s">
        <v>1790</v>
      </c>
      <c r="AD15" s="1489" t="s">
        <v>1790</v>
      </c>
      <c r="AE15" s="1489" t="s">
        <v>1790</v>
      </c>
      <c r="AF15" s="1489" t="s">
        <v>1790</v>
      </c>
      <c r="AG15" s="1489" t="s">
        <v>1790</v>
      </c>
      <c r="AH15" s="1489" t="s">
        <v>1790</v>
      </c>
      <c r="AI15" s="1489" t="s">
        <v>1790</v>
      </c>
      <c r="AJ15" s="1489" t="s">
        <v>1790</v>
      </c>
      <c r="AK15" s="1489" t="s">
        <v>1790</v>
      </c>
      <c r="AL15" s="1489" t="s">
        <v>1790</v>
      </c>
      <c r="AM15" s="1489" t="s">
        <v>1790</v>
      </c>
      <c r="AN15" s="1489" t="s">
        <v>1790</v>
      </c>
      <c r="AO15" s="1489" t="s">
        <v>1790</v>
      </c>
      <c r="AP15" s="1489" t="s">
        <v>1790</v>
      </c>
      <c r="AQ15" s="1489" t="s">
        <v>1790</v>
      </c>
      <c r="AR15" s="1489" t="s">
        <v>1790</v>
      </c>
      <c r="AS15" s="1489" t="s">
        <v>1790</v>
      </c>
      <c r="AT15" s="1489" t="s">
        <v>1790</v>
      </c>
      <c r="AU15" s="1489" t="s">
        <v>1790</v>
      </c>
      <c r="AV15" s="1489" t="s">
        <v>1790</v>
      </c>
      <c r="AW15" s="1489" t="s">
        <v>1790</v>
      </c>
      <c r="AX15" s="1489" t="s">
        <v>1790</v>
      </c>
      <c r="AY15" s="1489" t="s">
        <v>1790</v>
      </c>
      <c r="AZ15" s="1489" t="s">
        <v>1790</v>
      </c>
      <c r="BA15" s="1489" t="s">
        <v>1790</v>
      </c>
      <c r="BB15" s="1489" t="s">
        <v>1790</v>
      </c>
      <c r="BC15" s="1489" t="s">
        <v>1790</v>
      </c>
      <c r="BD15" s="1489" t="s">
        <v>1790</v>
      </c>
      <c r="BE15" s="1489" t="s">
        <v>1790</v>
      </c>
      <c r="BF15" s="1489" t="s">
        <v>1790</v>
      </c>
      <c r="BG15" s="1489" t="s">
        <v>1790</v>
      </c>
      <c r="BH15" s="1489" t="s">
        <v>1790</v>
      </c>
      <c r="BI15" s="1489" t="s">
        <v>1790</v>
      </c>
      <c r="BJ15" s="1489" t="s">
        <v>1790</v>
      </c>
      <c r="BK15" s="1489" t="s">
        <v>1790</v>
      </c>
      <c r="BL15" s="1489" t="s">
        <v>1790</v>
      </c>
      <c r="BM15" s="1489" t="s">
        <v>1790</v>
      </c>
      <c r="BN15" s="1489" t="s">
        <v>1790</v>
      </c>
      <c r="BO15" s="1489" t="s">
        <v>1790</v>
      </c>
      <c r="BP15" s="1489" t="s">
        <v>1790</v>
      </c>
      <c r="BQ15" s="1489" t="s">
        <v>1790</v>
      </c>
      <c r="BR15" s="1489" t="s">
        <v>1790</v>
      </c>
      <c r="BS15" s="1489" t="s">
        <v>1790</v>
      </c>
      <c r="BT15" s="1489" t="s">
        <v>1790</v>
      </c>
      <c r="BU15" s="1489" t="s">
        <v>1790</v>
      </c>
      <c r="BV15" s="1489" t="s">
        <v>1790</v>
      </c>
      <c r="BW15" s="1489" t="s">
        <v>1790</v>
      </c>
      <c r="BX15" s="1489" t="s">
        <v>1790</v>
      </c>
      <c r="BY15" s="1489" t="s">
        <v>1790</v>
      </c>
      <c r="BZ15" s="1489" t="s">
        <v>1790</v>
      </c>
      <c r="CA15" s="1489" t="s">
        <v>1790</v>
      </c>
      <c r="CB15" s="1489" t="s">
        <v>1790</v>
      </c>
      <c r="CC15" s="1489" t="s">
        <v>1790</v>
      </c>
      <c r="CD15" s="1489" t="s">
        <v>1790</v>
      </c>
      <c r="CE15" s="1489" t="s">
        <v>1790</v>
      </c>
      <c r="CF15" s="1489" t="s">
        <v>1790</v>
      </c>
      <c r="CG15" s="1489" t="s">
        <v>1790</v>
      </c>
      <c r="CH15" s="1489" t="s">
        <v>1790</v>
      </c>
      <c r="CI15" s="1489" t="s">
        <v>1790</v>
      </c>
      <c r="CJ15" s="1489" t="s">
        <v>1790</v>
      </c>
      <c r="CK15" s="1489" t="s">
        <v>1790</v>
      </c>
      <c r="CL15" s="1489" t="s">
        <v>1790</v>
      </c>
      <c r="CM15" s="1489" t="s">
        <v>1790</v>
      </c>
      <c r="CN15" s="1489" t="s">
        <v>1790</v>
      </c>
      <c r="CO15" s="1489" t="s">
        <v>1790</v>
      </c>
      <c r="CP15" s="1490" t="s">
        <v>1790</v>
      </c>
      <c r="CQ15" s="1488" t="s">
        <v>1790</v>
      </c>
      <c r="CR15" s="1488" t="s">
        <v>1790</v>
      </c>
      <c r="CS15" s="1488" t="s">
        <v>1790</v>
      </c>
      <c r="CT15" s="1488" t="s">
        <v>1790</v>
      </c>
      <c r="CU15" s="1488" t="s">
        <v>1790</v>
      </c>
      <c r="CV15" s="1488" t="s">
        <v>1790</v>
      </c>
      <c r="CW15" s="1488" t="s">
        <v>1790</v>
      </c>
      <c r="CX15" s="1488" t="s">
        <v>1790</v>
      </c>
      <c r="CY15" s="1488" t="s">
        <v>1790</v>
      </c>
      <c r="CZ15" s="1488" t="s">
        <v>1790</v>
      </c>
      <c r="DA15" s="1488" t="s">
        <v>1790</v>
      </c>
      <c r="DB15" s="1488" t="s">
        <v>1790</v>
      </c>
      <c r="DC15" s="1488" t="s">
        <v>1790</v>
      </c>
      <c r="DD15" s="1488" t="s">
        <v>1790</v>
      </c>
      <c r="DE15" s="1488" t="s">
        <v>1790</v>
      </c>
      <c r="DF15" s="1488" t="s">
        <v>1790</v>
      </c>
      <c r="DG15" s="1488" t="s">
        <v>1790</v>
      </c>
      <c r="DH15" s="1488" t="s">
        <v>1790</v>
      </c>
      <c r="DI15" s="1488" t="s">
        <v>1790</v>
      </c>
      <c r="DJ15" s="1488" t="s">
        <v>1790</v>
      </c>
      <c r="DK15" s="1488" t="s">
        <v>1790</v>
      </c>
      <c r="DL15" s="1488" t="s">
        <v>1790</v>
      </c>
      <c r="DM15" s="1488" t="s">
        <v>1790</v>
      </c>
      <c r="DN15" s="1488" t="s">
        <v>1790</v>
      </c>
      <c r="DO15" s="1488" t="s">
        <v>1790</v>
      </c>
      <c r="DP15" s="1488" t="s">
        <v>1790</v>
      </c>
      <c r="DQ15" s="1488" t="s">
        <v>1790</v>
      </c>
      <c r="DR15" s="1488" t="s">
        <v>1790</v>
      </c>
      <c r="DS15" s="1488" t="s">
        <v>1790</v>
      </c>
      <c r="DT15" s="1233" t="s">
        <v>1790</v>
      </c>
      <c r="DU15" s="1233" t="s">
        <v>1790</v>
      </c>
      <c r="DV15" s="1233" t="s">
        <v>1790</v>
      </c>
      <c r="DW15" s="1233" t="s">
        <v>1790</v>
      </c>
      <c r="DX15" s="1233" t="s">
        <v>1790</v>
      </c>
      <c r="DY15" s="1233" t="s">
        <v>1790</v>
      </c>
    </row>
    <row r="16" spans="1:129" x14ac:dyDescent="0.25">
      <c r="B16" s="1740"/>
      <c r="C16" s="1485" t="s">
        <v>2278</v>
      </c>
      <c r="D16" s="1425" t="s">
        <v>2279</v>
      </c>
      <c r="E16" s="1267" t="s">
        <v>810</v>
      </c>
      <c r="F16" s="1424" t="s">
        <v>1790</v>
      </c>
      <c r="G16" s="1424" t="s">
        <v>1790</v>
      </c>
      <c r="H16" s="1425" t="s">
        <v>84</v>
      </c>
      <c r="I16" s="1460" t="s">
        <v>1790</v>
      </c>
      <c r="J16" s="1461" t="s">
        <v>1790</v>
      </c>
      <c r="K16" s="1461" t="s">
        <v>1790</v>
      </c>
      <c r="L16" s="1461" t="s">
        <v>1790</v>
      </c>
      <c r="M16" s="1461" t="s">
        <v>1790</v>
      </c>
      <c r="N16" s="1489" t="s">
        <v>1790</v>
      </c>
      <c r="O16" s="1489" t="s">
        <v>1790</v>
      </c>
      <c r="P16" s="1489">
        <v>2.7178</v>
      </c>
      <c r="Q16" s="1489">
        <v>2.7178</v>
      </c>
      <c r="R16" s="1489">
        <v>2.6938</v>
      </c>
      <c r="S16" s="1489">
        <v>2.6938</v>
      </c>
      <c r="T16" s="1489">
        <v>2.6938</v>
      </c>
      <c r="U16" s="1489">
        <v>2.3389357500000001</v>
      </c>
      <c r="V16" s="1489">
        <v>2.3389357500000001</v>
      </c>
      <c r="W16" s="1489">
        <v>2.3389357500000001</v>
      </c>
      <c r="X16" s="1489">
        <v>2.3389357500000001</v>
      </c>
      <c r="Y16" s="1489">
        <v>2.3389357500000001</v>
      </c>
      <c r="Z16" s="1489">
        <v>1.623786</v>
      </c>
      <c r="AA16" s="1489">
        <v>1.623786</v>
      </c>
      <c r="AB16" s="1489">
        <v>1.623786</v>
      </c>
      <c r="AC16" s="1489">
        <v>1.623786</v>
      </c>
      <c r="AD16" s="1489">
        <v>1.623786</v>
      </c>
      <c r="AE16" s="1489">
        <v>1.623786</v>
      </c>
      <c r="AF16" s="1489">
        <v>1.623786</v>
      </c>
      <c r="AG16" s="1489">
        <v>1.623786</v>
      </c>
      <c r="AH16" s="1489">
        <v>1.623786</v>
      </c>
      <c r="AI16" s="1489">
        <v>1.623786</v>
      </c>
      <c r="AJ16" s="1489">
        <v>1.623786</v>
      </c>
      <c r="AK16" s="1489">
        <v>1.623786</v>
      </c>
      <c r="AL16" s="1489">
        <v>1.623786</v>
      </c>
      <c r="AM16" s="1489">
        <v>1.623786</v>
      </c>
      <c r="AN16" s="1489">
        <v>1.623786</v>
      </c>
      <c r="AO16" s="1489">
        <v>1.623786</v>
      </c>
      <c r="AP16" s="1489">
        <v>1.623786</v>
      </c>
      <c r="AQ16" s="1489">
        <v>1.623786</v>
      </c>
      <c r="AR16" s="1489">
        <v>1.623786</v>
      </c>
      <c r="AS16" s="1489">
        <v>1.623786</v>
      </c>
      <c r="AT16" s="1489">
        <v>1.623786</v>
      </c>
      <c r="AU16" s="1489">
        <v>1.623786</v>
      </c>
      <c r="AV16" s="1489">
        <v>1.623786</v>
      </c>
      <c r="AW16" s="1489">
        <v>1.623786</v>
      </c>
      <c r="AX16" s="1489">
        <v>1.623786</v>
      </c>
      <c r="AY16" s="1489">
        <v>1.623786</v>
      </c>
      <c r="AZ16" s="1489">
        <v>1.623786</v>
      </c>
      <c r="BA16" s="1489">
        <v>1.623786</v>
      </c>
      <c r="BB16" s="1489">
        <v>1.623786</v>
      </c>
      <c r="BC16" s="1489">
        <v>1.623786</v>
      </c>
      <c r="BD16" s="1489">
        <v>1.623786</v>
      </c>
      <c r="BE16" s="1489">
        <v>1.623786</v>
      </c>
      <c r="BF16" s="1489">
        <v>1.623786</v>
      </c>
      <c r="BG16" s="1489">
        <v>1.623786</v>
      </c>
      <c r="BH16" s="1489">
        <v>1.623786</v>
      </c>
      <c r="BI16" s="1489">
        <v>1.623786</v>
      </c>
      <c r="BJ16" s="1489">
        <v>1.623786</v>
      </c>
      <c r="BK16" s="1489">
        <v>1.623786</v>
      </c>
      <c r="BL16" s="1489">
        <v>1.623786</v>
      </c>
      <c r="BM16" s="1489">
        <v>1.623786</v>
      </c>
      <c r="BN16" s="1489">
        <v>1.623786</v>
      </c>
      <c r="BO16" s="1489">
        <v>1.623786</v>
      </c>
      <c r="BP16" s="1489">
        <v>1.623786</v>
      </c>
      <c r="BQ16" s="1489">
        <v>1.623786</v>
      </c>
      <c r="BR16" s="1489">
        <v>1.623786</v>
      </c>
      <c r="BS16" s="1489">
        <v>1.623786</v>
      </c>
      <c r="BT16" s="1489">
        <v>1.623786</v>
      </c>
      <c r="BU16" s="1489">
        <v>1.623786</v>
      </c>
      <c r="BV16" s="1489">
        <v>1.623786</v>
      </c>
      <c r="BW16" s="1489">
        <v>1.623786</v>
      </c>
      <c r="BX16" s="1489">
        <v>1.623786</v>
      </c>
      <c r="BY16" s="1489">
        <v>1.623786</v>
      </c>
      <c r="BZ16" s="1489">
        <v>1.623786</v>
      </c>
      <c r="CA16" s="1489">
        <v>1.623786</v>
      </c>
      <c r="CB16" s="1489">
        <v>1.623786</v>
      </c>
      <c r="CC16" s="1489">
        <v>1.623786</v>
      </c>
      <c r="CD16" s="1489">
        <v>1.623786</v>
      </c>
      <c r="CE16" s="1489">
        <v>1.623786</v>
      </c>
      <c r="CF16" s="1489">
        <v>1.623786</v>
      </c>
      <c r="CG16" s="1489">
        <v>1.623786</v>
      </c>
      <c r="CH16" s="1489">
        <v>1.623786</v>
      </c>
      <c r="CI16" s="1489">
        <v>1.623786</v>
      </c>
      <c r="CJ16" s="1489">
        <v>1.623786</v>
      </c>
      <c r="CK16" s="1489">
        <v>1.623786</v>
      </c>
      <c r="CL16" s="1489">
        <v>1.623786</v>
      </c>
      <c r="CM16" s="1489">
        <v>1.623786</v>
      </c>
      <c r="CN16" s="1489">
        <v>1.623786</v>
      </c>
      <c r="CO16" s="1489">
        <v>1.623786</v>
      </c>
      <c r="CP16" s="1490">
        <v>1.623786</v>
      </c>
      <c r="CQ16" s="1488">
        <v>1.623786</v>
      </c>
      <c r="CR16" s="1488" t="s">
        <v>1790</v>
      </c>
      <c r="CS16" s="1488" t="s">
        <v>1790</v>
      </c>
      <c r="CT16" s="1488" t="s">
        <v>1790</v>
      </c>
      <c r="CU16" s="1488" t="s">
        <v>1790</v>
      </c>
      <c r="CV16" s="1488" t="s">
        <v>1790</v>
      </c>
      <c r="CW16" s="1488" t="s">
        <v>1790</v>
      </c>
      <c r="CX16" s="1488" t="s">
        <v>1790</v>
      </c>
      <c r="CY16" s="1488" t="s">
        <v>1790</v>
      </c>
      <c r="CZ16" s="1488" t="s">
        <v>1790</v>
      </c>
      <c r="DA16" s="1488" t="s">
        <v>1790</v>
      </c>
      <c r="DB16" s="1488" t="s">
        <v>1790</v>
      </c>
      <c r="DC16" s="1488" t="s">
        <v>1790</v>
      </c>
      <c r="DD16" s="1488" t="s">
        <v>1790</v>
      </c>
      <c r="DE16" s="1488" t="s">
        <v>1790</v>
      </c>
      <c r="DF16" s="1488" t="s">
        <v>1790</v>
      </c>
      <c r="DG16" s="1488" t="s">
        <v>1790</v>
      </c>
      <c r="DH16" s="1488" t="s">
        <v>1790</v>
      </c>
      <c r="DI16" s="1488" t="s">
        <v>1790</v>
      </c>
      <c r="DJ16" s="1488" t="s">
        <v>1790</v>
      </c>
      <c r="DK16" s="1488" t="s">
        <v>1790</v>
      </c>
      <c r="DL16" s="1488" t="s">
        <v>1790</v>
      </c>
      <c r="DM16" s="1488" t="s">
        <v>1790</v>
      </c>
      <c r="DN16" s="1488" t="s">
        <v>1790</v>
      </c>
      <c r="DO16" s="1488" t="s">
        <v>1790</v>
      </c>
      <c r="DP16" s="1488" t="s">
        <v>1790</v>
      </c>
      <c r="DQ16" s="1488" t="s">
        <v>1790</v>
      </c>
      <c r="DR16" s="1488" t="s">
        <v>1790</v>
      </c>
      <c r="DS16" s="1488" t="s">
        <v>1790</v>
      </c>
      <c r="DT16" s="1233" t="s">
        <v>1790</v>
      </c>
      <c r="DU16" s="1233" t="s">
        <v>1790</v>
      </c>
      <c r="DV16" s="1233" t="s">
        <v>1790</v>
      </c>
      <c r="DW16" s="1233" t="s">
        <v>1790</v>
      </c>
      <c r="DX16" s="1233" t="s">
        <v>1790</v>
      </c>
      <c r="DY16" s="1233" t="s">
        <v>1790</v>
      </c>
    </row>
    <row r="17" spans="2:129" x14ac:dyDescent="0.25">
      <c r="B17" s="1740"/>
      <c r="C17" s="1485" t="s">
        <v>2278</v>
      </c>
      <c r="D17" s="1425" t="s">
        <v>2279</v>
      </c>
      <c r="E17" s="1267" t="s">
        <v>807</v>
      </c>
      <c r="F17" s="1424" t="s">
        <v>1790</v>
      </c>
      <c r="G17" s="1424" t="s">
        <v>1790</v>
      </c>
      <c r="H17" s="1425" t="s">
        <v>84</v>
      </c>
      <c r="I17" s="1460" t="s">
        <v>1790</v>
      </c>
      <c r="J17" s="1461" t="s">
        <v>1790</v>
      </c>
      <c r="K17" s="1461" t="s">
        <v>1790</v>
      </c>
      <c r="L17" s="1461" t="s">
        <v>1790</v>
      </c>
      <c r="M17" s="1461" t="s">
        <v>1790</v>
      </c>
      <c r="N17" s="1489" t="s">
        <v>1790</v>
      </c>
      <c r="O17" s="1489" t="s">
        <v>1790</v>
      </c>
      <c r="P17" s="1489" t="s">
        <v>1790</v>
      </c>
      <c r="Q17" s="1489" t="s">
        <v>1790</v>
      </c>
      <c r="R17" s="1489" t="s">
        <v>1790</v>
      </c>
      <c r="S17" s="1489" t="s">
        <v>1790</v>
      </c>
      <c r="T17" s="1489" t="s">
        <v>1790</v>
      </c>
      <c r="U17" s="1489" t="s">
        <v>1790</v>
      </c>
      <c r="V17" s="1489" t="s">
        <v>1790</v>
      </c>
      <c r="W17" s="1489" t="s">
        <v>1790</v>
      </c>
      <c r="X17" s="1489" t="s">
        <v>1790</v>
      </c>
      <c r="Y17" s="1489" t="s">
        <v>1790</v>
      </c>
      <c r="Z17" s="1489" t="s">
        <v>1790</v>
      </c>
      <c r="AA17" s="1489" t="s">
        <v>1790</v>
      </c>
      <c r="AB17" s="1489" t="s">
        <v>1790</v>
      </c>
      <c r="AC17" s="1489" t="s">
        <v>1790</v>
      </c>
      <c r="AD17" s="1489" t="s">
        <v>1790</v>
      </c>
      <c r="AE17" s="1489" t="s">
        <v>1790</v>
      </c>
      <c r="AF17" s="1489" t="s">
        <v>1790</v>
      </c>
      <c r="AG17" s="1489" t="s">
        <v>1790</v>
      </c>
      <c r="AH17" s="1489" t="s">
        <v>1790</v>
      </c>
      <c r="AI17" s="1489" t="s">
        <v>1790</v>
      </c>
      <c r="AJ17" s="1489" t="s">
        <v>1790</v>
      </c>
      <c r="AK17" s="1489" t="s">
        <v>1790</v>
      </c>
      <c r="AL17" s="1489" t="s">
        <v>1790</v>
      </c>
      <c r="AM17" s="1489" t="s">
        <v>1790</v>
      </c>
      <c r="AN17" s="1489" t="s">
        <v>1790</v>
      </c>
      <c r="AO17" s="1489" t="s">
        <v>1790</v>
      </c>
      <c r="AP17" s="1489" t="s">
        <v>1790</v>
      </c>
      <c r="AQ17" s="1489" t="s">
        <v>1790</v>
      </c>
      <c r="AR17" s="1489" t="s">
        <v>1790</v>
      </c>
      <c r="AS17" s="1489" t="s">
        <v>1790</v>
      </c>
      <c r="AT17" s="1489" t="s">
        <v>1790</v>
      </c>
      <c r="AU17" s="1489" t="s">
        <v>1790</v>
      </c>
      <c r="AV17" s="1489" t="s">
        <v>1790</v>
      </c>
      <c r="AW17" s="1489" t="s">
        <v>1790</v>
      </c>
      <c r="AX17" s="1489" t="s">
        <v>1790</v>
      </c>
      <c r="AY17" s="1489" t="s">
        <v>1790</v>
      </c>
      <c r="AZ17" s="1489" t="s">
        <v>1790</v>
      </c>
      <c r="BA17" s="1489" t="s">
        <v>1790</v>
      </c>
      <c r="BB17" s="1489" t="s">
        <v>1790</v>
      </c>
      <c r="BC17" s="1489" t="s">
        <v>1790</v>
      </c>
      <c r="BD17" s="1489" t="s">
        <v>1790</v>
      </c>
      <c r="BE17" s="1489" t="s">
        <v>1790</v>
      </c>
      <c r="BF17" s="1489" t="s">
        <v>1790</v>
      </c>
      <c r="BG17" s="1489" t="s">
        <v>1790</v>
      </c>
      <c r="BH17" s="1489" t="s">
        <v>1790</v>
      </c>
      <c r="BI17" s="1489" t="s">
        <v>1790</v>
      </c>
      <c r="BJ17" s="1489" t="s">
        <v>1790</v>
      </c>
      <c r="BK17" s="1489" t="s">
        <v>1790</v>
      </c>
      <c r="BL17" s="1489" t="s">
        <v>1790</v>
      </c>
      <c r="BM17" s="1489" t="s">
        <v>1790</v>
      </c>
      <c r="BN17" s="1489" t="s">
        <v>1790</v>
      </c>
      <c r="BO17" s="1489" t="s">
        <v>1790</v>
      </c>
      <c r="BP17" s="1489" t="s">
        <v>1790</v>
      </c>
      <c r="BQ17" s="1489" t="s">
        <v>1790</v>
      </c>
      <c r="BR17" s="1489" t="s">
        <v>1790</v>
      </c>
      <c r="BS17" s="1489" t="s">
        <v>1790</v>
      </c>
      <c r="BT17" s="1489" t="s">
        <v>1790</v>
      </c>
      <c r="BU17" s="1489" t="s">
        <v>1790</v>
      </c>
      <c r="BV17" s="1489" t="s">
        <v>1790</v>
      </c>
      <c r="BW17" s="1489" t="s">
        <v>1790</v>
      </c>
      <c r="BX17" s="1489" t="s">
        <v>1790</v>
      </c>
      <c r="BY17" s="1489" t="s">
        <v>1790</v>
      </c>
      <c r="BZ17" s="1489" t="s">
        <v>1790</v>
      </c>
      <c r="CA17" s="1489" t="s">
        <v>1790</v>
      </c>
      <c r="CB17" s="1489" t="s">
        <v>1790</v>
      </c>
      <c r="CC17" s="1489" t="s">
        <v>1790</v>
      </c>
      <c r="CD17" s="1489" t="s">
        <v>1790</v>
      </c>
      <c r="CE17" s="1489" t="s">
        <v>1790</v>
      </c>
      <c r="CF17" s="1489" t="s">
        <v>1790</v>
      </c>
      <c r="CG17" s="1489" t="s">
        <v>1790</v>
      </c>
      <c r="CH17" s="1489" t="s">
        <v>1790</v>
      </c>
      <c r="CI17" s="1489" t="s">
        <v>1790</v>
      </c>
      <c r="CJ17" s="1489" t="s">
        <v>1790</v>
      </c>
      <c r="CK17" s="1489" t="s">
        <v>1790</v>
      </c>
      <c r="CL17" s="1489" t="s">
        <v>1790</v>
      </c>
      <c r="CM17" s="1489" t="s">
        <v>1790</v>
      </c>
      <c r="CN17" s="1489" t="s">
        <v>1790</v>
      </c>
      <c r="CO17" s="1489" t="s">
        <v>1790</v>
      </c>
      <c r="CP17" s="1490" t="s">
        <v>1790</v>
      </c>
      <c r="CQ17" s="1488" t="s">
        <v>1790</v>
      </c>
      <c r="CR17" s="1488" t="s">
        <v>1790</v>
      </c>
      <c r="CS17" s="1488" t="s">
        <v>1790</v>
      </c>
      <c r="CT17" s="1488" t="s">
        <v>1790</v>
      </c>
      <c r="CU17" s="1488" t="s">
        <v>1790</v>
      </c>
      <c r="CV17" s="1488" t="s">
        <v>1790</v>
      </c>
      <c r="CW17" s="1488" t="s">
        <v>1790</v>
      </c>
      <c r="CX17" s="1488" t="s">
        <v>1790</v>
      </c>
      <c r="CY17" s="1488" t="s">
        <v>1790</v>
      </c>
      <c r="CZ17" s="1488" t="s">
        <v>1790</v>
      </c>
      <c r="DA17" s="1488" t="s">
        <v>1790</v>
      </c>
      <c r="DB17" s="1488" t="s">
        <v>1790</v>
      </c>
      <c r="DC17" s="1488" t="s">
        <v>1790</v>
      </c>
      <c r="DD17" s="1488" t="s">
        <v>1790</v>
      </c>
      <c r="DE17" s="1488" t="s">
        <v>1790</v>
      </c>
      <c r="DF17" s="1488" t="s">
        <v>1790</v>
      </c>
      <c r="DG17" s="1488" t="s">
        <v>1790</v>
      </c>
      <c r="DH17" s="1488" t="s">
        <v>1790</v>
      </c>
      <c r="DI17" s="1488" t="s">
        <v>1790</v>
      </c>
      <c r="DJ17" s="1488" t="s">
        <v>1790</v>
      </c>
      <c r="DK17" s="1488" t="s">
        <v>1790</v>
      </c>
      <c r="DL17" s="1488" t="s">
        <v>1790</v>
      </c>
      <c r="DM17" s="1488" t="s">
        <v>1790</v>
      </c>
      <c r="DN17" s="1488" t="s">
        <v>1790</v>
      </c>
      <c r="DO17" s="1488" t="s">
        <v>1790</v>
      </c>
      <c r="DP17" s="1488" t="s">
        <v>1790</v>
      </c>
      <c r="DQ17" s="1488" t="s">
        <v>1790</v>
      </c>
      <c r="DR17" s="1488" t="s">
        <v>1790</v>
      </c>
      <c r="DS17" s="1488" t="s">
        <v>1790</v>
      </c>
      <c r="DT17" s="1233" t="s">
        <v>1790</v>
      </c>
      <c r="DU17" s="1233" t="s">
        <v>1790</v>
      </c>
      <c r="DV17" s="1233" t="s">
        <v>1790</v>
      </c>
      <c r="DW17" s="1233" t="s">
        <v>1790</v>
      </c>
      <c r="DX17" s="1233" t="s">
        <v>1790</v>
      </c>
      <c r="DY17" s="1233" t="s">
        <v>1790</v>
      </c>
    </row>
    <row r="18" spans="2:129" x14ac:dyDescent="0.25">
      <c r="B18" s="1740"/>
      <c r="C18" s="1485" t="s">
        <v>2278</v>
      </c>
      <c r="D18" s="1425" t="s">
        <v>2279</v>
      </c>
      <c r="E18" s="1267" t="s">
        <v>808</v>
      </c>
      <c r="F18" s="1424" t="s">
        <v>1790</v>
      </c>
      <c r="G18" s="1424" t="s">
        <v>1790</v>
      </c>
      <c r="H18" s="1425" t="s">
        <v>84</v>
      </c>
      <c r="I18" s="1460" t="s">
        <v>1790</v>
      </c>
      <c r="J18" s="1461" t="s">
        <v>1790</v>
      </c>
      <c r="K18" s="1461" t="s">
        <v>1790</v>
      </c>
      <c r="L18" s="1461" t="s">
        <v>1790</v>
      </c>
      <c r="M18" s="1461" t="s">
        <v>1790</v>
      </c>
      <c r="N18" s="1489" t="s">
        <v>1790</v>
      </c>
      <c r="O18" s="1489" t="s">
        <v>1790</v>
      </c>
      <c r="P18" s="1489">
        <v>4.226179E-2</v>
      </c>
      <c r="Q18" s="1489">
        <v>0.12678537000000001</v>
      </c>
      <c r="R18" s="1489">
        <v>0.21093575000000001</v>
      </c>
      <c r="S18" s="1489">
        <v>0.29471292999999998</v>
      </c>
      <c r="T18" s="1489">
        <v>0.37849010999999999</v>
      </c>
      <c r="U18" s="1489">
        <v>0.45674915091250001</v>
      </c>
      <c r="V18" s="1489">
        <v>0.52949005273749994</v>
      </c>
      <c r="W18" s="1489">
        <v>0.60223095456249998</v>
      </c>
      <c r="X18" s="1489">
        <v>0.67497185638750012</v>
      </c>
      <c r="Y18" s="1489">
        <v>0.74771275821250005</v>
      </c>
      <c r="Z18" s="1489">
        <v>0.80933308142499993</v>
      </c>
      <c r="AA18" s="1489">
        <v>0.85983282602500011</v>
      </c>
      <c r="AB18" s="1489">
        <v>0.91033257062500006</v>
      </c>
      <c r="AC18" s="1489">
        <v>0.96083231522500001</v>
      </c>
      <c r="AD18" s="1489">
        <v>1.011332059825</v>
      </c>
      <c r="AE18" s="1489">
        <v>1.0618318044249999</v>
      </c>
      <c r="AF18" s="1489">
        <v>1.1123315490249999</v>
      </c>
      <c r="AG18" s="1489">
        <v>1.162831293625</v>
      </c>
      <c r="AH18" s="1489">
        <v>1.2133310382249998</v>
      </c>
      <c r="AI18" s="1489">
        <v>1.2638307828249999</v>
      </c>
      <c r="AJ18" s="1489">
        <v>1.3143305274249999</v>
      </c>
      <c r="AK18" s="1489">
        <v>1.3648302720249998</v>
      </c>
      <c r="AL18" s="1489">
        <v>1.415330016625</v>
      </c>
      <c r="AM18" s="1489">
        <v>1.4658297612249997</v>
      </c>
      <c r="AN18" s="1489">
        <v>1.5163295058249999</v>
      </c>
      <c r="AO18" s="1489">
        <v>1.5668292504249999</v>
      </c>
      <c r="AP18" s="1489">
        <v>1.6173289950249998</v>
      </c>
      <c r="AQ18" s="1489">
        <v>1.667828739625</v>
      </c>
      <c r="AR18" s="1489">
        <v>1.7183284842249997</v>
      </c>
      <c r="AS18" s="1489">
        <v>1.7688282288249999</v>
      </c>
      <c r="AT18" s="1489">
        <v>1.8193279734250001</v>
      </c>
      <c r="AU18" s="1489">
        <v>1.8698277180249998</v>
      </c>
      <c r="AV18" s="1489">
        <v>1.920327462625</v>
      </c>
      <c r="AW18" s="1489">
        <v>1.9708272072249997</v>
      </c>
      <c r="AX18" s="1489">
        <v>2.0213269518249999</v>
      </c>
      <c r="AY18" s="1489">
        <v>2.0718266964250001</v>
      </c>
      <c r="AZ18" s="1489">
        <v>2.1223264410250002</v>
      </c>
      <c r="BA18" s="1489">
        <v>2.172826185625</v>
      </c>
      <c r="BB18" s="1489">
        <v>2.2233259302249997</v>
      </c>
      <c r="BC18" s="1489">
        <v>2.2738256748249999</v>
      </c>
      <c r="BD18" s="1489">
        <v>2.324325419425</v>
      </c>
      <c r="BE18" s="1489">
        <v>2.3748251640249998</v>
      </c>
      <c r="BF18" s="1489">
        <v>2.4253249086249995</v>
      </c>
      <c r="BG18" s="1489">
        <v>2.4758246532250001</v>
      </c>
      <c r="BH18" s="1489">
        <v>2.5263243978249998</v>
      </c>
      <c r="BI18" s="1489">
        <v>2.5768241424249996</v>
      </c>
      <c r="BJ18" s="1489">
        <v>2.6273238870250002</v>
      </c>
      <c r="BK18" s="1489">
        <v>2.6778236316249999</v>
      </c>
      <c r="BL18" s="1489">
        <v>2.7283233762249997</v>
      </c>
      <c r="BM18" s="1489">
        <v>2.7788231208249998</v>
      </c>
      <c r="BN18" s="1489">
        <v>2.829322865425</v>
      </c>
      <c r="BO18" s="1489">
        <v>2.8798226100249997</v>
      </c>
      <c r="BP18" s="1489">
        <v>2.9303223546249999</v>
      </c>
      <c r="BQ18" s="1489">
        <v>2.9808220992250001</v>
      </c>
      <c r="BR18" s="1489">
        <v>3.0313218438249998</v>
      </c>
      <c r="BS18" s="1489">
        <v>3.0818215884249995</v>
      </c>
      <c r="BT18" s="1489">
        <v>3.1323213330250002</v>
      </c>
      <c r="BU18" s="1489">
        <v>3.1828210776249999</v>
      </c>
      <c r="BV18" s="1489">
        <v>3.2333208222249996</v>
      </c>
      <c r="BW18" s="1489">
        <v>3.2838205668249998</v>
      </c>
      <c r="BX18" s="1489">
        <v>3.334320311425</v>
      </c>
      <c r="BY18" s="1489">
        <v>3.3848200560249997</v>
      </c>
      <c r="BZ18" s="1489">
        <v>3.4353198006249999</v>
      </c>
      <c r="CA18" s="1489">
        <v>3.485819545225</v>
      </c>
      <c r="CB18" s="1489">
        <v>3.5363192898249998</v>
      </c>
      <c r="CC18" s="1489">
        <v>3.5868190344249999</v>
      </c>
      <c r="CD18" s="1489">
        <v>3.6373187790250001</v>
      </c>
      <c r="CE18" s="1489">
        <v>3.6878185236249998</v>
      </c>
      <c r="CF18" s="1489">
        <v>3.7383182682249996</v>
      </c>
      <c r="CG18" s="1489">
        <v>3.7888180128249997</v>
      </c>
      <c r="CH18" s="1489">
        <v>3.8393177574249999</v>
      </c>
      <c r="CI18" s="1489">
        <v>3.8898175020249997</v>
      </c>
      <c r="CJ18" s="1489">
        <v>3.9403172466249998</v>
      </c>
      <c r="CK18" s="1489">
        <v>3.990816991225</v>
      </c>
      <c r="CL18" s="1489">
        <v>4.0413167358250002</v>
      </c>
      <c r="CM18" s="1489">
        <v>4.0918164804249999</v>
      </c>
      <c r="CN18" s="1489">
        <v>4.1423162250249996</v>
      </c>
      <c r="CO18" s="1489">
        <v>4.1928159696250002</v>
      </c>
      <c r="CP18" s="1490">
        <v>4.243315714225</v>
      </c>
      <c r="CQ18" s="1488">
        <v>4.2938154588249997</v>
      </c>
      <c r="CR18" s="1488" t="s">
        <v>1790</v>
      </c>
      <c r="CS18" s="1488" t="s">
        <v>1790</v>
      </c>
      <c r="CT18" s="1488" t="s">
        <v>1790</v>
      </c>
      <c r="CU18" s="1488" t="s">
        <v>1790</v>
      </c>
      <c r="CV18" s="1488" t="s">
        <v>1790</v>
      </c>
      <c r="CW18" s="1488" t="s">
        <v>1790</v>
      </c>
      <c r="CX18" s="1488" t="s">
        <v>1790</v>
      </c>
      <c r="CY18" s="1488" t="s">
        <v>1790</v>
      </c>
      <c r="CZ18" s="1488" t="s">
        <v>1790</v>
      </c>
      <c r="DA18" s="1488" t="s">
        <v>1790</v>
      </c>
      <c r="DB18" s="1488" t="s">
        <v>1790</v>
      </c>
      <c r="DC18" s="1488" t="s">
        <v>1790</v>
      </c>
      <c r="DD18" s="1488" t="s">
        <v>1790</v>
      </c>
      <c r="DE18" s="1488" t="s">
        <v>1790</v>
      </c>
      <c r="DF18" s="1488" t="s">
        <v>1790</v>
      </c>
      <c r="DG18" s="1488" t="s">
        <v>1790</v>
      </c>
      <c r="DH18" s="1488" t="s">
        <v>1790</v>
      </c>
      <c r="DI18" s="1488" t="s">
        <v>1790</v>
      </c>
      <c r="DJ18" s="1488" t="s">
        <v>1790</v>
      </c>
      <c r="DK18" s="1488" t="s">
        <v>1790</v>
      </c>
      <c r="DL18" s="1488" t="s">
        <v>1790</v>
      </c>
      <c r="DM18" s="1488" t="s">
        <v>1790</v>
      </c>
      <c r="DN18" s="1488" t="s">
        <v>1790</v>
      </c>
      <c r="DO18" s="1488" t="s">
        <v>1790</v>
      </c>
      <c r="DP18" s="1488" t="s">
        <v>1790</v>
      </c>
      <c r="DQ18" s="1488" t="s">
        <v>1790</v>
      </c>
      <c r="DR18" s="1488" t="s">
        <v>1790</v>
      </c>
      <c r="DS18" s="1488" t="s">
        <v>1790</v>
      </c>
      <c r="DT18" s="1233" t="s">
        <v>1790</v>
      </c>
      <c r="DU18" s="1233" t="s">
        <v>1790</v>
      </c>
      <c r="DV18" s="1233" t="s">
        <v>1790</v>
      </c>
      <c r="DW18" s="1233" t="s">
        <v>1790</v>
      </c>
      <c r="DX18" s="1233" t="s">
        <v>1790</v>
      </c>
      <c r="DY18" s="1233" t="s">
        <v>1790</v>
      </c>
    </row>
    <row r="19" spans="2:129" x14ac:dyDescent="0.25">
      <c r="B19" s="1740"/>
      <c r="C19" s="1485" t="s">
        <v>2278</v>
      </c>
      <c r="D19" s="1425" t="s">
        <v>2279</v>
      </c>
      <c r="E19" s="1267" t="s">
        <v>826</v>
      </c>
      <c r="F19" s="1424" t="s">
        <v>1790</v>
      </c>
      <c r="G19" s="1424" t="s">
        <v>1790</v>
      </c>
      <c r="H19" s="1425" t="s">
        <v>84</v>
      </c>
      <c r="I19" s="1460" t="s">
        <v>1790</v>
      </c>
      <c r="J19" s="1461" t="s">
        <v>1790</v>
      </c>
      <c r="K19" s="1461" t="s">
        <v>1790</v>
      </c>
      <c r="L19" s="1461" t="s">
        <v>1790</v>
      </c>
      <c r="M19" s="1461" t="s">
        <v>1790</v>
      </c>
      <c r="N19" s="1489" t="s">
        <v>1790</v>
      </c>
      <c r="O19" s="1489" t="s">
        <v>1790</v>
      </c>
      <c r="P19" s="1489">
        <v>3.5000000000000003E-2</v>
      </c>
      <c r="Q19" s="1489">
        <v>3.5000000000000003E-2</v>
      </c>
      <c r="R19" s="1489">
        <v>3.5000000000000003E-2</v>
      </c>
      <c r="S19" s="1489">
        <v>3.5000000000000003E-2</v>
      </c>
      <c r="T19" s="1489">
        <v>3.5000000000000003E-2</v>
      </c>
      <c r="U19" s="1489">
        <v>3.5000000000000003E-2</v>
      </c>
      <c r="V19" s="1489">
        <v>3.5000000000000003E-2</v>
      </c>
      <c r="W19" s="1489">
        <v>3.5000000000000003E-2</v>
      </c>
      <c r="X19" s="1489">
        <v>3.5000000000000003E-2</v>
      </c>
      <c r="Y19" s="1489">
        <v>3.5000000000000003E-2</v>
      </c>
      <c r="Z19" s="1489">
        <v>3.5000000000000003E-2</v>
      </c>
      <c r="AA19" s="1489">
        <v>3.5000000000000003E-2</v>
      </c>
      <c r="AB19" s="1489">
        <v>3.5000000000000003E-2</v>
      </c>
      <c r="AC19" s="1489">
        <v>3.5000000000000003E-2</v>
      </c>
      <c r="AD19" s="1489">
        <v>3.5000000000000003E-2</v>
      </c>
      <c r="AE19" s="1489">
        <v>3.5000000000000003E-2</v>
      </c>
      <c r="AF19" s="1489">
        <v>3.5000000000000003E-2</v>
      </c>
      <c r="AG19" s="1489">
        <v>3.5000000000000003E-2</v>
      </c>
      <c r="AH19" s="1489">
        <v>3.5000000000000003E-2</v>
      </c>
      <c r="AI19" s="1489">
        <v>3.5000000000000003E-2</v>
      </c>
      <c r="AJ19" s="1489">
        <v>3.5000000000000003E-2</v>
      </c>
      <c r="AK19" s="1489">
        <v>3.5000000000000003E-2</v>
      </c>
      <c r="AL19" s="1489">
        <v>3.5000000000000003E-2</v>
      </c>
      <c r="AM19" s="1489">
        <v>3.5000000000000003E-2</v>
      </c>
      <c r="AN19" s="1489">
        <v>3.5000000000000003E-2</v>
      </c>
      <c r="AO19" s="1489">
        <v>3.5000000000000003E-2</v>
      </c>
      <c r="AP19" s="1489">
        <v>3.5000000000000003E-2</v>
      </c>
      <c r="AQ19" s="1489">
        <v>3.5000000000000003E-2</v>
      </c>
      <c r="AR19" s="1489">
        <v>3.5000000000000003E-2</v>
      </c>
      <c r="AS19" s="1489">
        <v>3.5000000000000003E-2</v>
      </c>
      <c r="AT19" s="1489">
        <v>0.03</v>
      </c>
      <c r="AU19" s="1489">
        <v>0.03</v>
      </c>
      <c r="AV19" s="1489">
        <v>0.03</v>
      </c>
      <c r="AW19" s="1489">
        <v>0.03</v>
      </c>
      <c r="AX19" s="1489">
        <v>0.03</v>
      </c>
      <c r="AY19" s="1489">
        <v>0.03</v>
      </c>
      <c r="AZ19" s="1489">
        <v>0.03</v>
      </c>
      <c r="BA19" s="1489">
        <v>0.03</v>
      </c>
      <c r="BB19" s="1489">
        <v>0.03</v>
      </c>
      <c r="BC19" s="1489">
        <v>0.03</v>
      </c>
      <c r="BD19" s="1489">
        <v>0.03</v>
      </c>
      <c r="BE19" s="1489">
        <v>0.03</v>
      </c>
      <c r="BF19" s="1489">
        <v>0.03</v>
      </c>
      <c r="BG19" s="1489">
        <v>0.03</v>
      </c>
      <c r="BH19" s="1489">
        <v>0.03</v>
      </c>
      <c r="BI19" s="1489">
        <v>0.03</v>
      </c>
      <c r="BJ19" s="1489">
        <v>0.03</v>
      </c>
      <c r="BK19" s="1489">
        <v>0.03</v>
      </c>
      <c r="BL19" s="1489">
        <v>0.03</v>
      </c>
      <c r="BM19" s="1489">
        <v>0.03</v>
      </c>
      <c r="BN19" s="1489">
        <v>0.03</v>
      </c>
      <c r="BO19" s="1489">
        <v>0.03</v>
      </c>
      <c r="BP19" s="1489">
        <v>0.03</v>
      </c>
      <c r="BQ19" s="1489">
        <v>0.03</v>
      </c>
      <c r="BR19" s="1489">
        <v>0.03</v>
      </c>
      <c r="BS19" s="1489">
        <v>0.03</v>
      </c>
      <c r="BT19" s="1489">
        <v>0.03</v>
      </c>
      <c r="BU19" s="1489">
        <v>0.03</v>
      </c>
      <c r="BV19" s="1489">
        <v>0.03</v>
      </c>
      <c r="BW19" s="1489">
        <v>0.03</v>
      </c>
      <c r="BX19" s="1489">
        <v>0.03</v>
      </c>
      <c r="BY19" s="1489">
        <v>0.03</v>
      </c>
      <c r="BZ19" s="1489">
        <v>0.03</v>
      </c>
      <c r="CA19" s="1489">
        <v>0.03</v>
      </c>
      <c r="CB19" s="1489">
        <v>0.03</v>
      </c>
      <c r="CC19" s="1489">
        <v>0.03</v>
      </c>
      <c r="CD19" s="1489">
        <v>0.03</v>
      </c>
      <c r="CE19" s="1489">
        <v>0.03</v>
      </c>
      <c r="CF19" s="1489">
        <v>0.03</v>
      </c>
      <c r="CG19" s="1489">
        <v>0.03</v>
      </c>
      <c r="CH19" s="1489">
        <v>0.03</v>
      </c>
      <c r="CI19" s="1489">
        <v>0.03</v>
      </c>
      <c r="CJ19" s="1489">
        <v>0.03</v>
      </c>
      <c r="CK19" s="1489">
        <v>0.03</v>
      </c>
      <c r="CL19" s="1489">
        <v>0.03</v>
      </c>
      <c r="CM19" s="1489">
        <v>2.5000000000000001E-2</v>
      </c>
      <c r="CN19" s="1489">
        <v>2.5000000000000001E-2</v>
      </c>
      <c r="CO19" s="1489">
        <v>2.5000000000000001E-2</v>
      </c>
      <c r="CP19" s="1490">
        <v>2.5000000000000001E-2</v>
      </c>
      <c r="CQ19" s="1488">
        <v>2.5000000000000001E-2</v>
      </c>
      <c r="CR19" s="1488" t="s">
        <v>1790</v>
      </c>
      <c r="CS19" s="1488" t="s">
        <v>1790</v>
      </c>
      <c r="CT19" s="1488" t="s">
        <v>1790</v>
      </c>
      <c r="CU19" s="1488" t="s">
        <v>1790</v>
      </c>
      <c r="CV19" s="1488" t="s">
        <v>1790</v>
      </c>
      <c r="CW19" s="1488" t="s">
        <v>1790</v>
      </c>
      <c r="CX19" s="1488" t="s">
        <v>1790</v>
      </c>
      <c r="CY19" s="1488" t="s">
        <v>1790</v>
      </c>
      <c r="CZ19" s="1488" t="s">
        <v>1790</v>
      </c>
      <c r="DA19" s="1488" t="s">
        <v>1790</v>
      </c>
      <c r="DB19" s="1488" t="s">
        <v>1790</v>
      </c>
      <c r="DC19" s="1488" t="s">
        <v>1790</v>
      </c>
      <c r="DD19" s="1488" t="s">
        <v>1790</v>
      </c>
      <c r="DE19" s="1488" t="s">
        <v>1790</v>
      </c>
      <c r="DF19" s="1488" t="s">
        <v>1790</v>
      </c>
      <c r="DG19" s="1488" t="s">
        <v>1790</v>
      </c>
      <c r="DH19" s="1488" t="s">
        <v>1790</v>
      </c>
      <c r="DI19" s="1488" t="s">
        <v>1790</v>
      </c>
      <c r="DJ19" s="1488" t="s">
        <v>1790</v>
      </c>
      <c r="DK19" s="1488" t="s">
        <v>1790</v>
      </c>
      <c r="DL19" s="1488" t="s">
        <v>1790</v>
      </c>
      <c r="DM19" s="1488" t="s">
        <v>1790</v>
      </c>
      <c r="DN19" s="1488" t="s">
        <v>1790</v>
      </c>
      <c r="DO19" s="1488" t="s">
        <v>1790</v>
      </c>
      <c r="DP19" s="1488" t="s">
        <v>1790</v>
      </c>
      <c r="DQ19" s="1488" t="s">
        <v>1790</v>
      </c>
      <c r="DR19" s="1488" t="s">
        <v>1790</v>
      </c>
      <c r="DS19" s="1488" t="s">
        <v>1790</v>
      </c>
      <c r="DT19" s="1233" t="s">
        <v>1790</v>
      </c>
      <c r="DU19" s="1233" t="s">
        <v>1790</v>
      </c>
      <c r="DV19" s="1233" t="s">
        <v>1790</v>
      </c>
      <c r="DW19" s="1233" t="s">
        <v>1790</v>
      </c>
      <c r="DX19" s="1233" t="s">
        <v>1790</v>
      </c>
      <c r="DY19" s="1233" t="s">
        <v>1790</v>
      </c>
    </row>
    <row r="20" spans="2:129" x14ac:dyDescent="0.25">
      <c r="B20" s="1740"/>
      <c r="C20" s="1485" t="s">
        <v>2278</v>
      </c>
      <c r="D20" s="1425" t="s">
        <v>2279</v>
      </c>
      <c r="E20" s="1267" t="s">
        <v>809</v>
      </c>
      <c r="F20" s="1424" t="s">
        <v>1790</v>
      </c>
      <c r="G20" s="1424" t="s">
        <v>1790</v>
      </c>
      <c r="H20" s="1425" t="s">
        <v>84</v>
      </c>
      <c r="I20" s="1460" t="s">
        <v>1790</v>
      </c>
      <c r="J20" s="1461" t="s">
        <v>1790</v>
      </c>
      <c r="K20" s="1461" t="s">
        <v>1790</v>
      </c>
      <c r="L20" s="1461" t="s">
        <v>1790</v>
      </c>
      <c r="M20" s="1461" t="s">
        <v>1790</v>
      </c>
      <c r="N20" s="1489" t="s">
        <v>1790</v>
      </c>
      <c r="O20" s="1489" t="s">
        <v>1790</v>
      </c>
      <c r="P20" s="1489">
        <v>0.96618357487922713</v>
      </c>
      <c r="Q20" s="1489">
        <v>0.93351070036640305</v>
      </c>
      <c r="R20" s="1489">
        <v>0.90194270566802237</v>
      </c>
      <c r="S20" s="1489">
        <v>0.87144222769857238</v>
      </c>
      <c r="T20" s="1489">
        <v>0.84197316685852408</v>
      </c>
      <c r="U20" s="1489">
        <v>0.81350064430775282</v>
      </c>
      <c r="V20" s="1489">
        <v>0.78599096068381924</v>
      </c>
      <c r="W20" s="1489">
        <v>0.75941155621625056</v>
      </c>
      <c r="X20" s="1489">
        <v>0.73373097218961414</v>
      </c>
      <c r="Y20" s="1489">
        <v>0.70891881370977217</v>
      </c>
      <c r="Z20" s="1489">
        <v>0.68494571372924851</v>
      </c>
      <c r="AA20" s="1489">
        <v>0.66178329828912907</v>
      </c>
      <c r="AB20" s="1489">
        <v>0.63940415293635666</v>
      </c>
      <c r="AC20" s="1489">
        <v>0.61778179027667313</v>
      </c>
      <c r="AD20" s="1489">
        <v>0.59689061862480497</v>
      </c>
      <c r="AE20" s="1489">
        <v>0.57670591171478747</v>
      </c>
      <c r="AF20" s="1489">
        <v>0.55720377943457733</v>
      </c>
      <c r="AG20" s="1489">
        <v>0.53836113955031628</v>
      </c>
      <c r="AH20" s="1489">
        <v>0.520155690386779</v>
      </c>
      <c r="AI20" s="1489">
        <v>0.50256588443167061</v>
      </c>
      <c r="AJ20" s="1489">
        <v>0.48557090283253201</v>
      </c>
      <c r="AK20" s="1489">
        <v>0.46915063075606961</v>
      </c>
      <c r="AL20" s="1489">
        <v>0.45328563358074364</v>
      </c>
      <c r="AM20" s="1489">
        <v>0.43795713389443836</v>
      </c>
      <c r="AN20" s="1489">
        <v>0.42314698926998878</v>
      </c>
      <c r="AO20" s="1489">
        <v>0.40883767079225974</v>
      </c>
      <c r="AP20" s="1489">
        <v>0.39501224231136212</v>
      </c>
      <c r="AQ20" s="1489">
        <v>0.38165434039745133</v>
      </c>
      <c r="AR20" s="1489">
        <v>0.36874815497338298</v>
      </c>
      <c r="AS20" s="1489">
        <v>0.35627841060230242</v>
      </c>
      <c r="AT20" s="1489">
        <v>0.3459013695167984</v>
      </c>
      <c r="AU20" s="1489">
        <v>0.33582657234640623</v>
      </c>
      <c r="AV20" s="1489">
        <v>0.32604521587029728</v>
      </c>
      <c r="AW20" s="1489">
        <v>0.31654875327213333</v>
      </c>
      <c r="AX20" s="1489">
        <v>0.30732888667197411</v>
      </c>
      <c r="AY20" s="1489">
        <v>0.29837755987570302</v>
      </c>
      <c r="AZ20" s="1489">
        <v>0.28968695133563405</v>
      </c>
      <c r="BA20" s="1489">
        <v>0.28124946731614947</v>
      </c>
      <c r="BB20" s="1489">
        <v>0.27305773525839755</v>
      </c>
      <c r="BC20" s="1489">
        <v>0.26510459733825009</v>
      </c>
      <c r="BD20" s="1489">
        <v>0.25738310421189325</v>
      </c>
      <c r="BE20" s="1489">
        <v>0.24988650894358566</v>
      </c>
      <c r="BF20" s="1489">
        <v>0.24260826111027742</v>
      </c>
      <c r="BG20" s="1489">
        <v>0.23554200107793916</v>
      </c>
      <c r="BH20" s="1489">
        <v>0.22868155444460117</v>
      </c>
      <c r="BI20" s="1489">
        <v>0.22202092664524387</v>
      </c>
      <c r="BJ20" s="1489">
        <v>0.215554297713829</v>
      </c>
      <c r="BK20" s="1489">
        <v>0.20927601719789227</v>
      </c>
      <c r="BL20" s="1489">
        <v>0.20318059922125464</v>
      </c>
      <c r="BM20" s="1489">
        <v>0.19726271769053846</v>
      </c>
      <c r="BN20" s="1489">
        <v>0.19151720164129948</v>
      </c>
      <c r="BO20" s="1489">
        <v>0.18593903071970824</v>
      </c>
      <c r="BP20" s="1489">
        <v>0.18052333079583327</v>
      </c>
      <c r="BQ20" s="1489">
        <v>0.17526536970469248</v>
      </c>
      <c r="BR20" s="1489">
        <v>0.17016055311135189</v>
      </c>
      <c r="BS20" s="1489">
        <v>0.16520442049645817</v>
      </c>
      <c r="BT20" s="1489">
        <v>0.16039264125869726</v>
      </c>
      <c r="BU20" s="1489">
        <v>0.15572101093077401</v>
      </c>
      <c r="BV20" s="1489">
        <v>0.15118544750560586</v>
      </c>
      <c r="BW20" s="1489">
        <v>0.14678198786952024</v>
      </c>
      <c r="BX20" s="1489">
        <v>0.14250678433934003</v>
      </c>
      <c r="BY20" s="1489">
        <v>0.13835610130033013</v>
      </c>
      <c r="BZ20" s="1489">
        <v>0.13432631194206807</v>
      </c>
      <c r="CA20" s="1489">
        <v>0.13041389508938647</v>
      </c>
      <c r="CB20" s="1489">
        <v>0.12661543212561796</v>
      </c>
      <c r="CC20" s="1489">
        <v>0.12292760400545433</v>
      </c>
      <c r="CD20" s="1489">
        <v>0.11934718835481004</v>
      </c>
      <c r="CE20" s="1489">
        <v>0.11587105665515537</v>
      </c>
      <c r="CF20" s="1489">
        <v>0.11249617150985959</v>
      </c>
      <c r="CG20" s="1489">
        <v>0.10921958399015494</v>
      </c>
      <c r="CH20" s="1489">
        <v>0.10603843105840287</v>
      </c>
      <c r="CI20" s="1489">
        <v>0.10294993306641054</v>
      </c>
      <c r="CJ20" s="1489">
        <v>9.9951391326612168E-2</v>
      </c>
      <c r="CK20" s="1489">
        <v>9.7040185753992411E-2</v>
      </c>
      <c r="CL20" s="1489">
        <v>9.4213772576691654E-2</v>
      </c>
      <c r="CM20" s="1489">
        <v>9.1915875684577236E-2</v>
      </c>
      <c r="CN20" s="1489">
        <v>8.9674025058124135E-2</v>
      </c>
      <c r="CO20" s="1489">
        <v>8.7486853715243049E-2</v>
      </c>
      <c r="CP20" s="1490">
        <v>8.5353028014871282E-2</v>
      </c>
      <c r="CQ20" s="1488">
        <v>8.3271246843776875E-2</v>
      </c>
      <c r="CR20" s="1488" t="s">
        <v>1790</v>
      </c>
      <c r="CS20" s="1488" t="s">
        <v>1790</v>
      </c>
      <c r="CT20" s="1488" t="s">
        <v>1790</v>
      </c>
      <c r="CU20" s="1488" t="s">
        <v>1790</v>
      </c>
      <c r="CV20" s="1488" t="s">
        <v>1790</v>
      </c>
      <c r="CW20" s="1488" t="s">
        <v>1790</v>
      </c>
      <c r="CX20" s="1488" t="s">
        <v>1790</v>
      </c>
      <c r="CY20" s="1488" t="s">
        <v>1790</v>
      </c>
      <c r="CZ20" s="1488" t="s">
        <v>1790</v>
      </c>
      <c r="DA20" s="1488" t="s">
        <v>1790</v>
      </c>
      <c r="DB20" s="1488" t="s">
        <v>1790</v>
      </c>
      <c r="DC20" s="1488" t="s">
        <v>1790</v>
      </c>
      <c r="DD20" s="1488" t="s">
        <v>1790</v>
      </c>
      <c r="DE20" s="1488" t="s">
        <v>1790</v>
      </c>
      <c r="DF20" s="1488" t="s">
        <v>1790</v>
      </c>
      <c r="DG20" s="1488" t="s">
        <v>1790</v>
      </c>
      <c r="DH20" s="1488" t="s">
        <v>1790</v>
      </c>
      <c r="DI20" s="1488" t="s">
        <v>1790</v>
      </c>
      <c r="DJ20" s="1488" t="s">
        <v>1790</v>
      </c>
      <c r="DK20" s="1488" t="s">
        <v>1790</v>
      </c>
      <c r="DL20" s="1488" t="s">
        <v>1790</v>
      </c>
      <c r="DM20" s="1488" t="s">
        <v>1790</v>
      </c>
      <c r="DN20" s="1488" t="s">
        <v>1790</v>
      </c>
      <c r="DO20" s="1488" t="s">
        <v>1790</v>
      </c>
      <c r="DP20" s="1488" t="s">
        <v>1790</v>
      </c>
      <c r="DQ20" s="1488" t="s">
        <v>1790</v>
      </c>
      <c r="DR20" s="1488" t="s">
        <v>1790</v>
      </c>
      <c r="DS20" s="1488" t="s">
        <v>1790</v>
      </c>
      <c r="DT20" s="1233" t="s">
        <v>1790</v>
      </c>
      <c r="DU20" s="1233" t="s">
        <v>1790</v>
      </c>
      <c r="DV20" s="1233" t="s">
        <v>1790</v>
      </c>
      <c r="DW20" s="1233" t="s">
        <v>1790</v>
      </c>
      <c r="DX20" s="1233" t="s">
        <v>1790</v>
      </c>
      <c r="DY20" s="1233" t="s">
        <v>1790</v>
      </c>
    </row>
    <row r="21" spans="2:129" x14ac:dyDescent="0.25">
      <c r="B21" s="1740"/>
      <c r="C21" s="1485" t="s">
        <v>2278</v>
      </c>
      <c r="D21" s="1425" t="s">
        <v>2279</v>
      </c>
      <c r="E21" s="1267" t="s">
        <v>810</v>
      </c>
      <c r="F21" s="1424" t="s">
        <v>811</v>
      </c>
      <c r="G21" s="1424" t="s">
        <v>1790</v>
      </c>
      <c r="H21" s="1425" t="s">
        <v>812</v>
      </c>
      <c r="I21" s="1460" t="s">
        <v>1790</v>
      </c>
      <c r="J21" s="1461" t="s">
        <v>1790</v>
      </c>
      <c r="K21" s="1461" t="s">
        <v>1790</v>
      </c>
      <c r="L21" s="1461" t="s">
        <v>1790</v>
      </c>
      <c r="M21" s="1461" t="s">
        <v>1790</v>
      </c>
      <c r="N21" s="1489" t="s">
        <v>1790</v>
      </c>
      <c r="O21" s="1489" t="s">
        <v>1790</v>
      </c>
      <c r="P21" s="1489" t="s">
        <v>1790</v>
      </c>
      <c r="Q21" s="1489" t="s">
        <v>1790</v>
      </c>
      <c r="R21" s="1489" t="s">
        <v>1790</v>
      </c>
      <c r="S21" s="1489" t="s">
        <v>1790</v>
      </c>
      <c r="T21" s="1489" t="s">
        <v>1790</v>
      </c>
      <c r="U21" s="1489" t="s">
        <v>1790</v>
      </c>
      <c r="V21" s="1489" t="s">
        <v>1790</v>
      </c>
      <c r="W21" s="1489" t="s">
        <v>1790</v>
      </c>
      <c r="X21" s="1489" t="s">
        <v>1790</v>
      </c>
      <c r="Y21" s="1489" t="s">
        <v>1790</v>
      </c>
      <c r="Z21" s="1489" t="s">
        <v>1790</v>
      </c>
      <c r="AA21" s="1489" t="s">
        <v>1790</v>
      </c>
      <c r="AB21" s="1489" t="s">
        <v>1790</v>
      </c>
      <c r="AC21" s="1489" t="s">
        <v>1790</v>
      </c>
      <c r="AD21" s="1489" t="s">
        <v>1790</v>
      </c>
      <c r="AE21" s="1489" t="s">
        <v>1790</v>
      </c>
      <c r="AF21" s="1489" t="s">
        <v>1790</v>
      </c>
      <c r="AG21" s="1489" t="s">
        <v>1790</v>
      </c>
      <c r="AH21" s="1489" t="s">
        <v>1790</v>
      </c>
      <c r="AI21" s="1489" t="s">
        <v>1790</v>
      </c>
      <c r="AJ21" s="1489" t="s">
        <v>1790</v>
      </c>
      <c r="AK21" s="1489" t="s">
        <v>1790</v>
      </c>
      <c r="AL21" s="1489" t="s">
        <v>1790</v>
      </c>
      <c r="AM21" s="1489" t="s">
        <v>1790</v>
      </c>
      <c r="AN21" s="1489" t="s">
        <v>1790</v>
      </c>
      <c r="AO21" s="1489" t="s">
        <v>1790</v>
      </c>
      <c r="AP21" s="1489" t="s">
        <v>1790</v>
      </c>
      <c r="AQ21" s="1489" t="s">
        <v>1790</v>
      </c>
      <c r="AR21" s="1489" t="s">
        <v>1790</v>
      </c>
      <c r="AS21" s="1489" t="s">
        <v>1790</v>
      </c>
      <c r="AT21" s="1489" t="s">
        <v>1790</v>
      </c>
      <c r="AU21" s="1489" t="s">
        <v>1790</v>
      </c>
      <c r="AV21" s="1489" t="s">
        <v>1790</v>
      </c>
      <c r="AW21" s="1489" t="s">
        <v>1790</v>
      </c>
      <c r="AX21" s="1489" t="s">
        <v>1790</v>
      </c>
      <c r="AY21" s="1489" t="s">
        <v>1790</v>
      </c>
      <c r="AZ21" s="1489" t="s">
        <v>1790</v>
      </c>
      <c r="BA21" s="1489" t="s">
        <v>1790</v>
      </c>
      <c r="BB21" s="1489" t="s">
        <v>1790</v>
      </c>
      <c r="BC21" s="1489" t="s">
        <v>1790</v>
      </c>
      <c r="BD21" s="1489" t="s">
        <v>1790</v>
      </c>
      <c r="BE21" s="1489" t="s">
        <v>1790</v>
      </c>
      <c r="BF21" s="1489" t="s">
        <v>1790</v>
      </c>
      <c r="BG21" s="1489" t="s">
        <v>1790</v>
      </c>
      <c r="BH21" s="1489" t="s">
        <v>1790</v>
      </c>
      <c r="BI21" s="1489" t="s">
        <v>1790</v>
      </c>
      <c r="BJ21" s="1489" t="s">
        <v>1790</v>
      </c>
      <c r="BK21" s="1489" t="s">
        <v>1790</v>
      </c>
      <c r="BL21" s="1489" t="s">
        <v>1790</v>
      </c>
      <c r="BM21" s="1489" t="s">
        <v>1790</v>
      </c>
      <c r="BN21" s="1489" t="s">
        <v>1790</v>
      </c>
      <c r="BO21" s="1489" t="s">
        <v>1790</v>
      </c>
      <c r="BP21" s="1489" t="s">
        <v>1790</v>
      </c>
      <c r="BQ21" s="1489" t="s">
        <v>1790</v>
      </c>
      <c r="BR21" s="1489" t="s">
        <v>1790</v>
      </c>
      <c r="BS21" s="1489" t="s">
        <v>1790</v>
      </c>
      <c r="BT21" s="1489" t="s">
        <v>1790</v>
      </c>
      <c r="BU21" s="1489" t="s">
        <v>1790</v>
      </c>
      <c r="BV21" s="1489" t="s">
        <v>1790</v>
      </c>
      <c r="BW21" s="1489" t="s">
        <v>1790</v>
      </c>
      <c r="BX21" s="1489" t="s">
        <v>1790</v>
      </c>
      <c r="BY21" s="1489" t="s">
        <v>1790</v>
      </c>
      <c r="BZ21" s="1489" t="s">
        <v>1790</v>
      </c>
      <c r="CA21" s="1489" t="s">
        <v>1790</v>
      </c>
      <c r="CB21" s="1489" t="s">
        <v>1790</v>
      </c>
      <c r="CC21" s="1489" t="s">
        <v>1790</v>
      </c>
      <c r="CD21" s="1489" t="s">
        <v>1790</v>
      </c>
      <c r="CE21" s="1489" t="s">
        <v>1790</v>
      </c>
      <c r="CF21" s="1489" t="s">
        <v>1790</v>
      </c>
      <c r="CG21" s="1489" t="s">
        <v>1790</v>
      </c>
      <c r="CH21" s="1489" t="s">
        <v>1790</v>
      </c>
      <c r="CI21" s="1489" t="s">
        <v>1790</v>
      </c>
      <c r="CJ21" s="1489" t="s">
        <v>1790</v>
      </c>
      <c r="CK21" s="1489" t="s">
        <v>1790</v>
      </c>
      <c r="CL21" s="1489" t="s">
        <v>1790</v>
      </c>
      <c r="CM21" s="1489" t="s">
        <v>1790</v>
      </c>
      <c r="CN21" s="1489" t="s">
        <v>1790</v>
      </c>
      <c r="CO21" s="1489" t="s">
        <v>1790</v>
      </c>
      <c r="CP21" s="1490" t="s">
        <v>1790</v>
      </c>
      <c r="CQ21" s="1488" t="s">
        <v>1790</v>
      </c>
      <c r="CR21" s="1488" t="s">
        <v>1790</v>
      </c>
      <c r="CS21" s="1488" t="s">
        <v>1790</v>
      </c>
      <c r="CT21" s="1488" t="s">
        <v>1790</v>
      </c>
      <c r="CU21" s="1488" t="s">
        <v>1790</v>
      </c>
      <c r="CV21" s="1488" t="s">
        <v>1790</v>
      </c>
      <c r="CW21" s="1488" t="s">
        <v>1790</v>
      </c>
      <c r="CX21" s="1488" t="s">
        <v>1790</v>
      </c>
      <c r="CY21" s="1488" t="s">
        <v>1790</v>
      </c>
      <c r="CZ21" s="1488" t="s">
        <v>1790</v>
      </c>
      <c r="DA21" s="1488" t="s">
        <v>1790</v>
      </c>
      <c r="DB21" s="1488" t="s">
        <v>1790</v>
      </c>
      <c r="DC21" s="1488" t="s">
        <v>1790</v>
      </c>
      <c r="DD21" s="1488" t="s">
        <v>1790</v>
      </c>
      <c r="DE21" s="1488" t="s">
        <v>1790</v>
      </c>
      <c r="DF21" s="1488" t="s">
        <v>1790</v>
      </c>
      <c r="DG21" s="1488" t="s">
        <v>1790</v>
      </c>
      <c r="DH21" s="1488" t="s">
        <v>1790</v>
      </c>
      <c r="DI21" s="1488" t="s">
        <v>1790</v>
      </c>
      <c r="DJ21" s="1488" t="s">
        <v>1790</v>
      </c>
      <c r="DK21" s="1488" t="s">
        <v>1790</v>
      </c>
      <c r="DL21" s="1488" t="s">
        <v>1790</v>
      </c>
      <c r="DM21" s="1488" t="s">
        <v>1790</v>
      </c>
      <c r="DN21" s="1488" t="s">
        <v>1790</v>
      </c>
      <c r="DO21" s="1488" t="s">
        <v>1790</v>
      </c>
      <c r="DP21" s="1488" t="s">
        <v>1790</v>
      </c>
      <c r="DQ21" s="1488" t="s">
        <v>1790</v>
      </c>
      <c r="DR21" s="1488" t="s">
        <v>1790</v>
      </c>
      <c r="DS21" s="1488" t="s">
        <v>1790</v>
      </c>
      <c r="DT21" s="1233" t="s">
        <v>1790</v>
      </c>
      <c r="DU21" s="1233" t="s">
        <v>1790</v>
      </c>
      <c r="DV21" s="1233" t="s">
        <v>1790</v>
      </c>
      <c r="DW21" s="1233" t="s">
        <v>1790</v>
      </c>
      <c r="DX21" s="1233" t="s">
        <v>1790</v>
      </c>
      <c r="DY21" s="1233" t="s">
        <v>1790</v>
      </c>
    </row>
    <row r="22" spans="2:129" x14ac:dyDescent="0.25">
      <c r="B22" s="1740"/>
      <c r="C22" s="1485" t="s">
        <v>2278</v>
      </c>
      <c r="D22" s="1425" t="s">
        <v>2279</v>
      </c>
      <c r="E22" s="1267" t="s">
        <v>810</v>
      </c>
      <c r="F22" s="1424" t="s">
        <v>813</v>
      </c>
      <c r="G22" s="1424" t="s">
        <v>1790</v>
      </c>
      <c r="H22" s="1425" t="s">
        <v>812</v>
      </c>
      <c r="I22" s="1460" t="s">
        <v>1790</v>
      </c>
      <c r="J22" s="1461" t="s">
        <v>1790</v>
      </c>
      <c r="K22" s="1461" t="s">
        <v>1790</v>
      </c>
      <c r="L22" s="1461" t="s">
        <v>1790</v>
      </c>
      <c r="M22" s="1461" t="s">
        <v>1790</v>
      </c>
      <c r="N22" s="1489" t="s">
        <v>1790</v>
      </c>
      <c r="O22" s="1489" t="s">
        <v>1790</v>
      </c>
      <c r="P22" s="1489" t="s">
        <v>1790</v>
      </c>
      <c r="Q22" s="1489" t="s">
        <v>1790</v>
      </c>
      <c r="R22" s="1489" t="s">
        <v>1790</v>
      </c>
      <c r="S22" s="1489" t="s">
        <v>1790</v>
      </c>
      <c r="T22" s="1489" t="s">
        <v>1790</v>
      </c>
      <c r="U22" s="1489" t="s">
        <v>1790</v>
      </c>
      <c r="V22" s="1489" t="s">
        <v>1790</v>
      </c>
      <c r="W22" s="1489" t="s">
        <v>1790</v>
      </c>
      <c r="X22" s="1489" t="s">
        <v>1790</v>
      </c>
      <c r="Y22" s="1489" t="s">
        <v>1790</v>
      </c>
      <c r="Z22" s="1489" t="s">
        <v>1790</v>
      </c>
      <c r="AA22" s="1489" t="s">
        <v>1790</v>
      </c>
      <c r="AB22" s="1489" t="s">
        <v>1790</v>
      </c>
      <c r="AC22" s="1489" t="s">
        <v>1790</v>
      </c>
      <c r="AD22" s="1489" t="s">
        <v>1790</v>
      </c>
      <c r="AE22" s="1489" t="s">
        <v>1790</v>
      </c>
      <c r="AF22" s="1489" t="s">
        <v>1790</v>
      </c>
      <c r="AG22" s="1489" t="s">
        <v>1790</v>
      </c>
      <c r="AH22" s="1489" t="s">
        <v>1790</v>
      </c>
      <c r="AI22" s="1489" t="s">
        <v>1790</v>
      </c>
      <c r="AJ22" s="1489" t="s">
        <v>1790</v>
      </c>
      <c r="AK22" s="1489" t="s">
        <v>1790</v>
      </c>
      <c r="AL22" s="1489" t="s">
        <v>1790</v>
      </c>
      <c r="AM22" s="1489" t="s">
        <v>1790</v>
      </c>
      <c r="AN22" s="1489" t="s">
        <v>1790</v>
      </c>
      <c r="AO22" s="1489" t="s">
        <v>1790</v>
      </c>
      <c r="AP22" s="1489" t="s">
        <v>1790</v>
      </c>
      <c r="AQ22" s="1489" t="s">
        <v>1790</v>
      </c>
      <c r="AR22" s="1489" t="s">
        <v>1790</v>
      </c>
      <c r="AS22" s="1489" t="s">
        <v>1790</v>
      </c>
      <c r="AT22" s="1489" t="s">
        <v>1790</v>
      </c>
      <c r="AU22" s="1489" t="s">
        <v>1790</v>
      </c>
      <c r="AV22" s="1489" t="s">
        <v>1790</v>
      </c>
      <c r="AW22" s="1489" t="s">
        <v>1790</v>
      </c>
      <c r="AX22" s="1489" t="s">
        <v>1790</v>
      </c>
      <c r="AY22" s="1489" t="s">
        <v>1790</v>
      </c>
      <c r="AZ22" s="1489" t="s">
        <v>1790</v>
      </c>
      <c r="BA22" s="1489" t="s">
        <v>1790</v>
      </c>
      <c r="BB22" s="1489" t="s">
        <v>1790</v>
      </c>
      <c r="BC22" s="1489" t="s">
        <v>1790</v>
      </c>
      <c r="BD22" s="1489" t="s">
        <v>1790</v>
      </c>
      <c r="BE22" s="1489" t="s">
        <v>1790</v>
      </c>
      <c r="BF22" s="1489" t="s">
        <v>1790</v>
      </c>
      <c r="BG22" s="1489" t="s">
        <v>1790</v>
      </c>
      <c r="BH22" s="1489" t="s">
        <v>1790</v>
      </c>
      <c r="BI22" s="1489" t="s">
        <v>1790</v>
      </c>
      <c r="BJ22" s="1489" t="s">
        <v>1790</v>
      </c>
      <c r="BK22" s="1489" t="s">
        <v>1790</v>
      </c>
      <c r="BL22" s="1489" t="s">
        <v>1790</v>
      </c>
      <c r="BM22" s="1489" t="s">
        <v>1790</v>
      </c>
      <c r="BN22" s="1489" t="s">
        <v>1790</v>
      </c>
      <c r="BO22" s="1489" t="s">
        <v>1790</v>
      </c>
      <c r="BP22" s="1489" t="s">
        <v>1790</v>
      </c>
      <c r="BQ22" s="1489" t="s">
        <v>1790</v>
      </c>
      <c r="BR22" s="1489" t="s">
        <v>1790</v>
      </c>
      <c r="BS22" s="1489" t="s">
        <v>1790</v>
      </c>
      <c r="BT22" s="1489" t="s">
        <v>1790</v>
      </c>
      <c r="BU22" s="1489" t="s">
        <v>1790</v>
      </c>
      <c r="BV22" s="1489" t="s">
        <v>1790</v>
      </c>
      <c r="BW22" s="1489" t="s">
        <v>1790</v>
      </c>
      <c r="BX22" s="1489" t="s">
        <v>1790</v>
      </c>
      <c r="BY22" s="1489" t="s">
        <v>1790</v>
      </c>
      <c r="BZ22" s="1489" t="s">
        <v>1790</v>
      </c>
      <c r="CA22" s="1489" t="s">
        <v>1790</v>
      </c>
      <c r="CB22" s="1489" t="s">
        <v>1790</v>
      </c>
      <c r="CC22" s="1489" t="s">
        <v>1790</v>
      </c>
      <c r="CD22" s="1489" t="s">
        <v>1790</v>
      </c>
      <c r="CE22" s="1489" t="s">
        <v>1790</v>
      </c>
      <c r="CF22" s="1489" t="s">
        <v>1790</v>
      </c>
      <c r="CG22" s="1489" t="s">
        <v>1790</v>
      </c>
      <c r="CH22" s="1489" t="s">
        <v>1790</v>
      </c>
      <c r="CI22" s="1489" t="s">
        <v>1790</v>
      </c>
      <c r="CJ22" s="1489" t="s">
        <v>1790</v>
      </c>
      <c r="CK22" s="1489" t="s">
        <v>1790</v>
      </c>
      <c r="CL22" s="1489" t="s">
        <v>1790</v>
      </c>
      <c r="CM22" s="1489" t="s">
        <v>1790</v>
      </c>
      <c r="CN22" s="1489" t="s">
        <v>1790</v>
      </c>
      <c r="CO22" s="1489" t="s">
        <v>1790</v>
      </c>
      <c r="CP22" s="1490" t="s">
        <v>1790</v>
      </c>
      <c r="CQ22" s="1488" t="s">
        <v>1790</v>
      </c>
      <c r="CR22" s="1488" t="s">
        <v>1790</v>
      </c>
      <c r="CS22" s="1488" t="s">
        <v>1790</v>
      </c>
      <c r="CT22" s="1488" t="s">
        <v>1790</v>
      </c>
      <c r="CU22" s="1488" t="s">
        <v>1790</v>
      </c>
      <c r="CV22" s="1488" t="s">
        <v>1790</v>
      </c>
      <c r="CW22" s="1488" t="s">
        <v>1790</v>
      </c>
      <c r="CX22" s="1488" t="s">
        <v>1790</v>
      </c>
      <c r="CY22" s="1488" t="s">
        <v>1790</v>
      </c>
      <c r="CZ22" s="1488" t="s">
        <v>1790</v>
      </c>
      <c r="DA22" s="1488" t="s">
        <v>1790</v>
      </c>
      <c r="DB22" s="1488" t="s">
        <v>1790</v>
      </c>
      <c r="DC22" s="1488" t="s">
        <v>1790</v>
      </c>
      <c r="DD22" s="1488" t="s">
        <v>1790</v>
      </c>
      <c r="DE22" s="1488" t="s">
        <v>1790</v>
      </c>
      <c r="DF22" s="1488" t="s">
        <v>1790</v>
      </c>
      <c r="DG22" s="1488" t="s">
        <v>1790</v>
      </c>
      <c r="DH22" s="1488" t="s">
        <v>1790</v>
      </c>
      <c r="DI22" s="1488" t="s">
        <v>1790</v>
      </c>
      <c r="DJ22" s="1488" t="s">
        <v>1790</v>
      </c>
      <c r="DK22" s="1488" t="s">
        <v>1790</v>
      </c>
      <c r="DL22" s="1488" t="s">
        <v>1790</v>
      </c>
      <c r="DM22" s="1488" t="s">
        <v>1790</v>
      </c>
      <c r="DN22" s="1488" t="s">
        <v>1790</v>
      </c>
      <c r="DO22" s="1488" t="s">
        <v>1790</v>
      </c>
      <c r="DP22" s="1488" t="s">
        <v>1790</v>
      </c>
      <c r="DQ22" s="1488" t="s">
        <v>1790</v>
      </c>
      <c r="DR22" s="1488" t="s">
        <v>1790</v>
      </c>
      <c r="DS22" s="1488" t="s">
        <v>1790</v>
      </c>
      <c r="DT22" s="1233" t="s">
        <v>1790</v>
      </c>
      <c r="DU22" s="1233" t="s">
        <v>1790</v>
      </c>
      <c r="DV22" s="1233" t="s">
        <v>1790</v>
      </c>
      <c r="DW22" s="1233" t="s">
        <v>1790</v>
      </c>
      <c r="DX22" s="1233" t="s">
        <v>1790</v>
      </c>
      <c r="DY22" s="1233" t="s">
        <v>1790</v>
      </c>
    </row>
    <row r="23" spans="2:129" ht="14.4" thickBot="1" x14ac:dyDescent="0.3">
      <c r="B23" s="1740"/>
      <c r="C23" s="1485" t="s">
        <v>2278</v>
      </c>
      <c r="D23" s="1425" t="s">
        <v>2279</v>
      </c>
      <c r="E23" s="1267" t="s">
        <v>814</v>
      </c>
      <c r="F23" s="1424" t="s">
        <v>1790</v>
      </c>
      <c r="G23" s="1424" t="s">
        <v>1790</v>
      </c>
      <c r="H23" s="1425" t="s">
        <v>84</v>
      </c>
      <c r="I23" s="1460" t="s">
        <v>1790</v>
      </c>
      <c r="J23" s="1461" t="s">
        <v>1790</v>
      </c>
      <c r="K23" s="1461" t="s">
        <v>1790</v>
      </c>
      <c r="L23" s="1461" t="s">
        <v>1790</v>
      </c>
      <c r="M23" s="1461" t="s">
        <v>1790</v>
      </c>
      <c r="N23" s="1489" t="s">
        <v>1790</v>
      </c>
      <c r="O23" s="1489" t="s">
        <v>1790</v>
      </c>
      <c r="P23" s="1489">
        <v>4.0832647342995174E-2</v>
      </c>
      <c r="Q23" s="1489">
        <v>0.11835549954491355</v>
      </c>
      <c r="R23" s="1489">
        <v>0.19025196107711356</v>
      </c>
      <c r="S23" s="1489">
        <v>0.25682529225077338</v>
      </c>
      <c r="T23" s="1489">
        <v>0.31867851654133111</v>
      </c>
      <c r="U23" s="1489">
        <v>0.37156572855433778</v>
      </c>
      <c r="V23" s="1489">
        <v>0.41617439522367367</v>
      </c>
      <c r="W23" s="1489">
        <v>0.45734114640590617</v>
      </c>
      <c r="X23" s="1489">
        <v>0.49524775638782909</v>
      </c>
      <c r="Y23" s="1489">
        <v>0.53006764154766728</v>
      </c>
      <c r="Z23" s="1489">
        <v>0.55434922510133855</v>
      </c>
      <c r="AA23" s="1489">
        <v>0.56902300358408742</v>
      </c>
      <c r="AB23" s="1489">
        <v>0.58207042621085425</v>
      </c>
      <c r="AC23" s="1489">
        <v>0.5935847078553812</v>
      </c>
      <c r="AD23" s="1489">
        <v>0.60365461882404248</v>
      </c>
      <c r="AE23" s="1489">
        <v>0.61236467885867751</v>
      </c>
      <c r="AF23" s="1489">
        <v>0.61979534310104778</v>
      </c>
      <c r="AG23" s="1489">
        <v>0.62602318034072346</v>
      </c>
      <c r="AH23" s="1489">
        <v>0.63112104385563206</v>
      </c>
      <c r="AI23" s="1489">
        <v>0.63515823514241676</v>
      </c>
      <c r="AJ23" s="1489">
        <v>0.63820066082211513</v>
      </c>
      <c r="AK23" s="1489">
        <v>0.64031098299550671</v>
      </c>
      <c r="AL23" s="1489">
        <v>0.64154876331170752</v>
      </c>
      <c r="AM23" s="1489">
        <v>0.64197060100326986</v>
      </c>
      <c r="AN23" s="1489">
        <v>0.64163026513109866</v>
      </c>
      <c r="AO23" s="1489">
        <v>0.64057882127293919</v>
      </c>
      <c r="AP23" s="1489">
        <v>0.63886475288000699</v>
      </c>
      <c r="AQ23" s="1489">
        <v>0.63653407751749203</v>
      </c>
      <c r="AR23" s="1489">
        <v>0.63363045819617847</v>
      </c>
      <c r="AS23" s="1489">
        <v>0.63019530999425666</v>
      </c>
      <c r="AT23" s="1489">
        <v>0.62930803760792897</v>
      </c>
      <c r="AU23" s="1489">
        <v>0.62793783342263831</v>
      </c>
      <c r="AV23" s="1489">
        <v>0.62611358209322832</v>
      </c>
      <c r="AW23" s="1489">
        <v>0.623862895361874</v>
      </c>
      <c r="AX23" s="1489">
        <v>0.62121216170443228</v>
      </c>
      <c r="AY23" s="1489">
        <v>0.6181865941646304</v>
      </c>
      <c r="AZ23" s="1489">
        <v>0.61481027643953867</v>
      </c>
      <c r="BA23" s="1489">
        <v>0.61110620727761211</v>
      </c>
      <c r="BB23" s="1489">
        <v>0.60709634324850847</v>
      </c>
      <c r="BC23" s="1489">
        <v>0.60280163994185643</v>
      </c>
      <c r="BD23" s="1489">
        <v>0.59824209165021724</v>
      </c>
      <c r="BE23" s="1489">
        <v>0.59343676958958536</v>
      </c>
      <c r="BF23" s="1489">
        <v>0.58840385870895362</v>
      </c>
      <c r="BG23" s="1489">
        <v>0.58316069313871133</v>
      </c>
      <c r="BH23" s="1489">
        <v>0.57772379032594201</v>
      </c>
      <c r="BI23" s="1489">
        <v>0.57210888390303427</v>
      </c>
      <c r="BJ23" s="1489">
        <v>0.56633095533444133</v>
      </c>
      <c r="BK23" s="1489">
        <v>0.56040426438487578</v>
      </c>
      <c r="BL23" s="1489">
        <v>0.55434237845075196</v>
      </c>
      <c r="BM23" s="1489">
        <v>0.54815820079524302</v>
      </c>
      <c r="BN23" s="1489">
        <v>0.54186399772593896</v>
      </c>
      <c r="BO23" s="1489">
        <v>0.53547142475274878</v>
      </c>
      <c r="BP23" s="1489">
        <v>0.52899155176239387</v>
      </c>
      <c r="BQ23" s="1489">
        <v>0.5224348872445872</v>
      </c>
      <c r="BR23" s="1489">
        <v>0.51581140160378502</v>
      </c>
      <c r="BS23" s="1489">
        <v>0.50913054958922632</v>
      </c>
      <c r="BT23" s="1489">
        <v>0.50240129187484328</v>
      </c>
      <c r="BU23" s="1489">
        <v>0.49563211581954053</v>
      </c>
      <c r="BV23" s="1489">
        <v>0.48883105543728006</v>
      </c>
      <c r="BW23" s="1489">
        <v>0.48200571060538816</v>
      </c>
      <c r="BX23" s="1489">
        <v>0.47516326553852356</v>
      </c>
      <c r="BY23" s="1489">
        <v>0.46831050655478396</v>
      </c>
      <c r="BZ23" s="1489">
        <v>0.46145383915951682</v>
      </c>
      <c r="CA23" s="1489">
        <v>0.45459930447150604</v>
      </c>
      <c r="CB23" s="1489">
        <v>0.44775259501535075</v>
      </c>
      <c r="CC23" s="1489">
        <v>0.44091906990302243</v>
      </c>
      <c r="CD23" s="1489">
        <v>0.43410376942678436</v>
      </c>
      <c r="CE23" s="1489">
        <v>0.42731142908488379</v>
      </c>
      <c r="CF23" s="1489">
        <v>0.42054649306068081</v>
      </c>
      <c r="CG23" s="1489">
        <v>0.41381312717515201</v>
      </c>
      <c r="CH23" s="1489">
        <v>0.40711523133201277</v>
      </c>
      <c r="CI23" s="1489">
        <v>0.40045645147402592</v>
      </c>
      <c r="CJ23" s="1489">
        <v>0.39384019106841434</v>
      </c>
      <c r="CK23" s="1489">
        <v>0.38726962213866312</v>
      </c>
      <c r="CL23" s="1489">
        <v>0.38074769585939444</v>
      </c>
      <c r="CM23" s="1489">
        <v>0.37610289493884863</v>
      </c>
      <c r="CN23" s="1489">
        <v>0.37145816896156597</v>
      </c>
      <c r="CO23" s="1489">
        <v>0.36681627738951733</v>
      </c>
      <c r="CP23" s="1490">
        <v>0.36217984503218997</v>
      </c>
      <c r="CQ23" s="1488">
        <v>0.35755136697344159</v>
      </c>
      <c r="CR23" s="1488" t="s">
        <v>1790</v>
      </c>
      <c r="CS23" s="1488" t="s">
        <v>1790</v>
      </c>
      <c r="CT23" s="1488" t="s">
        <v>1790</v>
      </c>
      <c r="CU23" s="1488" t="s">
        <v>1790</v>
      </c>
      <c r="CV23" s="1488" t="s">
        <v>1790</v>
      </c>
      <c r="CW23" s="1488" t="s">
        <v>1790</v>
      </c>
      <c r="CX23" s="1488" t="s">
        <v>1790</v>
      </c>
      <c r="CY23" s="1488" t="s">
        <v>1790</v>
      </c>
      <c r="CZ23" s="1488" t="s">
        <v>1790</v>
      </c>
      <c r="DA23" s="1488" t="s">
        <v>1790</v>
      </c>
      <c r="DB23" s="1488" t="s">
        <v>1790</v>
      </c>
      <c r="DC23" s="1488" t="s">
        <v>1790</v>
      </c>
      <c r="DD23" s="1488" t="s">
        <v>1790</v>
      </c>
      <c r="DE23" s="1488" t="s">
        <v>1790</v>
      </c>
      <c r="DF23" s="1488" t="s">
        <v>1790</v>
      </c>
      <c r="DG23" s="1488" t="s">
        <v>1790</v>
      </c>
      <c r="DH23" s="1488" t="s">
        <v>1790</v>
      </c>
      <c r="DI23" s="1488" t="s">
        <v>1790</v>
      </c>
      <c r="DJ23" s="1488" t="s">
        <v>1790</v>
      </c>
      <c r="DK23" s="1488" t="s">
        <v>1790</v>
      </c>
      <c r="DL23" s="1488" t="s">
        <v>1790</v>
      </c>
      <c r="DM23" s="1488" t="s">
        <v>1790</v>
      </c>
      <c r="DN23" s="1488" t="s">
        <v>1790</v>
      </c>
      <c r="DO23" s="1488" t="s">
        <v>1790</v>
      </c>
      <c r="DP23" s="1488" t="s">
        <v>1790</v>
      </c>
      <c r="DQ23" s="1488" t="s">
        <v>1790</v>
      </c>
      <c r="DR23" s="1488" t="s">
        <v>1790</v>
      </c>
      <c r="DS23" s="1488" t="s">
        <v>1790</v>
      </c>
      <c r="DT23" s="1233" t="s">
        <v>1790</v>
      </c>
      <c r="DU23" s="1233" t="s">
        <v>1790</v>
      </c>
      <c r="DV23" s="1233" t="s">
        <v>1790</v>
      </c>
      <c r="DW23" s="1233" t="s">
        <v>1790</v>
      </c>
      <c r="DX23" s="1233" t="s">
        <v>1790</v>
      </c>
      <c r="DY23" s="1233" t="s">
        <v>1790</v>
      </c>
    </row>
    <row r="24" spans="2:129" ht="14.4" thickBot="1" x14ac:dyDescent="0.3">
      <c r="B24" s="1740"/>
      <c r="C24" s="1485" t="s">
        <v>2278</v>
      </c>
      <c r="D24" s="1425" t="s">
        <v>2279</v>
      </c>
      <c r="E24" s="1267" t="s">
        <v>815</v>
      </c>
      <c r="F24" s="1424" t="s">
        <v>1790</v>
      </c>
      <c r="G24" s="1424" t="s">
        <v>1790</v>
      </c>
      <c r="H24" s="1425" t="s">
        <v>84</v>
      </c>
      <c r="I24" s="1724">
        <f>IF(SUM(I23:CU23)&lt;&gt;0,SUM(I23:CU23),"")</f>
        <v>40.900782329393316</v>
      </c>
      <c r="J24" s="1725"/>
      <c r="K24" s="1725"/>
      <c r="L24" s="1725"/>
      <c r="M24" s="1726"/>
      <c r="N24" s="1489" t="s">
        <v>1790</v>
      </c>
      <c r="O24" s="1489" t="s">
        <v>1790</v>
      </c>
      <c r="P24" s="1489" t="s">
        <v>1790</v>
      </c>
      <c r="Q24" s="1489" t="s">
        <v>1790</v>
      </c>
      <c r="R24" s="1489" t="s">
        <v>1790</v>
      </c>
      <c r="S24" s="1489" t="s">
        <v>1790</v>
      </c>
      <c r="T24" s="1489" t="s">
        <v>1790</v>
      </c>
      <c r="U24" s="1489" t="s">
        <v>1790</v>
      </c>
      <c r="V24" s="1489" t="s">
        <v>1790</v>
      </c>
      <c r="W24" s="1489" t="s">
        <v>1790</v>
      </c>
      <c r="X24" s="1489" t="s">
        <v>1790</v>
      </c>
      <c r="Y24" s="1489" t="s">
        <v>1790</v>
      </c>
      <c r="Z24" s="1489" t="s">
        <v>1790</v>
      </c>
      <c r="AA24" s="1489" t="s">
        <v>1790</v>
      </c>
      <c r="AB24" s="1489" t="s">
        <v>1790</v>
      </c>
      <c r="AC24" s="1489" t="s">
        <v>1790</v>
      </c>
      <c r="AD24" s="1489" t="s">
        <v>1790</v>
      </c>
      <c r="AE24" s="1489" t="s">
        <v>1790</v>
      </c>
      <c r="AF24" s="1489" t="s">
        <v>1790</v>
      </c>
      <c r="AG24" s="1489" t="s">
        <v>1790</v>
      </c>
      <c r="AH24" s="1489" t="s">
        <v>1790</v>
      </c>
      <c r="AI24" s="1489" t="s">
        <v>1790</v>
      </c>
      <c r="AJ24" s="1489" t="s">
        <v>1790</v>
      </c>
      <c r="AK24" s="1489" t="s">
        <v>1790</v>
      </c>
      <c r="AL24" s="1489" t="s">
        <v>1790</v>
      </c>
      <c r="AM24" s="1489" t="s">
        <v>1790</v>
      </c>
      <c r="AN24" s="1489" t="s">
        <v>1790</v>
      </c>
      <c r="AO24" s="1489" t="s">
        <v>1790</v>
      </c>
      <c r="AP24" s="1489" t="s">
        <v>1790</v>
      </c>
      <c r="AQ24" s="1489" t="s">
        <v>1790</v>
      </c>
      <c r="AR24" s="1489" t="s">
        <v>1790</v>
      </c>
      <c r="AS24" s="1489" t="s">
        <v>1790</v>
      </c>
      <c r="AT24" s="1489" t="s">
        <v>1790</v>
      </c>
      <c r="AU24" s="1489" t="s">
        <v>1790</v>
      </c>
      <c r="AV24" s="1489" t="s">
        <v>1790</v>
      </c>
      <c r="AW24" s="1489" t="s">
        <v>1790</v>
      </c>
      <c r="AX24" s="1489" t="s">
        <v>1790</v>
      </c>
      <c r="AY24" s="1489" t="s">
        <v>1790</v>
      </c>
      <c r="AZ24" s="1489" t="s">
        <v>1790</v>
      </c>
      <c r="BA24" s="1489" t="s">
        <v>1790</v>
      </c>
      <c r="BB24" s="1489" t="s">
        <v>1790</v>
      </c>
      <c r="BC24" s="1489" t="s">
        <v>1790</v>
      </c>
      <c r="BD24" s="1489" t="s">
        <v>1790</v>
      </c>
      <c r="BE24" s="1489" t="s">
        <v>1790</v>
      </c>
      <c r="BF24" s="1489" t="s">
        <v>1790</v>
      </c>
      <c r="BG24" s="1489" t="s">
        <v>1790</v>
      </c>
      <c r="BH24" s="1489" t="s">
        <v>1790</v>
      </c>
      <c r="BI24" s="1489" t="s">
        <v>1790</v>
      </c>
      <c r="BJ24" s="1489" t="s">
        <v>1790</v>
      </c>
      <c r="BK24" s="1489" t="s">
        <v>1790</v>
      </c>
      <c r="BL24" s="1489" t="s">
        <v>1790</v>
      </c>
      <c r="BM24" s="1489" t="s">
        <v>1790</v>
      </c>
      <c r="BN24" s="1489" t="s">
        <v>1790</v>
      </c>
      <c r="BO24" s="1489" t="s">
        <v>1790</v>
      </c>
      <c r="BP24" s="1489" t="s">
        <v>1790</v>
      </c>
      <c r="BQ24" s="1489" t="s">
        <v>1790</v>
      </c>
      <c r="BR24" s="1489" t="s">
        <v>1790</v>
      </c>
      <c r="BS24" s="1489" t="s">
        <v>1790</v>
      </c>
      <c r="BT24" s="1489" t="s">
        <v>1790</v>
      </c>
      <c r="BU24" s="1489" t="s">
        <v>1790</v>
      </c>
      <c r="BV24" s="1489" t="s">
        <v>1790</v>
      </c>
      <c r="BW24" s="1489" t="s">
        <v>1790</v>
      </c>
      <c r="BX24" s="1489" t="s">
        <v>1790</v>
      </c>
      <c r="BY24" s="1489" t="s">
        <v>1790</v>
      </c>
      <c r="BZ24" s="1489" t="s">
        <v>1790</v>
      </c>
      <c r="CA24" s="1489" t="s">
        <v>1790</v>
      </c>
      <c r="CB24" s="1489" t="s">
        <v>1790</v>
      </c>
      <c r="CC24" s="1489" t="s">
        <v>1790</v>
      </c>
      <c r="CD24" s="1489" t="s">
        <v>1790</v>
      </c>
      <c r="CE24" s="1489" t="s">
        <v>1790</v>
      </c>
      <c r="CF24" s="1489" t="s">
        <v>1790</v>
      </c>
      <c r="CG24" s="1489" t="s">
        <v>1790</v>
      </c>
      <c r="CH24" s="1489" t="s">
        <v>1790</v>
      </c>
      <c r="CI24" s="1489" t="s">
        <v>1790</v>
      </c>
      <c r="CJ24" s="1489" t="s">
        <v>1790</v>
      </c>
      <c r="CK24" s="1489" t="s">
        <v>1790</v>
      </c>
      <c r="CL24" s="1489" t="s">
        <v>1790</v>
      </c>
      <c r="CM24" s="1489" t="s">
        <v>1790</v>
      </c>
      <c r="CN24" s="1489" t="s">
        <v>1790</v>
      </c>
      <c r="CO24" s="1489" t="s">
        <v>1790</v>
      </c>
      <c r="CP24" s="1490" t="s">
        <v>1790</v>
      </c>
      <c r="CQ24" s="1488" t="s">
        <v>1790</v>
      </c>
      <c r="CR24" s="1488" t="s">
        <v>1790</v>
      </c>
      <c r="CS24" s="1488" t="s">
        <v>1790</v>
      </c>
      <c r="CT24" s="1488" t="s">
        <v>1790</v>
      </c>
      <c r="CU24" s="1488" t="s">
        <v>1790</v>
      </c>
      <c r="CV24" s="1488" t="s">
        <v>1790</v>
      </c>
      <c r="CW24" s="1488" t="s">
        <v>1790</v>
      </c>
      <c r="CX24" s="1488" t="s">
        <v>1790</v>
      </c>
      <c r="CY24" s="1488" t="s">
        <v>1790</v>
      </c>
      <c r="CZ24" s="1488" t="s">
        <v>1790</v>
      </c>
      <c r="DA24" s="1488" t="s">
        <v>1790</v>
      </c>
      <c r="DB24" s="1488" t="s">
        <v>1790</v>
      </c>
      <c r="DC24" s="1488" t="s">
        <v>1790</v>
      </c>
      <c r="DD24" s="1488" t="s">
        <v>1790</v>
      </c>
      <c r="DE24" s="1488" t="s">
        <v>1790</v>
      </c>
      <c r="DF24" s="1488" t="s">
        <v>1790</v>
      </c>
      <c r="DG24" s="1488" t="s">
        <v>1790</v>
      </c>
      <c r="DH24" s="1488" t="s">
        <v>1790</v>
      </c>
      <c r="DI24" s="1488" t="s">
        <v>1790</v>
      </c>
      <c r="DJ24" s="1488" t="s">
        <v>1790</v>
      </c>
      <c r="DK24" s="1488" t="s">
        <v>1790</v>
      </c>
      <c r="DL24" s="1488" t="s">
        <v>1790</v>
      </c>
      <c r="DM24" s="1488" t="s">
        <v>1790</v>
      </c>
      <c r="DN24" s="1488" t="s">
        <v>1790</v>
      </c>
      <c r="DO24" s="1488" t="s">
        <v>1790</v>
      </c>
      <c r="DP24" s="1488" t="s">
        <v>1790</v>
      </c>
      <c r="DQ24" s="1488" t="s">
        <v>1790</v>
      </c>
      <c r="DR24" s="1488" t="s">
        <v>1790</v>
      </c>
      <c r="DS24" s="1488" t="s">
        <v>1790</v>
      </c>
      <c r="DT24" s="1233" t="s">
        <v>1790</v>
      </c>
      <c r="DU24" s="1233" t="s">
        <v>1790</v>
      </c>
      <c r="DV24" s="1233" t="s">
        <v>1790</v>
      </c>
      <c r="DW24" s="1233" t="s">
        <v>1790</v>
      </c>
      <c r="DX24" s="1233" t="s">
        <v>1790</v>
      </c>
      <c r="DY24" s="1233" t="s">
        <v>1790</v>
      </c>
    </row>
    <row r="25" spans="2:129" x14ac:dyDescent="0.25">
      <c r="B25" s="1740"/>
      <c r="C25" s="1485" t="s">
        <v>2276</v>
      </c>
      <c r="D25" s="1425" t="s">
        <v>2277</v>
      </c>
      <c r="E25" s="1267" t="s">
        <v>810</v>
      </c>
      <c r="F25" s="1424" t="s">
        <v>1790</v>
      </c>
      <c r="G25" s="1424" t="s">
        <v>1790</v>
      </c>
      <c r="H25" s="1425" t="s">
        <v>84</v>
      </c>
      <c r="I25" s="1460" t="s">
        <v>1790</v>
      </c>
      <c r="J25" s="1461" t="s">
        <v>1790</v>
      </c>
      <c r="K25" s="1461" t="s">
        <v>1790</v>
      </c>
      <c r="L25" s="1461" t="s">
        <v>1790</v>
      </c>
      <c r="M25" s="1461" t="s">
        <v>1790</v>
      </c>
      <c r="N25" s="1489" t="s">
        <v>1790</v>
      </c>
      <c r="O25" s="1489" t="s">
        <v>1790</v>
      </c>
      <c r="P25" s="1489">
        <v>1.8983969999999999</v>
      </c>
      <c r="Q25" s="1489">
        <v>1.8983969999999999</v>
      </c>
      <c r="R25" s="1489">
        <v>1.8983969999999999</v>
      </c>
      <c r="S25" s="1489">
        <v>1.8983969999999999</v>
      </c>
      <c r="T25" s="1489">
        <v>1.8983969999999999</v>
      </c>
      <c r="U25" s="1489">
        <v>1.6113459999999999</v>
      </c>
      <c r="V25" s="1489">
        <v>1.6113459999999999</v>
      </c>
      <c r="W25" s="1489">
        <v>1.6113459999999999</v>
      </c>
      <c r="X25" s="1489">
        <v>1.6113459999999999</v>
      </c>
      <c r="Y25" s="1489">
        <v>1.6113459999999999</v>
      </c>
      <c r="Z25" s="1489">
        <v>1.5413460000000001</v>
      </c>
      <c r="AA25" s="1489">
        <v>1.5413460000000001</v>
      </c>
      <c r="AB25" s="1489">
        <v>1.5413460000000001</v>
      </c>
      <c r="AC25" s="1489">
        <v>1.5413460000000001</v>
      </c>
      <c r="AD25" s="1489">
        <v>1.5413460000000001</v>
      </c>
      <c r="AE25" s="1489">
        <v>1.5413460000000001</v>
      </c>
      <c r="AF25" s="1489">
        <v>1.5413460000000001</v>
      </c>
      <c r="AG25" s="1489">
        <v>1.5413460000000001</v>
      </c>
      <c r="AH25" s="1489">
        <v>1.5413460000000001</v>
      </c>
      <c r="AI25" s="1489">
        <v>1.5413460000000001</v>
      </c>
      <c r="AJ25" s="1489">
        <v>1.5413460000000001</v>
      </c>
      <c r="AK25" s="1489">
        <v>1.5413460000000001</v>
      </c>
      <c r="AL25" s="1489">
        <v>1.5413460000000001</v>
      </c>
      <c r="AM25" s="1489">
        <v>1.5413460000000001</v>
      </c>
      <c r="AN25" s="1489">
        <v>1.5413460000000001</v>
      </c>
      <c r="AO25" s="1489">
        <v>1.5413460000000001</v>
      </c>
      <c r="AP25" s="1489">
        <v>1.5413460000000001</v>
      </c>
      <c r="AQ25" s="1489">
        <v>1.5413460000000001</v>
      </c>
      <c r="AR25" s="1489">
        <v>1.5413460000000001</v>
      </c>
      <c r="AS25" s="1489">
        <v>1.5413460000000001</v>
      </c>
      <c r="AT25" s="1489">
        <v>1.5413460000000001</v>
      </c>
      <c r="AU25" s="1489">
        <v>1.5413460000000001</v>
      </c>
      <c r="AV25" s="1489">
        <v>1.5413460000000001</v>
      </c>
      <c r="AW25" s="1489">
        <v>1.5413460000000001</v>
      </c>
      <c r="AX25" s="1489">
        <v>1.5413460000000001</v>
      </c>
      <c r="AY25" s="1489">
        <v>1.5413460000000001</v>
      </c>
      <c r="AZ25" s="1489">
        <v>1.5413460000000001</v>
      </c>
      <c r="BA25" s="1489">
        <v>1.5413460000000001</v>
      </c>
      <c r="BB25" s="1489">
        <v>1.5413460000000001</v>
      </c>
      <c r="BC25" s="1489">
        <v>1.5413460000000001</v>
      </c>
      <c r="BD25" s="1489">
        <v>1.5413460000000001</v>
      </c>
      <c r="BE25" s="1489">
        <v>1.5413460000000001</v>
      </c>
      <c r="BF25" s="1489">
        <v>1.5413460000000001</v>
      </c>
      <c r="BG25" s="1489">
        <v>1.5413460000000001</v>
      </c>
      <c r="BH25" s="1489">
        <v>1.5413460000000001</v>
      </c>
      <c r="BI25" s="1489">
        <v>1.5413460000000001</v>
      </c>
      <c r="BJ25" s="1489">
        <v>1.5413460000000001</v>
      </c>
      <c r="BK25" s="1489">
        <v>1.5413460000000001</v>
      </c>
      <c r="BL25" s="1489">
        <v>1.5413460000000001</v>
      </c>
      <c r="BM25" s="1489">
        <v>1.5413460000000001</v>
      </c>
      <c r="BN25" s="1489">
        <v>1.5413460000000001</v>
      </c>
      <c r="BO25" s="1489">
        <v>1.5413460000000001</v>
      </c>
      <c r="BP25" s="1489">
        <v>1.5413460000000001</v>
      </c>
      <c r="BQ25" s="1489">
        <v>1.5413460000000001</v>
      </c>
      <c r="BR25" s="1489">
        <v>1.5413460000000001</v>
      </c>
      <c r="BS25" s="1489">
        <v>1.5413460000000001</v>
      </c>
      <c r="BT25" s="1489">
        <v>1.5413460000000001</v>
      </c>
      <c r="BU25" s="1489">
        <v>1.5413460000000001</v>
      </c>
      <c r="BV25" s="1489">
        <v>1.5413460000000001</v>
      </c>
      <c r="BW25" s="1489">
        <v>1.5413460000000001</v>
      </c>
      <c r="BX25" s="1489">
        <v>1.5413460000000001</v>
      </c>
      <c r="BY25" s="1489">
        <v>1.5413460000000001</v>
      </c>
      <c r="BZ25" s="1489">
        <v>1.5413460000000001</v>
      </c>
      <c r="CA25" s="1489">
        <v>1.5413460000000001</v>
      </c>
      <c r="CB25" s="1489">
        <v>1.5413460000000001</v>
      </c>
      <c r="CC25" s="1489">
        <v>1.5413460000000001</v>
      </c>
      <c r="CD25" s="1489">
        <v>1.5413460000000001</v>
      </c>
      <c r="CE25" s="1489">
        <v>1.5413460000000001</v>
      </c>
      <c r="CF25" s="1489">
        <v>1.5413460000000001</v>
      </c>
      <c r="CG25" s="1489">
        <v>1.5413460000000001</v>
      </c>
      <c r="CH25" s="1489">
        <v>1.5413460000000001</v>
      </c>
      <c r="CI25" s="1489">
        <v>1.5413460000000001</v>
      </c>
      <c r="CJ25" s="1489">
        <v>1.5413460000000001</v>
      </c>
      <c r="CK25" s="1489">
        <v>1.5413460000000001</v>
      </c>
      <c r="CL25" s="1489">
        <v>1.5413460000000001</v>
      </c>
      <c r="CM25" s="1489">
        <v>1.5413460000000001</v>
      </c>
      <c r="CN25" s="1489">
        <v>1.5413460000000001</v>
      </c>
      <c r="CO25" s="1489">
        <v>1.5413460000000001</v>
      </c>
      <c r="CP25" s="1490">
        <v>1.5413460000000001</v>
      </c>
      <c r="CQ25" s="1488">
        <v>1.5413460000000001</v>
      </c>
      <c r="CR25" s="1488" t="s">
        <v>1790</v>
      </c>
      <c r="CS25" s="1488" t="s">
        <v>1790</v>
      </c>
      <c r="CT25" s="1488" t="s">
        <v>1790</v>
      </c>
      <c r="CU25" s="1488" t="s">
        <v>1790</v>
      </c>
      <c r="CV25" s="1488" t="s">
        <v>1790</v>
      </c>
      <c r="CW25" s="1488" t="s">
        <v>1790</v>
      </c>
      <c r="CX25" s="1488" t="s">
        <v>1790</v>
      </c>
      <c r="CY25" s="1488" t="s">
        <v>1790</v>
      </c>
      <c r="CZ25" s="1488" t="s">
        <v>1790</v>
      </c>
      <c r="DA25" s="1488" t="s">
        <v>1790</v>
      </c>
      <c r="DB25" s="1488" t="s">
        <v>1790</v>
      </c>
      <c r="DC25" s="1488" t="s">
        <v>1790</v>
      </c>
      <c r="DD25" s="1488" t="s">
        <v>1790</v>
      </c>
      <c r="DE25" s="1488" t="s">
        <v>1790</v>
      </c>
      <c r="DF25" s="1488" t="s">
        <v>1790</v>
      </c>
      <c r="DG25" s="1488" t="s">
        <v>1790</v>
      </c>
      <c r="DH25" s="1488" t="s">
        <v>1790</v>
      </c>
      <c r="DI25" s="1488" t="s">
        <v>1790</v>
      </c>
      <c r="DJ25" s="1488" t="s">
        <v>1790</v>
      </c>
      <c r="DK25" s="1488" t="s">
        <v>1790</v>
      </c>
      <c r="DL25" s="1488" t="s">
        <v>1790</v>
      </c>
      <c r="DM25" s="1488" t="s">
        <v>1790</v>
      </c>
      <c r="DN25" s="1488" t="s">
        <v>1790</v>
      </c>
      <c r="DO25" s="1488" t="s">
        <v>1790</v>
      </c>
      <c r="DP25" s="1488" t="s">
        <v>1790</v>
      </c>
      <c r="DQ25" s="1488" t="s">
        <v>1790</v>
      </c>
      <c r="DR25" s="1488" t="s">
        <v>1790</v>
      </c>
      <c r="DS25" s="1488" t="s">
        <v>1790</v>
      </c>
      <c r="DT25" s="1233" t="s">
        <v>1790</v>
      </c>
      <c r="DU25" s="1233" t="s">
        <v>1790</v>
      </c>
      <c r="DV25" s="1233" t="s">
        <v>1790</v>
      </c>
      <c r="DW25" s="1233" t="s">
        <v>1790</v>
      </c>
      <c r="DX25" s="1233" t="s">
        <v>1790</v>
      </c>
      <c r="DY25" s="1233" t="s">
        <v>1790</v>
      </c>
    </row>
    <row r="26" spans="2:129" x14ac:dyDescent="0.25">
      <c r="B26" s="1740"/>
      <c r="C26" s="1485" t="s">
        <v>2276</v>
      </c>
      <c r="D26" s="1425" t="s">
        <v>2277</v>
      </c>
      <c r="E26" s="1267" t="s">
        <v>807</v>
      </c>
      <c r="F26" s="1424" t="s">
        <v>1790</v>
      </c>
      <c r="G26" s="1424" t="s">
        <v>1790</v>
      </c>
      <c r="H26" s="1425" t="s">
        <v>84</v>
      </c>
      <c r="I26" s="1460" t="s">
        <v>1790</v>
      </c>
      <c r="J26" s="1461" t="s">
        <v>1790</v>
      </c>
      <c r="K26" s="1461" t="s">
        <v>1790</v>
      </c>
      <c r="L26" s="1461" t="s">
        <v>1790</v>
      </c>
      <c r="M26" s="1461" t="s">
        <v>1790</v>
      </c>
      <c r="N26" s="1489" t="s">
        <v>1790</v>
      </c>
      <c r="O26" s="1489" t="s">
        <v>1790</v>
      </c>
      <c r="P26" s="1489" t="s">
        <v>1790</v>
      </c>
      <c r="Q26" s="1489" t="s">
        <v>1790</v>
      </c>
      <c r="R26" s="1489" t="s">
        <v>1790</v>
      </c>
      <c r="S26" s="1489" t="s">
        <v>1790</v>
      </c>
      <c r="T26" s="1489" t="s">
        <v>1790</v>
      </c>
      <c r="U26" s="1489" t="s">
        <v>1790</v>
      </c>
      <c r="V26" s="1489" t="s">
        <v>1790</v>
      </c>
      <c r="W26" s="1489" t="s">
        <v>1790</v>
      </c>
      <c r="X26" s="1489" t="s">
        <v>1790</v>
      </c>
      <c r="Y26" s="1489" t="s">
        <v>1790</v>
      </c>
      <c r="Z26" s="1489" t="s">
        <v>1790</v>
      </c>
      <c r="AA26" s="1489" t="s">
        <v>1790</v>
      </c>
      <c r="AB26" s="1489" t="s">
        <v>1790</v>
      </c>
      <c r="AC26" s="1489" t="s">
        <v>1790</v>
      </c>
      <c r="AD26" s="1489" t="s">
        <v>1790</v>
      </c>
      <c r="AE26" s="1489" t="s">
        <v>1790</v>
      </c>
      <c r="AF26" s="1489" t="s">
        <v>1790</v>
      </c>
      <c r="AG26" s="1489" t="s">
        <v>1790</v>
      </c>
      <c r="AH26" s="1489" t="s">
        <v>1790</v>
      </c>
      <c r="AI26" s="1489" t="s">
        <v>1790</v>
      </c>
      <c r="AJ26" s="1489" t="s">
        <v>1790</v>
      </c>
      <c r="AK26" s="1489" t="s">
        <v>1790</v>
      </c>
      <c r="AL26" s="1489" t="s">
        <v>1790</v>
      </c>
      <c r="AM26" s="1489" t="s">
        <v>1790</v>
      </c>
      <c r="AN26" s="1489" t="s">
        <v>1790</v>
      </c>
      <c r="AO26" s="1489" t="s">
        <v>1790</v>
      </c>
      <c r="AP26" s="1489" t="s">
        <v>1790</v>
      </c>
      <c r="AQ26" s="1489" t="s">
        <v>1790</v>
      </c>
      <c r="AR26" s="1489" t="s">
        <v>1790</v>
      </c>
      <c r="AS26" s="1489" t="s">
        <v>1790</v>
      </c>
      <c r="AT26" s="1489" t="s">
        <v>1790</v>
      </c>
      <c r="AU26" s="1489" t="s">
        <v>1790</v>
      </c>
      <c r="AV26" s="1489" t="s">
        <v>1790</v>
      </c>
      <c r="AW26" s="1489" t="s">
        <v>1790</v>
      </c>
      <c r="AX26" s="1489" t="s">
        <v>1790</v>
      </c>
      <c r="AY26" s="1489" t="s">
        <v>1790</v>
      </c>
      <c r="AZ26" s="1489" t="s">
        <v>1790</v>
      </c>
      <c r="BA26" s="1489" t="s">
        <v>1790</v>
      </c>
      <c r="BB26" s="1489" t="s">
        <v>1790</v>
      </c>
      <c r="BC26" s="1489" t="s">
        <v>1790</v>
      </c>
      <c r="BD26" s="1489" t="s">
        <v>1790</v>
      </c>
      <c r="BE26" s="1489" t="s">
        <v>1790</v>
      </c>
      <c r="BF26" s="1489" t="s">
        <v>1790</v>
      </c>
      <c r="BG26" s="1489" t="s">
        <v>1790</v>
      </c>
      <c r="BH26" s="1489" t="s">
        <v>1790</v>
      </c>
      <c r="BI26" s="1489" t="s">
        <v>1790</v>
      </c>
      <c r="BJ26" s="1489" t="s">
        <v>1790</v>
      </c>
      <c r="BK26" s="1489" t="s">
        <v>1790</v>
      </c>
      <c r="BL26" s="1489" t="s">
        <v>1790</v>
      </c>
      <c r="BM26" s="1489" t="s">
        <v>1790</v>
      </c>
      <c r="BN26" s="1489" t="s">
        <v>1790</v>
      </c>
      <c r="BO26" s="1489" t="s">
        <v>1790</v>
      </c>
      <c r="BP26" s="1489" t="s">
        <v>1790</v>
      </c>
      <c r="BQ26" s="1489" t="s">
        <v>1790</v>
      </c>
      <c r="BR26" s="1489" t="s">
        <v>1790</v>
      </c>
      <c r="BS26" s="1489" t="s">
        <v>1790</v>
      </c>
      <c r="BT26" s="1489" t="s">
        <v>1790</v>
      </c>
      <c r="BU26" s="1489" t="s">
        <v>1790</v>
      </c>
      <c r="BV26" s="1489" t="s">
        <v>1790</v>
      </c>
      <c r="BW26" s="1489" t="s">
        <v>1790</v>
      </c>
      <c r="BX26" s="1489" t="s">
        <v>1790</v>
      </c>
      <c r="BY26" s="1489" t="s">
        <v>1790</v>
      </c>
      <c r="BZ26" s="1489" t="s">
        <v>1790</v>
      </c>
      <c r="CA26" s="1489" t="s">
        <v>1790</v>
      </c>
      <c r="CB26" s="1489" t="s">
        <v>1790</v>
      </c>
      <c r="CC26" s="1489" t="s">
        <v>1790</v>
      </c>
      <c r="CD26" s="1489" t="s">
        <v>1790</v>
      </c>
      <c r="CE26" s="1489" t="s">
        <v>1790</v>
      </c>
      <c r="CF26" s="1489" t="s">
        <v>1790</v>
      </c>
      <c r="CG26" s="1489" t="s">
        <v>1790</v>
      </c>
      <c r="CH26" s="1489" t="s">
        <v>1790</v>
      </c>
      <c r="CI26" s="1489" t="s">
        <v>1790</v>
      </c>
      <c r="CJ26" s="1489" t="s">
        <v>1790</v>
      </c>
      <c r="CK26" s="1489" t="s">
        <v>1790</v>
      </c>
      <c r="CL26" s="1489" t="s">
        <v>1790</v>
      </c>
      <c r="CM26" s="1489" t="s">
        <v>1790</v>
      </c>
      <c r="CN26" s="1489" t="s">
        <v>1790</v>
      </c>
      <c r="CO26" s="1489" t="s">
        <v>1790</v>
      </c>
      <c r="CP26" s="1490" t="s">
        <v>1790</v>
      </c>
      <c r="CQ26" s="1488" t="s">
        <v>1790</v>
      </c>
      <c r="CR26" s="1488" t="s">
        <v>1790</v>
      </c>
      <c r="CS26" s="1488" t="s">
        <v>1790</v>
      </c>
      <c r="CT26" s="1488" t="s">
        <v>1790</v>
      </c>
      <c r="CU26" s="1488" t="s">
        <v>1790</v>
      </c>
      <c r="CV26" s="1488" t="s">
        <v>1790</v>
      </c>
      <c r="CW26" s="1488" t="s">
        <v>1790</v>
      </c>
      <c r="CX26" s="1488" t="s">
        <v>1790</v>
      </c>
      <c r="CY26" s="1488" t="s">
        <v>1790</v>
      </c>
      <c r="CZ26" s="1488" t="s">
        <v>1790</v>
      </c>
      <c r="DA26" s="1488" t="s">
        <v>1790</v>
      </c>
      <c r="DB26" s="1488" t="s">
        <v>1790</v>
      </c>
      <c r="DC26" s="1488" t="s">
        <v>1790</v>
      </c>
      <c r="DD26" s="1488" t="s">
        <v>1790</v>
      </c>
      <c r="DE26" s="1488" t="s">
        <v>1790</v>
      </c>
      <c r="DF26" s="1488" t="s">
        <v>1790</v>
      </c>
      <c r="DG26" s="1488" t="s">
        <v>1790</v>
      </c>
      <c r="DH26" s="1488" t="s">
        <v>1790</v>
      </c>
      <c r="DI26" s="1488" t="s">
        <v>1790</v>
      </c>
      <c r="DJ26" s="1488" t="s">
        <v>1790</v>
      </c>
      <c r="DK26" s="1488" t="s">
        <v>1790</v>
      </c>
      <c r="DL26" s="1488" t="s">
        <v>1790</v>
      </c>
      <c r="DM26" s="1488" t="s">
        <v>1790</v>
      </c>
      <c r="DN26" s="1488" t="s">
        <v>1790</v>
      </c>
      <c r="DO26" s="1488" t="s">
        <v>1790</v>
      </c>
      <c r="DP26" s="1488" t="s">
        <v>1790</v>
      </c>
      <c r="DQ26" s="1488" t="s">
        <v>1790</v>
      </c>
      <c r="DR26" s="1488" t="s">
        <v>1790</v>
      </c>
      <c r="DS26" s="1488" t="s">
        <v>1790</v>
      </c>
      <c r="DT26" s="1233" t="s">
        <v>1790</v>
      </c>
      <c r="DU26" s="1233" t="s">
        <v>1790</v>
      </c>
      <c r="DV26" s="1233" t="s">
        <v>1790</v>
      </c>
      <c r="DW26" s="1233" t="s">
        <v>1790</v>
      </c>
      <c r="DX26" s="1233" t="s">
        <v>1790</v>
      </c>
      <c r="DY26" s="1233" t="s">
        <v>1790</v>
      </c>
    </row>
    <row r="27" spans="2:129" x14ac:dyDescent="0.25">
      <c r="B27" s="1740"/>
      <c r="C27" s="1485" t="s">
        <v>2276</v>
      </c>
      <c r="D27" s="1425" t="s">
        <v>2277</v>
      </c>
      <c r="E27" s="1267" t="s">
        <v>808</v>
      </c>
      <c r="F27" s="1424" t="s">
        <v>1790</v>
      </c>
      <c r="G27" s="1424" t="s">
        <v>1790</v>
      </c>
      <c r="H27" s="1425" t="s">
        <v>84</v>
      </c>
      <c r="I27" s="1460" t="s">
        <v>1790</v>
      </c>
      <c r="J27" s="1461" t="s">
        <v>1790</v>
      </c>
      <c r="K27" s="1461" t="s">
        <v>1790</v>
      </c>
      <c r="L27" s="1461" t="s">
        <v>1790</v>
      </c>
      <c r="M27" s="1461" t="s">
        <v>1790</v>
      </c>
      <c r="N27" s="1489" t="s">
        <v>1790</v>
      </c>
      <c r="O27" s="1489" t="s">
        <v>1790</v>
      </c>
      <c r="P27" s="1489">
        <v>2.9520073349999999E-2</v>
      </c>
      <c r="Q27" s="1489">
        <v>8.8560220049999999E-2</v>
      </c>
      <c r="R27" s="1489">
        <v>0.14760036674999999</v>
      </c>
      <c r="S27" s="1489">
        <v>0.20664051345000001</v>
      </c>
      <c r="T27" s="1489">
        <v>0.26568066015000003</v>
      </c>
      <c r="U27" s="1489">
        <v>0.32025716379999997</v>
      </c>
      <c r="V27" s="1489">
        <v>0.3703700244</v>
      </c>
      <c r="W27" s="1489">
        <v>0.42048288500000003</v>
      </c>
      <c r="X27" s="1489">
        <v>0.4705957456</v>
      </c>
      <c r="Y27" s="1489">
        <v>0.52070860620000003</v>
      </c>
      <c r="Z27" s="1489">
        <v>0.56973296679999996</v>
      </c>
      <c r="AA27" s="1489">
        <v>0.61766882739999995</v>
      </c>
      <c r="AB27" s="1489">
        <v>0.66560468799999994</v>
      </c>
      <c r="AC27" s="1489">
        <v>0.71354054859999994</v>
      </c>
      <c r="AD27" s="1489">
        <v>0.76147640920000004</v>
      </c>
      <c r="AE27" s="1489">
        <v>0.80941226980000003</v>
      </c>
      <c r="AF27" s="1489">
        <v>0.85734813040000002</v>
      </c>
      <c r="AG27" s="1489">
        <v>0.90528399100000001</v>
      </c>
      <c r="AH27" s="1489">
        <v>0.95321985159999989</v>
      </c>
      <c r="AI27" s="1489">
        <v>1.0011557121999999</v>
      </c>
      <c r="AJ27" s="1489">
        <v>1.0490915727999999</v>
      </c>
      <c r="AK27" s="1489">
        <v>1.0970274333999996</v>
      </c>
      <c r="AL27" s="1489">
        <v>1.1449632939999999</v>
      </c>
      <c r="AM27" s="1489">
        <v>1.1928991545999998</v>
      </c>
      <c r="AN27" s="1489">
        <v>1.2408350151999998</v>
      </c>
      <c r="AO27" s="1489">
        <v>1.2887708757999998</v>
      </c>
      <c r="AP27" s="1489">
        <v>1.3367067363999998</v>
      </c>
      <c r="AQ27" s="1489">
        <v>1.3846425969999998</v>
      </c>
      <c r="AR27" s="1489">
        <v>1.4325784575999998</v>
      </c>
      <c r="AS27" s="1489">
        <v>1.4805143181999998</v>
      </c>
      <c r="AT27" s="1489">
        <v>1.5284501787999998</v>
      </c>
      <c r="AU27" s="1489">
        <v>1.5763860394</v>
      </c>
      <c r="AV27" s="1489">
        <v>1.6243219</v>
      </c>
      <c r="AW27" s="1489">
        <v>1.6722577606</v>
      </c>
      <c r="AX27" s="1489">
        <v>1.7201936212</v>
      </c>
      <c r="AY27" s="1489">
        <v>1.7681294818</v>
      </c>
      <c r="AZ27" s="1489">
        <v>1.8160653423999997</v>
      </c>
      <c r="BA27" s="1489">
        <v>1.8640012029999997</v>
      </c>
      <c r="BB27" s="1489">
        <v>1.9119370635999997</v>
      </c>
      <c r="BC27" s="1489">
        <v>1.9598729241999997</v>
      </c>
      <c r="BD27" s="1489">
        <v>2.0078087847999999</v>
      </c>
      <c r="BE27" s="1489">
        <v>2.0557446453999999</v>
      </c>
      <c r="BF27" s="1489">
        <v>2.1036805059999999</v>
      </c>
      <c r="BG27" s="1489">
        <v>2.1516163666000003</v>
      </c>
      <c r="BH27" s="1489">
        <v>2.1995522271999999</v>
      </c>
      <c r="BI27" s="1489">
        <v>2.2474880877999999</v>
      </c>
      <c r="BJ27" s="1489">
        <v>2.2954239484000003</v>
      </c>
      <c r="BK27" s="1489">
        <v>2.3433598089999998</v>
      </c>
      <c r="BL27" s="1489">
        <v>2.3912956696000003</v>
      </c>
      <c r="BM27" s="1489">
        <v>2.4392315301999998</v>
      </c>
      <c r="BN27" s="1489">
        <v>2.4871673908000003</v>
      </c>
      <c r="BO27" s="1489">
        <v>2.5351032513999998</v>
      </c>
      <c r="BP27" s="1489">
        <v>2.5830391120000002</v>
      </c>
      <c r="BQ27" s="1489">
        <v>2.6309749725999998</v>
      </c>
      <c r="BR27" s="1489">
        <v>2.6789108332000002</v>
      </c>
      <c r="BS27" s="1489">
        <v>2.7268466938000002</v>
      </c>
      <c r="BT27" s="1489">
        <v>2.7747825544000002</v>
      </c>
      <c r="BU27" s="1489">
        <v>2.8227184150000002</v>
      </c>
      <c r="BV27" s="1489">
        <v>2.8706542755999997</v>
      </c>
      <c r="BW27" s="1489">
        <v>2.9185901362000002</v>
      </c>
      <c r="BX27" s="1489">
        <v>2.9665259967999997</v>
      </c>
      <c r="BY27" s="1489">
        <v>3.0144618574000002</v>
      </c>
      <c r="BZ27" s="1489">
        <v>3.0623977179999997</v>
      </c>
      <c r="CA27" s="1489">
        <v>3.1103335786000001</v>
      </c>
      <c r="CB27" s="1489">
        <v>3.1582694391999997</v>
      </c>
      <c r="CC27" s="1489">
        <v>3.2062052998000001</v>
      </c>
      <c r="CD27" s="1489">
        <v>3.2541411604000001</v>
      </c>
      <c r="CE27" s="1489">
        <v>3.3020770210000001</v>
      </c>
      <c r="CF27" s="1489">
        <v>3.3500128816000001</v>
      </c>
      <c r="CG27" s="1489">
        <v>3.3979487422000001</v>
      </c>
      <c r="CH27" s="1489">
        <v>3.4458846028000001</v>
      </c>
      <c r="CI27" s="1489">
        <v>3.4938204634000001</v>
      </c>
      <c r="CJ27" s="1489">
        <v>3.5417563240000001</v>
      </c>
      <c r="CK27" s="1489">
        <v>3.5896921845999996</v>
      </c>
      <c r="CL27" s="1489">
        <v>3.6376280452</v>
      </c>
      <c r="CM27" s="1489">
        <v>3.6855639058</v>
      </c>
      <c r="CN27" s="1489">
        <v>3.7334997664</v>
      </c>
      <c r="CO27" s="1489">
        <v>3.781435627</v>
      </c>
      <c r="CP27" s="1490">
        <v>3.8293714876</v>
      </c>
      <c r="CQ27" s="1488">
        <v>3.8773073482</v>
      </c>
      <c r="CR27" s="1488" t="s">
        <v>1790</v>
      </c>
      <c r="CS27" s="1488" t="s">
        <v>1790</v>
      </c>
      <c r="CT27" s="1488" t="s">
        <v>1790</v>
      </c>
      <c r="CU27" s="1488" t="s">
        <v>1790</v>
      </c>
      <c r="CV27" s="1488" t="s">
        <v>1790</v>
      </c>
      <c r="CW27" s="1488" t="s">
        <v>1790</v>
      </c>
      <c r="CX27" s="1488" t="s">
        <v>1790</v>
      </c>
      <c r="CY27" s="1488" t="s">
        <v>1790</v>
      </c>
      <c r="CZ27" s="1488" t="s">
        <v>1790</v>
      </c>
      <c r="DA27" s="1488" t="s">
        <v>1790</v>
      </c>
      <c r="DB27" s="1488" t="s">
        <v>1790</v>
      </c>
      <c r="DC27" s="1488" t="s">
        <v>1790</v>
      </c>
      <c r="DD27" s="1488" t="s">
        <v>1790</v>
      </c>
      <c r="DE27" s="1488" t="s">
        <v>1790</v>
      </c>
      <c r="DF27" s="1488" t="s">
        <v>1790</v>
      </c>
      <c r="DG27" s="1488" t="s">
        <v>1790</v>
      </c>
      <c r="DH27" s="1488" t="s">
        <v>1790</v>
      </c>
      <c r="DI27" s="1488" t="s">
        <v>1790</v>
      </c>
      <c r="DJ27" s="1488" t="s">
        <v>1790</v>
      </c>
      <c r="DK27" s="1488" t="s">
        <v>1790</v>
      </c>
      <c r="DL27" s="1488" t="s">
        <v>1790</v>
      </c>
      <c r="DM27" s="1488" t="s">
        <v>1790</v>
      </c>
      <c r="DN27" s="1488" t="s">
        <v>1790</v>
      </c>
      <c r="DO27" s="1488" t="s">
        <v>1790</v>
      </c>
      <c r="DP27" s="1488" t="s">
        <v>1790</v>
      </c>
      <c r="DQ27" s="1488" t="s">
        <v>1790</v>
      </c>
      <c r="DR27" s="1488" t="s">
        <v>1790</v>
      </c>
      <c r="DS27" s="1488" t="s">
        <v>1790</v>
      </c>
      <c r="DT27" s="1233" t="s">
        <v>1790</v>
      </c>
      <c r="DU27" s="1233" t="s">
        <v>1790</v>
      </c>
      <c r="DV27" s="1233" t="s">
        <v>1790</v>
      </c>
      <c r="DW27" s="1233" t="s">
        <v>1790</v>
      </c>
      <c r="DX27" s="1233" t="s">
        <v>1790</v>
      </c>
      <c r="DY27" s="1233" t="s">
        <v>1790</v>
      </c>
    </row>
    <row r="28" spans="2:129" x14ac:dyDescent="0.25">
      <c r="B28" s="1740"/>
      <c r="C28" s="1485" t="s">
        <v>2276</v>
      </c>
      <c r="D28" s="1425" t="s">
        <v>2277</v>
      </c>
      <c r="E28" s="1267" t="s">
        <v>826</v>
      </c>
      <c r="F28" s="1424" t="s">
        <v>1790</v>
      </c>
      <c r="G28" s="1424" t="s">
        <v>1790</v>
      </c>
      <c r="H28" s="1425" t="s">
        <v>84</v>
      </c>
      <c r="I28" s="1460" t="s">
        <v>1790</v>
      </c>
      <c r="J28" s="1461" t="s">
        <v>1790</v>
      </c>
      <c r="K28" s="1461" t="s">
        <v>1790</v>
      </c>
      <c r="L28" s="1461" t="s">
        <v>1790</v>
      </c>
      <c r="M28" s="1461" t="s">
        <v>1790</v>
      </c>
      <c r="N28" s="1489" t="s">
        <v>1790</v>
      </c>
      <c r="O28" s="1489" t="s">
        <v>1790</v>
      </c>
      <c r="P28" s="1489">
        <v>3.5000000000000003E-2</v>
      </c>
      <c r="Q28" s="1489">
        <v>3.5000000000000003E-2</v>
      </c>
      <c r="R28" s="1489">
        <v>3.5000000000000003E-2</v>
      </c>
      <c r="S28" s="1489">
        <v>3.5000000000000003E-2</v>
      </c>
      <c r="T28" s="1489">
        <v>3.5000000000000003E-2</v>
      </c>
      <c r="U28" s="1489">
        <v>3.5000000000000003E-2</v>
      </c>
      <c r="V28" s="1489">
        <v>3.5000000000000003E-2</v>
      </c>
      <c r="W28" s="1489">
        <v>3.5000000000000003E-2</v>
      </c>
      <c r="X28" s="1489">
        <v>3.5000000000000003E-2</v>
      </c>
      <c r="Y28" s="1489">
        <v>3.5000000000000003E-2</v>
      </c>
      <c r="Z28" s="1489">
        <v>3.5000000000000003E-2</v>
      </c>
      <c r="AA28" s="1489">
        <v>3.5000000000000003E-2</v>
      </c>
      <c r="AB28" s="1489">
        <v>3.5000000000000003E-2</v>
      </c>
      <c r="AC28" s="1489">
        <v>3.5000000000000003E-2</v>
      </c>
      <c r="AD28" s="1489">
        <v>3.5000000000000003E-2</v>
      </c>
      <c r="AE28" s="1489">
        <v>3.5000000000000003E-2</v>
      </c>
      <c r="AF28" s="1489">
        <v>3.5000000000000003E-2</v>
      </c>
      <c r="AG28" s="1489">
        <v>3.5000000000000003E-2</v>
      </c>
      <c r="AH28" s="1489">
        <v>3.5000000000000003E-2</v>
      </c>
      <c r="AI28" s="1489">
        <v>3.5000000000000003E-2</v>
      </c>
      <c r="AJ28" s="1489">
        <v>3.5000000000000003E-2</v>
      </c>
      <c r="AK28" s="1489">
        <v>3.5000000000000003E-2</v>
      </c>
      <c r="AL28" s="1489">
        <v>3.5000000000000003E-2</v>
      </c>
      <c r="AM28" s="1489">
        <v>3.5000000000000003E-2</v>
      </c>
      <c r="AN28" s="1489">
        <v>3.5000000000000003E-2</v>
      </c>
      <c r="AO28" s="1489">
        <v>3.5000000000000003E-2</v>
      </c>
      <c r="AP28" s="1489">
        <v>3.5000000000000003E-2</v>
      </c>
      <c r="AQ28" s="1489">
        <v>3.5000000000000003E-2</v>
      </c>
      <c r="AR28" s="1489">
        <v>3.5000000000000003E-2</v>
      </c>
      <c r="AS28" s="1489">
        <v>3.5000000000000003E-2</v>
      </c>
      <c r="AT28" s="1489">
        <v>0.03</v>
      </c>
      <c r="AU28" s="1489">
        <v>0.03</v>
      </c>
      <c r="AV28" s="1489">
        <v>0.03</v>
      </c>
      <c r="AW28" s="1489">
        <v>0.03</v>
      </c>
      <c r="AX28" s="1489">
        <v>0.03</v>
      </c>
      <c r="AY28" s="1489">
        <v>0.03</v>
      </c>
      <c r="AZ28" s="1489">
        <v>0.03</v>
      </c>
      <c r="BA28" s="1489">
        <v>0.03</v>
      </c>
      <c r="BB28" s="1489">
        <v>0.03</v>
      </c>
      <c r="BC28" s="1489">
        <v>0.03</v>
      </c>
      <c r="BD28" s="1489">
        <v>0.03</v>
      </c>
      <c r="BE28" s="1489">
        <v>0.03</v>
      </c>
      <c r="BF28" s="1489">
        <v>0.03</v>
      </c>
      <c r="BG28" s="1489">
        <v>0.03</v>
      </c>
      <c r="BH28" s="1489">
        <v>0.03</v>
      </c>
      <c r="BI28" s="1489">
        <v>0.03</v>
      </c>
      <c r="BJ28" s="1489">
        <v>0.03</v>
      </c>
      <c r="BK28" s="1489">
        <v>0.03</v>
      </c>
      <c r="BL28" s="1489">
        <v>0.03</v>
      </c>
      <c r="BM28" s="1489">
        <v>0.03</v>
      </c>
      <c r="BN28" s="1489">
        <v>0.03</v>
      </c>
      <c r="BO28" s="1489">
        <v>0.03</v>
      </c>
      <c r="BP28" s="1489">
        <v>0.03</v>
      </c>
      <c r="BQ28" s="1489">
        <v>0.03</v>
      </c>
      <c r="BR28" s="1489">
        <v>0.03</v>
      </c>
      <c r="BS28" s="1489">
        <v>0.03</v>
      </c>
      <c r="BT28" s="1489">
        <v>0.03</v>
      </c>
      <c r="BU28" s="1489">
        <v>0.03</v>
      </c>
      <c r="BV28" s="1489">
        <v>0.03</v>
      </c>
      <c r="BW28" s="1489">
        <v>0.03</v>
      </c>
      <c r="BX28" s="1489">
        <v>0.03</v>
      </c>
      <c r="BY28" s="1489">
        <v>0.03</v>
      </c>
      <c r="BZ28" s="1489">
        <v>0.03</v>
      </c>
      <c r="CA28" s="1489">
        <v>0.03</v>
      </c>
      <c r="CB28" s="1489">
        <v>0.03</v>
      </c>
      <c r="CC28" s="1489">
        <v>0.03</v>
      </c>
      <c r="CD28" s="1489">
        <v>0.03</v>
      </c>
      <c r="CE28" s="1489">
        <v>0.03</v>
      </c>
      <c r="CF28" s="1489">
        <v>0.03</v>
      </c>
      <c r="CG28" s="1489">
        <v>0.03</v>
      </c>
      <c r="CH28" s="1489">
        <v>0.03</v>
      </c>
      <c r="CI28" s="1489">
        <v>0.03</v>
      </c>
      <c r="CJ28" s="1489">
        <v>0.03</v>
      </c>
      <c r="CK28" s="1489">
        <v>0.03</v>
      </c>
      <c r="CL28" s="1489">
        <v>0.03</v>
      </c>
      <c r="CM28" s="1489">
        <v>2.5000000000000001E-2</v>
      </c>
      <c r="CN28" s="1489">
        <v>2.5000000000000001E-2</v>
      </c>
      <c r="CO28" s="1489">
        <v>2.5000000000000001E-2</v>
      </c>
      <c r="CP28" s="1490">
        <v>2.5000000000000001E-2</v>
      </c>
      <c r="CQ28" s="1488">
        <v>2.5000000000000001E-2</v>
      </c>
      <c r="CR28" s="1488" t="s">
        <v>1790</v>
      </c>
      <c r="CS28" s="1488" t="s">
        <v>1790</v>
      </c>
      <c r="CT28" s="1488" t="s">
        <v>1790</v>
      </c>
      <c r="CU28" s="1488" t="s">
        <v>1790</v>
      </c>
      <c r="CV28" s="1488" t="s">
        <v>1790</v>
      </c>
      <c r="CW28" s="1488" t="s">
        <v>1790</v>
      </c>
      <c r="CX28" s="1488" t="s">
        <v>1790</v>
      </c>
      <c r="CY28" s="1488" t="s">
        <v>1790</v>
      </c>
      <c r="CZ28" s="1488" t="s">
        <v>1790</v>
      </c>
      <c r="DA28" s="1488" t="s">
        <v>1790</v>
      </c>
      <c r="DB28" s="1488" t="s">
        <v>1790</v>
      </c>
      <c r="DC28" s="1488" t="s">
        <v>1790</v>
      </c>
      <c r="DD28" s="1488" t="s">
        <v>1790</v>
      </c>
      <c r="DE28" s="1488" t="s">
        <v>1790</v>
      </c>
      <c r="DF28" s="1488" t="s">
        <v>1790</v>
      </c>
      <c r="DG28" s="1488" t="s">
        <v>1790</v>
      </c>
      <c r="DH28" s="1488" t="s">
        <v>1790</v>
      </c>
      <c r="DI28" s="1488" t="s">
        <v>1790</v>
      </c>
      <c r="DJ28" s="1488" t="s">
        <v>1790</v>
      </c>
      <c r="DK28" s="1488" t="s">
        <v>1790</v>
      </c>
      <c r="DL28" s="1488" t="s">
        <v>1790</v>
      </c>
      <c r="DM28" s="1488" t="s">
        <v>1790</v>
      </c>
      <c r="DN28" s="1488" t="s">
        <v>1790</v>
      </c>
      <c r="DO28" s="1488" t="s">
        <v>1790</v>
      </c>
      <c r="DP28" s="1488" t="s">
        <v>1790</v>
      </c>
      <c r="DQ28" s="1488" t="s">
        <v>1790</v>
      </c>
      <c r="DR28" s="1488" t="s">
        <v>1790</v>
      </c>
      <c r="DS28" s="1488" t="s">
        <v>1790</v>
      </c>
      <c r="DT28" s="1233" t="s">
        <v>1790</v>
      </c>
      <c r="DU28" s="1233" t="s">
        <v>1790</v>
      </c>
      <c r="DV28" s="1233" t="s">
        <v>1790</v>
      </c>
      <c r="DW28" s="1233" t="s">
        <v>1790</v>
      </c>
      <c r="DX28" s="1233" t="s">
        <v>1790</v>
      </c>
      <c r="DY28" s="1233" t="s">
        <v>1790</v>
      </c>
    </row>
    <row r="29" spans="2:129" x14ac:dyDescent="0.25">
      <c r="B29" s="1740"/>
      <c r="C29" s="1485" t="s">
        <v>2276</v>
      </c>
      <c r="D29" s="1425" t="s">
        <v>2277</v>
      </c>
      <c r="E29" s="1267" t="s">
        <v>809</v>
      </c>
      <c r="F29" s="1424" t="s">
        <v>1790</v>
      </c>
      <c r="G29" s="1424" t="s">
        <v>1790</v>
      </c>
      <c r="H29" s="1425" t="s">
        <v>84</v>
      </c>
      <c r="I29" s="1460" t="s">
        <v>1790</v>
      </c>
      <c r="J29" s="1461" t="s">
        <v>1790</v>
      </c>
      <c r="K29" s="1461" t="s">
        <v>1790</v>
      </c>
      <c r="L29" s="1461" t="s">
        <v>1790</v>
      </c>
      <c r="M29" s="1461" t="s">
        <v>1790</v>
      </c>
      <c r="N29" s="1489" t="s">
        <v>1790</v>
      </c>
      <c r="O29" s="1489" t="s">
        <v>1790</v>
      </c>
      <c r="P29" s="1489">
        <v>0.96618357487922713</v>
      </c>
      <c r="Q29" s="1489">
        <v>0.93351070036640305</v>
      </c>
      <c r="R29" s="1489">
        <v>0.90194270566802237</v>
      </c>
      <c r="S29" s="1489">
        <v>0.87144222769857238</v>
      </c>
      <c r="T29" s="1489">
        <v>0.84197316685852408</v>
      </c>
      <c r="U29" s="1489">
        <v>0.81350064430775282</v>
      </c>
      <c r="V29" s="1489">
        <v>0.78599096068381924</v>
      </c>
      <c r="W29" s="1489">
        <v>0.75941155621625056</v>
      </c>
      <c r="X29" s="1489">
        <v>0.73373097218961414</v>
      </c>
      <c r="Y29" s="1489">
        <v>0.70891881370977217</v>
      </c>
      <c r="Z29" s="1489">
        <v>0.68494571372924851</v>
      </c>
      <c r="AA29" s="1489">
        <v>0.66178329828912907</v>
      </c>
      <c r="AB29" s="1489">
        <v>0.63940415293635666</v>
      </c>
      <c r="AC29" s="1489">
        <v>0.61778179027667313</v>
      </c>
      <c r="AD29" s="1489">
        <v>0.59689061862480497</v>
      </c>
      <c r="AE29" s="1489">
        <v>0.57670591171478747</v>
      </c>
      <c r="AF29" s="1489">
        <v>0.55720377943457733</v>
      </c>
      <c r="AG29" s="1489">
        <v>0.53836113955031628</v>
      </c>
      <c r="AH29" s="1489">
        <v>0.520155690386779</v>
      </c>
      <c r="AI29" s="1489">
        <v>0.50256588443167061</v>
      </c>
      <c r="AJ29" s="1489">
        <v>0.48557090283253201</v>
      </c>
      <c r="AK29" s="1489">
        <v>0.46915063075606961</v>
      </c>
      <c r="AL29" s="1489">
        <v>0.45328563358074364</v>
      </c>
      <c r="AM29" s="1489">
        <v>0.43795713389443836</v>
      </c>
      <c r="AN29" s="1489">
        <v>0.42314698926998878</v>
      </c>
      <c r="AO29" s="1489">
        <v>0.40883767079225974</v>
      </c>
      <c r="AP29" s="1489">
        <v>0.39501224231136212</v>
      </c>
      <c r="AQ29" s="1489">
        <v>0.38165434039745133</v>
      </c>
      <c r="AR29" s="1489">
        <v>0.36874815497338298</v>
      </c>
      <c r="AS29" s="1489">
        <v>0.35627841060230242</v>
      </c>
      <c r="AT29" s="1489">
        <v>0.3459013695167984</v>
      </c>
      <c r="AU29" s="1489">
        <v>0.33582657234640623</v>
      </c>
      <c r="AV29" s="1489">
        <v>0.32604521587029728</v>
      </c>
      <c r="AW29" s="1489">
        <v>0.31654875327213333</v>
      </c>
      <c r="AX29" s="1489">
        <v>0.30732888667197411</v>
      </c>
      <c r="AY29" s="1489">
        <v>0.29837755987570302</v>
      </c>
      <c r="AZ29" s="1489">
        <v>0.28968695133563405</v>
      </c>
      <c r="BA29" s="1489">
        <v>0.28124946731614947</v>
      </c>
      <c r="BB29" s="1489">
        <v>0.27305773525839755</v>
      </c>
      <c r="BC29" s="1489">
        <v>0.26510459733825009</v>
      </c>
      <c r="BD29" s="1489">
        <v>0.25738310421189325</v>
      </c>
      <c r="BE29" s="1489">
        <v>0.24988650894358566</v>
      </c>
      <c r="BF29" s="1489">
        <v>0.24260826111027742</v>
      </c>
      <c r="BG29" s="1489">
        <v>0.23554200107793916</v>
      </c>
      <c r="BH29" s="1489">
        <v>0.22868155444460117</v>
      </c>
      <c r="BI29" s="1489">
        <v>0.22202092664524387</v>
      </c>
      <c r="BJ29" s="1489">
        <v>0.215554297713829</v>
      </c>
      <c r="BK29" s="1489">
        <v>0.20927601719789227</v>
      </c>
      <c r="BL29" s="1489">
        <v>0.20318059922125464</v>
      </c>
      <c r="BM29" s="1489">
        <v>0.19726271769053846</v>
      </c>
      <c r="BN29" s="1489">
        <v>0.19151720164129948</v>
      </c>
      <c r="BO29" s="1489">
        <v>0.18593903071970824</v>
      </c>
      <c r="BP29" s="1489">
        <v>0.18052333079583327</v>
      </c>
      <c r="BQ29" s="1489">
        <v>0.17526536970469248</v>
      </c>
      <c r="BR29" s="1489">
        <v>0.17016055311135189</v>
      </c>
      <c r="BS29" s="1489">
        <v>0.16520442049645817</v>
      </c>
      <c r="BT29" s="1489">
        <v>0.16039264125869726</v>
      </c>
      <c r="BU29" s="1489">
        <v>0.15572101093077401</v>
      </c>
      <c r="BV29" s="1489">
        <v>0.15118544750560586</v>
      </c>
      <c r="BW29" s="1489">
        <v>0.14678198786952024</v>
      </c>
      <c r="BX29" s="1489">
        <v>0.14250678433934003</v>
      </c>
      <c r="BY29" s="1489">
        <v>0.13835610130033013</v>
      </c>
      <c r="BZ29" s="1489">
        <v>0.13432631194206807</v>
      </c>
      <c r="CA29" s="1489">
        <v>0.13041389508938647</v>
      </c>
      <c r="CB29" s="1489">
        <v>0.12661543212561796</v>
      </c>
      <c r="CC29" s="1489">
        <v>0.12292760400545433</v>
      </c>
      <c r="CD29" s="1489">
        <v>0.11934718835481004</v>
      </c>
      <c r="CE29" s="1489">
        <v>0.11587105665515537</v>
      </c>
      <c r="CF29" s="1489">
        <v>0.11249617150985959</v>
      </c>
      <c r="CG29" s="1489">
        <v>0.10921958399015494</v>
      </c>
      <c r="CH29" s="1489">
        <v>0.10603843105840287</v>
      </c>
      <c r="CI29" s="1489">
        <v>0.10294993306641054</v>
      </c>
      <c r="CJ29" s="1489">
        <v>9.9951391326612168E-2</v>
      </c>
      <c r="CK29" s="1489">
        <v>9.7040185753992411E-2</v>
      </c>
      <c r="CL29" s="1489">
        <v>9.4213772576691654E-2</v>
      </c>
      <c r="CM29" s="1489">
        <v>9.1915875684577236E-2</v>
      </c>
      <c r="CN29" s="1489">
        <v>8.9674025058124135E-2</v>
      </c>
      <c r="CO29" s="1489">
        <v>8.7486853715243049E-2</v>
      </c>
      <c r="CP29" s="1490">
        <v>8.5353028014871282E-2</v>
      </c>
      <c r="CQ29" s="1488">
        <v>8.3271246843776875E-2</v>
      </c>
      <c r="CR29" s="1488" t="s">
        <v>1790</v>
      </c>
      <c r="CS29" s="1488" t="s">
        <v>1790</v>
      </c>
      <c r="CT29" s="1488" t="s">
        <v>1790</v>
      </c>
      <c r="CU29" s="1488" t="s">
        <v>1790</v>
      </c>
      <c r="CV29" s="1488" t="s">
        <v>1790</v>
      </c>
      <c r="CW29" s="1488" t="s">
        <v>1790</v>
      </c>
      <c r="CX29" s="1488" t="s">
        <v>1790</v>
      </c>
      <c r="CY29" s="1488" t="s">
        <v>1790</v>
      </c>
      <c r="CZ29" s="1488" t="s">
        <v>1790</v>
      </c>
      <c r="DA29" s="1488" t="s">
        <v>1790</v>
      </c>
      <c r="DB29" s="1488" t="s">
        <v>1790</v>
      </c>
      <c r="DC29" s="1488" t="s">
        <v>1790</v>
      </c>
      <c r="DD29" s="1488" t="s">
        <v>1790</v>
      </c>
      <c r="DE29" s="1488" t="s">
        <v>1790</v>
      </c>
      <c r="DF29" s="1488" t="s">
        <v>1790</v>
      </c>
      <c r="DG29" s="1488" t="s">
        <v>1790</v>
      </c>
      <c r="DH29" s="1488" t="s">
        <v>1790</v>
      </c>
      <c r="DI29" s="1488" t="s">
        <v>1790</v>
      </c>
      <c r="DJ29" s="1488" t="s">
        <v>1790</v>
      </c>
      <c r="DK29" s="1488" t="s">
        <v>1790</v>
      </c>
      <c r="DL29" s="1488" t="s">
        <v>1790</v>
      </c>
      <c r="DM29" s="1488" t="s">
        <v>1790</v>
      </c>
      <c r="DN29" s="1488" t="s">
        <v>1790</v>
      </c>
      <c r="DO29" s="1488" t="s">
        <v>1790</v>
      </c>
      <c r="DP29" s="1488" t="s">
        <v>1790</v>
      </c>
      <c r="DQ29" s="1488" t="s">
        <v>1790</v>
      </c>
      <c r="DR29" s="1488" t="s">
        <v>1790</v>
      </c>
      <c r="DS29" s="1488" t="s">
        <v>1790</v>
      </c>
      <c r="DT29" s="1233" t="s">
        <v>1790</v>
      </c>
      <c r="DU29" s="1233" t="s">
        <v>1790</v>
      </c>
      <c r="DV29" s="1233" t="s">
        <v>1790</v>
      </c>
      <c r="DW29" s="1233" t="s">
        <v>1790</v>
      </c>
      <c r="DX29" s="1233" t="s">
        <v>1790</v>
      </c>
      <c r="DY29" s="1233" t="s">
        <v>1790</v>
      </c>
    </row>
    <row r="30" spans="2:129" x14ac:dyDescent="0.25">
      <c r="B30" s="1740"/>
      <c r="C30" s="1485" t="s">
        <v>2276</v>
      </c>
      <c r="D30" s="1425" t="s">
        <v>2277</v>
      </c>
      <c r="E30" s="1267" t="s">
        <v>810</v>
      </c>
      <c r="F30" s="1424" t="s">
        <v>811</v>
      </c>
      <c r="G30" s="1424" t="s">
        <v>1790</v>
      </c>
      <c r="H30" s="1425" t="s">
        <v>812</v>
      </c>
      <c r="I30" s="1460" t="s">
        <v>1790</v>
      </c>
      <c r="J30" s="1461" t="s">
        <v>1790</v>
      </c>
      <c r="K30" s="1461" t="s">
        <v>1790</v>
      </c>
      <c r="L30" s="1461" t="s">
        <v>1790</v>
      </c>
      <c r="M30" s="1461" t="s">
        <v>1790</v>
      </c>
      <c r="N30" s="1489" t="s">
        <v>1790</v>
      </c>
      <c r="O30" s="1489" t="s">
        <v>1790</v>
      </c>
      <c r="P30" s="1489" t="s">
        <v>1790</v>
      </c>
      <c r="Q30" s="1489" t="s">
        <v>1790</v>
      </c>
      <c r="R30" s="1489" t="s">
        <v>1790</v>
      </c>
      <c r="S30" s="1489" t="s">
        <v>1790</v>
      </c>
      <c r="T30" s="1489" t="s">
        <v>1790</v>
      </c>
      <c r="U30" s="1489" t="s">
        <v>1790</v>
      </c>
      <c r="V30" s="1489" t="s">
        <v>1790</v>
      </c>
      <c r="W30" s="1489" t="s">
        <v>1790</v>
      </c>
      <c r="X30" s="1489" t="s">
        <v>1790</v>
      </c>
      <c r="Y30" s="1489" t="s">
        <v>1790</v>
      </c>
      <c r="Z30" s="1489" t="s">
        <v>1790</v>
      </c>
      <c r="AA30" s="1489" t="s">
        <v>1790</v>
      </c>
      <c r="AB30" s="1489" t="s">
        <v>1790</v>
      </c>
      <c r="AC30" s="1489" t="s">
        <v>1790</v>
      </c>
      <c r="AD30" s="1489" t="s">
        <v>1790</v>
      </c>
      <c r="AE30" s="1489" t="s">
        <v>1790</v>
      </c>
      <c r="AF30" s="1489" t="s">
        <v>1790</v>
      </c>
      <c r="AG30" s="1489" t="s">
        <v>1790</v>
      </c>
      <c r="AH30" s="1489" t="s">
        <v>1790</v>
      </c>
      <c r="AI30" s="1489" t="s">
        <v>1790</v>
      </c>
      <c r="AJ30" s="1489" t="s">
        <v>1790</v>
      </c>
      <c r="AK30" s="1489" t="s">
        <v>1790</v>
      </c>
      <c r="AL30" s="1489" t="s">
        <v>1790</v>
      </c>
      <c r="AM30" s="1489" t="s">
        <v>1790</v>
      </c>
      <c r="AN30" s="1489" t="s">
        <v>1790</v>
      </c>
      <c r="AO30" s="1489" t="s">
        <v>1790</v>
      </c>
      <c r="AP30" s="1489" t="s">
        <v>1790</v>
      </c>
      <c r="AQ30" s="1489" t="s">
        <v>1790</v>
      </c>
      <c r="AR30" s="1489" t="s">
        <v>1790</v>
      </c>
      <c r="AS30" s="1489" t="s">
        <v>1790</v>
      </c>
      <c r="AT30" s="1489" t="s">
        <v>1790</v>
      </c>
      <c r="AU30" s="1489" t="s">
        <v>1790</v>
      </c>
      <c r="AV30" s="1489" t="s">
        <v>1790</v>
      </c>
      <c r="AW30" s="1489" t="s">
        <v>1790</v>
      </c>
      <c r="AX30" s="1489" t="s">
        <v>1790</v>
      </c>
      <c r="AY30" s="1489" t="s">
        <v>1790</v>
      </c>
      <c r="AZ30" s="1489" t="s">
        <v>1790</v>
      </c>
      <c r="BA30" s="1489" t="s">
        <v>1790</v>
      </c>
      <c r="BB30" s="1489" t="s">
        <v>1790</v>
      </c>
      <c r="BC30" s="1489" t="s">
        <v>1790</v>
      </c>
      <c r="BD30" s="1489" t="s">
        <v>1790</v>
      </c>
      <c r="BE30" s="1489" t="s">
        <v>1790</v>
      </c>
      <c r="BF30" s="1489" t="s">
        <v>1790</v>
      </c>
      <c r="BG30" s="1489" t="s">
        <v>1790</v>
      </c>
      <c r="BH30" s="1489" t="s">
        <v>1790</v>
      </c>
      <c r="BI30" s="1489" t="s">
        <v>1790</v>
      </c>
      <c r="BJ30" s="1489" t="s">
        <v>1790</v>
      </c>
      <c r="BK30" s="1489" t="s">
        <v>1790</v>
      </c>
      <c r="BL30" s="1489" t="s">
        <v>1790</v>
      </c>
      <c r="BM30" s="1489" t="s">
        <v>1790</v>
      </c>
      <c r="BN30" s="1489" t="s">
        <v>1790</v>
      </c>
      <c r="BO30" s="1489" t="s">
        <v>1790</v>
      </c>
      <c r="BP30" s="1489" t="s">
        <v>1790</v>
      </c>
      <c r="BQ30" s="1489" t="s">
        <v>1790</v>
      </c>
      <c r="BR30" s="1489" t="s">
        <v>1790</v>
      </c>
      <c r="BS30" s="1489" t="s">
        <v>1790</v>
      </c>
      <c r="BT30" s="1489" t="s">
        <v>1790</v>
      </c>
      <c r="BU30" s="1489" t="s">
        <v>1790</v>
      </c>
      <c r="BV30" s="1489" t="s">
        <v>1790</v>
      </c>
      <c r="BW30" s="1489" t="s">
        <v>1790</v>
      </c>
      <c r="BX30" s="1489" t="s">
        <v>1790</v>
      </c>
      <c r="BY30" s="1489" t="s">
        <v>1790</v>
      </c>
      <c r="BZ30" s="1489" t="s">
        <v>1790</v>
      </c>
      <c r="CA30" s="1489" t="s">
        <v>1790</v>
      </c>
      <c r="CB30" s="1489" t="s">
        <v>1790</v>
      </c>
      <c r="CC30" s="1489" t="s">
        <v>1790</v>
      </c>
      <c r="CD30" s="1489" t="s">
        <v>1790</v>
      </c>
      <c r="CE30" s="1489" t="s">
        <v>1790</v>
      </c>
      <c r="CF30" s="1489" t="s">
        <v>1790</v>
      </c>
      <c r="CG30" s="1489" t="s">
        <v>1790</v>
      </c>
      <c r="CH30" s="1489" t="s">
        <v>1790</v>
      </c>
      <c r="CI30" s="1489" t="s">
        <v>1790</v>
      </c>
      <c r="CJ30" s="1489" t="s">
        <v>1790</v>
      </c>
      <c r="CK30" s="1489" t="s">
        <v>1790</v>
      </c>
      <c r="CL30" s="1489" t="s">
        <v>1790</v>
      </c>
      <c r="CM30" s="1489" t="s">
        <v>1790</v>
      </c>
      <c r="CN30" s="1489" t="s">
        <v>1790</v>
      </c>
      <c r="CO30" s="1489" t="s">
        <v>1790</v>
      </c>
      <c r="CP30" s="1490" t="s">
        <v>1790</v>
      </c>
      <c r="CQ30" s="1488" t="s">
        <v>1790</v>
      </c>
      <c r="CR30" s="1488" t="s">
        <v>1790</v>
      </c>
      <c r="CS30" s="1488" t="s">
        <v>1790</v>
      </c>
      <c r="CT30" s="1488" t="s">
        <v>1790</v>
      </c>
      <c r="CU30" s="1488" t="s">
        <v>1790</v>
      </c>
      <c r="CV30" s="1488" t="s">
        <v>1790</v>
      </c>
      <c r="CW30" s="1488" t="s">
        <v>1790</v>
      </c>
      <c r="CX30" s="1488" t="s">
        <v>1790</v>
      </c>
      <c r="CY30" s="1488" t="s">
        <v>1790</v>
      </c>
      <c r="CZ30" s="1488" t="s">
        <v>1790</v>
      </c>
      <c r="DA30" s="1488" t="s">
        <v>1790</v>
      </c>
      <c r="DB30" s="1488" t="s">
        <v>1790</v>
      </c>
      <c r="DC30" s="1488" t="s">
        <v>1790</v>
      </c>
      <c r="DD30" s="1488" t="s">
        <v>1790</v>
      </c>
      <c r="DE30" s="1488" t="s">
        <v>1790</v>
      </c>
      <c r="DF30" s="1488" t="s">
        <v>1790</v>
      </c>
      <c r="DG30" s="1488" t="s">
        <v>1790</v>
      </c>
      <c r="DH30" s="1488" t="s">
        <v>1790</v>
      </c>
      <c r="DI30" s="1488" t="s">
        <v>1790</v>
      </c>
      <c r="DJ30" s="1488" t="s">
        <v>1790</v>
      </c>
      <c r="DK30" s="1488" t="s">
        <v>1790</v>
      </c>
      <c r="DL30" s="1488" t="s">
        <v>1790</v>
      </c>
      <c r="DM30" s="1488" t="s">
        <v>1790</v>
      </c>
      <c r="DN30" s="1488" t="s">
        <v>1790</v>
      </c>
      <c r="DO30" s="1488" t="s">
        <v>1790</v>
      </c>
      <c r="DP30" s="1488" t="s">
        <v>1790</v>
      </c>
      <c r="DQ30" s="1488" t="s">
        <v>1790</v>
      </c>
      <c r="DR30" s="1488" t="s">
        <v>1790</v>
      </c>
      <c r="DS30" s="1488" t="s">
        <v>1790</v>
      </c>
      <c r="DT30" s="1233" t="s">
        <v>1790</v>
      </c>
      <c r="DU30" s="1233" t="s">
        <v>1790</v>
      </c>
      <c r="DV30" s="1233" t="s">
        <v>1790</v>
      </c>
      <c r="DW30" s="1233" t="s">
        <v>1790</v>
      </c>
      <c r="DX30" s="1233" t="s">
        <v>1790</v>
      </c>
      <c r="DY30" s="1233" t="s">
        <v>1790</v>
      </c>
    </row>
    <row r="31" spans="2:129" x14ac:dyDescent="0.25">
      <c r="B31" s="1740"/>
      <c r="C31" s="1485" t="s">
        <v>2276</v>
      </c>
      <c r="D31" s="1425" t="s">
        <v>2277</v>
      </c>
      <c r="E31" s="1267" t="s">
        <v>810</v>
      </c>
      <c r="F31" s="1424" t="s">
        <v>813</v>
      </c>
      <c r="G31" s="1424" t="s">
        <v>1790</v>
      </c>
      <c r="H31" s="1425" t="s">
        <v>812</v>
      </c>
      <c r="I31" s="1460" t="s">
        <v>1790</v>
      </c>
      <c r="J31" s="1461" t="s">
        <v>1790</v>
      </c>
      <c r="K31" s="1461" t="s">
        <v>1790</v>
      </c>
      <c r="L31" s="1461" t="s">
        <v>1790</v>
      </c>
      <c r="M31" s="1461" t="s">
        <v>1790</v>
      </c>
      <c r="N31" s="1489" t="s">
        <v>1790</v>
      </c>
      <c r="O31" s="1489" t="s">
        <v>1790</v>
      </c>
      <c r="P31" s="1489" t="s">
        <v>1790</v>
      </c>
      <c r="Q31" s="1489" t="s">
        <v>1790</v>
      </c>
      <c r="R31" s="1489" t="s">
        <v>1790</v>
      </c>
      <c r="S31" s="1489" t="s">
        <v>1790</v>
      </c>
      <c r="T31" s="1489" t="s">
        <v>1790</v>
      </c>
      <c r="U31" s="1489" t="s">
        <v>1790</v>
      </c>
      <c r="V31" s="1489" t="s">
        <v>1790</v>
      </c>
      <c r="W31" s="1489" t="s">
        <v>1790</v>
      </c>
      <c r="X31" s="1489" t="s">
        <v>1790</v>
      </c>
      <c r="Y31" s="1489" t="s">
        <v>1790</v>
      </c>
      <c r="Z31" s="1489" t="s">
        <v>1790</v>
      </c>
      <c r="AA31" s="1489" t="s">
        <v>1790</v>
      </c>
      <c r="AB31" s="1489" t="s">
        <v>1790</v>
      </c>
      <c r="AC31" s="1489" t="s">
        <v>1790</v>
      </c>
      <c r="AD31" s="1489" t="s">
        <v>1790</v>
      </c>
      <c r="AE31" s="1489" t="s">
        <v>1790</v>
      </c>
      <c r="AF31" s="1489" t="s">
        <v>1790</v>
      </c>
      <c r="AG31" s="1489" t="s">
        <v>1790</v>
      </c>
      <c r="AH31" s="1489" t="s">
        <v>1790</v>
      </c>
      <c r="AI31" s="1489" t="s">
        <v>1790</v>
      </c>
      <c r="AJ31" s="1489" t="s">
        <v>1790</v>
      </c>
      <c r="AK31" s="1489" t="s">
        <v>1790</v>
      </c>
      <c r="AL31" s="1489" t="s">
        <v>1790</v>
      </c>
      <c r="AM31" s="1489" t="s">
        <v>1790</v>
      </c>
      <c r="AN31" s="1489" t="s">
        <v>1790</v>
      </c>
      <c r="AO31" s="1489" t="s">
        <v>1790</v>
      </c>
      <c r="AP31" s="1489" t="s">
        <v>1790</v>
      </c>
      <c r="AQ31" s="1489" t="s">
        <v>1790</v>
      </c>
      <c r="AR31" s="1489" t="s">
        <v>1790</v>
      </c>
      <c r="AS31" s="1489" t="s">
        <v>1790</v>
      </c>
      <c r="AT31" s="1489" t="s">
        <v>1790</v>
      </c>
      <c r="AU31" s="1489" t="s">
        <v>1790</v>
      </c>
      <c r="AV31" s="1489" t="s">
        <v>1790</v>
      </c>
      <c r="AW31" s="1489" t="s">
        <v>1790</v>
      </c>
      <c r="AX31" s="1489" t="s">
        <v>1790</v>
      </c>
      <c r="AY31" s="1489" t="s">
        <v>1790</v>
      </c>
      <c r="AZ31" s="1489" t="s">
        <v>1790</v>
      </c>
      <c r="BA31" s="1489" t="s">
        <v>1790</v>
      </c>
      <c r="BB31" s="1489" t="s">
        <v>1790</v>
      </c>
      <c r="BC31" s="1489" t="s">
        <v>1790</v>
      </c>
      <c r="BD31" s="1489" t="s">
        <v>1790</v>
      </c>
      <c r="BE31" s="1489" t="s">
        <v>1790</v>
      </c>
      <c r="BF31" s="1489" t="s">
        <v>1790</v>
      </c>
      <c r="BG31" s="1489" t="s">
        <v>1790</v>
      </c>
      <c r="BH31" s="1489" t="s">
        <v>1790</v>
      </c>
      <c r="BI31" s="1489" t="s">
        <v>1790</v>
      </c>
      <c r="BJ31" s="1489" t="s">
        <v>1790</v>
      </c>
      <c r="BK31" s="1489" t="s">
        <v>1790</v>
      </c>
      <c r="BL31" s="1489" t="s">
        <v>1790</v>
      </c>
      <c r="BM31" s="1489" t="s">
        <v>1790</v>
      </c>
      <c r="BN31" s="1489" t="s">
        <v>1790</v>
      </c>
      <c r="BO31" s="1489" t="s">
        <v>1790</v>
      </c>
      <c r="BP31" s="1489" t="s">
        <v>1790</v>
      </c>
      <c r="BQ31" s="1489" t="s">
        <v>1790</v>
      </c>
      <c r="BR31" s="1489" t="s">
        <v>1790</v>
      </c>
      <c r="BS31" s="1489" t="s">
        <v>1790</v>
      </c>
      <c r="BT31" s="1489" t="s">
        <v>1790</v>
      </c>
      <c r="BU31" s="1489" t="s">
        <v>1790</v>
      </c>
      <c r="BV31" s="1489" t="s">
        <v>1790</v>
      </c>
      <c r="BW31" s="1489" t="s">
        <v>1790</v>
      </c>
      <c r="BX31" s="1489" t="s">
        <v>1790</v>
      </c>
      <c r="BY31" s="1489" t="s">
        <v>1790</v>
      </c>
      <c r="BZ31" s="1489" t="s">
        <v>1790</v>
      </c>
      <c r="CA31" s="1489" t="s">
        <v>1790</v>
      </c>
      <c r="CB31" s="1489" t="s">
        <v>1790</v>
      </c>
      <c r="CC31" s="1489" t="s">
        <v>1790</v>
      </c>
      <c r="CD31" s="1489" t="s">
        <v>1790</v>
      </c>
      <c r="CE31" s="1489" t="s">
        <v>1790</v>
      </c>
      <c r="CF31" s="1489" t="s">
        <v>1790</v>
      </c>
      <c r="CG31" s="1489" t="s">
        <v>1790</v>
      </c>
      <c r="CH31" s="1489" t="s">
        <v>1790</v>
      </c>
      <c r="CI31" s="1489" t="s">
        <v>1790</v>
      </c>
      <c r="CJ31" s="1489" t="s">
        <v>1790</v>
      </c>
      <c r="CK31" s="1489" t="s">
        <v>1790</v>
      </c>
      <c r="CL31" s="1489" t="s">
        <v>1790</v>
      </c>
      <c r="CM31" s="1489" t="s">
        <v>1790</v>
      </c>
      <c r="CN31" s="1489" t="s">
        <v>1790</v>
      </c>
      <c r="CO31" s="1489" t="s">
        <v>1790</v>
      </c>
      <c r="CP31" s="1490" t="s">
        <v>1790</v>
      </c>
      <c r="CQ31" s="1488" t="s">
        <v>1790</v>
      </c>
      <c r="CR31" s="1488" t="s">
        <v>1790</v>
      </c>
      <c r="CS31" s="1488" t="s">
        <v>1790</v>
      </c>
      <c r="CT31" s="1488" t="s">
        <v>1790</v>
      </c>
      <c r="CU31" s="1488" t="s">
        <v>1790</v>
      </c>
      <c r="CV31" s="1488" t="s">
        <v>1790</v>
      </c>
      <c r="CW31" s="1488" t="s">
        <v>1790</v>
      </c>
      <c r="CX31" s="1488" t="s">
        <v>1790</v>
      </c>
      <c r="CY31" s="1488" t="s">
        <v>1790</v>
      </c>
      <c r="CZ31" s="1488" t="s">
        <v>1790</v>
      </c>
      <c r="DA31" s="1488" t="s">
        <v>1790</v>
      </c>
      <c r="DB31" s="1488" t="s">
        <v>1790</v>
      </c>
      <c r="DC31" s="1488" t="s">
        <v>1790</v>
      </c>
      <c r="DD31" s="1488" t="s">
        <v>1790</v>
      </c>
      <c r="DE31" s="1488" t="s">
        <v>1790</v>
      </c>
      <c r="DF31" s="1488" t="s">
        <v>1790</v>
      </c>
      <c r="DG31" s="1488" t="s">
        <v>1790</v>
      </c>
      <c r="DH31" s="1488" t="s">
        <v>1790</v>
      </c>
      <c r="DI31" s="1488" t="s">
        <v>1790</v>
      </c>
      <c r="DJ31" s="1488" t="s">
        <v>1790</v>
      </c>
      <c r="DK31" s="1488" t="s">
        <v>1790</v>
      </c>
      <c r="DL31" s="1488" t="s">
        <v>1790</v>
      </c>
      <c r="DM31" s="1488" t="s">
        <v>1790</v>
      </c>
      <c r="DN31" s="1488" t="s">
        <v>1790</v>
      </c>
      <c r="DO31" s="1488" t="s">
        <v>1790</v>
      </c>
      <c r="DP31" s="1488" t="s">
        <v>1790</v>
      </c>
      <c r="DQ31" s="1488" t="s">
        <v>1790</v>
      </c>
      <c r="DR31" s="1488" t="s">
        <v>1790</v>
      </c>
      <c r="DS31" s="1488" t="s">
        <v>1790</v>
      </c>
      <c r="DT31" s="1233" t="s">
        <v>1790</v>
      </c>
      <c r="DU31" s="1233" t="s">
        <v>1790</v>
      </c>
      <c r="DV31" s="1233" t="s">
        <v>1790</v>
      </c>
      <c r="DW31" s="1233" t="s">
        <v>1790</v>
      </c>
      <c r="DX31" s="1233" t="s">
        <v>1790</v>
      </c>
      <c r="DY31" s="1233" t="s">
        <v>1790</v>
      </c>
    </row>
    <row r="32" spans="2:129" ht="14.4" thickBot="1" x14ac:dyDescent="0.3">
      <c r="B32" s="1740"/>
      <c r="C32" s="1485" t="s">
        <v>2276</v>
      </c>
      <c r="D32" s="1425" t="s">
        <v>2277</v>
      </c>
      <c r="E32" s="1267" t="s">
        <v>814</v>
      </c>
      <c r="F32" s="1424" t="s">
        <v>1790</v>
      </c>
      <c r="G32" s="1424" t="s">
        <v>1790</v>
      </c>
      <c r="H32" s="1425" t="s">
        <v>84</v>
      </c>
      <c r="I32" s="1460" t="s">
        <v>1790</v>
      </c>
      <c r="J32" s="1461" t="s">
        <v>1790</v>
      </c>
      <c r="K32" s="1461" t="s">
        <v>1790</v>
      </c>
      <c r="L32" s="1461" t="s">
        <v>1790</v>
      </c>
      <c r="M32" s="1461" t="s">
        <v>1790</v>
      </c>
      <c r="N32" s="1489" t="s">
        <v>1790</v>
      </c>
      <c r="O32" s="1489" t="s">
        <v>1790</v>
      </c>
      <c r="P32" s="1489">
        <v>2.8521810000000002E-2</v>
      </c>
      <c r="Q32" s="1489">
        <v>8.2671913043478262E-2</v>
      </c>
      <c r="R32" s="1489">
        <v>0.13312707414408739</v>
      </c>
      <c r="S32" s="1489">
        <v>0.18007526937364482</v>
      </c>
      <c r="T32" s="1489">
        <v>0.22369598679955879</v>
      </c>
      <c r="U32" s="1489">
        <v>0.26052940909547351</v>
      </c>
      <c r="V32" s="1489">
        <v>0.29110749128664559</v>
      </c>
      <c r="W32" s="1489">
        <v>0.31931956206014872</v>
      </c>
      <c r="X32" s="1489">
        <v>0.34529067392738433</v>
      </c>
      <c r="Y32" s="1489">
        <v>0.36914012739577295</v>
      </c>
      <c r="Z32" s="1489">
        <v>0.39023615357990821</v>
      </c>
      <c r="AA32" s="1489">
        <v>0.40876291384715074</v>
      </c>
      <c r="AB32" s="1489">
        <v>0.4255904017211079</v>
      </c>
      <c r="AC32" s="1489">
        <v>0.44081235754910747</v>
      </c>
      <c r="AD32" s="1489">
        <v>0.45451812495558314</v>
      </c>
      <c r="AE32" s="1489">
        <v>0.46679284100814455</v>
      </c>
      <c r="AF32" s="1489">
        <v>0.47771761855004885</v>
      </c>
      <c r="AG32" s="1489">
        <v>0.48736972101141829</v>
      </c>
      <c r="AH32" s="1489">
        <v>0.49582272999938098</v>
      </c>
      <c r="AI32" s="1489">
        <v>0.50314670595561206</v>
      </c>
      <c r="AJ32" s="1489">
        <v>0.50940834215849695</v>
      </c>
      <c r="AK32" s="1489">
        <v>0.51467111233632201</v>
      </c>
      <c r="AL32" s="1489">
        <v>0.51899541214748524</v>
      </c>
      <c r="AM32" s="1489">
        <v>0.52243869477371441</v>
      </c>
      <c r="AN32" s="1489">
        <v>0.52505560086266068</v>
      </c>
      <c r="AO32" s="1489">
        <v>0.52689808304697261</v>
      </c>
      <c r="AP32" s="1489">
        <v>0.52801552525806672</v>
      </c>
      <c r="AQ32" s="1489">
        <v>0.52845485704424899</v>
      </c>
      <c r="AR32" s="1489">
        <v>0.52826066309461472</v>
      </c>
      <c r="AS32" s="1489">
        <v>0.52747528816224731</v>
      </c>
      <c r="AT32" s="1489">
        <v>0.52869301008511527</v>
      </c>
      <c r="AU32" s="1489">
        <v>0.52939232030642891</v>
      </c>
      <c r="AV32" s="1489">
        <v>0.5296023845283514</v>
      </c>
      <c r="AW32" s="1489">
        <v>0.52935110926757956</v>
      </c>
      <c r="AX32" s="1489">
        <v>0.52866519046362759</v>
      </c>
      <c r="AY32" s="1489">
        <v>0.52757016032377524</v>
      </c>
      <c r="AZ32" s="1489">
        <v>0.52609043246616027</v>
      </c>
      <c r="BA32" s="1489">
        <v>0.52424934542041168</v>
      </c>
      <c r="BB32" s="1489">
        <v>0.52206920454320671</v>
      </c>
      <c r="BC32" s="1489">
        <v>0.51957132240417969</v>
      </c>
      <c r="BD32" s="1489">
        <v>0.51677605769573309</v>
      </c>
      <c r="BE32" s="1489">
        <v>0.51370285271847538</v>
      </c>
      <c r="BF32" s="1489">
        <v>0.51037026949224851</v>
      </c>
      <c r="BG32" s="1489">
        <v>0.5067960245410088</v>
      </c>
      <c r="BH32" s="1489">
        <v>0.50299702239818056</v>
      </c>
      <c r="BI32" s="1489">
        <v>0.49898938787750319</v>
      </c>
      <c r="BJ32" s="1489">
        <v>0.49478849715286655</v>
      </c>
      <c r="BK32" s="1489">
        <v>0.49040900768913348</v>
      </c>
      <c r="BL32" s="1489">
        <v>0.48586488706451941</v>
      </c>
      <c r="BM32" s="1489">
        <v>0.48116944072370271</v>
      </c>
      <c r="BN32" s="1489">
        <v>0.47633533869950839</v>
      </c>
      <c r="BO32" s="1489">
        <v>0.47137464133969681</v>
      </c>
      <c r="BP32" s="1489">
        <v>0.46629882407415146</v>
      </c>
      <c r="BQ32" s="1489">
        <v>0.4611188012565321</v>
      </c>
      <c r="BR32" s="1489">
        <v>0.45584494911330459</v>
      </c>
      <c r="BS32" s="1489">
        <v>0.45048712783191197</v>
      </c>
      <c r="BT32" s="1489">
        <v>0.44505470281877085</v>
      </c>
      <c r="BU32" s="1489">
        <v>0.4395565651567121</v>
      </c>
      <c r="BV32" s="1489">
        <v>0.43400115129046679</v>
      </c>
      <c r="BW32" s="1489">
        <v>0.42839646196780984</v>
      </c>
      <c r="BX32" s="1489">
        <v>0.42275008046302326</v>
      </c>
      <c r="BY32" s="1489">
        <v>0.41706919010841575</v>
      </c>
      <c r="BZ32" s="1489">
        <v>0.41136059115874535</v>
      </c>
      <c r="CA32" s="1489">
        <v>0.40563071701253639</v>
      </c>
      <c r="CB32" s="1489">
        <v>0.39988564981344105</v>
      </c>
      <c r="CC32" s="1489">
        <v>0.39413113545400341</v>
      </c>
      <c r="CD32" s="1489">
        <v>0.38837259800339891</v>
      </c>
      <c r="CE32" s="1489">
        <v>0.38261515357997772</v>
      </c>
      <c r="CF32" s="1489">
        <v>0.37686362368871257</v>
      </c>
      <c r="CG32" s="1489">
        <v>0.37112254804295425</v>
      </c>
      <c r="CH32" s="1489">
        <v>0.36539619688921976</v>
      </c>
      <c r="CI32" s="1489">
        <v>0.35968858285308547</v>
      </c>
      <c r="CJ32" s="1489">
        <v>0.35400347232362739</v>
      </c>
      <c r="CK32" s="1489">
        <v>0.34834439639323878</v>
      </c>
      <c r="CL32" s="1489">
        <v>0.34271466136906825</v>
      </c>
      <c r="CM32" s="1489">
        <v>0.33876183379307773</v>
      </c>
      <c r="CN32" s="1489">
        <v>0.33479795160665421</v>
      </c>
      <c r="CO32" s="1489">
        <v>0.33082590553295738</v>
      </c>
      <c r="CP32" s="1490">
        <v>0.32684845186047212</v>
      </c>
      <c r="CQ32" s="1488">
        <v>0.32286821728115211</v>
      </c>
      <c r="CR32" s="1488" t="s">
        <v>1790</v>
      </c>
      <c r="CS32" s="1488" t="s">
        <v>1790</v>
      </c>
      <c r="CT32" s="1488" t="s">
        <v>1790</v>
      </c>
      <c r="CU32" s="1488" t="s">
        <v>1790</v>
      </c>
      <c r="CV32" s="1488" t="s">
        <v>1790</v>
      </c>
      <c r="CW32" s="1488" t="s">
        <v>1790</v>
      </c>
      <c r="CX32" s="1488" t="s">
        <v>1790</v>
      </c>
      <c r="CY32" s="1488" t="s">
        <v>1790</v>
      </c>
      <c r="CZ32" s="1488" t="s">
        <v>1790</v>
      </c>
      <c r="DA32" s="1488" t="s">
        <v>1790</v>
      </c>
      <c r="DB32" s="1488" t="s">
        <v>1790</v>
      </c>
      <c r="DC32" s="1488" t="s">
        <v>1790</v>
      </c>
      <c r="DD32" s="1488" t="s">
        <v>1790</v>
      </c>
      <c r="DE32" s="1488" t="s">
        <v>1790</v>
      </c>
      <c r="DF32" s="1488" t="s">
        <v>1790</v>
      </c>
      <c r="DG32" s="1488" t="s">
        <v>1790</v>
      </c>
      <c r="DH32" s="1488" t="s">
        <v>1790</v>
      </c>
      <c r="DI32" s="1488" t="s">
        <v>1790</v>
      </c>
      <c r="DJ32" s="1488" t="s">
        <v>1790</v>
      </c>
      <c r="DK32" s="1488" t="s">
        <v>1790</v>
      </c>
      <c r="DL32" s="1488" t="s">
        <v>1790</v>
      </c>
      <c r="DM32" s="1488" t="s">
        <v>1790</v>
      </c>
      <c r="DN32" s="1488" t="s">
        <v>1790</v>
      </c>
      <c r="DO32" s="1488" t="s">
        <v>1790</v>
      </c>
      <c r="DP32" s="1488" t="s">
        <v>1790</v>
      </c>
      <c r="DQ32" s="1488" t="s">
        <v>1790</v>
      </c>
      <c r="DR32" s="1488" t="s">
        <v>1790</v>
      </c>
      <c r="DS32" s="1488" t="s">
        <v>1790</v>
      </c>
      <c r="DT32" s="1233" t="s">
        <v>1790</v>
      </c>
      <c r="DU32" s="1233" t="s">
        <v>1790</v>
      </c>
      <c r="DV32" s="1233" t="s">
        <v>1790</v>
      </c>
      <c r="DW32" s="1233" t="s">
        <v>1790</v>
      </c>
      <c r="DX32" s="1233" t="s">
        <v>1790</v>
      </c>
      <c r="DY32" s="1233" t="s">
        <v>1790</v>
      </c>
    </row>
    <row r="33" spans="2:129" ht="14.4" thickBot="1" x14ac:dyDescent="0.3">
      <c r="B33" s="1740"/>
      <c r="C33" s="1485" t="s">
        <v>2276</v>
      </c>
      <c r="D33" s="1425" t="s">
        <v>2277</v>
      </c>
      <c r="E33" s="1267" t="s">
        <v>815</v>
      </c>
      <c r="F33" s="1424" t="s">
        <v>1790</v>
      </c>
      <c r="G33" s="1424" t="s">
        <v>1790</v>
      </c>
      <c r="H33" s="1425" t="s">
        <v>84</v>
      </c>
      <c r="I33" s="1724">
        <f>IF(SUM(I32:CU32)&lt;&gt;0,SUM(I32:CU32),"")</f>
        <v>34.203559912127318</v>
      </c>
      <c r="J33" s="1725"/>
      <c r="K33" s="1725"/>
      <c r="L33" s="1725"/>
      <c r="M33" s="1726"/>
      <c r="N33" s="1489" t="s">
        <v>1790</v>
      </c>
      <c r="O33" s="1489" t="s">
        <v>1790</v>
      </c>
      <c r="P33" s="1489" t="s">
        <v>1790</v>
      </c>
      <c r="Q33" s="1489" t="s">
        <v>1790</v>
      </c>
      <c r="R33" s="1489" t="s">
        <v>1790</v>
      </c>
      <c r="S33" s="1489" t="s">
        <v>1790</v>
      </c>
      <c r="T33" s="1489" t="s">
        <v>1790</v>
      </c>
      <c r="U33" s="1489" t="s">
        <v>1790</v>
      </c>
      <c r="V33" s="1489" t="s">
        <v>1790</v>
      </c>
      <c r="W33" s="1489" t="s">
        <v>1790</v>
      </c>
      <c r="X33" s="1489" t="s">
        <v>1790</v>
      </c>
      <c r="Y33" s="1489" t="s">
        <v>1790</v>
      </c>
      <c r="Z33" s="1489" t="s">
        <v>1790</v>
      </c>
      <c r="AA33" s="1489" t="s">
        <v>1790</v>
      </c>
      <c r="AB33" s="1489" t="s">
        <v>1790</v>
      </c>
      <c r="AC33" s="1489" t="s">
        <v>1790</v>
      </c>
      <c r="AD33" s="1489" t="s">
        <v>1790</v>
      </c>
      <c r="AE33" s="1489" t="s">
        <v>1790</v>
      </c>
      <c r="AF33" s="1489" t="s">
        <v>1790</v>
      </c>
      <c r="AG33" s="1489" t="s">
        <v>1790</v>
      </c>
      <c r="AH33" s="1489" t="s">
        <v>1790</v>
      </c>
      <c r="AI33" s="1489" t="s">
        <v>1790</v>
      </c>
      <c r="AJ33" s="1489" t="s">
        <v>1790</v>
      </c>
      <c r="AK33" s="1489" t="s">
        <v>1790</v>
      </c>
      <c r="AL33" s="1489" t="s">
        <v>1790</v>
      </c>
      <c r="AM33" s="1489" t="s">
        <v>1790</v>
      </c>
      <c r="AN33" s="1489" t="s">
        <v>1790</v>
      </c>
      <c r="AO33" s="1489" t="s">
        <v>1790</v>
      </c>
      <c r="AP33" s="1489" t="s">
        <v>1790</v>
      </c>
      <c r="AQ33" s="1489" t="s">
        <v>1790</v>
      </c>
      <c r="AR33" s="1489" t="s">
        <v>1790</v>
      </c>
      <c r="AS33" s="1489" t="s">
        <v>1790</v>
      </c>
      <c r="AT33" s="1489" t="s">
        <v>1790</v>
      </c>
      <c r="AU33" s="1489" t="s">
        <v>1790</v>
      </c>
      <c r="AV33" s="1489" t="s">
        <v>1790</v>
      </c>
      <c r="AW33" s="1489" t="s">
        <v>1790</v>
      </c>
      <c r="AX33" s="1489" t="s">
        <v>1790</v>
      </c>
      <c r="AY33" s="1489" t="s">
        <v>1790</v>
      </c>
      <c r="AZ33" s="1489" t="s">
        <v>1790</v>
      </c>
      <c r="BA33" s="1489" t="s">
        <v>1790</v>
      </c>
      <c r="BB33" s="1489" t="s">
        <v>1790</v>
      </c>
      <c r="BC33" s="1489" t="s">
        <v>1790</v>
      </c>
      <c r="BD33" s="1489" t="s">
        <v>1790</v>
      </c>
      <c r="BE33" s="1489" t="s">
        <v>1790</v>
      </c>
      <c r="BF33" s="1489" t="s">
        <v>1790</v>
      </c>
      <c r="BG33" s="1489" t="s">
        <v>1790</v>
      </c>
      <c r="BH33" s="1489" t="s">
        <v>1790</v>
      </c>
      <c r="BI33" s="1489" t="s">
        <v>1790</v>
      </c>
      <c r="BJ33" s="1489" t="s">
        <v>1790</v>
      </c>
      <c r="BK33" s="1489" t="s">
        <v>1790</v>
      </c>
      <c r="BL33" s="1489" t="s">
        <v>1790</v>
      </c>
      <c r="BM33" s="1489" t="s">
        <v>1790</v>
      </c>
      <c r="BN33" s="1489" t="s">
        <v>1790</v>
      </c>
      <c r="BO33" s="1489" t="s">
        <v>1790</v>
      </c>
      <c r="BP33" s="1489" t="s">
        <v>1790</v>
      </c>
      <c r="BQ33" s="1489" t="s">
        <v>1790</v>
      </c>
      <c r="BR33" s="1489" t="s">
        <v>1790</v>
      </c>
      <c r="BS33" s="1489" t="s">
        <v>1790</v>
      </c>
      <c r="BT33" s="1489" t="s">
        <v>1790</v>
      </c>
      <c r="BU33" s="1489" t="s">
        <v>1790</v>
      </c>
      <c r="BV33" s="1489" t="s">
        <v>1790</v>
      </c>
      <c r="BW33" s="1489" t="s">
        <v>1790</v>
      </c>
      <c r="BX33" s="1489" t="s">
        <v>1790</v>
      </c>
      <c r="BY33" s="1489" t="s">
        <v>1790</v>
      </c>
      <c r="BZ33" s="1489" t="s">
        <v>1790</v>
      </c>
      <c r="CA33" s="1489" t="s">
        <v>1790</v>
      </c>
      <c r="CB33" s="1489" t="s">
        <v>1790</v>
      </c>
      <c r="CC33" s="1489" t="s">
        <v>1790</v>
      </c>
      <c r="CD33" s="1489" t="s">
        <v>1790</v>
      </c>
      <c r="CE33" s="1489" t="s">
        <v>1790</v>
      </c>
      <c r="CF33" s="1489" t="s">
        <v>1790</v>
      </c>
      <c r="CG33" s="1489" t="s">
        <v>1790</v>
      </c>
      <c r="CH33" s="1489" t="s">
        <v>1790</v>
      </c>
      <c r="CI33" s="1489" t="s">
        <v>1790</v>
      </c>
      <c r="CJ33" s="1489" t="s">
        <v>1790</v>
      </c>
      <c r="CK33" s="1489" t="s">
        <v>1790</v>
      </c>
      <c r="CL33" s="1489" t="s">
        <v>1790</v>
      </c>
      <c r="CM33" s="1489" t="s">
        <v>1790</v>
      </c>
      <c r="CN33" s="1489" t="s">
        <v>1790</v>
      </c>
      <c r="CO33" s="1489" t="s">
        <v>1790</v>
      </c>
      <c r="CP33" s="1490" t="s">
        <v>1790</v>
      </c>
      <c r="CQ33" s="1488" t="s">
        <v>1790</v>
      </c>
      <c r="CR33" s="1488" t="s">
        <v>1790</v>
      </c>
      <c r="CS33" s="1488" t="s">
        <v>1790</v>
      </c>
      <c r="CT33" s="1488" t="s">
        <v>1790</v>
      </c>
      <c r="CU33" s="1488" t="s">
        <v>1790</v>
      </c>
      <c r="CV33" s="1488" t="s">
        <v>1790</v>
      </c>
      <c r="CW33" s="1488" t="s">
        <v>1790</v>
      </c>
      <c r="CX33" s="1488" t="s">
        <v>1790</v>
      </c>
      <c r="CY33" s="1488" t="s">
        <v>1790</v>
      </c>
      <c r="CZ33" s="1488" t="s">
        <v>1790</v>
      </c>
      <c r="DA33" s="1488" t="s">
        <v>1790</v>
      </c>
      <c r="DB33" s="1488" t="s">
        <v>1790</v>
      </c>
      <c r="DC33" s="1488" t="s">
        <v>1790</v>
      </c>
      <c r="DD33" s="1488" t="s">
        <v>1790</v>
      </c>
      <c r="DE33" s="1488" t="s">
        <v>1790</v>
      </c>
      <c r="DF33" s="1488" t="s">
        <v>1790</v>
      </c>
      <c r="DG33" s="1488" t="s">
        <v>1790</v>
      </c>
      <c r="DH33" s="1488" t="s">
        <v>1790</v>
      </c>
      <c r="DI33" s="1488" t="s">
        <v>1790</v>
      </c>
      <c r="DJ33" s="1488" t="s">
        <v>1790</v>
      </c>
      <c r="DK33" s="1488" t="s">
        <v>1790</v>
      </c>
      <c r="DL33" s="1488" t="s">
        <v>1790</v>
      </c>
      <c r="DM33" s="1488" t="s">
        <v>1790</v>
      </c>
      <c r="DN33" s="1488" t="s">
        <v>1790</v>
      </c>
      <c r="DO33" s="1488" t="s">
        <v>1790</v>
      </c>
      <c r="DP33" s="1488" t="s">
        <v>1790</v>
      </c>
      <c r="DQ33" s="1488" t="s">
        <v>1790</v>
      </c>
      <c r="DR33" s="1488" t="s">
        <v>1790</v>
      </c>
      <c r="DS33" s="1488" t="s">
        <v>1790</v>
      </c>
      <c r="DT33" s="1233" t="s">
        <v>1790</v>
      </c>
      <c r="DU33" s="1233" t="s">
        <v>1790</v>
      </c>
      <c r="DV33" s="1233" t="s">
        <v>1790</v>
      </c>
      <c r="DW33" s="1233" t="s">
        <v>1790</v>
      </c>
      <c r="DX33" s="1233" t="s">
        <v>1790</v>
      </c>
      <c r="DY33" s="1233" t="s">
        <v>1790</v>
      </c>
    </row>
    <row r="34" spans="2:129" x14ac:dyDescent="0.25">
      <c r="B34" s="1740"/>
      <c r="C34" s="1485" t="s">
        <v>2274</v>
      </c>
      <c r="D34" s="1425" t="s">
        <v>2275</v>
      </c>
      <c r="E34" s="1267" t="s">
        <v>810</v>
      </c>
      <c r="F34" s="1424" t="s">
        <v>1790</v>
      </c>
      <c r="G34" s="1424" t="s">
        <v>1790</v>
      </c>
      <c r="H34" s="1425" t="s">
        <v>84</v>
      </c>
      <c r="I34" s="1460" t="s">
        <v>1790</v>
      </c>
      <c r="J34" s="1461" t="s">
        <v>1790</v>
      </c>
      <c r="K34" s="1461" t="s">
        <v>1790</v>
      </c>
      <c r="L34" s="1461" t="s">
        <v>1790</v>
      </c>
      <c r="M34" s="1461" t="s">
        <v>1790</v>
      </c>
      <c r="N34" s="1489" t="s">
        <v>1790</v>
      </c>
      <c r="O34" s="1489" t="s">
        <v>1790</v>
      </c>
      <c r="P34" s="1489">
        <v>2.7178</v>
      </c>
      <c r="Q34" s="1489">
        <v>2.7178</v>
      </c>
      <c r="R34" s="1489">
        <v>2.6938</v>
      </c>
      <c r="S34" s="1489">
        <v>2.6938</v>
      </c>
      <c r="T34" s="1489">
        <v>2.6938</v>
      </c>
      <c r="U34" s="1489">
        <v>2.3389357500000001</v>
      </c>
      <c r="V34" s="1489">
        <v>2.3389357500000001</v>
      </c>
      <c r="W34" s="1489">
        <v>2.3389357500000001</v>
      </c>
      <c r="X34" s="1489">
        <v>2.3389357500000001</v>
      </c>
      <c r="Y34" s="1489">
        <v>2.3389357500000001</v>
      </c>
      <c r="Z34" s="1489">
        <v>1.623786</v>
      </c>
      <c r="AA34" s="1489">
        <v>1.623786</v>
      </c>
      <c r="AB34" s="1489">
        <v>1.623786</v>
      </c>
      <c r="AC34" s="1489">
        <v>1.623786</v>
      </c>
      <c r="AD34" s="1489">
        <v>1.623786</v>
      </c>
      <c r="AE34" s="1489">
        <v>1.623786</v>
      </c>
      <c r="AF34" s="1489">
        <v>1.623786</v>
      </c>
      <c r="AG34" s="1489">
        <v>1.623786</v>
      </c>
      <c r="AH34" s="1489">
        <v>1.623786</v>
      </c>
      <c r="AI34" s="1489">
        <v>1.623786</v>
      </c>
      <c r="AJ34" s="1489">
        <v>1.623786</v>
      </c>
      <c r="AK34" s="1489">
        <v>1.623786</v>
      </c>
      <c r="AL34" s="1489">
        <v>1.623786</v>
      </c>
      <c r="AM34" s="1489">
        <v>1.623786</v>
      </c>
      <c r="AN34" s="1489">
        <v>1.623786</v>
      </c>
      <c r="AO34" s="1489">
        <v>1.623786</v>
      </c>
      <c r="AP34" s="1489">
        <v>1.623786</v>
      </c>
      <c r="AQ34" s="1489">
        <v>1.623786</v>
      </c>
      <c r="AR34" s="1489">
        <v>1.623786</v>
      </c>
      <c r="AS34" s="1489">
        <v>1.623786</v>
      </c>
      <c r="AT34" s="1489">
        <v>1.623786</v>
      </c>
      <c r="AU34" s="1489">
        <v>1.623786</v>
      </c>
      <c r="AV34" s="1489">
        <v>1.623786</v>
      </c>
      <c r="AW34" s="1489">
        <v>1.623786</v>
      </c>
      <c r="AX34" s="1489">
        <v>1.623786</v>
      </c>
      <c r="AY34" s="1489">
        <v>1.623786</v>
      </c>
      <c r="AZ34" s="1489">
        <v>1.623786</v>
      </c>
      <c r="BA34" s="1489">
        <v>1.623786</v>
      </c>
      <c r="BB34" s="1489">
        <v>1.623786</v>
      </c>
      <c r="BC34" s="1489">
        <v>1.623786</v>
      </c>
      <c r="BD34" s="1489">
        <v>1.623786</v>
      </c>
      <c r="BE34" s="1489">
        <v>1.623786</v>
      </c>
      <c r="BF34" s="1489">
        <v>1.623786</v>
      </c>
      <c r="BG34" s="1489">
        <v>1.623786</v>
      </c>
      <c r="BH34" s="1489">
        <v>1.623786</v>
      </c>
      <c r="BI34" s="1489">
        <v>1.623786</v>
      </c>
      <c r="BJ34" s="1489">
        <v>1.623786</v>
      </c>
      <c r="BK34" s="1489">
        <v>1.623786</v>
      </c>
      <c r="BL34" s="1489">
        <v>1.623786</v>
      </c>
      <c r="BM34" s="1489">
        <v>1.623786</v>
      </c>
      <c r="BN34" s="1489">
        <v>1.623786</v>
      </c>
      <c r="BO34" s="1489">
        <v>1.623786</v>
      </c>
      <c r="BP34" s="1489">
        <v>1.623786</v>
      </c>
      <c r="BQ34" s="1489">
        <v>1.623786</v>
      </c>
      <c r="BR34" s="1489">
        <v>1.623786</v>
      </c>
      <c r="BS34" s="1489">
        <v>1.623786</v>
      </c>
      <c r="BT34" s="1489">
        <v>1.623786</v>
      </c>
      <c r="BU34" s="1489">
        <v>1.623786</v>
      </c>
      <c r="BV34" s="1489">
        <v>1.623786</v>
      </c>
      <c r="BW34" s="1489">
        <v>1.623786</v>
      </c>
      <c r="BX34" s="1489">
        <v>1.623786</v>
      </c>
      <c r="BY34" s="1489">
        <v>1.623786</v>
      </c>
      <c r="BZ34" s="1489">
        <v>1.623786</v>
      </c>
      <c r="CA34" s="1489">
        <v>1.623786</v>
      </c>
      <c r="CB34" s="1489">
        <v>1.623786</v>
      </c>
      <c r="CC34" s="1489">
        <v>1.623786</v>
      </c>
      <c r="CD34" s="1489">
        <v>1.623786</v>
      </c>
      <c r="CE34" s="1489">
        <v>1.623786</v>
      </c>
      <c r="CF34" s="1489">
        <v>1.623786</v>
      </c>
      <c r="CG34" s="1489">
        <v>1.623786</v>
      </c>
      <c r="CH34" s="1489">
        <v>1.623786</v>
      </c>
      <c r="CI34" s="1489">
        <v>1.623786</v>
      </c>
      <c r="CJ34" s="1489">
        <v>1.623786</v>
      </c>
      <c r="CK34" s="1489">
        <v>1.623786</v>
      </c>
      <c r="CL34" s="1489">
        <v>1.623786</v>
      </c>
      <c r="CM34" s="1489">
        <v>1.623786</v>
      </c>
      <c r="CN34" s="1489">
        <v>1.623786</v>
      </c>
      <c r="CO34" s="1489">
        <v>1.623786</v>
      </c>
      <c r="CP34" s="1490">
        <v>1.623786</v>
      </c>
      <c r="CQ34" s="1488">
        <v>1.623786</v>
      </c>
      <c r="CR34" s="1488" t="s">
        <v>1790</v>
      </c>
      <c r="CS34" s="1488" t="s">
        <v>1790</v>
      </c>
      <c r="CT34" s="1488" t="s">
        <v>1790</v>
      </c>
      <c r="CU34" s="1488" t="s">
        <v>1790</v>
      </c>
      <c r="CV34" s="1488" t="s">
        <v>1790</v>
      </c>
      <c r="CW34" s="1488" t="s">
        <v>1790</v>
      </c>
      <c r="CX34" s="1488" t="s">
        <v>1790</v>
      </c>
      <c r="CY34" s="1488" t="s">
        <v>1790</v>
      </c>
      <c r="CZ34" s="1488" t="s">
        <v>1790</v>
      </c>
      <c r="DA34" s="1488" t="s">
        <v>1790</v>
      </c>
      <c r="DB34" s="1488" t="s">
        <v>1790</v>
      </c>
      <c r="DC34" s="1488" t="s">
        <v>1790</v>
      </c>
      <c r="DD34" s="1488" t="s">
        <v>1790</v>
      </c>
      <c r="DE34" s="1488" t="s">
        <v>1790</v>
      </c>
      <c r="DF34" s="1488" t="s">
        <v>1790</v>
      </c>
      <c r="DG34" s="1488" t="s">
        <v>1790</v>
      </c>
      <c r="DH34" s="1488" t="s">
        <v>1790</v>
      </c>
      <c r="DI34" s="1488" t="s">
        <v>1790</v>
      </c>
      <c r="DJ34" s="1488" t="s">
        <v>1790</v>
      </c>
      <c r="DK34" s="1488" t="s">
        <v>1790</v>
      </c>
      <c r="DL34" s="1488" t="s">
        <v>1790</v>
      </c>
      <c r="DM34" s="1488" t="s">
        <v>1790</v>
      </c>
      <c r="DN34" s="1488" t="s">
        <v>1790</v>
      </c>
      <c r="DO34" s="1488" t="s">
        <v>1790</v>
      </c>
      <c r="DP34" s="1488" t="s">
        <v>1790</v>
      </c>
      <c r="DQ34" s="1488" t="s">
        <v>1790</v>
      </c>
      <c r="DR34" s="1488" t="s">
        <v>1790</v>
      </c>
      <c r="DS34" s="1488" t="s">
        <v>1790</v>
      </c>
      <c r="DT34" s="1233" t="s">
        <v>1790</v>
      </c>
      <c r="DU34" s="1233" t="s">
        <v>1790</v>
      </c>
      <c r="DV34" s="1233" t="s">
        <v>1790</v>
      </c>
      <c r="DW34" s="1233" t="s">
        <v>1790</v>
      </c>
      <c r="DX34" s="1233" t="s">
        <v>1790</v>
      </c>
      <c r="DY34" s="1233" t="s">
        <v>1790</v>
      </c>
    </row>
    <row r="35" spans="2:129" x14ac:dyDescent="0.25">
      <c r="B35" s="1740"/>
      <c r="C35" s="1485" t="s">
        <v>2274</v>
      </c>
      <c r="D35" s="1425" t="s">
        <v>2275</v>
      </c>
      <c r="E35" s="1267" t="s">
        <v>807</v>
      </c>
      <c r="F35" s="1424" t="s">
        <v>1790</v>
      </c>
      <c r="G35" s="1424" t="s">
        <v>1790</v>
      </c>
      <c r="H35" s="1425" t="s">
        <v>84</v>
      </c>
      <c r="I35" s="1460" t="s">
        <v>1790</v>
      </c>
      <c r="J35" s="1461" t="s">
        <v>1790</v>
      </c>
      <c r="K35" s="1461" t="s">
        <v>1790</v>
      </c>
      <c r="L35" s="1461" t="s">
        <v>1790</v>
      </c>
      <c r="M35" s="1461" t="s">
        <v>1790</v>
      </c>
      <c r="N35" s="1489" t="s">
        <v>1790</v>
      </c>
      <c r="O35" s="1489" t="s">
        <v>1790</v>
      </c>
      <c r="P35" s="1489" t="s">
        <v>1790</v>
      </c>
      <c r="Q35" s="1489" t="s">
        <v>1790</v>
      </c>
      <c r="R35" s="1489" t="s">
        <v>1790</v>
      </c>
      <c r="S35" s="1489" t="s">
        <v>1790</v>
      </c>
      <c r="T35" s="1489" t="s">
        <v>1790</v>
      </c>
      <c r="U35" s="1489" t="s">
        <v>1790</v>
      </c>
      <c r="V35" s="1489" t="s">
        <v>1790</v>
      </c>
      <c r="W35" s="1489" t="s">
        <v>1790</v>
      </c>
      <c r="X35" s="1489" t="s">
        <v>1790</v>
      </c>
      <c r="Y35" s="1489" t="s">
        <v>1790</v>
      </c>
      <c r="Z35" s="1489" t="s">
        <v>1790</v>
      </c>
      <c r="AA35" s="1489" t="s">
        <v>1790</v>
      </c>
      <c r="AB35" s="1489" t="s">
        <v>1790</v>
      </c>
      <c r="AC35" s="1489" t="s">
        <v>1790</v>
      </c>
      <c r="AD35" s="1489" t="s">
        <v>1790</v>
      </c>
      <c r="AE35" s="1489" t="s">
        <v>1790</v>
      </c>
      <c r="AF35" s="1489" t="s">
        <v>1790</v>
      </c>
      <c r="AG35" s="1489" t="s">
        <v>1790</v>
      </c>
      <c r="AH35" s="1489" t="s">
        <v>1790</v>
      </c>
      <c r="AI35" s="1489" t="s">
        <v>1790</v>
      </c>
      <c r="AJ35" s="1489" t="s">
        <v>1790</v>
      </c>
      <c r="AK35" s="1489" t="s">
        <v>1790</v>
      </c>
      <c r="AL35" s="1489" t="s">
        <v>1790</v>
      </c>
      <c r="AM35" s="1489" t="s">
        <v>1790</v>
      </c>
      <c r="AN35" s="1489" t="s">
        <v>1790</v>
      </c>
      <c r="AO35" s="1489" t="s">
        <v>1790</v>
      </c>
      <c r="AP35" s="1489" t="s">
        <v>1790</v>
      </c>
      <c r="AQ35" s="1489" t="s">
        <v>1790</v>
      </c>
      <c r="AR35" s="1489" t="s">
        <v>1790</v>
      </c>
      <c r="AS35" s="1489" t="s">
        <v>1790</v>
      </c>
      <c r="AT35" s="1489" t="s">
        <v>1790</v>
      </c>
      <c r="AU35" s="1489" t="s">
        <v>1790</v>
      </c>
      <c r="AV35" s="1489" t="s">
        <v>1790</v>
      </c>
      <c r="AW35" s="1489" t="s">
        <v>1790</v>
      </c>
      <c r="AX35" s="1489" t="s">
        <v>1790</v>
      </c>
      <c r="AY35" s="1489" t="s">
        <v>1790</v>
      </c>
      <c r="AZ35" s="1489" t="s">
        <v>1790</v>
      </c>
      <c r="BA35" s="1489" t="s">
        <v>1790</v>
      </c>
      <c r="BB35" s="1489" t="s">
        <v>1790</v>
      </c>
      <c r="BC35" s="1489" t="s">
        <v>1790</v>
      </c>
      <c r="BD35" s="1489" t="s">
        <v>1790</v>
      </c>
      <c r="BE35" s="1489" t="s">
        <v>1790</v>
      </c>
      <c r="BF35" s="1489" t="s">
        <v>1790</v>
      </c>
      <c r="BG35" s="1489" t="s">
        <v>1790</v>
      </c>
      <c r="BH35" s="1489" t="s">
        <v>1790</v>
      </c>
      <c r="BI35" s="1489" t="s">
        <v>1790</v>
      </c>
      <c r="BJ35" s="1489" t="s">
        <v>1790</v>
      </c>
      <c r="BK35" s="1489" t="s">
        <v>1790</v>
      </c>
      <c r="BL35" s="1489" t="s">
        <v>1790</v>
      </c>
      <c r="BM35" s="1489" t="s">
        <v>1790</v>
      </c>
      <c r="BN35" s="1489" t="s">
        <v>1790</v>
      </c>
      <c r="BO35" s="1489" t="s">
        <v>1790</v>
      </c>
      <c r="BP35" s="1489" t="s">
        <v>1790</v>
      </c>
      <c r="BQ35" s="1489" t="s">
        <v>1790</v>
      </c>
      <c r="BR35" s="1489" t="s">
        <v>1790</v>
      </c>
      <c r="BS35" s="1489" t="s">
        <v>1790</v>
      </c>
      <c r="BT35" s="1489" t="s">
        <v>1790</v>
      </c>
      <c r="BU35" s="1489" t="s">
        <v>1790</v>
      </c>
      <c r="BV35" s="1489" t="s">
        <v>1790</v>
      </c>
      <c r="BW35" s="1489" t="s">
        <v>1790</v>
      </c>
      <c r="BX35" s="1489" t="s">
        <v>1790</v>
      </c>
      <c r="BY35" s="1489" t="s">
        <v>1790</v>
      </c>
      <c r="BZ35" s="1489" t="s">
        <v>1790</v>
      </c>
      <c r="CA35" s="1489" t="s">
        <v>1790</v>
      </c>
      <c r="CB35" s="1489" t="s">
        <v>1790</v>
      </c>
      <c r="CC35" s="1489" t="s">
        <v>1790</v>
      </c>
      <c r="CD35" s="1489" t="s">
        <v>1790</v>
      </c>
      <c r="CE35" s="1489" t="s">
        <v>1790</v>
      </c>
      <c r="CF35" s="1489" t="s">
        <v>1790</v>
      </c>
      <c r="CG35" s="1489" t="s">
        <v>1790</v>
      </c>
      <c r="CH35" s="1489" t="s">
        <v>1790</v>
      </c>
      <c r="CI35" s="1489" t="s">
        <v>1790</v>
      </c>
      <c r="CJ35" s="1489" t="s">
        <v>1790</v>
      </c>
      <c r="CK35" s="1489" t="s">
        <v>1790</v>
      </c>
      <c r="CL35" s="1489" t="s">
        <v>1790</v>
      </c>
      <c r="CM35" s="1489" t="s">
        <v>1790</v>
      </c>
      <c r="CN35" s="1489" t="s">
        <v>1790</v>
      </c>
      <c r="CO35" s="1489" t="s">
        <v>1790</v>
      </c>
      <c r="CP35" s="1490" t="s">
        <v>1790</v>
      </c>
      <c r="CQ35" s="1488" t="s">
        <v>1790</v>
      </c>
      <c r="CR35" s="1488" t="s">
        <v>1790</v>
      </c>
      <c r="CS35" s="1488" t="s">
        <v>1790</v>
      </c>
      <c r="CT35" s="1488" t="s">
        <v>1790</v>
      </c>
      <c r="CU35" s="1488" t="s">
        <v>1790</v>
      </c>
      <c r="CV35" s="1488" t="s">
        <v>1790</v>
      </c>
      <c r="CW35" s="1488" t="s">
        <v>1790</v>
      </c>
      <c r="CX35" s="1488" t="s">
        <v>1790</v>
      </c>
      <c r="CY35" s="1488" t="s">
        <v>1790</v>
      </c>
      <c r="CZ35" s="1488" t="s">
        <v>1790</v>
      </c>
      <c r="DA35" s="1488" t="s">
        <v>1790</v>
      </c>
      <c r="DB35" s="1488" t="s">
        <v>1790</v>
      </c>
      <c r="DC35" s="1488" t="s">
        <v>1790</v>
      </c>
      <c r="DD35" s="1488" t="s">
        <v>1790</v>
      </c>
      <c r="DE35" s="1488" t="s">
        <v>1790</v>
      </c>
      <c r="DF35" s="1488" t="s">
        <v>1790</v>
      </c>
      <c r="DG35" s="1488" t="s">
        <v>1790</v>
      </c>
      <c r="DH35" s="1488" t="s">
        <v>1790</v>
      </c>
      <c r="DI35" s="1488" t="s">
        <v>1790</v>
      </c>
      <c r="DJ35" s="1488" t="s">
        <v>1790</v>
      </c>
      <c r="DK35" s="1488" t="s">
        <v>1790</v>
      </c>
      <c r="DL35" s="1488" t="s">
        <v>1790</v>
      </c>
      <c r="DM35" s="1488" t="s">
        <v>1790</v>
      </c>
      <c r="DN35" s="1488" t="s">
        <v>1790</v>
      </c>
      <c r="DO35" s="1488" t="s">
        <v>1790</v>
      </c>
      <c r="DP35" s="1488" t="s">
        <v>1790</v>
      </c>
      <c r="DQ35" s="1488" t="s">
        <v>1790</v>
      </c>
      <c r="DR35" s="1488" t="s">
        <v>1790</v>
      </c>
      <c r="DS35" s="1488" t="s">
        <v>1790</v>
      </c>
      <c r="DT35" s="1233" t="s">
        <v>1790</v>
      </c>
      <c r="DU35" s="1233" t="s">
        <v>1790</v>
      </c>
      <c r="DV35" s="1233" t="s">
        <v>1790</v>
      </c>
      <c r="DW35" s="1233" t="s">
        <v>1790</v>
      </c>
      <c r="DX35" s="1233" t="s">
        <v>1790</v>
      </c>
      <c r="DY35" s="1233" t="s">
        <v>1790</v>
      </c>
    </row>
    <row r="36" spans="2:129" x14ac:dyDescent="0.25">
      <c r="B36" s="1740"/>
      <c r="C36" s="1485" t="s">
        <v>2274</v>
      </c>
      <c r="D36" s="1425" t="s">
        <v>2275</v>
      </c>
      <c r="E36" s="1267" t="s">
        <v>808</v>
      </c>
      <c r="F36" s="1424" t="s">
        <v>1790</v>
      </c>
      <c r="G36" s="1424" t="s">
        <v>1790</v>
      </c>
      <c r="H36" s="1425" t="s">
        <v>84</v>
      </c>
      <c r="I36" s="1460" t="s">
        <v>1790</v>
      </c>
      <c r="J36" s="1461" t="s">
        <v>1790</v>
      </c>
      <c r="K36" s="1461" t="s">
        <v>1790</v>
      </c>
      <c r="L36" s="1461" t="s">
        <v>1790</v>
      </c>
      <c r="M36" s="1461" t="s">
        <v>1790</v>
      </c>
      <c r="N36" s="1489" t="s">
        <v>1790</v>
      </c>
      <c r="O36" s="1489" t="s">
        <v>1790</v>
      </c>
      <c r="P36" s="1489">
        <v>4.226179E-2</v>
      </c>
      <c r="Q36" s="1489">
        <v>0.12678537000000001</v>
      </c>
      <c r="R36" s="1489">
        <v>0.21093575000000001</v>
      </c>
      <c r="S36" s="1489">
        <v>0.29471292999999998</v>
      </c>
      <c r="T36" s="1489">
        <v>0.37849010999999999</v>
      </c>
      <c r="U36" s="1489">
        <v>0.45674915091250001</v>
      </c>
      <c r="V36" s="1489">
        <v>0.52949005273749994</v>
      </c>
      <c r="W36" s="1489">
        <v>0.60223095456249998</v>
      </c>
      <c r="X36" s="1489">
        <v>0.67497185638750012</v>
      </c>
      <c r="Y36" s="1489">
        <v>0.74771275821250005</v>
      </c>
      <c r="Z36" s="1489">
        <v>0.80933308142499993</v>
      </c>
      <c r="AA36" s="1489">
        <v>0.85983282602500011</v>
      </c>
      <c r="AB36" s="1489">
        <v>0.91033257062500006</v>
      </c>
      <c r="AC36" s="1489">
        <v>0.96083231522500001</v>
      </c>
      <c r="AD36" s="1489">
        <v>1.011332059825</v>
      </c>
      <c r="AE36" s="1489">
        <v>1.0618318044249999</v>
      </c>
      <c r="AF36" s="1489">
        <v>1.1123315490249999</v>
      </c>
      <c r="AG36" s="1489">
        <v>1.162831293625</v>
      </c>
      <c r="AH36" s="1489">
        <v>1.2133310382249998</v>
      </c>
      <c r="AI36" s="1489">
        <v>1.2638307828249999</v>
      </c>
      <c r="AJ36" s="1489">
        <v>1.3143305274249999</v>
      </c>
      <c r="AK36" s="1489">
        <v>1.3648302720249998</v>
      </c>
      <c r="AL36" s="1489">
        <v>1.415330016625</v>
      </c>
      <c r="AM36" s="1489">
        <v>1.4658297612249997</v>
      </c>
      <c r="AN36" s="1489">
        <v>1.5163295058249999</v>
      </c>
      <c r="AO36" s="1489">
        <v>1.5668292504249999</v>
      </c>
      <c r="AP36" s="1489">
        <v>1.6173289950249998</v>
      </c>
      <c r="AQ36" s="1489">
        <v>1.667828739625</v>
      </c>
      <c r="AR36" s="1489">
        <v>1.7183284842249997</v>
      </c>
      <c r="AS36" s="1489">
        <v>1.7688282288249999</v>
      </c>
      <c r="AT36" s="1489">
        <v>1.8193279734250001</v>
      </c>
      <c r="AU36" s="1489">
        <v>1.8698277180249998</v>
      </c>
      <c r="AV36" s="1489">
        <v>1.920327462625</v>
      </c>
      <c r="AW36" s="1489">
        <v>1.9708272072249997</v>
      </c>
      <c r="AX36" s="1489">
        <v>2.0213269518249999</v>
      </c>
      <c r="AY36" s="1489">
        <v>2.0718266964250001</v>
      </c>
      <c r="AZ36" s="1489">
        <v>2.1223264410250002</v>
      </c>
      <c r="BA36" s="1489">
        <v>2.172826185625</v>
      </c>
      <c r="BB36" s="1489">
        <v>2.2233259302249997</v>
      </c>
      <c r="BC36" s="1489">
        <v>2.2738256748249999</v>
      </c>
      <c r="BD36" s="1489">
        <v>2.324325419425</v>
      </c>
      <c r="BE36" s="1489">
        <v>2.3748251640249998</v>
      </c>
      <c r="BF36" s="1489">
        <v>2.4253249086249995</v>
      </c>
      <c r="BG36" s="1489">
        <v>2.4758246532250001</v>
      </c>
      <c r="BH36" s="1489">
        <v>2.5263243978249998</v>
      </c>
      <c r="BI36" s="1489">
        <v>2.5768241424249996</v>
      </c>
      <c r="BJ36" s="1489">
        <v>2.6273238870250002</v>
      </c>
      <c r="BK36" s="1489">
        <v>2.6778236316249999</v>
      </c>
      <c r="BL36" s="1489">
        <v>2.7283233762249997</v>
      </c>
      <c r="BM36" s="1489">
        <v>2.7788231208249998</v>
      </c>
      <c r="BN36" s="1489">
        <v>2.829322865425</v>
      </c>
      <c r="BO36" s="1489">
        <v>2.8798226100249997</v>
      </c>
      <c r="BP36" s="1489">
        <v>2.9303223546249999</v>
      </c>
      <c r="BQ36" s="1489">
        <v>2.9808220992250001</v>
      </c>
      <c r="BR36" s="1489">
        <v>3.0313218438249998</v>
      </c>
      <c r="BS36" s="1489">
        <v>3.0818215884249995</v>
      </c>
      <c r="BT36" s="1489">
        <v>3.1323213330250002</v>
      </c>
      <c r="BU36" s="1489">
        <v>3.1828210776249999</v>
      </c>
      <c r="BV36" s="1489">
        <v>3.2333208222249996</v>
      </c>
      <c r="BW36" s="1489">
        <v>3.2838205668249998</v>
      </c>
      <c r="BX36" s="1489">
        <v>3.334320311425</v>
      </c>
      <c r="BY36" s="1489">
        <v>3.3848200560249997</v>
      </c>
      <c r="BZ36" s="1489">
        <v>3.4353198006249999</v>
      </c>
      <c r="CA36" s="1489">
        <v>3.485819545225</v>
      </c>
      <c r="CB36" s="1489">
        <v>3.5363192898249998</v>
      </c>
      <c r="CC36" s="1489">
        <v>3.5868190344249999</v>
      </c>
      <c r="CD36" s="1489">
        <v>3.6373187790250001</v>
      </c>
      <c r="CE36" s="1489">
        <v>3.6878185236249998</v>
      </c>
      <c r="CF36" s="1489">
        <v>3.7383182682249996</v>
      </c>
      <c r="CG36" s="1489">
        <v>3.7888180128249997</v>
      </c>
      <c r="CH36" s="1489">
        <v>3.8393177574249999</v>
      </c>
      <c r="CI36" s="1489">
        <v>3.8898175020249997</v>
      </c>
      <c r="CJ36" s="1489">
        <v>3.9403172466249998</v>
      </c>
      <c r="CK36" s="1489">
        <v>3.990816991225</v>
      </c>
      <c r="CL36" s="1489">
        <v>4.0413167358250002</v>
      </c>
      <c r="CM36" s="1489">
        <v>4.0918164804249999</v>
      </c>
      <c r="CN36" s="1489">
        <v>4.1423162250249996</v>
      </c>
      <c r="CO36" s="1489">
        <v>4.1928159696250002</v>
      </c>
      <c r="CP36" s="1490">
        <v>4.243315714225</v>
      </c>
      <c r="CQ36" s="1488">
        <v>4.2938154588249997</v>
      </c>
      <c r="CR36" s="1488" t="s">
        <v>1790</v>
      </c>
      <c r="CS36" s="1488" t="s">
        <v>1790</v>
      </c>
      <c r="CT36" s="1488" t="s">
        <v>1790</v>
      </c>
      <c r="CU36" s="1488" t="s">
        <v>1790</v>
      </c>
      <c r="CV36" s="1488" t="s">
        <v>1790</v>
      </c>
      <c r="CW36" s="1488" t="s">
        <v>1790</v>
      </c>
      <c r="CX36" s="1488" t="s">
        <v>1790</v>
      </c>
      <c r="CY36" s="1488" t="s">
        <v>1790</v>
      </c>
      <c r="CZ36" s="1488" t="s">
        <v>1790</v>
      </c>
      <c r="DA36" s="1488" t="s">
        <v>1790</v>
      </c>
      <c r="DB36" s="1488" t="s">
        <v>1790</v>
      </c>
      <c r="DC36" s="1488" t="s">
        <v>1790</v>
      </c>
      <c r="DD36" s="1488" t="s">
        <v>1790</v>
      </c>
      <c r="DE36" s="1488" t="s">
        <v>1790</v>
      </c>
      <c r="DF36" s="1488" t="s">
        <v>1790</v>
      </c>
      <c r="DG36" s="1488" t="s">
        <v>1790</v>
      </c>
      <c r="DH36" s="1488" t="s">
        <v>1790</v>
      </c>
      <c r="DI36" s="1488" t="s">
        <v>1790</v>
      </c>
      <c r="DJ36" s="1488" t="s">
        <v>1790</v>
      </c>
      <c r="DK36" s="1488" t="s">
        <v>1790</v>
      </c>
      <c r="DL36" s="1488" t="s">
        <v>1790</v>
      </c>
      <c r="DM36" s="1488" t="s">
        <v>1790</v>
      </c>
      <c r="DN36" s="1488" t="s">
        <v>1790</v>
      </c>
      <c r="DO36" s="1488" t="s">
        <v>1790</v>
      </c>
      <c r="DP36" s="1488" t="s">
        <v>1790</v>
      </c>
      <c r="DQ36" s="1488" t="s">
        <v>1790</v>
      </c>
      <c r="DR36" s="1488" t="s">
        <v>1790</v>
      </c>
      <c r="DS36" s="1488" t="s">
        <v>1790</v>
      </c>
      <c r="DT36" s="1233" t="s">
        <v>1790</v>
      </c>
      <c r="DU36" s="1233" t="s">
        <v>1790</v>
      </c>
      <c r="DV36" s="1233" t="s">
        <v>1790</v>
      </c>
      <c r="DW36" s="1233" t="s">
        <v>1790</v>
      </c>
      <c r="DX36" s="1233" t="s">
        <v>1790</v>
      </c>
      <c r="DY36" s="1233" t="s">
        <v>1790</v>
      </c>
    </row>
    <row r="37" spans="2:129" x14ac:dyDescent="0.25">
      <c r="B37" s="1740"/>
      <c r="C37" s="1485" t="s">
        <v>2274</v>
      </c>
      <c r="D37" s="1425" t="s">
        <v>2275</v>
      </c>
      <c r="E37" s="1267" t="s">
        <v>826</v>
      </c>
      <c r="F37" s="1424" t="s">
        <v>1790</v>
      </c>
      <c r="G37" s="1424" t="s">
        <v>1790</v>
      </c>
      <c r="H37" s="1425" t="s">
        <v>84</v>
      </c>
      <c r="I37" s="1460" t="s">
        <v>1790</v>
      </c>
      <c r="J37" s="1461" t="s">
        <v>1790</v>
      </c>
      <c r="K37" s="1461" t="s">
        <v>1790</v>
      </c>
      <c r="L37" s="1461" t="s">
        <v>1790</v>
      </c>
      <c r="M37" s="1461" t="s">
        <v>1790</v>
      </c>
      <c r="N37" s="1489" t="s">
        <v>1790</v>
      </c>
      <c r="O37" s="1489" t="s">
        <v>1790</v>
      </c>
      <c r="P37" s="1489">
        <v>3.5000000000000003E-2</v>
      </c>
      <c r="Q37" s="1489">
        <v>3.5000000000000003E-2</v>
      </c>
      <c r="R37" s="1489">
        <v>3.5000000000000003E-2</v>
      </c>
      <c r="S37" s="1489">
        <v>3.5000000000000003E-2</v>
      </c>
      <c r="T37" s="1489">
        <v>3.5000000000000003E-2</v>
      </c>
      <c r="U37" s="1489">
        <v>3.5000000000000003E-2</v>
      </c>
      <c r="V37" s="1489">
        <v>3.5000000000000003E-2</v>
      </c>
      <c r="W37" s="1489">
        <v>3.5000000000000003E-2</v>
      </c>
      <c r="X37" s="1489">
        <v>3.5000000000000003E-2</v>
      </c>
      <c r="Y37" s="1489">
        <v>3.5000000000000003E-2</v>
      </c>
      <c r="Z37" s="1489">
        <v>3.5000000000000003E-2</v>
      </c>
      <c r="AA37" s="1489">
        <v>3.5000000000000003E-2</v>
      </c>
      <c r="AB37" s="1489">
        <v>3.5000000000000003E-2</v>
      </c>
      <c r="AC37" s="1489">
        <v>3.5000000000000003E-2</v>
      </c>
      <c r="AD37" s="1489">
        <v>3.5000000000000003E-2</v>
      </c>
      <c r="AE37" s="1489">
        <v>3.5000000000000003E-2</v>
      </c>
      <c r="AF37" s="1489">
        <v>3.5000000000000003E-2</v>
      </c>
      <c r="AG37" s="1489">
        <v>3.5000000000000003E-2</v>
      </c>
      <c r="AH37" s="1489">
        <v>3.5000000000000003E-2</v>
      </c>
      <c r="AI37" s="1489">
        <v>3.5000000000000003E-2</v>
      </c>
      <c r="AJ37" s="1489">
        <v>3.5000000000000003E-2</v>
      </c>
      <c r="AK37" s="1489">
        <v>3.5000000000000003E-2</v>
      </c>
      <c r="AL37" s="1489">
        <v>3.5000000000000003E-2</v>
      </c>
      <c r="AM37" s="1489">
        <v>3.5000000000000003E-2</v>
      </c>
      <c r="AN37" s="1489">
        <v>3.5000000000000003E-2</v>
      </c>
      <c r="AO37" s="1489">
        <v>3.5000000000000003E-2</v>
      </c>
      <c r="AP37" s="1489">
        <v>3.5000000000000003E-2</v>
      </c>
      <c r="AQ37" s="1489">
        <v>3.5000000000000003E-2</v>
      </c>
      <c r="AR37" s="1489">
        <v>3.5000000000000003E-2</v>
      </c>
      <c r="AS37" s="1489">
        <v>3.5000000000000003E-2</v>
      </c>
      <c r="AT37" s="1489">
        <v>0.03</v>
      </c>
      <c r="AU37" s="1489">
        <v>0.03</v>
      </c>
      <c r="AV37" s="1489">
        <v>0.03</v>
      </c>
      <c r="AW37" s="1489">
        <v>0.03</v>
      </c>
      <c r="AX37" s="1489">
        <v>0.03</v>
      </c>
      <c r="AY37" s="1489">
        <v>0.03</v>
      </c>
      <c r="AZ37" s="1489">
        <v>0.03</v>
      </c>
      <c r="BA37" s="1489">
        <v>0.03</v>
      </c>
      <c r="BB37" s="1489">
        <v>0.03</v>
      </c>
      <c r="BC37" s="1489">
        <v>0.03</v>
      </c>
      <c r="BD37" s="1489">
        <v>0.03</v>
      </c>
      <c r="BE37" s="1489">
        <v>0.03</v>
      </c>
      <c r="BF37" s="1489">
        <v>0.03</v>
      </c>
      <c r="BG37" s="1489">
        <v>0.03</v>
      </c>
      <c r="BH37" s="1489">
        <v>0.03</v>
      </c>
      <c r="BI37" s="1489">
        <v>0.03</v>
      </c>
      <c r="BJ37" s="1489">
        <v>0.03</v>
      </c>
      <c r="BK37" s="1489">
        <v>0.03</v>
      </c>
      <c r="BL37" s="1489">
        <v>0.03</v>
      </c>
      <c r="BM37" s="1489">
        <v>0.03</v>
      </c>
      <c r="BN37" s="1489">
        <v>0.03</v>
      </c>
      <c r="BO37" s="1489">
        <v>0.03</v>
      </c>
      <c r="BP37" s="1489">
        <v>0.03</v>
      </c>
      <c r="BQ37" s="1489">
        <v>0.03</v>
      </c>
      <c r="BR37" s="1489">
        <v>0.03</v>
      </c>
      <c r="BS37" s="1489">
        <v>0.03</v>
      </c>
      <c r="BT37" s="1489">
        <v>0.03</v>
      </c>
      <c r="BU37" s="1489">
        <v>0.03</v>
      </c>
      <c r="BV37" s="1489">
        <v>0.03</v>
      </c>
      <c r="BW37" s="1489">
        <v>0.03</v>
      </c>
      <c r="BX37" s="1489">
        <v>0.03</v>
      </c>
      <c r="BY37" s="1489">
        <v>0.03</v>
      </c>
      <c r="BZ37" s="1489">
        <v>0.03</v>
      </c>
      <c r="CA37" s="1489">
        <v>0.03</v>
      </c>
      <c r="CB37" s="1489">
        <v>0.03</v>
      </c>
      <c r="CC37" s="1489">
        <v>0.03</v>
      </c>
      <c r="CD37" s="1489">
        <v>0.03</v>
      </c>
      <c r="CE37" s="1489">
        <v>0.03</v>
      </c>
      <c r="CF37" s="1489">
        <v>0.03</v>
      </c>
      <c r="CG37" s="1489">
        <v>0.03</v>
      </c>
      <c r="CH37" s="1489">
        <v>0.03</v>
      </c>
      <c r="CI37" s="1489">
        <v>0.03</v>
      </c>
      <c r="CJ37" s="1489">
        <v>0.03</v>
      </c>
      <c r="CK37" s="1489">
        <v>0.03</v>
      </c>
      <c r="CL37" s="1489">
        <v>0.03</v>
      </c>
      <c r="CM37" s="1489">
        <v>2.5000000000000001E-2</v>
      </c>
      <c r="CN37" s="1489">
        <v>2.5000000000000001E-2</v>
      </c>
      <c r="CO37" s="1489">
        <v>2.5000000000000001E-2</v>
      </c>
      <c r="CP37" s="1490">
        <v>2.5000000000000001E-2</v>
      </c>
      <c r="CQ37" s="1488">
        <v>2.5000000000000001E-2</v>
      </c>
      <c r="CR37" s="1488" t="s">
        <v>1790</v>
      </c>
      <c r="CS37" s="1488" t="s">
        <v>1790</v>
      </c>
      <c r="CT37" s="1488" t="s">
        <v>1790</v>
      </c>
      <c r="CU37" s="1488" t="s">
        <v>1790</v>
      </c>
      <c r="CV37" s="1488" t="s">
        <v>1790</v>
      </c>
      <c r="CW37" s="1488" t="s">
        <v>1790</v>
      </c>
      <c r="CX37" s="1488" t="s">
        <v>1790</v>
      </c>
      <c r="CY37" s="1488" t="s">
        <v>1790</v>
      </c>
      <c r="CZ37" s="1488" t="s">
        <v>1790</v>
      </c>
      <c r="DA37" s="1488" t="s">
        <v>1790</v>
      </c>
      <c r="DB37" s="1488" t="s">
        <v>1790</v>
      </c>
      <c r="DC37" s="1488" t="s">
        <v>1790</v>
      </c>
      <c r="DD37" s="1488" t="s">
        <v>1790</v>
      </c>
      <c r="DE37" s="1488" t="s">
        <v>1790</v>
      </c>
      <c r="DF37" s="1488" t="s">
        <v>1790</v>
      </c>
      <c r="DG37" s="1488" t="s">
        <v>1790</v>
      </c>
      <c r="DH37" s="1488" t="s">
        <v>1790</v>
      </c>
      <c r="DI37" s="1488" t="s">
        <v>1790</v>
      </c>
      <c r="DJ37" s="1488" t="s">
        <v>1790</v>
      </c>
      <c r="DK37" s="1488" t="s">
        <v>1790</v>
      </c>
      <c r="DL37" s="1488" t="s">
        <v>1790</v>
      </c>
      <c r="DM37" s="1488" t="s">
        <v>1790</v>
      </c>
      <c r="DN37" s="1488" t="s">
        <v>1790</v>
      </c>
      <c r="DO37" s="1488" t="s">
        <v>1790</v>
      </c>
      <c r="DP37" s="1488" t="s">
        <v>1790</v>
      </c>
      <c r="DQ37" s="1488" t="s">
        <v>1790</v>
      </c>
      <c r="DR37" s="1488" t="s">
        <v>1790</v>
      </c>
      <c r="DS37" s="1488" t="s">
        <v>1790</v>
      </c>
      <c r="DT37" s="1233" t="s">
        <v>1790</v>
      </c>
      <c r="DU37" s="1233" t="s">
        <v>1790</v>
      </c>
      <c r="DV37" s="1233" t="s">
        <v>1790</v>
      </c>
      <c r="DW37" s="1233" t="s">
        <v>1790</v>
      </c>
      <c r="DX37" s="1233" t="s">
        <v>1790</v>
      </c>
      <c r="DY37" s="1233" t="s">
        <v>1790</v>
      </c>
    </row>
    <row r="38" spans="2:129" x14ac:dyDescent="0.25">
      <c r="B38" s="1740"/>
      <c r="C38" s="1485" t="s">
        <v>2274</v>
      </c>
      <c r="D38" s="1425" t="s">
        <v>2275</v>
      </c>
      <c r="E38" s="1267" t="s">
        <v>809</v>
      </c>
      <c r="F38" s="1424" t="s">
        <v>1790</v>
      </c>
      <c r="G38" s="1424" t="s">
        <v>1790</v>
      </c>
      <c r="H38" s="1425" t="s">
        <v>84</v>
      </c>
      <c r="I38" s="1460" t="s">
        <v>1790</v>
      </c>
      <c r="J38" s="1461" t="s">
        <v>1790</v>
      </c>
      <c r="K38" s="1461" t="s">
        <v>1790</v>
      </c>
      <c r="L38" s="1461" t="s">
        <v>1790</v>
      </c>
      <c r="M38" s="1461" t="s">
        <v>1790</v>
      </c>
      <c r="N38" s="1489" t="s">
        <v>1790</v>
      </c>
      <c r="O38" s="1489" t="s">
        <v>1790</v>
      </c>
      <c r="P38" s="1489">
        <v>0.96618357487922713</v>
      </c>
      <c r="Q38" s="1489">
        <v>0.93351070036640305</v>
      </c>
      <c r="R38" s="1489">
        <v>0.90194270566802237</v>
      </c>
      <c r="S38" s="1489">
        <v>0.87144222769857238</v>
      </c>
      <c r="T38" s="1489">
        <v>0.84197316685852408</v>
      </c>
      <c r="U38" s="1489">
        <v>0.81350064430775282</v>
      </c>
      <c r="V38" s="1489">
        <v>0.78599096068381924</v>
      </c>
      <c r="W38" s="1489">
        <v>0.75941155621625056</v>
      </c>
      <c r="X38" s="1489">
        <v>0.73373097218961414</v>
      </c>
      <c r="Y38" s="1489">
        <v>0.70891881370977217</v>
      </c>
      <c r="Z38" s="1489">
        <v>0.68494571372924851</v>
      </c>
      <c r="AA38" s="1489">
        <v>0.66178329828912907</v>
      </c>
      <c r="AB38" s="1489">
        <v>0.63940415293635666</v>
      </c>
      <c r="AC38" s="1489">
        <v>0.61778179027667313</v>
      </c>
      <c r="AD38" s="1489">
        <v>0.59689061862480497</v>
      </c>
      <c r="AE38" s="1489">
        <v>0.57670591171478747</v>
      </c>
      <c r="AF38" s="1489">
        <v>0.55720377943457733</v>
      </c>
      <c r="AG38" s="1489">
        <v>0.53836113955031628</v>
      </c>
      <c r="AH38" s="1489">
        <v>0.520155690386779</v>
      </c>
      <c r="AI38" s="1489">
        <v>0.50256588443167061</v>
      </c>
      <c r="AJ38" s="1489">
        <v>0.48557090283253201</v>
      </c>
      <c r="AK38" s="1489">
        <v>0.46915063075606961</v>
      </c>
      <c r="AL38" s="1489">
        <v>0.45328563358074364</v>
      </c>
      <c r="AM38" s="1489">
        <v>0.43795713389443836</v>
      </c>
      <c r="AN38" s="1489">
        <v>0.42314698926998878</v>
      </c>
      <c r="AO38" s="1489">
        <v>0.40883767079225974</v>
      </c>
      <c r="AP38" s="1489">
        <v>0.39501224231136212</v>
      </c>
      <c r="AQ38" s="1489">
        <v>0.38165434039745133</v>
      </c>
      <c r="AR38" s="1489">
        <v>0.36874815497338298</v>
      </c>
      <c r="AS38" s="1489">
        <v>0.35627841060230242</v>
      </c>
      <c r="AT38" s="1489">
        <v>0.3459013695167984</v>
      </c>
      <c r="AU38" s="1489">
        <v>0.33582657234640623</v>
      </c>
      <c r="AV38" s="1489">
        <v>0.32604521587029728</v>
      </c>
      <c r="AW38" s="1489">
        <v>0.31654875327213333</v>
      </c>
      <c r="AX38" s="1489">
        <v>0.30732888667197411</v>
      </c>
      <c r="AY38" s="1489">
        <v>0.29837755987570302</v>
      </c>
      <c r="AZ38" s="1489">
        <v>0.28968695133563405</v>
      </c>
      <c r="BA38" s="1489">
        <v>0.28124946731614947</v>
      </c>
      <c r="BB38" s="1489">
        <v>0.27305773525839755</v>
      </c>
      <c r="BC38" s="1489">
        <v>0.26510459733825009</v>
      </c>
      <c r="BD38" s="1489">
        <v>0.25738310421189325</v>
      </c>
      <c r="BE38" s="1489">
        <v>0.24988650894358566</v>
      </c>
      <c r="BF38" s="1489">
        <v>0.24260826111027742</v>
      </c>
      <c r="BG38" s="1489">
        <v>0.23554200107793916</v>
      </c>
      <c r="BH38" s="1489">
        <v>0.22868155444460117</v>
      </c>
      <c r="BI38" s="1489">
        <v>0.22202092664524387</v>
      </c>
      <c r="BJ38" s="1489">
        <v>0.215554297713829</v>
      </c>
      <c r="BK38" s="1489">
        <v>0.20927601719789227</v>
      </c>
      <c r="BL38" s="1489">
        <v>0.20318059922125464</v>
      </c>
      <c r="BM38" s="1489">
        <v>0.19726271769053846</v>
      </c>
      <c r="BN38" s="1489">
        <v>0.19151720164129948</v>
      </c>
      <c r="BO38" s="1489">
        <v>0.18593903071970824</v>
      </c>
      <c r="BP38" s="1489">
        <v>0.18052333079583327</v>
      </c>
      <c r="BQ38" s="1489">
        <v>0.17526536970469248</v>
      </c>
      <c r="BR38" s="1489">
        <v>0.17016055311135189</v>
      </c>
      <c r="BS38" s="1489">
        <v>0.16520442049645817</v>
      </c>
      <c r="BT38" s="1489">
        <v>0.16039264125869726</v>
      </c>
      <c r="BU38" s="1489">
        <v>0.15572101093077401</v>
      </c>
      <c r="BV38" s="1489">
        <v>0.15118544750560586</v>
      </c>
      <c r="BW38" s="1489">
        <v>0.14678198786952024</v>
      </c>
      <c r="BX38" s="1489">
        <v>0.14250678433934003</v>
      </c>
      <c r="BY38" s="1489">
        <v>0.13835610130033013</v>
      </c>
      <c r="BZ38" s="1489">
        <v>0.13432631194206807</v>
      </c>
      <c r="CA38" s="1489">
        <v>0.13041389508938647</v>
      </c>
      <c r="CB38" s="1489">
        <v>0.12661543212561796</v>
      </c>
      <c r="CC38" s="1489">
        <v>0.12292760400545433</v>
      </c>
      <c r="CD38" s="1489">
        <v>0.11934718835481004</v>
      </c>
      <c r="CE38" s="1489">
        <v>0.11587105665515537</v>
      </c>
      <c r="CF38" s="1489">
        <v>0.11249617150985959</v>
      </c>
      <c r="CG38" s="1489">
        <v>0.10921958399015494</v>
      </c>
      <c r="CH38" s="1489">
        <v>0.10603843105840287</v>
      </c>
      <c r="CI38" s="1489">
        <v>0.10294993306641054</v>
      </c>
      <c r="CJ38" s="1489">
        <v>9.9951391326612168E-2</v>
      </c>
      <c r="CK38" s="1489">
        <v>9.7040185753992411E-2</v>
      </c>
      <c r="CL38" s="1489">
        <v>9.4213772576691654E-2</v>
      </c>
      <c r="CM38" s="1489">
        <v>9.1915875684577236E-2</v>
      </c>
      <c r="CN38" s="1489">
        <v>8.9674025058124135E-2</v>
      </c>
      <c r="CO38" s="1489">
        <v>8.7486853715243049E-2</v>
      </c>
      <c r="CP38" s="1490">
        <v>8.5353028014871282E-2</v>
      </c>
      <c r="CQ38" s="1488">
        <v>8.3271246843776875E-2</v>
      </c>
      <c r="CR38" s="1488" t="s">
        <v>1790</v>
      </c>
      <c r="CS38" s="1488" t="s">
        <v>1790</v>
      </c>
      <c r="CT38" s="1488" t="s">
        <v>1790</v>
      </c>
      <c r="CU38" s="1488" t="s">
        <v>1790</v>
      </c>
      <c r="CV38" s="1488" t="s">
        <v>1790</v>
      </c>
      <c r="CW38" s="1488" t="s">
        <v>1790</v>
      </c>
      <c r="CX38" s="1488" t="s">
        <v>1790</v>
      </c>
      <c r="CY38" s="1488" t="s">
        <v>1790</v>
      </c>
      <c r="CZ38" s="1488" t="s">
        <v>1790</v>
      </c>
      <c r="DA38" s="1488" t="s">
        <v>1790</v>
      </c>
      <c r="DB38" s="1488" t="s">
        <v>1790</v>
      </c>
      <c r="DC38" s="1488" t="s">
        <v>1790</v>
      </c>
      <c r="DD38" s="1488" t="s">
        <v>1790</v>
      </c>
      <c r="DE38" s="1488" t="s">
        <v>1790</v>
      </c>
      <c r="DF38" s="1488" t="s">
        <v>1790</v>
      </c>
      <c r="DG38" s="1488" t="s">
        <v>1790</v>
      </c>
      <c r="DH38" s="1488" t="s">
        <v>1790</v>
      </c>
      <c r="DI38" s="1488" t="s">
        <v>1790</v>
      </c>
      <c r="DJ38" s="1488" t="s">
        <v>1790</v>
      </c>
      <c r="DK38" s="1488" t="s">
        <v>1790</v>
      </c>
      <c r="DL38" s="1488" t="s">
        <v>1790</v>
      </c>
      <c r="DM38" s="1488" t="s">
        <v>1790</v>
      </c>
      <c r="DN38" s="1488" t="s">
        <v>1790</v>
      </c>
      <c r="DO38" s="1488" t="s">
        <v>1790</v>
      </c>
      <c r="DP38" s="1488" t="s">
        <v>1790</v>
      </c>
      <c r="DQ38" s="1488" t="s">
        <v>1790</v>
      </c>
      <c r="DR38" s="1488" t="s">
        <v>1790</v>
      </c>
      <c r="DS38" s="1488" t="s">
        <v>1790</v>
      </c>
      <c r="DT38" s="1233" t="s">
        <v>1790</v>
      </c>
      <c r="DU38" s="1233" t="s">
        <v>1790</v>
      </c>
      <c r="DV38" s="1233" t="s">
        <v>1790</v>
      </c>
      <c r="DW38" s="1233" t="s">
        <v>1790</v>
      </c>
      <c r="DX38" s="1233" t="s">
        <v>1790</v>
      </c>
      <c r="DY38" s="1233" t="s">
        <v>1790</v>
      </c>
    </row>
    <row r="39" spans="2:129" x14ac:dyDescent="0.25">
      <c r="B39" s="1740"/>
      <c r="C39" s="1485" t="s">
        <v>2274</v>
      </c>
      <c r="D39" s="1425" t="s">
        <v>2275</v>
      </c>
      <c r="E39" s="1267" t="s">
        <v>810</v>
      </c>
      <c r="F39" s="1424" t="s">
        <v>811</v>
      </c>
      <c r="G39" s="1424" t="s">
        <v>1790</v>
      </c>
      <c r="H39" s="1425" t="s">
        <v>812</v>
      </c>
      <c r="I39" s="1460" t="s">
        <v>1790</v>
      </c>
      <c r="J39" s="1461" t="s">
        <v>1790</v>
      </c>
      <c r="K39" s="1461" t="s">
        <v>1790</v>
      </c>
      <c r="L39" s="1461" t="s">
        <v>1790</v>
      </c>
      <c r="M39" s="1461" t="s">
        <v>1790</v>
      </c>
      <c r="N39" s="1489" t="s">
        <v>1790</v>
      </c>
      <c r="O39" s="1489" t="s">
        <v>1790</v>
      </c>
      <c r="P39" s="1489" t="s">
        <v>1790</v>
      </c>
      <c r="Q39" s="1489" t="s">
        <v>1790</v>
      </c>
      <c r="R39" s="1489" t="s">
        <v>1790</v>
      </c>
      <c r="S39" s="1489" t="s">
        <v>1790</v>
      </c>
      <c r="T39" s="1489" t="s">
        <v>1790</v>
      </c>
      <c r="U39" s="1489" t="s">
        <v>1790</v>
      </c>
      <c r="V39" s="1489" t="s">
        <v>1790</v>
      </c>
      <c r="W39" s="1489" t="s">
        <v>1790</v>
      </c>
      <c r="X39" s="1489" t="s">
        <v>1790</v>
      </c>
      <c r="Y39" s="1489" t="s">
        <v>1790</v>
      </c>
      <c r="Z39" s="1489" t="s">
        <v>1790</v>
      </c>
      <c r="AA39" s="1489" t="s">
        <v>1790</v>
      </c>
      <c r="AB39" s="1489" t="s">
        <v>1790</v>
      </c>
      <c r="AC39" s="1489" t="s">
        <v>1790</v>
      </c>
      <c r="AD39" s="1489" t="s">
        <v>1790</v>
      </c>
      <c r="AE39" s="1489" t="s">
        <v>1790</v>
      </c>
      <c r="AF39" s="1489" t="s">
        <v>1790</v>
      </c>
      <c r="AG39" s="1489" t="s">
        <v>1790</v>
      </c>
      <c r="AH39" s="1489" t="s">
        <v>1790</v>
      </c>
      <c r="AI39" s="1489" t="s">
        <v>1790</v>
      </c>
      <c r="AJ39" s="1489" t="s">
        <v>1790</v>
      </c>
      <c r="AK39" s="1489" t="s">
        <v>1790</v>
      </c>
      <c r="AL39" s="1489" t="s">
        <v>1790</v>
      </c>
      <c r="AM39" s="1489" t="s">
        <v>1790</v>
      </c>
      <c r="AN39" s="1489" t="s">
        <v>1790</v>
      </c>
      <c r="AO39" s="1489" t="s">
        <v>1790</v>
      </c>
      <c r="AP39" s="1489" t="s">
        <v>1790</v>
      </c>
      <c r="AQ39" s="1489" t="s">
        <v>1790</v>
      </c>
      <c r="AR39" s="1489" t="s">
        <v>1790</v>
      </c>
      <c r="AS39" s="1489" t="s">
        <v>1790</v>
      </c>
      <c r="AT39" s="1489" t="s">
        <v>1790</v>
      </c>
      <c r="AU39" s="1489" t="s">
        <v>1790</v>
      </c>
      <c r="AV39" s="1489" t="s">
        <v>1790</v>
      </c>
      <c r="AW39" s="1489" t="s">
        <v>1790</v>
      </c>
      <c r="AX39" s="1489" t="s">
        <v>1790</v>
      </c>
      <c r="AY39" s="1489" t="s">
        <v>1790</v>
      </c>
      <c r="AZ39" s="1489" t="s">
        <v>1790</v>
      </c>
      <c r="BA39" s="1489" t="s">
        <v>1790</v>
      </c>
      <c r="BB39" s="1489" t="s">
        <v>1790</v>
      </c>
      <c r="BC39" s="1489" t="s">
        <v>1790</v>
      </c>
      <c r="BD39" s="1489" t="s">
        <v>1790</v>
      </c>
      <c r="BE39" s="1489" t="s">
        <v>1790</v>
      </c>
      <c r="BF39" s="1489" t="s">
        <v>1790</v>
      </c>
      <c r="BG39" s="1489" t="s">
        <v>1790</v>
      </c>
      <c r="BH39" s="1489" t="s">
        <v>1790</v>
      </c>
      <c r="BI39" s="1489" t="s">
        <v>1790</v>
      </c>
      <c r="BJ39" s="1489" t="s">
        <v>1790</v>
      </c>
      <c r="BK39" s="1489" t="s">
        <v>1790</v>
      </c>
      <c r="BL39" s="1489" t="s">
        <v>1790</v>
      </c>
      <c r="BM39" s="1489" t="s">
        <v>1790</v>
      </c>
      <c r="BN39" s="1489" t="s">
        <v>1790</v>
      </c>
      <c r="BO39" s="1489" t="s">
        <v>1790</v>
      </c>
      <c r="BP39" s="1489" t="s">
        <v>1790</v>
      </c>
      <c r="BQ39" s="1489" t="s">
        <v>1790</v>
      </c>
      <c r="BR39" s="1489" t="s">
        <v>1790</v>
      </c>
      <c r="BS39" s="1489" t="s">
        <v>1790</v>
      </c>
      <c r="BT39" s="1489" t="s">
        <v>1790</v>
      </c>
      <c r="BU39" s="1489" t="s">
        <v>1790</v>
      </c>
      <c r="BV39" s="1489" t="s">
        <v>1790</v>
      </c>
      <c r="BW39" s="1489" t="s">
        <v>1790</v>
      </c>
      <c r="BX39" s="1489" t="s">
        <v>1790</v>
      </c>
      <c r="BY39" s="1489" t="s">
        <v>1790</v>
      </c>
      <c r="BZ39" s="1489" t="s">
        <v>1790</v>
      </c>
      <c r="CA39" s="1489" t="s">
        <v>1790</v>
      </c>
      <c r="CB39" s="1489" t="s">
        <v>1790</v>
      </c>
      <c r="CC39" s="1489" t="s">
        <v>1790</v>
      </c>
      <c r="CD39" s="1489" t="s">
        <v>1790</v>
      </c>
      <c r="CE39" s="1489" t="s">
        <v>1790</v>
      </c>
      <c r="CF39" s="1489" t="s">
        <v>1790</v>
      </c>
      <c r="CG39" s="1489" t="s">
        <v>1790</v>
      </c>
      <c r="CH39" s="1489" t="s">
        <v>1790</v>
      </c>
      <c r="CI39" s="1489" t="s">
        <v>1790</v>
      </c>
      <c r="CJ39" s="1489" t="s">
        <v>1790</v>
      </c>
      <c r="CK39" s="1489" t="s">
        <v>1790</v>
      </c>
      <c r="CL39" s="1489" t="s">
        <v>1790</v>
      </c>
      <c r="CM39" s="1489" t="s">
        <v>1790</v>
      </c>
      <c r="CN39" s="1489" t="s">
        <v>1790</v>
      </c>
      <c r="CO39" s="1489" t="s">
        <v>1790</v>
      </c>
      <c r="CP39" s="1490" t="s">
        <v>1790</v>
      </c>
      <c r="CQ39" s="1488" t="s">
        <v>1790</v>
      </c>
      <c r="CR39" s="1488" t="s">
        <v>1790</v>
      </c>
      <c r="CS39" s="1488" t="s">
        <v>1790</v>
      </c>
      <c r="CT39" s="1488" t="s">
        <v>1790</v>
      </c>
      <c r="CU39" s="1488" t="s">
        <v>1790</v>
      </c>
      <c r="CV39" s="1488" t="s">
        <v>1790</v>
      </c>
      <c r="CW39" s="1488" t="s">
        <v>1790</v>
      </c>
      <c r="CX39" s="1488" t="s">
        <v>1790</v>
      </c>
      <c r="CY39" s="1488" t="s">
        <v>1790</v>
      </c>
      <c r="CZ39" s="1488" t="s">
        <v>1790</v>
      </c>
      <c r="DA39" s="1488" t="s">
        <v>1790</v>
      </c>
      <c r="DB39" s="1488" t="s">
        <v>1790</v>
      </c>
      <c r="DC39" s="1488" t="s">
        <v>1790</v>
      </c>
      <c r="DD39" s="1488" t="s">
        <v>1790</v>
      </c>
      <c r="DE39" s="1488" t="s">
        <v>1790</v>
      </c>
      <c r="DF39" s="1488" t="s">
        <v>1790</v>
      </c>
      <c r="DG39" s="1488" t="s">
        <v>1790</v>
      </c>
      <c r="DH39" s="1488" t="s">
        <v>1790</v>
      </c>
      <c r="DI39" s="1488" t="s">
        <v>1790</v>
      </c>
      <c r="DJ39" s="1488" t="s">
        <v>1790</v>
      </c>
      <c r="DK39" s="1488" t="s">
        <v>1790</v>
      </c>
      <c r="DL39" s="1488" t="s">
        <v>1790</v>
      </c>
      <c r="DM39" s="1488" t="s">
        <v>1790</v>
      </c>
      <c r="DN39" s="1488" t="s">
        <v>1790</v>
      </c>
      <c r="DO39" s="1488" t="s">
        <v>1790</v>
      </c>
      <c r="DP39" s="1488" t="s">
        <v>1790</v>
      </c>
      <c r="DQ39" s="1488" t="s">
        <v>1790</v>
      </c>
      <c r="DR39" s="1488" t="s">
        <v>1790</v>
      </c>
      <c r="DS39" s="1488" t="s">
        <v>1790</v>
      </c>
      <c r="DT39" s="1233" t="s">
        <v>1790</v>
      </c>
      <c r="DU39" s="1233" t="s">
        <v>1790</v>
      </c>
      <c r="DV39" s="1233" t="s">
        <v>1790</v>
      </c>
      <c r="DW39" s="1233" t="s">
        <v>1790</v>
      </c>
      <c r="DX39" s="1233" t="s">
        <v>1790</v>
      </c>
      <c r="DY39" s="1233" t="s">
        <v>1790</v>
      </c>
    </row>
    <row r="40" spans="2:129" x14ac:dyDescent="0.25">
      <c r="B40" s="1740"/>
      <c r="C40" s="1485" t="s">
        <v>2274</v>
      </c>
      <c r="D40" s="1425" t="s">
        <v>2275</v>
      </c>
      <c r="E40" s="1267" t="s">
        <v>810</v>
      </c>
      <c r="F40" s="1424" t="s">
        <v>813</v>
      </c>
      <c r="G40" s="1424" t="s">
        <v>1790</v>
      </c>
      <c r="H40" s="1425" t="s">
        <v>812</v>
      </c>
      <c r="I40" s="1460" t="s">
        <v>1790</v>
      </c>
      <c r="J40" s="1461" t="s">
        <v>1790</v>
      </c>
      <c r="K40" s="1461" t="s">
        <v>1790</v>
      </c>
      <c r="L40" s="1461" t="s">
        <v>1790</v>
      </c>
      <c r="M40" s="1461" t="s">
        <v>1790</v>
      </c>
      <c r="N40" s="1489" t="s">
        <v>1790</v>
      </c>
      <c r="O40" s="1489" t="s">
        <v>1790</v>
      </c>
      <c r="P40" s="1489" t="s">
        <v>1790</v>
      </c>
      <c r="Q40" s="1489" t="s">
        <v>1790</v>
      </c>
      <c r="R40" s="1489" t="s">
        <v>1790</v>
      </c>
      <c r="S40" s="1489" t="s">
        <v>1790</v>
      </c>
      <c r="T40" s="1489" t="s">
        <v>1790</v>
      </c>
      <c r="U40" s="1489" t="s">
        <v>1790</v>
      </c>
      <c r="V40" s="1489" t="s">
        <v>1790</v>
      </c>
      <c r="W40" s="1489" t="s">
        <v>1790</v>
      </c>
      <c r="X40" s="1489" t="s">
        <v>1790</v>
      </c>
      <c r="Y40" s="1489" t="s">
        <v>1790</v>
      </c>
      <c r="Z40" s="1489" t="s">
        <v>1790</v>
      </c>
      <c r="AA40" s="1489" t="s">
        <v>1790</v>
      </c>
      <c r="AB40" s="1489" t="s">
        <v>1790</v>
      </c>
      <c r="AC40" s="1489" t="s">
        <v>1790</v>
      </c>
      <c r="AD40" s="1489" t="s">
        <v>1790</v>
      </c>
      <c r="AE40" s="1489" t="s">
        <v>1790</v>
      </c>
      <c r="AF40" s="1489" t="s">
        <v>1790</v>
      </c>
      <c r="AG40" s="1489" t="s">
        <v>1790</v>
      </c>
      <c r="AH40" s="1489" t="s">
        <v>1790</v>
      </c>
      <c r="AI40" s="1489" t="s">
        <v>1790</v>
      </c>
      <c r="AJ40" s="1489" t="s">
        <v>1790</v>
      </c>
      <c r="AK40" s="1489" t="s">
        <v>1790</v>
      </c>
      <c r="AL40" s="1489" t="s">
        <v>1790</v>
      </c>
      <c r="AM40" s="1489" t="s">
        <v>1790</v>
      </c>
      <c r="AN40" s="1489" t="s">
        <v>1790</v>
      </c>
      <c r="AO40" s="1489" t="s">
        <v>1790</v>
      </c>
      <c r="AP40" s="1489" t="s">
        <v>1790</v>
      </c>
      <c r="AQ40" s="1489" t="s">
        <v>1790</v>
      </c>
      <c r="AR40" s="1489" t="s">
        <v>1790</v>
      </c>
      <c r="AS40" s="1489" t="s">
        <v>1790</v>
      </c>
      <c r="AT40" s="1489" t="s">
        <v>1790</v>
      </c>
      <c r="AU40" s="1489" t="s">
        <v>1790</v>
      </c>
      <c r="AV40" s="1489" t="s">
        <v>1790</v>
      </c>
      <c r="AW40" s="1489" t="s">
        <v>1790</v>
      </c>
      <c r="AX40" s="1489" t="s">
        <v>1790</v>
      </c>
      <c r="AY40" s="1489" t="s">
        <v>1790</v>
      </c>
      <c r="AZ40" s="1489" t="s">
        <v>1790</v>
      </c>
      <c r="BA40" s="1489" t="s">
        <v>1790</v>
      </c>
      <c r="BB40" s="1489" t="s">
        <v>1790</v>
      </c>
      <c r="BC40" s="1489" t="s">
        <v>1790</v>
      </c>
      <c r="BD40" s="1489" t="s">
        <v>1790</v>
      </c>
      <c r="BE40" s="1489" t="s">
        <v>1790</v>
      </c>
      <c r="BF40" s="1489" t="s">
        <v>1790</v>
      </c>
      <c r="BG40" s="1489" t="s">
        <v>1790</v>
      </c>
      <c r="BH40" s="1489" t="s">
        <v>1790</v>
      </c>
      <c r="BI40" s="1489" t="s">
        <v>1790</v>
      </c>
      <c r="BJ40" s="1489" t="s">
        <v>1790</v>
      </c>
      <c r="BK40" s="1489" t="s">
        <v>1790</v>
      </c>
      <c r="BL40" s="1489" t="s">
        <v>1790</v>
      </c>
      <c r="BM40" s="1489" t="s">
        <v>1790</v>
      </c>
      <c r="BN40" s="1489" t="s">
        <v>1790</v>
      </c>
      <c r="BO40" s="1489" t="s">
        <v>1790</v>
      </c>
      <c r="BP40" s="1489" t="s">
        <v>1790</v>
      </c>
      <c r="BQ40" s="1489" t="s">
        <v>1790</v>
      </c>
      <c r="BR40" s="1489" t="s">
        <v>1790</v>
      </c>
      <c r="BS40" s="1489" t="s">
        <v>1790</v>
      </c>
      <c r="BT40" s="1489" t="s">
        <v>1790</v>
      </c>
      <c r="BU40" s="1489" t="s">
        <v>1790</v>
      </c>
      <c r="BV40" s="1489" t="s">
        <v>1790</v>
      </c>
      <c r="BW40" s="1489" t="s">
        <v>1790</v>
      </c>
      <c r="BX40" s="1489" t="s">
        <v>1790</v>
      </c>
      <c r="BY40" s="1489" t="s">
        <v>1790</v>
      </c>
      <c r="BZ40" s="1489" t="s">
        <v>1790</v>
      </c>
      <c r="CA40" s="1489" t="s">
        <v>1790</v>
      </c>
      <c r="CB40" s="1489" t="s">
        <v>1790</v>
      </c>
      <c r="CC40" s="1489" t="s">
        <v>1790</v>
      </c>
      <c r="CD40" s="1489" t="s">
        <v>1790</v>
      </c>
      <c r="CE40" s="1489" t="s">
        <v>1790</v>
      </c>
      <c r="CF40" s="1489" t="s">
        <v>1790</v>
      </c>
      <c r="CG40" s="1489" t="s">
        <v>1790</v>
      </c>
      <c r="CH40" s="1489" t="s">
        <v>1790</v>
      </c>
      <c r="CI40" s="1489" t="s">
        <v>1790</v>
      </c>
      <c r="CJ40" s="1489" t="s">
        <v>1790</v>
      </c>
      <c r="CK40" s="1489" t="s">
        <v>1790</v>
      </c>
      <c r="CL40" s="1489" t="s">
        <v>1790</v>
      </c>
      <c r="CM40" s="1489" t="s">
        <v>1790</v>
      </c>
      <c r="CN40" s="1489" t="s">
        <v>1790</v>
      </c>
      <c r="CO40" s="1489" t="s">
        <v>1790</v>
      </c>
      <c r="CP40" s="1490" t="s">
        <v>1790</v>
      </c>
      <c r="CQ40" s="1488" t="s">
        <v>1790</v>
      </c>
      <c r="CR40" s="1488" t="s">
        <v>1790</v>
      </c>
      <c r="CS40" s="1488" t="s">
        <v>1790</v>
      </c>
      <c r="CT40" s="1488" t="s">
        <v>1790</v>
      </c>
      <c r="CU40" s="1488" t="s">
        <v>1790</v>
      </c>
      <c r="CV40" s="1488" t="s">
        <v>1790</v>
      </c>
      <c r="CW40" s="1488" t="s">
        <v>1790</v>
      </c>
      <c r="CX40" s="1488" t="s">
        <v>1790</v>
      </c>
      <c r="CY40" s="1488" t="s">
        <v>1790</v>
      </c>
      <c r="CZ40" s="1488" t="s">
        <v>1790</v>
      </c>
      <c r="DA40" s="1488" t="s">
        <v>1790</v>
      </c>
      <c r="DB40" s="1488" t="s">
        <v>1790</v>
      </c>
      <c r="DC40" s="1488" t="s">
        <v>1790</v>
      </c>
      <c r="DD40" s="1488" t="s">
        <v>1790</v>
      </c>
      <c r="DE40" s="1488" t="s">
        <v>1790</v>
      </c>
      <c r="DF40" s="1488" t="s">
        <v>1790</v>
      </c>
      <c r="DG40" s="1488" t="s">
        <v>1790</v>
      </c>
      <c r="DH40" s="1488" t="s">
        <v>1790</v>
      </c>
      <c r="DI40" s="1488" t="s">
        <v>1790</v>
      </c>
      <c r="DJ40" s="1488" t="s">
        <v>1790</v>
      </c>
      <c r="DK40" s="1488" t="s">
        <v>1790</v>
      </c>
      <c r="DL40" s="1488" t="s">
        <v>1790</v>
      </c>
      <c r="DM40" s="1488" t="s">
        <v>1790</v>
      </c>
      <c r="DN40" s="1488" t="s">
        <v>1790</v>
      </c>
      <c r="DO40" s="1488" t="s">
        <v>1790</v>
      </c>
      <c r="DP40" s="1488" t="s">
        <v>1790</v>
      </c>
      <c r="DQ40" s="1488" t="s">
        <v>1790</v>
      </c>
      <c r="DR40" s="1488" t="s">
        <v>1790</v>
      </c>
      <c r="DS40" s="1488" t="s">
        <v>1790</v>
      </c>
      <c r="DT40" s="1233" t="s">
        <v>1790</v>
      </c>
      <c r="DU40" s="1233" t="s">
        <v>1790</v>
      </c>
      <c r="DV40" s="1233" t="s">
        <v>1790</v>
      </c>
      <c r="DW40" s="1233" t="s">
        <v>1790</v>
      </c>
      <c r="DX40" s="1233" t="s">
        <v>1790</v>
      </c>
      <c r="DY40" s="1233" t="s">
        <v>1790</v>
      </c>
    </row>
    <row r="41" spans="2:129" ht="14.4" thickBot="1" x14ac:dyDescent="0.3">
      <c r="B41" s="1740"/>
      <c r="C41" s="1485" t="s">
        <v>2274</v>
      </c>
      <c r="D41" s="1425" t="s">
        <v>2275</v>
      </c>
      <c r="E41" s="1267" t="s">
        <v>814</v>
      </c>
      <c r="F41" s="1424" t="s">
        <v>1790</v>
      </c>
      <c r="G41" s="1424" t="s">
        <v>1790</v>
      </c>
      <c r="H41" s="1425" t="s">
        <v>84</v>
      </c>
      <c r="I41" s="1460" t="s">
        <v>1790</v>
      </c>
      <c r="J41" s="1461" t="s">
        <v>1790</v>
      </c>
      <c r="K41" s="1461" t="s">
        <v>1790</v>
      </c>
      <c r="L41" s="1461" t="s">
        <v>1790</v>
      </c>
      <c r="M41" s="1461" t="s">
        <v>1790</v>
      </c>
      <c r="N41" s="1489" t="s">
        <v>1790</v>
      </c>
      <c r="O41" s="1489" t="s">
        <v>1790</v>
      </c>
      <c r="P41" s="1489">
        <v>4.0832647342995174E-2</v>
      </c>
      <c r="Q41" s="1489">
        <v>0.11835549954491355</v>
      </c>
      <c r="R41" s="1489">
        <v>0.19025196107711356</v>
      </c>
      <c r="S41" s="1489">
        <v>0.25682529225077338</v>
      </c>
      <c r="T41" s="1489">
        <v>0.31867851654133111</v>
      </c>
      <c r="U41" s="1489">
        <v>0.37156572855433778</v>
      </c>
      <c r="V41" s="1489">
        <v>0.41617439522367367</v>
      </c>
      <c r="W41" s="1489">
        <v>0.45734114640590617</v>
      </c>
      <c r="X41" s="1489">
        <v>0.49524775638782909</v>
      </c>
      <c r="Y41" s="1489">
        <v>0.53006764154766728</v>
      </c>
      <c r="Z41" s="1489">
        <v>0.55434922510133855</v>
      </c>
      <c r="AA41" s="1489">
        <v>0.56902300358408742</v>
      </c>
      <c r="AB41" s="1489">
        <v>0.58207042621085425</v>
      </c>
      <c r="AC41" s="1489">
        <v>0.5935847078553812</v>
      </c>
      <c r="AD41" s="1489">
        <v>0.60365461882404248</v>
      </c>
      <c r="AE41" s="1489">
        <v>0.61236467885867751</v>
      </c>
      <c r="AF41" s="1489">
        <v>0.61979534310104778</v>
      </c>
      <c r="AG41" s="1489">
        <v>0.62602318034072346</v>
      </c>
      <c r="AH41" s="1489">
        <v>0.63112104385563206</v>
      </c>
      <c r="AI41" s="1489">
        <v>0.63515823514241676</v>
      </c>
      <c r="AJ41" s="1489">
        <v>0.63820066082211513</v>
      </c>
      <c r="AK41" s="1489">
        <v>0.64031098299550671</v>
      </c>
      <c r="AL41" s="1489">
        <v>0.64154876331170752</v>
      </c>
      <c r="AM41" s="1489">
        <v>0.64197060100326986</v>
      </c>
      <c r="AN41" s="1489">
        <v>0.64163026513109866</v>
      </c>
      <c r="AO41" s="1489">
        <v>0.64057882127293919</v>
      </c>
      <c r="AP41" s="1489">
        <v>0.63886475288000699</v>
      </c>
      <c r="AQ41" s="1489">
        <v>0.63653407751749203</v>
      </c>
      <c r="AR41" s="1489">
        <v>0.63363045819617847</v>
      </c>
      <c r="AS41" s="1489">
        <v>0.63019530999425666</v>
      </c>
      <c r="AT41" s="1489">
        <v>0.62930803760792897</v>
      </c>
      <c r="AU41" s="1489">
        <v>0.62793783342263831</v>
      </c>
      <c r="AV41" s="1489">
        <v>0.62611358209322832</v>
      </c>
      <c r="AW41" s="1489">
        <v>0.623862895361874</v>
      </c>
      <c r="AX41" s="1489">
        <v>0.62121216170443228</v>
      </c>
      <c r="AY41" s="1489">
        <v>0.6181865941646304</v>
      </c>
      <c r="AZ41" s="1489">
        <v>0.61481027643953867</v>
      </c>
      <c r="BA41" s="1489">
        <v>0.61110620727761211</v>
      </c>
      <c r="BB41" s="1489">
        <v>0.60709634324850847</v>
      </c>
      <c r="BC41" s="1489">
        <v>0.60280163994185643</v>
      </c>
      <c r="BD41" s="1489">
        <v>0.59824209165021724</v>
      </c>
      <c r="BE41" s="1489">
        <v>0.59343676958958536</v>
      </c>
      <c r="BF41" s="1489">
        <v>0.58840385870895362</v>
      </c>
      <c r="BG41" s="1489">
        <v>0.58316069313871133</v>
      </c>
      <c r="BH41" s="1489">
        <v>0.57772379032594201</v>
      </c>
      <c r="BI41" s="1489">
        <v>0.57210888390303427</v>
      </c>
      <c r="BJ41" s="1489">
        <v>0.56633095533444133</v>
      </c>
      <c r="BK41" s="1489">
        <v>0.56040426438487578</v>
      </c>
      <c r="BL41" s="1489">
        <v>0.55434237845075196</v>
      </c>
      <c r="BM41" s="1489">
        <v>0.54815820079524302</v>
      </c>
      <c r="BN41" s="1489">
        <v>0.54186399772593896</v>
      </c>
      <c r="BO41" s="1489">
        <v>0.53547142475274878</v>
      </c>
      <c r="BP41" s="1489">
        <v>0.52899155176239387</v>
      </c>
      <c r="BQ41" s="1489">
        <v>0.5224348872445872</v>
      </c>
      <c r="BR41" s="1489">
        <v>0.51581140160378502</v>
      </c>
      <c r="BS41" s="1489">
        <v>0.50913054958922632</v>
      </c>
      <c r="BT41" s="1489">
        <v>0.50240129187484328</v>
      </c>
      <c r="BU41" s="1489">
        <v>0.49563211581954053</v>
      </c>
      <c r="BV41" s="1489">
        <v>0.48883105543728006</v>
      </c>
      <c r="BW41" s="1489">
        <v>0.48200571060538816</v>
      </c>
      <c r="BX41" s="1489">
        <v>0.47516326553852356</v>
      </c>
      <c r="BY41" s="1489">
        <v>0.46831050655478396</v>
      </c>
      <c r="BZ41" s="1489">
        <v>0.46145383915951682</v>
      </c>
      <c r="CA41" s="1489">
        <v>0.45459930447150604</v>
      </c>
      <c r="CB41" s="1489">
        <v>0.44775259501535075</v>
      </c>
      <c r="CC41" s="1489">
        <v>0.44091906990302243</v>
      </c>
      <c r="CD41" s="1489">
        <v>0.43410376942678436</v>
      </c>
      <c r="CE41" s="1489">
        <v>0.42731142908488379</v>
      </c>
      <c r="CF41" s="1489">
        <v>0.42054649306068081</v>
      </c>
      <c r="CG41" s="1489">
        <v>0.41381312717515201</v>
      </c>
      <c r="CH41" s="1489">
        <v>0.40711523133201277</v>
      </c>
      <c r="CI41" s="1489">
        <v>0.40045645147402592</v>
      </c>
      <c r="CJ41" s="1489">
        <v>0.39384019106841434</v>
      </c>
      <c r="CK41" s="1489">
        <v>0.38726962213866312</v>
      </c>
      <c r="CL41" s="1489">
        <v>0.38074769585939444</v>
      </c>
      <c r="CM41" s="1489">
        <v>0.37610289493884863</v>
      </c>
      <c r="CN41" s="1489">
        <v>0.37145816896156597</v>
      </c>
      <c r="CO41" s="1489">
        <v>0.36681627738951733</v>
      </c>
      <c r="CP41" s="1490">
        <v>0.36217984503218997</v>
      </c>
      <c r="CQ41" s="1488">
        <v>0.35755136697344159</v>
      </c>
      <c r="CR41" s="1488" t="s">
        <v>1790</v>
      </c>
      <c r="CS41" s="1488" t="s">
        <v>1790</v>
      </c>
      <c r="CT41" s="1488" t="s">
        <v>1790</v>
      </c>
      <c r="CU41" s="1488" t="s">
        <v>1790</v>
      </c>
      <c r="CV41" s="1488" t="s">
        <v>1790</v>
      </c>
      <c r="CW41" s="1488" t="s">
        <v>1790</v>
      </c>
      <c r="CX41" s="1488" t="s">
        <v>1790</v>
      </c>
      <c r="CY41" s="1488" t="s">
        <v>1790</v>
      </c>
      <c r="CZ41" s="1488" t="s">
        <v>1790</v>
      </c>
      <c r="DA41" s="1488" t="s">
        <v>1790</v>
      </c>
      <c r="DB41" s="1488" t="s">
        <v>1790</v>
      </c>
      <c r="DC41" s="1488" t="s">
        <v>1790</v>
      </c>
      <c r="DD41" s="1488" t="s">
        <v>1790</v>
      </c>
      <c r="DE41" s="1488" t="s">
        <v>1790</v>
      </c>
      <c r="DF41" s="1488" t="s">
        <v>1790</v>
      </c>
      <c r="DG41" s="1488" t="s">
        <v>1790</v>
      </c>
      <c r="DH41" s="1488" t="s">
        <v>1790</v>
      </c>
      <c r="DI41" s="1488" t="s">
        <v>1790</v>
      </c>
      <c r="DJ41" s="1488" t="s">
        <v>1790</v>
      </c>
      <c r="DK41" s="1488" t="s">
        <v>1790</v>
      </c>
      <c r="DL41" s="1488" t="s">
        <v>1790</v>
      </c>
      <c r="DM41" s="1488" t="s">
        <v>1790</v>
      </c>
      <c r="DN41" s="1488" t="s">
        <v>1790</v>
      </c>
      <c r="DO41" s="1488" t="s">
        <v>1790</v>
      </c>
      <c r="DP41" s="1488" t="s">
        <v>1790</v>
      </c>
      <c r="DQ41" s="1488" t="s">
        <v>1790</v>
      </c>
      <c r="DR41" s="1488" t="s">
        <v>1790</v>
      </c>
      <c r="DS41" s="1488" t="s">
        <v>1790</v>
      </c>
      <c r="DT41" s="1233" t="s">
        <v>1790</v>
      </c>
      <c r="DU41" s="1233" t="s">
        <v>1790</v>
      </c>
      <c r="DV41" s="1233" t="s">
        <v>1790</v>
      </c>
      <c r="DW41" s="1233" t="s">
        <v>1790</v>
      </c>
      <c r="DX41" s="1233" t="s">
        <v>1790</v>
      </c>
      <c r="DY41" s="1233" t="s">
        <v>1790</v>
      </c>
    </row>
    <row r="42" spans="2:129" ht="14.4" thickBot="1" x14ac:dyDescent="0.3">
      <c r="B42" s="1740"/>
      <c r="C42" s="1485" t="s">
        <v>2274</v>
      </c>
      <c r="D42" s="1425" t="s">
        <v>2275</v>
      </c>
      <c r="E42" s="1267" t="s">
        <v>815</v>
      </c>
      <c r="F42" s="1424" t="s">
        <v>1790</v>
      </c>
      <c r="G42" s="1424" t="s">
        <v>1790</v>
      </c>
      <c r="H42" s="1425" t="s">
        <v>84</v>
      </c>
      <c r="I42" s="1724">
        <f>IF(SUM(I41:CU41)&lt;&gt;0,SUM(I41:CU41),"")</f>
        <v>40.900782329393316</v>
      </c>
      <c r="J42" s="1725"/>
      <c r="K42" s="1725"/>
      <c r="L42" s="1725"/>
      <c r="M42" s="1726"/>
      <c r="N42" s="1489" t="s">
        <v>1790</v>
      </c>
      <c r="O42" s="1489" t="s">
        <v>1790</v>
      </c>
      <c r="P42" s="1489" t="s">
        <v>1790</v>
      </c>
      <c r="Q42" s="1489" t="s">
        <v>1790</v>
      </c>
      <c r="R42" s="1489" t="s">
        <v>1790</v>
      </c>
      <c r="S42" s="1489" t="s">
        <v>1790</v>
      </c>
      <c r="T42" s="1489" t="s">
        <v>1790</v>
      </c>
      <c r="U42" s="1489" t="s">
        <v>1790</v>
      </c>
      <c r="V42" s="1489" t="s">
        <v>1790</v>
      </c>
      <c r="W42" s="1489" t="s">
        <v>1790</v>
      </c>
      <c r="X42" s="1489" t="s">
        <v>1790</v>
      </c>
      <c r="Y42" s="1489" t="s">
        <v>1790</v>
      </c>
      <c r="Z42" s="1489" t="s">
        <v>1790</v>
      </c>
      <c r="AA42" s="1489" t="s">
        <v>1790</v>
      </c>
      <c r="AB42" s="1489" t="s">
        <v>1790</v>
      </c>
      <c r="AC42" s="1489" t="s">
        <v>1790</v>
      </c>
      <c r="AD42" s="1489" t="s">
        <v>1790</v>
      </c>
      <c r="AE42" s="1489" t="s">
        <v>1790</v>
      </c>
      <c r="AF42" s="1489" t="s">
        <v>1790</v>
      </c>
      <c r="AG42" s="1489" t="s">
        <v>1790</v>
      </c>
      <c r="AH42" s="1489" t="s">
        <v>1790</v>
      </c>
      <c r="AI42" s="1489" t="s">
        <v>1790</v>
      </c>
      <c r="AJ42" s="1489" t="s">
        <v>1790</v>
      </c>
      <c r="AK42" s="1489" t="s">
        <v>1790</v>
      </c>
      <c r="AL42" s="1489" t="s">
        <v>1790</v>
      </c>
      <c r="AM42" s="1489" t="s">
        <v>1790</v>
      </c>
      <c r="AN42" s="1489" t="s">
        <v>1790</v>
      </c>
      <c r="AO42" s="1489" t="s">
        <v>1790</v>
      </c>
      <c r="AP42" s="1489" t="s">
        <v>1790</v>
      </c>
      <c r="AQ42" s="1489" t="s">
        <v>1790</v>
      </c>
      <c r="AR42" s="1489" t="s">
        <v>1790</v>
      </c>
      <c r="AS42" s="1489" t="s">
        <v>1790</v>
      </c>
      <c r="AT42" s="1489" t="s">
        <v>1790</v>
      </c>
      <c r="AU42" s="1489" t="s">
        <v>1790</v>
      </c>
      <c r="AV42" s="1489" t="s">
        <v>1790</v>
      </c>
      <c r="AW42" s="1489" t="s">
        <v>1790</v>
      </c>
      <c r="AX42" s="1489" t="s">
        <v>1790</v>
      </c>
      <c r="AY42" s="1489" t="s">
        <v>1790</v>
      </c>
      <c r="AZ42" s="1489" t="s">
        <v>1790</v>
      </c>
      <c r="BA42" s="1489" t="s">
        <v>1790</v>
      </c>
      <c r="BB42" s="1489" t="s">
        <v>1790</v>
      </c>
      <c r="BC42" s="1489" t="s">
        <v>1790</v>
      </c>
      <c r="BD42" s="1489" t="s">
        <v>1790</v>
      </c>
      <c r="BE42" s="1489" t="s">
        <v>1790</v>
      </c>
      <c r="BF42" s="1489" t="s">
        <v>1790</v>
      </c>
      <c r="BG42" s="1489" t="s">
        <v>1790</v>
      </c>
      <c r="BH42" s="1489" t="s">
        <v>1790</v>
      </c>
      <c r="BI42" s="1489" t="s">
        <v>1790</v>
      </c>
      <c r="BJ42" s="1489" t="s">
        <v>1790</v>
      </c>
      <c r="BK42" s="1489" t="s">
        <v>1790</v>
      </c>
      <c r="BL42" s="1489" t="s">
        <v>1790</v>
      </c>
      <c r="BM42" s="1489" t="s">
        <v>1790</v>
      </c>
      <c r="BN42" s="1489" t="s">
        <v>1790</v>
      </c>
      <c r="BO42" s="1489" t="s">
        <v>1790</v>
      </c>
      <c r="BP42" s="1489" t="s">
        <v>1790</v>
      </c>
      <c r="BQ42" s="1489" t="s">
        <v>1790</v>
      </c>
      <c r="BR42" s="1489" t="s">
        <v>1790</v>
      </c>
      <c r="BS42" s="1489" t="s">
        <v>1790</v>
      </c>
      <c r="BT42" s="1489" t="s">
        <v>1790</v>
      </c>
      <c r="BU42" s="1489" t="s">
        <v>1790</v>
      </c>
      <c r="BV42" s="1489" t="s">
        <v>1790</v>
      </c>
      <c r="BW42" s="1489" t="s">
        <v>1790</v>
      </c>
      <c r="BX42" s="1489" t="s">
        <v>1790</v>
      </c>
      <c r="BY42" s="1489" t="s">
        <v>1790</v>
      </c>
      <c r="BZ42" s="1489" t="s">
        <v>1790</v>
      </c>
      <c r="CA42" s="1489" t="s">
        <v>1790</v>
      </c>
      <c r="CB42" s="1489" t="s">
        <v>1790</v>
      </c>
      <c r="CC42" s="1489" t="s">
        <v>1790</v>
      </c>
      <c r="CD42" s="1489" t="s">
        <v>1790</v>
      </c>
      <c r="CE42" s="1489" t="s">
        <v>1790</v>
      </c>
      <c r="CF42" s="1489" t="s">
        <v>1790</v>
      </c>
      <c r="CG42" s="1489" t="s">
        <v>1790</v>
      </c>
      <c r="CH42" s="1489" t="s">
        <v>1790</v>
      </c>
      <c r="CI42" s="1489" t="s">
        <v>1790</v>
      </c>
      <c r="CJ42" s="1489" t="s">
        <v>1790</v>
      </c>
      <c r="CK42" s="1489" t="s">
        <v>1790</v>
      </c>
      <c r="CL42" s="1489" t="s">
        <v>1790</v>
      </c>
      <c r="CM42" s="1489" t="s">
        <v>1790</v>
      </c>
      <c r="CN42" s="1489" t="s">
        <v>1790</v>
      </c>
      <c r="CO42" s="1489" t="s">
        <v>1790</v>
      </c>
      <c r="CP42" s="1490" t="s">
        <v>1790</v>
      </c>
      <c r="CQ42" s="1488" t="s">
        <v>1790</v>
      </c>
      <c r="CR42" s="1488" t="s">
        <v>1790</v>
      </c>
      <c r="CS42" s="1488" t="s">
        <v>1790</v>
      </c>
      <c r="CT42" s="1488" t="s">
        <v>1790</v>
      </c>
      <c r="CU42" s="1488" t="s">
        <v>1790</v>
      </c>
      <c r="CV42" s="1488" t="s">
        <v>1790</v>
      </c>
      <c r="CW42" s="1488" t="s">
        <v>1790</v>
      </c>
      <c r="CX42" s="1488" t="s">
        <v>1790</v>
      </c>
      <c r="CY42" s="1488" t="s">
        <v>1790</v>
      </c>
      <c r="CZ42" s="1488" t="s">
        <v>1790</v>
      </c>
      <c r="DA42" s="1488" t="s">
        <v>1790</v>
      </c>
      <c r="DB42" s="1488" t="s">
        <v>1790</v>
      </c>
      <c r="DC42" s="1488" t="s">
        <v>1790</v>
      </c>
      <c r="DD42" s="1488" t="s">
        <v>1790</v>
      </c>
      <c r="DE42" s="1488" t="s">
        <v>1790</v>
      </c>
      <c r="DF42" s="1488" t="s">
        <v>1790</v>
      </c>
      <c r="DG42" s="1488" t="s">
        <v>1790</v>
      </c>
      <c r="DH42" s="1488" t="s">
        <v>1790</v>
      </c>
      <c r="DI42" s="1488" t="s">
        <v>1790</v>
      </c>
      <c r="DJ42" s="1488" t="s">
        <v>1790</v>
      </c>
      <c r="DK42" s="1488" t="s">
        <v>1790</v>
      </c>
      <c r="DL42" s="1488" t="s">
        <v>1790</v>
      </c>
      <c r="DM42" s="1488" t="s">
        <v>1790</v>
      </c>
      <c r="DN42" s="1488" t="s">
        <v>1790</v>
      </c>
      <c r="DO42" s="1488" t="s">
        <v>1790</v>
      </c>
      <c r="DP42" s="1488" t="s">
        <v>1790</v>
      </c>
      <c r="DQ42" s="1488" t="s">
        <v>1790</v>
      </c>
      <c r="DR42" s="1488" t="s">
        <v>1790</v>
      </c>
      <c r="DS42" s="1488" t="s">
        <v>1790</v>
      </c>
      <c r="DT42" s="1233" t="s">
        <v>1790</v>
      </c>
      <c r="DU42" s="1233" t="s">
        <v>1790</v>
      </c>
      <c r="DV42" s="1233" t="s">
        <v>1790</v>
      </c>
      <c r="DW42" s="1233" t="s">
        <v>1790</v>
      </c>
      <c r="DX42" s="1233" t="s">
        <v>1790</v>
      </c>
      <c r="DY42" s="1233" t="s">
        <v>1790</v>
      </c>
    </row>
    <row r="43" spans="2:129" x14ac:dyDescent="0.25">
      <c r="B43" s="1740"/>
      <c r="C43" s="1485" t="s">
        <v>2272</v>
      </c>
      <c r="D43" s="1425" t="s">
        <v>2273</v>
      </c>
      <c r="E43" s="1267" t="s">
        <v>810</v>
      </c>
      <c r="F43" s="1424" t="s">
        <v>1790</v>
      </c>
      <c r="G43" s="1424" t="s">
        <v>1790</v>
      </c>
      <c r="H43" s="1425" t="s">
        <v>84</v>
      </c>
      <c r="I43" s="1460" t="s">
        <v>1790</v>
      </c>
      <c r="J43" s="1461" t="s">
        <v>1790</v>
      </c>
      <c r="K43" s="1461" t="s">
        <v>1790</v>
      </c>
      <c r="L43" s="1461" t="s">
        <v>1790</v>
      </c>
      <c r="M43" s="1461" t="s">
        <v>1790</v>
      </c>
      <c r="N43" s="1489" t="s">
        <v>1790</v>
      </c>
      <c r="O43" s="1489" t="s">
        <v>1790</v>
      </c>
      <c r="P43" s="1489">
        <v>1.9263969999999999</v>
      </c>
      <c r="Q43" s="1489">
        <v>1.9263969999999999</v>
      </c>
      <c r="R43" s="1489">
        <v>1.9263969999999999</v>
      </c>
      <c r="S43" s="1489">
        <v>1.9263969999999999</v>
      </c>
      <c r="T43" s="1489">
        <v>1.9263969999999999</v>
      </c>
      <c r="U43" s="1489">
        <v>1.6113459999999999</v>
      </c>
      <c r="V43" s="1489">
        <v>1.6113459999999999</v>
      </c>
      <c r="W43" s="1489">
        <v>1.6113459999999999</v>
      </c>
      <c r="X43" s="1489">
        <v>1.6113459999999999</v>
      </c>
      <c r="Y43" s="1489">
        <v>1.6113459999999999</v>
      </c>
      <c r="Z43" s="1489">
        <v>1.5413460000000001</v>
      </c>
      <c r="AA43" s="1489">
        <v>1.5413460000000001</v>
      </c>
      <c r="AB43" s="1489">
        <v>1.5413460000000001</v>
      </c>
      <c r="AC43" s="1489">
        <v>1.5413460000000001</v>
      </c>
      <c r="AD43" s="1489">
        <v>1.5413460000000001</v>
      </c>
      <c r="AE43" s="1489">
        <v>1.5413460000000001</v>
      </c>
      <c r="AF43" s="1489">
        <v>1.5413460000000001</v>
      </c>
      <c r="AG43" s="1489">
        <v>1.5413460000000001</v>
      </c>
      <c r="AH43" s="1489">
        <v>1.5413460000000001</v>
      </c>
      <c r="AI43" s="1489">
        <v>1.5413460000000001</v>
      </c>
      <c r="AJ43" s="1489">
        <v>1.5413460000000001</v>
      </c>
      <c r="AK43" s="1489">
        <v>1.5413460000000001</v>
      </c>
      <c r="AL43" s="1489">
        <v>1.5413460000000001</v>
      </c>
      <c r="AM43" s="1489">
        <v>1.5413460000000001</v>
      </c>
      <c r="AN43" s="1489">
        <v>1.5413460000000001</v>
      </c>
      <c r="AO43" s="1489">
        <v>1.5413460000000001</v>
      </c>
      <c r="AP43" s="1489">
        <v>1.5413460000000001</v>
      </c>
      <c r="AQ43" s="1489">
        <v>1.5413460000000001</v>
      </c>
      <c r="AR43" s="1489">
        <v>1.5413460000000001</v>
      </c>
      <c r="AS43" s="1489">
        <v>1.5413460000000001</v>
      </c>
      <c r="AT43" s="1489">
        <v>1.5413460000000001</v>
      </c>
      <c r="AU43" s="1489">
        <v>1.5413460000000001</v>
      </c>
      <c r="AV43" s="1489">
        <v>1.5413460000000001</v>
      </c>
      <c r="AW43" s="1489">
        <v>1.5413460000000001</v>
      </c>
      <c r="AX43" s="1489">
        <v>1.5413460000000001</v>
      </c>
      <c r="AY43" s="1489">
        <v>1.5413460000000001</v>
      </c>
      <c r="AZ43" s="1489">
        <v>1.5413460000000001</v>
      </c>
      <c r="BA43" s="1489">
        <v>1.5413460000000001</v>
      </c>
      <c r="BB43" s="1489">
        <v>1.5413460000000001</v>
      </c>
      <c r="BC43" s="1489">
        <v>1.5413460000000001</v>
      </c>
      <c r="BD43" s="1489">
        <v>1.5413460000000001</v>
      </c>
      <c r="BE43" s="1489">
        <v>1.5413460000000001</v>
      </c>
      <c r="BF43" s="1489">
        <v>1.5413460000000001</v>
      </c>
      <c r="BG43" s="1489">
        <v>1.5413460000000001</v>
      </c>
      <c r="BH43" s="1489">
        <v>1.5413460000000001</v>
      </c>
      <c r="BI43" s="1489">
        <v>1.5413460000000001</v>
      </c>
      <c r="BJ43" s="1489">
        <v>1.5413460000000001</v>
      </c>
      <c r="BK43" s="1489">
        <v>1.5413460000000001</v>
      </c>
      <c r="BL43" s="1489">
        <v>1.5413460000000001</v>
      </c>
      <c r="BM43" s="1489">
        <v>1.5413460000000001</v>
      </c>
      <c r="BN43" s="1489">
        <v>1.5413460000000001</v>
      </c>
      <c r="BO43" s="1489">
        <v>1.5413460000000001</v>
      </c>
      <c r="BP43" s="1489">
        <v>1.5413460000000001</v>
      </c>
      <c r="BQ43" s="1489">
        <v>1.5413460000000001</v>
      </c>
      <c r="BR43" s="1489">
        <v>1.5413460000000001</v>
      </c>
      <c r="BS43" s="1489">
        <v>1.5413460000000001</v>
      </c>
      <c r="BT43" s="1489">
        <v>1.5413460000000001</v>
      </c>
      <c r="BU43" s="1489">
        <v>1.5413460000000001</v>
      </c>
      <c r="BV43" s="1489">
        <v>1.5413460000000001</v>
      </c>
      <c r="BW43" s="1489">
        <v>1.5413460000000001</v>
      </c>
      <c r="BX43" s="1489">
        <v>1.5413460000000001</v>
      </c>
      <c r="BY43" s="1489">
        <v>1.5413460000000001</v>
      </c>
      <c r="BZ43" s="1489">
        <v>1.5413460000000001</v>
      </c>
      <c r="CA43" s="1489">
        <v>1.5413460000000001</v>
      </c>
      <c r="CB43" s="1489">
        <v>1.5413460000000001</v>
      </c>
      <c r="CC43" s="1489">
        <v>1.5413460000000001</v>
      </c>
      <c r="CD43" s="1489">
        <v>1.5413460000000001</v>
      </c>
      <c r="CE43" s="1489">
        <v>1.5413460000000001</v>
      </c>
      <c r="CF43" s="1489">
        <v>1.5413460000000001</v>
      </c>
      <c r="CG43" s="1489">
        <v>1.5413460000000001</v>
      </c>
      <c r="CH43" s="1489">
        <v>1.5413460000000001</v>
      </c>
      <c r="CI43" s="1489">
        <v>1.5413460000000001</v>
      </c>
      <c r="CJ43" s="1489">
        <v>1.5413460000000001</v>
      </c>
      <c r="CK43" s="1489">
        <v>1.5413460000000001</v>
      </c>
      <c r="CL43" s="1489">
        <v>1.5413460000000001</v>
      </c>
      <c r="CM43" s="1489">
        <v>1.5413460000000001</v>
      </c>
      <c r="CN43" s="1489">
        <v>1.5413460000000001</v>
      </c>
      <c r="CO43" s="1489">
        <v>1.5413460000000001</v>
      </c>
      <c r="CP43" s="1490">
        <v>1.5413460000000001</v>
      </c>
      <c r="CQ43" s="1488">
        <v>1.5413460000000001</v>
      </c>
      <c r="CR43" s="1488" t="s">
        <v>1790</v>
      </c>
      <c r="CS43" s="1488" t="s">
        <v>1790</v>
      </c>
      <c r="CT43" s="1488" t="s">
        <v>1790</v>
      </c>
      <c r="CU43" s="1488" t="s">
        <v>1790</v>
      </c>
      <c r="CV43" s="1488" t="s">
        <v>1790</v>
      </c>
      <c r="CW43" s="1488" t="s">
        <v>1790</v>
      </c>
      <c r="CX43" s="1488" t="s">
        <v>1790</v>
      </c>
      <c r="CY43" s="1488" t="s">
        <v>1790</v>
      </c>
      <c r="CZ43" s="1488" t="s">
        <v>1790</v>
      </c>
      <c r="DA43" s="1488" t="s">
        <v>1790</v>
      </c>
      <c r="DB43" s="1488" t="s">
        <v>1790</v>
      </c>
      <c r="DC43" s="1488" t="s">
        <v>1790</v>
      </c>
      <c r="DD43" s="1488" t="s">
        <v>1790</v>
      </c>
      <c r="DE43" s="1488" t="s">
        <v>1790</v>
      </c>
      <c r="DF43" s="1488" t="s">
        <v>1790</v>
      </c>
      <c r="DG43" s="1488" t="s">
        <v>1790</v>
      </c>
      <c r="DH43" s="1488" t="s">
        <v>1790</v>
      </c>
      <c r="DI43" s="1488" t="s">
        <v>1790</v>
      </c>
      <c r="DJ43" s="1488" t="s">
        <v>1790</v>
      </c>
      <c r="DK43" s="1488" t="s">
        <v>1790</v>
      </c>
      <c r="DL43" s="1488" t="s">
        <v>1790</v>
      </c>
      <c r="DM43" s="1488" t="s">
        <v>1790</v>
      </c>
      <c r="DN43" s="1488" t="s">
        <v>1790</v>
      </c>
      <c r="DO43" s="1488" t="s">
        <v>1790</v>
      </c>
      <c r="DP43" s="1488" t="s">
        <v>1790</v>
      </c>
      <c r="DQ43" s="1488" t="s">
        <v>1790</v>
      </c>
      <c r="DR43" s="1488" t="s">
        <v>1790</v>
      </c>
      <c r="DS43" s="1488" t="s">
        <v>1790</v>
      </c>
      <c r="DT43" s="1233" t="s">
        <v>1790</v>
      </c>
      <c r="DU43" s="1233" t="s">
        <v>1790</v>
      </c>
      <c r="DV43" s="1233" t="s">
        <v>1790</v>
      </c>
      <c r="DW43" s="1233" t="s">
        <v>1790</v>
      </c>
      <c r="DX43" s="1233" t="s">
        <v>1790</v>
      </c>
      <c r="DY43" s="1233" t="s">
        <v>1790</v>
      </c>
    </row>
    <row r="44" spans="2:129" x14ac:dyDescent="0.25">
      <c r="B44" s="1740"/>
      <c r="C44" s="1485" t="s">
        <v>2272</v>
      </c>
      <c r="D44" s="1425" t="s">
        <v>2273</v>
      </c>
      <c r="E44" s="1267" t="s">
        <v>807</v>
      </c>
      <c r="F44" s="1424" t="s">
        <v>1790</v>
      </c>
      <c r="G44" s="1424" t="s">
        <v>1790</v>
      </c>
      <c r="H44" s="1425" t="s">
        <v>84</v>
      </c>
      <c r="I44" s="1460" t="s">
        <v>1790</v>
      </c>
      <c r="J44" s="1461" t="s">
        <v>1790</v>
      </c>
      <c r="K44" s="1461" t="s">
        <v>1790</v>
      </c>
      <c r="L44" s="1461" t="s">
        <v>1790</v>
      </c>
      <c r="M44" s="1461" t="s">
        <v>1790</v>
      </c>
      <c r="N44" s="1489" t="s">
        <v>1790</v>
      </c>
      <c r="O44" s="1489" t="s">
        <v>1790</v>
      </c>
      <c r="P44" s="1489" t="s">
        <v>1790</v>
      </c>
      <c r="Q44" s="1489" t="s">
        <v>1790</v>
      </c>
      <c r="R44" s="1489" t="s">
        <v>1790</v>
      </c>
      <c r="S44" s="1489" t="s">
        <v>1790</v>
      </c>
      <c r="T44" s="1489" t="s">
        <v>1790</v>
      </c>
      <c r="U44" s="1489" t="s">
        <v>1790</v>
      </c>
      <c r="V44" s="1489" t="s">
        <v>1790</v>
      </c>
      <c r="W44" s="1489" t="s">
        <v>1790</v>
      </c>
      <c r="X44" s="1489" t="s">
        <v>1790</v>
      </c>
      <c r="Y44" s="1489" t="s">
        <v>1790</v>
      </c>
      <c r="Z44" s="1489" t="s">
        <v>1790</v>
      </c>
      <c r="AA44" s="1489" t="s">
        <v>1790</v>
      </c>
      <c r="AB44" s="1489" t="s">
        <v>1790</v>
      </c>
      <c r="AC44" s="1489" t="s">
        <v>1790</v>
      </c>
      <c r="AD44" s="1489" t="s">
        <v>1790</v>
      </c>
      <c r="AE44" s="1489" t="s">
        <v>1790</v>
      </c>
      <c r="AF44" s="1489" t="s">
        <v>1790</v>
      </c>
      <c r="AG44" s="1489" t="s">
        <v>1790</v>
      </c>
      <c r="AH44" s="1489" t="s">
        <v>1790</v>
      </c>
      <c r="AI44" s="1489" t="s">
        <v>1790</v>
      </c>
      <c r="AJ44" s="1489" t="s">
        <v>1790</v>
      </c>
      <c r="AK44" s="1489" t="s">
        <v>1790</v>
      </c>
      <c r="AL44" s="1489" t="s">
        <v>1790</v>
      </c>
      <c r="AM44" s="1489" t="s">
        <v>1790</v>
      </c>
      <c r="AN44" s="1489" t="s">
        <v>1790</v>
      </c>
      <c r="AO44" s="1489" t="s">
        <v>1790</v>
      </c>
      <c r="AP44" s="1489" t="s">
        <v>1790</v>
      </c>
      <c r="AQ44" s="1489" t="s">
        <v>1790</v>
      </c>
      <c r="AR44" s="1489" t="s">
        <v>1790</v>
      </c>
      <c r="AS44" s="1489" t="s">
        <v>1790</v>
      </c>
      <c r="AT44" s="1489" t="s">
        <v>1790</v>
      </c>
      <c r="AU44" s="1489" t="s">
        <v>1790</v>
      </c>
      <c r="AV44" s="1489" t="s">
        <v>1790</v>
      </c>
      <c r="AW44" s="1489" t="s">
        <v>1790</v>
      </c>
      <c r="AX44" s="1489" t="s">
        <v>1790</v>
      </c>
      <c r="AY44" s="1489" t="s">
        <v>1790</v>
      </c>
      <c r="AZ44" s="1489" t="s">
        <v>1790</v>
      </c>
      <c r="BA44" s="1489" t="s">
        <v>1790</v>
      </c>
      <c r="BB44" s="1489" t="s">
        <v>1790</v>
      </c>
      <c r="BC44" s="1489" t="s">
        <v>1790</v>
      </c>
      <c r="BD44" s="1489" t="s">
        <v>1790</v>
      </c>
      <c r="BE44" s="1489" t="s">
        <v>1790</v>
      </c>
      <c r="BF44" s="1489" t="s">
        <v>1790</v>
      </c>
      <c r="BG44" s="1489" t="s">
        <v>1790</v>
      </c>
      <c r="BH44" s="1489" t="s">
        <v>1790</v>
      </c>
      <c r="BI44" s="1489" t="s">
        <v>1790</v>
      </c>
      <c r="BJ44" s="1489" t="s">
        <v>1790</v>
      </c>
      <c r="BK44" s="1489" t="s">
        <v>1790</v>
      </c>
      <c r="BL44" s="1489" t="s">
        <v>1790</v>
      </c>
      <c r="BM44" s="1489" t="s">
        <v>1790</v>
      </c>
      <c r="BN44" s="1489" t="s">
        <v>1790</v>
      </c>
      <c r="BO44" s="1489" t="s">
        <v>1790</v>
      </c>
      <c r="BP44" s="1489" t="s">
        <v>1790</v>
      </c>
      <c r="BQ44" s="1489" t="s">
        <v>1790</v>
      </c>
      <c r="BR44" s="1489" t="s">
        <v>1790</v>
      </c>
      <c r="BS44" s="1489" t="s">
        <v>1790</v>
      </c>
      <c r="BT44" s="1489" t="s">
        <v>1790</v>
      </c>
      <c r="BU44" s="1489" t="s">
        <v>1790</v>
      </c>
      <c r="BV44" s="1489" t="s">
        <v>1790</v>
      </c>
      <c r="BW44" s="1489" t="s">
        <v>1790</v>
      </c>
      <c r="BX44" s="1489" t="s">
        <v>1790</v>
      </c>
      <c r="BY44" s="1489" t="s">
        <v>1790</v>
      </c>
      <c r="BZ44" s="1489" t="s">
        <v>1790</v>
      </c>
      <c r="CA44" s="1489" t="s">
        <v>1790</v>
      </c>
      <c r="CB44" s="1489" t="s">
        <v>1790</v>
      </c>
      <c r="CC44" s="1489" t="s">
        <v>1790</v>
      </c>
      <c r="CD44" s="1489" t="s">
        <v>1790</v>
      </c>
      <c r="CE44" s="1489" t="s">
        <v>1790</v>
      </c>
      <c r="CF44" s="1489" t="s">
        <v>1790</v>
      </c>
      <c r="CG44" s="1489" t="s">
        <v>1790</v>
      </c>
      <c r="CH44" s="1489" t="s">
        <v>1790</v>
      </c>
      <c r="CI44" s="1489" t="s">
        <v>1790</v>
      </c>
      <c r="CJ44" s="1489" t="s">
        <v>1790</v>
      </c>
      <c r="CK44" s="1489" t="s">
        <v>1790</v>
      </c>
      <c r="CL44" s="1489" t="s">
        <v>1790</v>
      </c>
      <c r="CM44" s="1489" t="s">
        <v>1790</v>
      </c>
      <c r="CN44" s="1489" t="s">
        <v>1790</v>
      </c>
      <c r="CO44" s="1489" t="s">
        <v>1790</v>
      </c>
      <c r="CP44" s="1490" t="s">
        <v>1790</v>
      </c>
      <c r="CQ44" s="1488" t="s">
        <v>1790</v>
      </c>
      <c r="CR44" s="1488" t="s">
        <v>1790</v>
      </c>
      <c r="CS44" s="1488" t="s">
        <v>1790</v>
      </c>
      <c r="CT44" s="1488" t="s">
        <v>1790</v>
      </c>
      <c r="CU44" s="1488" t="s">
        <v>1790</v>
      </c>
      <c r="CV44" s="1488" t="s">
        <v>1790</v>
      </c>
      <c r="CW44" s="1488" t="s">
        <v>1790</v>
      </c>
      <c r="CX44" s="1488" t="s">
        <v>1790</v>
      </c>
      <c r="CY44" s="1488" t="s">
        <v>1790</v>
      </c>
      <c r="CZ44" s="1488" t="s">
        <v>1790</v>
      </c>
      <c r="DA44" s="1488" t="s">
        <v>1790</v>
      </c>
      <c r="DB44" s="1488" t="s">
        <v>1790</v>
      </c>
      <c r="DC44" s="1488" t="s">
        <v>1790</v>
      </c>
      <c r="DD44" s="1488" t="s">
        <v>1790</v>
      </c>
      <c r="DE44" s="1488" t="s">
        <v>1790</v>
      </c>
      <c r="DF44" s="1488" t="s">
        <v>1790</v>
      </c>
      <c r="DG44" s="1488" t="s">
        <v>1790</v>
      </c>
      <c r="DH44" s="1488" t="s">
        <v>1790</v>
      </c>
      <c r="DI44" s="1488" t="s">
        <v>1790</v>
      </c>
      <c r="DJ44" s="1488" t="s">
        <v>1790</v>
      </c>
      <c r="DK44" s="1488" t="s">
        <v>1790</v>
      </c>
      <c r="DL44" s="1488" t="s">
        <v>1790</v>
      </c>
      <c r="DM44" s="1488" t="s">
        <v>1790</v>
      </c>
      <c r="DN44" s="1488" t="s">
        <v>1790</v>
      </c>
      <c r="DO44" s="1488" t="s">
        <v>1790</v>
      </c>
      <c r="DP44" s="1488" t="s">
        <v>1790</v>
      </c>
      <c r="DQ44" s="1488" t="s">
        <v>1790</v>
      </c>
      <c r="DR44" s="1488" t="s">
        <v>1790</v>
      </c>
      <c r="DS44" s="1488" t="s">
        <v>1790</v>
      </c>
      <c r="DT44" s="1233" t="s">
        <v>1790</v>
      </c>
      <c r="DU44" s="1233" t="s">
        <v>1790</v>
      </c>
      <c r="DV44" s="1233" t="s">
        <v>1790</v>
      </c>
      <c r="DW44" s="1233" t="s">
        <v>1790</v>
      </c>
      <c r="DX44" s="1233" t="s">
        <v>1790</v>
      </c>
      <c r="DY44" s="1233" t="s">
        <v>1790</v>
      </c>
    </row>
    <row r="45" spans="2:129" x14ac:dyDescent="0.25">
      <c r="B45" s="1740"/>
      <c r="C45" s="1485" t="s">
        <v>2272</v>
      </c>
      <c r="D45" s="1425" t="s">
        <v>2273</v>
      </c>
      <c r="E45" s="1267" t="s">
        <v>808</v>
      </c>
      <c r="F45" s="1424" t="s">
        <v>1790</v>
      </c>
      <c r="G45" s="1424" t="s">
        <v>1790</v>
      </c>
      <c r="H45" s="1425" t="s">
        <v>84</v>
      </c>
      <c r="I45" s="1460" t="s">
        <v>1790</v>
      </c>
      <c r="J45" s="1461" t="s">
        <v>1790</v>
      </c>
      <c r="K45" s="1461" t="s">
        <v>1790</v>
      </c>
      <c r="L45" s="1461" t="s">
        <v>1790</v>
      </c>
      <c r="M45" s="1461" t="s">
        <v>1790</v>
      </c>
      <c r="N45" s="1489" t="s">
        <v>1790</v>
      </c>
      <c r="O45" s="1489" t="s">
        <v>1790</v>
      </c>
      <c r="P45" s="1489">
        <v>2.9955473350000001E-2</v>
      </c>
      <c r="Q45" s="1489">
        <v>8.9866420050000007E-2</v>
      </c>
      <c r="R45" s="1489">
        <v>0.14977736674999997</v>
      </c>
      <c r="S45" s="1489">
        <v>0.20968831345000002</v>
      </c>
      <c r="T45" s="1489">
        <v>0.26959926014999996</v>
      </c>
      <c r="U45" s="1489">
        <v>0.32461116379999999</v>
      </c>
      <c r="V45" s="1489">
        <v>0.37472402440000002</v>
      </c>
      <c r="W45" s="1489">
        <v>0.424836885</v>
      </c>
      <c r="X45" s="1489">
        <v>0.47494974560000003</v>
      </c>
      <c r="Y45" s="1489">
        <v>0.52506260619999989</v>
      </c>
      <c r="Z45" s="1489">
        <v>0.57408696679999993</v>
      </c>
      <c r="AA45" s="1489">
        <v>0.62202282739999992</v>
      </c>
      <c r="AB45" s="1489">
        <v>0.66995868799999991</v>
      </c>
      <c r="AC45" s="1489">
        <v>0.71789454860000002</v>
      </c>
      <c r="AD45" s="1489">
        <v>0.76583040920000001</v>
      </c>
      <c r="AE45" s="1489">
        <v>0.8137662698</v>
      </c>
      <c r="AF45" s="1489">
        <v>0.86170213039999999</v>
      </c>
      <c r="AG45" s="1489">
        <v>0.90963799100000009</v>
      </c>
      <c r="AH45" s="1489">
        <v>0.95757385159999997</v>
      </c>
      <c r="AI45" s="1489">
        <v>1.0055097121999998</v>
      </c>
      <c r="AJ45" s="1489">
        <v>1.0534455728000001</v>
      </c>
      <c r="AK45" s="1489">
        <v>1.1013814333999998</v>
      </c>
      <c r="AL45" s="1489">
        <v>1.1493172939999998</v>
      </c>
      <c r="AM45" s="1489">
        <v>1.1972531545999998</v>
      </c>
      <c r="AN45" s="1489">
        <v>1.2451890151999998</v>
      </c>
      <c r="AO45" s="1489">
        <v>1.2931248757999998</v>
      </c>
      <c r="AP45" s="1489">
        <v>1.3410607363999998</v>
      </c>
      <c r="AQ45" s="1489">
        <v>1.3889965969999998</v>
      </c>
      <c r="AR45" s="1489">
        <v>1.4369324575999998</v>
      </c>
      <c r="AS45" s="1489">
        <v>1.4848683181999998</v>
      </c>
      <c r="AT45" s="1489">
        <v>1.5328041788</v>
      </c>
      <c r="AU45" s="1489">
        <v>1.5807400394</v>
      </c>
      <c r="AV45" s="1489">
        <v>1.6286759</v>
      </c>
      <c r="AW45" s="1489">
        <v>1.6766117605999999</v>
      </c>
      <c r="AX45" s="1489">
        <v>1.7245476211999999</v>
      </c>
      <c r="AY45" s="1489">
        <v>1.7724834817999999</v>
      </c>
      <c r="AZ45" s="1489">
        <v>1.8204193423999997</v>
      </c>
      <c r="BA45" s="1489">
        <v>1.8683552029999997</v>
      </c>
      <c r="BB45" s="1489">
        <v>1.9162910635999997</v>
      </c>
      <c r="BC45" s="1489">
        <v>1.9642269241999997</v>
      </c>
      <c r="BD45" s="1489">
        <v>2.0121627847999997</v>
      </c>
      <c r="BE45" s="1489">
        <v>2.0600986453999997</v>
      </c>
      <c r="BF45" s="1489">
        <v>2.1080345060000001</v>
      </c>
      <c r="BG45" s="1489">
        <v>2.1559703666000005</v>
      </c>
      <c r="BH45" s="1489">
        <v>2.2039062272000001</v>
      </c>
      <c r="BI45" s="1489">
        <v>2.2518420878000001</v>
      </c>
      <c r="BJ45" s="1489">
        <v>2.2997779484</v>
      </c>
      <c r="BK45" s="1489">
        <v>2.347713809</v>
      </c>
      <c r="BL45" s="1489">
        <v>2.3956496696</v>
      </c>
      <c r="BM45" s="1489">
        <v>2.4435855302</v>
      </c>
      <c r="BN45" s="1489">
        <v>2.4915213908</v>
      </c>
      <c r="BO45" s="1489">
        <v>2.5394572514</v>
      </c>
      <c r="BP45" s="1489">
        <v>2.587393112</v>
      </c>
      <c r="BQ45" s="1489">
        <v>2.6353289726</v>
      </c>
      <c r="BR45" s="1489">
        <v>2.6832648332000004</v>
      </c>
      <c r="BS45" s="1489">
        <v>2.7312006938</v>
      </c>
      <c r="BT45" s="1489">
        <v>2.7791365544000004</v>
      </c>
      <c r="BU45" s="1489">
        <v>2.8270724149999999</v>
      </c>
      <c r="BV45" s="1489">
        <v>2.8750082755999999</v>
      </c>
      <c r="BW45" s="1489">
        <v>2.9229441361999999</v>
      </c>
      <c r="BX45" s="1489">
        <v>2.9708799967999999</v>
      </c>
      <c r="BY45" s="1489">
        <v>3.0188158573999999</v>
      </c>
      <c r="BZ45" s="1489">
        <v>3.0667517179999999</v>
      </c>
      <c r="CA45" s="1489">
        <v>3.1146875786000003</v>
      </c>
      <c r="CB45" s="1489">
        <v>3.1626234391999999</v>
      </c>
      <c r="CC45" s="1489">
        <v>3.2105592998000003</v>
      </c>
      <c r="CD45" s="1489">
        <v>3.2584951603999999</v>
      </c>
      <c r="CE45" s="1489">
        <v>3.3064310210000003</v>
      </c>
      <c r="CF45" s="1489">
        <v>3.3543668815999999</v>
      </c>
      <c r="CG45" s="1489">
        <v>3.4023027422000003</v>
      </c>
      <c r="CH45" s="1489">
        <v>3.4502386027999998</v>
      </c>
      <c r="CI45" s="1489">
        <v>3.4981744634000003</v>
      </c>
      <c r="CJ45" s="1489">
        <v>3.5461103239999998</v>
      </c>
      <c r="CK45" s="1489">
        <v>3.5940461845999998</v>
      </c>
      <c r="CL45" s="1489">
        <v>3.6419820452000002</v>
      </c>
      <c r="CM45" s="1489">
        <v>3.6899179057999998</v>
      </c>
      <c r="CN45" s="1489">
        <v>3.7378537664000002</v>
      </c>
      <c r="CO45" s="1489">
        <v>3.7857896269999998</v>
      </c>
      <c r="CP45" s="1490">
        <v>3.8337254876000002</v>
      </c>
      <c r="CQ45" s="1488">
        <v>3.8816613481999998</v>
      </c>
      <c r="CR45" s="1488" t="s">
        <v>1790</v>
      </c>
      <c r="CS45" s="1488" t="s">
        <v>1790</v>
      </c>
      <c r="CT45" s="1488" t="s">
        <v>1790</v>
      </c>
      <c r="CU45" s="1488" t="s">
        <v>1790</v>
      </c>
      <c r="CV45" s="1488" t="s">
        <v>1790</v>
      </c>
      <c r="CW45" s="1488" t="s">
        <v>1790</v>
      </c>
      <c r="CX45" s="1488" t="s">
        <v>1790</v>
      </c>
      <c r="CY45" s="1488" t="s">
        <v>1790</v>
      </c>
      <c r="CZ45" s="1488" t="s">
        <v>1790</v>
      </c>
      <c r="DA45" s="1488" t="s">
        <v>1790</v>
      </c>
      <c r="DB45" s="1488" t="s">
        <v>1790</v>
      </c>
      <c r="DC45" s="1488" t="s">
        <v>1790</v>
      </c>
      <c r="DD45" s="1488" t="s">
        <v>1790</v>
      </c>
      <c r="DE45" s="1488" t="s">
        <v>1790</v>
      </c>
      <c r="DF45" s="1488" t="s">
        <v>1790</v>
      </c>
      <c r="DG45" s="1488" t="s">
        <v>1790</v>
      </c>
      <c r="DH45" s="1488" t="s">
        <v>1790</v>
      </c>
      <c r="DI45" s="1488" t="s">
        <v>1790</v>
      </c>
      <c r="DJ45" s="1488" t="s">
        <v>1790</v>
      </c>
      <c r="DK45" s="1488" t="s">
        <v>1790</v>
      </c>
      <c r="DL45" s="1488" t="s">
        <v>1790</v>
      </c>
      <c r="DM45" s="1488" t="s">
        <v>1790</v>
      </c>
      <c r="DN45" s="1488" t="s">
        <v>1790</v>
      </c>
      <c r="DO45" s="1488" t="s">
        <v>1790</v>
      </c>
      <c r="DP45" s="1488" t="s">
        <v>1790</v>
      </c>
      <c r="DQ45" s="1488" t="s">
        <v>1790</v>
      </c>
      <c r="DR45" s="1488" t="s">
        <v>1790</v>
      </c>
      <c r="DS45" s="1488" t="s">
        <v>1790</v>
      </c>
      <c r="DT45" s="1233" t="s">
        <v>1790</v>
      </c>
      <c r="DU45" s="1233" t="s">
        <v>1790</v>
      </c>
      <c r="DV45" s="1233" t="s">
        <v>1790</v>
      </c>
      <c r="DW45" s="1233" t="s">
        <v>1790</v>
      </c>
      <c r="DX45" s="1233" t="s">
        <v>1790</v>
      </c>
      <c r="DY45" s="1233" t="s">
        <v>1790</v>
      </c>
    </row>
    <row r="46" spans="2:129" x14ac:dyDescent="0.25">
      <c r="B46" s="1740"/>
      <c r="C46" s="1485" t="s">
        <v>2272</v>
      </c>
      <c r="D46" s="1425" t="s">
        <v>2273</v>
      </c>
      <c r="E46" s="1267" t="s">
        <v>826</v>
      </c>
      <c r="F46" s="1424" t="s">
        <v>1790</v>
      </c>
      <c r="G46" s="1424" t="s">
        <v>1790</v>
      </c>
      <c r="H46" s="1425" t="s">
        <v>84</v>
      </c>
      <c r="I46" s="1460" t="s">
        <v>1790</v>
      </c>
      <c r="J46" s="1461" t="s">
        <v>1790</v>
      </c>
      <c r="K46" s="1461" t="s">
        <v>1790</v>
      </c>
      <c r="L46" s="1461" t="s">
        <v>1790</v>
      </c>
      <c r="M46" s="1461" t="s">
        <v>1790</v>
      </c>
      <c r="N46" s="1489" t="s">
        <v>1790</v>
      </c>
      <c r="O46" s="1489" t="s">
        <v>1790</v>
      </c>
      <c r="P46" s="1489">
        <v>3.5000000000000003E-2</v>
      </c>
      <c r="Q46" s="1489">
        <v>3.5000000000000003E-2</v>
      </c>
      <c r="R46" s="1489">
        <v>3.5000000000000003E-2</v>
      </c>
      <c r="S46" s="1489">
        <v>3.5000000000000003E-2</v>
      </c>
      <c r="T46" s="1489">
        <v>3.5000000000000003E-2</v>
      </c>
      <c r="U46" s="1489">
        <v>3.5000000000000003E-2</v>
      </c>
      <c r="V46" s="1489">
        <v>3.5000000000000003E-2</v>
      </c>
      <c r="W46" s="1489">
        <v>3.5000000000000003E-2</v>
      </c>
      <c r="X46" s="1489">
        <v>3.5000000000000003E-2</v>
      </c>
      <c r="Y46" s="1489">
        <v>3.5000000000000003E-2</v>
      </c>
      <c r="Z46" s="1489">
        <v>3.5000000000000003E-2</v>
      </c>
      <c r="AA46" s="1489">
        <v>3.5000000000000003E-2</v>
      </c>
      <c r="AB46" s="1489">
        <v>3.5000000000000003E-2</v>
      </c>
      <c r="AC46" s="1489">
        <v>3.5000000000000003E-2</v>
      </c>
      <c r="AD46" s="1489">
        <v>3.5000000000000003E-2</v>
      </c>
      <c r="AE46" s="1489">
        <v>3.5000000000000003E-2</v>
      </c>
      <c r="AF46" s="1489">
        <v>3.5000000000000003E-2</v>
      </c>
      <c r="AG46" s="1489">
        <v>3.5000000000000003E-2</v>
      </c>
      <c r="AH46" s="1489">
        <v>3.5000000000000003E-2</v>
      </c>
      <c r="AI46" s="1489">
        <v>3.5000000000000003E-2</v>
      </c>
      <c r="AJ46" s="1489">
        <v>3.5000000000000003E-2</v>
      </c>
      <c r="AK46" s="1489">
        <v>3.5000000000000003E-2</v>
      </c>
      <c r="AL46" s="1489">
        <v>3.5000000000000003E-2</v>
      </c>
      <c r="AM46" s="1489">
        <v>3.5000000000000003E-2</v>
      </c>
      <c r="AN46" s="1489">
        <v>3.5000000000000003E-2</v>
      </c>
      <c r="AO46" s="1489">
        <v>3.5000000000000003E-2</v>
      </c>
      <c r="AP46" s="1489">
        <v>3.5000000000000003E-2</v>
      </c>
      <c r="AQ46" s="1489">
        <v>3.5000000000000003E-2</v>
      </c>
      <c r="AR46" s="1489">
        <v>3.5000000000000003E-2</v>
      </c>
      <c r="AS46" s="1489">
        <v>3.5000000000000003E-2</v>
      </c>
      <c r="AT46" s="1489">
        <v>0.03</v>
      </c>
      <c r="AU46" s="1489">
        <v>0.03</v>
      </c>
      <c r="AV46" s="1489">
        <v>0.03</v>
      </c>
      <c r="AW46" s="1489">
        <v>0.03</v>
      </c>
      <c r="AX46" s="1489">
        <v>0.03</v>
      </c>
      <c r="AY46" s="1489">
        <v>0.03</v>
      </c>
      <c r="AZ46" s="1489">
        <v>0.03</v>
      </c>
      <c r="BA46" s="1489">
        <v>0.03</v>
      </c>
      <c r="BB46" s="1489">
        <v>0.03</v>
      </c>
      <c r="BC46" s="1489">
        <v>0.03</v>
      </c>
      <c r="BD46" s="1489">
        <v>0.03</v>
      </c>
      <c r="BE46" s="1489">
        <v>0.03</v>
      </c>
      <c r="BF46" s="1489">
        <v>0.03</v>
      </c>
      <c r="BG46" s="1489">
        <v>0.03</v>
      </c>
      <c r="BH46" s="1489">
        <v>0.03</v>
      </c>
      <c r="BI46" s="1489">
        <v>0.03</v>
      </c>
      <c r="BJ46" s="1489">
        <v>0.03</v>
      </c>
      <c r="BK46" s="1489">
        <v>0.03</v>
      </c>
      <c r="BL46" s="1489">
        <v>0.03</v>
      </c>
      <c r="BM46" s="1489">
        <v>0.03</v>
      </c>
      <c r="BN46" s="1489">
        <v>0.03</v>
      </c>
      <c r="BO46" s="1489">
        <v>0.03</v>
      </c>
      <c r="BP46" s="1489">
        <v>0.03</v>
      </c>
      <c r="BQ46" s="1489">
        <v>0.03</v>
      </c>
      <c r="BR46" s="1489">
        <v>0.03</v>
      </c>
      <c r="BS46" s="1489">
        <v>0.03</v>
      </c>
      <c r="BT46" s="1489">
        <v>0.03</v>
      </c>
      <c r="BU46" s="1489">
        <v>0.03</v>
      </c>
      <c r="BV46" s="1489">
        <v>0.03</v>
      </c>
      <c r="BW46" s="1489">
        <v>0.03</v>
      </c>
      <c r="BX46" s="1489">
        <v>0.03</v>
      </c>
      <c r="BY46" s="1489">
        <v>0.03</v>
      </c>
      <c r="BZ46" s="1489">
        <v>0.03</v>
      </c>
      <c r="CA46" s="1489">
        <v>0.03</v>
      </c>
      <c r="CB46" s="1489">
        <v>0.03</v>
      </c>
      <c r="CC46" s="1489">
        <v>0.03</v>
      </c>
      <c r="CD46" s="1489">
        <v>0.03</v>
      </c>
      <c r="CE46" s="1489">
        <v>0.03</v>
      </c>
      <c r="CF46" s="1489">
        <v>0.03</v>
      </c>
      <c r="CG46" s="1489">
        <v>0.03</v>
      </c>
      <c r="CH46" s="1489">
        <v>0.03</v>
      </c>
      <c r="CI46" s="1489">
        <v>0.03</v>
      </c>
      <c r="CJ46" s="1489">
        <v>0.03</v>
      </c>
      <c r="CK46" s="1489">
        <v>0.03</v>
      </c>
      <c r="CL46" s="1489">
        <v>0.03</v>
      </c>
      <c r="CM46" s="1489">
        <v>2.5000000000000001E-2</v>
      </c>
      <c r="CN46" s="1489">
        <v>2.5000000000000001E-2</v>
      </c>
      <c r="CO46" s="1489">
        <v>2.5000000000000001E-2</v>
      </c>
      <c r="CP46" s="1490">
        <v>2.5000000000000001E-2</v>
      </c>
      <c r="CQ46" s="1488">
        <v>2.5000000000000001E-2</v>
      </c>
      <c r="CR46" s="1488" t="s">
        <v>1790</v>
      </c>
      <c r="CS46" s="1488" t="s">
        <v>1790</v>
      </c>
      <c r="CT46" s="1488" t="s">
        <v>1790</v>
      </c>
      <c r="CU46" s="1488" t="s">
        <v>1790</v>
      </c>
      <c r="CV46" s="1488" t="s">
        <v>1790</v>
      </c>
      <c r="CW46" s="1488" t="s">
        <v>1790</v>
      </c>
      <c r="CX46" s="1488" t="s">
        <v>1790</v>
      </c>
      <c r="CY46" s="1488" t="s">
        <v>1790</v>
      </c>
      <c r="CZ46" s="1488" t="s">
        <v>1790</v>
      </c>
      <c r="DA46" s="1488" t="s">
        <v>1790</v>
      </c>
      <c r="DB46" s="1488" t="s">
        <v>1790</v>
      </c>
      <c r="DC46" s="1488" t="s">
        <v>1790</v>
      </c>
      <c r="DD46" s="1488" t="s">
        <v>1790</v>
      </c>
      <c r="DE46" s="1488" t="s">
        <v>1790</v>
      </c>
      <c r="DF46" s="1488" t="s">
        <v>1790</v>
      </c>
      <c r="DG46" s="1488" t="s">
        <v>1790</v>
      </c>
      <c r="DH46" s="1488" t="s">
        <v>1790</v>
      </c>
      <c r="DI46" s="1488" t="s">
        <v>1790</v>
      </c>
      <c r="DJ46" s="1488" t="s">
        <v>1790</v>
      </c>
      <c r="DK46" s="1488" t="s">
        <v>1790</v>
      </c>
      <c r="DL46" s="1488" t="s">
        <v>1790</v>
      </c>
      <c r="DM46" s="1488" t="s">
        <v>1790</v>
      </c>
      <c r="DN46" s="1488" t="s">
        <v>1790</v>
      </c>
      <c r="DO46" s="1488" t="s">
        <v>1790</v>
      </c>
      <c r="DP46" s="1488" t="s">
        <v>1790</v>
      </c>
      <c r="DQ46" s="1488" t="s">
        <v>1790</v>
      </c>
      <c r="DR46" s="1488" t="s">
        <v>1790</v>
      </c>
      <c r="DS46" s="1488" t="s">
        <v>1790</v>
      </c>
      <c r="DT46" s="1233" t="s">
        <v>1790</v>
      </c>
      <c r="DU46" s="1233" t="s">
        <v>1790</v>
      </c>
      <c r="DV46" s="1233" t="s">
        <v>1790</v>
      </c>
      <c r="DW46" s="1233" t="s">
        <v>1790</v>
      </c>
      <c r="DX46" s="1233" t="s">
        <v>1790</v>
      </c>
      <c r="DY46" s="1233" t="s">
        <v>1790</v>
      </c>
    </row>
    <row r="47" spans="2:129" x14ac:dyDescent="0.25">
      <c r="B47" s="1740"/>
      <c r="C47" s="1485" t="s">
        <v>2272</v>
      </c>
      <c r="D47" s="1425" t="s">
        <v>2273</v>
      </c>
      <c r="E47" s="1267" t="s">
        <v>809</v>
      </c>
      <c r="F47" s="1424" t="s">
        <v>1790</v>
      </c>
      <c r="G47" s="1424" t="s">
        <v>1790</v>
      </c>
      <c r="H47" s="1425" t="s">
        <v>84</v>
      </c>
      <c r="I47" s="1460" t="s">
        <v>1790</v>
      </c>
      <c r="J47" s="1461" t="s">
        <v>1790</v>
      </c>
      <c r="K47" s="1461" t="s">
        <v>1790</v>
      </c>
      <c r="L47" s="1461" t="s">
        <v>1790</v>
      </c>
      <c r="M47" s="1461" t="s">
        <v>1790</v>
      </c>
      <c r="N47" s="1489" t="s">
        <v>1790</v>
      </c>
      <c r="O47" s="1489" t="s">
        <v>1790</v>
      </c>
      <c r="P47" s="1489">
        <v>0.96618357487922713</v>
      </c>
      <c r="Q47" s="1489">
        <v>0.93351070036640305</v>
      </c>
      <c r="R47" s="1489">
        <v>0.90194270566802237</v>
      </c>
      <c r="S47" s="1489">
        <v>0.87144222769857238</v>
      </c>
      <c r="T47" s="1489">
        <v>0.84197316685852408</v>
      </c>
      <c r="U47" s="1489">
        <v>0.81350064430775282</v>
      </c>
      <c r="V47" s="1489">
        <v>0.78599096068381924</v>
      </c>
      <c r="W47" s="1489">
        <v>0.75941155621625056</v>
      </c>
      <c r="X47" s="1489">
        <v>0.73373097218961414</v>
      </c>
      <c r="Y47" s="1489">
        <v>0.70891881370977217</v>
      </c>
      <c r="Z47" s="1489">
        <v>0.68494571372924851</v>
      </c>
      <c r="AA47" s="1489">
        <v>0.66178329828912907</v>
      </c>
      <c r="AB47" s="1489">
        <v>0.63940415293635666</v>
      </c>
      <c r="AC47" s="1489">
        <v>0.61778179027667313</v>
      </c>
      <c r="AD47" s="1489">
        <v>0.59689061862480497</v>
      </c>
      <c r="AE47" s="1489">
        <v>0.57670591171478747</v>
      </c>
      <c r="AF47" s="1489">
        <v>0.55720377943457733</v>
      </c>
      <c r="AG47" s="1489">
        <v>0.53836113955031628</v>
      </c>
      <c r="AH47" s="1489">
        <v>0.520155690386779</v>
      </c>
      <c r="AI47" s="1489">
        <v>0.50256588443167061</v>
      </c>
      <c r="AJ47" s="1489">
        <v>0.48557090283253201</v>
      </c>
      <c r="AK47" s="1489">
        <v>0.46915063075606961</v>
      </c>
      <c r="AL47" s="1489">
        <v>0.45328563358074364</v>
      </c>
      <c r="AM47" s="1489">
        <v>0.43795713389443836</v>
      </c>
      <c r="AN47" s="1489">
        <v>0.42314698926998878</v>
      </c>
      <c r="AO47" s="1489">
        <v>0.40883767079225974</v>
      </c>
      <c r="AP47" s="1489">
        <v>0.39501224231136212</v>
      </c>
      <c r="AQ47" s="1489">
        <v>0.38165434039745133</v>
      </c>
      <c r="AR47" s="1489">
        <v>0.36874815497338298</v>
      </c>
      <c r="AS47" s="1489">
        <v>0.35627841060230242</v>
      </c>
      <c r="AT47" s="1489">
        <v>0.3459013695167984</v>
      </c>
      <c r="AU47" s="1489">
        <v>0.33582657234640623</v>
      </c>
      <c r="AV47" s="1489">
        <v>0.32604521587029728</v>
      </c>
      <c r="AW47" s="1489">
        <v>0.31654875327213333</v>
      </c>
      <c r="AX47" s="1489">
        <v>0.30732888667197411</v>
      </c>
      <c r="AY47" s="1489">
        <v>0.29837755987570302</v>
      </c>
      <c r="AZ47" s="1489">
        <v>0.28968695133563405</v>
      </c>
      <c r="BA47" s="1489">
        <v>0.28124946731614947</v>
      </c>
      <c r="BB47" s="1489">
        <v>0.27305773525839755</v>
      </c>
      <c r="BC47" s="1489">
        <v>0.26510459733825009</v>
      </c>
      <c r="BD47" s="1489">
        <v>0.25738310421189325</v>
      </c>
      <c r="BE47" s="1489">
        <v>0.24988650894358566</v>
      </c>
      <c r="BF47" s="1489">
        <v>0.24260826111027742</v>
      </c>
      <c r="BG47" s="1489">
        <v>0.23554200107793916</v>
      </c>
      <c r="BH47" s="1489">
        <v>0.22868155444460117</v>
      </c>
      <c r="BI47" s="1489">
        <v>0.22202092664524387</v>
      </c>
      <c r="BJ47" s="1489">
        <v>0.215554297713829</v>
      </c>
      <c r="BK47" s="1489">
        <v>0.20927601719789227</v>
      </c>
      <c r="BL47" s="1489">
        <v>0.20318059922125464</v>
      </c>
      <c r="BM47" s="1489">
        <v>0.19726271769053846</v>
      </c>
      <c r="BN47" s="1489">
        <v>0.19151720164129948</v>
      </c>
      <c r="BO47" s="1489">
        <v>0.18593903071970824</v>
      </c>
      <c r="BP47" s="1489">
        <v>0.18052333079583327</v>
      </c>
      <c r="BQ47" s="1489">
        <v>0.17526536970469248</v>
      </c>
      <c r="BR47" s="1489">
        <v>0.17016055311135189</v>
      </c>
      <c r="BS47" s="1489">
        <v>0.16520442049645817</v>
      </c>
      <c r="BT47" s="1489">
        <v>0.16039264125869726</v>
      </c>
      <c r="BU47" s="1489">
        <v>0.15572101093077401</v>
      </c>
      <c r="BV47" s="1489">
        <v>0.15118544750560586</v>
      </c>
      <c r="BW47" s="1489">
        <v>0.14678198786952024</v>
      </c>
      <c r="BX47" s="1489">
        <v>0.14250678433934003</v>
      </c>
      <c r="BY47" s="1489">
        <v>0.13835610130033013</v>
      </c>
      <c r="BZ47" s="1489">
        <v>0.13432631194206807</v>
      </c>
      <c r="CA47" s="1489">
        <v>0.13041389508938647</v>
      </c>
      <c r="CB47" s="1489">
        <v>0.12661543212561796</v>
      </c>
      <c r="CC47" s="1489">
        <v>0.12292760400545433</v>
      </c>
      <c r="CD47" s="1489">
        <v>0.11934718835481004</v>
      </c>
      <c r="CE47" s="1489">
        <v>0.11587105665515537</v>
      </c>
      <c r="CF47" s="1489">
        <v>0.11249617150985959</v>
      </c>
      <c r="CG47" s="1489">
        <v>0.10921958399015494</v>
      </c>
      <c r="CH47" s="1489">
        <v>0.10603843105840287</v>
      </c>
      <c r="CI47" s="1489">
        <v>0.10294993306641054</v>
      </c>
      <c r="CJ47" s="1489">
        <v>9.9951391326612168E-2</v>
      </c>
      <c r="CK47" s="1489">
        <v>9.7040185753992411E-2</v>
      </c>
      <c r="CL47" s="1489">
        <v>9.4213772576691654E-2</v>
      </c>
      <c r="CM47" s="1489">
        <v>9.1915875684577236E-2</v>
      </c>
      <c r="CN47" s="1489">
        <v>8.9674025058124135E-2</v>
      </c>
      <c r="CO47" s="1489">
        <v>8.7486853715243049E-2</v>
      </c>
      <c r="CP47" s="1490">
        <v>8.5353028014871282E-2</v>
      </c>
      <c r="CQ47" s="1488">
        <v>8.3271246843776875E-2</v>
      </c>
      <c r="CR47" s="1488" t="s">
        <v>1790</v>
      </c>
      <c r="CS47" s="1488" t="s">
        <v>1790</v>
      </c>
      <c r="CT47" s="1488" t="s">
        <v>1790</v>
      </c>
      <c r="CU47" s="1488" t="s">
        <v>1790</v>
      </c>
      <c r="CV47" s="1488" t="s">
        <v>1790</v>
      </c>
      <c r="CW47" s="1488" t="s">
        <v>1790</v>
      </c>
      <c r="CX47" s="1488" t="s">
        <v>1790</v>
      </c>
      <c r="CY47" s="1488" t="s">
        <v>1790</v>
      </c>
      <c r="CZ47" s="1488" t="s">
        <v>1790</v>
      </c>
      <c r="DA47" s="1488" t="s">
        <v>1790</v>
      </c>
      <c r="DB47" s="1488" t="s">
        <v>1790</v>
      </c>
      <c r="DC47" s="1488" t="s">
        <v>1790</v>
      </c>
      <c r="DD47" s="1488" t="s">
        <v>1790</v>
      </c>
      <c r="DE47" s="1488" t="s">
        <v>1790</v>
      </c>
      <c r="DF47" s="1488" t="s">
        <v>1790</v>
      </c>
      <c r="DG47" s="1488" t="s">
        <v>1790</v>
      </c>
      <c r="DH47" s="1488" t="s">
        <v>1790</v>
      </c>
      <c r="DI47" s="1488" t="s">
        <v>1790</v>
      </c>
      <c r="DJ47" s="1488" t="s">
        <v>1790</v>
      </c>
      <c r="DK47" s="1488" t="s">
        <v>1790</v>
      </c>
      <c r="DL47" s="1488" t="s">
        <v>1790</v>
      </c>
      <c r="DM47" s="1488" t="s">
        <v>1790</v>
      </c>
      <c r="DN47" s="1488" t="s">
        <v>1790</v>
      </c>
      <c r="DO47" s="1488" t="s">
        <v>1790</v>
      </c>
      <c r="DP47" s="1488" t="s">
        <v>1790</v>
      </c>
      <c r="DQ47" s="1488" t="s">
        <v>1790</v>
      </c>
      <c r="DR47" s="1488" t="s">
        <v>1790</v>
      </c>
      <c r="DS47" s="1488" t="s">
        <v>1790</v>
      </c>
      <c r="DT47" s="1233" t="s">
        <v>1790</v>
      </c>
      <c r="DU47" s="1233" t="s">
        <v>1790</v>
      </c>
      <c r="DV47" s="1233" t="s">
        <v>1790</v>
      </c>
      <c r="DW47" s="1233" t="s">
        <v>1790</v>
      </c>
      <c r="DX47" s="1233" t="s">
        <v>1790</v>
      </c>
      <c r="DY47" s="1233" t="s">
        <v>1790</v>
      </c>
    </row>
    <row r="48" spans="2:129" x14ac:dyDescent="0.25">
      <c r="B48" s="1740"/>
      <c r="C48" s="1485" t="s">
        <v>2272</v>
      </c>
      <c r="D48" s="1425" t="s">
        <v>2273</v>
      </c>
      <c r="E48" s="1267" t="s">
        <v>810</v>
      </c>
      <c r="F48" s="1424" t="s">
        <v>811</v>
      </c>
      <c r="G48" s="1424" t="s">
        <v>1790</v>
      </c>
      <c r="H48" s="1425" t="s">
        <v>812</v>
      </c>
      <c r="I48" s="1460" t="s">
        <v>1790</v>
      </c>
      <c r="J48" s="1461" t="s">
        <v>1790</v>
      </c>
      <c r="K48" s="1461" t="s">
        <v>1790</v>
      </c>
      <c r="L48" s="1461" t="s">
        <v>1790</v>
      </c>
      <c r="M48" s="1461" t="s">
        <v>1790</v>
      </c>
      <c r="N48" s="1489" t="s">
        <v>1790</v>
      </c>
      <c r="O48" s="1489" t="s">
        <v>1790</v>
      </c>
      <c r="P48" s="1489" t="s">
        <v>1790</v>
      </c>
      <c r="Q48" s="1489" t="s">
        <v>1790</v>
      </c>
      <c r="R48" s="1489" t="s">
        <v>1790</v>
      </c>
      <c r="S48" s="1489" t="s">
        <v>1790</v>
      </c>
      <c r="T48" s="1489" t="s">
        <v>1790</v>
      </c>
      <c r="U48" s="1489" t="s">
        <v>1790</v>
      </c>
      <c r="V48" s="1489" t="s">
        <v>1790</v>
      </c>
      <c r="W48" s="1489" t="s">
        <v>1790</v>
      </c>
      <c r="X48" s="1489" t="s">
        <v>1790</v>
      </c>
      <c r="Y48" s="1489" t="s">
        <v>1790</v>
      </c>
      <c r="Z48" s="1489" t="s">
        <v>1790</v>
      </c>
      <c r="AA48" s="1489" t="s">
        <v>1790</v>
      </c>
      <c r="AB48" s="1489" t="s">
        <v>1790</v>
      </c>
      <c r="AC48" s="1489" t="s">
        <v>1790</v>
      </c>
      <c r="AD48" s="1489" t="s">
        <v>1790</v>
      </c>
      <c r="AE48" s="1489" t="s">
        <v>1790</v>
      </c>
      <c r="AF48" s="1489" t="s">
        <v>1790</v>
      </c>
      <c r="AG48" s="1489" t="s">
        <v>1790</v>
      </c>
      <c r="AH48" s="1489" t="s">
        <v>1790</v>
      </c>
      <c r="AI48" s="1489" t="s">
        <v>1790</v>
      </c>
      <c r="AJ48" s="1489" t="s">
        <v>1790</v>
      </c>
      <c r="AK48" s="1489" t="s">
        <v>1790</v>
      </c>
      <c r="AL48" s="1489" t="s">
        <v>1790</v>
      </c>
      <c r="AM48" s="1489" t="s">
        <v>1790</v>
      </c>
      <c r="AN48" s="1489" t="s">
        <v>1790</v>
      </c>
      <c r="AO48" s="1489" t="s">
        <v>1790</v>
      </c>
      <c r="AP48" s="1489" t="s">
        <v>1790</v>
      </c>
      <c r="AQ48" s="1489" t="s">
        <v>1790</v>
      </c>
      <c r="AR48" s="1489" t="s">
        <v>1790</v>
      </c>
      <c r="AS48" s="1489" t="s">
        <v>1790</v>
      </c>
      <c r="AT48" s="1489" t="s">
        <v>1790</v>
      </c>
      <c r="AU48" s="1489" t="s">
        <v>1790</v>
      </c>
      <c r="AV48" s="1489" t="s">
        <v>1790</v>
      </c>
      <c r="AW48" s="1489" t="s">
        <v>1790</v>
      </c>
      <c r="AX48" s="1489" t="s">
        <v>1790</v>
      </c>
      <c r="AY48" s="1489" t="s">
        <v>1790</v>
      </c>
      <c r="AZ48" s="1489" t="s">
        <v>1790</v>
      </c>
      <c r="BA48" s="1489" t="s">
        <v>1790</v>
      </c>
      <c r="BB48" s="1489" t="s">
        <v>1790</v>
      </c>
      <c r="BC48" s="1489" t="s">
        <v>1790</v>
      </c>
      <c r="BD48" s="1489" t="s">
        <v>1790</v>
      </c>
      <c r="BE48" s="1489" t="s">
        <v>1790</v>
      </c>
      <c r="BF48" s="1489" t="s">
        <v>1790</v>
      </c>
      <c r="BG48" s="1489" t="s">
        <v>1790</v>
      </c>
      <c r="BH48" s="1489" t="s">
        <v>1790</v>
      </c>
      <c r="BI48" s="1489" t="s">
        <v>1790</v>
      </c>
      <c r="BJ48" s="1489" t="s">
        <v>1790</v>
      </c>
      <c r="BK48" s="1489" t="s">
        <v>1790</v>
      </c>
      <c r="BL48" s="1489" t="s">
        <v>1790</v>
      </c>
      <c r="BM48" s="1489" t="s">
        <v>1790</v>
      </c>
      <c r="BN48" s="1489" t="s">
        <v>1790</v>
      </c>
      <c r="BO48" s="1489" t="s">
        <v>1790</v>
      </c>
      <c r="BP48" s="1489" t="s">
        <v>1790</v>
      </c>
      <c r="BQ48" s="1489" t="s">
        <v>1790</v>
      </c>
      <c r="BR48" s="1489" t="s">
        <v>1790</v>
      </c>
      <c r="BS48" s="1489" t="s">
        <v>1790</v>
      </c>
      <c r="BT48" s="1489" t="s">
        <v>1790</v>
      </c>
      <c r="BU48" s="1489" t="s">
        <v>1790</v>
      </c>
      <c r="BV48" s="1489" t="s">
        <v>1790</v>
      </c>
      <c r="BW48" s="1489" t="s">
        <v>1790</v>
      </c>
      <c r="BX48" s="1489" t="s">
        <v>1790</v>
      </c>
      <c r="BY48" s="1489" t="s">
        <v>1790</v>
      </c>
      <c r="BZ48" s="1489" t="s">
        <v>1790</v>
      </c>
      <c r="CA48" s="1489" t="s">
        <v>1790</v>
      </c>
      <c r="CB48" s="1489" t="s">
        <v>1790</v>
      </c>
      <c r="CC48" s="1489" t="s">
        <v>1790</v>
      </c>
      <c r="CD48" s="1489" t="s">
        <v>1790</v>
      </c>
      <c r="CE48" s="1489" t="s">
        <v>1790</v>
      </c>
      <c r="CF48" s="1489" t="s">
        <v>1790</v>
      </c>
      <c r="CG48" s="1489" t="s">
        <v>1790</v>
      </c>
      <c r="CH48" s="1489" t="s">
        <v>1790</v>
      </c>
      <c r="CI48" s="1489" t="s">
        <v>1790</v>
      </c>
      <c r="CJ48" s="1489" t="s">
        <v>1790</v>
      </c>
      <c r="CK48" s="1489" t="s">
        <v>1790</v>
      </c>
      <c r="CL48" s="1489" t="s">
        <v>1790</v>
      </c>
      <c r="CM48" s="1489" t="s">
        <v>1790</v>
      </c>
      <c r="CN48" s="1489" t="s">
        <v>1790</v>
      </c>
      <c r="CO48" s="1489" t="s">
        <v>1790</v>
      </c>
      <c r="CP48" s="1490" t="s">
        <v>1790</v>
      </c>
      <c r="CQ48" s="1488" t="s">
        <v>1790</v>
      </c>
      <c r="CR48" s="1488" t="s">
        <v>1790</v>
      </c>
      <c r="CS48" s="1488" t="s">
        <v>1790</v>
      </c>
      <c r="CT48" s="1488" t="s">
        <v>1790</v>
      </c>
      <c r="CU48" s="1488" t="s">
        <v>1790</v>
      </c>
      <c r="CV48" s="1488" t="s">
        <v>1790</v>
      </c>
      <c r="CW48" s="1488" t="s">
        <v>1790</v>
      </c>
      <c r="CX48" s="1488" t="s">
        <v>1790</v>
      </c>
      <c r="CY48" s="1488" t="s">
        <v>1790</v>
      </c>
      <c r="CZ48" s="1488" t="s">
        <v>1790</v>
      </c>
      <c r="DA48" s="1488" t="s">
        <v>1790</v>
      </c>
      <c r="DB48" s="1488" t="s">
        <v>1790</v>
      </c>
      <c r="DC48" s="1488" t="s">
        <v>1790</v>
      </c>
      <c r="DD48" s="1488" t="s">
        <v>1790</v>
      </c>
      <c r="DE48" s="1488" t="s">
        <v>1790</v>
      </c>
      <c r="DF48" s="1488" t="s">
        <v>1790</v>
      </c>
      <c r="DG48" s="1488" t="s">
        <v>1790</v>
      </c>
      <c r="DH48" s="1488" t="s">
        <v>1790</v>
      </c>
      <c r="DI48" s="1488" t="s">
        <v>1790</v>
      </c>
      <c r="DJ48" s="1488" t="s">
        <v>1790</v>
      </c>
      <c r="DK48" s="1488" t="s">
        <v>1790</v>
      </c>
      <c r="DL48" s="1488" t="s">
        <v>1790</v>
      </c>
      <c r="DM48" s="1488" t="s">
        <v>1790</v>
      </c>
      <c r="DN48" s="1488" t="s">
        <v>1790</v>
      </c>
      <c r="DO48" s="1488" t="s">
        <v>1790</v>
      </c>
      <c r="DP48" s="1488" t="s">
        <v>1790</v>
      </c>
      <c r="DQ48" s="1488" t="s">
        <v>1790</v>
      </c>
      <c r="DR48" s="1488" t="s">
        <v>1790</v>
      </c>
      <c r="DS48" s="1488" t="s">
        <v>1790</v>
      </c>
      <c r="DT48" s="1233" t="s">
        <v>1790</v>
      </c>
      <c r="DU48" s="1233" t="s">
        <v>1790</v>
      </c>
      <c r="DV48" s="1233" t="s">
        <v>1790</v>
      </c>
      <c r="DW48" s="1233" t="s">
        <v>1790</v>
      </c>
      <c r="DX48" s="1233" t="s">
        <v>1790</v>
      </c>
      <c r="DY48" s="1233" t="s">
        <v>1790</v>
      </c>
    </row>
    <row r="49" spans="2:129" x14ac:dyDescent="0.25">
      <c r="B49" s="1740"/>
      <c r="C49" s="1485" t="s">
        <v>2272</v>
      </c>
      <c r="D49" s="1425" t="s">
        <v>2273</v>
      </c>
      <c r="E49" s="1267" t="s">
        <v>810</v>
      </c>
      <c r="F49" s="1424" t="s">
        <v>813</v>
      </c>
      <c r="G49" s="1424" t="s">
        <v>1790</v>
      </c>
      <c r="H49" s="1425" t="s">
        <v>812</v>
      </c>
      <c r="I49" s="1460" t="s">
        <v>1790</v>
      </c>
      <c r="J49" s="1461" t="s">
        <v>1790</v>
      </c>
      <c r="K49" s="1461" t="s">
        <v>1790</v>
      </c>
      <c r="L49" s="1461" t="s">
        <v>1790</v>
      </c>
      <c r="M49" s="1461" t="s">
        <v>1790</v>
      </c>
      <c r="N49" s="1489" t="s">
        <v>1790</v>
      </c>
      <c r="O49" s="1489" t="s">
        <v>1790</v>
      </c>
      <c r="P49" s="1489" t="s">
        <v>1790</v>
      </c>
      <c r="Q49" s="1489" t="s">
        <v>1790</v>
      </c>
      <c r="R49" s="1489" t="s">
        <v>1790</v>
      </c>
      <c r="S49" s="1489" t="s">
        <v>1790</v>
      </c>
      <c r="T49" s="1489" t="s">
        <v>1790</v>
      </c>
      <c r="U49" s="1489" t="s">
        <v>1790</v>
      </c>
      <c r="V49" s="1489" t="s">
        <v>1790</v>
      </c>
      <c r="W49" s="1489" t="s">
        <v>1790</v>
      </c>
      <c r="X49" s="1489" t="s">
        <v>1790</v>
      </c>
      <c r="Y49" s="1489" t="s">
        <v>1790</v>
      </c>
      <c r="Z49" s="1489" t="s">
        <v>1790</v>
      </c>
      <c r="AA49" s="1489" t="s">
        <v>1790</v>
      </c>
      <c r="AB49" s="1489" t="s">
        <v>1790</v>
      </c>
      <c r="AC49" s="1489" t="s">
        <v>1790</v>
      </c>
      <c r="AD49" s="1489" t="s">
        <v>1790</v>
      </c>
      <c r="AE49" s="1489" t="s">
        <v>1790</v>
      </c>
      <c r="AF49" s="1489" t="s">
        <v>1790</v>
      </c>
      <c r="AG49" s="1489" t="s">
        <v>1790</v>
      </c>
      <c r="AH49" s="1489" t="s">
        <v>1790</v>
      </c>
      <c r="AI49" s="1489" t="s">
        <v>1790</v>
      </c>
      <c r="AJ49" s="1489" t="s">
        <v>1790</v>
      </c>
      <c r="AK49" s="1489" t="s">
        <v>1790</v>
      </c>
      <c r="AL49" s="1489" t="s">
        <v>1790</v>
      </c>
      <c r="AM49" s="1489" t="s">
        <v>1790</v>
      </c>
      <c r="AN49" s="1489" t="s">
        <v>1790</v>
      </c>
      <c r="AO49" s="1489" t="s">
        <v>1790</v>
      </c>
      <c r="AP49" s="1489" t="s">
        <v>1790</v>
      </c>
      <c r="AQ49" s="1489" t="s">
        <v>1790</v>
      </c>
      <c r="AR49" s="1489" t="s">
        <v>1790</v>
      </c>
      <c r="AS49" s="1489" t="s">
        <v>1790</v>
      </c>
      <c r="AT49" s="1489" t="s">
        <v>1790</v>
      </c>
      <c r="AU49" s="1489" t="s">
        <v>1790</v>
      </c>
      <c r="AV49" s="1489" t="s">
        <v>1790</v>
      </c>
      <c r="AW49" s="1489" t="s">
        <v>1790</v>
      </c>
      <c r="AX49" s="1489" t="s">
        <v>1790</v>
      </c>
      <c r="AY49" s="1489" t="s">
        <v>1790</v>
      </c>
      <c r="AZ49" s="1489" t="s">
        <v>1790</v>
      </c>
      <c r="BA49" s="1489" t="s">
        <v>1790</v>
      </c>
      <c r="BB49" s="1489" t="s">
        <v>1790</v>
      </c>
      <c r="BC49" s="1489" t="s">
        <v>1790</v>
      </c>
      <c r="BD49" s="1489" t="s">
        <v>1790</v>
      </c>
      <c r="BE49" s="1489" t="s">
        <v>1790</v>
      </c>
      <c r="BF49" s="1489" t="s">
        <v>1790</v>
      </c>
      <c r="BG49" s="1489" t="s">
        <v>1790</v>
      </c>
      <c r="BH49" s="1489" t="s">
        <v>1790</v>
      </c>
      <c r="BI49" s="1489" t="s">
        <v>1790</v>
      </c>
      <c r="BJ49" s="1489" t="s">
        <v>1790</v>
      </c>
      <c r="BK49" s="1489" t="s">
        <v>1790</v>
      </c>
      <c r="BL49" s="1489" t="s">
        <v>1790</v>
      </c>
      <c r="BM49" s="1489" t="s">
        <v>1790</v>
      </c>
      <c r="BN49" s="1489" t="s">
        <v>1790</v>
      </c>
      <c r="BO49" s="1489" t="s">
        <v>1790</v>
      </c>
      <c r="BP49" s="1489" t="s">
        <v>1790</v>
      </c>
      <c r="BQ49" s="1489" t="s">
        <v>1790</v>
      </c>
      <c r="BR49" s="1489" t="s">
        <v>1790</v>
      </c>
      <c r="BS49" s="1489" t="s">
        <v>1790</v>
      </c>
      <c r="BT49" s="1489" t="s">
        <v>1790</v>
      </c>
      <c r="BU49" s="1489" t="s">
        <v>1790</v>
      </c>
      <c r="BV49" s="1489" t="s">
        <v>1790</v>
      </c>
      <c r="BW49" s="1489" t="s">
        <v>1790</v>
      </c>
      <c r="BX49" s="1489" t="s">
        <v>1790</v>
      </c>
      <c r="BY49" s="1489" t="s">
        <v>1790</v>
      </c>
      <c r="BZ49" s="1489" t="s">
        <v>1790</v>
      </c>
      <c r="CA49" s="1489" t="s">
        <v>1790</v>
      </c>
      <c r="CB49" s="1489" t="s">
        <v>1790</v>
      </c>
      <c r="CC49" s="1489" t="s">
        <v>1790</v>
      </c>
      <c r="CD49" s="1489" t="s">
        <v>1790</v>
      </c>
      <c r="CE49" s="1489" t="s">
        <v>1790</v>
      </c>
      <c r="CF49" s="1489" t="s">
        <v>1790</v>
      </c>
      <c r="CG49" s="1489" t="s">
        <v>1790</v>
      </c>
      <c r="CH49" s="1489" t="s">
        <v>1790</v>
      </c>
      <c r="CI49" s="1489" t="s">
        <v>1790</v>
      </c>
      <c r="CJ49" s="1489" t="s">
        <v>1790</v>
      </c>
      <c r="CK49" s="1489" t="s">
        <v>1790</v>
      </c>
      <c r="CL49" s="1489" t="s">
        <v>1790</v>
      </c>
      <c r="CM49" s="1489" t="s">
        <v>1790</v>
      </c>
      <c r="CN49" s="1489" t="s">
        <v>1790</v>
      </c>
      <c r="CO49" s="1489" t="s">
        <v>1790</v>
      </c>
      <c r="CP49" s="1490" t="s">
        <v>1790</v>
      </c>
      <c r="CQ49" s="1488" t="s">
        <v>1790</v>
      </c>
      <c r="CR49" s="1488" t="s">
        <v>1790</v>
      </c>
      <c r="CS49" s="1488" t="s">
        <v>1790</v>
      </c>
      <c r="CT49" s="1488" t="s">
        <v>1790</v>
      </c>
      <c r="CU49" s="1488" t="s">
        <v>1790</v>
      </c>
      <c r="CV49" s="1488" t="s">
        <v>1790</v>
      </c>
      <c r="CW49" s="1488" t="s">
        <v>1790</v>
      </c>
      <c r="CX49" s="1488" t="s">
        <v>1790</v>
      </c>
      <c r="CY49" s="1488" t="s">
        <v>1790</v>
      </c>
      <c r="CZ49" s="1488" t="s">
        <v>1790</v>
      </c>
      <c r="DA49" s="1488" t="s">
        <v>1790</v>
      </c>
      <c r="DB49" s="1488" t="s">
        <v>1790</v>
      </c>
      <c r="DC49" s="1488" t="s">
        <v>1790</v>
      </c>
      <c r="DD49" s="1488" t="s">
        <v>1790</v>
      </c>
      <c r="DE49" s="1488" t="s">
        <v>1790</v>
      </c>
      <c r="DF49" s="1488" t="s">
        <v>1790</v>
      </c>
      <c r="DG49" s="1488" t="s">
        <v>1790</v>
      </c>
      <c r="DH49" s="1488" t="s">
        <v>1790</v>
      </c>
      <c r="DI49" s="1488" t="s">
        <v>1790</v>
      </c>
      <c r="DJ49" s="1488" t="s">
        <v>1790</v>
      </c>
      <c r="DK49" s="1488" t="s">
        <v>1790</v>
      </c>
      <c r="DL49" s="1488" t="s">
        <v>1790</v>
      </c>
      <c r="DM49" s="1488" t="s">
        <v>1790</v>
      </c>
      <c r="DN49" s="1488" t="s">
        <v>1790</v>
      </c>
      <c r="DO49" s="1488" t="s">
        <v>1790</v>
      </c>
      <c r="DP49" s="1488" t="s">
        <v>1790</v>
      </c>
      <c r="DQ49" s="1488" t="s">
        <v>1790</v>
      </c>
      <c r="DR49" s="1488" t="s">
        <v>1790</v>
      </c>
      <c r="DS49" s="1488" t="s">
        <v>1790</v>
      </c>
      <c r="DT49" s="1233" t="s">
        <v>1790</v>
      </c>
      <c r="DU49" s="1233" t="s">
        <v>1790</v>
      </c>
      <c r="DV49" s="1233" t="s">
        <v>1790</v>
      </c>
      <c r="DW49" s="1233" t="s">
        <v>1790</v>
      </c>
      <c r="DX49" s="1233" t="s">
        <v>1790</v>
      </c>
      <c r="DY49" s="1233" t="s">
        <v>1790</v>
      </c>
    </row>
    <row r="50" spans="2:129" ht="14.4" thickBot="1" x14ac:dyDescent="0.3">
      <c r="B50" s="1740"/>
      <c r="C50" s="1485" t="s">
        <v>2272</v>
      </c>
      <c r="D50" s="1425" t="s">
        <v>2273</v>
      </c>
      <c r="E50" s="1267" t="s">
        <v>814</v>
      </c>
      <c r="F50" s="1424" t="s">
        <v>1790</v>
      </c>
      <c r="G50" s="1424" t="s">
        <v>1790</v>
      </c>
      <c r="H50" s="1425" t="s">
        <v>84</v>
      </c>
      <c r="I50" s="1460" t="s">
        <v>1790</v>
      </c>
      <c r="J50" s="1461" t="s">
        <v>1790</v>
      </c>
      <c r="K50" s="1461" t="s">
        <v>1790</v>
      </c>
      <c r="L50" s="1461" t="s">
        <v>1790</v>
      </c>
      <c r="M50" s="1461" t="s">
        <v>1790</v>
      </c>
      <c r="N50" s="1489" t="s">
        <v>1790</v>
      </c>
      <c r="O50" s="1489" t="s">
        <v>1790</v>
      </c>
      <c r="P50" s="1489">
        <v>2.894248632850242E-2</v>
      </c>
      <c r="Q50" s="1489">
        <v>8.3891264720296871E-2</v>
      </c>
      <c r="R50" s="1489">
        <v>0.13509060341432666</v>
      </c>
      <c r="S50" s="1489">
        <v>0.18273125099522453</v>
      </c>
      <c r="T50" s="1489">
        <v>0.22699534285121056</v>
      </c>
      <c r="U50" s="1489">
        <v>0.26407139090078946</v>
      </c>
      <c r="V50" s="1489">
        <v>0.29452969592946293</v>
      </c>
      <c r="W50" s="1489">
        <v>0.32262603997591427</v>
      </c>
      <c r="X50" s="1489">
        <v>0.34848533858029795</v>
      </c>
      <c r="Y50" s="1489">
        <v>0.37222675991066517</v>
      </c>
      <c r="Z50" s="1489">
        <v>0.39321840721748536</v>
      </c>
      <c r="AA50" s="1489">
        <v>0.4116443183279016</v>
      </c>
      <c r="AB50" s="1489">
        <v>0.42837436740299278</v>
      </c>
      <c r="AC50" s="1489">
        <v>0.44350217946397213</v>
      </c>
      <c r="AD50" s="1489">
        <v>0.45711698670907552</v>
      </c>
      <c r="AE50" s="1489">
        <v>0.46930381854775072</v>
      </c>
      <c r="AF50" s="1489">
        <v>0.48014368380570699</v>
      </c>
      <c r="AG50" s="1489">
        <v>0.48971374541302037</v>
      </c>
      <c r="AH50" s="1489">
        <v>0.49808748787532503</v>
      </c>
      <c r="AI50" s="1489">
        <v>0.5053348778164275</v>
      </c>
      <c r="AJ50" s="1489">
        <v>0.51152251786942982</v>
      </c>
      <c r="AK50" s="1489">
        <v>0.51671379418263397</v>
      </c>
      <c r="AL50" s="1489">
        <v>0.52096901779609572</v>
      </c>
      <c r="AM50" s="1489">
        <v>0.5243455601346908</v>
      </c>
      <c r="AN50" s="1489">
        <v>0.52689798285394218</v>
      </c>
      <c r="AO50" s="1489">
        <v>0.52867816226560205</v>
      </c>
      <c r="AP50" s="1489">
        <v>0.52973540856109047</v>
      </c>
      <c r="AQ50" s="1489">
        <v>0.53011658004233941</v>
      </c>
      <c r="AR50" s="1489">
        <v>0.5298661925613688</v>
      </c>
      <c r="AS50" s="1489">
        <v>0.52902652436200981</v>
      </c>
      <c r="AT50" s="1489">
        <v>0.53019906464799149</v>
      </c>
      <c r="AU50" s="1489">
        <v>0.53085450920242516</v>
      </c>
      <c r="AV50" s="1489">
        <v>0.53102198539825074</v>
      </c>
      <c r="AW50" s="1489">
        <v>0.53072936253932645</v>
      </c>
      <c r="AX50" s="1489">
        <v>0.53000330043619737</v>
      </c>
      <c r="AY50" s="1489">
        <v>0.52886929621947409</v>
      </c>
      <c r="AZ50" s="1489">
        <v>0.5273517294522756</v>
      </c>
      <c r="BA50" s="1489">
        <v>0.52547390560110618</v>
      </c>
      <c r="BB50" s="1489">
        <v>0.52325809792252176</v>
      </c>
      <c r="BC50" s="1489">
        <v>0.52072558782099043</v>
      </c>
      <c r="BD50" s="1489">
        <v>0.51789670373147167</v>
      </c>
      <c r="BE50" s="1489">
        <v>0.51479085857841567</v>
      </c>
      <c r="BF50" s="1489">
        <v>0.51142658586112266</v>
      </c>
      <c r="BG50" s="1489">
        <v>0.50782157441370224</v>
      </c>
      <c r="BH50" s="1489">
        <v>0.50399270188623235</v>
      </c>
      <c r="BI50" s="1489">
        <v>0.49995606699211659</v>
      </c>
      <c r="BJ50" s="1489">
        <v>0.49572702056511248</v>
      </c>
      <c r="BK50" s="1489">
        <v>0.49132019546801314</v>
      </c>
      <c r="BL50" s="1489">
        <v>0.48674953539352872</v>
      </c>
      <c r="BM50" s="1489">
        <v>0.48202832259652734</v>
      </c>
      <c r="BN50" s="1489">
        <v>0.47716920459545453</v>
      </c>
      <c r="BO50" s="1489">
        <v>0.47218421987945047</v>
      </c>
      <c r="BP50" s="1489">
        <v>0.46708482265643647</v>
      </c>
      <c r="BQ50" s="1489">
        <v>0.46188190667622636</v>
      </c>
      <c r="BR50" s="1489">
        <v>0.45658582816155147</v>
      </c>
      <c r="BS50" s="1489">
        <v>0.45120642787875348</v>
      </c>
      <c r="BT50" s="1489">
        <v>0.44575305237881124</v>
      </c>
      <c r="BU50" s="1489">
        <v>0.44023457443830466</v>
      </c>
      <c r="BV50" s="1489">
        <v>0.43465941272890624</v>
      </c>
      <c r="BW50" s="1489">
        <v>0.42903555074299371</v>
      </c>
      <c r="BX50" s="1489">
        <v>0.4233705550020368</v>
      </c>
      <c r="BY50" s="1489">
        <v>0.41767159257347736</v>
      </c>
      <c r="BZ50" s="1489">
        <v>0.41194544792094112</v>
      </c>
      <c r="CA50" s="1489">
        <v>0.40619853911175563</v>
      </c>
      <c r="CB50" s="1489">
        <v>0.40043693340491604</v>
      </c>
      <c r="CC50" s="1489">
        <v>0.39466636224184315</v>
      </c>
      <c r="CD50" s="1489">
        <v>0.38889223566149572</v>
      </c>
      <c r="CE50" s="1489">
        <v>0.38311965616065424</v>
      </c>
      <c r="CF50" s="1489">
        <v>0.37735343201946647</v>
      </c>
      <c r="CG50" s="1489">
        <v>0.37159809011164741</v>
      </c>
      <c r="CH50" s="1489">
        <v>0.36585788821804804</v>
      </c>
      <c r="CI50" s="1489">
        <v>0.3601368268616566</v>
      </c>
      <c r="CJ50" s="1489">
        <v>0.35443866068146346</v>
      </c>
      <c r="CK50" s="1489">
        <v>0.34876690936201166</v>
      </c>
      <c r="CL50" s="1489">
        <v>0.34312486813486714</v>
      </c>
      <c r="CM50" s="1489">
        <v>0.33916203551580837</v>
      </c>
      <c r="CN50" s="1489">
        <v>0.33518839231175729</v>
      </c>
      <c r="CO50" s="1489">
        <v>0.3312068232940335</v>
      </c>
      <c r="CP50" s="1490">
        <v>0.32722007894444888</v>
      </c>
      <c r="CQ50" s="1488">
        <v>0.32323078028990992</v>
      </c>
      <c r="CR50" s="1488" t="s">
        <v>1790</v>
      </c>
      <c r="CS50" s="1488" t="s">
        <v>1790</v>
      </c>
      <c r="CT50" s="1488" t="s">
        <v>1790</v>
      </c>
      <c r="CU50" s="1488" t="s">
        <v>1790</v>
      </c>
      <c r="CV50" s="1488" t="s">
        <v>1790</v>
      </c>
      <c r="CW50" s="1488" t="s">
        <v>1790</v>
      </c>
      <c r="CX50" s="1488" t="s">
        <v>1790</v>
      </c>
      <c r="CY50" s="1488" t="s">
        <v>1790</v>
      </c>
      <c r="CZ50" s="1488" t="s">
        <v>1790</v>
      </c>
      <c r="DA50" s="1488" t="s">
        <v>1790</v>
      </c>
      <c r="DB50" s="1488" t="s">
        <v>1790</v>
      </c>
      <c r="DC50" s="1488" t="s">
        <v>1790</v>
      </c>
      <c r="DD50" s="1488" t="s">
        <v>1790</v>
      </c>
      <c r="DE50" s="1488" t="s">
        <v>1790</v>
      </c>
      <c r="DF50" s="1488" t="s">
        <v>1790</v>
      </c>
      <c r="DG50" s="1488" t="s">
        <v>1790</v>
      </c>
      <c r="DH50" s="1488" t="s">
        <v>1790</v>
      </c>
      <c r="DI50" s="1488" t="s">
        <v>1790</v>
      </c>
      <c r="DJ50" s="1488" t="s">
        <v>1790</v>
      </c>
      <c r="DK50" s="1488" t="s">
        <v>1790</v>
      </c>
      <c r="DL50" s="1488" t="s">
        <v>1790</v>
      </c>
      <c r="DM50" s="1488" t="s">
        <v>1790</v>
      </c>
      <c r="DN50" s="1488" t="s">
        <v>1790</v>
      </c>
      <c r="DO50" s="1488" t="s">
        <v>1790</v>
      </c>
      <c r="DP50" s="1488" t="s">
        <v>1790</v>
      </c>
      <c r="DQ50" s="1488" t="s">
        <v>1790</v>
      </c>
      <c r="DR50" s="1488" t="s">
        <v>1790</v>
      </c>
      <c r="DS50" s="1488" t="s">
        <v>1790</v>
      </c>
      <c r="DT50" s="1233" t="s">
        <v>1790</v>
      </c>
      <c r="DU50" s="1233" t="s">
        <v>1790</v>
      </c>
      <c r="DV50" s="1233" t="s">
        <v>1790</v>
      </c>
      <c r="DW50" s="1233" t="s">
        <v>1790</v>
      </c>
      <c r="DX50" s="1233" t="s">
        <v>1790</v>
      </c>
      <c r="DY50" s="1233" t="s">
        <v>1790</v>
      </c>
    </row>
    <row r="51" spans="2:129" ht="14.4" thickBot="1" x14ac:dyDescent="0.3">
      <c r="B51" s="1740"/>
      <c r="C51" s="1485" t="s">
        <v>2272</v>
      </c>
      <c r="D51" s="1425" t="s">
        <v>2273</v>
      </c>
      <c r="E51" s="1267" t="s">
        <v>815</v>
      </c>
      <c r="F51" s="1424" t="s">
        <v>1790</v>
      </c>
      <c r="G51" s="1424" t="s">
        <v>1790</v>
      </c>
      <c r="H51" s="1425" t="s">
        <v>84</v>
      </c>
      <c r="I51" s="1724">
        <f>IF(SUM(I50:CU50)&lt;&gt;0,SUM(I50:CU50),"")</f>
        <v>34.313479299501473</v>
      </c>
      <c r="J51" s="1725"/>
      <c r="K51" s="1725"/>
      <c r="L51" s="1725"/>
      <c r="M51" s="1726"/>
      <c r="N51" s="1489" t="s">
        <v>1790</v>
      </c>
      <c r="O51" s="1489" t="s">
        <v>1790</v>
      </c>
      <c r="P51" s="1489" t="s">
        <v>1790</v>
      </c>
      <c r="Q51" s="1489" t="s">
        <v>1790</v>
      </c>
      <c r="R51" s="1489" t="s">
        <v>1790</v>
      </c>
      <c r="S51" s="1489" t="s">
        <v>1790</v>
      </c>
      <c r="T51" s="1489" t="s">
        <v>1790</v>
      </c>
      <c r="U51" s="1489" t="s">
        <v>1790</v>
      </c>
      <c r="V51" s="1489" t="s">
        <v>1790</v>
      </c>
      <c r="W51" s="1489" t="s">
        <v>1790</v>
      </c>
      <c r="X51" s="1489" t="s">
        <v>1790</v>
      </c>
      <c r="Y51" s="1489" t="s">
        <v>1790</v>
      </c>
      <c r="Z51" s="1489" t="s">
        <v>1790</v>
      </c>
      <c r="AA51" s="1489" t="s">
        <v>1790</v>
      </c>
      <c r="AB51" s="1489" t="s">
        <v>1790</v>
      </c>
      <c r="AC51" s="1489" t="s">
        <v>1790</v>
      </c>
      <c r="AD51" s="1489" t="s">
        <v>1790</v>
      </c>
      <c r="AE51" s="1489" t="s">
        <v>1790</v>
      </c>
      <c r="AF51" s="1489" t="s">
        <v>1790</v>
      </c>
      <c r="AG51" s="1489" t="s">
        <v>1790</v>
      </c>
      <c r="AH51" s="1489" t="s">
        <v>1790</v>
      </c>
      <c r="AI51" s="1489" t="s">
        <v>1790</v>
      </c>
      <c r="AJ51" s="1489" t="s">
        <v>1790</v>
      </c>
      <c r="AK51" s="1489" t="s">
        <v>1790</v>
      </c>
      <c r="AL51" s="1489" t="s">
        <v>1790</v>
      </c>
      <c r="AM51" s="1489" t="s">
        <v>1790</v>
      </c>
      <c r="AN51" s="1489" t="s">
        <v>1790</v>
      </c>
      <c r="AO51" s="1489" t="s">
        <v>1790</v>
      </c>
      <c r="AP51" s="1489" t="s">
        <v>1790</v>
      </c>
      <c r="AQ51" s="1489" t="s">
        <v>1790</v>
      </c>
      <c r="AR51" s="1489" t="s">
        <v>1790</v>
      </c>
      <c r="AS51" s="1489" t="s">
        <v>1790</v>
      </c>
      <c r="AT51" s="1489" t="s">
        <v>1790</v>
      </c>
      <c r="AU51" s="1489" t="s">
        <v>1790</v>
      </c>
      <c r="AV51" s="1489" t="s">
        <v>1790</v>
      </c>
      <c r="AW51" s="1489" t="s">
        <v>1790</v>
      </c>
      <c r="AX51" s="1489" t="s">
        <v>1790</v>
      </c>
      <c r="AY51" s="1489" t="s">
        <v>1790</v>
      </c>
      <c r="AZ51" s="1489" t="s">
        <v>1790</v>
      </c>
      <c r="BA51" s="1489" t="s">
        <v>1790</v>
      </c>
      <c r="BB51" s="1489" t="s">
        <v>1790</v>
      </c>
      <c r="BC51" s="1489" t="s">
        <v>1790</v>
      </c>
      <c r="BD51" s="1489" t="s">
        <v>1790</v>
      </c>
      <c r="BE51" s="1489" t="s">
        <v>1790</v>
      </c>
      <c r="BF51" s="1489" t="s">
        <v>1790</v>
      </c>
      <c r="BG51" s="1489" t="s">
        <v>1790</v>
      </c>
      <c r="BH51" s="1489" t="s">
        <v>1790</v>
      </c>
      <c r="BI51" s="1489" t="s">
        <v>1790</v>
      </c>
      <c r="BJ51" s="1489" t="s">
        <v>1790</v>
      </c>
      <c r="BK51" s="1489" t="s">
        <v>1790</v>
      </c>
      <c r="BL51" s="1489" t="s">
        <v>1790</v>
      </c>
      <c r="BM51" s="1489" t="s">
        <v>1790</v>
      </c>
      <c r="BN51" s="1489" t="s">
        <v>1790</v>
      </c>
      <c r="BO51" s="1489" t="s">
        <v>1790</v>
      </c>
      <c r="BP51" s="1489" t="s">
        <v>1790</v>
      </c>
      <c r="BQ51" s="1489" t="s">
        <v>1790</v>
      </c>
      <c r="BR51" s="1489" t="s">
        <v>1790</v>
      </c>
      <c r="BS51" s="1489" t="s">
        <v>1790</v>
      </c>
      <c r="BT51" s="1489" t="s">
        <v>1790</v>
      </c>
      <c r="BU51" s="1489" t="s">
        <v>1790</v>
      </c>
      <c r="BV51" s="1489" t="s">
        <v>1790</v>
      </c>
      <c r="BW51" s="1489" t="s">
        <v>1790</v>
      </c>
      <c r="BX51" s="1489" t="s">
        <v>1790</v>
      </c>
      <c r="BY51" s="1489" t="s">
        <v>1790</v>
      </c>
      <c r="BZ51" s="1489" t="s">
        <v>1790</v>
      </c>
      <c r="CA51" s="1489" t="s">
        <v>1790</v>
      </c>
      <c r="CB51" s="1489" t="s">
        <v>1790</v>
      </c>
      <c r="CC51" s="1489" t="s">
        <v>1790</v>
      </c>
      <c r="CD51" s="1489" t="s">
        <v>1790</v>
      </c>
      <c r="CE51" s="1489" t="s">
        <v>1790</v>
      </c>
      <c r="CF51" s="1489" t="s">
        <v>1790</v>
      </c>
      <c r="CG51" s="1489" t="s">
        <v>1790</v>
      </c>
      <c r="CH51" s="1489" t="s">
        <v>1790</v>
      </c>
      <c r="CI51" s="1489" t="s">
        <v>1790</v>
      </c>
      <c r="CJ51" s="1489" t="s">
        <v>1790</v>
      </c>
      <c r="CK51" s="1489" t="s">
        <v>1790</v>
      </c>
      <c r="CL51" s="1489" t="s">
        <v>1790</v>
      </c>
      <c r="CM51" s="1489" t="s">
        <v>1790</v>
      </c>
      <c r="CN51" s="1489" t="s">
        <v>1790</v>
      </c>
      <c r="CO51" s="1489" t="s">
        <v>1790</v>
      </c>
      <c r="CP51" s="1490" t="s">
        <v>1790</v>
      </c>
      <c r="CQ51" s="1488" t="s">
        <v>1790</v>
      </c>
      <c r="CR51" s="1488" t="s">
        <v>1790</v>
      </c>
      <c r="CS51" s="1488" t="s">
        <v>1790</v>
      </c>
      <c r="CT51" s="1488" t="s">
        <v>1790</v>
      </c>
      <c r="CU51" s="1488" t="s">
        <v>1790</v>
      </c>
      <c r="CV51" s="1488" t="s">
        <v>1790</v>
      </c>
      <c r="CW51" s="1488" t="s">
        <v>1790</v>
      </c>
      <c r="CX51" s="1488" t="s">
        <v>1790</v>
      </c>
      <c r="CY51" s="1488" t="s">
        <v>1790</v>
      </c>
      <c r="CZ51" s="1488" t="s">
        <v>1790</v>
      </c>
      <c r="DA51" s="1488" t="s">
        <v>1790</v>
      </c>
      <c r="DB51" s="1488" t="s">
        <v>1790</v>
      </c>
      <c r="DC51" s="1488" t="s">
        <v>1790</v>
      </c>
      <c r="DD51" s="1488" t="s">
        <v>1790</v>
      </c>
      <c r="DE51" s="1488" t="s">
        <v>1790</v>
      </c>
      <c r="DF51" s="1488" t="s">
        <v>1790</v>
      </c>
      <c r="DG51" s="1488" t="s">
        <v>1790</v>
      </c>
      <c r="DH51" s="1488" t="s">
        <v>1790</v>
      </c>
      <c r="DI51" s="1488" t="s">
        <v>1790</v>
      </c>
      <c r="DJ51" s="1488" t="s">
        <v>1790</v>
      </c>
      <c r="DK51" s="1488" t="s">
        <v>1790</v>
      </c>
      <c r="DL51" s="1488" t="s">
        <v>1790</v>
      </c>
      <c r="DM51" s="1488" t="s">
        <v>1790</v>
      </c>
      <c r="DN51" s="1488" t="s">
        <v>1790</v>
      </c>
      <c r="DO51" s="1488" t="s">
        <v>1790</v>
      </c>
      <c r="DP51" s="1488" t="s">
        <v>1790</v>
      </c>
      <c r="DQ51" s="1488" t="s">
        <v>1790</v>
      </c>
      <c r="DR51" s="1488" t="s">
        <v>1790</v>
      </c>
      <c r="DS51" s="1488" t="s">
        <v>1790</v>
      </c>
      <c r="DT51" s="1233" t="s">
        <v>1790</v>
      </c>
      <c r="DU51" s="1233" t="s">
        <v>1790</v>
      </c>
      <c r="DV51" s="1233" t="s">
        <v>1790</v>
      </c>
      <c r="DW51" s="1233" t="s">
        <v>1790</v>
      </c>
      <c r="DX51" s="1233" t="s">
        <v>1790</v>
      </c>
      <c r="DY51" s="1233" t="s">
        <v>1790</v>
      </c>
    </row>
    <row r="52" spans="2:129" x14ac:dyDescent="0.25">
      <c r="B52" s="1740"/>
      <c r="C52" s="1485" t="s">
        <v>1591</v>
      </c>
      <c r="D52" s="1425" t="s">
        <v>1684</v>
      </c>
      <c r="E52" s="1267" t="s">
        <v>810</v>
      </c>
      <c r="F52" s="1424" t="s">
        <v>1790</v>
      </c>
      <c r="G52" s="1424" t="s">
        <v>1790</v>
      </c>
      <c r="H52" s="1425" t="s">
        <v>84</v>
      </c>
      <c r="I52" s="1460" t="s">
        <v>1790</v>
      </c>
      <c r="J52" s="1461" t="s">
        <v>1790</v>
      </c>
      <c r="K52" s="1461" t="s">
        <v>1790</v>
      </c>
      <c r="L52" s="1461" t="s">
        <v>1790</v>
      </c>
      <c r="M52" s="1461" t="s">
        <v>1790</v>
      </c>
      <c r="N52" s="1489" t="s">
        <v>1790</v>
      </c>
      <c r="O52" s="1489" t="s">
        <v>1790</v>
      </c>
      <c r="P52" s="1489" t="s">
        <v>1790</v>
      </c>
      <c r="Q52" s="1489" t="s">
        <v>1790</v>
      </c>
      <c r="R52" s="1489" t="s">
        <v>1790</v>
      </c>
      <c r="S52" s="1489" t="s">
        <v>1790</v>
      </c>
      <c r="T52" s="1489" t="s">
        <v>1790</v>
      </c>
      <c r="U52" s="1489" t="s">
        <v>1790</v>
      </c>
      <c r="V52" s="1489" t="s">
        <v>1790</v>
      </c>
      <c r="W52" s="1489" t="s">
        <v>1790</v>
      </c>
      <c r="X52" s="1489" t="s">
        <v>1790</v>
      </c>
      <c r="Y52" s="1489" t="s">
        <v>1790</v>
      </c>
      <c r="Z52" s="1489" t="s">
        <v>1790</v>
      </c>
      <c r="AA52" s="1489" t="s">
        <v>1790</v>
      </c>
      <c r="AB52" s="1489" t="s">
        <v>1790</v>
      </c>
      <c r="AC52" s="1489" t="s">
        <v>1790</v>
      </c>
      <c r="AD52" s="1489" t="s">
        <v>1790</v>
      </c>
      <c r="AE52" s="1489" t="s">
        <v>1790</v>
      </c>
      <c r="AF52" s="1489" t="s">
        <v>1790</v>
      </c>
      <c r="AG52" s="1489" t="s">
        <v>1790</v>
      </c>
      <c r="AH52" s="1489" t="s">
        <v>1790</v>
      </c>
      <c r="AI52" s="1489" t="s">
        <v>1790</v>
      </c>
      <c r="AJ52" s="1489" t="s">
        <v>1790</v>
      </c>
      <c r="AK52" s="1489" t="s">
        <v>1790</v>
      </c>
      <c r="AL52" s="1489" t="s">
        <v>1790</v>
      </c>
      <c r="AM52" s="1489" t="s">
        <v>1790</v>
      </c>
      <c r="AN52" s="1489" t="s">
        <v>1790</v>
      </c>
      <c r="AO52" s="1489" t="s">
        <v>1790</v>
      </c>
      <c r="AP52" s="1489" t="s">
        <v>1790</v>
      </c>
      <c r="AQ52" s="1489" t="s">
        <v>1790</v>
      </c>
      <c r="AR52" s="1489" t="s">
        <v>1790</v>
      </c>
      <c r="AS52" s="1489" t="s">
        <v>1790</v>
      </c>
      <c r="AT52" s="1489" t="s">
        <v>1790</v>
      </c>
      <c r="AU52" s="1489" t="s">
        <v>1790</v>
      </c>
      <c r="AV52" s="1489" t="s">
        <v>1790</v>
      </c>
      <c r="AW52" s="1489" t="s">
        <v>1790</v>
      </c>
      <c r="AX52" s="1489" t="s">
        <v>1790</v>
      </c>
      <c r="AY52" s="1489" t="s">
        <v>1790</v>
      </c>
      <c r="AZ52" s="1489" t="s">
        <v>1790</v>
      </c>
      <c r="BA52" s="1489" t="s">
        <v>1790</v>
      </c>
      <c r="BB52" s="1489" t="s">
        <v>1790</v>
      </c>
      <c r="BC52" s="1489" t="s">
        <v>1790</v>
      </c>
      <c r="BD52" s="1489" t="s">
        <v>1790</v>
      </c>
      <c r="BE52" s="1489" t="s">
        <v>1790</v>
      </c>
      <c r="BF52" s="1489" t="s">
        <v>1790</v>
      </c>
      <c r="BG52" s="1489" t="s">
        <v>1790</v>
      </c>
      <c r="BH52" s="1489" t="s">
        <v>1790</v>
      </c>
      <c r="BI52" s="1489" t="s">
        <v>1790</v>
      </c>
      <c r="BJ52" s="1489" t="s">
        <v>1790</v>
      </c>
      <c r="BK52" s="1489" t="s">
        <v>1790</v>
      </c>
      <c r="BL52" s="1489" t="s">
        <v>1790</v>
      </c>
      <c r="BM52" s="1489" t="s">
        <v>1790</v>
      </c>
      <c r="BN52" s="1489" t="s">
        <v>1790</v>
      </c>
      <c r="BO52" s="1489" t="s">
        <v>1790</v>
      </c>
      <c r="BP52" s="1489" t="s">
        <v>1790</v>
      </c>
      <c r="BQ52" s="1489" t="s">
        <v>1790</v>
      </c>
      <c r="BR52" s="1489" t="s">
        <v>1790</v>
      </c>
      <c r="BS52" s="1489" t="s">
        <v>1790</v>
      </c>
      <c r="BT52" s="1489" t="s">
        <v>1790</v>
      </c>
      <c r="BU52" s="1489" t="s">
        <v>1790</v>
      </c>
      <c r="BV52" s="1489" t="s">
        <v>1790</v>
      </c>
      <c r="BW52" s="1489" t="s">
        <v>1790</v>
      </c>
      <c r="BX52" s="1489" t="s">
        <v>1790</v>
      </c>
      <c r="BY52" s="1489" t="s">
        <v>1790</v>
      </c>
      <c r="BZ52" s="1489" t="s">
        <v>1790</v>
      </c>
      <c r="CA52" s="1489" t="s">
        <v>1790</v>
      </c>
      <c r="CB52" s="1489" t="s">
        <v>1790</v>
      </c>
      <c r="CC52" s="1489" t="s">
        <v>1790</v>
      </c>
      <c r="CD52" s="1489" t="s">
        <v>1790</v>
      </c>
      <c r="CE52" s="1489" t="s">
        <v>1790</v>
      </c>
      <c r="CF52" s="1489" t="s">
        <v>1790</v>
      </c>
      <c r="CG52" s="1489" t="s">
        <v>1790</v>
      </c>
      <c r="CH52" s="1489" t="s">
        <v>1790</v>
      </c>
      <c r="CI52" s="1489" t="s">
        <v>1790</v>
      </c>
      <c r="CJ52" s="1489" t="s">
        <v>1790</v>
      </c>
      <c r="CK52" s="1489" t="s">
        <v>1790</v>
      </c>
      <c r="CL52" s="1489" t="s">
        <v>1790</v>
      </c>
      <c r="CM52" s="1489" t="s">
        <v>1790</v>
      </c>
      <c r="CN52" s="1489" t="s">
        <v>1790</v>
      </c>
      <c r="CO52" s="1489" t="s">
        <v>1790</v>
      </c>
      <c r="CP52" s="1490" t="s">
        <v>1790</v>
      </c>
      <c r="CQ52" s="1488" t="s">
        <v>1790</v>
      </c>
      <c r="CR52" s="1488" t="s">
        <v>1790</v>
      </c>
      <c r="CS52" s="1488" t="s">
        <v>1790</v>
      </c>
      <c r="CT52" s="1488" t="s">
        <v>1790</v>
      </c>
      <c r="CU52" s="1488" t="s">
        <v>1790</v>
      </c>
      <c r="CV52" s="1488" t="s">
        <v>1790</v>
      </c>
      <c r="CW52" s="1488" t="s">
        <v>1790</v>
      </c>
      <c r="CX52" s="1488" t="s">
        <v>1790</v>
      </c>
      <c r="CY52" s="1488" t="s">
        <v>1790</v>
      </c>
      <c r="CZ52" s="1488" t="s">
        <v>1790</v>
      </c>
      <c r="DA52" s="1488" t="s">
        <v>1790</v>
      </c>
      <c r="DB52" s="1488" t="s">
        <v>1790</v>
      </c>
      <c r="DC52" s="1488" t="s">
        <v>1790</v>
      </c>
      <c r="DD52" s="1488" t="s">
        <v>1790</v>
      </c>
      <c r="DE52" s="1488" t="s">
        <v>1790</v>
      </c>
      <c r="DF52" s="1488" t="s">
        <v>1790</v>
      </c>
      <c r="DG52" s="1488" t="s">
        <v>1790</v>
      </c>
      <c r="DH52" s="1488" t="s">
        <v>1790</v>
      </c>
      <c r="DI52" s="1488" t="s">
        <v>1790</v>
      </c>
      <c r="DJ52" s="1488" t="s">
        <v>1790</v>
      </c>
      <c r="DK52" s="1488" t="s">
        <v>1790</v>
      </c>
      <c r="DL52" s="1488" t="s">
        <v>1790</v>
      </c>
      <c r="DM52" s="1488" t="s">
        <v>1790</v>
      </c>
      <c r="DN52" s="1488" t="s">
        <v>1790</v>
      </c>
      <c r="DO52" s="1488" t="s">
        <v>1790</v>
      </c>
      <c r="DP52" s="1488" t="s">
        <v>1790</v>
      </c>
      <c r="DQ52" s="1488" t="s">
        <v>1790</v>
      </c>
      <c r="DR52" s="1488" t="s">
        <v>1790</v>
      </c>
      <c r="DS52" s="1488" t="s">
        <v>1790</v>
      </c>
      <c r="DT52" s="1233" t="s">
        <v>1790</v>
      </c>
      <c r="DU52" s="1233" t="s">
        <v>1790</v>
      </c>
      <c r="DV52" s="1233" t="s">
        <v>1790</v>
      </c>
      <c r="DW52" s="1233" t="s">
        <v>1790</v>
      </c>
      <c r="DX52" s="1233" t="s">
        <v>1790</v>
      </c>
      <c r="DY52" s="1233" t="s">
        <v>1790</v>
      </c>
    </row>
    <row r="53" spans="2:129" x14ac:dyDescent="0.25">
      <c r="B53" s="1740"/>
      <c r="C53" s="1485" t="s">
        <v>1591</v>
      </c>
      <c r="D53" s="1425" t="s">
        <v>1684</v>
      </c>
      <c r="E53" s="1267" t="s">
        <v>807</v>
      </c>
      <c r="F53" s="1424" t="s">
        <v>1790</v>
      </c>
      <c r="G53" s="1424" t="s">
        <v>1790</v>
      </c>
      <c r="H53" s="1425" t="s">
        <v>84</v>
      </c>
      <c r="I53" s="1460" t="s">
        <v>1790</v>
      </c>
      <c r="J53" s="1461" t="s">
        <v>1790</v>
      </c>
      <c r="K53" s="1461" t="s">
        <v>1790</v>
      </c>
      <c r="L53" s="1461" t="s">
        <v>1790</v>
      </c>
      <c r="M53" s="1461" t="s">
        <v>1790</v>
      </c>
      <c r="N53" s="1489" t="s">
        <v>1790</v>
      </c>
      <c r="O53" s="1489" t="s">
        <v>1790</v>
      </c>
      <c r="P53" s="1489" t="s">
        <v>1790</v>
      </c>
      <c r="Q53" s="1489" t="s">
        <v>1790</v>
      </c>
      <c r="R53" s="1489" t="s">
        <v>1790</v>
      </c>
      <c r="S53" s="1489" t="s">
        <v>1790</v>
      </c>
      <c r="T53" s="1489" t="s">
        <v>1790</v>
      </c>
      <c r="U53" s="1489" t="s">
        <v>1790</v>
      </c>
      <c r="V53" s="1489" t="s">
        <v>1790</v>
      </c>
      <c r="W53" s="1489" t="s">
        <v>1790</v>
      </c>
      <c r="X53" s="1489" t="s">
        <v>1790</v>
      </c>
      <c r="Y53" s="1489" t="s">
        <v>1790</v>
      </c>
      <c r="Z53" s="1489" t="s">
        <v>1790</v>
      </c>
      <c r="AA53" s="1489" t="s">
        <v>1790</v>
      </c>
      <c r="AB53" s="1489" t="s">
        <v>1790</v>
      </c>
      <c r="AC53" s="1489" t="s">
        <v>1790</v>
      </c>
      <c r="AD53" s="1489" t="s">
        <v>1790</v>
      </c>
      <c r="AE53" s="1489" t="s">
        <v>1790</v>
      </c>
      <c r="AF53" s="1489" t="s">
        <v>1790</v>
      </c>
      <c r="AG53" s="1489" t="s">
        <v>1790</v>
      </c>
      <c r="AH53" s="1489" t="s">
        <v>1790</v>
      </c>
      <c r="AI53" s="1489" t="s">
        <v>1790</v>
      </c>
      <c r="AJ53" s="1489" t="s">
        <v>1790</v>
      </c>
      <c r="AK53" s="1489" t="s">
        <v>1790</v>
      </c>
      <c r="AL53" s="1489" t="s">
        <v>1790</v>
      </c>
      <c r="AM53" s="1489" t="s">
        <v>1790</v>
      </c>
      <c r="AN53" s="1489" t="s">
        <v>1790</v>
      </c>
      <c r="AO53" s="1489" t="s">
        <v>1790</v>
      </c>
      <c r="AP53" s="1489" t="s">
        <v>1790</v>
      </c>
      <c r="AQ53" s="1489" t="s">
        <v>1790</v>
      </c>
      <c r="AR53" s="1489" t="s">
        <v>1790</v>
      </c>
      <c r="AS53" s="1489" t="s">
        <v>1790</v>
      </c>
      <c r="AT53" s="1489" t="s">
        <v>1790</v>
      </c>
      <c r="AU53" s="1489" t="s">
        <v>1790</v>
      </c>
      <c r="AV53" s="1489" t="s">
        <v>1790</v>
      </c>
      <c r="AW53" s="1489" t="s">
        <v>1790</v>
      </c>
      <c r="AX53" s="1489" t="s">
        <v>1790</v>
      </c>
      <c r="AY53" s="1489" t="s">
        <v>1790</v>
      </c>
      <c r="AZ53" s="1489" t="s">
        <v>1790</v>
      </c>
      <c r="BA53" s="1489" t="s">
        <v>1790</v>
      </c>
      <c r="BB53" s="1489" t="s">
        <v>1790</v>
      </c>
      <c r="BC53" s="1489" t="s">
        <v>1790</v>
      </c>
      <c r="BD53" s="1489" t="s">
        <v>1790</v>
      </c>
      <c r="BE53" s="1489" t="s">
        <v>1790</v>
      </c>
      <c r="BF53" s="1489" t="s">
        <v>1790</v>
      </c>
      <c r="BG53" s="1489" t="s">
        <v>1790</v>
      </c>
      <c r="BH53" s="1489" t="s">
        <v>1790</v>
      </c>
      <c r="BI53" s="1489" t="s">
        <v>1790</v>
      </c>
      <c r="BJ53" s="1489" t="s">
        <v>1790</v>
      </c>
      <c r="BK53" s="1489" t="s">
        <v>1790</v>
      </c>
      <c r="BL53" s="1489" t="s">
        <v>1790</v>
      </c>
      <c r="BM53" s="1489" t="s">
        <v>1790</v>
      </c>
      <c r="BN53" s="1489" t="s">
        <v>1790</v>
      </c>
      <c r="BO53" s="1489" t="s">
        <v>1790</v>
      </c>
      <c r="BP53" s="1489" t="s">
        <v>1790</v>
      </c>
      <c r="BQ53" s="1489" t="s">
        <v>1790</v>
      </c>
      <c r="BR53" s="1489" t="s">
        <v>1790</v>
      </c>
      <c r="BS53" s="1489" t="s">
        <v>1790</v>
      </c>
      <c r="BT53" s="1489" t="s">
        <v>1790</v>
      </c>
      <c r="BU53" s="1489" t="s">
        <v>1790</v>
      </c>
      <c r="BV53" s="1489" t="s">
        <v>1790</v>
      </c>
      <c r="BW53" s="1489" t="s">
        <v>1790</v>
      </c>
      <c r="BX53" s="1489" t="s">
        <v>1790</v>
      </c>
      <c r="BY53" s="1489" t="s">
        <v>1790</v>
      </c>
      <c r="BZ53" s="1489" t="s">
        <v>1790</v>
      </c>
      <c r="CA53" s="1489" t="s">
        <v>1790</v>
      </c>
      <c r="CB53" s="1489" t="s">
        <v>1790</v>
      </c>
      <c r="CC53" s="1489" t="s">
        <v>1790</v>
      </c>
      <c r="CD53" s="1489" t="s">
        <v>1790</v>
      </c>
      <c r="CE53" s="1489" t="s">
        <v>1790</v>
      </c>
      <c r="CF53" s="1489" t="s">
        <v>1790</v>
      </c>
      <c r="CG53" s="1489" t="s">
        <v>1790</v>
      </c>
      <c r="CH53" s="1489" t="s">
        <v>1790</v>
      </c>
      <c r="CI53" s="1489" t="s">
        <v>1790</v>
      </c>
      <c r="CJ53" s="1489" t="s">
        <v>1790</v>
      </c>
      <c r="CK53" s="1489" t="s">
        <v>1790</v>
      </c>
      <c r="CL53" s="1489" t="s">
        <v>1790</v>
      </c>
      <c r="CM53" s="1489" t="s">
        <v>1790</v>
      </c>
      <c r="CN53" s="1489" t="s">
        <v>1790</v>
      </c>
      <c r="CO53" s="1489" t="s">
        <v>1790</v>
      </c>
      <c r="CP53" s="1490" t="s">
        <v>1790</v>
      </c>
      <c r="CQ53" s="1488" t="s">
        <v>1790</v>
      </c>
      <c r="CR53" s="1488" t="s">
        <v>1790</v>
      </c>
      <c r="CS53" s="1488" t="s">
        <v>1790</v>
      </c>
      <c r="CT53" s="1488" t="s">
        <v>1790</v>
      </c>
      <c r="CU53" s="1488" t="s">
        <v>1790</v>
      </c>
      <c r="CV53" s="1488" t="s">
        <v>1790</v>
      </c>
      <c r="CW53" s="1488" t="s">
        <v>1790</v>
      </c>
      <c r="CX53" s="1488" t="s">
        <v>1790</v>
      </c>
      <c r="CY53" s="1488" t="s">
        <v>1790</v>
      </c>
      <c r="CZ53" s="1488" t="s">
        <v>1790</v>
      </c>
      <c r="DA53" s="1488" t="s">
        <v>1790</v>
      </c>
      <c r="DB53" s="1488" t="s">
        <v>1790</v>
      </c>
      <c r="DC53" s="1488" t="s">
        <v>1790</v>
      </c>
      <c r="DD53" s="1488" t="s">
        <v>1790</v>
      </c>
      <c r="DE53" s="1488" t="s">
        <v>1790</v>
      </c>
      <c r="DF53" s="1488" t="s">
        <v>1790</v>
      </c>
      <c r="DG53" s="1488" t="s">
        <v>1790</v>
      </c>
      <c r="DH53" s="1488" t="s">
        <v>1790</v>
      </c>
      <c r="DI53" s="1488" t="s">
        <v>1790</v>
      </c>
      <c r="DJ53" s="1488" t="s">
        <v>1790</v>
      </c>
      <c r="DK53" s="1488" t="s">
        <v>1790</v>
      </c>
      <c r="DL53" s="1488" t="s">
        <v>1790</v>
      </c>
      <c r="DM53" s="1488" t="s">
        <v>1790</v>
      </c>
      <c r="DN53" s="1488" t="s">
        <v>1790</v>
      </c>
      <c r="DO53" s="1488" t="s">
        <v>1790</v>
      </c>
      <c r="DP53" s="1488" t="s">
        <v>1790</v>
      </c>
      <c r="DQ53" s="1488" t="s">
        <v>1790</v>
      </c>
      <c r="DR53" s="1488" t="s">
        <v>1790</v>
      </c>
      <c r="DS53" s="1488" t="s">
        <v>1790</v>
      </c>
      <c r="DT53" s="1233" t="s">
        <v>1790</v>
      </c>
      <c r="DU53" s="1233" t="s">
        <v>1790</v>
      </c>
      <c r="DV53" s="1233" t="s">
        <v>1790</v>
      </c>
      <c r="DW53" s="1233" t="s">
        <v>1790</v>
      </c>
      <c r="DX53" s="1233" t="s">
        <v>1790</v>
      </c>
      <c r="DY53" s="1233" t="s">
        <v>1790</v>
      </c>
    </row>
    <row r="54" spans="2:129" x14ac:dyDescent="0.25">
      <c r="B54" s="1740"/>
      <c r="C54" s="1485" t="s">
        <v>1591</v>
      </c>
      <c r="D54" s="1425" t="s">
        <v>1684</v>
      </c>
      <c r="E54" s="1267" t="s">
        <v>808</v>
      </c>
      <c r="F54" s="1424" t="s">
        <v>1790</v>
      </c>
      <c r="G54" s="1424" t="s">
        <v>1790</v>
      </c>
      <c r="H54" s="1425" t="s">
        <v>84</v>
      </c>
      <c r="I54" s="1460" t="s">
        <v>1790</v>
      </c>
      <c r="J54" s="1461" t="s">
        <v>1790</v>
      </c>
      <c r="K54" s="1461" t="s">
        <v>1790</v>
      </c>
      <c r="L54" s="1461" t="s">
        <v>1790</v>
      </c>
      <c r="M54" s="1461" t="s">
        <v>1790</v>
      </c>
      <c r="N54" s="1489" t="s">
        <v>1790</v>
      </c>
      <c r="O54" s="1489" t="s">
        <v>1790</v>
      </c>
      <c r="P54" s="1489" t="s">
        <v>1790</v>
      </c>
      <c r="Q54" s="1489" t="s">
        <v>1790</v>
      </c>
      <c r="R54" s="1489" t="s">
        <v>1790</v>
      </c>
      <c r="S54" s="1489" t="s">
        <v>1790</v>
      </c>
      <c r="T54" s="1489" t="s">
        <v>1790</v>
      </c>
      <c r="U54" s="1489" t="s">
        <v>1790</v>
      </c>
      <c r="V54" s="1489" t="s">
        <v>1790</v>
      </c>
      <c r="W54" s="1489" t="s">
        <v>1790</v>
      </c>
      <c r="X54" s="1489" t="s">
        <v>1790</v>
      </c>
      <c r="Y54" s="1489" t="s">
        <v>1790</v>
      </c>
      <c r="Z54" s="1489" t="s">
        <v>1790</v>
      </c>
      <c r="AA54" s="1489" t="s">
        <v>1790</v>
      </c>
      <c r="AB54" s="1489" t="s">
        <v>1790</v>
      </c>
      <c r="AC54" s="1489" t="s">
        <v>1790</v>
      </c>
      <c r="AD54" s="1489" t="s">
        <v>1790</v>
      </c>
      <c r="AE54" s="1489" t="s">
        <v>1790</v>
      </c>
      <c r="AF54" s="1489" t="s">
        <v>1790</v>
      </c>
      <c r="AG54" s="1489" t="s">
        <v>1790</v>
      </c>
      <c r="AH54" s="1489" t="s">
        <v>1790</v>
      </c>
      <c r="AI54" s="1489" t="s">
        <v>1790</v>
      </c>
      <c r="AJ54" s="1489" t="s">
        <v>1790</v>
      </c>
      <c r="AK54" s="1489" t="s">
        <v>1790</v>
      </c>
      <c r="AL54" s="1489" t="s">
        <v>1790</v>
      </c>
      <c r="AM54" s="1489" t="s">
        <v>1790</v>
      </c>
      <c r="AN54" s="1489" t="s">
        <v>1790</v>
      </c>
      <c r="AO54" s="1489" t="s">
        <v>1790</v>
      </c>
      <c r="AP54" s="1489" t="s">
        <v>1790</v>
      </c>
      <c r="AQ54" s="1489" t="s">
        <v>1790</v>
      </c>
      <c r="AR54" s="1489" t="s">
        <v>1790</v>
      </c>
      <c r="AS54" s="1489" t="s">
        <v>1790</v>
      </c>
      <c r="AT54" s="1489" t="s">
        <v>1790</v>
      </c>
      <c r="AU54" s="1489" t="s">
        <v>1790</v>
      </c>
      <c r="AV54" s="1489" t="s">
        <v>1790</v>
      </c>
      <c r="AW54" s="1489" t="s">
        <v>1790</v>
      </c>
      <c r="AX54" s="1489" t="s">
        <v>1790</v>
      </c>
      <c r="AY54" s="1489" t="s">
        <v>1790</v>
      </c>
      <c r="AZ54" s="1489" t="s">
        <v>1790</v>
      </c>
      <c r="BA54" s="1489" t="s">
        <v>1790</v>
      </c>
      <c r="BB54" s="1489" t="s">
        <v>1790</v>
      </c>
      <c r="BC54" s="1489" t="s">
        <v>1790</v>
      </c>
      <c r="BD54" s="1489" t="s">
        <v>1790</v>
      </c>
      <c r="BE54" s="1489" t="s">
        <v>1790</v>
      </c>
      <c r="BF54" s="1489" t="s">
        <v>1790</v>
      </c>
      <c r="BG54" s="1489" t="s">
        <v>1790</v>
      </c>
      <c r="BH54" s="1489" t="s">
        <v>1790</v>
      </c>
      <c r="BI54" s="1489" t="s">
        <v>1790</v>
      </c>
      <c r="BJ54" s="1489" t="s">
        <v>1790</v>
      </c>
      <c r="BK54" s="1489" t="s">
        <v>1790</v>
      </c>
      <c r="BL54" s="1489" t="s">
        <v>1790</v>
      </c>
      <c r="BM54" s="1489" t="s">
        <v>1790</v>
      </c>
      <c r="BN54" s="1489" t="s">
        <v>1790</v>
      </c>
      <c r="BO54" s="1489" t="s">
        <v>1790</v>
      </c>
      <c r="BP54" s="1489" t="s">
        <v>1790</v>
      </c>
      <c r="BQ54" s="1489" t="s">
        <v>1790</v>
      </c>
      <c r="BR54" s="1489" t="s">
        <v>1790</v>
      </c>
      <c r="BS54" s="1489" t="s">
        <v>1790</v>
      </c>
      <c r="BT54" s="1489" t="s">
        <v>1790</v>
      </c>
      <c r="BU54" s="1489" t="s">
        <v>1790</v>
      </c>
      <c r="BV54" s="1489" t="s">
        <v>1790</v>
      </c>
      <c r="BW54" s="1489" t="s">
        <v>1790</v>
      </c>
      <c r="BX54" s="1489" t="s">
        <v>1790</v>
      </c>
      <c r="BY54" s="1489" t="s">
        <v>1790</v>
      </c>
      <c r="BZ54" s="1489" t="s">
        <v>1790</v>
      </c>
      <c r="CA54" s="1489" t="s">
        <v>1790</v>
      </c>
      <c r="CB54" s="1489" t="s">
        <v>1790</v>
      </c>
      <c r="CC54" s="1489" t="s">
        <v>1790</v>
      </c>
      <c r="CD54" s="1489" t="s">
        <v>1790</v>
      </c>
      <c r="CE54" s="1489" t="s">
        <v>1790</v>
      </c>
      <c r="CF54" s="1489" t="s">
        <v>1790</v>
      </c>
      <c r="CG54" s="1489" t="s">
        <v>1790</v>
      </c>
      <c r="CH54" s="1489" t="s">
        <v>1790</v>
      </c>
      <c r="CI54" s="1489" t="s">
        <v>1790</v>
      </c>
      <c r="CJ54" s="1489" t="s">
        <v>1790</v>
      </c>
      <c r="CK54" s="1489" t="s">
        <v>1790</v>
      </c>
      <c r="CL54" s="1489" t="s">
        <v>1790</v>
      </c>
      <c r="CM54" s="1489" t="s">
        <v>1790</v>
      </c>
      <c r="CN54" s="1489" t="s">
        <v>1790</v>
      </c>
      <c r="CO54" s="1489" t="s">
        <v>1790</v>
      </c>
      <c r="CP54" s="1490" t="s">
        <v>1790</v>
      </c>
      <c r="CQ54" s="1488" t="s">
        <v>1790</v>
      </c>
      <c r="CR54" s="1488" t="s">
        <v>1790</v>
      </c>
      <c r="CS54" s="1488" t="s">
        <v>1790</v>
      </c>
      <c r="CT54" s="1488" t="s">
        <v>1790</v>
      </c>
      <c r="CU54" s="1488" t="s">
        <v>1790</v>
      </c>
      <c r="CV54" s="1488" t="s">
        <v>1790</v>
      </c>
      <c r="CW54" s="1488" t="s">
        <v>1790</v>
      </c>
      <c r="CX54" s="1488" t="s">
        <v>1790</v>
      </c>
      <c r="CY54" s="1488" t="s">
        <v>1790</v>
      </c>
      <c r="CZ54" s="1488" t="s">
        <v>1790</v>
      </c>
      <c r="DA54" s="1488" t="s">
        <v>1790</v>
      </c>
      <c r="DB54" s="1488" t="s">
        <v>1790</v>
      </c>
      <c r="DC54" s="1488" t="s">
        <v>1790</v>
      </c>
      <c r="DD54" s="1488" t="s">
        <v>1790</v>
      </c>
      <c r="DE54" s="1488" t="s">
        <v>1790</v>
      </c>
      <c r="DF54" s="1488" t="s">
        <v>1790</v>
      </c>
      <c r="DG54" s="1488" t="s">
        <v>1790</v>
      </c>
      <c r="DH54" s="1488" t="s">
        <v>1790</v>
      </c>
      <c r="DI54" s="1488" t="s">
        <v>1790</v>
      </c>
      <c r="DJ54" s="1488" t="s">
        <v>1790</v>
      </c>
      <c r="DK54" s="1488" t="s">
        <v>1790</v>
      </c>
      <c r="DL54" s="1488" t="s">
        <v>1790</v>
      </c>
      <c r="DM54" s="1488" t="s">
        <v>1790</v>
      </c>
      <c r="DN54" s="1488" t="s">
        <v>1790</v>
      </c>
      <c r="DO54" s="1488" t="s">
        <v>1790</v>
      </c>
      <c r="DP54" s="1488" t="s">
        <v>1790</v>
      </c>
      <c r="DQ54" s="1488" t="s">
        <v>1790</v>
      </c>
      <c r="DR54" s="1488" t="s">
        <v>1790</v>
      </c>
      <c r="DS54" s="1488" t="s">
        <v>1790</v>
      </c>
      <c r="DT54" s="1233" t="s">
        <v>1790</v>
      </c>
      <c r="DU54" s="1233" t="s">
        <v>1790</v>
      </c>
      <c r="DV54" s="1233" t="s">
        <v>1790</v>
      </c>
      <c r="DW54" s="1233" t="s">
        <v>1790</v>
      </c>
      <c r="DX54" s="1233" t="s">
        <v>1790</v>
      </c>
      <c r="DY54" s="1233" t="s">
        <v>1790</v>
      </c>
    </row>
    <row r="55" spans="2:129" x14ac:dyDescent="0.25">
      <c r="B55" s="1740"/>
      <c r="C55" s="1485" t="s">
        <v>1591</v>
      </c>
      <c r="D55" s="1425" t="s">
        <v>1684</v>
      </c>
      <c r="E55" s="1267" t="s">
        <v>826</v>
      </c>
      <c r="F55" s="1424" t="s">
        <v>1790</v>
      </c>
      <c r="G55" s="1424" t="s">
        <v>1790</v>
      </c>
      <c r="H55" s="1425" t="s">
        <v>84</v>
      </c>
      <c r="I55" s="1460" t="s">
        <v>1790</v>
      </c>
      <c r="J55" s="1461" t="s">
        <v>1790</v>
      </c>
      <c r="K55" s="1461" t="s">
        <v>1790</v>
      </c>
      <c r="L55" s="1461" t="s">
        <v>1790</v>
      </c>
      <c r="M55" s="1461" t="s">
        <v>1790</v>
      </c>
      <c r="N55" s="1489" t="s">
        <v>1790</v>
      </c>
      <c r="O55" s="1489">
        <v>3.5000000000000003E-2</v>
      </c>
      <c r="P55" s="1489">
        <v>3.5000000000000003E-2</v>
      </c>
      <c r="Q55" s="1489">
        <v>3.5000000000000003E-2</v>
      </c>
      <c r="R55" s="1489">
        <v>3.5000000000000003E-2</v>
      </c>
      <c r="S55" s="1489">
        <v>3.5000000000000003E-2</v>
      </c>
      <c r="T55" s="1489">
        <v>3.5000000000000003E-2</v>
      </c>
      <c r="U55" s="1489">
        <v>3.5000000000000003E-2</v>
      </c>
      <c r="V55" s="1489">
        <v>3.5000000000000003E-2</v>
      </c>
      <c r="W55" s="1489">
        <v>3.5000000000000003E-2</v>
      </c>
      <c r="X55" s="1489">
        <v>3.5000000000000003E-2</v>
      </c>
      <c r="Y55" s="1489">
        <v>3.5000000000000003E-2</v>
      </c>
      <c r="Z55" s="1489">
        <v>3.5000000000000003E-2</v>
      </c>
      <c r="AA55" s="1489">
        <v>3.5000000000000003E-2</v>
      </c>
      <c r="AB55" s="1489">
        <v>3.5000000000000003E-2</v>
      </c>
      <c r="AC55" s="1489">
        <v>3.5000000000000003E-2</v>
      </c>
      <c r="AD55" s="1489">
        <v>3.5000000000000003E-2</v>
      </c>
      <c r="AE55" s="1489">
        <v>3.5000000000000003E-2</v>
      </c>
      <c r="AF55" s="1489">
        <v>3.5000000000000003E-2</v>
      </c>
      <c r="AG55" s="1489">
        <v>3.5000000000000003E-2</v>
      </c>
      <c r="AH55" s="1489">
        <v>3.5000000000000003E-2</v>
      </c>
      <c r="AI55" s="1489">
        <v>3.5000000000000003E-2</v>
      </c>
      <c r="AJ55" s="1489">
        <v>3.5000000000000003E-2</v>
      </c>
      <c r="AK55" s="1489">
        <v>3.5000000000000003E-2</v>
      </c>
      <c r="AL55" s="1489">
        <v>3.5000000000000003E-2</v>
      </c>
      <c r="AM55" s="1489">
        <v>3.5000000000000003E-2</v>
      </c>
      <c r="AN55" s="1489">
        <v>3.5000000000000003E-2</v>
      </c>
      <c r="AO55" s="1489">
        <v>3.5000000000000003E-2</v>
      </c>
      <c r="AP55" s="1489">
        <v>3.5000000000000003E-2</v>
      </c>
      <c r="AQ55" s="1489">
        <v>3.5000000000000003E-2</v>
      </c>
      <c r="AR55" s="1489">
        <v>3.5000000000000003E-2</v>
      </c>
      <c r="AS55" s="1489">
        <v>0.03</v>
      </c>
      <c r="AT55" s="1489">
        <v>0.03</v>
      </c>
      <c r="AU55" s="1489">
        <v>0.03</v>
      </c>
      <c r="AV55" s="1489">
        <v>0.03</v>
      </c>
      <c r="AW55" s="1489">
        <v>0.03</v>
      </c>
      <c r="AX55" s="1489">
        <v>0.03</v>
      </c>
      <c r="AY55" s="1489">
        <v>0.03</v>
      </c>
      <c r="AZ55" s="1489">
        <v>0.03</v>
      </c>
      <c r="BA55" s="1489">
        <v>0.03</v>
      </c>
      <c r="BB55" s="1489">
        <v>0.03</v>
      </c>
      <c r="BC55" s="1489">
        <v>0.03</v>
      </c>
      <c r="BD55" s="1489">
        <v>0.03</v>
      </c>
      <c r="BE55" s="1489">
        <v>0.03</v>
      </c>
      <c r="BF55" s="1489">
        <v>0.03</v>
      </c>
      <c r="BG55" s="1489">
        <v>0.03</v>
      </c>
      <c r="BH55" s="1489">
        <v>0.03</v>
      </c>
      <c r="BI55" s="1489">
        <v>0.03</v>
      </c>
      <c r="BJ55" s="1489">
        <v>0.03</v>
      </c>
      <c r="BK55" s="1489">
        <v>0.03</v>
      </c>
      <c r="BL55" s="1489">
        <v>0.03</v>
      </c>
      <c r="BM55" s="1489">
        <v>0.03</v>
      </c>
      <c r="BN55" s="1489">
        <v>0.03</v>
      </c>
      <c r="BO55" s="1489">
        <v>0.03</v>
      </c>
      <c r="BP55" s="1489">
        <v>0.03</v>
      </c>
      <c r="BQ55" s="1489">
        <v>0.03</v>
      </c>
      <c r="BR55" s="1489">
        <v>0.03</v>
      </c>
      <c r="BS55" s="1489">
        <v>0.03</v>
      </c>
      <c r="BT55" s="1489">
        <v>0.03</v>
      </c>
      <c r="BU55" s="1489">
        <v>0.03</v>
      </c>
      <c r="BV55" s="1489">
        <v>0.03</v>
      </c>
      <c r="BW55" s="1489">
        <v>0.03</v>
      </c>
      <c r="BX55" s="1489">
        <v>0.03</v>
      </c>
      <c r="BY55" s="1489">
        <v>0.03</v>
      </c>
      <c r="BZ55" s="1489">
        <v>0.03</v>
      </c>
      <c r="CA55" s="1489">
        <v>0.03</v>
      </c>
      <c r="CB55" s="1489">
        <v>0.03</v>
      </c>
      <c r="CC55" s="1489">
        <v>0.03</v>
      </c>
      <c r="CD55" s="1489">
        <v>0.03</v>
      </c>
      <c r="CE55" s="1489">
        <v>0.03</v>
      </c>
      <c r="CF55" s="1489">
        <v>0.03</v>
      </c>
      <c r="CG55" s="1489">
        <v>0.03</v>
      </c>
      <c r="CH55" s="1489">
        <v>0.03</v>
      </c>
      <c r="CI55" s="1489">
        <v>0.03</v>
      </c>
      <c r="CJ55" s="1489">
        <v>0.03</v>
      </c>
      <c r="CK55" s="1489">
        <v>0.03</v>
      </c>
      <c r="CL55" s="1489">
        <v>2.5000000000000001E-2</v>
      </c>
      <c r="CM55" s="1489">
        <v>2.5000000000000001E-2</v>
      </c>
      <c r="CN55" s="1489">
        <v>2.5000000000000001E-2</v>
      </c>
      <c r="CO55" s="1489">
        <v>2.5000000000000001E-2</v>
      </c>
      <c r="CP55" s="1490">
        <v>2.5000000000000001E-2</v>
      </c>
      <c r="CQ55" s="1488" t="s">
        <v>1790</v>
      </c>
      <c r="CR55" s="1488" t="s">
        <v>1790</v>
      </c>
      <c r="CS55" s="1488" t="s">
        <v>1790</v>
      </c>
      <c r="CT55" s="1488" t="s">
        <v>1790</v>
      </c>
      <c r="CU55" s="1488" t="s">
        <v>1790</v>
      </c>
      <c r="CV55" s="1488" t="s">
        <v>1790</v>
      </c>
      <c r="CW55" s="1488" t="s">
        <v>1790</v>
      </c>
      <c r="CX55" s="1488" t="s">
        <v>1790</v>
      </c>
      <c r="CY55" s="1488" t="s">
        <v>1790</v>
      </c>
      <c r="CZ55" s="1488" t="s">
        <v>1790</v>
      </c>
      <c r="DA55" s="1488" t="s">
        <v>1790</v>
      </c>
      <c r="DB55" s="1488" t="s">
        <v>1790</v>
      </c>
      <c r="DC55" s="1488" t="s">
        <v>1790</v>
      </c>
      <c r="DD55" s="1488" t="s">
        <v>1790</v>
      </c>
      <c r="DE55" s="1488" t="s">
        <v>1790</v>
      </c>
      <c r="DF55" s="1488" t="s">
        <v>1790</v>
      </c>
      <c r="DG55" s="1488" t="s">
        <v>1790</v>
      </c>
      <c r="DH55" s="1488" t="s">
        <v>1790</v>
      </c>
      <c r="DI55" s="1488" t="s">
        <v>1790</v>
      </c>
      <c r="DJ55" s="1488" t="s">
        <v>1790</v>
      </c>
      <c r="DK55" s="1488" t="s">
        <v>1790</v>
      </c>
      <c r="DL55" s="1488" t="s">
        <v>1790</v>
      </c>
      <c r="DM55" s="1488" t="s">
        <v>1790</v>
      </c>
      <c r="DN55" s="1488" t="s">
        <v>1790</v>
      </c>
      <c r="DO55" s="1488" t="s">
        <v>1790</v>
      </c>
      <c r="DP55" s="1488" t="s">
        <v>1790</v>
      </c>
      <c r="DQ55" s="1488" t="s">
        <v>1790</v>
      </c>
      <c r="DR55" s="1488" t="s">
        <v>1790</v>
      </c>
      <c r="DS55" s="1488" t="s">
        <v>1790</v>
      </c>
      <c r="DT55" s="1233" t="s">
        <v>1790</v>
      </c>
      <c r="DU55" s="1233" t="s">
        <v>1790</v>
      </c>
      <c r="DV55" s="1233" t="s">
        <v>1790</v>
      </c>
      <c r="DW55" s="1233" t="s">
        <v>1790</v>
      </c>
      <c r="DX55" s="1233" t="s">
        <v>1790</v>
      </c>
      <c r="DY55" s="1233" t="s">
        <v>1790</v>
      </c>
    </row>
    <row r="56" spans="2:129" x14ac:dyDescent="0.25">
      <c r="B56" s="1740"/>
      <c r="C56" s="1485" t="s">
        <v>1591</v>
      </c>
      <c r="D56" s="1425" t="s">
        <v>1684</v>
      </c>
      <c r="E56" s="1267" t="s">
        <v>809</v>
      </c>
      <c r="F56" s="1424" t="s">
        <v>1790</v>
      </c>
      <c r="G56" s="1424" t="s">
        <v>1790</v>
      </c>
      <c r="H56" s="1425" t="s">
        <v>84</v>
      </c>
      <c r="I56" s="1460" t="s">
        <v>1790</v>
      </c>
      <c r="J56" s="1461" t="s">
        <v>1790</v>
      </c>
      <c r="K56" s="1461" t="s">
        <v>1790</v>
      </c>
      <c r="L56" s="1461" t="s">
        <v>1790</v>
      </c>
      <c r="M56" s="1461" t="s">
        <v>1790</v>
      </c>
      <c r="N56" s="1489" t="s">
        <v>1790</v>
      </c>
      <c r="O56" s="1489">
        <v>0.96618357487922713</v>
      </c>
      <c r="P56" s="1489">
        <v>0.93351070036640305</v>
      </c>
      <c r="Q56" s="1489">
        <v>0.90194270566802237</v>
      </c>
      <c r="R56" s="1489">
        <v>0.87144222769857238</v>
      </c>
      <c r="S56" s="1489">
        <v>0.84197316685852408</v>
      </c>
      <c r="T56" s="1489">
        <v>0.81350064430775282</v>
      </c>
      <c r="U56" s="1489">
        <v>0.78599096068381924</v>
      </c>
      <c r="V56" s="1489">
        <v>0.75941155621625056</v>
      </c>
      <c r="W56" s="1489">
        <v>0.73373097218961414</v>
      </c>
      <c r="X56" s="1489">
        <v>0.70891881370977217</v>
      </c>
      <c r="Y56" s="1489">
        <v>0.68494571372924851</v>
      </c>
      <c r="Z56" s="1489">
        <v>0.66178329828912907</v>
      </c>
      <c r="AA56" s="1489">
        <v>0.63940415293635666</v>
      </c>
      <c r="AB56" s="1489">
        <v>0.61778179027667313</v>
      </c>
      <c r="AC56" s="1489">
        <v>0.59689061862480497</v>
      </c>
      <c r="AD56" s="1489">
        <v>0.57670591171478747</v>
      </c>
      <c r="AE56" s="1489">
        <v>0.55720377943457733</v>
      </c>
      <c r="AF56" s="1489">
        <v>0.53836113955031628</v>
      </c>
      <c r="AG56" s="1489">
        <v>0.520155690386779</v>
      </c>
      <c r="AH56" s="1489">
        <v>0.50256588443167061</v>
      </c>
      <c r="AI56" s="1489">
        <v>0.48557090283253201</v>
      </c>
      <c r="AJ56" s="1489">
        <v>0.46915063075606961</v>
      </c>
      <c r="AK56" s="1489">
        <v>0.45328563358074364</v>
      </c>
      <c r="AL56" s="1489">
        <v>0.43795713389443836</v>
      </c>
      <c r="AM56" s="1489">
        <v>0.42314698926998878</v>
      </c>
      <c r="AN56" s="1489">
        <v>0.40883767079225974</v>
      </c>
      <c r="AO56" s="1489">
        <v>0.39501224231136212</v>
      </c>
      <c r="AP56" s="1489">
        <v>0.38165434039745133</v>
      </c>
      <c r="AQ56" s="1489">
        <v>0.36874815497338298</v>
      </c>
      <c r="AR56" s="1489">
        <v>0.35627841060230242</v>
      </c>
      <c r="AS56" s="1489">
        <v>0.3459013695167984</v>
      </c>
      <c r="AT56" s="1489">
        <v>0.33582657234640623</v>
      </c>
      <c r="AU56" s="1489">
        <v>0.32604521587029728</v>
      </c>
      <c r="AV56" s="1489">
        <v>0.31654875327213333</v>
      </c>
      <c r="AW56" s="1489">
        <v>0.30732888667197411</v>
      </c>
      <c r="AX56" s="1489">
        <v>0.29837755987570302</v>
      </c>
      <c r="AY56" s="1489">
        <v>0.28968695133563405</v>
      </c>
      <c r="AZ56" s="1489">
        <v>0.28124946731614947</v>
      </c>
      <c r="BA56" s="1489">
        <v>0.27305773525839755</v>
      </c>
      <c r="BB56" s="1489">
        <v>0.26510459733825009</v>
      </c>
      <c r="BC56" s="1489">
        <v>0.25738310421189325</v>
      </c>
      <c r="BD56" s="1489">
        <v>0.24988650894358566</v>
      </c>
      <c r="BE56" s="1489">
        <v>0.24260826111027742</v>
      </c>
      <c r="BF56" s="1489">
        <v>0.23554200107793916</v>
      </c>
      <c r="BG56" s="1489">
        <v>0.22868155444460117</v>
      </c>
      <c r="BH56" s="1489">
        <v>0.22202092664524387</v>
      </c>
      <c r="BI56" s="1489">
        <v>0.215554297713829</v>
      </c>
      <c r="BJ56" s="1489">
        <v>0.20927601719789227</v>
      </c>
      <c r="BK56" s="1489">
        <v>0.20318059922125464</v>
      </c>
      <c r="BL56" s="1489">
        <v>0.19726271769053846</v>
      </c>
      <c r="BM56" s="1489">
        <v>0.19151720164129948</v>
      </c>
      <c r="BN56" s="1489">
        <v>0.18593903071970824</v>
      </c>
      <c r="BO56" s="1489">
        <v>0.18052333079583327</v>
      </c>
      <c r="BP56" s="1489">
        <v>0.17526536970469248</v>
      </c>
      <c r="BQ56" s="1489">
        <v>0.17016055311135189</v>
      </c>
      <c r="BR56" s="1489">
        <v>0.16520442049645817</v>
      </c>
      <c r="BS56" s="1489">
        <v>0.16039264125869726</v>
      </c>
      <c r="BT56" s="1489">
        <v>0.15572101093077401</v>
      </c>
      <c r="BU56" s="1489">
        <v>0.15118544750560586</v>
      </c>
      <c r="BV56" s="1489">
        <v>0.14678198786952024</v>
      </c>
      <c r="BW56" s="1489">
        <v>0.14250678433934003</v>
      </c>
      <c r="BX56" s="1489">
        <v>0.13835610130033013</v>
      </c>
      <c r="BY56" s="1489">
        <v>0.13432631194206807</v>
      </c>
      <c r="BZ56" s="1489">
        <v>0.13041389508938647</v>
      </c>
      <c r="CA56" s="1489">
        <v>0.12661543212561796</v>
      </c>
      <c r="CB56" s="1489">
        <v>0.12292760400545433</v>
      </c>
      <c r="CC56" s="1489">
        <v>0.11934718835481004</v>
      </c>
      <c r="CD56" s="1489">
        <v>0.11587105665515537</v>
      </c>
      <c r="CE56" s="1489">
        <v>0.11249617150985959</v>
      </c>
      <c r="CF56" s="1489">
        <v>0.10921958399015494</v>
      </c>
      <c r="CG56" s="1489">
        <v>0.10603843105840287</v>
      </c>
      <c r="CH56" s="1489">
        <v>0.10294993306641054</v>
      </c>
      <c r="CI56" s="1489">
        <v>9.9951391326612168E-2</v>
      </c>
      <c r="CJ56" s="1489">
        <v>9.7040185753992411E-2</v>
      </c>
      <c r="CK56" s="1489">
        <v>9.4213772576691654E-2</v>
      </c>
      <c r="CL56" s="1489">
        <v>9.1915875684577236E-2</v>
      </c>
      <c r="CM56" s="1489">
        <v>8.9674025058124135E-2</v>
      </c>
      <c r="CN56" s="1489">
        <v>8.7486853715243049E-2</v>
      </c>
      <c r="CO56" s="1489">
        <v>8.5353028014871282E-2</v>
      </c>
      <c r="CP56" s="1490">
        <v>8.3271246843776875E-2</v>
      </c>
      <c r="CQ56" s="1488" t="s">
        <v>1790</v>
      </c>
      <c r="CR56" s="1488" t="s">
        <v>1790</v>
      </c>
      <c r="CS56" s="1488" t="s">
        <v>1790</v>
      </c>
      <c r="CT56" s="1488" t="s">
        <v>1790</v>
      </c>
      <c r="CU56" s="1488" t="s">
        <v>1790</v>
      </c>
      <c r="CV56" s="1488" t="s">
        <v>1790</v>
      </c>
      <c r="CW56" s="1488" t="s">
        <v>1790</v>
      </c>
      <c r="CX56" s="1488" t="s">
        <v>1790</v>
      </c>
      <c r="CY56" s="1488" t="s">
        <v>1790</v>
      </c>
      <c r="CZ56" s="1488" t="s">
        <v>1790</v>
      </c>
      <c r="DA56" s="1488" t="s">
        <v>1790</v>
      </c>
      <c r="DB56" s="1488" t="s">
        <v>1790</v>
      </c>
      <c r="DC56" s="1488" t="s">
        <v>1790</v>
      </c>
      <c r="DD56" s="1488" t="s">
        <v>1790</v>
      </c>
      <c r="DE56" s="1488" t="s">
        <v>1790</v>
      </c>
      <c r="DF56" s="1488" t="s">
        <v>1790</v>
      </c>
      <c r="DG56" s="1488" t="s">
        <v>1790</v>
      </c>
      <c r="DH56" s="1488" t="s">
        <v>1790</v>
      </c>
      <c r="DI56" s="1488" t="s">
        <v>1790</v>
      </c>
      <c r="DJ56" s="1488" t="s">
        <v>1790</v>
      </c>
      <c r="DK56" s="1488" t="s">
        <v>1790</v>
      </c>
      <c r="DL56" s="1488" t="s">
        <v>1790</v>
      </c>
      <c r="DM56" s="1488" t="s">
        <v>1790</v>
      </c>
      <c r="DN56" s="1488" t="s">
        <v>1790</v>
      </c>
      <c r="DO56" s="1488" t="s">
        <v>1790</v>
      </c>
      <c r="DP56" s="1488" t="s">
        <v>1790</v>
      </c>
      <c r="DQ56" s="1488" t="s">
        <v>1790</v>
      </c>
      <c r="DR56" s="1488" t="s">
        <v>1790</v>
      </c>
      <c r="DS56" s="1488" t="s">
        <v>1790</v>
      </c>
      <c r="DT56" s="1233" t="s">
        <v>1790</v>
      </c>
      <c r="DU56" s="1233" t="s">
        <v>1790</v>
      </c>
      <c r="DV56" s="1233" t="s">
        <v>1790</v>
      </c>
      <c r="DW56" s="1233" t="s">
        <v>1790</v>
      </c>
      <c r="DX56" s="1233" t="s">
        <v>1790</v>
      </c>
      <c r="DY56" s="1233" t="s">
        <v>1790</v>
      </c>
    </row>
    <row r="57" spans="2:129" x14ac:dyDescent="0.25">
      <c r="B57" s="1740"/>
      <c r="C57" s="1485" t="s">
        <v>1591</v>
      </c>
      <c r="D57" s="1425" t="s">
        <v>1684</v>
      </c>
      <c r="E57" s="1267" t="s">
        <v>810</v>
      </c>
      <c r="F57" s="1424" t="s">
        <v>811</v>
      </c>
      <c r="G57" s="1424" t="s">
        <v>1790</v>
      </c>
      <c r="H57" s="1425" t="s">
        <v>812</v>
      </c>
      <c r="I57" s="1460" t="s">
        <v>1790</v>
      </c>
      <c r="J57" s="1461" t="s">
        <v>1790</v>
      </c>
      <c r="K57" s="1461" t="s">
        <v>1790</v>
      </c>
      <c r="L57" s="1461" t="s">
        <v>1790</v>
      </c>
      <c r="M57" s="1461" t="s">
        <v>1790</v>
      </c>
      <c r="N57" s="1489" t="s">
        <v>1790</v>
      </c>
      <c r="O57" s="1489" t="s">
        <v>1790</v>
      </c>
      <c r="P57" s="1489" t="s">
        <v>1790</v>
      </c>
      <c r="Q57" s="1489" t="s">
        <v>1790</v>
      </c>
      <c r="R57" s="1489" t="s">
        <v>1790</v>
      </c>
      <c r="S57" s="1489" t="s">
        <v>1790</v>
      </c>
      <c r="T57" s="1489" t="s">
        <v>1790</v>
      </c>
      <c r="U57" s="1489" t="s">
        <v>1790</v>
      </c>
      <c r="V57" s="1489" t="s">
        <v>1790</v>
      </c>
      <c r="W57" s="1489" t="s">
        <v>1790</v>
      </c>
      <c r="X57" s="1489" t="s">
        <v>1790</v>
      </c>
      <c r="Y57" s="1489" t="s">
        <v>1790</v>
      </c>
      <c r="Z57" s="1489" t="s">
        <v>1790</v>
      </c>
      <c r="AA57" s="1489" t="s">
        <v>1790</v>
      </c>
      <c r="AB57" s="1489" t="s">
        <v>1790</v>
      </c>
      <c r="AC57" s="1489" t="s">
        <v>1790</v>
      </c>
      <c r="AD57" s="1489" t="s">
        <v>1790</v>
      </c>
      <c r="AE57" s="1489" t="s">
        <v>1790</v>
      </c>
      <c r="AF57" s="1489" t="s">
        <v>1790</v>
      </c>
      <c r="AG57" s="1489" t="s">
        <v>1790</v>
      </c>
      <c r="AH57" s="1489" t="s">
        <v>1790</v>
      </c>
      <c r="AI57" s="1489" t="s">
        <v>1790</v>
      </c>
      <c r="AJ57" s="1489" t="s">
        <v>1790</v>
      </c>
      <c r="AK57" s="1489" t="s">
        <v>1790</v>
      </c>
      <c r="AL57" s="1489" t="s">
        <v>1790</v>
      </c>
      <c r="AM57" s="1489" t="s">
        <v>1790</v>
      </c>
      <c r="AN57" s="1489" t="s">
        <v>1790</v>
      </c>
      <c r="AO57" s="1489" t="s">
        <v>1790</v>
      </c>
      <c r="AP57" s="1489" t="s">
        <v>1790</v>
      </c>
      <c r="AQ57" s="1489" t="s">
        <v>1790</v>
      </c>
      <c r="AR57" s="1489" t="s">
        <v>1790</v>
      </c>
      <c r="AS57" s="1489" t="s">
        <v>1790</v>
      </c>
      <c r="AT57" s="1489" t="s">
        <v>1790</v>
      </c>
      <c r="AU57" s="1489" t="s">
        <v>1790</v>
      </c>
      <c r="AV57" s="1489" t="s">
        <v>1790</v>
      </c>
      <c r="AW57" s="1489" t="s">
        <v>1790</v>
      </c>
      <c r="AX57" s="1489" t="s">
        <v>1790</v>
      </c>
      <c r="AY57" s="1489" t="s">
        <v>1790</v>
      </c>
      <c r="AZ57" s="1489" t="s">
        <v>1790</v>
      </c>
      <c r="BA57" s="1489" t="s">
        <v>1790</v>
      </c>
      <c r="BB57" s="1489" t="s">
        <v>1790</v>
      </c>
      <c r="BC57" s="1489" t="s">
        <v>1790</v>
      </c>
      <c r="BD57" s="1489" t="s">
        <v>1790</v>
      </c>
      <c r="BE57" s="1489" t="s">
        <v>1790</v>
      </c>
      <c r="BF57" s="1489" t="s">
        <v>1790</v>
      </c>
      <c r="BG57" s="1489" t="s">
        <v>1790</v>
      </c>
      <c r="BH57" s="1489" t="s">
        <v>1790</v>
      </c>
      <c r="BI57" s="1489" t="s">
        <v>1790</v>
      </c>
      <c r="BJ57" s="1489" t="s">
        <v>1790</v>
      </c>
      <c r="BK57" s="1489" t="s">
        <v>1790</v>
      </c>
      <c r="BL57" s="1489" t="s">
        <v>1790</v>
      </c>
      <c r="BM57" s="1489" t="s">
        <v>1790</v>
      </c>
      <c r="BN57" s="1489" t="s">
        <v>1790</v>
      </c>
      <c r="BO57" s="1489" t="s">
        <v>1790</v>
      </c>
      <c r="BP57" s="1489" t="s">
        <v>1790</v>
      </c>
      <c r="BQ57" s="1489" t="s">
        <v>1790</v>
      </c>
      <c r="BR57" s="1489" t="s">
        <v>1790</v>
      </c>
      <c r="BS57" s="1489" t="s">
        <v>1790</v>
      </c>
      <c r="BT57" s="1489" t="s">
        <v>1790</v>
      </c>
      <c r="BU57" s="1489" t="s">
        <v>1790</v>
      </c>
      <c r="BV57" s="1489" t="s">
        <v>1790</v>
      </c>
      <c r="BW57" s="1489" t="s">
        <v>1790</v>
      </c>
      <c r="BX57" s="1489" t="s">
        <v>1790</v>
      </c>
      <c r="BY57" s="1489" t="s">
        <v>1790</v>
      </c>
      <c r="BZ57" s="1489" t="s">
        <v>1790</v>
      </c>
      <c r="CA57" s="1489" t="s">
        <v>1790</v>
      </c>
      <c r="CB57" s="1489" t="s">
        <v>1790</v>
      </c>
      <c r="CC57" s="1489" t="s">
        <v>1790</v>
      </c>
      <c r="CD57" s="1489" t="s">
        <v>1790</v>
      </c>
      <c r="CE57" s="1489" t="s">
        <v>1790</v>
      </c>
      <c r="CF57" s="1489" t="s">
        <v>1790</v>
      </c>
      <c r="CG57" s="1489" t="s">
        <v>1790</v>
      </c>
      <c r="CH57" s="1489" t="s">
        <v>1790</v>
      </c>
      <c r="CI57" s="1489" t="s">
        <v>1790</v>
      </c>
      <c r="CJ57" s="1489" t="s">
        <v>1790</v>
      </c>
      <c r="CK57" s="1489" t="s">
        <v>1790</v>
      </c>
      <c r="CL57" s="1489" t="s">
        <v>1790</v>
      </c>
      <c r="CM57" s="1489" t="s">
        <v>1790</v>
      </c>
      <c r="CN57" s="1489" t="s">
        <v>1790</v>
      </c>
      <c r="CO57" s="1489" t="s">
        <v>1790</v>
      </c>
      <c r="CP57" s="1490" t="s">
        <v>1790</v>
      </c>
      <c r="CQ57" s="1488" t="s">
        <v>1790</v>
      </c>
      <c r="CR57" s="1488" t="s">
        <v>1790</v>
      </c>
      <c r="CS57" s="1488" t="s">
        <v>1790</v>
      </c>
      <c r="CT57" s="1488" t="s">
        <v>1790</v>
      </c>
      <c r="CU57" s="1488" t="s">
        <v>1790</v>
      </c>
      <c r="CV57" s="1488" t="s">
        <v>1790</v>
      </c>
      <c r="CW57" s="1488" t="s">
        <v>1790</v>
      </c>
      <c r="CX57" s="1488" t="s">
        <v>1790</v>
      </c>
      <c r="CY57" s="1488" t="s">
        <v>1790</v>
      </c>
      <c r="CZ57" s="1488" t="s">
        <v>1790</v>
      </c>
      <c r="DA57" s="1488" t="s">
        <v>1790</v>
      </c>
      <c r="DB57" s="1488" t="s">
        <v>1790</v>
      </c>
      <c r="DC57" s="1488" t="s">
        <v>1790</v>
      </c>
      <c r="DD57" s="1488" t="s">
        <v>1790</v>
      </c>
      <c r="DE57" s="1488" t="s">
        <v>1790</v>
      </c>
      <c r="DF57" s="1488" t="s">
        <v>1790</v>
      </c>
      <c r="DG57" s="1488" t="s">
        <v>1790</v>
      </c>
      <c r="DH57" s="1488" t="s">
        <v>1790</v>
      </c>
      <c r="DI57" s="1488" t="s">
        <v>1790</v>
      </c>
      <c r="DJ57" s="1488" t="s">
        <v>1790</v>
      </c>
      <c r="DK57" s="1488" t="s">
        <v>1790</v>
      </c>
      <c r="DL57" s="1488" t="s">
        <v>1790</v>
      </c>
      <c r="DM57" s="1488" t="s">
        <v>1790</v>
      </c>
      <c r="DN57" s="1488" t="s">
        <v>1790</v>
      </c>
      <c r="DO57" s="1488" t="s">
        <v>1790</v>
      </c>
      <c r="DP57" s="1488" t="s">
        <v>1790</v>
      </c>
      <c r="DQ57" s="1488" t="s">
        <v>1790</v>
      </c>
      <c r="DR57" s="1488" t="s">
        <v>1790</v>
      </c>
      <c r="DS57" s="1488" t="s">
        <v>1790</v>
      </c>
      <c r="DT57" s="1233" t="s">
        <v>1790</v>
      </c>
      <c r="DU57" s="1233" t="s">
        <v>1790</v>
      </c>
      <c r="DV57" s="1233" t="s">
        <v>1790</v>
      </c>
      <c r="DW57" s="1233" t="s">
        <v>1790</v>
      </c>
      <c r="DX57" s="1233" t="s">
        <v>1790</v>
      </c>
      <c r="DY57" s="1233" t="s">
        <v>1790</v>
      </c>
    </row>
    <row r="58" spans="2:129" x14ac:dyDescent="0.25">
      <c r="B58" s="1740"/>
      <c r="C58" s="1485" t="s">
        <v>1591</v>
      </c>
      <c r="D58" s="1425" t="s">
        <v>1684</v>
      </c>
      <c r="E58" s="1267" t="s">
        <v>810</v>
      </c>
      <c r="F58" s="1424" t="s">
        <v>813</v>
      </c>
      <c r="G58" s="1424" t="s">
        <v>1790</v>
      </c>
      <c r="H58" s="1425" t="s">
        <v>812</v>
      </c>
      <c r="I58" s="1460" t="s">
        <v>1790</v>
      </c>
      <c r="J58" s="1461" t="s">
        <v>1790</v>
      </c>
      <c r="K58" s="1461" t="s">
        <v>1790</v>
      </c>
      <c r="L58" s="1461" t="s">
        <v>1790</v>
      </c>
      <c r="M58" s="1461" t="s">
        <v>1790</v>
      </c>
      <c r="N58" s="1489" t="s">
        <v>1790</v>
      </c>
      <c r="O58" s="1489" t="s">
        <v>1790</v>
      </c>
      <c r="P58" s="1489" t="s">
        <v>1790</v>
      </c>
      <c r="Q58" s="1489" t="s">
        <v>1790</v>
      </c>
      <c r="R58" s="1489" t="s">
        <v>1790</v>
      </c>
      <c r="S58" s="1489" t="s">
        <v>1790</v>
      </c>
      <c r="T58" s="1489" t="s">
        <v>1790</v>
      </c>
      <c r="U58" s="1489" t="s">
        <v>1790</v>
      </c>
      <c r="V58" s="1489" t="s">
        <v>1790</v>
      </c>
      <c r="W58" s="1489" t="s">
        <v>1790</v>
      </c>
      <c r="X58" s="1489" t="s">
        <v>1790</v>
      </c>
      <c r="Y58" s="1489" t="s">
        <v>1790</v>
      </c>
      <c r="Z58" s="1489" t="s">
        <v>1790</v>
      </c>
      <c r="AA58" s="1489" t="s">
        <v>1790</v>
      </c>
      <c r="AB58" s="1489" t="s">
        <v>1790</v>
      </c>
      <c r="AC58" s="1489" t="s">
        <v>1790</v>
      </c>
      <c r="AD58" s="1489" t="s">
        <v>1790</v>
      </c>
      <c r="AE58" s="1489" t="s">
        <v>1790</v>
      </c>
      <c r="AF58" s="1489" t="s">
        <v>1790</v>
      </c>
      <c r="AG58" s="1489" t="s">
        <v>1790</v>
      </c>
      <c r="AH58" s="1489" t="s">
        <v>1790</v>
      </c>
      <c r="AI58" s="1489" t="s">
        <v>1790</v>
      </c>
      <c r="AJ58" s="1489" t="s">
        <v>1790</v>
      </c>
      <c r="AK58" s="1489" t="s">
        <v>1790</v>
      </c>
      <c r="AL58" s="1489" t="s">
        <v>1790</v>
      </c>
      <c r="AM58" s="1489" t="s">
        <v>1790</v>
      </c>
      <c r="AN58" s="1489" t="s">
        <v>1790</v>
      </c>
      <c r="AO58" s="1489" t="s">
        <v>1790</v>
      </c>
      <c r="AP58" s="1489" t="s">
        <v>1790</v>
      </c>
      <c r="AQ58" s="1489" t="s">
        <v>1790</v>
      </c>
      <c r="AR58" s="1489" t="s">
        <v>1790</v>
      </c>
      <c r="AS58" s="1489" t="s">
        <v>1790</v>
      </c>
      <c r="AT58" s="1489" t="s">
        <v>1790</v>
      </c>
      <c r="AU58" s="1489" t="s">
        <v>1790</v>
      </c>
      <c r="AV58" s="1489" t="s">
        <v>1790</v>
      </c>
      <c r="AW58" s="1489" t="s">
        <v>1790</v>
      </c>
      <c r="AX58" s="1489" t="s">
        <v>1790</v>
      </c>
      <c r="AY58" s="1489" t="s">
        <v>1790</v>
      </c>
      <c r="AZ58" s="1489" t="s">
        <v>1790</v>
      </c>
      <c r="BA58" s="1489" t="s">
        <v>1790</v>
      </c>
      <c r="BB58" s="1489" t="s">
        <v>1790</v>
      </c>
      <c r="BC58" s="1489" t="s">
        <v>1790</v>
      </c>
      <c r="BD58" s="1489" t="s">
        <v>1790</v>
      </c>
      <c r="BE58" s="1489" t="s">
        <v>1790</v>
      </c>
      <c r="BF58" s="1489" t="s">
        <v>1790</v>
      </c>
      <c r="BG58" s="1489" t="s">
        <v>1790</v>
      </c>
      <c r="BH58" s="1489" t="s">
        <v>1790</v>
      </c>
      <c r="BI58" s="1489" t="s">
        <v>1790</v>
      </c>
      <c r="BJ58" s="1489" t="s">
        <v>1790</v>
      </c>
      <c r="BK58" s="1489" t="s">
        <v>1790</v>
      </c>
      <c r="BL58" s="1489" t="s">
        <v>1790</v>
      </c>
      <c r="BM58" s="1489" t="s">
        <v>1790</v>
      </c>
      <c r="BN58" s="1489" t="s">
        <v>1790</v>
      </c>
      <c r="BO58" s="1489" t="s">
        <v>1790</v>
      </c>
      <c r="BP58" s="1489" t="s">
        <v>1790</v>
      </c>
      <c r="BQ58" s="1489" t="s">
        <v>1790</v>
      </c>
      <c r="BR58" s="1489" t="s">
        <v>1790</v>
      </c>
      <c r="BS58" s="1489" t="s">
        <v>1790</v>
      </c>
      <c r="BT58" s="1489" t="s">
        <v>1790</v>
      </c>
      <c r="BU58" s="1489" t="s">
        <v>1790</v>
      </c>
      <c r="BV58" s="1489" t="s">
        <v>1790</v>
      </c>
      <c r="BW58" s="1489" t="s">
        <v>1790</v>
      </c>
      <c r="BX58" s="1489" t="s">
        <v>1790</v>
      </c>
      <c r="BY58" s="1489" t="s">
        <v>1790</v>
      </c>
      <c r="BZ58" s="1489" t="s">
        <v>1790</v>
      </c>
      <c r="CA58" s="1489" t="s">
        <v>1790</v>
      </c>
      <c r="CB58" s="1489" t="s">
        <v>1790</v>
      </c>
      <c r="CC58" s="1489" t="s">
        <v>1790</v>
      </c>
      <c r="CD58" s="1489" t="s">
        <v>1790</v>
      </c>
      <c r="CE58" s="1489" t="s">
        <v>1790</v>
      </c>
      <c r="CF58" s="1489" t="s">
        <v>1790</v>
      </c>
      <c r="CG58" s="1489" t="s">
        <v>1790</v>
      </c>
      <c r="CH58" s="1489" t="s">
        <v>1790</v>
      </c>
      <c r="CI58" s="1489" t="s">
        <v>1790</v>
      </c>
      <c r="CJ58" s="1489" t="s">
        <v>1790</v>
      </c>
      <c r="CK58" s="1489" t="s">
        <v>1790</v>
      </c>
      <c r="CL58" s="1489" t="s">
        <v>1790</v>
      </c>
      <c r="CM58" s="1489" t="s">
        <v>1790</v>
      </c>
      <c r="CN58" s="1489" t="s">
        <v>1790</v>
      </c>
      <c r="CO58" s="1489" t="s">
        <v>1790</v>
      </c>
      <c r="CP58" s="1490" t="s">
        <v>1790</v>
      </c>
      <c r="CQ58" s="1488" t="s">
        <v>1790</v>
      </c>
      <c r="CR58" s="1488" t="s">
        <v>1790</v>
      </c>
      <c r="CS58" s="1488" t="s">
        <v>1790</v>
      </c>
      <c r="CT58" s="1488" t="s">
        <v>1790</v>
      </c>
      <c r="CU58" s="1488" t="s">
        <v>1790</v>
      </c>
      <c r="CV58" s="1488" t="s">
        <v>1790</v>
      </c>
      <c r="CW58" s="1488" t="s">
        <v>1790</v>
      </c>
      <c r="CX58" s="1488" t="s">
        <v>1790</v>
      </c>
      <c r="CY58" s="1488" t="s">
        <v>1790</v>
      </c>
      <c r="CZ58" s="1488" t="s">
        <v>1790</v>
      </c>
      <c r="DA58" s="1488" t="s">
        <v>1790</v>
      </c>
      <c r="DB58" s="1488" t="s">
        <v>1790</v>
      </c>
      <c r="DC58" s="1488" t="s">
        <v>1790</v>
      </c>
      <c r="DD58" s="1488" t="s">
        <v>1790</v>
      </c>
      <c r="DE58" s="1488" t="s">
        <v>1790</v>
      </c>
      <c r="DF58" s="1488" t="s">
        <v>1790</v>
      </c>
      <c r="DG58" s="1488" t="s">
        <v>1790</v>
      </c>
      <c r="DH58" s="1488" t="s">
        <v>1790</v>
      </c>
      <c r="DI58" s="1488" t="s">
        <v>1790</v>
      </c>
      <c r="DJ58" s="1488" t="s">
        <v>1790</v>
      </c>
      <c r="DK58" s="1488" t="s">
        <v>1790</v>
      </c>
      <c r="DL58" s="1488" t="s">
        <v>1790</v>
      </c>
      <c r="DM58" s="1488" t="s">
        <v>1790</v>
      </c>
      <c r="DN58" s="1488" t="s">
        <v>1790</v>
      </c>
      <c r="DO58" s="1488" t="s">
        <v>1790</v>
      </c>
      <c r="DP58" s="1488" t="s">
        <v>1790</v>
      </c>
      <c r="DQ58" s="1488" t="s">
        <v>1790</v>
      </c>
      <c r="DR58" s="1488" t="s">
        <v>1790</v>
      </c>
      <c r="DS58" s="1488" t="s">
        <v>1790</v>
      </c>
      <c r="DT58" s="1233" t="s">
        <v>1790</v>
      </c>
      <c r="DU58" s="1233" t="s">
        <v>1790</v>
      </c>
      <c r="DV58" s="1233" t="s">
        <v>1790</v>
      </c>
      <c r="DW58" s="1233" t="s">
        <v>1790</v>
      </c>
      <c r="DX58" s="1233" t="s">
        <v>1790</v>
      </c>
      <c r="DY58" s="1233" t="s">
        <v>1790</v>
      </c>
    </row>
    <row r="59" spans="2:129" ht="14.4" thickBot="1" x14ac:dyDescent="0.3">
      <c r="B59" s="1740"/>
      <c r="C59" s="1485" t="s">
        <v>1591</v>
      </c>
      <c r="D59" s="1425" t="s">
        <v>1684</v>
      </c>
      <c r="E59" s="1267" t="s">
        <v>814</v>
      </c>
      <c r="F59" s="1424" t="s">
        <v>1790</v>
      </c>
      <c r="G59" s="1424" t="s">
        <v>1790</v>
      </c>
      <c r="H59" s="1425" t="s">
        <v>84</v>
      </c>
      <c r="I59" s="1460" t="s">
        <v>1790</v>
      </c>
      <c r="J59" s="1461" t="s">
        <v>1790</v>
      </c>
      <c r="K59" s="1461" t="s">
        <v>1790</v>
      </c>
      <c r="L59" s="1461" t="s">
        <v>1790</v>
      </c>
      <c r="M59" s="1461" t="s">
        <v>1790</v>
      </c>
      <c r="N59" s="1489" t="s">
        <v>1790</v>
      </c>
      <c r="O59" s="1489" t="s">
        <v>1790</v>
      </c>
      <c r="P59" s="1489" t="s">
        <v>1790</v>
      </c>
      <c r="Q59" s="1489" t="s">
        <v>1790</v>
      </c>
      <c r="R59" s="1489" t="s">
        <v>1790</v>
      </c>
      <c r="S59" s="1489" t="s">
        <v>1790</v>
      </c>
      <c r="T59" s="1489" t="s">
        <v>1790</v>
      </c>
      <c r="U59" s="1489" t="s">
        <v>1790</v>
      </c>
      <c r="V59" s="1489" t="s">
        <v>1790</v>
      </c>
      <c r="W59" s="1489" t="s">
        <v>1790</v>
      </c>
      <c r="X59" s="1489" t="s">
        <v>1790</v>
      </c>
      <c r="Y59" s="1489" t="s">
        <v>1790</v>
      </c>
      <c r="Z59" s="1489" t="s">
        <v>1790</v>
      </c>
      <c r="AA59" s="1489" t="s">
        <v>1790</v>
      </c>
      <c r="AB59" s="1489" t="s">
        <v>1790</v>
      </c>
      <c r="AC59" s="1489" t="s">
        <v>1790</v>
      </c>
      <c r="AD59" s="1489" t="s">
        <v>1790</v>
      </c>
      <c r="AE59" s="1489" t="s">
        <v>1790</v>
      </c>
      <c r="AF59" s="1489" t="s">
        <v>1790</v>
      </c>
      <c r="AG59" s="1489" t="s">
        <v>1790</v>
      </c>
      <c r="AH59" s="1489" t="s">
        <v>1790</v>
      </c>
      <c r="AI59" s="1489" t="s">
        <v>1790</v>
      </c>
      <c r="AJ59" s="1489" t="s">
        <v>1790</v>
      </c>
      <c r="AK59" s="1489" t="s">
        <v>1790</v>
      </c>
      <c r="AL59" s="1489" t="s">
        <v>1790</v>
      </c>
      <c r="AM59" s="1489" t="s">
        <v>1790</v>
      </c>
      <c r="AN59" s="1489" t="s">
        <v>1790</v>
      </c>
      <c r="AO59" s="1489" t="s">
        <v>1790</v>
      </c>
      <c r="AP59" s="1489" t="s">
        <v>1790</v>
      </c>
      <c r="AQ59" s="1489" t="s">
        <v>1790</v>
      </c>
      <c r="AR59" s="1489" t="s">
        <v>1790</v>
      </c>
      <c r="AS59" s="1489" t="s">
        <v>1790</v>
      </c>
      <c r="AT59" s="1489" t="s">
        <v>1790</v>
      </c>
      <c r="AU59" s="1489" t="s">
        <v>1790</v>
      </c>
      <c r="AV59" s="1489" t="s">
        <v>1790</v>
      </c>
      <c r="AW59" s="1489" t="s">
        <v>1790</v>
      </c>
      <c r="AX59" s="1489" t="s">
        <v>1790</v>
      </c>
      <c r="AY59" s="1489" t="s">
        <v>1790</v>
      </c>
      <c r="AZ59" s="1489" t="s">
        <v>1790</v>
      </c>
      <c r="BA59" s="1489" t="s">
        <v>1790</v>
      </c>
      <c r="BB59" s="1489" t="s">
        <v>1790</v>
      </c>
      <c r="BC59" s="1489" t="s">
        <v>1790</v>
      </c>
      <c r="BD59" s="1489" t="s">
        <v>1790</v>
      </c>
      <c r="BE59" s="1489" t="s">
        <v>1790</v>
      </c>
      <c r="BF59" s="1489" t="s">
        <v>1790</v>
      </c>
      <c r="BG59" s="1489" t="s">
        <v>1790</v>
      </c>
      <c r="BH59" s="1489" t="s">
        <v>1790</v>
      </c>
      <c r="BI59" s="1489" t="s">
        <v>1790</v>
      </c>
      <c r="BJ59" s="1489" t="s">
        <v>1790</v>
      </c>
      <c r="BK59" s="1489" t="s">
        <v>1790</v>
      </c>
      <c r="BL59" s="1489" t="s">
        <v>1790</v>
      </c>
      <c r="BM59" s="1489" t="s">
        <v>1790</v>
      </c>
      <c r="BN59" s="1489" t="s">
        <v>1790</v>
      </c>
      <c r="BO59" s="1489" t="s">
        <v>1790</v>
      </c>
      <c r="BP59" s="1489" t="s">
        <v>1790</v>
      </c>
      <c r="BQ59" s="1489" t="s">
        <v>1790</v>
      </c>
      <c r="BR59" s="1489" t="s">
        <v>1790</v>
      </c>
      <c r="BS59" s="1489" t="s">
        <v>1790</v>
      </c>
      <c r="BT59" s="1489" t="s">
        <v>1790</v>
      </c>
      <c r="BU59" s="1489" t="s">
        <v>1790</v>
      </c>
      <c r="BV59" s="1489" t="s">
        <v>1790</v>
      </c>
      <c r="BW59" s="1489" t="s">
        <v>1790</v>
      </c>
      <c r="BX59" s="1489" t="s">
        <v>1790</v>
      </c>
      <c r="BY59" s="1489" t="s">
        <v>1790</v>
      </c>
      <c r="BZ59" s="1489" t="s">
        <v>1790</v>
      </c>
      <c r="CA59" s="1489" t="s">
        <v>1790</v>
      </c>
      <c r="CB59" s="1489" t="s">
        <v>1790</v>
      </c>
      <c r="CC59" s="1489" t="s">
        <v>1790</v>
      </c>
      <c r="CD59" s="1489" t="s">
        <v>1790</v>
      </c>
      <c r="CE59" s="1489" t="s">
        <v>1790</v>
      </c>
      <c r="CF59" s="1489" t="s">
        <v>1790</v>
      </c>
      <c r="CG59" s="1489" t="s">
        <v>1790</v>
      </c>
      <c r="CH59" s="1489" t="s">
        <v>1790</v>
      </c>
      <c r="CI59" s="1489" t="s">
        <v>1790</v>
      </c>
      <c r="CJ59" s="1489" t="s">
        <v>1790</v>
      </c>
      <c r="CK59" s="1489" t="s">
        <v>1790</v>
      </c>
      <c r="CL59" s="1489" t="s">
        <v>1790</v>
      </c>
      <c r="CM59" s="1489" t="s">
        <v>1790</v>
      </c>
      <c r="CN59" s="1489" t="s">
        <v>1790</v>
      </c>
      <c r="CO59" s="1489" t="s">
        <v>1790</v>
      </c>
      <c r="CP59" s="1490" t="s">
        <v>1790</v>
      </c>
      <c r="CQ59" s="1488" t="s">
        <v>1790</v>
      </c>
      <c r="CR59" s="1488" t="s">
        <v>1790</v>
      </c>
      <c r="CS59" s="1488" t="s">
        <v>1790</v>
      </c>
      <c r="CT59" s="1488" t="s">
        <v>1790</v>
      </c>
      <c r="CU59" s="1488" t="s">
        <v>1790</v>
      </c>
      <c r="CV59" s="1488" t="s">
        <v>1790</v>
      </c>
      <c r="CW59" s="1488" t="s">
        <v>1790</v>
      </c>
      <c r="CX59" s="1488" t="s">
        <v>1790</v>
      </c>
      <c r="CY59" s="1488" t="s">
        <v>1790</v>
      </c>
      <c r="CZ59" s="1488" t="s">
        <v>1790</v>
      </c>
      <c r="DA59" s="1488" t="s">
        <v>1790</v>
      </c>
      <c r="DB59" s="1488" t="s">
        <v>1790</v>
      </c>
      <c r="DC59" s="1488" t="s">
        <v>1790</v>
      </c>
      <c r="DD59" s="1488" t="s">
        <v>1790</v>
      </c>
      <c r="DE59" s="1488" t="s">
        <v>1790</v>
      </c>
      <c r="DF59" s="1488" t="s">
        <v>1790</v>
      </c>
      <c r="DG59" s="1488" t="s">
        <v>1790</v>
      </c>
      <c r="DH59" s="1488" t="s">
        <v>1790</v>
      </c>
      <c r="DI59" s="1488" t="s">
        <v>1790</v>
      </c>
      <c r="DJ59" s="1488" t="s">
        <v>1790</v>
      </c>
      <c r="DK59" s="1488" t="s">
        <v>1790</v>
      </c>
      <c r="DL59" s="1488" t="s">
        <v>1790</v>
      </c>
      <c r="DM59" s="1488" t="s">
        <v>1790</v>
      </c>
      <c r="DN59" s="1488" t="s">
        <v>1790</v>
      </c>
      <c r="DO59" s="1488" t="s">
        <v>1790</v>
      </c>
      <c r="DP59" s="1488" t="s">
        <v>1790</v>
      </c>
      <c r="DQ59" s="1488" t="s">
        <v>1790</v>
      </c>
      <c r="DR59" s="1488" t="s">
        <v>1790</v>
      </c>
      <c r="DS59" s="1488" t="s">
        <v>1790</v>
      </c>
      <c r="DT59" s="1233" t="s">
        <v>1790</v>
      </c>
      <c r="DU59" s="1233" t="s">
        <v>1790</v>
      </c>
      <c r="DV59" s="1233" t="s">
        <v>1790</v>
      </c>
      <c r="DW59" s="1233" t="s">
        <v>1790</v>
      </c>
      <c r="DX59" s="1233" t="s">
        <v>1790</v>
      </c>
      <c r="DY59" s="1233" t="s">
        <v>1790</v>
      </c>
    </row>
    <row r="60" spans="2:129" ht="14.4" thickBot="1" x14ac:dyDescent="0.3">
      <c r="B60" s="1740"/>
      <c r="C60" s="1485" t="s">
        <v>1591</v>
      </c>
      <c r="D60" s="1425" t="s">
        <v>1684</v>
      </c>
      <c r="E60" s="1267" t="s">
        <v>815</v>
      </c>
      <c r="F60" s="1424" t="s">
        <v>1790</v>
      </c>
      <c r="G60" s="1424" t="s">
        <v>1790</v>
      </c>
      <c r="H60" s="1425" t="s">
        <v>84</v>
      </c>
      <c r="I60" s="1724" t="str">
        <f>IF(SUM(I59:CU59)&lt;&gt;0,SUM(I59:CU59),"")</f>
        <v/>
      </c>
      <c r="J60" s="1725"/>
      <c r="K60" s="1725"/>
      <c r="L60" s="1725"/>
      <c r="M60" s="1726"/>
      <c r="N60" s="1489" t="s">
        <v>1790</v>
      </c>
      <c r="O60" s="1489" t="s">
        <v>1790</v>
      </c>
      <c r="P60" s="1489" t="s">
        <v>1790</v>
      </c>
      <c r="Q60" s="1489" t="s">
        <v>1790</v>
      </c>
      <c r="R60" s="1489" t="s">
        <v>1790</v>
      </c>
      <c r="S60" s="1489" t="s">
        <v>1790</v>
      </c>
      <c r="T60" s="1489" t="s">
        <v>1790</v>
      </c>
      <c r="U60" s="1489" t="s">
        <v>1790</v>
      </c>
      <c r="V60" s="1489" t="s">
        <v>1790</v>
      </c>
      <c r="W60" s="1489" t="s">
        <v>1790</v>
      </c>
      <c r="X60" s="1489" t="s">
        <v>1790</v>
      </c>
      <c r="Y60" s="1489" t="s">
        <v>1790</v>
      </c>
      <c r="Z60" s="1489" t="s">
        <v>1790</v>
      </c>
      <c r="AA60" s="1489" t="s">
        <v>1790</v>
      </c>
      <c r="AB60" s="1489" t="s">
        <v>1790</v>
      </c>
      <c r="AC60" s="1489" t="s">
        <v>1790</v>
      </c>
      <c r="AD60" s="1489" t="s">
        <v>1790</v>
      </c>
      <c r="AE60" s="1489" t="s">
        <v>1790</v>
      </c>
      <c r="AF60" s="1489" t="s">
        <v>1790</v>
      </c>
      <c r="AG60" s="1489" t="s">
        <v>1790</v>
      </c>
      <c r="AH60" s="1489" t="s">
        <v>1790</v>
      </c>
      <c r="AI60" s="1489" t="s">
        <v>1790</v>
      </c>
      <c r="AJ60" s="1489" t="s">
        <v>1790</v>
      </c>
      <c r="AK60" s="1489" t="s">
        <v>1790</v>
      </c>
      <c r="AL60" s="1489" t="s">
        <v>1790</v>
      </c>
      <c r="AM60" s="1489" t="s">
        <v>1790</v>
      </c>
      <c r="AN60" s="1489" t="s">
        <v>1790</v>
      </c>
      <c r="AO60" s="1489" t="s">
        <v>1790</v>
      </c>
      <c r="AP60" s="1489" t="s">
        <v>1790</v>
      </c>
      <c r="AQ60" s="1489" t="s">
        <v>1790</v>
      </c>
      <c r="AR60" s="1489" t="s">
        <v>1790</v>
      </c>
      <c r="AS60" s="1489" t="s">
        <v>1790</v>
      </c>
      <c r="AT60" s="1489" t="s">
        <v>1790</v>
      </c>
      <c r="AU60" s="1489" t="s">
        <v>1790</v>
      </c>
      <c r="AV60" s="1489" t="s">
        <v>1790</v>
      </c>
      <c r="AW60" s="1489" t="s">
        <v>1790</v>
      </c>
      <c r="AX60" s="1489" t="s">
        <v>1790</v>
      </c>
      <c r="AY60" s="1489" t="s">
        <v>1790</v>
      </c>
      <c r="AZ60" s="1489" t="s">
        <v>1790</v>
      </c>
      <c r="BA60" s="1489" t="s">
        <v>1790</v>
      </c>
      <c r="BB60" s="1489" t="s">
        <v>1790</v>
      </c>
      <c r="BC60" s="1489" t="s">
        <v>1790</v>
      </c>
      <c r="BD60" s="1489" t="s">
        <v>1790</v>
      </c>
      <c r="BE60" s="1489" t="s">
        <v>1790</v>
      </c>
      <c r="BF60" s="1489" t="s">
        <v>1790</v>
      </c>
      <c r="BG60" s="1489" t="s">
        <v>1790</v>
      </c>
      <c r="BH60" s="1489" t="s">
        <v>1790</v>
      </c>
      <c r="BI60" s="1489" t="s">
        <v>1790</v>
      </c>
      <c r="BJ60" s="1489" t="s">
        <v>1790</v>
      </c>
      <c r="BK60" s="1489" t="s">
        <v>1790</v>
      </c>
      <c r="BL60" s="1489" t="s">
        <v>1790</v>
      </c>
      <c r="BM60" s="1489" t="s">
        <v>1790</v>
      </c>
      <c r="BN60" s="1489" t="s">
        <v>1790</v>
      </c>
      <c r="BO60" s="1489" t="s">
        <v>1790</v>
      </c>
      <c r="BP60" s="1489" t="s">
        <v>1790</v>
      </c>
      <c r="BQ60" s="1489" t="s">
        <v>1790</v>
      </c>
      <c r="BR60" s="1489" t="s">
        <v>1790</v>
      </c>
      <c r="BS60" s="1489" t="s">
        <v>1790</v>
      </c>
      <c r="BT60" s="1489" t="s">
        <v>1790</v>
      </c>
      <c r="BU60" s="1489" t="s">
        <v>1790</v>
      </c>
      <c r="BV60" s="1489" t="s">
        <v>1790</v>
      </c>
      <c r="BW60" s="1489" t="s">
        <v>1790</v>
      </c>
      <c r="BX60" s="1489" t="s">
        <v>1790</v>
      </c>
      <c r="BY60" s="1489" t="s">
        <v>1790</v>
      </c>
      <c r="BZ60" s="1489" t="s">
        <v>1790</v>
      </c>
      <c r="CA60" s="1489" t="s">
        <v>1790</v>
      </c>
      <c r="CB60" s="1489" t="s">
        <v>1790</v>
      </c>
      <c r="CC60" s="1489" t="s">
        <v>1790</v>
      </c>
      <c r="CD60" s="1489" t="s">
        <v>1790</v>
      </c>
      <c r="CE60" s="1489" t="s">
        <v>1790</v>
      </c>
      <c r="CF60" s="1489" t="s">
        <v>1790</v>
      </c>
      <c r="CG60" s="1489" t="s">
        <v>1790</v>
      </c>
      <c r="CH60" s="1489" t="s">
        <v>1790</v>
      </c>
      <c r="CI60" s="1489" t="s">
        <v>1790</v>
      </c>
      <c r="CJ60" s="1489" t="s">
        <v>1790</v>
      </c>
      <c r="CK60" s="1489" t="s">
        <v>1790</v>
      </c>
      <c r="CL60" s="1489" t="s">
        <v>1790</v>
      </c>
      <c r="CM60" s="1489" t="s">
        <v>1790</v>
      </c>
      <c r="CN60" s="1489" t="s">
        <v>1790</v>
      </c>
      <c r="CO60" s="1489" t="s">
        <v>1790</v>
      </c>
      <c r="CP60" s="1490" t="s">
        <v>1790</v>
      </c>
      <c r="CQ60" s="1488" t="s">
        <v>1790</v>
      </c>
      <c r="CR60" s="1488" t="s">
        <v>1790</v>
      </c>
      <c r="CS60" s="1488" t="s">
        <v>1790</v>
      </c>
      <c r="CT60" s="1488" t="s">
        <v>1790</v>
      </c>
      <c r="CU60" s="1488" t="s">
        <v>1790</v>
      </c>
      <c r="CV60" s="1488" t="s">
        <v>1790</v>
      </c>
      <c r="CW60" s="1488" t="s">
        <v>1790</v>
      </c>
      <c r="CX60" s="1488" t="s">
        <v>1790</v>
      </c>
      <c r="CY60" s="1488" t="s">
        <v>1790</v>
      </c>
      <c r="CZ60" s="1488" t="s">
        <v>1790</v>
      </c>
      <c r="DA60" s="1488" t="s">
        <v>1790</v>
      </c>
      <c r="DB60" s="1488" t="s">
        <v>1790</v>
      </c>
      <c r="DC60" s="1488" t="s">
        <v>1790</v>
      </c>
      <c r="DD60" s="1488" t="s">
        <v>1790</v>
      </c>
      <c r="DE60" s="1488" t="s">
        <v>1790</v>
      </c>
      <c r="DF60" s="1488" t="s">
        <v>1790</v>
      </c>
      <c r="DG60" s="1488" t="s">
        <v>1790</v>
      </c>
      <c r="DH60" s="1488" t="s">
        <v>1790</v>
      </c>
      <c r="DI60" s="1488" t="s">
        <v>1790</v>
      </c>
      <c r="DJ60" s="1488" t="s">
        <v>1790</v>
      </c>
      <c r="DK60" s="1488" t="s">
        <v>1790</v>
      </c>
      <c r="DL60" s="1488" t="s">
        <v>1790</v>
      </c>
      <c r="DM60" s="1488" t="s">
        <v>1790</v>
      </c>
      <c r="DN60" s="1488" t="s">
        <v>1790</v>
      </c>
      <c r="DO60" s="1488" t="s">
        <v>1790</v>
      </c>
      <c r="DP60" s="1488" t="s">
        <v>1790</v>
      </c>
      <c r="DQ60" s="1488" t="s">
        <v>1790</v>
      </c>
      <c r="DR60" s="1488" t="s">
        <v>1790</v>
      </c>
      <c r="DS60" s="1488" t="s">
        <v>1790</v>
      </c>
      <c r="DT60" s="1233" t="s">
        <v>1790</v>
      </c>
      <c r="DU60" s="1233" t="s">
        <v>1790</v>
      </c>
      <c r="DV60" s="1233" t="s">
        <v>1790</v>
      </c>
      <c r="DW60" s="1233" t="s">
        <v>1790</v>
      </c>
      <c r="DX60" s="1233" t="s">
        <v>1790</v>
      </c>
      <c r="DY60" s="1233" t="s">
        <v>1790</v>
      </c>
    </row>
    <row r="61" spans="2:129" x14ac:dyDescent="0.25">
      <c r="B61" s="1740"/>
      <c r="C61" s="1485" t="s">
        <v>2227</v>
      </c>
      <c r="D61" s="1425" t="s">
        <v>2228</v>
      </c>
      <c r="E61" s="1267" t="s">
        <v>810</v>
      </c>
      <c r="F61" s="1424" t="s">
        <v>1790</v>
      </c>
      <c r="G61" s="1424" t="s">
        <v>1790</v>
      </c>
      <c r="H61" s="1425" t="s">
        <v>84</v>
      </c>
      <c r="I61" s="1460" t="s">
        <v>1790</v>
      </c>
      <c r="J61" s="1461" t="s">
        <v>1790</v>
      </c>
      <c r="K61" s="1461" t="s">
        <v>1790</v>
      </c>
      <c r="L61" s="1461" t="s">
        <v>1790</v>
      </c>
      <c r="M61" s="1461" t="s">
        <v>1790</v>
      </c>
      <c r="N61" s="1489" t="s">
        <v>1790</v>
      </c>
      <c r="O61" s="1489" t="s">
        <v>1790</v>
      </c>
      <c r="P61" s="1489">
        <v>2.66456575</v>
      </c>
      <c r="Q61" s="1489">
        <v>2.66456575</v>
      </c>
      <c r="R61" s="1489">
        <v>2.6445657499999999</v>
      </c>
      <c r="S61" s="1489">
        <v>2.6445657499999999</v>
      </c>
      <c r="T61" s="1489">
        <v>2.6445657499999999</v>
      </c>
      <c r="U61" s="1489">
        <v>2.3345707500000001</v>
      </c>
      <c r="V61" s="1489">
        <v>2.3345707500000001</v>
      </c>
      <c r="W61" s="1489">
        <v>2.3345707500000001</v>
      </c>
      <c r="X61" s="1489">
        <v>2.3345707500000001</v>
      </c>
      <c r="Y61" s="1489">
        <v>2.3345707500000001</v>
      </c>
      <c r="Z61" s="1489">
        <v>1.562446</v>
      </c>
      <c r="AA61" s="1489">
        <v>1.562446</v>
      </c>
      <c r="AB61" s="1489">
        <v>1.562446</v>
      </c>
      <c r="AC61" s="1489">
        <v>1.562446</v>
      </c>
      <c r="AD61" s="1489">
        <v>1.562446</v>
      </c>
      <c r="AE61" s="1489">
        <v>1.562446</v>
      </c>
      <c r="AF61" s="1489">
        <v>1.562446</v>
      </c>
      <c r="AG61" s="1489">
        <v>1.562446</v>
      </c>
      <c r="AH61" s="1489">
        <v>1.562446</v>
      </c>
      <c r="AI61" s="1489">
        <v>1.562446</v>
      </c>
      <c r="AJ61" s="1489">
        <v>1.562446</v>
      </c>
      <c r="AK61" s="1489">
        <v>1.562446</v>
      </c>
      <c r="AL61" s="1489">
        <v>1.562446</v>
      </c>
      <c r="AM61" s="1489">
        <v>1.562446</v>
      </c>
      <c r="AN61" s="1489">
        <v>1.562446</v>
      </c>
      <c r="AO61" s="1489">
        <v>1.562446</v>
      </c>
      <c r="AP61" s="1489">
        <v>1.562446</v>
      </c>
      <c r="AQ61" s="1489">
        <v>1.562446</v>
      </c>
      <c r="AR61" s="1489">
        <v>1.562446</v>
      </c>
      <c r="AS61" s="1489">
        <v>1.562446</v>
      </c>
      <c r="AT61" s="1489">
        <v>1.562446</v>
      </c>
      <c r="AU61" s="1489">
        <v>1.562446</v>
      </c>
      <c r="AV61" s="1489">
        <v>1.562446</v>
      </c>
      <c r="AW61" s="1489">
        <v>1.562446</v>
      </c>
      <c r="AX61" s="1489">
        <v>1.562446</v>
      </c>
      <c r="AY61" s="1489">
        <v>1.562446</v>
      </c>
      <c r="AZ61" s="1489">
        <v>1.562446</v>
      </c>
      <c r="BA61" s="1489">
        <v>1.562446</v>
      </c>
      <c r="BB61" s="1489">
        <v>1.562446</v>
      </c>
      <c r="BC61" s="1489">
        <v>1.562446</v>
      </c>
      <c r="BD61" s="1489">
        <v>1.562446</v>
      </c>
      <c r="BE61" s="1489">
        <v>1.562446</v>
      </c>
      <c r="BF61" s="1489">
        <v>1.562446</v>
      </c>
      <c r="BG61" s="1489">
        <v>1.562446</v>
      </c>
      <c r="BH61" s="1489">
        <v>1.562446</v>
      </c>
      <c r="BI61" s="1489">
        <v>1.562446</v>
      </c>
      <c r="BJ61" s="1489">
        <v>1.562446</v>
      </c>
      <c r="BK61" s="1489">
        <v>1.562446</v>
      </c>
      <c r="BL61" s="1489">
        <v>1.562446</v>
      </c>
      <c r="BM61" s="1489">
        <v>1.562446</v>
      </c>
      <c r="BN61" s="1489">
        <v>1.562446</v>
      </c>
      <c r="BO61" s="1489">
        <v>1.562446</v>
      </c>
      <c r="BP61" s="1489">
        <v>1.562446</v>
      </c>
      <c r="BQ61" s="1489">
        <v>1.562446</v>
      </c>
      <c r="BR61" s="1489">
        <v>1.562446</v>
      </c>
      <c r="BS61" s="1489">
        <v>1.562446</v>
      </c>
      <c r="BT61" s="1489">
        <v>1.562446</v>
      </c>
      <c r="BU61" s="1489">
        <v>1.562446</v>
      </c>
      <c r="BV61" s="1489">
        <v>1.562446</v>
      </c>
      <c r="BW61" s="1489">
        <v>1.562446</v>
      </c>
      <c r="BX61" s="1489">
        <v>1.562446</v>
      </c>
      <c r="BY61" s="1489">
        <v>1.562446</v>
      </c>
      <c r="BZ61" s="1489">
        <v>1.562446</v>
      </c>
      <c r="CA61" s="1489">
        <v>1.562446</v>
      </c>
      <c r="CB61" s="1489">
        <v>1.562446</v>
      </c>
      <c r="CC61" s="1489">
        <v>1.562446</v>
      </c>
      <c r="CD61" s="1489">
        <v>1.562446</v>
      </c>
      <c r="CE61" s="1489">
        <v>1.562446</v>
      </c>
      <c r="CF61" s="1489">
        <v>1.562446</v>
      </c>
      <c r="CG61" s="1489">
        <v>1.562446</v>
      </c>
      <c r="CH61" s="1489">
        <v>1.562446</v>
      </c>
      <c r="CI61" s="1489">
        <v>1.562446</v>
      </c>
      <c r="CJ61" s="1489">
        <v>1.562446</v>
      </c>
      <c r="CK61" s="1489">
        <v>1.562446</v>
      </c>
      <c r="CL61" s="1489">
        <v>1.562446</v>
      </c>
      <c r="CM61" s="1489">
        <v>1.562446</v>
      </c>
      <c r="CN61" s="1489">
        <v>1.562446</v>
      </c>
      <c r="CO61" s="1489">
        <v>1.562446</v>
      </c>
      <c r="CP61" s="1490">
        <v>1.562446</v>
      </c>
      <c r="CQ61" s="1488">
        <v>1.562446</v>
      </c>
      <c r="CR61" s="1488" t="s">
        <v>1790</v>
      </c>
      <c r="CS61" s="1488" t="s">
        <v>1790</v>
      </c>
      <c r="CT61" s="1488" t="s">
        <v>1790</v>
      </c>
      <c r="CU61" s="1488" t="s">
        <v>1790</v>
      </c>
      <c r="CV61" s="1488" t="s">
        <v>1790</v>
      </c>
      <c r="CW61" s="1488" t="s">
        <v>1790</v>
      </c>
      <c r="CX61" s="1488" t="s">
        <v>1790</v>
      </c>
      <c r="CY61" s="1488" t="s">
        <v>1790</v>
      </c>
      <c r="CZ61" s="1488" t="s">
        <v>1790</v>
      </c>
      <c r="DA61" s="1488" t="s">
        <v>1790</v>
      </c>
      <c r="DB61" s="1488" t="s">
        <v>1790</v>
      </c>
      <c r="DC61" s="1488" t="s">
        <v>1790</v>
      </c>
      <c r="DD61" s="1488" t="s">
        <v>1790</v>
      </c>
      <c r="DE61" s="1488" t="s">
        <v>1790</v>
      </c>
      <c r="DF61" s="1488" t="s">
        <v>1790</v>
      </c>
      <c r="DG61" s="1488" t="s">
        <v>1790</v>
      </c>
      <c r="DH61" s="1488" t="s">
        <v>1790</v>
      </c>
      <c r="DI61" s="1488" t="s">
        <v>1790</v>
      </c>
      <c r="DJ61" s="1488" t="s">
        <v>1790</v>
      </c>
      <c r="DK61" s="1488" t="s">
        <v>1790</v>
      </c>
      <c r="DL61" s="1488" t="s">
        <v>1790</v>
      </c>
      <c r="DM61" s="1488" t="s">
        <v>1790</v>
      </c>
      <c r="DN61" s="1488" t="s">
        <v>1790</v>
      </c>
      <c r="DO61" s="1488" t="s">
        <v>1790</v>
      </c>
      <c r="DP61" s="1488" t="s">
        <v>1790</v>
      </c>
      <c r="DQ61" s="1488" t="s">
        <v>1790</v>
      </c>
      <c r="DR61" s="1488" t="s">
        <v>1790</v>
      </c>
      <c r="DS61" s="1488" t="s">
        <v>1790</v>
      </c>
      <c r="DT61" s="1233" t="s">
        <v>1790</v>
      </c>
      <c r="DU61" s="1233" t="s">
        <v>1790</v>
      </c>
      <c r="DV61" s="1233" t="s">
        <v>1790</v>
      </c>
      <c r="DW61" s="1233" t="s">
        <v>1790</v>
      </c>
      <c r="DX61" s="1233" t="s">
        <v>1790</v>
      </c>
      <c r="DY61" s="1233" t="s">
        <v>1790</v>
      </c>
    </row>
    <row r="62" spans="2:129" x14ac:dyDescent="0.25">
      <c r="B62" s="1740"/>
      <c r="C62" s="1485" t="s">
        <v>2227</v>
      </c>
      <c r="D62" s="1425" t="s">
        <v>2228</v>
      </c>
      <c r="E62" s="1267" t="s">
        <v>807</v>
      </c>
      <c r="F62" s="1424" t="s">
        <v>1790</v>
      </c>
      <c r="G62" s="1424" t="s">
        <v>1790</v>
      </c>
      <c r="H62" s="1425" t="s">
        <v>84</v>
      </c>
      <c r="I62" s="1460" t="s">
        <v>1790</v>
      </c>
      <c r="J62" s="1461" t="s">
        <v>1790</v>
      </c>
      <c r="K62" s="1461" t="s">
        <v>1790</v>
      </c>
      <c r="L62" s="1461" t="s">
        <v>1790</v>
      </c>
      <c r="M62" s="1461" t="s">
        <v>1790</v>
      </c>
      <c r="N62" s="1489" t="s">
        <v>1790</v>
      </c>
      <c r="O62" s="1489" t="s">
        <v>1790</v>
      </c>
      <c r="P62" s="1489" t="s">
        <v>1790</v>
      </c>
      <c r="Q62" s="1489" t="s">
        <v>1790</v>
      </c>
      <c r="R62" s="1489" t="s">
        <v>1790</v>
      </c>
      <c r="S62" s="1489" t="s">
        <v>1790</v>
      </c>
      <c r="T62" s="1489" t="s">
        <v>1790</v>
      </c>
      <c r="U62" s="1489" t="s">
        <v>1790</v>
      </c>
      <c r="V62" s="1489" t="s">
        <v>1790</v>
      </c>
      <c r="W62" s="1489" t="s">
        <v>1790</v>
      </c>
      <c r="X62" s="1489" t="s">
        <v>1790</v>
      </c>
      <c r="Y62" s="1489" t="s">
        <v>1790</v>
      </c>
      <c r="Z62" s="1489" t="s">
        <v>1790</v>
      </c>
      <c r="AA62" s="1489" t="s">
        <v>1790</v>
      </c>
      <c r="AB62" s="1489" t="s">
        <v>1790</v>
      </c>
      <c r="AC62" s="1489" t="s">
        <v>1790</v>
      </c>
      <c r="AD62" s="1489" t="s">
        <v>1790</v>
      </c>
      <c r="AE62" s="1489" t="s">
        <v>1790</v>
      </c>
      <c r="AF62" s="1489" t="s">
        <v>1790</v>
      </c>
      <c r="AG62" s="1489" t="s">
        <v>1790</v>
      </c>
      <c r="AH62" s="1489" t="s">
        <v>1790</v>
      </c>
      <c r="AI62" s="1489" t="s">
        <v>1790</v>
      </c>
      <c r="AJ62" s="1489" t="s">
        <v>1790</v>
      </c>
      <c r="AK62" s="1489" t="s">
        <v>1790</v>
      </c>
      <c r="AL62" s="1489" t="s">
        <v>1790</v>
      </c>
      <c r="AM62" s="1489" t="s">
        <v>1790</v>
      </c>
      <c r="AN62" s="1489" t="s">
        <v>1790</v>
      </c>
      <c r="AO62" s="1489" t="s">
        <v>1790</v>
      </c>
      <c r="AP62" s="1489" t="s">
        <v>1790</v>
      </c>
      <c r="AQ62" s="1489" t="s">
        <v>1790</v>
      </c>
      <c r="AR62" s="1489" t="s">
        <v>1790</v>
      </c>
      <c r="AS62" s="1489" t="s">
        <v>1790</v>
      </c>
      <c r="AT62" s="1489" t="s">
        <v>1790</v>
      </c>
      <c r="AU62" s="1489" t="s">
        <v>1790</v>
      </c>
      <c r="AV62" s="1489" t="s">
        <v>1790</v>
      </c>
      <c r="AW62" s="1489" t="s">
        <v>1790</v>
      </c>
      <c r="AX62" s="1489" t="s">
        <v>1790</v>
      </c>
      <c r="AY62" s="1489" t="s">
        <v>1790</v>
      </c>
      <c r="AZ62" s="1489" t="s">
        <v>1790</v>
      </c>
      <c r="BA62" s="1489" t="s">
        <v>1790</v>
      </c>
      <c r="BB62" s="1489" t="s">
        <v>1790</v>
      </c>
      <c r="BC62" s="1489" t="s">
        <v>1790</v>
      </c>
      <c r="BD62" s="1489" t="s">
        <v>1790</v>
      </c>
      <c r="BE62" s="1489" t="s">
        <v>1790</v>
      </c>
      <c r="BF62" s="1489" t="s">
        <v>1790</v>
      </c>
      <c r="BG62" s="1489" t="s">
        <v>1790</v>
      </c>
      <c r="BH62" s="1489" t="s">
        <v>1790</v>
      </c>
      <c r="BI62" s="1489" t="s">
        <v>1790</v>
      </c>
      <c r="BJ62" s="1489" t="s">
        <v>1790</v>
      </c>
      <c r="BK62" s="1489" t="s">
        <v>1790</v>
      </c>
      <c r="BL62" s="1489" t="s">
        <v>1790</v>
      </c>
      <c r="BM62" s="1489" t="s">
        <v>1790</v>
      </c>
      <c r="BN62" s="1489" t="s">
        <v>1790</v>
      </c>
      <c r="BO62" s="1489" t="s">
        <v>1790</v>
      </c>
      <c r="BP62" s="1489" t="s">
        <v>1790</v>
      </c>
      <c r="BQ62" s="1489" t="s">
        <v>1790</v>
      </c>
      <c r="BR62" s="1489" t="s">
        <v>1790</v>
      </c>
      <c r="BS62" s="1489" t="s">
        <v>1790</v>
      </c>
      <c r="BT62" s="1489" t="s">
        <v>1790</v>
      </c>
      <c r="BU62" s="1489" t="s">
        <v>1790</v>
      </c>
      <c r="BV62" s="1489" t="s">
        <v>1790</v>
      </c>
      <c r="BW62" s="1489" t="s">
        <v>1790</v>
      </c>
      <c r="BX62" s="1489" t="s">
        <v>1790</v>
      </c>
      <c r="BY62" s="1489" t="s">
        <v>1790</v>
      </c>
      <c r="BZ62" s="1489" t="s">
        <v>1790</v>
      </c>
      <c r="CA62" s="1489" t="s">
        <v>1790</v>
      </c>
      <c r="CB62" s="1489" t="s">
        <v>1790</v>
      </c>
      <c r="CC62" s="1489" t="s">
        <v>1790</v>
      </c>
      <c r="CD62" s="1489" t="s">
        <v>1790</v>
      </c>
      <c r="CE62" s="1489" t="s">
        <v>1790</v>
      </c>
      <c r="CF62" s="1489" t="s">
        <v>1790</v>
      </c>
      <c r="CG62" s="1489" t="s">
        <v>1790</v>
      </c>
      <c r="CH62" s="1489" t="s">
        <v>1790</v>
      </c>
      <c r="CI62" s="1489" t="s">
        <v>1790</v>
      </c>
      <c r="CJ62" s="1489" t="s">
        <v>1790</v>
      </c>
      <c r="CK62" s="1489" t="s">
        <v>1790</v>
      </c>
      <c r="CL62" s="1489" t="s">
        <v>1790</v>
      </c>
      <c r="CM62" s="1489" t="s">
        <v>1790</v>
      </c>
      <c r="CN62" s="1489" t="s">
        <v>1790</v>
      </c>
      <c r="CO62" s="1489" t="s">
        <v>1790</v>
      </c>
      <c r="CP62" s="1490" t="s">
        <v>1790</v>
      </c>
      <c r="CQ62" s="1488" t="s">
        <v>1790</v>
      </c>
      <c r="CR62" s="1488" t="s">
        <v>1790</v>
      </c>
      <c r="CS62" s="1488" t="s">
        <v>1790</v>
      </c>
      <c r="CT62" s="1488" t="s">
        <v>1790</v>
      </c>
      <c r="CU62" s="1488" t="s">
        <v>1790</v>
      </c>
      <c r="CV62" s="1488" t="s">
        <v>1790</v>
      </c>
      <c r="CW62" s="1488" t="s">
        <v>1790</v>
      </c>
      <c r="CX62" s="1488" t="s">
        <v>1790</v>
      </c>
      <c r="CY62" s="1488" t="s">
        <v>1790</v>
      </c>
      <c r="CZ62" s="1488" t="s">
        <v>1790</v>
      </c>
      <c r="DA62" s="1488" t="s">
        <v>1790</v>
      </c>
      <c r="DB62" s="1488" t="s">
        <v>1790</v>
      </c>
      <c r="DC62" s="1488" t="s">
        <v>1790</v>
      </c>
      <c r="DD62" s="1488" t="s">
        <v>1790</v>
      </c>
      <c r="DE62" s="1488" t="s">
        <v>1790</v>
      </c>
      <c r="DF62" s="1488" t="s">
        <v>1790</v>
      </c>
      <c r="DG62" s="1488" t="s">
        <v>1790</v>
      </c>
      <c r="DH62" s="1488" t="s">
        <v>1790</v>
      </c>
      <c r="DI62" s="1488" t="s">
        <v>1790</v>
      </c>
      <c r="DJ62" s="1488" t="s">
        <v>1790</v>
      </c>
      <c r="DK62" s="1488" t="s">
        <v>1790</v>
      </c>
      <c r="DL62" s="1488" t="s">
        <v>1790</v>
      </c>
      <c r="DM62" s="1488" t="s">
        <v>1790</v>
      </c>
      <c r="DN62" s="1488" t="s">
        <v>1790</v>
      </c>
      <c r="DO62" s="1488" t="s">
        <v>1790</v>
      </c>
      <c r="DP62" s="1488" t="s">
        <v>1790</v>
      </c>
      <c r="DQ62" s="1488" t="s">
        <v>1790</v>
      </c>
      <c r="DR62" s="1488" t="s">
        <v>1790</v>
      </c>
      <c r="DS62" s="1488" t="s">
        <v>1790</v>
      </c>
      <c r="DT62" s="1233" t="s">
        <v>1790</v>
      </c>
      <c r="DU62" s="1233" t="s">
        <v>1790</v>
      </c>
      <c r="DV62" s="1233" t="s">
        <v>1790</v>
      </c>
      <c r="DW62" s="1233" t="s">
        <v>1790</v>
      </c>
      <c r="DX62" s="1233" t="s">
        <v>1790</v>
      </c>
      <c r="DY62" s="1233" t="s">
        <v>1790</v>
      </c>
    </row>
    <row r="63" spans="2:129" x14ac:dyDescent="0.25">
      <c r="B63" s="1740"/>
      <c r="C63" s="1485" t="s">
        <v>2227</v>
      </c>
      <c r="D63" s="1425" t="s">
        <v>2228</v>
      </c>
      <c r="E63" s="1267" t="s">
        <v>808</v>
      </c>
      <c r="F63" s="1424" t="s">
        <v>1790</v>
      </c>
      <c r="G63" s="1424" t="s">
        <v>1790</v>
      </c>
      <c r="H63" s="1425" t="s">
        <v>84</v>
      </c>
      <c r="I63" s="1460" t="s">
        <v>1790</v>
      </c>
      <c r="J63" s="1461" t="s">
        <v>1790</v>
      </c>
      <c r="K63" s="1461" t="s">
        <v>1790</v>
      </c>
      <c r="L63" s="1461" t="s">
        <v>1790</v>
      </c>
      <c r="M63" s="1461" t="s">
        <v>1790</v>
      </c>
      <c r="N63" s="1489" t="s">
        <v>1790</v>
      </c>
      <c r="O63" s="1489" t="s">
        <v>1790</v>
      </c>
      <c r="P63" s="1489">
        <v>4.14339974125E-2</v>
      </c>
      <c r="Q63" s="1489">
        <v>0.12430199223750001</v>
      </c>
      <c r="R63" s="1489">
        <v>0.2068589870625</v>
      </c>
      <c r="S63" s="1489">
        <v>0.28910498188750006</v>
      </c>
      <c r="T63" s="1489">
        <v>0.3713509767125</v>
      </c>
      <c r="U63" s="1489">
        <v>0.44877654928749999</v>
      </c>
      <c r="V63" s="1489">
        <v>0.52138169961250003</v>
      </c>
      <c r="W63" s="1489">
        <v>0.59398684993749995</v>
      </c>
      <c r="X63" s="1489">
        <v>0.66659200026249998</v>
      </c>
      <c r="Y63" s="1489">
        <v>0.73919715058749991</v>
      </c>
      <c r="Z63" s="1489">
        <v>0.79979576104999994</v>
      </c>
      <c r="AA63" s="1489">
        <v>0.84838783164999998</v>
      </c>
      <c r="AB63" s="1489">
        <v>0.89697990224999991</v>
      </c>
      <c r="AC63" s="1489">
        <v>0.94557197285000005</v>
      </c>
      <c r="AD63" s="1489">
        <v>0.99416404344999998</v>
      </c>
      <c r="AE63" s="1489">
        <v>1.0427561140499999</v>
      </c>
      <c r="AF63" s="1489">
        <v>1.0913481846500002</v>
      </c>
      <c r="AG63" s="1489">
        <v>1.1399402552500002</v>
      </c>
      <c r="AH63" s="1489">
        <v>1.1885323258500002</v>
      </c>
      <c r="AI63" s="1489">
        <v>1.2371243964500001</v>
      </c>
      <c r="AJ63" s="1489">
        <v>1.2857164670500001</v>
      </c>
      <c r="AK63" s="1489">
        <v>1.3343085376500001</v>
      </c>
      <c r="AL63" s="1489">
        <v>1.3829006082499999</v>
      </c>
      <c r="AM63" s="1489">
        <v>1.43149267885</v>
      </c>
      <c r="AN63" s="1489">
        <v>1.48008474945</v>
      </c>
      <c r="AO63" s="1489">
        <v>1.5286768200500001</v>
      </c>
      <c r="AP63" s="1489">
        <v>1.5772688906499999</v>
      </c>
      <c r="AQ63" s="1489">
        <v>1.6258609612500001</v>
      </c>
      <c r="AR63" s="1489">
        <v>1.6744530318500002</v>
      </c>
      <c r="AS63" s="1489">
        <v>1.7230451024500002</v>
      </c>
      <c r="AT63" s="1489">
        <v>1.77163717305</v>
      </c>
      <c r="AU63" s="1489">
        <v>1.8202292436500001</v>
      </c>
      <c r="AV63" s="1489">
        <v>1.8688213142500001</v>
      </c>
      <c r="AW63" s="1489">
        <v>1.9174133848500001</v>
      </c>
      <c r="AX63" s="1489">
        <v>1.9660054554499999</v>
      </c>
      <c r="AY63" s="1489">
        <v>2.0145975260500002</v>
      </c>
      <c r="AZ63" s="1489">
        <v>2.06318959665</v>
      </c>
      <c r="BA63" s="1489">
        <v>2.1117816672499998</v>
      </c>
      <c r="BB63" s="1489">
        <v>2.1603737378500001</v>
      </c>
      <c r="BC63" s="1489">
        <v>2.2089658084499999</v>
      </c>
      <c r="BD63" s="1489">
        <v>2.2575578790500002</v>
      </c>
      <c r="BE63" s="1489">
        <v>2.30614994965</v>
      </c>
      <c r="BF63" s="1489">
        <v>2.3547420202500002</v>
      </c>
      <c r="BG63" s="1489">
        <v>2.40333409085</v>
      </c>
      <c r="BH63" s="1489">
        <v>2.4519261614499999</v>
      </c>
      <c r="BI63" s="1489">
        <v>2.5005182320500001</v>
      </c>
      <c r="BJ63" s="1489">
        <v>2.5491103026499999</v>
      </c>
      <c r="BK63" s="1489">
        <v>2.5977023732500002</v>
      </c>
      <c r="BL63" s="1489">
        <v>2.64629444385</v>
      </c>
      <c r="BM63" s="1489">
        <v>2.6948865144500003</v>
      </c>
      <c r="BN63" s="1489">
        <v>2.7434785850500001</v>
      </c>
      <c r="BO63" s="1489">
        <v>2.7920706556499999</v>
      </c>
      <c r="BP63" s="1489">
        <v>2.8406627262499997</v>
      </c>
      <c r="BQ63" s="1489">
        <v>2.88925479685</v>
      </c>
      <c r="BR63" s="1489">
        <v>2.9378468674500002</v>
      </c>
      <c r="BS63" s="1489">
        <v>2.98643893805</v>
      </c>
      <c r="BT63" s="1489">
        <v>3.0350310086500003</v>
      </c>
      <c r="BU63" s="1489">
        <v>3.0836230792500001</v>
      </c>
      <c r="BV63" s="1489">
        <v>3.1322151498500004</v>
      </c>
      <c r="BW63" s="1489">
        <v>3.1808072204499998</v>
      </c>
      <c r="BX63" s="1489">
        <v>3.22939929105</v>
      </c>
      <c r="BY63" s="1489">
        <v>3.2779913616499998</v>
      </c>
      <c r="BZ63" s="1489">
        <v>3.3265834322500001</v>
      </c>
      <c r="CA63" s="1489">
        <v>3.3751755028499999</v>
      </c>
      <c r="CB63" s="1489">
        <v>3.4237675734500002</v>
      </c>
      <c r="CC63" s="1489">
        <v>3.4723596440500004</v>
      </c>
      <c r="CD63" s="1489">
        <v>3.5209517146499998</v>
      </c>
      <c r="CE63" s="1489">
        <v>3.56954378525</v>
      </c>
      <c r="CF63" s="1489">
        <v>3.6181358558499999</v>
      </c>
      <c r="CG63" s="1489">
        <v>3.6667279264500001</v>
      </c>
      <c r="CH63" s="1489">
        <v>3.7153199970499999</v>
      </c>
      <c r="CI63" s="1489">
        <v>3.7639120676500002</v>
      </c>
      <c r="CJ63" s="1489">
        <v>3.81250413825</v>
      </c>
      <c r="CK63" s="1489">
        <v>3.8610962088500003</v>
      </c>
      <c r="CL63" s="1489">
        <v>3.9096882794499996</v>
      </c>
      <c r="CM63" s="1489">
        <v>3.9582803500499999</v>
      </c>
      <c r="CN63" s="1489">
        <v>4.0068724206500006</v>
      </c>
      <c r="CO63" s="1489">
        <v>4.0554644912499995</v>
      </c>
      <c r="CP63" s="1490">
        <v>4.1040565618500002</v>
      </c>
      <c r="CQ63" s="1488">
        <v>4.15264863245</v>
      </c>
      <c r="CR63" s="1488" t="s">
        <v>1790</v>
      </c>
      <c r="CS63" s="1488" t="s">
        <v>1790</v>
      </c>
      <c r="CT63" s="1488" t="s">
        <v>1790</v>
      </c>
      <c r="CU63" s="1488" t="s">
        <v>1790</v>
      </c>
      <c r="CV63" s="1488" t="s">
        <v>1790</v>
      </c>
      <c r="CW63" s="1488" t="s">
        <v>1790</v>
      </c>
      <c r="CX63" s="1488" t="s">
        <v>1790</v>
      </c>
      <c r="CY63" s="1488" t="s">
        <v>1790</v>
      </c>
      <c r="CZ63" s="1488" t="s">
        <v>1790</v>
      </c>
      <c r="DA63" s="1488" t="s">
        <v>1790</v>
      </c>
      <c r="DB63" s="1488" t="s">
        <v>1790</v>
      </c>
      <c r="DC63" s="1488" t="s">
        <v>1790</v>
      </c>
      <c r="DD63" s="1488" t="s">
        <v>1790</v>
      </c>
      <c r="DE63" s="1488" t="s">
        <v>1790</v>
      </c>
      <c r="DF63" s="1488" t="s">
        <v>1790</v>
      </c>
      <c r="DG63" s="1488" t="s">
        <v>1790</v>
      </c>
      <c r="DH63" s="1488" t="s">
        <v>1790</v>
      </c>
      <c r="DI63" s="1488" t="s">
        <v>1790</v>
      </c>
      <c r="DJ63" s="1488" t="s">
        <v>1790</v>
      </c>
      <c r="DK63" s="1488" t="s">
        <v>1790</v>
      </c>
      <c r="DL63" s="1488" t="s">
        <v>1790</v>
      </c>
      <c r="DM63" s="1488" t="s">
        <v>1790</v>
      </c>
      <c r="DN63" s="1488" t="s">
        <v>1790</v>
      </c>
      <c r="DO63" s="1488" t="s">
        <v>1790</v>
      </c>
      <c r="DP63" s="1488" t="s">
        <v>1790</v>
      </c>
      <c r="DQ63" s="1488" t="s">
        <v>1790</v>
      </c>
      <c r="DR63" s="1488" t="s">
        <v>1790</v>
      </c>
      <c r="DS63" s="1488" t="s">
        <v>1790</v>
      </c>
      <c r="DT63" s="1233" t="s">
        <v>1790</v>
      </c>
      <c r="DU63" s="1233" t="s">
        <v>1790</v>
      </c>
      <c r="DV63" s="1233" t="s">
        <v>1790</v>
      </c>
      <c r="DW63" s="1233" t="s">
        <v>1790</v>
      </c>
      <c r="DX63" s="1233" t="s">
        <v>1790</v>
      </c>
      <c r="DY63" s="1233" t="s">
        <v>1790</v>
      </c>
    </row>
    <row r="64" spans="2:129" x14ac:dyDescent="0.25">
      <c r="B64" s="1740"/>
      <c r="C64" s="1485" t="s">
        <v>2227</v>
      </c>
      <c r="D64" s="1425" t="s">
        <v>2228</v>
      </c>
      <c r="E64" s="1267" t="s">
        <v>826</v>
      </c>
      <c r="F64" s="1424" t="s">
        <v>1790</v>
      </c>
      <c r="G64" s="1424" t="s">
        <v>1790</v>
      </c>
      <c r="H64" s="1425" t="s">
        <v>84</v>
      </c>
      <c r="I64" s="1460" t="s">
        <v>1790</v>
      </c>
      <c r="J64" s="1461" t="s">
        <v>1790</v>
      </c>
      <c r="K64" s="1461" t="s">
        <v>1790</v>
      </c>
      <c r="L64" s="1461" t="s">
        <v>1790</v>
      </c>
      <c r="M64" s="1461" t="s">
        <v>1790</v>
      </c>
      <c r="N64" s="1489" t="s">
        <v>1790</v>
      </c>
      <c r="O64" s="1489" t="s">
        <v>1790</v>
      </c>
      <c r="P64" s="1489">
        <v>3.5000000000000003E-2</v>
      </c>
      <c r="Q64" s="1489">
        <v>3.5000000000000003E-2</v>
      </c>
      <c r="R64" s="1489">
        <v>3.5000000000000003E-2</v>
      </c>
      <c r="S64" s="1489">
        <v>3.5000000000000003E-2</v>
      </c>
      <c r="T64" s="1489">
        <v>3.5000000000000003E-2</v>
      </c>
      <c r="U64" s="1489">
        <v>3.5000000000000003E-2</v>
      </c>
      <c r="V64" s="1489">
        <v>3.5000000000000003E-2</v>
      </c>
      <c r="W64" s="1489">
        <v>3.5000000000000003E-2</v>
      </c>
      <c r="X64" s="1489">
        <v>3.5000000000000003E-2</v>
      </c>
      <c r="Y64" s="1489">
        <v>3.5000000000000003E-2</v>
      </c>
      <c r="Z64" s="1489">
        <v>3.5000000000000003E-2</v>
      </c>
      <c r="AA64" s="1489">
        <v>3.5000000000000003E-2</v>
      </c>
      <c r="AB64" s="1489">
        <v>3.5000000000000003E-2</v>
      </c>
      <c r="AC64" s="1489">
        <v>3.5000000000000003E-2</v>
      </c>
      <c r="AD64" s="1489">
        <v>3.5000000000000003E-2</v>
      </c>
      <c r="AE64" s="1489">
        <v>3.5000000000000003E-2</v>
      </c>
      <c r="AF64" s="1489">
        <v>3.5000000000000003E-2</v>
      </c>
      <c r="AG64" s="1489">
        <v>3.5000000000000003E-2</v>
      </c>
      <c r="AH64" s="1489">
        <v>3.5000000000000003E-2</v>
      </c>
      <c r="AI64" s="1489">
        <v>3.5000000000000003E-2</v>
      </c>
      <c r="AJ64" s="1489">
        <v>3.5000000000000003E-2</v>
      </c>
      <c r="AK64" s="1489">
        <v>3.5000000000000003E-2</v>
      </c>
      <c r="AL64" s="1489">
        <v>3.5000000000000003E-2</v>
      </c>
      <c r="AM64" s="1489">
        <v>3.5000000000000003E-2</v>
      </c>
      <c r="AN64" s="1489">
        <v>3.5000000000000003E-2</v>
      </c>
      <c r="AO64" s="1489">
        <v>3.5000000000000003E-2</v>
      </c>
      <c r="AP64" s="1489">
        <v>3.5000000000000003E-2</v>
      </c>
      <c r="AQ64" s="1489">
        <v>3.5000000000000003E-2</v>
      </c>
      <c r="AR64" s="1489">
        <v>3.5000000000000003E-2</v>
      </c>
      <c r="AS64" s="1489">
        <v>3.5000000000000003E-2</v>
      </c>
      <c r="AT64" s="1489">
        <v>0.03</v>
      </c>
      <c r="AU64" s="1489">
        <v>0.03</v>
      </c>
      <c r="AV64" s="1489">
        <v>0.03</v>
      </c>
      <c r="AW64" s="1489">
        <v>0.03</v>
      </c>
      <c r="AX64" s="1489">
        <v>0.03</v>
      </c>
      <c r="AY64" s="1489">
        <v>0.03</v>
      </c>
      <c r="AZ64" s="1489">
        <v>0.03</v>
      </c>
      <c r="BA64" s="1489">
        <v>0.03</v>
      </c>
      <c r="BB64" s="1489">
        <v>0.03</v>
      </c>
      <c r="BC64" s="1489">
        <v>0.03</v>
      </c>
      <c r="BD64" s="1489">
        <v>0.03</v>
      </c>
      <c r="BE64" s="1489">
        <v>0.03</v>
      </c>
      <c r="BF64" s="1489">
        <v>0.03</v>
      </c>
      <c r="BG64" s="1489">
        <v>0.03</v>
      </c>
      <c r="BH64" s="1489">
        <v>0.03</v>
      </c>
      <c r="BI64" s="1489">
        <v>0.03</v>
      </c>
      <c r="BJ64" s="1489">
        <v>0.03</v>
      </c>
      <c r="BK64" s="1489">
        <v>0.03</v>
      </c>
      <c r="BL64" s="1489">
        <v>0.03</v>
      </c>
      <c r="BM64" s="1489">
        <v>0.03</v>
      </c>
      <c r="BN64" s="1489">
        <v>0.03</v>
      </c>
      <c r="BO64" s="1489">
        <v>0.03</v>
      </c>
      <c r="BP64" s="1489">
        <v>0.03</v>
      </c>
      <c r="BQ64" s="1489">
        <v>0.03</v>
      </c>
      <c r="BR64" s="1489">
        <v>0.03</v>
      </c>
      <c r="BS64" s="1489">
        <v>0.03</v>
      </c>
      <c r="BT64" s="1489">
        <v>0.03</v>
      </c>
      <c r="BU64" s="1489">
        <v>0.03</v>
      </c>
      <c r="BV64" s="1489">
        <v>0.03</v>
      </c>
      <c r="BW64" s="1489">
        <v>0.03</v>
      </c>
      <c r="BX64" s="1489">
        <v>0.03</v>
      </c>
      <c r="BY64" s="1489">
        <v>0.03</v>
      </c>
      <c r="BZ64" s="1489">
        <v>0.03</v>
      </c>
      <c r="CA64" s="1489">
        <v>0.03</v>
      </c>
      <c r="CB64" s="1489">
        <v>0.03</v>
      </c>
      <c r="CC64" s="1489">
        <v>0.03</v>
      </c>
      <c r="CD64" s="1489">
        <v>0.03</v>
      </c>
      <c r="CE64" s="1489">
        <v>0.03</v>
      </c>
      <c r="CF64" s="1489">
        <v>0.03</v>
      </c>
      <c r="CG64" s="1489">
        <v>0.03</v>
      </c>
      <c r="CH64" s="1489">
        <v>0.03</v>
      </c>
      <c r="CI64" s="1489">
        <v>0.03</v>
      </c>
      <c r="CJ64" s="1489">
        <v>0.03</v>
      </c>
      <c r="CK64" s="1489">
        <v>0.03</v>
      </c>
      <c r="CL64" s="1489">
        <v>0.03</v>
      </c>
      <c r="CM64" s="1489">
        <v>2.5000000000000001E-2</v>
      </c>
      <c r="CN64" s="1489">
        <v>2.5000000000000001E-2</v>
      </c>
      <c r="CO64" s="1489">
        <v>2.5000000000000001E-2</v>
      </c>
      <c r="CP64" s="1490">
        <v>2.5000000000000001E-2</v>
      </c>
      <c r="CQ64" s="1488">
        <v>2.5000000000000001E-2</v>
      </c>
      <c r="CR64" s="1488" t="s">
        <v>1790</v>
      </c>
      <c r="CS64" s="1488" t="s">
        <v>1790</v>
      </c>
      <c r="CT64" s="1488" t="s">
        <v>1790</v>
      </c>
      <c r="CU64" s="1488" t="s">
        <v>1790</v>
      </c>
      <c r="CV64" s="1488" t="s">
        <v>1790</v>
      </c>
      <c r="CW64" s="1488" t="s">
        <v>1790</v>
      </c>
      <c r="CX64" s="1488" t="s">
        <v>1790</v>
      </c>
      <c r="CY64" s="1488" t="s">
        <v>1790</v>
      </c>
      <c r="CZ64" s="1488" t="s">
        <v>1790</v>
      </c>
      <c r="DA64" s="1488" t="s">
        <v>1790</v>
      </c>
      <c r="DB64" s="1488" t="s">
        <v>1790</v>
      </c>
      <c r="DC64" s="1488" t="s">
        <v>1790</v>
      </c>
      <c r="DD64" s="1488" t="s">
        <v>1790</v>
      </c>
      <c r="DE64" s="1488" t="s">
        <v>1790</v>
      </c>
      <c r="DF64" s="1488" t="s">
        <v>1790</v>
      </c>
      <c r="DG64" s="1488" t="s">
        <v>1790</v>
      </c>
      <c r="DH64" s="1488" t="s">
        <v>1790</v>
      </c>
      <c r="DI64" s="1488" t="s">
        <v>1790</v>
      </c>
      <c r="DJ64" s="1488" t="s">
        <v>1790</v>
      </c>
      <c r="DK64" s="1488" t="s">
        <v>1790</v>
      </c>
      <c r="DL64" s="1488" t="s">
        <v>1790</v>
      </c>
      <c r="DM64" s="1488" t="s">
        <v>1790</v>
      </c>
      <c r="DN64" s="1488" t="s">
        <v>1790</v>
      </c>
      <c r="DO64" s="1488" t="s">
        <v>1790</v>
      </c>
      <c r="DP64" s="1488" t="s">
        <v>1790</v>
      </c>
      <c r="DQ64" s="1488" t="s">
        <v>1790</v>
      </c>
      <c r="DR64" s="1488" t="s">
        <v>1790</v>
      </c>
      <c r="DS64" s="1488" t="s">
        <v>1790</v>
      </c>
      <c r="DT64" s="1233" t="s">
        <v>1790</v>
      </c>
      <c r="DU64" s="1233" t="s">
        <v>1790</v>
      </c>
      <c r="DV64" s="1233" t="s">
        <v>1790</v>
      </c>
      <c r="DW64" s="1233" t="s">
        <v>1790</v>
      </c>
      <c r="DX64" s="1233" t="s">
        <v>1790</v>
      </c>
      <c r="DY64" s="1233" t="s">
        <v>1790</v>
      </c>
    </row>
    <row r="65" spans="2:129" x14ac:dyDescent="0.25">
      <c r="B65" s="1740"/>
      <c r="C65" s="1485" t="s">
        <v>2227</v>
      </c>
      <c r="D65" s="1425" t="s">
        <v>2228</v>
      </c>
      <c r="E65" s="1267" t="s">
        <v>809</v>
      </c>
      <c r="F65" s="1424" t="s">
        <v>1790</v>
      </c>
      <c r="G65" s="1424" t="s">
        <v>1790</v>
      </c>
      <c r="H65" s="1425" t="s">
        <v>84</v>
      </c>
      <c r="I65" s="1460" t="s">
        <v>1790</v>
      </c>
      <c r="J65" s="1461" t="s">
        <v>1790</v>
      </c>
      <c r="K65" s="1461" t="s">
        <v>1790</v>
      </c>
      <c r="L65" s="1461" t="s">
        <v>1790</v>
      </c>
      <c r="M65" s="1461" t="s">
        <v>1790</v>
      </c>
      <c r="N65" s="1489" t="s">
        <v>1790</v>
      </c>
      <c r="O65" s="1489" t="s">
        <v>1790</v>
      </c>
      <c r="P65" s="1489">
        <v>0.96618357487922713</v>
      </c>
      <c r="Q65" s="1489">
        <v>0.93351070036640305</v>
      </c>
      <c r="R65" s="1489">
        <v>0.90194270566802237</v>
      </c>
      <c r="S65" s="1489">
        <v>0.87144222769857238</v>
      </c>
      <c r="T65" s="1489">
        <v>0.84197316685852408</v>
      </c>
      <c r="U65" s="1489">
        <v>0.81350064430775282</v>
      </c>
      <c r="V65" s="1489">
        <v>0.78599096068381924</v>
      </c>
      <c r="W65" s="1489">
        <v>0.75941155621625056</v>
      </c>
      <c r="X65" s="1489">
        <v>0.73373097218961414</v>
      </c>
      <c r="Y65" s="1489">
        <v>0.70891881370977217</v>
      </c>
      <c r="Z65" s="1489">
        <v>0.68494571372924851</v>
      </c>
      <c r="AA65" s="1489">
        <v>0.66178329828912907</v>
      </c>
      <c r="AB65" s="1489">
        <v>0.63940415293635666</v>
      </c>
      <c r="AC65" s="1489">
        <v>0.61778179027667313</v>
      </c>
      <c r="AD65" s="1489">
        <v>0.59689061862480497</v>
      </c>
      <c r="AE65" s="1489">
        <v>0.57670591171478747</v>
      </c>
      <c r="AF65" s="1489">
        <v>0.55720377943457733</v>
      </c>
      <c r="AG65" s="1489">
        <v>0.53836113955031628</v>
      </c>
      <c r="AH65" s="1489">
        <v>0.520155690386779</v>
      </c>
      <c r="AI65" s="1489">
        <v>0.50256588443167061</v>
      </c>
      <c r="AJ65" s="1489">
        <v>0.48557090283253201</v>
      </c>
      <c r="AK65" s="1489">
        <v>0.46915063075606961</v>
      </c>
      <c r="AL65" s="1489">
        <v>0.45328563358074364</v>
      </c>
      <c r="AM65" s="1489">
        <v>0.43795713389443836</v>
      </c>
      <c r="AN65" s="1489">
        <v>0.42314698926998878</v>
      </c>
      <c r="AO65" s="1489">
        <v>0.40883767079225974</v>
      </c>
      <c r="AP65" s="1489">
        <v>0.39501224231136212</v>
      </c>
      <c r="AQ65" s="1489">
        <v>0.38165434039745133</v>
      </c>
      <c r="AR65" s="1489">
        <v>0.36874815497338298</v>
      </c>
      <c r="AS65" s="1489">
        <v>0.35627841060230242</v>
      </c>
      <c r="AT65" s="1489">
        <v>0.3459013695167984</v>
      </c>
      <c r="AU65" s="1489">
        <v>0.33582657234640623</v>
      </c>
      <c r="AV65" s="1489">
        <v>0.32604521587029728</v>
      </c>
      <c r="AW65" s="1489">
        <v>0.31654875327213333</v>
      </c>
      <c r="AX65" s="1489">
        <v>0.30732888667197411</v>
      </c>
      <c r="AY65" s="1489">
        <v>0.29837755987570302</v>
      </c>
      <c r="AZ65" s="1489">
        <v>0.28968695133563405</v>
      </c>
      <c r="BA65" s="1489">
        <v>0.28124946731614947</v>
      </c>
      <c r="BB65" s="1489">
        <v>0.27305773525839755</v>
      </c>
      <c r="BC65" s="1489">
        <v>0.26510459733825009</v>
      </c>
      <c r="BD65" s="1489">
        <v>0.25738310421189325</v>
      </c>
      <c r="BE65" s="1489">
        <v>0.24988650894358566</v>
      </c>
      <c r="BF65" s="1489">
        <v>0.24260826111027742</v>
      </c>
      <c r="BG65" s="1489">
        <v>0.23554200107793916</v>
      </c>
      <c r="BH65" s="1489">
        <v>0.22868155444460117</v>
      </c>
      <c r="BI65" s="1489">
        <v>0.22202092664524387</v>
      </c>
      <c r="BJ65" s="1489">
        <v>0.215554297713829</v>
      </c>
      <c r="BK65" s="1489">
        <v>0.20927601719789227</v>
      </c>
      <c r="BL65" s="1489">
        <v>0.20318059922125464</v>
      </c>
      <c r="BM65" s="1489">
        <v>0.19726271769053846</v>
      </c>
      <c r="BN65" s="1489">
        <v>0.19151720164129948</v>
      </c>
      <c r="BO65" s="1489">
        <v>0.18593903071970824</v>
      </c>
      <c r="BP65" s="1489">
        <v>0.18052333079583327</v>
      </c>
      <c r="BQ65" s="1489">
        <v>0.17526536970469248</v>
      </c>
      <c r="BR65" s="1489">
        <v>0.17016055311135189</v>
      </c>
      <c r="BS65" s="1489">
        <v>0.16520442049645817</v>
      </c>
      <c r="BT65" s="1489">
        <v>0.16039264125869726</v>
      </c>
      <c r="BU65" s="1489">
        <v>0.15572101093077401</v>
      </c>
      <c r="BV65" s="1489">
        <v>0.15118544750560586</v>
      </c>
      <c r="BW65" s="1489">
        <v>0.14678198786952024</v>
      </c>
      <c r="BX65" s="1489">
        <v>0.14250678433934003</v>
      </c>
      <c r="BY65" s="1489">
        <v>0.13835610130033013</v>
      </c>
      <c r="BZ65" s="1489">
        <v>0.13432631194206807</v>
      </c>
      <c r="CA65" s="1489">
        <v>0.13041389508938647</v>
      </c>
      <c r="CB65" s="1489">
        <v>0.12661543212561796</v>
      </c>
      <c r="CC65" s="1489">
        <v>0.12292760400545433</v>
      </c>
      <c r="CD65" s="1489">
        <v>0.11934718835481004</v>
      </c>
      <c r="CE65" s="1489">
        <v>0.11587105665515537</v>
      </c>
      <c r="CF65" s="1489">
        <v>0.11249617150985959</v>
      </c>
      <c r="CG65" s="1489">
        <v>0.10921958399015494</v>
      </c>
      <c r="CH65" s="1489">
        <v>0.10603843105840287</v>
      </c>
      <c r="CI65" s="1489">
        <v>0.10294993306641054</v>
      </c>
      <c r="CJ65" s="1489">
        <v>9.9951391326612168E-2</v>
      </c>
      <c r="CK65" s="1489">
        <v>9.7040185753992411E-2</v>
      </c>
      <c r="CL65" s="1489">
        <v>9.4213772576691654E-2</v>
      </c>
      <c r="CM65" s="1489">
        <v>9.1915875684577236E-2</v>
      </c>
      <c r="CN65" s="1489">
        <v>8.9674025058124135E-2</v>
      </c>
      <c r="CO65" s="1489">
        <v>8.7486853715243049E-2</v>
      </c>
      <c r="CP65" s="1490">
        <v>8.5353028014871282E-2</v>
      </c>
      <c r="CQ65" s="1488">
        <v>8.3271246843776875E-2</v>
      </c>
      <c r="CR65" s="1488" t="s">
        <v>1790</v>
      </c>
      <c r="CS65" s="1488" t="s">
        <v>1790</v>
      </c>
      <c r="CT65" s="1488" t="s">
        <v>1790</v>
      </c>
      <c r="CU65" s="1488" t="s">
        <v>1790</v>
      </c>
      <c r="CV65" s="1488" t="s">
        <v>1790</v>
      </c>
      <c r="CW65" s="1488" t="s">
        <v>1790</v>
      </c>
      <c r="CX65" s="1488" t="s">
        <v>1790</v>
      </c>
      <c r="CY65" s="1488" t="s">
        <v>1790</v>
      </c>
      <c r="CZ65" s="1488" t="s">
        <v>1790</v>
      </c>
      <c r="DA65" s="1488" t="s">
        <v>1790</v>
      </c>
      <c r="DB65" s="1488" t="s">
        <v>1790</v>
      </c>
      <c r="DC65" s="1488" t="s">
        <v>1790</v>
      </c>
      <c r="DD65" s="1488" t="s">
        <v>1790</v>
      </c>
      <c r="DE65" s="1488" t="s">
        <v>1790</v>
      </c>
      <c r="DF65" s="1488" t="s">
        <v>1790</v>
      </c>
      <c r="DG65" s="1488" t="s">
        <v>1790</v>
      </c>
      <c r="DH65" s="1488" t="s">
        <v>1790</v>
      </c>
      <c r="DI65" s="1488" t="s">
        <v>1790</v>
      </c>
      <c r="DJ65" s="1488" t="s">
        <v>1790</v>
      </c>
      <c r="DK65" s="1488" t="s">
        <v>1790</v>
      </c>
      <c r="DL65" s="1488" t="s">
        <v>1790</v>
      </c>
      <c r="DM65" s="1488" t="s">
        <v>1790</v>
      </c>
      <c r="DN65" s="1488" t="s">
        <v>1790</v>
      </c>
      <c r="DO65" s="1488" t="s">
        <v>1790</v>
      </c>
      <c r="DP65" s="1488" t="s">
        <v>1790</v>
      </c>
      <c r="DQ65" s="1488" t="s">
        <v>1790</v>
      </c>
      <c r="DR65" s="1488" t="s">
        <v>1790</v>
      </c>
      <c r="DS65" s="1488" t="s">
        <v>1790</v>
      </c>
      <c r="DT65" s="1233" t="s">
        <v>1790</v>
      </c>
      <c r="DU65" s="1233" t="s">
        <v>1790</v>
      </c>
      <c r="DV65" s="1233" t="s">
        <v>1790</v>
      </c>
      <c r="DW65" s="1233" t="s">
        <v>1790</v>
      </c>
      <c r="DX65" s="1233" t="s">
        <v>1790</v>
      </c>
      <c r="DY65" s="1233" t="s">
        <v>1790</v>
      </c>
    </row>
    <row r="66" spans="2:129" x14ac:dyDescent="0.25">
      <c r="B66" s="1740"/>
      <c r="C66" s="1485" t="s">
        <v>2227</v>
      </c>
      <c r="D66" s="1425" t="s">
        <v>2228</v>
      </c>
      <c r="E66" s="1267" t="s">
        <v>810</v>
      </c>
      <c r="F66" s="1424" t="s">
        <v>811</v>
      </c>
      <c r="G66" s="1424" t="s">
        <v>1790</v>
      </c>
      <c r="H66" s="1425" t="s">
        <v>812</v>
      </c>
      <c r="I66" s="1460" t="s">
        <v>1790</v>
      </c>
      <c r="J66" s="1461" t="s">
        <v>1790</v>
      </c>
      <c r="K66" s="1461" t="s">
        <v>1790</v>
      </c>
      <c r="L66" s="1461" t="s">
        <v>1790</v>
      </c>
      <c r="M66" s="1461" t="s">
        <v>1790</v>
      </c>
      <c r="N66" s="1489" t="s">
        <v>1790</v>
      </c>
      <c r="O66" s="1489" t="s">
        <v>1790</v>
      </c>
      <c r="P66" s="1489" t="s">
        <v>1790</v>
      </c>
      <c r="Q66" s="1489" t="s">
        <v>1790</v>
      </c>
      <c r="R66" s="1489" t="s">
        <v>1790</v>
      </c>
      <c r="S66" s="1489" t="s">
        <v>1790</v>
      </c>
      <c r="T66" s="1489" t="s">
        <v>1790</v>
      </c>
      <c r="U66" s="1489" t="s">
        <v>1790</v>
      </c>
      <c r="V66" s="1489" t="s">
        <v>1790</v>
      </c>
      <c r="W66" s="1489" t="s">
        <v>1790</v>
      </c>
      <c r="X66" s="1489" t="s">
        <v>1790</v>
      </c>
      <c r="Y66" s="1489" t="s">
        <v>1790</v>
      </c>
      <c r="Z66" s="1489" t="s">
        <v>1790</v>
      </c>
      <c r="AA66" s="1489" t="s">
        <v>1790</v>
      </c>
      <c r="AB66" s="1489" t="s">
        <v>1790</v>
      </c>
      <c r="AC66" s="1489" t="s">
        <v>1790</v>
      </c>
      <c r="AD66" s="1489" t="s">
        <v>1790</v>
      </c>
      <c r="AE66" s="1489" t="s">
        <v>1790</v>
      </c>
      <c r="AF66" s="1489" t="s">
        <v>1790</v>
      </c>
      <c r="AG66" s="1489" t="s">
        <v>1790</v>
      </c>
      <c r="AH66" s="1489" t="s">
        <v>1790</v>
      </c>
      <c r="AI66" s="1489" t="s">
        <v>1790</v>
      </c>
      <c r="AJ66" s="1489" t="s">
        <v>1790</v>
      </c>
      <c r="AK66" s="1489" t="s">
        <v>1790</v>
      </c>
      <c r="AL66" s="1489" t="s">
        <v>1790</v>
      </c>
      <c r="AM66" s="1489" t="s">
        <v>1790</v>
      </c>
      <c r="AN66" s="1489" t="s">
        <v>1790</v>
      </c>
      <c r="AO66" s="1489" t="s">
        <v>1790</v>
      </c>
      <c r="AP66" s="1489" t="s">
        <v>1790</v>
      </c>
      <c r="AQ66" s="1489" t="s">
        <v>1790</v>
      </c>
      <c r="AR66" s="1489" t="s">
        <v>1790</v>
      </c>
      <c r="AS66" s="1489" t="s">
        <v>1790</v>
      </c>
      <c r="AT66" s="1489" t="s">
        <v>1790</v>
      </c>
      <c r="AU66" s="1489" t="s">
        <v>1790</v>
      </c>
      <c r="AV66" s="1489" t="s">
        <v>1790</v>
      </c>
      <c r="AW66" s="1489" t="s">
        <v>1790</v>
      </c>
      <c r="AX66" s="1489" t="s">
        <v>1790</v>
      </c>
      <c r="AY66" s="1489" t="s">
        <v>1790</v>
      </c>
      <c r="AZ66" s="1489" t="s">
        <v>1790</v>
      </c>
      <c r="BA66" s="1489" t="s">
        <v>1790</v>
      </c>
      <c r="BB66" s="1489" t="s">
        <v>1790</v>
      </c>
      <c r="BC66" s="1489" t="s">
        <v>1790</v>
      </c>
      <c r="BD66" s="1489" t="s">
        <v>1790</v>
      </c>
      <c r="BE66" s="1489" t="s">
        <v>1790</v>
      </c>
      <c r="BF66" s="1489" t="s">
        <v>1790</v>
      </c>
      <c r="BG66" s="1489" t="s">
        <v>1790</v>
      </c>
      <c r="BH66" s="1489" t="s">
        <v>1790</v>
      </c>
      <c r="BI66" s="1489" t="s">
        <v>1790</v>
      </c>
      <c r="BJ66" s="1489" t="s">
        <v>1790</v>
      </c>
      <c r="BK66" s="1489" t="s">
        <v>1790</v>
      </c>
      <c r="BL66" s="1489" t="s">
        <v>1790</v>
      </c>
      <c r="BM66" s="1489" t="s">
        <v>1790</v>
      </c>
      <c r="BN66" s="1489" t="s">
        <v>1790</v>
      </c>
      <c r="BO66" s="1489" t="s">
        <v>1790</v>
      </c>
      <c r="BP66" s="1489" t="s">
        <v>1790</v>
      </c>
      <c r="BQ66" s="1489" t="s">
        <v>1790</v>
      </c>
      <c r="BR66" s="1489" t="s">
        <v>1790</v>
      </c>
      <c r="BS66" s="1489" t="s">
        <v>1790</v>
      </c>
      <c r="BT66" s="1489" t="s">
        <v>1790</v>
      </c>
      <c r="BU66" s="1489" t="s">
        <v>1790</v>
      </c>
      <c r="BV66" s="1489" t="s">
        <v>1790</v>
      </c>
      <c r="BW66" s="1489" t="s">
        <v>1790</v>
      </c>
      <c r="BX66" s="1489" t="s">
        <v>1790</v>
      </c>
      <c r="BY66" s="1489" t="s">
        <v>1790</v>
      </c>
      <c r="BZ66" s="1489" t="s">
        <v>1790</v>
      </c>
      <c r="CA66" s="1489" t="s">
        <v>1790</v>
      </c>
      <c r="CB66" s="1489" t="s">
        <v>1790</v>
      </c>
      <c r="CC66" s="1489" t="s">
        <v>1790</v>
      </c>
      <c r="CD66" s="1489" t="s">
        <v>1790</v>
      </c>
      <c r="CE66" s="1489" t="s">
        <v>1790</v>
      </c>
      <c r="CF66" s="1489" t="s">
        <v>1790</v>
      </c>
      <c r="CG66" s="1489" t="s">
        <v>1790</v>
      </c>
      <c r="CH66" s="1489" t="s">
        <v>1790</v>
      </c>
      <c r="CI66" s="1489" t="s">
        <v>1790</v>
      </c>
      <c r="CJ66" s="1489" t="s">
        <v>1790</v>
      </c>
      <c r="CK66" s="1489" t="s">
        <v>1790</v>
      </c>
      <c r="CL66" s="1489" t="s">
        <v>1790</v>
      </c>
      <c r="CM66" s="1489" t="s">
        <v>1790</v>
      </c>
      <c r="CN66" s="1489" t="s">
        <v>1790</v>
      </c>
      <c r="CO66" s="1489" t="s">
        <v>1790</v>
      </c>
      <c r="CP66" s="1490" t="s">
        <v>1790</v>
      </c>
      <c r="CQ66" s="1488" t="s">
        <v>1790</v>
      </c>
      <c r="CR66" s="1488" t="s">
        <v>1790</v>
      </c>
      <c r="CS66" s="1488" t="s">
        <v>1790</v>
      </c>
      <c r="CT66" s="1488" t="s">
        <v>1790</v>
      </c>
      <c r="CU66" s="1488" t="s">
        <v>1790</v>
      </c>
      <c r="CV66" s="1488" t="s">
        <v>1790</v>
      </c>
      <c r="CW66" s="1488" t="s">
        <v>1790</v>
      </c>
      <c r="CX66" s="1488" t="s">
        <v>1790</v>
      </c>
      <c r="CY66" s="1488" t="s">
        <v>1790</v>
      </c>
      <c r="CZ66" s="1488" t="s">
        <v>1790</v>
      </c>
      <c r="DA66" s="1488" t="s">
        <v>1790</v>
      </c>
      <c r="DB66" s="1488" t="s">
        <v>1790</v>
      </c>
      <c r="DC66" s="1488" t="s">
        <v>1790</v>
      </c>
      <c r="DD66" s="1488" t="s">
        <v>1790</v>
      </c>
      <c r="DE66" s="1488" t="s">
        <v>1790</v>
      </c>
      <c r="DF66" s="1488" t="s">
        <v>1790</v>
      </c>
      <c r="DG66" s="1488" t="s">
        <v>1790</v>
      </c>
      <c r="DH66" s="1488" t="s">
        <v>1790</v>
      </c>
      <c r="DI66" s="1488" t="s">
        <v>1790</v>
      </c>
      <c r="DJ66" s="1488" t="s">
        <v>1790</v>
      </c>
      <c r="DK66" s="1488" t="s">
        <v>1790</v>
      </c>
      <c r="DL66" s="1488" t="s">
        <v>1790</v>
      </c>
      <c r="DM66" s="1488" t="s">
        <v>1790</v>
      </c>
      <c r="DN66" s="1488" t="s">
        <v>1790</v>
      </c>
      <c r="DO66" s="1488" t="s">
        <v>1790</v>
      </c>
      <c r="DP66" s="1488" t="s">
        <v>1790</v>
      </c>
      <c r="DQ66" s="1488" t="s">
        <v>1790</v>
      </c>
      <c r="DR66" s="1488" t="s">
        <v>1790</v>
      </c>
      <c r="DS66" s="1488" t="s">
        <v>1790</v>
      </c>
      <c r="DT66" s="1233" t="s">
        <v>1790</v>
      </c>
      <c r="DU66" s="1233" t="s">
        <v>1790</v>
      </c>
      <c r="DV66" s="1233" t="s">
        <v>1790</v>
      </c>
      <c r="DW66" s="1233" t="s">
        <v>1790</v>
      </c>
      <c r="DX66" s="1233" t="s">
        <v>1790</v>
      </c>
      <c r="DY66" s="1233" t="s">
        <v>1790</v>
      </c>
    </row>
    <row r="67" spans="2:129" x14ac:dyDescent="0.25">
      <c r="B67" s="1740"/>
      <c r="C67" s="1485" t="s">
        <v>2227</v>
      </c>
      <c r="D67" s="1425" t="s">
        <v>2228</v>
      </c>
      <c r="E67" s="1267" t="s">
        <v>810</v>
      </c>
      <c r="F67" s="1424" t="s">
        <v>813</v>
      </c>
      <c r="G67" s="1424" t="s">
        <v>1790</v>
      </c>
      <c r="H67" s="1425" t="s">
        <v>812</v>
      </c>
      <c r="I67" s="1460" t="s">
        <v>1790</v>
      </c>
      <c r="J67" s="1461" t="s">
        <v>1790</v>
      </c>
      <c r="K67" s="1461" t="s">
        <v>1790</v>
      </c>
      <c r="L67" s="1461" t="s">
        <v>1790</v>
      </c>
      <c r="M67" s="1461" t="s">
        <v>1790</v>
      </c>
      <c r="N67" s="1489" t="s">
        <v>1790</v>
      </c>
      <c r="O67" s="1489" t="s">
        <v>1790</v>
      </c>
      <c r="P67" s="1489" t="s">
        <v>1790</v>
      </c>
      <c r="Q67" s="1489" t="s">
        <v>1790</v>
      </c>
      <c r="R67" s="1489" t="s">
        <v>1790</v>
      </c>
      <c r="S67" s="1489" t="s">
        <v>1790</v>
      </c>
      <c r="T67" s="1489" t="s">
        <v>1790</v>
      </c>
      <c r="U67" s="1489" t="s">
        <v>1790</v>
      </c>
      <c r="V67" s="1489" t="s">
        <v>1790</v>
      </c>
      <c r="W67" s="1489" t="s">
        <v>1790</v>
      </c>
      <c r="X67" s="1489" t="s">
        <v>1790</v>
      </c>
      <c r="Y67" s="1489" t="s">
        <v>1790</v>
      </c>
      <c r="Z67" s="1489" t="s">
        <v>1790</v>
      </c>
      <c r="AA67" s="1489" t="s">
        <v>1790</v>
      </c>
      <c r="AB67" s="1489" t="s">
        <v>1790</v>
      </c>
      <c r="AC67" s="1489" t="s">
        <v>1790</v>
      </c>
      <c r="AD67" s="1489" t="s">
        <v>1790</v>
      </c>
      <c r="AE67" s="1489" t="s">
        <v>1790</v>
      </c>
      <c r="AF67" s="1489" t="s">
        <v>1790</v>
      </c>
      <c r="AG67" s="1489" t="s">
        <v>1790</v>
      </c>
      <c r="AH67" s="1489" t="s">
        <v>1790</v>
      </c>
      <c r="AI67" s="1489" t="s">
        <v>1790</v>
      </c>
      <c r="AJ67" s="1489" t="s">
        <v>1790</v>
      </c>
      <c r="AK67" s="1489" t="s">
        <v>1790</v>
      </c>
      <c r="AL67" s="1489" t="s">
        <v>1790</v>
      </c>
      <c r="AM67" s="1489" t="s">
        <v>1790</v>
      </c>
      <c r="AN67" s="1489" t="s">
        <v>1790</v>
      </c>
      <c r="AO67" s="1489" t="s">
        <v>1790</v>
      </c>
      <c r="AP67" s="1489" t="s">
        <v>1790</v>
      </c>
      <c r="AQ67" s="1489" t="s">
        <v>1790</v>
      </c>
      <c r="AR67" s="1489" t="s">
        <v>1790</v>
      </c>
      <c r="AS67" s="1489" t="s">
        <v>1790</v>
      </c>
      <c r="AT67" s="1489" t="s">
        <v>1790</v>
      </c>
      <c r="AU67" s="1489" t="s">
        <v>1790</v>
      </c>
      <c r="AV67" s="1489" t="s">
        <v>1790</v>
      </c>
      <c r="AW67" s="1489" t="s">
        <v>1790</v>
      </c>
      <c r="AX67" s="1489" t="s">
        <v>1790</v>
      </c>
      <c r="AY67" s="1489" t="s">
        <v>1790</v>
      </c>
      <c r="AZ67" s="1489" t="s">
        <v>1790</v>
      </c>
      <c r="BA67" s="1489" t="s">
        <v>1790</v>
      </c>
      <c r="BB67" s="1489" t="s">
        <v>1790</v>
      </c>
      <c r="BC67" s="1489" t="s">
        <v>1790</v>
      </c>
      <c r="BD67" s="1489" t="s">
        <v>1790</v>
      </c>
      <c r="BE67" s="1489" t="s">
        <v>1790</v>
      </c>
      <c r="BF67" s="1489" t="s">
        <v>1790</v>
      </c>
      <c r="BG67" s="1489" t="s">
        <v>1790</v>
      </c>
      <c r="BH67" s="1489" t="s">
        <v>1790</v>
      </c>
      <c r="BI67" s="1489" t="s">
        <v>1790</v>
      </c>
      <c r="BJ67" s="1489" t="s">
        <v>1790</v>
      </c>
      <c r="BK67" s="1489" t="s">
        <v>1790</v>
      </c>
      <c r="BL67" s="1489" t="s">
        <v>1790</v>
      </c>
      <c r="BM67" s="1489" t="s">
        <v>1790</v>
      </c>
      <c r="BN67" s="1489" t="s">
        <v>1790</v>
      </c>
      <c r="BO67" s="1489" t="s">
        <v>1790</v>
      </c>
      <c r="BP67" s="1489" t="s">
        <v>1790</v>
      </c>
      <c r="BQ67" s="1489" t="s">
        <v>1790</v>
      </c>
      <c r="BR67" s="1489" t="s">
        <v>1790</v>
      </c>
      <c r="BS67" s="1489" t="s">
        <v>1790</v>
      </c>
      <c r="BT67" s="1489" t="s">
        <v>1790</v>
      </c>
      <c r="BU67" s="1489" t="s">
        <v>1790</v>
      </c>
      <c r="BV67" s="1489" t="s">
        <v>1790</v>
      </c>
      <c r="BW67" s="1489" t="s">
        <v>1790</v>
      </c>
      <c r="BX67" s="1489" t="s">
        <v>1790</v>
      </c>
      <c r="BY67" s="1489" t="s">
        <v>1790</v>
      </c>
      <c r="BZ67" s="1489" t="s">
        <v>1790</v>
      </c>
      <c r="CA67" s="1489" t="s">
        <v>1790</v>
      </c>
      <c r="CB67" s="1489" t="s">
        <v>1790</v>
      </c>
      <c r="CC67" s="1489" t="s">
        <v>1790</v>
      </c>
      <c r="CD67" s="1489" t="s">
        <v>1790</v>
      </c>
      <c r="CE67" s="1489" t="s">
        <v>1790</v>
      </c>
      <c r="CF67" s="1489" t="s">
        <v>1790</v>
      </c>
      <c r="CG67" s="1489" t="s">
        <v>1790</v>
      </c>
      <c r="CH67" s="1489" t="s">
        <v>1790</v>
      </c>
      <c r="CI67" s="1489" t="s">
        <v>1790</v>
      </c>
      <c r="CJ67" s="1489" t="s">
        <v>1790</v>
      </c>
      <c r="CK67" s="1489" t="s">
        <v>1790</v>
      </c>
      <c r="CL67" s="1489" t="s">
        <v>1790</v>
      </c>
      <c r="CM67" s="1489" t="s">
        <v>1790</v>
      </c>
      <c r="CN67" s="1489" t="s">
        <v>1790</v>
      </c>
      <c r="CO67" s="1489" t="s">
        <v>1790</v>
      </c>
      <c r="CP67" s="1490" t="s">
        <v>1790</v>
      </c>
      <c r="CQ67" s="1488" t="s">
        <v>1790</v>
      </c>
      <c r="CR67" s="1488" t="s">
        <v>1790</v>
      </c>
      <c r="CS67" s="1488" t="s">
        <v>1790</v>
      </c>
      <c r="CT67" s="1488" t="s">
        <v>1790</v>
      </c>
      <c r="CU67" s="1488" t="s">
        <v>1790</v>
      </c>
      <c r="CV67" s="1488" t="s">
        <v>1790</v>
      </c>
      <c r="CW67" s="1488" t="s">
        <v>1790</v>
      </c>
      <c r="CX67" s="1488" t="s">
        <v>1790</v>
      </c>
      <c r="CY67" s="1488" t="s">
        <v>1790</v>
      </c>
      <c r="CZ67" s="1488" t="s">
        <v>1790</v>
      </c>
      <c r="DA67" s="1488" t="s">
        <v>1790</v>
      </c>
      <c r="DB67" s="1488" t="s">
        <v>1790</v>
      </c>
      <c r="DC67" s="1488" t="s">
        <v>1790</v>
      </c>
      <c r="DD67" s="1488" t="s">
        <v>1790</v>
      </c>
      <c r="DE67" s="1488" t="s">
        <v>1790</v>
      </c>
      <c r="DF67" s="1488" t="s">
        <v>1790</v>
      </c>
      <c r="DG67" s="1488" t="s">
        <v>1790</v>
      </c>
      <c r="DH67" s="1488" t="s">
        <v>1790</v>
      </c>
      <c r="DI67" s="1488" t="s">
        <v>1790</v>
      </c>
      <c r="DJ67" s="1488" t="s">
        <v>1790</v>
      </c>
      <c r="DK67" s="1488" t="s">
        <v>1790</v>
      </c>
      <c r="DL67" s="1488" t="s">
        <v>1790</v>
      </c>
      <c r="DM67" s="1488" t="s">
        <v>1790</v>
      </c>
      <c r="DN67" s="1488" t="s">
        <v>1790</v>
      </c>
      <c r="DO67" s="1488" t="s">
        <v>1790</v>
      </c>
      <c r="DP67" s="1488" t="s">
        <v>1790</v>
      </c>
      <c r="DQ67" s="1488" t="s">
        <v>1790</v>
      </c>
      <c r="DR67" s="1488" t="s">
        <v>1790</v>
      </c>
      <c r="DS67" s="1488" t="s">
        <v>1790</v>
      </c>
      <c r="DT67" s="1233" t="s">
        <v>1790</v>
      </c>
      <c r="DU67" s="1233" t="s">
        <v>1790</v>
      </c>
      <c r="DV67" s="1233" t="s">
        <v>1790</v>
      </c>
      <c r="DW67" s="1233" t="s">
        <v>1790</v>
      </c>
      <c r="DX67" s="1233" t="s">
        <v>1790</v>
      </c>
      <c r="DY67" s="1233" t="s">
        <v>1790</v>
      </c>
    </row>
    <row r="68" spans="2:129" ht="14.4" thickBot="1" x14ac:dyDescent="0.3">
      <c r="B68" s="1740"/>
      <c r="C68" s="1485" t="s">
        <v>2227</v>
      </c>
      <c r="D68" s="1425" t="s">
        <v>2228</v>
      </c>
      <c r="E68" s="1267" t="s">
        <v>814</v>
      </c>
      <c r="F68" s="1424" t="s">
        <v>1790</v>
      </c>
      <c r="G68" s="1424" t="s">
        <v>1790</v>
      </c>
      <c r="H68" s="1425" t="s">
        <v>84</v>
      </c>
      <c r="I68" s="1460" t="s">
        <v>1790</v>
      </c>
      <c r="J68" s="1461" t="s">
        <v>1790</v>
      </c>
      <c r="K68" s="1461" t="s">
        <v>1790</v>
      </c>
      <c r="L68" s="1461" t="s">
        <v>1790</v>
      </c>
      <c r="M68" s="1461" t="s">
        <v>1790</v>
      </c>
      <c r="N68" s="1489" t="s">
        <v>1790</v>
      </c>
      <c r="O68" s="1489" t="s">
        <v>1790</v>
      </c>
      <c r="P68" s="1489">
        <v>4.0032847741545897E-2</v>
      </c>
      <c r="Q68" s="1489">
        <v>0.11603723983056782</v>
      </c>
      <c r="R68" s="1489">
        <v>0.18657495448289768</v>
      </c>
      <c r="S68" s="1489">
        <v>0.25193828945479846</v>
      </c>
      <c r="T68" s="1489">
        <v>0.31266755787862965</v>
      </c>
      <c r="U68" s="1489">
        <v>0.36508001199559126</v>
      </c>
      <c r="V68" s="1489">
        <v>0.40980130296139139</v>
      </c>
      <c r="W68" s="1489">
        <v>0.45108047808302532</v>
      </c>
      <c r="X68" s="1489">
        <v>0.48909919640642363</v>
      </c>
      <c r="Y68" s="1489">
        <v>0.52403076709213425</v>
      </c>
      <c r="Z68" s="1489">
        <v>0.54781667839001968</v>
      </c>
      <c r="AA68" s="1489">
        <v>0.56144889745769933</v>
      </c>
      <c r="AB68" s="1489">
        <v>0.57353267459909718</v>
      </c>
      <c r="AC68" s="1489">
        <v>0.58415714622271875</v>
      </c>
      <c r="AD68" s="1489">
        <v>0.59340719090940797</v>
      </c>
      <c r="AE68" s="1489">
        <v>0.60136361544937411</v>
      </c>
      <c r="AF68" s="1489">
        <v>0.60810333316604503</v>
      </c>
      <c r="AG68" s="1489">
        <v>0.61369953483566853</v>
      </c>
      <c r="AH68" s="1489">
        <v>0.618221852499511</v>
      </c>
      <c r="AI68" s="1489">
        <v>0.62173651645389094</v>
      </c>
      <c r="AJ68" s="1489">
        <v>0.62430650569212198</v>
      </c>
      <c r="AK68" s="1489">
        <v>0.62599169206170646</v>
      </c>
      <c r="AL68" s="1489">
        <v>0.62684897838979703</v>
      </c>
      <c r="AM68" s="1489">
        <v>0.62693243082001771</v>
      </c>
      <c r="AN68" s="1489">
        <v>0.62629340559419322</v>
      </c>
      <c r="AO68" s="1489">
        <v>0.62498067050336037</v>
      </c>
      <c r="AP68" s="1489">
        <v>0.62304052122361109</v>
      </c>
      <c r="AQ68" s="1489">
        <v>0.62051689274383492</v>
      </c>
      <c r="AR68" s="1489">
        <v>0.61745146608427481</v>
      </c>
      <c r="AS68" s="1489">
        <v>0.61388377049696741</v>
      </c>
      <c r="AT68" s="1489">
        <v>0.6128117244448642</v>
      </c>
      <c r="AU68" s="1489">
        <v>0.61128134777967102</v>
      </c>
      <c r="AV68" s="1489">
        <v>0.6093202488276539</v>
      </c>
      <c r="AW68" s="1489">
        <v>0.60695481648156868</v>
      </c>
      <c r="AX68" s="1489">
        <v>0.60421026781447584</v>
      </c>
      <c r="AY68" s="1489">
        <v>0.60111069395442707</v>
      </c>
      <c r="AZ68" s="1489">
        <v>0.59767910428093496</v>
      </c>
      <c r="BA68" s="1489">
        <v>0.59393746900207245</v>
      </c>
      <c r="BB68" s="1489">
        <v>0.58990676016904009</v>
      </c>
      <c r="BC68" s="1489">
        <v>0.58560699118309933</v>
      </c>
      <c r="BD68" s="1489">
        <v>0.58105725484790693</v>
      </c>
      <c r="BE68" s="1489">
        <v>0.57627576001846437</v>
      </c>
      <c r="BF68" s="1489">
        <v>0.57127986689615418</v>
      </c>
      <c r="BG68" s="1489">
        <v>0.56608612101763867</v>
      </c>
      <c r="BH68" s="1489">
        <v>0.56071028598377015</v>
      </c>
      <c r="BI68" s="1489">
        <v>0.55516737497306801</v>
      </c>
      <c r="BJ68" s="1489">
        <v>0.54947168108280686</v>
      </c>
      <c r="BK68" s="1489">
        <v>0.5436368065392726</v>
      </c>
      <c r="BL68" s="1489">
        <v>0.53767569081731981</v>
      </c>
      <c r="BM68" s="1489">
        <v>0.5316006377079896</v>
      </c>
      <c r="BN68" s="1489">
        <v>0.52542334137160784</v>
      </c>
      <c r="BO68" s="1489">
        <v>0.51915491141250125</v>
      </c>
      <c r="BP68" s="1489">
        <v>0.51280589701022228</v>
      </c>
      <c r="BQ68" s="1489">
        <v>0.50638631014097135</v>
      </c>
      <c r="BR68" s="1489">
        <v>0.49990564792174452</v>
      </c>
      <c r="BS68" s="1489">
        <v>0.49337291410860817</v>
      </c>
      <c r="BT68" s="1489">
        <v>0.48679663977942161</v>
      </c>
      <c r="BU68" s="1489">
        <v>0.48018490323027629</v>
      </c>
      <c r="BV68" s="1489">
        <v>0.47354534911391066</v>
      </c>
      <c r="BW68" s="1489">
        <v>0.46688520684737422</v>
      </c>
      <c r="BX68" s="1489">
        <v>0.4602113083152799</v>
      </c>
      <c r="BY68" s="1489">
        <v>0.45353010489405449</v>
      </c>
      <c r="BZ68" s="1489">
        <v>0.44684768382172896</v>
      </c>
      <c r="CA68" s="1489">
        <v>0.44016978393694711</v>
      </c>
      <c r="CB68" s="1489">
        <v>0.43350181081005018</v>
      </c>
      <c r="CC68" s="1489">
        <v>0.4268488512882988</v>
      </c>
      <c r="CD68" s="1489">
        <v>0.42021568747652488</v>
      </c>
      <c r="CE68" s="1489">
        <v>0.4136068101737605</v>
      </c>
      <c r="CF68" s="1489">
        <v>0.40702643178567421</v>
      </c>
      <c r="CG68" s="1489">
        <v>0.40047849873195246</v>
      </c>
      <c r="CH68" s="1489">
        <v>0.39396670336709194</v>
      </c>
      <c r="CI68" s="1489">
        <v>0.38749449543242243</v>
      </c>
      <c r="CJ68" s="1489">
        <v>0.38106509305655406</v>
      </c>
      <c r="CK68" s="1489">
        <v>0.37468149332083989</v>
      </c>
      <c r="CL68" s="1489">
        <v>0.36834648240585915</v>
      </c>
      <c r="CM68" s="1489">
        <v>0.36382880457990063</v>
      </c>
      <c r="CN68" s="1489">
        <v>0.35931237785407466</v>
      </c>
      <c r="CO68" s="1489">
        <v>0.3547998286933513</v>
      </c>
      <c r="CP68" s="1490">
        <v>0.3502936546981994</v>
      </c>
      <c r="CQ68" s="1488">
        <v>0.34579622932821641</v>
      </c>
      <c r="CR68" s="1488" t="s">
        <v>1790</v>
      </c>
      <c r="CS68" s="1488" t="s">
        <v>1790</v>
      </c>
      <c r="CT68" s="1488" t="s">
        <v>1790</v>
      </c>
      <c r="CU68" s="1488" t="s">
        <v>1790</v>
      </c>
      <c r="CV68" s="1488" t="s">
        <v>1790</v>
      </c>
      <c r="CW68" s="1488" t="s">
        <v>1790</v>
      </c>
      <c r="CX68" s="1488" t="s">
        <v>1790</v>
      </c>
      <c r="CY68" s="1488" t="s">
        <v>1790</v>
      </c>
      <c r="CZ68" s="1488" t="s">
        <v>1790</v>
      </c>
      <c r="DA68" s="1488" t="s">
        <v>1790</v>
      </c>
      <c r="DB68" s="1488" t="s">
        <v>1790</v>
      </c>
      <c r="DC68" s="1488" t="s">
        <v>1790</v>
      </c>
      <c r="DD68" s="1488" t="s">
        <v>1790</v>
      </c>
      <c r="DE68" s="1488" t="s">
        <v>1790</v>
      </c>
      <c r="DF68" s="1488" t="s">
        <v>1790</v>
      </c>
      <c r="DG68" s="1488" t="s">
        <v>1790</v>
      </c>
      <c r="DH68" s="1488" t="s">
        <v>1790</v>
      </c>
      <c r="DI68" s="1488" t="s">
        <v>1790</v>
      </c>
      <c r="DJ68" s="1488" t="s">
        <v>1790</v>
      </c>
      <c r="DK68" s="1488" t="s">
        <v>1790</v>
      </c>
      <c r="DL68" s="1488" t="s">
        <v>1790</v>
      </c>
      <c r="DM68" s="1488" t="s">
        <v>1790</v>
      </c>
      <c r="DN68" s="1488" t="s">
        <v>1790</v>
      </c>
      <c r="DO68" s="1488" t="s">
        <v>1790</v>
      </c>
      <c r="DP68" s="1488" t="s">
        <v>1790</v>
      </c>
      <c r="DQ68" s="1488" t="s">
        <v>1790</v>
      </c>
      <c r="DR68" s="1488" t="s">
        <v>1790</v>
      </c>
      <c r="DS68" s="1488" t="s">
        <v>1790</v>
      </c>
      <c r="DT68" s="1233" t="s">
        <v>1790</v>
      </c>
      <c r="DU68" s="1233" t="s">
        <v>1790</v>
      </c>
      <c r="DV68" s="1233" t="s">
        <v>1790</v>
      </c>
      <c r="DW68" s="1233" t="s">
        <v>1790</v>
      </c>
      <c r="DX68" s="1233" t="s">
        <v>1790</v>
      </c>
      <c r="DY68" s="1233" t="s">
        <v>1790</v>
      </c>
    </row>
    <row r="69" spans="2:129" ht="14.4" thickBot="1" x14ac:dyDescent="0.3">
      <c r="B69" s="1740"/>
      <c r="C69" s="1485" t="s">
        <v>2227</v>
      </c>
      <c r="D69" s="1425" t="s">
        <v>2228</v>
      </c>
      <c r="E69" s="1267" t="s">
        <v>815</v>
      </c>
      <c r="F69" s="1424" t="s">
        <v>1790</v>
      </c>
      <c r="G69" s="1424" t="s">
        <v>1790</v>
      </c>
      <c r="H69" s="1425" t="s">
        <v>84</v>
      </c>
      <c r="I69" s="1724">
        <f>IF(SUM(I68:CU68)&lt;&gt;0,SUM(I68:CU68),"")</f>
        <v>39.832340578249934</v>
      </c>
      <c r="J69" s="1725"/>
      <c r="K69" s="1725"/>
      <c r="L69" s="1725"/>
      <c r="M69" s="1726"/>
      <c r="N69" s="1489" t="s">
        <v>1790</v>
      </c>
      <c r="O69" s="1489" t="s">
        <v>1790</v>
      </c>
      <c r="P69" s="1489" t="s">
        <v>1790</v>
      </c>
      <c r="Q69" s="1489" t="s">
        <v>1790</v>
      </c>
      <c r="R69" s="1489" t="s">
        <v>1790</v>
      </c>
      <c r="S69" s="1489" t="s">
        <v>1790</v>
      </c>
      <c r="T69" s="1489" t="s">
        <v>1790</v>
      </c>
      <c r="U69" s="1489" t="s">
        <v>1790</v>
      </c>
      <c r="V69" s="1489" t="s">
        <v>1790</v>
      </c>
      <c r="W69" s="1489" t="s">
        <v>1790</v>
      </c>
      <c r="X69" s="1489" t="s">
        <v>1790</v>
      </c>
      <c r="Y69" s="1489" t="s">
        <v>1790</v>
      </c>
      <c r="Z69" s="1489" t="s">
        <v>1790</v>
      </c>
      <c r="AA69" s="1489" t="s">
        <v>1790</v>
      </c>
      <c r="AB69" s="1489" t="s">
        <v>1790</v>
      </c>
      <c r="AC69" s="1489" t="s">
        <v>1790</v>
      </c>
      <c r="AD69" s="1489" t="s">
        <v>1790</v>
      </c>
      <c r="AE69" s="1489" t="s">
        <v>1790</v>
      </c>
      <c r="AF69" s="1489" t="s">
        <v>1790</v>
      </c>
      <c r="AG69" s="1489" t="s">
        <v>1790</v>
      </c>
      <c r="AH69" s="1489" t="s">
        <v>1790</v>
      </c>
      <c r="AI69" s="1489" t="s">
        <v>1790</v>
      </c>
      <c r="AJ69" s="1489" t="s">
        <v>1790</v>
      </c>
      <c r="AK69" s="1489" t="s">
        <v>1790</v>
      </c>
      <c r="AL69" s="1489" t="s">
        <v>1790</v>
      </c>
      <c r="AM69" s="1489" t="s">
        <v>1790</v>
      </c>
      <c r="AN69" s="1489" t="s">
        <v>1790</v>
      </c>
      <c r="AO69" s="1489" t="s">
        <v>1790</v>
      </c>
      <c r="AP69" s="1489" t="s">
        <v>1790</v>
      </c>
      <c r="AQ69" s="1489" t="s">
        <v>1790</v>
      </c>
      <c r="AR69" s="1489" t="s">
        <v>1790</v>
      </c>
      <c r="AS69" s="1489" t="s">
        <v>1790</v>
      </c>
      <c r="AT69" s="1489" t="s">
        <v>1790</v>
      </c>
      <c r="AU69" s="1489" t="s">
        <v>1790</v>
      </c>
      <c r="AV69" s="1489" t="s">
        <v>1790</v>
      </c>
      <c r="AW69" s="1489" t="s">
        <v>1790</v>
      </c>
      <c r="AX69" s="1489" t="s">
        <v>1790</v>
      </c>
      <c r="AY69" s="1489" t="s">
        <v>1790</v>
      </c>
      <c r="AZ69" s="1489" t="s">
        <v>1790</v>
      </c>
      <c r="BA69" s="1489" t="s">
        <v>1790</v>
      </c>
      <c r="BB69" s="1489" t="s">
        <v>1790</v>
      </c>
      <c r="BC69" s="1489" t="s">
        <v>1790</v>
      </c>
      <c r="BD69" s="1489" t="s">
        <v>1790</v>
      </c>
      <c r="BE69" s="1489" t="s">
        <v>1790</v>
      </c>
      <c r="BF69" s="1489" t="s">
        <v>1790</v>
      </c>
      <c r="BG69" s="1489" t="s">
        <v>1790</v>
      </c>
      <c r="BH69" s="1489" t="s">
        <v>1790</v>
      </c>
      <c r="BI69" s="1489" t="s">
        <v>1790</v>
      </c>
      <c r="BJ69" s="1489" t="s">
        <v>1790</v>
      </c>
      <c r="BK69" s="1489" t="s">
        <v>1790</v>
      </c>
      <c r="BL69" s="1489" t="s">
        <v>1790</v>
      </c>
      <c r="BM69" s="1489" t="s">
        <v>1790</v>
      </c>
      <c r="BN69" s="1489" t="s">
        <v>1790</v>
      </c>
      <c r="BO69" s="1489" t="s">
        <v>1790</v>
      </c>
      <c r="BP69" s="1489" t="s">
        <v>1790</v>
      </c>
      <c r="BQ69" s="1489" t="s">
        <v>1790</v>
      </c>
      <c r="BR69" s="1489" t="s">
        <v>1790</v>
      </c>
      <c r="BS69" s="1489" t="s">
        <v>1790</v>
      </c>
      <c r="BT69" s="1489" t="s">
        <v>1790</v>
      </c>
      <c r="BU69" s="1489" t="s">
        <v>1790</v>
      </c>
      <c r="BV69" s="1489" t="s">
        <v>1790</v>
      </c>
      <c r="BW69" s="1489" t="s">
        <v>1790</v>
      </c>
      <c r="BX69" s="1489" t="s">
        <v>1790</v>
      </c>
      <c r="BY69" s="1489" t="s">
        <v>1790</v>
      </c>
      <c r="BZ69" s="1489" t="s">
        <v>1790</v>
      </c>
      <c r="CA69" s="1489" t="s">
        <v>1790</v>
      </c>
      <c r="CB69" s="1489" t="s">
        <v>1790</v>
      </c>
      <c r="CC69" s="1489" t="s">
        <v>1790</v>
      </c>
      <c r="CD69" s="1489" t="s">
        <v>1790</v>
      </c>
      <c r="CE69" s="1489" t="s">
        <v>1790</v>
      </c>
      <c r="CF69" s="1489" t="s">
        <v>1790</v>
      </c>
      <c r="CG69" s="1489" t="s">
        <v>1790</v>
      </c>
      <c r="CH69" s="1489" t="s">
        <v>1790</v>
      </c>
      <c r="CI69" s="1489" t="s">
        <v>1790</v>
      </c>
      <c r="CJ69" s="1489" t="s">
        <v>1790</v>
      </c>
      <c r="CK69" s="1489" t="s">
        <v>1790</v>
      </c>
      <c r="CL69" s="1489" t="s">
        <v>1790</v>
      </c>
      <c r="CM69" s="1489" t="s">
        <v>1790</v>
      </c>
      <c r="CN69" s="1489" t="s">
        <v>1790</v>
      </c>
      <c r="CO69" s="1489" t="s">
        <v>1790</v>
      </c>
      <c r="CP69" s="1490" t="s">
        <v>1790</v>
      </c>
      <c r="CQ69" s="1488" t="s">
        <v>1790</v>
      </c>
      <c r="CR69" s="1488" t="s">
        <v>1790</v>
      </c>
      <c r="CS69" s="1488" t="s">
        <v>1790</v>
      </c>
      <c r="CT69" s="1488" t="s">
        <v>1790</v>
      </c>
      <c r="CU69" s="1488" t="s">
        <v>1790</v>
      </c>
      <c r="CV69" s="1488" t="s">
        <v>1790</v>
      </c>
      <c r="CW69" s="1488" t="s">
        <v>1790</v>
      </c>
      <c r="CX69" s="1488" t="s">
        <v>1790</v>
      </c>
      <c r="CY69" s="1488" t="s">
        <v>1790</v>
      </c>
      <c r="CZ69" s="1488" t="s">
        <v>1790</v>
      </c>
      <c r="DA69" s="1488" t="s">
        <v>1790</v>
      </c>
      <c r="DB69" s="1488" t="s">
        <v>1790</v>
      </c>
      <c r="DC69" s="1488" t="s">
        <v>1790</v>
      </c>
      <c r="DD69" s="1488" t="s">
        <v>1790</v>
      </c>
      <c r="DE69" s="1488" t="s">
        <v>1790</v>
      </c>
      <c r="DF69" s="1488" t="s">
        <v>1790</v>
      </c>
      <c r="DG69" s="1488" t="s">
        <v>1790</v>
      </c>
      <c r="DH69" s="1488" t="s">
        <v>1790</v>
      </c>
      <c r="DI69" s="1488" t="s">
        <v>1790</v>
      </c>
      <c r="DJ69" s="1488" t="s">
        <v>1790</v>
      </c>
      <c r="DK69" s="1488" t="s">
        <v>1790</v>
      </c>
      <c r="DL69" s="1488" t="s">
        <v>1790</v>
      </c>
      <c r="DM69" s="1488" t="s">
        <v>1790</v>
      </c>
      <c r="DN69" s="1488" t="s">
        <v>1790</v>
      </c>
      <c r="DO69" s="1488" t="s">
        <v>1790</v>
      </c>
      <c r="DP69" s="1488" t="s">
        <v>1790</v>
      </c>
      <c r="DQ69" s="1488" t="s">
        <v>1790</v>
      </c>
      <c r="DR69" s="1488" t="s">
        <v>1790</v>
      </c>
      <c r="DS69" s="1488" t="s">
        <v>1790</v>
      </c>
      <c r="DT69" s="1233" t="s">
        <v>1790</v>
      </c>
      <c r="DU69" s="1233" t="s">
        <v>1790</v>
      </c>
      <c r="DV69" s="1233" t="s">
        <v>1790</v>
      </c>
      <c r="DW69" s="1233" t="s">
        <v>1790</v>
      </c>
      <c r="DX69" s="1233" t="s">
        <v>1790</v>
      </c>
      <c r="DY69" s="1233" t="s">
        <v>1790</v>
      </c>
    </row>
    <row r="70" spans="2:129" x14ac:dyDescent="0.25">
      <c r="B70" s="1740"/>
      <c r="C70" s="1485" t="s">
        <v>2083</v>
      </c>
      <c r="D70" s="1425" t="s">
        <v>2084</v>
      </c>
      <c r="E70" s="1267" t="s">
        <v>810</v>
      </c>
      <c r="F70" s="1424" t="s">
        <v>1790</v>
      </c>
      <c r="G70" s="1424" t="s">
        <v>1790</v>
      </c>
      <c r="H70" s="1425" t="s">
        <v>84</v>
      </c>
      <c r="I70" s="1460" t="s">
        <v>1790</v>
      </c>
      <c r="J70" s="1461" t="s">
        <v>1790</v>
      </c>
      <c r="K70" s="1461" t="s">
        <v>1790</v>
      </c>
      <c r="L70" s="1461" t="s">
        <v>1790</v>
      </c>
      <c r="M70" s="1461" t="s">
        <v>1790</v>
      </c>
      <c r="N70" s="1489" t="s">
        <v>1790</v>
      </c>
      <c r="O70" s="1489">
        <v>3.2933270563281895E-3</v>
      </c>
      <c r="P70" s="1489">
        <v>7.1118062648816843E-2</v>
      </c>
      <c r="Q70" s="1489">
        <v>0.23146748675625559</v>
      </c>
      <c r="R70" s="1489">
        <v>0.46649532708692004</v>
      </c>
      <c r="S70" s="1489">
        <v>0.7727747433254416</v>
      </c>
      <c r="T70" s="1489">
        <v>1.0865309020702218</v>
      </c>
      <c r="U70" s="1489">
        <v>1.3508871549700792</v>
      </c>
      <c r="V70" s="1489">
        <v>1.5753229434168774</v>
      </c>
      <c r="W70" s="1489">
        <v>1.7230509141030368</v>
      </c>
      <c r="X70" s="1489">
        <v>1.7440463191313258</v>
      </c>
      <c r="Y70" s="1489" t="s">
        <v>1790</v>
      </c>
      <c r="Z70" s="1489" t="s">
        <v>1790</v>
      </c>
      <c r="AA70" s="1489" t="s">
        <v>1790</v>
      </c>
      <c r="AB70" s="1489" t="s">
        <v>1790</v>
      </c>
      <c r="AC70" s="1489" t="s">
        <v>1790</v>
      </c>
      <c r="AD70" s="1489" t="s">
        <v>1790</v>
      </c>
      <c r="AE70" s="1489" t="s">
        <v>1790</v>
      </c>
      <c r="AF70" s="1489" t="s">
        <v>1790</v>
      </c>
      <c r="AG70" s="1489" t="s">
        <v>1790</v>
      </c>
      <c r="AH70" s="1489" t="s">
        <v>1790</v>
      </c>
      <c r="AI70" s="1489" t="s">
        <v>1790</v>
      </c>
      <c r="AJ70" s="1489" t="s">
        <v>1790</v>
      </c>
      <c r="AK70" s="1489" t="s">
        <v>1790</v>
      </c>
      <c r="AL70" s="1489" t="s">
        <v>1790</v>
      </c>
      <c r="AM70" s="1489" t="s">
        <v>1790</v>
      </c>
      <c r="AN70" s="1489" t="s">
        <v>1790</v>
      </c>
      <c r="AO70" s="1489" t="s">
        <v>1790</v>
      </c>
      <c r="AP70" s="1489" t="s">
        <v>1790</v>
      </c>
      <c r="AQ70" s="1489" t="s">
        <v>1790</v>
      </c>
      <c r="AR70" s="1489" t="s">
        <v>1790</v>
      </c>
      <c r="AS70" s="1489" t="s">
        <v>1790</v>
      </c>
      <c r="AT70" s="1489" t="s">
        <v>1790</v>
      </c>
      <c r="AU70" s="1489" t="s">
        <v>1790</v>
      </c>
      <c r="AV70" s="1489" t="s">
        <v>1790</v>
      </c>
      <c r="AW70" s="1489" t="s">
        <v>1790</v>
      </c>
      <c r="AX70" s="1489" t="s">
        <v>1790</v>
      </c>
      <c r="AY70" s="1489" t="s">
        <v>1790</v>
      </c>
      <c r="AZ70" s="1489" t="s">
        <v>1790</v>
      </c>
      <c r="BA70" s="1489" t="s">
        <v>1790</v>
      </c>
      <c r="BB70" s="1489" t="s">
        <v>1790</v>
      </c>
      <c r="BC70" s="1489" t="s">
        <v>1790</v>
      </c>
      <c r="BD70" s="1489" t="s">
        <v>1790</v>
      </c>
      <c r="BE70" s="1489" t="s">
        <v>1790</v>
      </c>
      <c r="BF70" s="1489" t="s">
        <v>1790</v>
      </c>
      <c r="BG70" s="1489" t="s">
        <v>1790</v>
      </c>
      <c r="BH70" s="1489" t="s">
        <v>1790</v>
      </c>
      <c r="BI70" s="1489" t="s">
        <v>1790</v>
      </c>
      <c r="BJ70" s="1489" t="s">
        <v>1790</v>
      </c>
      <c r="BK70" s="1489" t="s">
        <v>1790</v>
      </c>
      <c r="BL70" s="1489" t="s">
        <v>1790</v>
      </c>
      <c r="BM70" s="1489" t="s">
        <v>1790</v>
      </c>
      <c r="BN70" s="1489" t="s">
        <v>1790</v>
      </c>
      <c r="BO70" s="1489" t="s">
        <v>1790</v>
      </c>
      <c r="BP70" s="1489" t="s">
        <v>1790</v>
      </c>
      <c r="BQ70" s="1489" t="s">
        <v>1790</v>
      </c>
      <c r="BR70" s="1489" t="s">
        <v>1790</v>
      </c>
      <c r="BS70" s="1489" t="s">
        <v>1790</v>
      </c>
      <c r="BT70" s="1489" t="s">
        <v>1790</v>
      </c>
      <c r="BU70" s="1489" t="s">
        <v>1790</v>
      </c>
      <c r="BV70" s="1489" t="s">
        <v>1790</v>
      </c>
      <c r="BW70" s="1489" t="s">
        <v>1790</v>
      </c>
      <c r="BX70" s="1489" t="s">
        <v>1790</v>
      </c>
      <c r="BY70" s="1489" t="s">
        <v>1790</v>
      </c>
      <c r="BZ70" s="1489" t="s">
        <v>1790</v>
      </c>
      <c r="CA70" s="1489" t="s">
        <v>1790</v>
      </c>
      <c r="CB70" s="1489" t="s">
        <v>1790</v>
      </c>
      <c r="CC70" s="1489" t="s">
        <v>1790</v>
      </c>
      <c r="CD70" s="1489" t="s">
        <v>1790</v>
      </c>
      <c r="CE70" s="1489" t="s">
        <v>1790</v>
      </c>
      <c r="CF70" s="1489" t="s">
        <v>1790</v>
      </c>
      <c r="CG70" s="1489" t="s">
        <v>1790</v>
      </c>
      <c r="CH70" s="1489" t="s">
        <v>1790</v>
      </c>
      <c r="CI70" s="1489" t="s">
        <v>1790</v>
      </c>
      <c r="CJ70" s="1489" t="s">
        <v>1790</v>
      </c>
      <c r="CK70" s="1489" t="s">
        <v>1790</v>
      </c>
      <c r="CL70" s="1489" t="s">
        <v>1790</v>
      </c>
      <c r="CM70" s="1489" t="s">
        <v>1790</v>
      </c>
      <c r="CN70" s="1489" t="s">
        <v>1790</v>
      </c>
      <c r="CO70" s="1489" t="s">
        <v>1790</v>
      </c>
      <c r="CP70" s="1490" t="s">
        <v>1790</v>
      </c>
      <c r="CQ70" s="1488" t="s">
        <v>1790</v>
      </c>
      <c r="CR70" s="1488" t="s">
        <v>1790</v>
      </c>
      <c r="CS70" s="1488" t="s">
        <v>1790</v>
      </c>
      <c r="CT70" s="1488" t="s">
        <v>1790</v>
      </c>
      <c r="CU70" s="1488" t="s">
        <v>1790</v>
      </c>
      <c r="CV70" s="1488" t="s">
        <v>1790</v>
      </c>
      <c r="CW70" s="1488" t="s">
        <v>1790</v>
      </c>
      <c r="CX70" s="1488" t="s">
        <v>1790</v>
      </c>
      <c r="CY70" s="1488" t="s">
        <v>1790</v>
      </c>
      <c r="CZ70" s="1488" t="s">
        <v>1790</v>
      </c>
      <c r="DA70" s="1488" t="s">
        <v>1790</v>
      </c>
      <c r="DB70" s="1488" t="s">
        <v>1790</v>
      </c>
      <c r="DC70" s="1488" t="s">
        <v>1790</v>
      </c>
      <c r="DD70" s="1488" t="s">
        <v>1790</v>
      </c>
      <c r="DE70" s="1488" t="s">
        <v>1790</v>
      </c>
      <c r="DF70" s="1488" t="s">
        <v>1790</v>
      </c>
      <c r="DG70" s="1488" t="s">
        <v>1790</v>
      </c>
      <c r="DH70" s="1488" t="s">
        <v>1790</v>
      </c>
      <c r="DI70" s="1488" t="s">
        <v>1790</v>
      </c>
      <c r="DJ70" s="1488" t="s">
        <v>1790</v>
      </c>
      <c r="DK70" s="1488" t="s">
        <v>1790</v>
      </c>
      <c r="DL70" s="1488" t="s">
        <v>1790</v>
      </c>
      <c r="DM70" s="1488" t="s">
        <v>1790</v>
      </c>
      <c r="DN70" s="1488" t="s">
        <v>1790</v>
      </c>
      <c r="DO70" s="1488" t="s">
        <v>1790</v>
      </c>
      <c r="DP70" s="1488" t="s">
        <v>1790</v>
      </c>
      <c r="DQ70" s="1488" t="s">
        <v>1790</v>
      </c>
      <c r="DR70" s="1488" t="s">
        <v>1790</v>
      </c>
      <c r="DS70" s="1488" t="s">
        <v>1790</v>
      </c>
      <c r="DT70" s="1233" t="s">
        <v>1790</v>
      </c>
      <c r="DU70" s="1233" t="s">
        <v>1790</v>
      </c>
      <c r="DV70" s="1233" t="s">
        <v>1790</v>
      </c>
      <c r="DW70" s="1233" t="s">
        <v>1790</v>
      </c>
      <c r="DX70" s="1233" t="s">
        <v>1790</v>
      </c>
      <c r="DY70" s="1233" t="s">
        <v>1790</v>
      </c>
    </row>
    <row r="71" spans="2:129" x14ac:dyDescent="0.25">
      <c r="B71" s="1740"/>
      <c r="C71" s="1485" t="s">
        <v>2083</v>
      </c>
      <c r="D71" s="1425" t="s">
        <v>2084</v>
      </c>
      <c r="E71" s="1267" t="s">
        <v>807</v>
      </c>
      <c r="F71" s="1424" t="s">
        <v>1790</v>
      </c>
      <c r="G71" s="1424" t="s">
        <v>1790</v>
      </c>
      <c r="H71" s="1425" t="s">
        <v>84</v>
      </c>
      <c r="I71" s="1460" t="s">
        <v>1790</v>
      </c>
      <c r="J71" s="1461" t="s">
        <v>1790</v>
      </c>
      <c r="K71" s="1461" t="s">
        <v>1790</v>
      </c>
      <c r="L71" s="1461" t="s">
        <v>1790</v>
      </c>
      <c r="M71" s="1461" t="s">
        <v>1790</v>
      </c>
      <c r="N71" s="1489" t="s">
        <v>1790</v>
      </c>
      <c r="O71" s="1489" t="s">
        <v>1790</v>
      </c>
      <c r="P71" s="1489" t="s">
        <v>1790</v>
      </c>
      <c r="Q71" s="1489" t="s">
        <v>1790</v>
      </c>
      <c r="R71" s="1489" t="s">
        <v>1790</v>
      </c>
      <c r="S71" s="1489" t="s">
        <v>1790</v>
      </c>
      <c r="T71" s="1489" t="s">
        <v>1790</v>
      </c>
      <c r="U71" s="1489" t="s">
        <v>1790</v>
      </c>
      <c r="V71" s="1489" t="s">
        <v>1790</v>
      </c>
      <c r="W71" s="1489" t="s">
        <v>1790</v>
      </c>
      <c r="X71" s="1489" t="s">
        <v>1790</v>
      </c>
      <c r="Y71" s="1489">
        <v>1.7440463191313258</v>
      </c>
      <c r="Z71" s="1489">
        <v>1.7440463191313258</v>
      </c>
      <c r="AA71" s="1489">
        <v>1.7440463191313258</v>
      </c>
      <c r="AB71" s="1489">
        <v>1.7440463191313258</v>
      </c>
      <c r="AC71" s="1489">
        <v>1.7440463191313258</v>
      </c>
      <c r="AD71" s="1489">
        <v>1.7440463191313258</v>
      </c>
      <c r="AE71" s="1489">
        <v>1.7440463191313258</v>
      </c>
      <c r="AF71" s="1489">
        <v>1.7440463191313258</v>
      </c>
      <c r="AG71" s="1489">
        <v>1.7440463191313258</v>
      </c>
      <c r="AH71" s="1489">
        <v>1.7440463191313258</v>
      </c>
      <c r="AI71" s="1489">
        <v>1.7440463191313258</v>
      </c>
      <c r="AJ71" s="1489">
        <v>1.7440463191313258</v>
      </c>
      <c r="AK71" s="1489">
        <v>1.7440463191313258</v>
      </c>
      <c r="AL71" s="1489">
        <v>1.7440463191313258</v>
      </c>
      <c r="AM71" s="1489">
        <v>1.7440463191313258</v>
      </c>
      <c r="AN71" s="1489">
        <v>1.7440463191313258</v>
      </c>
      <c r="AO71" s="1489">
        <v>1.7440463191313258</v>
      </c>
      <c r="AP71" s="1489">
        <v>1.7440463191313258</v>
      </c>
      <c r="AQ71" s="1489">
        <v>1.7440463191313258</v>
      </c>
      <c r="AR71" s="1489">
        <v>1.7440463191313258</v>
      </c>
      <c r="AS71" s="1489">
        <v>1.7440463191313258</v>
      </c>
      <c r="AT71" s="1489">
        <v>1.7440463191313258</v>
      </c>
      <c r="AU71" s="1489">
        <v>1.7440463191313258</v>
      </c>
      <c r="AV71" s="1489">
        <v>1.7440463191313258</v>
      </c>
      <c r="AW71" s="1489">
        <v>1.7440463191313258</v>
      </c>
      <c r="AX71" s="1489">
        <v>1.7440463191313258</v>
      </c>
      <c r="AY71" s="1489">
        <v>1.7440463191313258</v>
      </c>
      <c r="AZ71" s="1489">
        <v>1.7440463191313258</v>
      </c>
      <c r="BA71" s="1489">
        <v>1.7440463191313258</v>
      </c>
      <c r="BB71" s="1489">
        <v>1.7440463191313258</v>
      </c>
      <c r="BC71" s="1489">
        <v>1.7440463191313258</v>
      </c>
      <c r="BD71" s="1489">
        <v>1.7440463191313258</v>
      </c>
      <c r="BE71" s="1489">
        <v>1.7440463191313258</v>
      </c>
      <c r="BF71" s="1489">
        <v>1.7440463191313258</v>
      </c>
      <c r="BG71" s="1489">
        <v>1.7440463191313258</v>
      </c>
      <c r="BH71" s="1489">
        <v>1.7440463191313258</v>
      </c>
      <c r="BI71" s="1489">
        <v>1.7440463191313258</v>
      </c>
      <c r="BJ71" s="1489">
        <v>1.7440463191313258</v>
      </c>
      <c r="BK71" s="1489">
        <v>1.7440463191313258</v>
      </c>
      <c r="BL71" s="1489">
        <v>1.7440463191313258</v>
      </c>
      <c r="BM71" s="1489" t="s">
        <v>1790</v>
      </c>
      <c r="BN71" s="1489" t="s">
        <v>1790</v>
      </c>
      <c r="BO71" s="1489" t="s">
        <v>1790</v>
      </c>
      <c r="BP71" s="1489" t="s">
        <v>1790</v>
      </c>
      <c r="BQ71" s="1489" t="s">
        <v>1790</v>
      </c>
      <c r="BR71" s="1489" t="s">
        <v>1790</v>
      </c>
      <c r="BS71" s="1489" t="s">
        <v>1790</v>
      </c>
      <c r="BT71" s="1489" t="s">
        <v>1790</v>
      </c>
      <c r="BU71" s="1489" t="s">
        <v>1790</v>
      </c>
      <c r="BV71" s="1489" t="s">
        <v>1790</v>
      </c>
      <c r="BW71" s="1489" t="s">
        <v>1790</v>
      </c>
      <c r="BX71" s="1489" t="s">
        <v>1790</v>
      </c>
      <c r="BY71" s="1489" t="s">
        <v>1790</v>
      </c>
      <c r="BZ71" s="1489" t="s">
        <v>1790</v>
      </c>
      <c r="CA71" s="1489" t="s">
        <v>1790</v>
      </c>
      <c r="CB71" s="1489" t="s">
        <v>1790</v>
      </c>
      <c r="CC71" s="1489" t="s">
        <v>1790</v>
      </c>
      <c r="CD71" s="1489" t="s">
        <v>1790</v>
      </c>
      <c r="CE71" s="1489" t="s">
        <v>1790</v>
      </c>
      <c r="CF71" s="1489" t="s">
        <v>1790</v>
      </c>
      <c r="CG71" s="1489" t="s">
        <v>1790</v>
      </c>
      <c r="CH71" s="1489" t="s">
        <v>1790</v>
      </c>
      <c r="CI71" s="1489" t="s">
        <v>1790</v>
      </c>
      <c r="CJ71" s="1489" t="s">
        <v>1790</v>
      </c>
      <c r="CK71" s="1489" t="s">
        <v>1790</v>
      </c>
      <c r="CL71" s="1489" t="s">
        <v>1790</v>
      </c>
      <c r="CM71" s="1489" t="s">
        <v>1790</v>
      </c>
      <c r="CN71" s="1489" t="s">
        <v>1790</v>
      </c>
      <c r="CO71" s="1489" t="s">
        <v>1790</v>
      </c>
      <c r="CP71" s="1490" t="s">
        <v>1790</v>
      </c>
      <c r="CQ71" s="1488" t="s">
        <v>1790</v>
      </c>
      <c r="CR71" s="1488" t="s">
        <v>1790</v>
      </c>
      <c r="CS71" s="1488" t="s">
        <v>1790</v>
      </c>
      <c r="CT71" s="1488" t="s">
        <v>1790</v>
      </c>
      <c r="CU71" s="1488" t="s">
        <v>1790</v>
      </c>
      <c r="CV71" s="1488" t="s">
        <v>1790</v>
      </c>
      <c r="CW71" s="1488" t="s">
        <v>1790</v>
      </c>
      <c r="CX71" s="1488" t="s">
        <v>1790</v>
      </c>
      <c r="CY71" s="1488" t="s">
        <v>1790</v>
      </c>
      <c r="CZ71" s="1488" t="s">
        <v>1790</v>
      </c>
      <c r="DA71" s="1488" t="s">
        <v>1790</v>
      </c>
      <c r="DB71" s="1488" t="s">
        <v>1790</v>
      </c>
      <c r="DC71" s="1488" t="s">
        <v>1790</v>
      </c>
      <c r="DD71" s="1488" t="s">
        <v>1790</v>
      </c>
      <c r="DE71" s="1488" t="s">
        <v>1790</v>
      </c>
      <c r="DF71" s="1488" t="s">
        <v>1790</v>
      </c>
      <c r="DG71" s="1488" t="s">
        <v>1790</v>
      </c>
      <c r="DH71" s="1488" t="s">
        <v>1790</v>
      </c>
      <c r="DI71" s="1488" t="s">
        <v>1790</v>
      </c>
      <c r="DJ71" s="1488" t="s">
        <v>1790</v>
      </c>
      <c r="DK71" s="1488" t="s">
        <v>1790</v>
      </c>
      <c r="DL71" s="1488" t="s">
        <v>1790</v>
      </c>
      <c r="DM71" s="1488" t="s">
        <v>1790</v>
      </c>
      <c r="DN71" s="1488" t="s">
        <v>1790</v>
      </c>
      <c r="DO71" s="1488" t="s">
        <v>1790</v>
      </c>
      <c r="DP71" s="1488" t="s">
        <v>1790</v>
      </c>
      <c r="DQ71" s="1488" t="s">
        <v>1790</v>
      </c>
      <c r="DR71" s="1488" t="s">
        <v>1790</v>
      </c>
      <c r="DS71" s="1488" t="s">
        <v>1790</v>
      </c>
      <c r="DT71" s="1233" t="s">
        <v>1790</v>
      </c>
      <c r="DU71" s="1233" t="s">
        <v>1790</v>
      </c>
      <c r="DV71" s="1233" t="s">
        <v>1790</v>
      </c>
      <c r="DW71" s="1233" t="s">
        <v>1790</v>
      </c>
      <c r="DX71" s="1233" t="s">
        <v>1790</v>
      </c>
      <c r="DY71" s="1233" t="s">
        <v>1790</v>
      </c>
    </row>
    <row r="72" spans="2:129" x14ac:dyDescent="0.25">
      <c r="B72" s="1740"/>
      <c r="C72" s="1485" t="s">
        <v>2083</v>
      </c>
      <c r="D72" s="1425" t="s">
        <v>2084</v>
      </c>
      <c r="E72" s="1267" t="s">
        <v>808</v>
      </c>
      <c r="F72" s="1424" t="s">
        <v>1790</v>
      </c>
      <c r="G72" s="1424" t="s">
        <v>1790</v>
      </c>
      <c r="H72" s="1425" t="s">
        <v>84</v>
      </c>
      <c r="I72" s="1460" t="s">
        <v>1790</v>
      </c>
      <c r="J72" s="1461" t="s">
        <v>1790</v>
      </c>
      <c r="K72" s="1461" t="s">
        <v>1790</v>
      </c>
      <c r="L72" s="1461" t="s">
        <v>1790</v>
      </c>
      <c r="M72" s="1461" t="s">
        <v>1790</v>
      </c>
      <c r="N72" s="1489" t="s">
        <v>1790</v>
      </c>
      <c r="O72" s="1489">
        <v>5.1211235725903344E-5</v>
      </c>
      <c r="P72" s="1489">
        <v>1.2083083456409086E-3</v>
      </c>
      <c r="Q72" s="1489">
        <v>5.9135136388897844E-3</v>
      </c>
      <c r="R72" s="1489">
        <v>1.6766835394151167E-2</v>
      </c>
      <c r="S72" s="1489">
        <v>3.6037484989063395E-2</v>
      </c>
      <c r="T72" s="1489">
        <v>6.4949687774965958E-2</v>
      </c>
      <c r="U72" s="1489">
        <v>0.10285153856194264</v>
      </c>
      <c r="V72" s="1489">
        <v>0.14835410559185983</v>
      </c>
      <c r="W72" s="1489">
        <v>0.1996438190762945</v>
      </c>
      <c r="X72" s="1489">
        <v>0.25355718105308878</v>
      </c>
      <c r="Y72" s="1489">
        <v>0.28067710131558093</v>
      </c>
      <c r="Z72" s="1489">
        <v>0.28067710131558093</v>
      </c>
      <c r="AA72" s="1489">
        <v>0.28067710131558093</v>
      </c>
      <c r="AB72" s="1489">
        <v>0.28067710131558093</v>
      </c>
      <c r="AC72" s="1489">
        <v>0.28067710131558093</v>
      </c>
      <c r="AD72" s="1489">
        <v>0.28067710131558093</v>
      </c>
      <c r="AE72" s="1489">
        <v>0.28067710131558093</v>
      </c>
      <c r="AF72" s="1489">
        <v>0.28067710131558093</v>
      </c>
      <c r="AG72" s="1489">
        <v>0.28067710131558093</v>
      </c>
      <c r="AH72" s="1489">
        <v>0.28067710131558093</v>
      </c>
      <c r="AI72" s="1489">
        <v>0.28067710131558093</v>
      </c>
      <c r="AJ72" s="1489">
        <v>0.28067710131558093</v>
      </c>
      <c r="AK72" s="1489">
        <v>0.28067710131558093</v>
      </c>
      <c r="AL72" s="1489">
        <v>0.28067710131558093</v>
      </c>
      <c r="AM72" s="1489">
        <v>0.28067710131558093</v>
      </c>
      <c r="AN72" s="1489">
        <v>0.28067710131558093</v>
      </c>
      <c r="AO72" s="1489">
        <v>0.28067710131558093</v>
      </c>
      <c r="AP72" s="1489">
        <v>0.28067710131558093</v>
      </c>
      <c r="AQ72" s="1489">
        <v>0.28067710131558093</v>
      </c>
      <c r="AR72" s="1489">
        <v>0.28067710131558093</v>
      </c>
      <c r="AS72" s="1489">
        <v>0.28067710131558093</v>
      </c>
      <c r="AT72" s="1489">
        <v>0.28067710131558093</v>
      </c>
      <c r="AU72" s="1489">
        <v>0.28067710131558093</v>
      </c>
      <c r="AV72" s="1489">
        <v>0.28067710131558093</v>
      </c>
      <c r="AW72" s="1489">
        <v>0.28067710131558093</v>
      </c>
      <c r="AX72" s="1489">
        <v>0.28067710131558093</v>
      </c>
      <c r="AY72" s="1489">
        <v>0.28067710131558093</v>
      </c>
      <c r="AZ72" s="1489">
        <v>0.28067710131558093</v>
      </c>
      <c r="BA72" s="1489">
        <v>0.28067710131558093</v>
      </c>
      <c r="BB72" s="1489">
        <v>0.28067710131558093</v>
      </c>
      <c r="BC72" s="1489">
        <v>0.28067710131558093</v>
      </c>
      <c r="BD72" s="1489">
        <v>0.28067710131558093</v>
      </c>
      <c r="BE72" s="1489">
        <v>0.28067710131558093</v>
      </c>
      <c r="BF72" s="1489">
        <v>0.28067710131558093</v>
      </c>
      <c r="BG72" s="1489">
        <v>0.28067710131558093</v>
      </c>
      <c r="BH72" s="1489">
        <v>0.28067710131558093</v>
      </c>
      <c r="BI72" s="1489">
        <v>0.28067710131558093</v>
      </c>
      <c r="BJ72" s="1489">
        <v>0.28067710131558093</v>
      </c>
      <c r="BK72" s="1489">
        <v>0.28067710131558093</v>
      </c>
      <c r="BL72" s="1489">
        <v>0.28067710131558093</v>
      </c>
      <c r="BM72" s="1489">
        <v>0.28067710131558093</v>
      </c>
      <c r="BN72" s="1489">
        <v>0.28067710131558093</v>
      </c>
      <c r="BO72" s="1489">
        <v>0.28067710131558093</v>
      </c>
      <c r="BP72" s="1489">
        <v>0.28067710131558093</v>
      </c>
      <c r="BQ72" s="1489">
        <v>0.28067710131558093</v>
      </c>
      <c r="BR72" s="1489">
        <v>0.28067710131558093</v>
      </c>
      <c r="BS72" s="1489">
        <v>0.28067710131558093</v>
      </c>
      <c r="BT72" s="1489">
        <v>0.28067710131558093</v>
      </c>
      <c r="BU72" s="1489">
        <v>0.28067710131558093</v>
      </c>
      <c r="BV72" s="1489">
        <v>0.28067710131558093</v>
      </c>
      <c r="BW72" s="1489">
        <v>0.28067710131558093</v>
      </c>
      <c r="BX72" s="1489">
        <v>0.28067710131558093</v>
      </c>
      <c r="BY72" s="1489">
        <v>0.28067710131558093</v>
      </c>
      <c r="BZ72" s="1489">
        <v>0.28067710131558093</v>
      </c>
      <c r="CA72" s="1489">
        <v>0.28067710131558093</v>
      </c>
      <c r="CB72" s="1489">
        <v>0.28067710131558093</v>
      </c>
      <c r="CC72" s="1489">
        <v>0.28067710131558093</v>
      </c>
      <c r="CD72" s="1489">
        <v>0.28067710131558093</v>
      </c>
      <c r="CE72" s="1489">
        <v>0.28067710131558093</v>
      </c>
      <c r="CF72" s="1489">
        <v>0.28067710131558093</v>
      </c>
      <c r="CG72" s="1489">
        <v>0.28067710131558093</v>
      </c>
      <c r="CH72" s="1489">
        <v>0.28067710131558093</v>
      </c>
      <c r="CI72" s="1489">
        <v>0.28067710131558093</v>
      </c>
      <c r="CJ72" s="1489">
        <v>0.28067710131558093</v>
      </c>
      <c r="CK72" s="1489">
        <v>0.28067710131558093</v>
      </c>
      <c r="CL72" s="1489">
        <v>0.28067710131558093</v>
      </c>
      <c r="CM72" s="1489">
        <v>0.28067710131558093</v>
      </c>
      <c r="CN72" s="1489">
        <v>0.28067710131558093</v>
      </c>
      <c r="CO72" s="1489">
        <v>0.28067710131558093</v>
      </c>
      <c r="CP72" s="1490">
        <v>0.28067710131558093</v>
      </c>
      <c r="CQ72" s="1488" t="s">
        <v>1790</v>
      </c>
      <c r="CR72" s="1488" t="s">
        <v>1790</v>
      </c>
      <c r="CS72" s="1488" t="s">
        <v>1790</v>
      </c>
      <c r="CT72" s="1488" t="s">
        <v>1790</v>
      </c>
      <c r="CU72" s="1488" t="s">
        <v>1790</v>
      </c>
      <c r="CV72" s="1488" t="s">
        <v>1790</v>
      </c>
      <c r="CW72" s="1488" t="s">
        <v>1790</v>
      </c>
      <c r="CX72" s="1488" t="s">
        <v>1790</v>
      </c>
      <c r="CY72" s="1488" t="s">
        <v>1790</v>
      </c>
      <c r="CZ72" s="1488" t="s">
        <v>1790</v>
      </c>
      <c r="DA72" s="1488" t="s">
        <v>1790</v>
      </c>
      <c r="DB72" s="1488" t="s">
        <v>1790</v>
      </c>
      <c r="DC72" s="1488" t="s">
        <v>1790</v>
      </c>
      <c r="DD72" s="1488" t="s">
        <v>1790</v>
      </c>
      <c r="DE72" s="1488" t="s">
        <v>1790</v>
      </c>
      <c r="DF72" s="1488" t="s">
        <v>1790</v>
      </c>
      <c r="DG72" s="1488" t="s">
        <v>1790</v>
      </c>
      <c r="DH72" s="1488" t="s">
        <v>1790</v>
      </c>
      <c r="DI72" s="1488" t="s">
        <v>1790</v>
      </c>
      <c r="DJ72" s="1488" t="s">
        <v>1790</v>
      </c>
      <c r="DK72" s="1488" t="s">
        <v>1790</v>
      </c>
      <c r="DL72" s="1488" t="s">
        <v>1790</v>
      </c>
      <c r="DM72" s="1488" t="s">
        <v>1790</v>
      </c>
      <c r="DN72" s="1488" t="s">
        <v>1790</v>
      </c>
      <c r="DO72" s="1488" t="s">
        <v>1790</v>
      </c>
      <c r="DP72" s="1488" t="s">
        <v>1790</v>
      </c>
      <c r="DQ72" s="1488" t="s">
        <v>1790</v>
      </c>
      <c r="DR72" s="1488" t="s">
        <v>1790</v>
      </c>
      <c r="DS72" s="1488" t="s">
        <v>1790</v>
      </c>
      <c r="DT72" s="1233" t="s">
        <v>1790</v>
      </c>
      <c r="DU72" s="1233" t="s">
        <v>1790</v>
      </c>
      <c r="DV72" s="1233" t="s">
        <v>1790</v>
      </c>
      <c r="DW72" s="1233" t="s">
        <v>1790</v>
      </c>
      <c r="DX72" s="1233" t="s">
        <v>1790</v>
      </c>
      <c r="DY72" s="1233" t="s">
        <v>1790</v>
      </c>
    </row>
    <row r="73" spans="2:129" x14ac:dyDescent="0.25">
      <c r="B73" s="1740"/>
      <c r="C73" s="1485" t="s">
        <v>2083</v>
      </c>
      <c r="D73" s="1425" t="s">
        <v>2084</v>
      </c>
      <c r="E73" s="1267" t="s">
        <v>826</v>
      </c>
      <c r="F73" s="1424" t="s">
        <v>1790</v>
      </c>
      <c r="G73" s="1424" t="s">
        <v>1790</v>
      </c>
      <c r="H73" s="1425" t="s">
        <v>84</v>
      </c>
      <c r="I73" s="1460" t="s">
        <v>1790</v>
      </c>
      <c r="J73" s="1461" t="s">
        <v>1790</v>
      </c>
      <c r="K73" s="1461" t="s">
        <v>1790</v>
      </c>
      <c r="L73" s="1461" t="s">
        <v>1790</v>
      </c>
      <c r="M73" s="1461" t="s">
        <v>1790</v>
      </c>
      <c r="N73" s="1489" t="s">
        <v>1790</v>
      </c>
      <c r="O73" s="1489">
        <v>3.5000000000000003E-2</v>
      </c>
      <c r="P73" s="1489">
        <v>3.5000000000000003E-2</v>
      </c>
      <c r="Q73" s="1489">
        <v>3.5000000000000003E-2</v>
      </c>
      <c r="R73" s="1489">
        <v>3.5000000000000003E-2</v>
      </c>
      <c r="S73" s="1489">
        <v>3.5000000000000003E-2</v>
      </c>
      <c r="T73" s="1489">
        <v>3.5000000000000003E-2</v>
      </c>
      <c r="U73" s="1489">
        <v>3.5000000000000003E-2</v>
      </c>
      <c r="V73" s="1489">
        <v>3.5000000000000003E-2</v>
      </c>
      <c r="W73" s="1489">
        <v>3.5000000000000003E-2</v>
      </c>
      <c r="X73" s="1489">
        <v>3.5000000000000003E-2</v>
      </c>
      <c r="Y73" s="1489">
        <v>3.5000000000000003E-2</v>
      </c>
      <c r="Z73" s="1489">
        <v>3.5000000000000003E-2</v>
      </c>
      <c r="AA73" s="1489">
        <v>3.5000000000000003E-2</v>
      </c>
      <c r="AB73" s="1489">
        <v>3.5000000000000003E-2</v>
      </c>
      <c r="AC73" s="1489">
        <v>3.5000000000000003E-2</v>
      </c>
      <c r="AD73" s="1489">
        <v>3.5000000000000003E-2</v>
      </c>
      <c r="AE73" s="1489">
        <v>3.5000000000000003E-2</v>
      </c>
      <c r="AF73" s="1489">
        <v>3.5000000000000003E-2</v>
      </c>
      <c r="AG73" s="1489">
        <v>3.5000000000000003E-2</v>
      </c>
      <c r="AH73" s="1489">
        <v>3.5000000000000003E-2</v>
      </c>
      <c r="AI73" s="1489">
        <v>3.5000000000000003E-2</v>
      </c>
      <c r="AJ73" s="1489">
        <v>3.5000000000000003E-2</v>
      </c>
      <c r="AK73" s="1489">
        <v>3.5000000000000003E-2</v>
      </c>
      <c r="AL73" s="1489">
        <v>3.5000000000000003E-2</v>
      </c>
      <c r="AM73" s="1489">
        <v>3.5000000000000003E-2</v>
      </c>
      <c r="AN73" s="1489">
        <v>3.5000000000000003E-2</v>
      </c>
      <c r="AO73" s="1489">
        <v>3.5000000000000003E-2</v>
      </c>
      <c r="AP73" s="1489">
        <v>3.5000000000000003E-2</v>
      </c>
      <c r="AQ73" s="1489">
        <v>3.5000000000000003E-2</v>
      </c>
      <c r="AR73" s="1489">
        <v>3.5000000000000003E-2</v>
      </c>
      <c r="AS73" s="1489">
        <v>0.03</v>
      </c>
      <c r="AT73" s="1489">
        <v>0.03</v>
      </c>
      <c r="AU73" s="1489">
        <v>0.03</v>
      </c>
      <c r="AV73" s="1489">
        <v>0.03</v>
      </c>
      <c r="AW73" s="1489">
        <v>0.03</v>
      </c>
      <c r="AX73" s="1489">
        <v>0.03</v>
      </c>
      <c r="AY73" s="1489">
        <v>0.03</v>
      </c>
      <c r="AZ73" s="1489">
        <v>0.03</v>
      </c>
      <c r="BA73" s="1489">
        <v>0.03</v>
      </c>
      <c r="BB73" s="1489">
        <v>0.03</v>
      </c>
      <c r="BC73" s="1489">
        <v>0.03</v>
      </c>
      <c r="BD73" s="1489">
        <v>0.03</v>
      </c>
      <c r="BE73" s="1489">
        <v>0.03</v>
      </c>
      <c r="BF73" s="1489">
        <v>0.03</v>
      </c>
      <c r="BG73" s="1489">
        <v>0.03</v>
      </c>
      <c r="BH73" s="1489">
        <v>0.03</v>
      </c>
      <c r="BI73" s="1489">
        <v>0.03</v>
      </c>
      <c r="BJ73" s="1489">
        <v>0.03</v>
      </c>
      <c r="BK73" s="1489">
        <v>0.03</v>
      </c>
      <c r="BL73" s="1489">
        <v>0.03</v>
      </c>
      <c r="BM73" s="1489">
        <v>0.03</v>
      </c>
      <c r="BN73" s="1489">
        <v>0.03</v>
      </c>
      <c r="BO73" s="1489">
        <v>0.03</v>
      </c>
      <c r="BP73" s="1489">
        <v>0.03</v>
      </c>
      <c r="BQ73" s="1489">
        <v>0.03</v>
      </c>
      <c r="BR73" s="1489">
        <v>0.03</v>
      </c>
      <c r="BS73" s="1489">
        <v>0.03</v>
      </c>
      <c r="BT73" s="1489">
        <v>0.03</v>
      </c>
      <c r="BU73" s="1489">
        <v>0.03</v>
      </c>
      <c r="BV73" s="1489">
        <v>0.03</v>
      </c>
      <c r="BW73" s="1489">
        <v>0.03</v>
      </c>
      <c r="BX73" s="1489">
        <v>0.03</v>
      </c>
      <c r="BY73" s="1489">
        <v>0.03</v>
      </c>
      <c r="BZ73" s="1489">
        <v>0.03</v>
      </c>
      <c r="CA73" s="1489">
        <v>0.03</v>
      </c>
      <c r="CB73" s="1489">
        <v>0.03</v>
      </c>
      <c r="CC73" s="1489">
        <v>0.03</v>
      </c>
      <c r="CD73" s="1489">
        <v>0.03</v>
      </c>
      <c r="CE73" s="1489">
        <v>0.03</v>
      </c>
      <c r="CF73" s="1489">
        <v>0.03</v>
      </c>
      <c r="CG73" s="1489">
        <v>0.03</v>
      </c>
      <c r="CH73" s="1489">
        <v>0.03</v>
      </c>
      <c r="CI73" s="1489">
        <v>0.03</v>
      </c>
      <c r="CJ73" s="1489">
        <v>0.03</v>
      </c>
      <c r="CK73" s="1489">
        <v>0.03</v>
      </c>
      <c r="CL73" s="1489">
        <v>2.5000000000000001E-2</v>
      </c>
      <c r="CM73" s="1489">
        <v>2.5000000000000001E-2</v>
      </c>
      <c r="CN73" s="1489">
        <v>2.5000000000000001E-2</v>
      </c>
      <c r="CO73" s="1489">
        <v>2.5000000000000001E-2</v>
      </c>
      <c r="CP73" s="1490">
        <v>2.5000000000000001E-2</v>
      </c>
      <c r="CQ73" s="1488" t="s">
        <v>1790</v>
      </c>
      <c r="CR73" s="1488" t="s">
        <v>1790</v>
      </c>
      <c r="CS73" s="1488" t="s">
        <v>1790</v>
      </c>
      <c r="CT73" s="1488" t="s">
        <v>1790</v>
      </c>
      <c r="CU73" s="1488" t="s">
        <v>1790</v>
      </c>
      <c r="CV73" s="1488" t="s">
        <v>1790</v>
      </c>
      <c r="CW73" s="1488" t="s">
        <v>1790</v>
      </c>
      <c r="CX73" s="1488" t="s">
        <v>1790</v>
      </c>
      <c r="CY73" s="1488" t="s">
        <v>1790</v>
      </c>
      <c r="CZ73" s="1488" t="s">
        <v>1790</v>
      </c>
      <c r="DA73" s="1488" t="s">
        <v>1790</v>
      </c>
      <c r="DB73" s="1488" t="s">
        <v>1790</v>
      </c>
      <c r="DC73" s="1488" t="s">
        <v>1790</v>
      </c>
      <c r="DD73" s="1488" t="s">
        <v>1790</v>
      </c>
      <c r="DE73" s="1488" t="s">
        <v>1790</v>
      </c>
      <c r="DF73" s="1488" t="s">
        <v>1790</v>
      </c>
      <c r="DG73" s="1488" t="s">
        <v>1790</v>
      </c>
      <c r="DH73" s="1488" t="s">
        <v>1790</v>
      </c>
      <c r="DI73" s="1488" t="s">
        <v>1790</v>
      </c>
      <c r="DJ73" s="1488" t="s">
        <v>1790</v>
      </c>
      <c r="DK73" s="1488" t="s">
        <v>1790</v>
      </c>
      <c r="DL73" s="1488" t="s">
        <v>1790</v>
      </c>
      <c r="DM73" s="1488" t="s">
        <v>1790</v>
      </c>
      <c r="DN73" s="1488" t="s">
        <v>1790</v>
      </c>
      <c r="DO73" s="1488" t="s">
        <v>1790</v>
      </c>
      <c r="DP73" s="1488" t="s">
        <v>1790</v>
      </c>
      <c r="DQ73" s="1488" t="s">
        <v>1790</v>
      </c>
      <c r="DR73" s="1488" t="s">
        <v>1790</v>
      </c>
      <c r="DS73" s="1488" t="s">
        <v>1790</v>
      </c>
      <c r="DT73" s="1233" t="s">
        <v>1790</v>
      </c>
      <c r="DU73" s="1233" t="s">
        <v>1790</v>
      </c>
      <c r="DV73" s="1233" t="s">
        <v>1790</v>
      </c>
      <c r="DW73" s="1233" t="s">
        <v>1790</v>
      </c>
      <c r="DX73" s="1233" t="s">
        <v>1790</v>
      </c>
      <c r="DY73" s="1233" t="s">
        <v>1790</v>
      </c>
    </row>
    <row r="74" spans="2:129" x14ac:dyDescent="0.25">
      <c r="B74" s="1740"/>
      <c r="C74" s="1485" t="s">
        <v>2083</v>
      </c>
      <c r="D74" s="1425" t="s">
        <v>2084</v>
      </c>
      <c r="E74" s="1267" t="s">
        <v>809</v>
      </c>
      <c r="F74" s="1424" t="s">
        <v>1790</v>
      </c>
      <c r="G74" s="1424" t="s">
        <v>1790</v>
      </c>
      <c r="H74" s="1425" t="s">
        <v>84</v>
      </c>
      <c r="I74" s="1460" t="s">
        <v>1790</v>
      </c>
      <c r="J74" s="1461" t="s">
        <v>1790</v>
      </c>
      <c r="K74" s="1461" t="s">
        <v>1790</v>
      </c>
      <c r="L74" s="1461" t="s">
        <v>1790</v>
      </c>
      <c r="M74" s="1461" t="s">
        <v>1790</v>
      </c>
      <c r="N74" s="1489" t="s">
        <v>1790</v>
      </c>
      <c r="O74" s="1489">
        <v>0.96618357487922713</v>
      </c>
      <c r="P74" s="1489">
        <v>0.93351070036640305</v>
      </c>
      <c r="Q74" s="1489">
        <v>0.90194270566802237</v>
      </c>
      <c r="R74" s="1489">
        <v>0.87144222769857238</v>
      </c>
      <c r="S74" s="1489">
        <v>0.84197316685852408</v>
      </c>
      <c r="T74" s="1489">
        <v>0.81350064430775282</v>
      </c>
      <c r="U74" s="1489">
        <v>0.78599096068381924</v>
      </c>
      <c r="V74" s="1489">
        <v>0.75941155621625056</v>
      </c>
      <c r="W74" s="1489">
        <v>0.73373097218961414</v>
      </c>
      <c r="X74" s="1489">
        <v>0.70891881370977217</v>
      </c>
      <c r="Y74" s="1489">
        <v>0.68494571372924851</v>
      </c>
      <c r="Z74" s="1489">
        <v>0.66178329828912907</v>
      </c>
      <c r="AA74" s="1489">
        <v>0.63940415293635666</v>
      </c>
      <c r="AB74" s="1489">
        <v>0.61778179027667313</v>
      </c>
      <c r="AC74" s="1489">
        <v>0.59689061862480497</v>
      </c>
      <c r="AD74" s="1489">
        <v>0.57670591171478747</v>
      </c>
      <c r="AE74" s="1489">
        <v>0.55720377943457733</v>
      </c>
      <c r="AF74" s="1489">
        <v>0.53836113955031628</v>
      </c>
      <c r="AG74" s="1489">
        <v>0.520155690386779</v>
      </c>
      <c r="AH74" s="1489">
        <v>0.50256588443167061</v>
      </c>
      <c r="AI74" s="1489">
        <v>0.48557090283253201</v>
      </c>
      <c r="AJ74" s="1489">
        <v>0.46915063075606961</v>
      </c>
      <c r="AK74" s="1489">
        <v>0.45328563358074364</v>
      </c>
      <c r="AL74" s="1489">
        <v>0.43795713389443836</v>
      </c>
      <c r="AM74" s="1489">
        <v>0.42314698926998878</v>
      </c>
      <c r="AN74" s="1489">
        <v>0.40883767079225974</v>
      </c>
      <c r="AO74" s="1489">
        <v>0.39501224231136212</v>
      </c>
      <c r="AP74" s="1489">
        <v>0.38165434039745133</v>
      </c>
      <c r="AQ74" s="1489">
        <v>0.36874815497338298</v>
      </c>
      <c r="AR74" s="1489">
        <v>0.35627841060230242</v>
      </c>
      <c r="AS74" s="1489">
        <v>0.3459013695167984</v>
      </c>
      <c r="AT74" s="1489">
        <v>0.33582657234640623</v>
      </c>
      <c r="AU74" s="1489">
        <v>0.32604521587029728</v>
      </c>
      <c r="AV74" s="1489">
        <v>0.31654875327213333</v>
      </c>
      <c r="AW74" s="1489">
        <v>0.30732888667197411</v>
      </c>
      <c r="AX74" s="1489">
        <v>0.29837755987570302</v>
      </c>
      <c r="AY74" s="1489">
        <v>0.28968695133563405</v>
      </c>
      <c r="AZ74" s="1489">
        <v>0.28124946731614947</v>
      </c>
      <c r="BA74" s="1489">
        <v>0.27305773525839755</v>
      </c>
      <c r="BB74" s="1489">
        <v>0.26510459733825009</v>
      </c>
      <c r="BC74" s="1489">
        <v>0.25738310421189325</v>
      </c>
      <c r="BD74" s="1489">
        <v>0.24988650894358566</v>
      </c>
      <c r="BE74" s="1489">
        <v>0.24260826111027742</v>
      </c>
      <c r="BF74" s="1489">
        <v>0.23554200107793916</v>
      </c>
      <c r="BG74" s="1489">
        <v>0.22868155444460117</v>
      </c>
      <c r="BH74" s="1489">
        <v>0.22202092664524387</v>
      </c>
      <c r="BI74" s="1489">
        <v>0.215554297713829</v>
      </c>
      <c r="BJ74" s="1489">
        <v>0.20927601719789227</v>
      </c>
      <c r="BK74" s="1489">
        <v>0.20318059922125464</v>
      </c>
      <c r="BL74" s="1489">
        <v>0.19726271769053846</v>
      </c>
      <c r="BM74" s="1489">
        <v>0.19151720164129948</v>
      </c>
      <c r="BN74" s="1489">
        <v>0.18593903071970824</v>
      </c>
      <c r="BO74" s="1489">
        <v>0.18052333079583327</v>
      </c>
      <c r="BP74" s="1489">
        <v>0.17526536970469248</v>
      </c>
      <c r="BQ74" s="1489">
        <v>0.17016055311135189</v>
      </c>
      <c r="BR74" s="1489">
        <v>0.16520442049645817</v>
      </c>
      <c r="BS74" s="1489">
        <v>0.16039264125869726</v>
      </c>
      <c r="BT74" s="1489">
        <v>0.15572101093077401</v>
      </c>
      <c r="BU74" s="1489">
        <v>0.15118544750560586</v>
      </c>
      <c r="BV74" s="1489">
        <v>0.14678198786952024</v>
      </c>
      <c r="BW74" s="1489">
        <v>0.14250678433934003</v>
      </c>
      <c r="BX74" s="1489">
        <v>0.13835610130033013</v>
      </c>
      <c r="BY74" s="1489">
        <v>0.13432631194206807</v>
      </c>
      <c r="BZ74" s="1489">
        <v>0.13041389508938647</v>
      </c>
      <c r="CA74" s="1489">
        <v>0.12661543212561796</v>
      </c>
      <c r="CB74" s="1489">
        <v>0.12292760400545433</v>
      </c>
      <c r="CC74" s="1489">
        <v>0.11934718835481004</v>
      </c>
      <c r="CD74" s="1489">
        <v>0.11587105665515537</v>
      </c>
      <c r="CE74" s="1489">
        <v>0.11249617150985959</v>
      </c>
      <c r="CF74" s="1489">
        <v>0.10921958399015494</v>
      </c>
      <c r="CG74" s="1489">
        <v>0.10603843105840287</v>
      </c>
      <c r="CH74" s="1489">
        <v>0.10294993306641054</v>
      </c>
      <c r="CI74" s="1489">
        <v>9.9951391326612168E-2</v>
      </c>
      <c r="CJ74" s="1489">
        <v>9.7040185753992411E-2</v>
      </c>
      <c r="CK74" s="1489">
        <v>9.4213772576691654E-2</v>
      </c>
      <c r="CL74" s="1489">
        <v>9.1915875684577236E-2</v>
      </c>
      <c r="CM74" s="1489">
        <v>8.9674025058124135E-2</v>
      </c>
      <c r="CN74" s="1489">
        <v>8.7486853715243049E-2</v>
      </c>
      <c r="CO74" s="1489">
        <v>8.5353028014871282E-2</v>
      </c>
      <c r="CP74" s="1490">
        <v>8.3271246843776875E-2</v>
      </c>
      <c r="CQ74" s="1488" t="s">
        <v>1790</v>
      </c>
      <c r="CR74" s="1488" t="s">
        <v>1790</v>
      </c>
      <c r="CS74" s="1488" t="s">
        <v>1790</v>
      </c>
      <c r="CT74" s="1488" t="s">
        <v>1790</v>
      </c>
      <c r="CU74" s="1488" t="s">
        <v>1790</v>
      </c>
      <c r="CV74" s="1488" t="s">
        <v>1790</v>
      </c>
      <c r="CW74" s="1488" t="s">
        <v>1790</v>
      </c>
      <c r="CX74" s="1488" t="s">
        <v>1790</v>
      </c>
      <c r="CY74" s="1488" t="s">
        <v>1790</v>
      </c>
      <c r="CZ74" s="1488" t="s">
        <v>1790</v>
      </c>
      <c r="DA74" s="1488" t="s">
        <v>1790</v>
      </c>
      <c r="DB74" s="1488" t="s">
        <v>1790</v>
      </c>
      <c r="DC74" s="1488" t="s">
        <v>1790</v>
      </c>
      <c r="DD74" s="1488" t="s">
        <v>1790</v>
      </c>
      <c r="DE74" s="1488" t="s">
        <v>1790</v>
      </c>
      <c r="DF74" s="1488" t="s">
        <v>1790</v>
      </c>
      <c r="DG74" s="1488" t="s">
        <v>1790</v>
      </c>
      <c r="DH74" s="1488" t="s">
        <v>1790</v>
      </c>
      <c r="DI74" s="1488" t="s">
        <v>1790</v>
      </c>
      <c r="DJ74" s="1488" t="s">
        <v>1790</v>
      </c>
      <c r="DK74" s="1488" t="s">
        <v>1790</v>
      </c>
      <c r="DL74" s="1488" t="s">
        <v>1790</v>
      </c>
      <c r="DM74" s="1488" t="s">
        <v>1790</v>
      </c>
      <c r="DN74" s="1488" t="s">
        <v>1790</v>
      </c>
      <c r="DO74" s="1488" t="s">
        <v>1790</v>
      </c>
      <c r="DP74" s="1488" t="s">
        <v>1790</v>
      </c>
      <c r="DQ74" s="1488" t="s">
        <v>1790</v>
      </c>
      <c r="DR74" s="1488" t="s">
        <v>1790</v>
      </c>
      <c r="DS74" s="1488" t="s">
        <v>1790</v>
      </c>
      <c r="DT74" s="1233" t="s">
        <v>1790</v>
      </c>
      <c r="DU74" s="1233" t="s">
        <v>1790</v>
      </c>
      <c r="DV74" s="1233" t="s">
        <v>1790</v>
      </c>
      <c r="DW74" s="1233" t="s">
        <v>1790</v>
      </c>
      <c r="DX74" s="1233" t="s">
        <v>1790</v>
      </c>
      <c r="DY74" s="1233" t="s">
        <v>1790</v>
      </c>
    </row>
    <row r="75" spans="2:129" x14ac:dyDescent="0.25">
      <c r="B75" s="1740"/>
      <c r="C75" s="1485" t="s">
        <v>2083</v>
      </c>
      <c r="D75" s="1425" t="s">
        <v>2084</v>
      </c>
      <c r="E75" s="1267" t="s">
        <v>810</v>
      </c>
      <c r="F75" s="1424" t="s">
        <v>811</v>
      </c>
      <c r="G75" s="1424" t="s">
        <v>1790</v>
      </c>
      <c r="H75" s="1425" t="s">
        <v>812</v>
      </c>
      <c r="I75" s="1460" t="s">
        <v>1790</v>
      </c>
      <c r="J75" s="1461" t="s">
        <v>1790</v>
      </c>
      <c r="K75" s="1461" t="s">
        <v>1790</v>
      </c>
      <c r="L75" s="1461" t="s">
        <v>1790</v>
      </c>
      <c r="M75" s="1461" t="s">
        <v>1790</v>
      </c>
      <c r="N75" s="1489" t="s">
        <v>1790</v>
      </c>
      <c r="O75" s="1489" t="s">
        <v>1790</v>
      </c>
      <c r="P75" s="1489" t="s">
        <v>1790</v>
      </c>
      <c r="Q75" s="1489" t="s">
        <v>1790</v>
      </c>
      <c r="R75" s="1489" t="s">
        <v>1790</v>
      </c>
      <c r="S75" s="1489" t="s">
        <v>1790</v>
      </c>
      <c r="T75" s="1489" t="s">
        <v>1790</v>
      </c>
      <c r="U75" s="1489" t="s">
        <v>1790</v>
      </c>
      <c r="V75" s="1489" t="s">
        <v>1790</v>
      </c>
      <c r="W75" s="1489" t="s">
        <v>1790</v>
      </c>
      <c r="X75" s="1489" t="s">
        <v>1790</v>
      </c>
      <c r="Y75" s="1489" t="s">
        <v>1790</v>
      </c>
      <c r="Z75" s="1489" t="s">
        <v>1790</v>
      </c>
      <c r="AA75" s="1489" t="s">
        <v>1790</v>
      </c>
      <c r="AB75" s="1489" t="s">
        <v>1790</v>
      </c>
      <c r="AC75" s="1489" t="s">
        <v>1790</v>
      </c>
      <c r="AD75" s="1489" t="s">
        <v>1790</v>
      </c>
      <c r="AE75" s="1489" t="s">
        <v>1790</v>
      </c>
      <c r="AF75" s="1489" t="s">
        <v>1790</v>
      </c>
      <c r="AG75" s="1489" t="s">
        <v>1790</v>
      </c>
      <c r="AH75" s="1489" t="s">
        <v>1790</v>
      </c>
      <c r="AI75" s="1489" t="s">
        <v>1790</v>
      </c>
      <c r="AJ75" s="1489" t="s">
        <v>1790</v>
      </c>
      <c r="AK75" s="1489" t="s">
        <v>1790</v>
      </c>
      <c r="AL75" s="1489" t="s">
        <v>1790</v>
      </c>
      <c r="AM75" s="1489" t="s">
        <v>1790</v>
      </c>
      <c r="AN75" s="1489" t="s">
        <v>1790</v>
      </c>
      <c r="AO75" s="1489" t="s">
        <v>1790</v>
      </c>
      <c r="AP75" s="1489" t="s">
        <v>1790</v>
      </c>
      <c r="AQ75" s="1489" t="s">
        <v>1790</v>
      </c>
      <c r="AR75" s="1489" t="s">
        <v>1790</v>
      </c>
      <c r="AS75" s="1489" t="s">
        <v>1790</v>
      </c>
      <c r="AT75" s="1489" t="s">
        <v>1790</v>
      </c>
      <c r="AU75" s="1489" t="s">
        <v>1790</v>
      </c>
      <c r="AV75" s="1489" t="s">
        <v>1790</v>
      </c>
      <c r="AW75" s="1489" t="s">
        <v>1790</v>
      </c>
      <c r="AX75" s="1489" t="s">
        <v>1790</v>
      </c>
      <c r="AY75" s="1489" t="s">
        <v>1790</v>
      </c>
      <c r="AZ75" s="1489" t="s">
        <v>1790</v>
      </c>
      <c r="BA75" s="1489" t="s">
        <v>1790</v>
      </c>
      <c r="BB75" s="1489" t="s">
        <v>1790</v>
      </c>
      <c r="BC75" s="1489" t="s">
        <v>1790</v>
      </c>
      <c r="BD75" s="1489" t="s">
        <v>1790</v>
      </c>
      <c r="BE75" s="1489" t="s">
        <v>1790</v>
      </c>
      <c r="BF75" s="1489" t="s">
        <v>1790</v>
      </c>
      <c r="BG75" s="1489" t="s">
        <v>1790</v>
      </c>
      <c r="BH75" s="1489" t="s">
        <v>1790</v>
      </c>
      <c r="BI75" s="1489" t="s">
        <v>1790</v>
      </c>
      <c r="BJ75" s="1489" t="s">
        <v>1790</v>
      </c>
      <c r="BK75" s="1489" t="s">
        <v>1790</v>
      </c>
      <c r="BL75" s="1489" t="s">
        <v>1790</v>
      </c>
      <c r="BM75" s="1489" t="s">
        <v>1790</v>
      </c>
      <c r="BN75" s="1489" t="s">
        <v>1790</v>
      </c>
      <c r="BO75" s="1489" t="s">
        <v>1790</v>
      </c>
      <c r="BP75" s="1489" t="s">
        <v>1790</v>
      </c>
      <c r="BQ75" s="1489" t="s">
        <v>1790</v>
      </c>
      <c r="BR75" s="1489" t="s">
        <v>1790</v>
      </c>
      <c r="BS75" s="1489" t="s">
        <v>1790</v>
      </c>
      <c r="BT75" s="1489" t="s">
        <v>1790</v>
      </c>
      <c r="BU75" s="1489" t="s">
        <v>1790</v>
      </c>
      <c r="BV75" s="1489" t="s">
        <v>1790</v>
      </c>
      <c r="BW75" s="1489" t="s">
        <v>1790</v>
      </c>
      <c r="BX75" s="1489" t="s">
        <v>1790</v>
      </c>
      <c r="BY75" s="1489" t="s">
        <v>1790</v>
      </c>
      <c r="BZ75" s="1489" t="s">
        <v>1790</v>
      </c>
      <c r="CA75" s="1489" t="s">
        <v>1790</v>
      </c>
      <c r="CB75" s="1489" t="s">
        <v>1790</v>
      </c>
      <c r="CC75" s="1489" t="s">
        <v>1790</v>
      </c>
      <c r="CD75" s="1489" t="s">
        <v>1790</v>
      </c>
      <c r="CE75" s="1489" t="s">
        <v>1790</v>
      </c>
      <c r="CF75" s="1489" t="s">
        <v>1790</v>
      </c>
      <c r="CG75" s="1489" t="s">
        <v>1790</v>
      </c>
      <c r="CH75" s="1489" t="s">
        <v>1790</v>
      </c>
      <c r="CI75" s="1489" t="s">
        <v>1790</v>
      </c>
      <c r="CJ75" s="1489" t="s">
        <v>1790</v>
      </c>
      <c r="CK75" s="1489" t="s">
        <v>1790</v>
      </c>
      <c r="CL75" s="1489" t="s">
        <v>1790</v>
      </c>
      <c r="CM75" s="1489" t="s">
        <v>1790</v>
      </c>
      <c r="CN75" s="1489" t="s">
        <v>1790</v>
      </c>
      <c r="CO75" s="1489" t="s">
        <v>1790</v>
      </c>
      <c r="CP75" s="1490" t="s">
        <v>1790</v>
      </c>
      <c r="CQ75" s="1488" t="s">
        <v>1790</v>
      </c>
      <c r="CR75" s="1488" t="s">
        <v>1790</v>
      </c>
      <c r="CS75" s="1488" t="s">
        <v>1790</v>
      </c>
      <c r="CT75" s="1488" t="s">
        <v>1790</v>
      </c>
      <c r="CU75" s="1488" t="s">
        <v>1790</v>
      </c>
      <c r="CV75" s="1488" t="s">
        <v>1790</v>
      </c>
      <c r="CW75" s="1488" t="s">
        <v>1790</v>
      </c>
      <c r="CX75" s="1488" t="s">
        <v>1790</v>
      </c>
      <c r="CY75" s="1488" t="s">
        <v>1790</v>
      </c>
      <c r="CZ75" s="1488" t="s">
        <v>1790</v>
      </c>
      <c r="DA75" s="1488" t="s">
        <v>1790</v>
      </c>
      <c r="DB75" s="1488" t="s">
        <v>1790</v>
      </c>
      <c r="DC75" s="1488" t="s">
        <v>1790</v>
      </c>
      <c r="DD75" s="1488" t="s">
        <v>1790</v>
      </c>
      <c r="DE75" s="1488" t="s">
        <v>1790</v>
      </c>
      <c r="DF75" s="1488" t="s">
        <v>1790</v>
      </c>
      <c r="DG75" s="1488" t="s">
        <v>1790</v>
      </c>
      <c r="DH75" s="1488" t="s">
        <v>1790</v>
      </c>
      <c r="DI75" s="1488" t="s">
        <v>1790</v>
      </c>
      <c r="DJ75" s="1488" t="s">
        <v>1790</v>
      </c>
      <c r="DK75" s="1488" t="s">
        <v>1790</v>
      </c>
      <c r="DL75" s="1488" t="s">
        <v>1790</v>
      </c>
      <c r="DM75" s="1488" t="s">
        <v>1790</v>
      </c>
      <c r="DN75" s="1488" t="s">
        <v>1790</v>
      </c>
      <c r="DO75" s="1488" t="s">
        <v>1790</v>
      </c>
      <c r="DP75" s="1488" t="s">
        <v>1790</v>
      </c>
      <c r="DQ75" s="1488" t="s">
        <v>1790</v>
      </c>
      <c r="DR75" s="1488" t="s">
        <v>1790</v>
      </c>
      <c r="DS75" s="1488" t="s">
        <v>1790</v>
      </c>
      <c r="DT75" s="1233" t="s">
        <v>1790</v>
      </c>
      <c r="DU75" s="1233" t="s">
        <v>1790</v>
      </c>
      <c r="DV75" s="1233" t="s">
        <v>1790</v>
      </c>
      <c r="DW75" s="1233" t="s">
        <v>1790</v>
      </c>
      <c r="DX75" s="1233" t="s">
        <v>1790</v>
      </c>
      <c r="DY75" s="1233" t="s">
        <v>1790</v>
      </c>
    </row>
    <row r="76" spans="2:129" x14ac:dyDescent="0.25">
      <c r="B76" s="1740"/>
      <c r="C76" s="1485" t="s">
        <v>2083</v>
      </c>
      <c r="D76" s="1425" t="s">
        <v>2084</v>
      </c>
      <c r="E76" s="1267" t="s">
        <v>810</v>
      </c>
      <c r="F76" s="1424" t="s">
        <v>813</v>
      </c>
      <c r="G76" s="1424" t="s">
        <v>1790</v>
      </c>
      <c r="H76" s="1425" t="s">
        <v>812</v>
      </c>
      <c r="I76" s="1460" t="s">
        <v>1790</v>
      </c>
      <c r="J76" s="1461" t="s">
        <v>1790</v>
      </c>
      <c r="K76" s="1461" t="s">
        <v>1790</v>
      </c>
      <c r="L76" s="1461" t="s">
        <v>1790</v>
      </c>
      <c r="M76" s="1461" t="s">
        <v>1790</v>
      </c>
      <c r="N76" s="1489" t="s">
        <v>1790</v>
      </c>
      <c r="O76" s="1489" t="s">
        <v>1790</v>
      </c>
      <c r="P76" s="1489" t="s">
        <v>1790</v>
      </c>
      <c r="Q76" s="1489" t="s">
        <v>1790</v>
      </c>
      <c r="R76" s="1489" t="s">
        <v>1790</v>
      </c>
      <c r="S76" s="1489" t="s">
        <v>1790</v>
      </c>
      <c r="T76" s="1489" t="s">
        <v>1790</v>
      </c>
      <c r="U76" s="1489" t="s">
        <v>1790</v>
      </c>
      <c r="V76" s="1489" t="s">
        <v>1790</v>
      </c>
      <c r="W76" s="1489" t="s">
        <v>1790</v>
      </c>
      <c r="X76" s="1489" t="s">
        <v>1790</v>
      </c>
      <c r="Y76" s="1489" t="s">
        <v>1790</v>
      </c>
      <c r="Z76" s="1489" t="s">
        <v>1790</v>
      </c>
      <c r="AA76" s="1489" t="s">
        <v>1790</v>
      </c>
      <c r="AB76" s="1489" t="s">
        <v>1790</v>
      </c>
      <c r="AC76" s="1489" t="s">
        <v>1790</v>
      </c>
      <c r="AD76" s="1489" t="s">
        <v>1790</v>
      </c>
      <c r="AE76" s="1489" t="s">
        <v>1790</v>
      </c>
      <c r="AF76" s="1489" t="s">
        <v>1790</v>
      </c>
      <c r="AG76" s="1489" t="s">
        <v>1790</v>
      </c>
      <c r="AH76" s="1489" t="s">
        <v>1790</v>
      </c>
      <c r="AI76" s="1489" t="s">
        <v>1790</v>
      </c>
      <c r="AJ76" s="1489" t="s">
        <v>1790</v>
      </c>
      <c r="AK76" s="1489" t="s">
        <v>1790</v>
      </c>
      <c r="AL76" s="1489" t="s">
        <v>1790</v>
      </c>
      <c r="AM76" s="1489" t="s">
        <v>1790</v>
      </c>
      <c r="AN76" s="1489" t="s">
        <v>1790</v>
      </c>
      <c r="AO76" s="1489" t="s">
        <v>1790</v>
      </c>
      <c r="AP76" s="1489" t="s">
        <v>1790</v>
      </c>
      <c r="AQ76" s="1489" t="s">
        <v>1790</v>
      </c>
      <c r="AR76" s="1489" t="s">
        <v>1790</v>
      </c>
      <c r="AS76" s="1489" t="s">
        <v>1790</v>
      </c>
      <c r="AT76" s="1489" t="s">
        <v>1790</v>
      </c>
      <c r="AU76" s="1489" t="s">
        <v>1790</v>
      </c>
      <c r="AV76" s="1489" t="s">
        <v>1790</v>
      </c>
      <c r="AW76" s="1489" t="s">
        <v>1790</v>
      </c>
      <c r="AX76" s="1489" t="s">
        <v>1790</v>
      </c>
      <c r="AY76" s="1489" t="s">
        <v>1790</v>
      </c>
      <c r="AZ76" s="1489" t="s">
        <v>1790</v>
      </c>
      <c r="BA76" s="1489" t="s">
        <v>1790</v>
      </c>
      <c r="BB76" s="1489" t="s">
        <v>1790</v>
      </c>
      <c r="BC76" s="1489" t="s">
        <v>1790</v>
      </c>
      <c r="BD76" s="1489" t="s">
        <v>1790</v>
      </c>
      <c r="BE76" s="1489" t="s">
        <v>1790</v>
      </c>
      <c r="BF76" s="1489" t="s">
        <v>1790</v>
      </c>
      <c r="BG76" s="1489" t="s">
        <v>1790</v>
      </c>
      <c r="BH76" s="1489" t="s">
        <v>1790</v>
      </c>
      <c r="BI76" s="1489" t="s">
        <v>1790</v>
      </c>
      <c r="BJ76" s="1489" t="s">
        <v>1790</v>
      </c>
      <c r="BK76" s="1489" t="s">
        <v>1790</v>
      </c>
      <c r="BL76" s="1489" t="s">
        <v>1790</v>
      </c>
      <c r="BM76" s="1489" t="s">
        <v>1790</v>
      </c>
      <c r="BN76" s="1489" t="s">
        <v>1790</v>
      </c>
      <c r="BO76" s="1489" t="s">
        <v>1790</v>
      </c>
      <c r="BP76" s="1489" t="s">
        <v>1790</v>
      </c>
      <c r="BQ76" s="1489" t="s">
        <v>1790</v>
      </c>
      <c r="BR76" s="1489" t="s">
        <v>1790</v>
      </c>
      <c r="BS76" s="1489" t="s">
        <v>1790</v>
      </c>
      <c r="BT76" s="1489" t="s">
        <v>1790</v>
      </c>
      <c r="BU76" s="1489" t="s">
        <v>1790</v>
      </c>
      <c r="BV76" s="1489" t="s">
        <v>1790</v>
      </c>
      <c r="BW76" s="1489" t="s">
        <v>1790</v>
      </c>
      <c r="BX76" s="1489" t="s">
        <v>1790</v>
      </c>
      <c r="BY76" s="1489" t="s">
        <v>1790</v>
      </c>
      <c r="BZ76" s="1489" t="s">
        <v>1790</v>
      </c>
      <c r="CA76" s="1489" t="s">
        <v>1790</v>
      </c>
      <c r="CB76" s="1489" t="s">
        <v>1790</v>
      </c>
      <c r="CC76" s="1489" t="s">
        <v>1790</v>
      </c>
      <c r="CD76" s="1489" t="s">
        <v>1790</v>
      </c>
      <c r="CE76" s="1489" t="s">
        <v>1790</v>
      </c>
      <c r="CF76" s="1489" t="s">
        <v>1790</v>
      </c>
      <c r="CG76" s="1489" t="s">
        <v>1790</v>
      </c>
      <c r="CH76" s="1489" t="s">
        <v>1790</v>
      </c>
      <c r="CI76" s="1489" t="s">
        <v>1790</v>
      </c>
      <c r="CJ76" s="1489" t="s">
        <v>1790</v>
      </c>
      <c r="CK76" s="1489" t="s">
        <v>1790</v>
      </c>
      <c r="CL76" s="1489" t="s">
        <v>1790</v>
      </c>
      <c r="CM76" s="1489" t="s">
        <v>1790</v>
      </c>
      <c r="CN76" s="1489" t="s">
        <v>1790</v>
      </c>
      <c r="CO76" s="1489" t="s">
        <v>1790</v>
      </c>
      <c r="CP76" s="1490" t="s">
        <v>1790</v>
      </c>
      <c r="CQ76" s="1488" t="s">
        <v>1790</v>
      </c>
      <c r="CR76" s="1488" t="s">
        <v>1790</v>
      </c>
      <c r="CS76" s="1488" t="s">
        <v>1790</v>
      </c>
      <c r="CT76" s="1488" t="s">
        <v>1790</v>
      </c>
      <c r="CU76" s="1488" t="s">
        <v>1790</v>
      </c>
      <c r="CV76" s="1488" t="s">
        <v>1790</v>
      </c>
      <c r="CW76" s="1488" t="s">
        <v>1790</v>
      </c>
      <c r="CX76" s="1488" t="s">
        <v>1790</v>
      </c>
      <c r="CY76" s="1488" t="s">
        <v>1790</v>
      </c>
      <c r="CZ76" s="1488" t="s">
        <v>1790</v>
      </c>
      <c r="DA76" s="1488" t="s">
        <v>1790</v>
      </c>
      <c r="DB76" s="1488" t="s">
        <v>1790</v>
      </c>
      <c r="DC76" s="1488" t="s">
        <v>1790</v>
      </c>
      <c r="DD76" s="1488" t="s">
        <v>1790</v>
      </c>
      <c r="DE76" s="1488" t="s">
        <v>1790</v>
      </c>
      <c r="DF76" s="1488" t="s">
        <v>1790</v>
      </c>
      <c r="DG76" s="1488" t="s">
        <v>1790</v>
      </c>
      <c r="DH76" s="1488" t="s">
        <v>1790</v>
      </c>
      <c r="DI76" s="1488" t="s">
        <v>1790</v>
      </c>
      <c r="DJ76" s="1488" t="s">
        <v>1790</v>
      </c>
      <c r="DK76" s="1488" t="s">
        <v>1790</v>
      </c>
      <c r="DL76" s="1488" t="s">
        <v>1790</v>
      </c>
      <c r="DM76" s="1488" t="s">
        <v>1790</v>
      </c>
      <c r="DN76" s="1488" t="s">
        <v>1790</v>
      </c>
      <c r="DO76" s="1488" t="s">
        <v>1790</v>
      </c>
      <c r="DP76" s="1488" t="s">
        <v>1790</v>
      </c>
      <c r="DQ76" s="1488" t="s">
        <v>1790</v>
      </c>
      <c r="DR76" s="1488" t="s">
        <v>1790</v>
      </c>
      <c r="DS76" s="1488" t="s">
        <v>1790</v>
      </c>
      <c r="DT76" s="1233" t="s">
        <v>1790</v>
      </c>
      <c r="DU76" s="1233" t="s">
        <v>1790</v>
      </c>
      <c r="DV76" s="1233" t="s">
        <v>1790</v>
      </c>
      <c r="DW76" s="1233" t="s">
        <v>1790</v>
      </c>
      <c r="DX76" s="1233" t="s">
        <v>1790</v>
      </c>
      <c r="DY76" s="1233" t="s">
        <v>1790</v>
      </c>
    </row>
    <row r="77" spans="2:129" ht="14.4" thickBot="1" x14ac:dyDescent="0.3">
      <c r="B77" s="1740"/>
      <c r="C77" s="1485" t="s">
        <v>2083</v>
      </c>
      <c r="D77" s="1425" t="s">
        <v>2084</v>
      </c>
      <c r="E77" s="1267" t="s">
        <v>814</v>
      </c>
      <c r="F77" s="1424" t="s">
        <v>1790</v>
      </c>
      <c r="G77" s="1424" t="s">
        <v>1790</v>
      </c>
      <c r="H77" s="1425" t="s">
        <v>84</v>
      </c>
      <c r="I77" s="1460" t="s">
        <v>1790</v>
      </c>
      <c r="J77" s="1461" t="s">
        <v>1790</v>
      </c>
      <c r="K77" s="1461" t="s">
        <v>1790</v>
      </c>
      <c r="L77" s="1461" t="s">
        <v>1790</v>
      </c>
      <c r="M77" s="1461" t="s">
        <v>1790</v>
      </c>
      <c r="N77" s="1489" t="s">
        <v>1790</v>
      </c>
      <c r="O77" s="1489">
        <v>4.9479454807636083E-5</v>
      </c>
      <c r="P77" s="1489">
        <v>1.1279687699978145E-3</v>
      </c>
      <c r="Q77" s="1489">
        <v>5.3336504914650047E-3</v>
      </c>
      <c r="R77" s="1489">
        <v>1.4611328387334364E-2</v>
      </c>
      <c r="S77" s="1489">
        <v>3.0342595361858231E-2</v>
      </c>
      <c r="T77" s="1489">
        <v>5.2836612852522183E-2</v>
      </c>
      <c r="U77" s="1489">
        <v>8.0840379602110171E-2</v>
      </c>
      <c r="V77" s="1489">
        <v>0.11266182219858423</v>
      </c>
      <c r="W77" s="1489">
        <v>0.14648485346249698</v>
      </c>
      <c r="X77" s="1489">
        <v>0.17975145599974962</v>
      </c>
      <c r="Y77" s="1489">
        <v>1.3868256283223319</v>
      </c>
      <c r="Z77" s="1489">
        <v>1.339928143306601</v>
      </c>
      <c r="AA77" s="1489">
        <v>1.2946165635812572</v>
      </c>
      <c r="AB77" s="1489">
        <v>1.2508372594987993</v>
      </c>
      <c r="AC77" s="1489">
        <v>1.2085384149746854</v>
      </c>
      <c r="AD77" s="1489">
        <v>1.1676699661591163</v>
      </c>
      <c r="AE77" s="1489">
        <v>1.1281835421827213</v>
      </c>
      <c r="AF77" s="1489">
        <v>1.0900324079060109</v>
      </c>
      <c r="AG77" s="1489">
        <v>1.0531714086048414</v>
      </c>
      <c r="AH77" s="1489">
        <v>1.0175569165264171</v>
      </c>
      <c r="AI77" s="1489">
        <v>0.98314677925257687</v>
      </c>
      <c r="AJ77" s="1489">
        <v>0.94990026980925313</v>
      </c>
      <c r="AK77" s="1489">
        <v>0.91777803846304662</v>
      </c>
      <c r="AL77" s="1489">
        <v>0.88674206614787121</v>
      </c>
      <c r="AM77" s="1489">
        <v>0.85675561946654233</v>
      </c>
      <c r="AN77" s="1489">
        <v>0.82778320721405063</v>
      </c>
      <c r="AO77" s="1489">
        <v>0.79979053837106351</v>
      </c>
      <c r="AP77" s="1489">
        <v>0.77274448151793573</v>
      </c>
      <c r="AQ77" s="1489">
        <v>0.74661302562119414</v>
      </c>
      <c r="AR77" s="1489">
        <v>0.72136524214608133</v>
      </c>
      <c r="AS77" s="1489">
        <v>0.70035460402532146</v>
      </c>
      <c r="AT77" s="1489">
        <v>0.67995592623817624</v>
      </c>
      <c r="AU77" s="1489">
        <v>0.66015138469725843</v>
      </c>
      <c r="AV77" s="1489">
        <v>0.64092367446335785</v>
      </c>
      <c r="AW77" s="1489">
        <v>0.62225599462461922</v>
      </c>
      <c r="AX77" s="1489">
        <v>0.60413203361613521</v>
      </c>
      <c r="AY77" s="1489">
        <v>0.58653595496712163</v>
      </c>
      <c r="AZ77" s="1489">
        <v>0.56945238346322469</v>
      </c>
      <c r="BA77" s="1489">
        <v>0.55286639171186869</v>
      </c>
      <c r="BB77" s="1489">
        <v>0.53676348709890165</v>
      </c>
      <c r="BC77" s="1489">
        <v>0.52112959912514722</v>
      </c>
      <c r="BD77" s="1489">
        <v>0.50595106711179338</v>
      </c>
      <c r="BE77" s="1489">
        <v>0.49121462826387718</v>
      </c>
      <c r="BF77" s="1489">
        <v>0.476907406081434</v>
      </c>
      <c r="BG77" s="1489">
        <v>0.46301689910818844</v>
      </c>
      <c r="BH77" s="1489">
        <v>0.44953097000794995</v>
      </c>
      <c r="BI77" s="1489">
        <v>0.43643783495917476</v>
      </c>
      <c r="BJ77" s="1489">
        <v>0.42372605335842212</v>
      </c>
      <c r="BK77" s="1489">
        <v>0.41138451782371083</v>
      </c>
      <c r="BL77" s="1489">
        <v>0.39940244448903961</v>
      </c>
      <c r="BM77" s="1489">
        <v>5.3754493008751555E-2</v>
      </c>
      <c r="BN77" s="1489">
        <v>5.2188828163836465E-2</v>
      </c>
      <c r="BO77" s="1489">
        <v>5.0668765207608227E-2</v>
      </c>
      <c r="BP77" s="1489">
        <v>4.919297592971672E-2</v>
      </c>
      <c r="BQ77" s="1489">
        <v>4.7760170805550207E-2</v>
      </c>
      <c r="BR77" s="1489">
        <v>4.6369097869466226E-2</v>
      </c>
      <c r="BS77" s="1489">
        <v>4.5018541620840999E-2</v>
      </c>
      <c r="BT77" s="1489">
        <v>4.3707321961981543E-2</v>
      </c>
      <c r="BU77" s="1489">
        <v>4.2434293166972378E-2</v>
      </c>
      <c r="BV77" s="1489">
        <v>4.1198342880555704E-2</v>
      </c>
      <c r="BW77" s="1489">
        <v>3.9998391146170584E-2</v>
      </c>
      <c r="BX77" s="1489">
        <v>3.883338946230154E-2</v>
      </c>
      <c r="BY77" s="1489">
        <v>3.7702319866312166E-2</v>
      </c>
      <c r="BZ77" s="1489">
        <v>3.6604194044963269E-2</v>
      </c>
      <c r="CA77" s="1489">
        <v>3.5538052470838133E-2</v>
      </c>
      <c r="CB77" s="1489">
        <v>3.4502963563920519E-2</v>
      </c>
      <c r="CC77" s="1489">
        <v>3.3498022877592737E-2</v>
      </c>
      <c r="CD77" s="1489">
        <v>3.252235230834246E-2</v>
      </c>
      <c r="CE77" s="1489">
        <v>3.157509932848783E-2</v>
      </c>
      <c r="CF77" s="1489">
        <v>3.065543624125032E-2</v>
      </c>
      <c r="CG77" s="1489">
        <v>2.9762559457524585E-2</v>
      </c>
      <c r="CH77" s="1489">
        <v>2.8895688793713185E-2</v>
      </c>
      <c r="CI77" s="1489">
        <v>2.8054066790012801E-2</v>
      </c>
      <c r="CJ77" s="1489">
        <v>2.7236958048556123E-2</v>
      </c>
      <c r="CK77" s="1489">
        <v>2.6443648590831183E-2</v>
      </c>
      <c r="CL77" s="1489">
        <v>2.5798681552030429E-2</v>
      </c>
      <c r="CM77" s="1489">
        <v>2.516944541661505E-2</v>
      </c>
      <c r="CN77" s="1489">
        <v>2.455555650401468E-2</v>
      </c>
      <c r="CO77" s="1489">
        <v>2.3956640491721644E-2</v>
      </c>
      <c r="CP77" s="1490">
        <v>2.337233218704551E-2</v>
      </c>
      <c r="CQ77" s="1488" t="s">
        <v>1790</v>
      </c>
      <c r="CR77" s="1488" t="s">
        <v>1790</v>
      </c>
      <c r="CS77" s="1488" t="s">
        <v>1790</v>
      </c>
      <c r="CT77" s="1488" t="s">
        <v>1790</v>
      </c>
      <c r="CU77" s="1488" t="s">
        <v>1790</v>
      </c>
      <c r="CV77" s="1488" t="s">
        <v>1790</v>
      </c>
      <c r="CW77" s="1488" t="s">
        <v>1790</v>
      </c>
      <c r="CX77" s="1488" t="s">
        <v>1790</v>
      </c>
      <c r="CY77" s="1488" t="s">
        <v>1790</v>
      </c>
      <c r="CZ77" s="1488" t="s">
        <v>1790</v>
      </c>
      <c r="DA77" s="1488" t="s">
        <v>1790</v>
      </c>
      <c r="DB77" s="1488" t="s">
        <v>1790</v>
      </c>
      <c r="DC77" s="1488" t="s">
        <v>1790</v>
      </c>
      <c r="DD77" s="1488" t="s">
        <v>1790</v>
      </c>
      <c r="DE77" s="1488" t="s">
        <v>1790</v>
      </c>
      <c r="DF77" s="1488" t="s">
        <v>1790</v>
      </c>
      <c r="DG77" s="1488" t="s">
        <v>1790</v>
      </c>
      <c r="DH77" s="1488" t="s">
        <v>1790</v>
      </c>
      <c r="DI77" s="1488" t="s">
        <v>1790</v>
      </c>
      <c r="DJ77" s="1488" t="s">
        <v>1790</v>
      </c>
      <c r="DK77" s="1488" t="s">
        <v>1790</v>
      </c>
      <c r="DL77" s="1488" t="s">
        <v>1790</v>
      </c>
      <c r="DM77" s="1488" t="s">
        <v>1790</v>
      </c>
      <c r="DN77" s="1488" t="s">
        <v>1790</v>
      </c>
      <c r="DO77" s="1488" t="s">
        <v>1790</v>
      </c>
      <c r="DP77" s="1488" t="s">
        <v>1790</v>
      </c>
      <c r="DQ77" s="1488" t="s">
        <v>1790</v>
      </c>
      <c r="DR77" s="1488" t="s">
        <v>1790</v>
      </c>
      <c r="DS77" s="1488" t="s">
        <v>1790</v>
      </c>
      <c r="DT77" s="1233" t="s">
        <v>1790</v>
      </c>
      <c r="DU77" s="1233" t="s">
        <v>1790</v>
      </c>
      <c r="DV77" s="1233" t="s">
        <v>1790</v>
      </c>
      <c r="DW77" s="1233" t="s">
        <v>1790</v>
      </c>
      <c r="DX77" s="1233" t="s">
        <v>1790</v>
      </c>
      <c r="DY77" s="1233" t="s">
        <v>1790</v>
      </c>
    </row>
    <row r="78" spans="2:129" ht="14.4" thickBot="1" x14ac:dyDescent="0.3">
      <c r="B78" s="1740"/>
      <c r="C78" s="1485" t="s">
        <v>2083</v>
      </c>
      <c r="D78" s="1425" t="s">
        <v>2084</v>
      </c>
      <c r="E78" s="1267" t="s">
        <v>815</v>
      </c>
      <c r="F78" s="1424" t="s">
        <v>1790</v>
      </c>
      <c r="G78" s="1424" t="s">
        <v>1790</v>
      </c>
      <c r="H78" s="1425" t="s">
        <v>84</v>
      </c>
      <c r="I78" s="1724">
        <f>IF(SUM(I77:CU77)&lt;&gt;0,SUM(I77:CU77),"")</f>
        <v>32.843081550645557</v>
      </c>
      <c r="J78" s="1725"/>
      <c r="K78" s="1725"/>
      <c r="L78" s="1725"/>
      <c r="M78" s="1726"/>
      <c r="N78" s="1489" t="s">
        <v>1790</v>
      </c>
      <c r="O78" s="1489" t="s">
        <v>1790</v>
      </c>
      <c r="P78" s="1489" t="s">
        <v>1790</v>
      </c>
      <c r="Q78" s="1489" t="s">
        <v>1790</v>
      </c>
      <c r="R78" s="1489" t="s">
        <v>1790</v>
      </c>
      <c r="S78" s="1489" t="s">
        <v>1790</v>
      </c>
      <c r="T78" s="1489" t="s">
        <v>1790</v>
      </c>
      <c r="U78" s="1489" t="s">
        <v>1790</v>
      </c>
      <c r="V78" s="1489" t="s">
        <v>1790</v>
      </c>
      <c r="W78" s="1489" t="s">
        <v>1790</v>
      </c>
      <c r="X78" s="1489" t="s">
        <v>1790</v>
      </c>
      <c r="Y78" s="1489" t="s">
        <v>1790</v>
      </c>
      <c r="Z78" s="1489" t="s">
        <v>1790</v>
      </c>
      <c r="AA78" s="1489" t="s">
        <v>1790</v>
      </c>
      <c r="AB78" s="1489" t="s">
        <v>1790</v>
      </c>
      <c r="AC78" s="1489" t="s">
        <v>1790</v>
      </c>
      <c r="AD78" s="1489" t="s">
        <v>1790</v>
      </c>
      <c r="AE78" s="1489" t="s">
        <v>1790</v>
      </c>
      <c r="AF78" s="1489" t="s">
        <v>1790</v>
      </c>
      <c r="AG78" s="1489" t="s">
        <v>1790</v>
      </c>
      <c r="AH78" s="1489" t="s">
        <v>1790</v>
      </c>
      <c r="AI78" s="1489" t="s">
        <v>1790</v>
      </c>
      <c r="AJ78" s="1489" t="s">
        <v>1790</v>
      </c>
      <c r="AK78" s="1489" t="s">
        <v>1790</v>
      </c>
      <c r="AL78" s="1489" t="s">
        <v>1790</v>
      </c>
      <c r="AM78" s="1489" t="s">
        <v>1790</v>
      </c>
      <c r="AN78" s="1489" t="s">
        <v>1790</v>
      </c>
      <c r="AO78" s="1489" t="s">
        <v>1790</v>
      </c>
      <c r="AP78" s="1489" t="s">
        <v>1790</v>
      </c>
      <c r="AQ78" s="1489" t="s">
        <v>1790</v>
      </c>
      <c r="AR78" s="1489" t="s">
        <v>1790</v>
      </c>
      <c r="AS78" s="1489" t="s">
        <v>1790</v>
      </c>
      <c r="AT78" s="1489" t="s">
        <v>1790</v>
      </c>
      <c r="AU78" s="1489" t="s">
        <v>1790</v>
      </c>
      <c r="AV78" s="1489" t="s">
        <v>1790</v>
      </c>
      <c r="AW78" s="1489" t="s">
        <v>1790</v>
      </c>
      <c r="AX78" s="1489" t="s">
        <v>1790</v>
      </c>
      <c r="AY78" s="1489" t="s">
        <v>1790</v>
      </c>
      <c r="AZ78" s="1489" t="s">
        <v>1790</v>
      </c>
      <c r="BA78" s="1489" t="s">
        <v>1790</v>
      </c>
      <c r="BB78" s="1489" t="s">
        <v>1790</v>
      </c>
      <c r="BC78" s="1489" t="s">
        <v>1790</v>
      </c>
      <c r="BD78" s="1489" t="s">
        <v>1790</v>
      </c>
      <c r="BE78" s="1489" t="s">
        <v>1790</v>
      </c>
      <c r="BF78" s="1489" t="s">
        <v>1790</v>
      </c>
      <c r="BG78" s="1489" t="s">
        <v>1790</v>
      </c>
      <c r="BH78" s="1489" t="s">
        <v>1790</v>
      </c>
      <c r="BI78" s="1489" t="s">
        <v>1790</v>
      </c>
      <c r="BJ78" s="1489" t="s">
        <v>1790</v>
      </c>
      <c r="BK78" s="1489" t="s">
        <v>1790</v>
      </c>
      <c r="BL78" s="1489" t="s">
        <v>1790</v>
      </c>
      <c r="BM78" s="1489" t="s">
        <v>1790</v>
      </c>
      <c r="BN78" s="1489" t="s">
        <v>1790</v>
      </c>
      <c r="BO78" s="1489" t="s">
        <v>1790</v>
      </c>
      <c r="BP78" s="1489" t="s">
        <v>1790</v>
      </c>
      <c r="BQ78" s="1489" t="s">
        <v>1790</v>
      </c>
      <c r="BR78" s="1489" t="s">
        <v>1790</v>
      </c>
      <c r="BS78" s="1489" t="s">
        <v>1790</v>
      </c>
      <c r="BT78" s="1489" t="s">
        <v>1790</v>
      </c>
      <c r="BU78" s="1489" t="s">
        <v>1790</v>
      </c>
      <c r="BV78" s="1489" t="s">
        <v>1790</v>
      </c>
      <c r="BW78" s="1489" t="s">
        <v>1790</v>
      </c>
      <c r="BX78" s="1489" t="s">
        <v>1790</v>
      </c>
      <c r="BY78" s="1489" t="s">
        <v>1790</v>
      </c>
      <c r="BZ78" s="1489" t="s">
        <v>1790</v>
      </c>
      <c r="CA78" s="1489" t="s">
        <v>1790</v>
      </c>
      <c r="CB78" s="1489" t="s">
        <v>1790</v>
      </c>
      <c r="CC78" s="1489" t="s">
        <v>1790</v>
      </c>
      <c r="CD78" s="1489" t="s">
        <v>1790</v>
      </c>
      <c r="CE78" s="1489" t="s">
        <v>1790</v>
      </c>
      <c r="CF78" s="1489" t="s">
        <v>1790</v>
      </c>
      <c r="CG78" s="1489" t="s">
        <v>1790</v>
      </c>
      <c r="CH78" s="1489" t="s">
        <v>1790</v>
      </c>
      <c r="CI78" s="1489" t="s">
        <v>1790</v>
      </c>
      <c r="CJ78" s="1489" t="s">
        <v>1790</v>
      </c>
      <c r="CK78" s="1489" t="s">
        <v>1790</v>
      </c>
      <c r="CL78" s="1489" t="s">
        <v>1790</v>
      </c>
      <c r="CM78" s="1489" t="s">
        <v>1790</v>
      </c>
      <c r="CN78" s="1489" t="s">
        <v>1790</v>
      </c>
      <c r="CO78" s="1489" t="s">
        <v>1790</v>
      </c>
      <c r="CP78" s="1490" t="s">
        <v>1790</v>
      </c>
      <c r="CQ78" s="1488" t="s">
        <v>1790</v>
      </c>
      <c r="CR78" s="1488" t="s">
        <v>1790</v>
      </c>
      <c r="CS78" s="1488" t="s">
        <v>1790</v>
      </c>
      <c r="CT78" s="1488" t="s">
        <v>1790</v>
      </c>
      <c r="CU78" s="1488" t="s">
        <v>1790</v>
      </c>
      <c r="CV78" s="1488" t="s">
        <v>1790</v>
      </c>
      <c r="CW78" s="1488" t="s">
        <v>1790</v>
      </c>
      <c r="CX78" s="1488" t="s">
        <v>1790</v>
      </c>
      <c r="CY78" s="1488" t="s">
        <v>1790</v>
      </c>
      <c r="CZ78" s="1488" t="s">
        <v>1790</v>
      </c>
      <c r="DA78" s="1488" t="s">
        <v>1790</v>
      </c>
      <c r="DB78" s="1488" t="s">
        <v>1790</v>
      </c>
      <c r="DC78" s="1488" t="s">
        <v>1790</v>
      </c>
      <c r="DD78" s="1488" t="s">
        <v>1790</v>
      </c>
      <c r="DE78" s="1488" t="s">
        <v>1790</v>
      </c>
      <c r="DF78" s="1488" t="s">
        <v>1790</v>
      </c>
      <c r="DG78" s="1488" t="s">
        <v>1790</v>
      </c>
      <c r="DH78" s="1488" t="s">
        <v>1790</v>
      </c>
      <c r="DI78" s="1488" t="s">
        <v>1790</v>
      </c>
      <c r="DJ78" s="1488" t="s">
        <v>1790</v>
      </c>
      <c r="DK78" s="1488" t="s">
        <v>1790</v>
      </c>
      <c r="DL78" s="1488" t="s">
        <v>1790</v>
      </c>
      <c r="DM78" s="1488" t="s">
        <v>1790</v>
      </c>
      <c r="DN78" s="1488" t="s">
        <v>1790</v>
      </c>
      <c r="DO78" s="1488" t="s">
        <v>1790</v>
      </c>
      <c r="DP78" s="1488" t="s">
        <v>1790</v>
      </c>
      <c r="DQ78" s="1488" t="s">
        <v>1790</v>
      </c>
      <c r="DR78" s="1488" t="s">
        <v>1790</v>
      </c>
      <c r="DS78" s="1488" t="s">
        <v>1790</v>
      </c>
      <c r="DT78" s="1233" t="s">
        <v>1790</v>
      </c>
      <c r="DU78" s="1233" t="s">
        <v>1790</v>
      </c>
      <c r="DV78" s="1233" t="s">
        <v>1790</v>
      </c>
      <c r="DW78" s="1233" t="s">
        <v>1790</v>
      </c>
      <c r="DX78" s="1233" t="s">
        <v>1790</v>
      </c>
      <c r="DY78" s="1233" t="s">
        <v>1790</v>
      </c>
    </row>
    <row r="79" spans="2:129" x14ac:dyDescent="0.25">
      <c r="B79" s="1740"/>
      <c r="C79" s="1485" t="s">
        <v>2081</v>
      </c>
      <c r="D79" s="1425" t="s">
        <v>2082</v>
      </c>
      <c r="E79" s="1267" t="s">
        <v>810</v>
      </c>
      <c r="F79" s="1424" t="s">
        <v>1790</v>
      </c>
      <c r="G79" s="1424" t="s">
        <v>1790</v>
      </c>
      <c r="H79" s="1425" t="s">
        <v>84</v>
      </c>
      <c r="I79" s="1460" t="s">
        <v>1790</v>
      </c>
      <c r="J79" s="1461" t="s">
        <v>1790</v>
      </c>
      <c r="K79" s="1461" t="s">
        <v>1790</v>
      </c>
      <c r="L79" s="1461" t="s">
        <v>1790</v>
      </c>
      <c r="M79" s="1461" t="s">
        <v>1790</v>
      </c>
      <c r="N79" s="1489" t="s">
        <v>1790</v>
      </c>
      <c r="O79" s="1489">
        <v>0.70514310172888428</v>
      </c>
      <c r="P79" s="1489">
        <v>4.4714818774590359</v>
      </c>
      <c r="Q79" s="1489">
        <v>7.7457405701310851</v>
      </c>
      <c r="R79" s="1489">
        <v>10.663600749297659</v>
      </c>
      <c r="S79" s="1489">
        <v>12.595288382861055</v>
      </c>
      <c r="T79" s="1489">
        <v>11.545457605435839</v>
      </c>
      <c r="U79" s="1489">
        <v>9.7614178346031792</v>
      </c>
      <c r="V79" s="1489">
        <v>7.8091834005618699</v>
      </c>
      <c r="W79" s="1489">
        <v>3.289222413701093</v>
      </c>
      <c r="X79" s="1489" t="s">
        <v>1790</v>
      </c>
      <c r="Y79" s="1489" t="s">
        <v>1790</v>
      </c>
      <c r="Z79" s="1489" t="s">
        <v>1790</v>
      </c>
      <c r="AA79" s="1489">
        <v>0.24604146032995064</v>
      </c>
      <c r="AB79" s="1489">
        <v>1.6376972227311428</v>
      </c>
      <c r="AC79" s="1489">
        <v>2.8370695259444823</v>
      </c>
      <c r="AD79" s="1489">
        <v>3.9057701773140643</v>
      </c>
      <c r="AE79" s="1489">
        <v>4.6132337946705499</v>
      </c>
      <c r="AF79" s="1489">
        <v>4.2287249545625274</v>
      </c>
      <c r="AG79" s="1489">
        <v>3.5752518739409673</v>
      </c>
      <c r="AH79" s="1489">
        <v>2.8602247304598469</v>
      </c>
      <c r="AI79" s="1489">
        <v>1.204792051441983</v>
      </c>
      <c r="AJ79" s="1489" t="s">
        <v>1790</v>
      </c>
      <c r="AK79" s="1489" t="s">
        <v>1790</v>
      </c>
      <c r="AL79" s="1489" t="s">
        <v>1790</v>
      </c>
      <c r="AM79" s="1489">
        <v>0.24604146032995064</v>
      </c>
      <c r="AN79" s="1489">
        <v>1.6376972227311428</v>
      </c>
      <c r="AO79" s="1489">
        <v>2.8370695259444823</v>
      </c>
      <c r="AP79" s="1489">
        <v>3.9057701773140643</v>
      </c>
      <c r="AQ79" s="1489">
        <v>4.6132337946705499</v>
      </c>
      <c r="AR79" s="1489">
        <v>4.2287249545625274</v>
      </c>
      <c r="AS79" s="1489">
        <v>3.5752518739409673</v>
      </c>
      <c r="AT79" s="1489">
        <v>2.8602247304598469</v>
      </c>
      <c r="AU79" s="1489">
        <v>1.204792051441983</v>
      </c>
      <c r="AV79" s="1489" t="s">
        <v>1790</v>
      </c>
      <c r="AW79" s="1489" t="s">
        <v>1790</v>
      </c>
      <c r="AX79" s="1489" t="s">
        <v>1790</v>
      </c>
      <c r="AY79" s="1489">
        <v>0.24604146032995064</v>
      </c>
      <c r="AZ79" s="1489">
        <v>1.6376972227311428</v>
      </c>
      <c r="BA79" s="1489">
        <v>2.8370695259444823</v>
      </c>
      <c r="BB79" s="1489">
        <v>3.9057701773140643</v>
      </c>
      <c r="BC79" s="1489">
        <v>4.6132337946705499</v>
      </c>
      <c r="BD79" s="1489">
        <v>4.2287249545625274</v>
      </c>
      <c r="BE79" s="1489">
        <v>3.5752518739409673</v>
      </c>
      <c r="BF79" s="1489">
        <v>2.8602247304598469</v>
      </c>
      <c r="BG79" s="1489">
        <v>1.204792051441983</v>
      </c>
      <c r="BH79" s="1489" t="s">
        <v>1790</v>
      </c>
      <c r="BI79" s="1489" t="s">
        <v>1790</v>
      </c>
      <c r="BJ79" s="1489" t="s">
        <v>1790</v>
      </c>
      <c r="BK79" s="1489">
        <v>0.24604146032995064</v>
      </c>
      <c r="BL79" s="1489">
        <v>1.6376972227311428</v>
      </c>
      <c r="BM79" s="1489" t="s">
        <v>1790</v>
      </c>
      <c r="BN79" s="1489" t="s">
        <v>1790</v>
      </c>
      <c r="BO79" s="1489" t="s">
        <v>1790</v>
      </c>
      <c r="BP79" s="1489" t="s">
        <v>1790</v>
      </c>
      <c r="BQ79" s="1489" t="s">
        <v>1790</v>
      </c>
      <c r="BR79" s="1489" t="s">
        <v>1790</v>
      </c>
      <c r="BS79" s="1489" t="s">
        <v>1790</v>
      </c>
      <c r="BT79" s="1489" t="s">
        <v>1790</v>
      </c>
      <c r="BU79" s="1489" t="s">
        <v>1790</v>
      </c>
      <c r="BV79" s="1489" t="s">
        <v>1790</v>
      </c>
      <c r="BW79" s="1489" t="s">
        <v>1790</v>
      </c>
      <c r="BX79" s="1489" t="s">
        <v>1790</v>
      </c>
      <c r="BY79" s="1489" t="s">
        <v>1790</v>
      </c>
      <c r="BZ79" s="1489" t="s">
        <v>1790</v>
      </c>
      <c r="CA79" s="1489" t="s">
        <v>1790</v>
      </c>
      <c r="CB79" s="1489" t="s">
        <v>1790</v>
      </c>
      <c r="CC79" s="1489" t="s">
        <v>1790</v>
      </c>
      <c r="CD79" s="1489" t="s">
        <v>1790</v>
      </c>
      <c r="CE79" s="1489" t="s">
        <v>1790</v>
      </c>
      <c r="CF79" s="1489" t="s">
        <v>1790</v>
      </c>
      <c r="CG79" s="1489" t="s">
        <v>1790</v>
      </c>
      <c r="CH79" s="1489" t="s">
        <v>1790</v>
      </c>
      <c r="CI79" s="1489" t="s">
        <v>1790</v>
      </c>
      <c r="CJ79" s="1489" t="s">
        <v>1790</v>
      </c>
      <c r="CK79" s="1489" t="s">
        <v>1790</v>
      </c>
      <c r="CL79" s="1489" t="s">
        <v>1790</v>
      </c>
      <c r="CM79" s="1489" t="s">
        <v>1790</v>
      </c>
      <c r="CN79" s="1489" t="s">
        <v>1790</v>
      </c>
      <c r="CO79" s="1489" t="s">
        <v>1790</v>
      </c>
      <c r="CP79" s="1490" t="s">
        <v>1790</v>
      </c>
      <c r="CQ79" s="1488" t="s">
        <v>1790</v>
      </c>
      <c r="CR79" s="1488" t="s">
        <v>1790</v>
      </c>
      <c r="CS79" s="1488" t="s">
        <v>1790</v>
      </c>
      <c r="CT79" s="1488" t="s">
        <v>1790</v>
      </c>
      <c r="CU79" s="1488" t="s">
        <v>1790</v>
      </c>
      <c r="CV79" s="1488" t="s">
        <v>1790</v>
      </c>
      <c r="CW79" s="1488" t="s">
        <v>1790</v>
      </c>
      <c r="CX79" s="1488" t="s">
        <v>1790</v>
      </c>
      <c r="CY79" s="1488" t="s">
        <v>1790</v>
      </c>
      <c r="CZ79" s="1488" t="s">
        <v>1790</v>
      </c>
      <c r="DA79" s="1488" t="s">
        <v>1790</v>
      </c>
      <c r="DB79" s="1488" t="s">
        <v>1790</v>
      </c>
      <c r="DC79" s="1488" t="s">
        <v>1790</v>
      </c>
      <c r="DD79" s="1488" t="s">
        <v>1790</v>
      </c>
      <c r="DE79" s="1488" t="s">
        <v>1790</v>
      </c>
      <c r="DF79" s="1488" t="s">
        <v>1790</v>
      </c>
      <c r="DG79" s="1488" t="s">
        <v>1790</v>
      </c>
      <c r="DH79" s="1488" t="s">
        <v>1790</v>
      </c>
      <c r="DI79" s="1488" t="s">
        <v>1790</v>
      </c>
      <c r="DJ79" s="1488" t="s">
        <v>1790</v>
      </c>
      <c r="DK79" s="1488" t="s">
        <v>1790</v>
      </c>
      <c r="DL79" s="1488" t="s">
        <v>1790</v>
      </c>
      <c r="DM79" s="1488" t="s">
        <v>1790</v>
      </c>
      <c r="DN79" s="1488" t="s">
        <v>1790</v>
      </c>
      <c r="DO79" s="1488" t="s">
        <v>1790</v>
      </c>
      <c r="DP79" s="1488" t="s">
        <v>1790</v>
      </c>
      <c r="DQ79" s="1488" t="s">
        <v>1790</v>
      </c>
      <c r="DR79" s="1488" t="s">
        <v>1790</v>
      </c>
      <c r="DS79" s="1488" t="s">
        <v>1790</v>
      </c>
      <c r="DT79" s="1233" t="s">
        <v>1790</v>
      </c>
      <c r="DU79" s="1233" t="s">
        <v>1790</v>
      </c>
      <c r="DV79" s="1233" t="s">
        <v>1790</v>
      </c>
      <c r="DW79" s="1233" t="s">
        <v>1790</v>
      </c>
      <c r="DX79" s="1233" t="s">
        <v>1790</v>
      </c>
      <c r="DY79" s="1233" t="s">
        <v>1790</v>
      </c>
    </row>
    <row r="80" spans="2:129" x14ac:dyDescent="0.25">
      <c r="B80" s="1740"/>
      <c r="C80" s="1485" t="s">
        <v>2081</v>
      </c>
      <c r="D80" s="1425" t="s">
        <v>2082</v>
      </c>
      <c r="E80" s="1267" t="s">
        <v>807</v>
      </c>
      <c r="F80" s="1424" t="s">
        <v>1790</v>
      </c>
      <c r="G80" s="1424" t="s">
        <v>1790</v>
      </c>
      <c r="H80" s="1425" t="s">
        <v>84</v>
      </c>
      <c r="I80" s="1460" t="s">
        <v>1790</v>
      </c>
      <c r="J80" s="1461" t="s">
        <v>1790</v>
      </c>
      <c r="K80" s="1461" t="s">
        <v>1790</v>
      </c>
      <c r="L80" s="1461" t="s">
        <v>1790</v>
      </c>
      <c r="M80" s="1461" t="s">
        <v>1790</v>
      </c>
      <c r="N80" s="1489" t="s">
        <v>1790</v>
      </c>
      <c r="O80" s="1489" t="s">
        <v>1790</v>
      </c>
      <c r="P80" s="1489" t="s">
        <v>1790</v>
      </c>
      <c r="Q80" s="1489" t="s">
        <v>1790</v>
      </c>
      <c r="R80" s="1489" t="s">
        <v>1790</v>
      </c>
      <c r="S80" s="1489" t="s">
        <v>1790</v>
      </c>
      <c r="T80" s="1489" t="s">
        <v>1790</v>
      </c>
      <c r="U80" s="1489" t="s">
        <v>1790</v>
      </c>
      <c r="V80" s="1489" t="s">
        <v>1790</v>
      </c>
      <c r="W80" s="1489" t="s">
        <v>1790</v>
      </c>
      <c r="X80" s="1489" t="s">
        <v>1790</v>
      </c>
      <c r="Y80" s="1489" t="s">
        <v>1790</v>
      </c>
      <c r="Z80" s="1489" t="s">
        <v>1790</v>
      </c>
      <c r="AA80" s="1489" t="s">
        <v>1790</v>
      </c>
      <c r="AB80" s="1489" t="s">
        <v>1790</v>
      </c>
      <c r="AC80" s="1489" t="s">
        <v>1790</v>
      </c>
      <c r="AD80" s="1489" t="s">
        <v>1790</v>
      </c>
      <c r="AE80" s="1489" t="s">
        <v>1790</v>
      </c>
      <c r="AF80" s="1489" t="s">
        <v>1790</v>
      </c>
      <c r="AG80" s="1489" t="s">
        <v>1790</v>
      </c>
      <c r="AH80" s="1489" t="s">
        <v>1790</v>
      </c>
      <c r="AI80" s="1489" t="s">
        <v>1790</v>
      </c>
      <c r="AJ80" s="1489" t="s">
        <v>1790</v>
      </c>
      <c r="AK80" s="1489" t="s">
        <v>1790</v>
      </c>
      <c r="AL80" s="1489" t="s">
        <v>1790</v>
      </c>
      <c r="AM80" s="1489" t="s">
        <v>1790</v>
      </c>
      <c r="AN80" s="1489" t="s">
        <v>1790</v>
      </c>
      <c r="AO80" s="1489" t="s">
        <v>1790</v>
      </c>
      <c r="AP80" s="1489" t="s">
        <v>1790</v>
      </c>
      <c r="AQ80" s="1489" t="s">
        <v>1790</v>
      </c>
      <c r="AR80" s="1489" t="s">
        <v>1790</v>
      </c>
      <c r="AS80" s="1489" t="s">
        <v>1790</v>
      </c>
      <c r="AT80" s="1489" t="s">
        <v>1790</v>
      </c>
      <c r="AU80" s="1489" t="s">
        <v>1790</v>
      </c>
      <c r="AV80" s="1489" t="s">
        <v>1790</v>
      </c>
      <c r="AW80" s="1489" t="s">
        <v>1790</v>
      </c>
      <c r="AX80" s="1489" t="s">
        <v>1790</v>
      </c>
      <c r="AY80" s="1489" t="s">
        <v>1790</v>
      </c>
      <c r="AZ80" s="1489" t="s">
        <v>1790</v>
      </c>
      <c r="BA80" s="1489" t="s">
        <v>1790</v>
      </c>
      <c r="BB80" s="1489" t="s">
        <v>1790</v>
      </c>
      <c r="BC80" s="1489" t="s">
        <v>1790</v>
      </c>
      <c r="BD80" s="1489" t="s">
        <v>1790</v>
      </c>
      <c r="BE80" s="1489" t="s">
        <v>1790</v>
      </c>
      <c r="BF80" s="1489" t="s">
        <v>1790</v>
      </c>
      <c r="BG80" s="1489" t="s">
        <v>1790</v>
      </c>
      <c r="BH80" s="1489" t="s">
        <v>1790</v>
      </c>
      <c r="BI80" s="1489" t="s">
        <v>1790</v>
      </c>
      <c r="BJ80" s="1489" t="s">
        <v>1790</v>
      </c>
      <c r="BK80" s="1489" t="s">
        <v>1790</v>
      </c>
      <c r="BL80" s="1489" t="s">
        <v>1790</v>
      </c>
      <c r="BM80" s="1489" t="s">
        <v>1790</v>
      </c>
      <c r="BN80" s="1489" t="s">
        <v>1790</v>
      </c>
      <c r="BO80" s="1489" t="s">
        <v>1790</v>
      </c>
      <c r="BP80" s="1489" t="s">
        <v>1790</v>
      </c>
      <c r="BQ80" s="1489" t="s">
        <v>1790</v>
      </c>
      <c r="BR80" s="1489" t="s">
        <v>1790</v>
      </c>
      <c r="BS80" s="1489" t="s">
        <v>1790</v>
      </c>
      <c r="BT80" s="1489" t="s">
        <v>1790</v>
      </c>
      <c r="BU80" s="1489" t="s">
        <v>1790</v>
      </c>
      <c r="BV80" s="1489" t="s">
        <v>1790</v>
      </c>
      <c r="BW80" s="1489" t="s">
        <v>1790</v>
      </c>
      <c r="BX80" s="1489" t="s">
        <v>1790</v>
      </c>
      <c r="BY80" s="1489" t="s">
        <v>1790</v>
      </c>
      <c r="BZ80" s="1489" t="s">
        <v>1790</v>
      </c>
      <c r="CA80" s="1489" t="s">
        <v>1790</v>
      </c>
      <c r="CB80" s="1489" t="s">
        <v>1790</v>
      </c>
      <c r="CC80" s="1489" t="s">
        <v>1790</v>
      </c>
      <c r="CD80" s="1489" t="s">
        <v>1790</v>
      </c>
      <c r="CE80" s="1489" t="s">
        <v>1790</v>
      </c>
      <c r="CF80" s="1489" t="s">
        <v>1790</v>
      </c>
      <c r="CG80" s="1489" t="s">
        <v>1790</v>
      </c>
      <c r="CH80" s="1489" t="s">
        <v>1790</v>
      </c>
      <c r="CI80" s="1489" t="s">
        <v>1790</v>
      </c>
      <c r="CJ80" s="1489" t="s">
        <v>1790</v>
      </c>
      <c r="CK80" s="1489" t="s">
        <v>1790</v>
      </c>
      <c r="CL80" s="1489" t="s">
        <v>1790</v>
      </c>
      <c r="CM80" s="1489" t="s">
        <v>1790</v>
      </c>
      <c r="CN80" s="1489" t="s">
        <v>1790</v>
      </c>
      <c r="CO80" s="1489" t="s">
        <v>1790</v>
      </c>
      <c r="CP80" s="1490" t="s">
        <v>1790</v>
      </c>
      <c r="CQ80" s="1488" t="s">
        <v>1790</v>
      </c>
      <c r="CR80" s="1488" t="s">
        <v>1790</v>
      </c>
      <c r="CS80" s="1488" t="s">
        <v>1790</v>
      </c>
      <c r="CT80" s="1488" t="s">
        <v>1790</v>
      </c>
      <c r="CU80" s="1488" t="s">
        <v>1790</v>
      </c>
      <c r="CV80" s="1488" t="s">
        <v>1790</v>
      </c>
      <c r="CW80" s="1488" t="s">
        <v>1790</v>
      </c>
      <c r="CX80" s="1488" t="s">
        <v>1790</v>
      </c>
      <c r="CY80" s="1488" t="s">
        <v>1790</v>
      </c>
      <c r="CZ80" s="1488" t="s">
        <v>1790</v>
      </c>
      <c r="DA80" s="1488" t="s">
        <v>1790</v>
      </c>
      <c r="DB80" s="1488" t="s">
        <v>1790</v>
      </c>
      <c r="DC80" s="1488" t="s">
        <v>1790</v>
      </c>
      <c r="DD80" s="1488" t="s">
        <v>1790</v>
      </c>
      <c r="DE80" s="1488" t="s">
        <v>1790</v>
      </c>
      <c r="DF80" s="1488" t="s">
        <v>1790</v>
      </c>
      <c r="DG80" s="1488" t="s">
        <v>1790</v>
      </c>
      <c r="DH80" s="1488" t="s">
        <v>1790</v>
      </c>
      <c r="DI80" s="1488" t="s">
        <v>1790</v>
      </c>
      <c r="DJ80" s="1488" t="s">
        <v>1790</v>
      </c>
      <c r="DK80" s="1488" t="s">
        <v>1790</v>
      </c>
      <c r="DL80" s="1488" t="s">
        <v>1790</v>
      </c>
      <c r="DM80" s="1488" t="s">
        <v>1790</v>
      </c>
      <c r="DN80" s="1488" t="s">
        <v>1790</v>
      </c>
      <c r="DO80" s="1488" t="s">
        <v>1790</v>
      </c>
      <c r="DP80" s="1488" t="s">
        <v>1790</v>
      </c>
      <c r="DQ80" s="1488" t="s">
        <v>1790</v>
      </c>
      <c r="DR80" s="1488" t="s">
        <v>1790</v>
      </c>
      <c r="DS80" s="1488" t="s">
        <v>1790</v>
      </c>
      <c r="DT80" s="1233" t="s">
        <v>1790</v>
      </c>
      <c r="DU80" s="1233" t="s">
        <v>1790</v>
      </c>
      <c r="DV80" s="1233" t="s">
        <v>1790</v>
      </c>
      <c r="DW80" s="1233" t="s">
        <v>1790</v>
      </c>
      <c r="DX80" s="1233" t="s">
        <v>1790</v>
      </c>
      <c r="DY80" s="1233" t="s">
        <v>1790</v>
      </c>
    </row>
    <row r="81" spans="2:129" x14ac:dyDescent="0.25">
      <c r="B81" s="1740"/>
      <c r="C81" s="1485" t="s">
        <v>2081</v>
      </c>
      <c r="D81" s="1425" t="s">
        <v>2082</v>
      </c>
      <c r="E81" s="1267" t="s">
        <v>808</v>
      </c>
      <c r="F81" s="1424" t="s">
        <v>1790</v>
      </c>
      <c r="G81" s="1424" t="s">
        <v>1790</v>
      </c>
      <c r="H81" s="1425" t="s">
        <v>84</v>
      </c>
      <c r="I81" s="1460" t="s">
        <v>1790</v>
      </c>
      <c r="J81" s="1461" t="s">
        <v>1790</v>
      </c>
      <c r="K81" s="1461" t="s">
        <v>1790</v>
      </c>
      <c r="L81" s="1461" t="s">
        <v>1790</v>
      </c>
      <c r="M81" s="1461" t="s">
        <v>1790</v>
      </c>
      <c r="N81" s="1489" t="s">
        <v>1790</v>
      </c>
      <c r="O81" s="1489">
        <v>1.0964975231884149E-2</v>
      </c>
      <c r="P81" s="1489">
        <v>9.1461493658256315E-2</v>
      </c>
      <c r="Q81" s="1489">
        <v>0.28143930271828266</v>
      </c>
      <c r="R81" s="1489">
        <v>0.56770456023539961</v>
      </c>
      <c r="S81" s="1489">
        <v>0.92938028624046776</v>
      </c>
      <c r="T81" s="1489">
        <v>1.3047688863584845</v>
      </c>
      <c r="U81" s="1489">
        <v>1.6360907994510914</v>
      </c>
      <c r="V81" s="1489">
        <v>1.9093136486579079</v>
      </c>
      <c r="W81" s="1489">
        <v>2.0818938590696972</v>
      </c>
      <c r="X81" s="1489">
        <v>2.1330412676027488</v>
      </c>
      <c r="Y81" s="1489">
        <v>2.1330412676027488</v>
      </c>
      <c r="Z81" s="1489">
        <v>2.1330412676027488</v>
      </c>
      <c r="AA81" s="1489">
        <v>2.1368672123108796</v>
      </c>
      <c r="AB81" s="1489">
        <v>2.1661593488324797</v>
      </c>
      <c r="AC81" s="1489">
        <v>2.2357419717743854</v>
      </c>
      <c r="AD81" s="1489">
        <v>2.3405931291600566</v>
      </c>
      <c r="AE81" s="1489">
        <v>2.4730636409244164</v>
      </c>
      <c r="AF81" s="1489">
        <v>2.6105560994749908</v>
      </c>
      <c r="AG81" s="1489">
        <v>2.7319079391582202</v>
      </c>
      <c r="AH81" s="1489">
        <v>2.8319796003566533</v>
      </c>
      <c r="AI81" s="1489">
        <v>2.8951906113152273</v>
      </c>
      <c r="AJ81" s="1489">
        <v>2.9139251277151499</v>
      </c>
      <c r="AK81" s="1489">
        <v>2.9139251277151499</v>
      </c>
      <c r="AL81" s="1489">
        <v>2.9139251277151499</v>
      </c>
      <c r="AM81" s="1489">
        <v>2.9177510724232807</v>
      </c>
      <c r="AN81" s="1489">
        <v>2.9470432089448804</v>
      </c>
      <c r="AO81" s="1489">
        <v>3.0166258318867865</v>
      </c>
      <c r="AP81" s="1489">
        <v>3.1214769892724572</v>
      </c>
      <c r="AQ81" s="1489">
        <v>3.2539475010368175</v>
      </c>
      <c r="AR81" s="1489">
        <v>3.3914399595873919</v>
      </c>
      <c r="AS81" s="1489">
        <v>3.5127917992706217</v>
      </c>
      <c r="AT81" s="1489">
        <v>3.6128634604690539</v>
      </c>
      <c r="AU81" s="1489">
        <v>3.6760744714276279</v>
      </c>
      <c r="AV81" s="1489">
        <v>3.6948089878275505</v>
      </c>
      <c r="AW81" s="1489">
        <v>3.6948089878275505</v>
      </c>
      <c r="AX81" s="1489">
        <v>3.6948089878275505</v>
      </c>
      <c r="AY81" s="1489">
        <v>3.6986349325356813</v>
      </c>
      <c r="AZ81" s="1489">
        <v>3.7279270690572814</v>
      </c>
      <c r="BA81" s="1489">
        <v>3.7975096919991871</v>
      </c>
      <c r="BB81" s="1489">
        <v>3.9023608493848583</v>
      </c>
      <c r="BC81" s="1489">
        <v>4.0348313611492186</v>
      </c>
      <c r="BD81" s="1489">
        <v>4.1723238196997929</v>
      </c>
      <c r="BE81" s="1489">
        <v>4.2936756593830232</v>
      </c>
      <c r="BF81" s="1489">
        <v>4.3937473205814559</v>
      </c>
      <c r="BG81" s="1489">
        <v>4.4569583315400285</v>
      </c>
      <c r="BH81" s="1489">
        <v>4.4756928479399516</v>
      </c>
      <c r="BI81" s="1489">
        <v>4.4756928479399516</v>
      </c>
      <c r="BJ81" s="1489">
        <v>4.4756928479399516</v>
      </c>
      <c r="BK81" s="1489">
        <v>4.4795187926480819</v>
      </c>
      <c r="BL81" s="1489">
        <v>4.5088109291696821</v>
      </c>
      <c r="BM81" s="1489">
        <v>4.5342771209831518</v>
      </c>
      <c r="BN81" s="1489">
        <v>4.5342771209831518</v>
      </c>
      <c r="BO81" s="1489">
        <v>4.5342771209831518</v>
      </c>
      <c r="BP81" s="1489">
        <v>4.5342771209831518</v>
      </c>
      <c r="BQ81" s="1489">
        <v>4.5342771209831518</v>
      </c>
      <c r="BR81" s="1489">
        <v>4.5342771209831518</v>
      </c>
      <c r="BS81" s="1489">
        <v>4.5342771209831518</v>
      </c>
      <c r="BT81" s="1489">
        <v>4.5342771209831518</v>
      </c>
      <c r="BU81" s="1489">
        <v>4.5342771209831518</v>
      </c>
      <c r="BV81" s="1489">
        <v>4.5342771209831518</v>
      </c>
      <c r="BW81" s="1489">
        <v>4.5342771209831518</v>
      </c>
      <c r="BX81" s="1489">
        <v>4.5342771209831518</v>
      </c>
      <c r="BY81" s="1489">
        <v>4.5342771209831518</v>
      </c>
      <c r="BZ81" s="1489">
        <v>4.5342771209831518</v>
      </c>
      <c r="CA81" s="1489">
        <v>4.5342771209831518</v>
      </c>
      <c r="CB81" s="1489">
        <v>4.5342771209831518</v>
      </c>
      <c r="CC81" s="1489">
        <v>4.5342771209831518</v>
      </c>
      <c r="CD81" s="1489">
        <v>4.5342771209831518</v>
      </c>
      <c r="CE81" s="1489">
        <v>4.5342771209831518</v>
      </c>
      <c r="CF81" s="1489">
        <v>4.5342771209831518</v>
      </c>
      <c r="CG81" s="1489">
        <v>4.5342771209831518</v>
      </c>
      <c r="CH81" s="1489">
        <v>4.5342771209831518</v>
      </c>
      <c r="CI81" s="1489">
        <v>4.5342771209831518</v>
      </c>
      <c r="CJ81" s="1489">
        <v>4.5342771209831518</v>
      </c>
      <c r="CK81" s="1489">
        <v>4.5342771209831518</v>
      </c>
      <c r="CL81" s="1489">
        <v>4.5342771209831518</v>
      </c>
      <c r="CM81" s="1489">
        <v>4.5342771209831518</v>
      </c>
      <c r="CN81" s="1489">
        <v>4.5342771209831518</v>
      </c>
      <c r="CO81" s="1489">
        <v>4.5342771209831518</v>
      </c>
      <c r="CP81" s="1490">
        <v>4.5342771209831518</v>
      </c>
      <c r="CQ81" s="1488" t="s">
        <v>1790</v>
      </c>
      <c r="CR81" s="1488" t="s">
        <v>1790</v>
      </c>
      <c r="CS81" s="1488" t="s">
        <v>1790</v>
      </c>
      <c r="CT81" s="1488" t="s">
        <v>1790</v>
      </c>
      <c r="CU81" s="1488" t="s">
        <v>1790</v>
      </c>
      <c r="CV81" s="1488" t="s">
        <v>1790</v>
      </c>
      <c r="CW81" s="1488" t="s">
        <v>1790</v>
      </c>
      <c r="CX81" s="1488" t="s">
        <v>1790</v>
      </c>
      <c r="CY81" s="1488" t="s">
        <v>1790</v>
      </c>
      <c r="CZ81" s="1488" t="s">
        <v>1790</v>
      </c>
      <c r="DA81" s="1488" t="s">
        <v>1790</v>
      </c>
      <c r="DB81" s="1488" t="s">
        <v>1790</v>
      </c>
      <c r="DC81" s="1488" t="s">
        <v>1790</v>
      </c>
      <c r="DD81" s="1488" t="s">
        <v>1790</v>
      </c>
      <c r="DE81" s="1488" t="s">
        <v>1790</v>
      </c>
      <c r="DF81" s="1488" t="s">
        <v>1790</v>
      </c>
      <c r="DG81" s="1488" t="s">
        <v>1790</v>
      </c>
      <c r="DH81" s="1488" t="s">
        <v>1790</v>
      </c>
      <c r="DI81" s="1488" t="s">
        <v>1790</v>
      </c>
      <c r="DJ81" s="1488" t="s">
        <v>1790</v>
      </c>
      <c r="DK81" s="1488" t="s">
        <v>1790</v>
      </c>
      <c r="DL81" s="1488" t="s">
        <v>1790</v>
      </c>
      <c r="DM81" s="1488" t="s">
        <v>1790</v>
      </c>
      <c r="DN81" s="1488" t="s">
        <v>1790</v>
      </c>
      <c r="DO81" s="1488" t="s">
        <v>1790</v>
      </c>
      <c r="DP81" s="1488" t="s">
        <v>1790</v>
      </c>
      <c r="DQ81" s="1488" t="s">
        <v>1790</v>
      </c>
      <c r="DR81" s="1488" t="s">
        <v>1790</v>
      </c>
      <c r="DS81" s="1488" t="s">
        <v>1790</v>
      </c>
      <c r="DT81" s="1233" t="s">
        <v>1790</v>
      </c>
      <c r="DU81" s="1233" t="s">
        <v>1790</v>
      </c>
      <c r="DV81" s="1233" t="s">
        <v>1790</v>
      </c>
      <c r="DW81" s="1233" t="s">
        <v>1790</v>
      </c>
      <c r="DX81" s="1233" t="s">
        <v>1790</v>
      </c>
      <c r="DY81" s="1233" t="s">
        <v>1790</v>
      </c>
    </row>
    <row r="82" spans="2:129" x14ac:dyDescent="0.25">
      <c r="B82" s="1740"/>
      <c r="C82" s="1485" t="s">
        <v>2081</v>
      </c>
      <c r="D82" s="1425" t="s">
        <v>2082</v>
      </c>
      <c r="E82" s="1267" t="s">
        <v>826</v>
      </c>
      <c r="F82" s="1424" t="s">
        <v>1790</v>
      </c>
      <c r="G82" s="1424" t="s">
        <v>1790</v>
      </c>
      <c r="H82" s="1425" t="s">
        <v>84</v>
      </c>
      <c r="I82" s="1460" t="s">
        <v>1790</v>
      </c>
      <c r="J82" s="1461" t="s">
        <v>1790</v>
      </c>
      <c r="K82" s="1461" t="s">
        <v>1790</v>
      </c>
      <c r="L82" s="1461" t="s">
        <v>1790</v>
      </c>
      <c r="M82" s="1461" t="s">
        <v>1790</v>
      </c>
      <c r="N82" s="1489" t="s">
        <v>1790</v>
      </c>
      <c r="O82" s="1489">
        <v>3.5000000000000003E-2</v>
      </c>
      <c r="P82" s="1489">
        <v>3.5000000000000003E-2</v>
      </c>
      <c r="Q82" s="1489">
        <v>3.5000000000000003E-2</v>
      </c>
      <c r="R82" s="1489">
        <v>3.5000000000000003E-2</v>
      </c>
      <c r="S82" s="1489">
        <v>3.5000000000000003E-2</v>
      </c>
      <c r="T82" s="1489">
        <v>3.5000000000000003E-2</v>
      </c>
      <c r="U82" s="1489">
        <v>3.5000000000000003E-2</v>
      </c>
      <c r="V82" s="1489">
        <v>3.5000000000000003E-2</v>
      </c>
      <c r="W82" s="1489">
        <v>3.5000000000000003E-2</v>
      </c>
      <c r="X82" s="1489">
        <v>3.5000000000000003E-2</v>
      </c>
      <c r="Y82" s="1489">
        <v>3.5000000000000003E-2</v>
      </c>
      <c r="Z82" s="1489">
        <v>3.5000000000000003E-2</v>
      </c>
      <c r="AA82" s="1489">
        <v>3.5000000000000003E-2</v>
      </c>
      <c r="AB82" s="1489">
        <v>3.5000000000000003E-2</v>
      </c>
      <c r="AC82" s="1489">
        <v>3.5000000000000003E-2</v>
      </c>
      <c r="AD82" s="1489">
        <v>3.5000000000000003E-2</v>
      </c>
      <c r="AE82" s="1489">
        <v>3.5000000000000003E-2</v>
      </c>
      <c r="AF82" s="1489">
        <v>3.5000000000000003E-2</v>
      </c>
      <c r="AG82" s="1489">
        <v>3.5000000000000003E-2</v>
      </c>
      <c r="AH82" s="1489">
        <v>3.5000000000000003E-2</v>
      </c>
      <c r="AI82" s="1489">
        <v>3.5000000000000003E-2</v>
      </c>
      <c r="AJ82" s="1489">
        <v>3.5000000000000003E-2</v>
      </c>
      <c r="AK82" s="1489">
        <v>3.5000000000000003E-2</v>
      </c>
      <c r="AL82" s="1489">
        <v>3.5000000000000003E-2</v>
      </c>
      <c r="AM82" s="1489">
        <v>3.5000000000000003E-2</v>
      </c>
      <c r="AN82" s="1489">
        <v>3.5000000000000003E-2</v>
      </c>
      <c r="AO82" s="1489">
        <v>3.5000000000000003E-2</v>
      </c>
      <c r="AP82" s="1489">
        <v>3.5000000000000003E-2</v>
      </c>
      <c r="AQ82" s="1489">
        <v>3.5000000000000003E-2</v>
      </c>
      <c r="AR82" s="1489">
        <v>3.5000000000000003E-2</v>
      </c>
      <c r="AS82" s="1489">
        <v>0.03</v>
      </c>
      <c r="AT82" s="1489">
        <v>0.03</v>
      </c>
      <c r="AU82" s="1489">
        <v>0.03</v>
      </c>
      <c r="AV82" s="1489">
        <v>0.03</v>
      </c>
      <c r="AW82" s="1489">
        <v>0.03</v>
      </c>
      <c r="AX82" s="1489">
        <v>0.03</v>
      </c>
      <c r="AY82" s="1489">
        <v>0.03</v>
      </c>
      <c r="AZ82" s="1489">
        <v>0.03</v>
      </c>
      <c r="BA82" s="1489">
        <v>0.03</v>
      </c>
      <c r="BB82" s="1489">
        <v>0.03</v>
      </c>
      <c r="BC82" s="1489">
        <v>0.03</v>
      </c>
      <c r="BD82" s="1489">
        <v>0.03</v>
      </c>
      <c r="BE82" s="1489">
        <v>0.03</v>
      </c>
      <c r="BF82" s="1489">
        <v>0.03</v>
      </c>
      <c r="BG82" s="1489">
        <v>0.03</v>
      </c>
      <c r="BH82" s="1489">
        <v>0.03</v>
      </c>
      <c r="BI82" s="1489">
        <v>0.03</v>
      </c>
      <c r="BJ82" s="1489">
        <v>0.03</v>
      </c>
      <c r="BK82" s="1489">
        <v>0.03</v>
      </c>
      <c r="BL82" s="1489">
        <v>0.03</v>
      </c>
      <c r="BM82" s="1489">
        <v>0.03</v>
      </c>
      <c r="BN82" s="1489">
        <v>0.03</v>
      </c>
      <c r="BO82" s="1489">
        <v>0.03</v>
      </c>
      <c r="BP82" s="1489">
        <v>0.03</v>
      </c>
      <c r="BQ82" s="1489">
        <v>0.03</v>
      </c>
      <c r="BR82" s="1489">
        <v>0.03</v>
      </c>
      <c r="BS82" s="1489">
        <v>0.03</v>
      </c>
      <c r="BT82" s="1489">
        <v>0.03</v>
      </c>
      <c r="BU82" s="1489">
        <v>0.03</v>
      </c>
      <c r="BV82" s="1489">
        <v>0.03</v>
      </c>
      <c r="BW82" s="1489">
        <v>0.03</v>
      </c>
      <c r="BX82" s="1489">
        <v>0.03</v>
      </c>
      <c r="BY82" s="1489">
        <v>0.03</v>
      </c>
      <c r="BZ82" s="1489">
        <v>0.03</v>
      </c>
      <c r="CA82" s="1489">
        <v>0.03</v>
      </c>
      <c r="CB82" s="1489">
        <v>0.03</v>
      </c>
      <c r="CC82" s="1489">
        <v>0.03</v>
      </c>
      <c r="CD82" s="1489">
        <v>0.03</v>
      </c>
      <c r="CE82" s="1489">
        <v>0.03</v>
      </c>
      <c r="CF82" s="1489">
        <v>0.03</v>
      </c>
      <c r="CG82" s="1489">
        <v>0.03</v>
      </c>
      <c r="CH82" s="1489">
        <v>0.03</v>
      </c>
      <c r="CI82" s="1489">
        <v>0.03</v>
      </c>
      <c r="CJ82" s="1489">
        <v>0.03</v>
      </c>
      <c r="CK82" s="1489">
        <v>0.03</v>
      </c>
      <c r="CL82" s="1489">
        <v>2.5000000000000001E-2</v>
      </c>
      <c r="CM82" s="1489">
        <v>2.5000000000000001E-2</v>
      </c>
      <c r="CN82" s="1489">
        <v>2.5000000000000001E-2</v>
      </c>
      <c r="CO82" s="1489">
        <v>2.5000000000000001E-2</v>
      </c>
      <c r="CP82" s="1490">
        <v>2.5000000000000001E-2</v>
      </c>
      <c r="CQ82" s="1488" t="s">
        <v>1790</v>
      </c>
      <c r="CR82" s="1488" t="s">
        <v>1790</v>
      </c>
      <c r="CS82" s="1488" t="s">
        <v>1790</v>
      </c>
      <c r="CT82" s="1488" t="s">
        <v>1790</v>
      </c>
      <c r="CU82" s="1488" t="s">
        <v>1790</v>
      </c>
      <c r="CV82" s="1488" t="s">
        <v>1790</v>
      </c>
      <c r="CW82" s="1488" t="s">
        <v>1790</v>
      </c>
      <c r="CX82" s="1488" t="s">
        <v>1790</v>
      </c>
      <c r="CY82" s="1488" t="s">
        <v>1790</v>
      </c>
      <c r="CZ82" s="1488" t="s">
        <v>1790</v>
      </c>
      <c r="DA82" s="1488" t="s">
        <v>1790</v>
      </c>
      <c r="DB82" s="1488" t="s">
        <v>1790</v>
      </c>
      <c r="DC82" s="1488" t="s">
        <v>1790</v>
      </c>
      <c r="DD82" s="1488" t="s">
        <v>1790</v>
      </c>
      <c r="DE82" s="1488" t="s">
        <v>1790</v>
      </c>
      <c r="DF82" s="1488" t="s">
        <v>1790</v>
      </c>
      <c r="DG82" s="1488" t="s">
        <v>1790</v>
      </c>
      <c r="DH82" s="1488" t="s">
        <v>1790</v>
      </c>
      <c r="DI82" s="1488" t="s">
        <v>1790</v>
      </c>
      <c r="DJ82" s="1488" t="s">
        <v>1790</v>
      </c>
      <c r="DK82" s="1488" t="s">
        <v>1790</v>
      </c>
      <c r="DL82" s="1488" t="s">
        <v>1790</v>
      </c>
      <c r="DM82" s="1488" t="s">
        <v>1790</v>
      </c>
      <c r="DN82" s="1488" t="s">
        <v>1790</v>
      </c>
      <c r="DO82" s="1488" t="s">
        <v>1790</v>
      </c>
      <c r="DP82" s="1488" t="s">
        <v>1790</v>
      </c>
      <c r="DQ82" s="1488" t="s">
        <v>1790</v>
      </c>
      <c r="DR82" s="1488" t="s">
        <v>1790</v>
      </c>
      <c r="DS82" s="1488" t="s">
        <v>1790</v>
      </c>
      <c r="DT82" s="1233" t="s">
        <v>1790</v>
      </c>
      <c r="DU82" s="1233" t="s">
        <v>1790</v>
      </c>
      <c r="DV82" s="1233" t="s">
        <v>1790</v>
      </c>
      <c r="DW82" s="1233" t="s">
        <v>1790</v>
      </c>
      <c r="DX82" s="1233" t="s">
        <v>1790</v>
      </c>
      <c r="DY82" s="1233" t="s">
        <v>1790</v>
      </c>
    </row>
    <row r="83" spans="2:129" x14ac:dyDescent="0.25">
      <c r="B83" s="1740"/>
      <c r="C83" s="1485" t="s">
        <v>2081</v>
      </c>
      <c r="D83" s="1425" t="s">
        <v>2082</v>
      </c>
      <c r="E83" s="1267" t="s">
        <v>809</v>
      </c>
      <c r="F83" s="1424" t="s">
        <v>1790</v>
      </c>
      <c r="G83" s="1424" t="s">
        <v>1790</v>
      </c>
      <c r="H83" s="1425" t="s">
        <v>84</v>
      </c>
      <c r="I83" s="1460" t="s">
        <v>1790</v>
      </c>
      <c r="J83" s="1461" t="s">
        <v>1790</v>
      </c>
      <c r="K83" s="1461" t="s">
        <v>1790</v>
      </c>
      <c r="L83" s="1461" t="s">
        <v>1790</v>
      </c>
      <c r="M83" s="1461" t="s">
        <v>1790</v>
      </c>
      <c r="N83" s="1489" t="s">
        <v>1790</v>
      </c>
      <c r="O83" s="1489">
        <v>0.96618357487922713</v>
      </c>
      <c r="P83" s="1489">
        <v>0.93351070036640305</v>
      </c>
      <c r="Q83" s="1489">
        <v>0.90194270566802237</v>
      </c>
      <c r="R83" s="1489">
        <v>0.87144222769857238</v>
      </c>
      <c r="S83" s="1489">
        <v>0.84197316685852408</v>
      </c>
      <c r="T83" s="1489">
        <v>0.81350064430775282</v>
      </c>
      <c r="U83" s="1489">
        <v>0.78599096068381924</v>
      </c>
      <c r="V83" s="1489">
        <v>0.75941155621625056</v>
      </c>
      <c r="W83" s="1489">
        <v>0.73373097218961414</v>
      </c>
      <c r="X83" s="1489">
        <v>0.70891881370977217</v>
      </c>
      <c r="Y83" s="1489">
        <v>0.68494571372924851</v>
      </c>
      <c r="Z83" s="1489">
        <v>0.66178329828912907</v>
      </c>
      <c r="AA83" s="1489">
        <v>0.63940415293635666</v>
      </c>
      <c r="AB83" s="1489">
        <v>0.61778179027667313</v>
      </c>
      <c r="AC83" s="1489">
        <v>0.59689061862480497</v>
      </c>
      <c r="AD83" s="1489">
        <v>0.57670591171478747</v>
      </c>
      <c r="AE83" s="1489">
        <v>0.55720377943457733</v>
      </c>
      <c r="AF83" s="1489">
        <v>0.53836113955031628</v>
      </c>
      <c r="AG83" s="1489">
        <v>0.520155690386779</v>
      </c>
      <c r="AH83" s="1489">
        <v>0.50256588443167061</v>
      </c>
      <c r="AI83" s="1489">
        <v>0.48557090283253201</v>
      </c>
      <c r="AJ83" s="1489">
        <v>0.46915063075606961</v>
      </c>
      <c r="AK83" s="1489">
        <v>0.45328563358074364</v>
      </c>
      <c r="AL83" s="1489">
        <v>0.43795713389443836</v>
      </c>
      <c r="AM83" s="1489">
        <v>0.42314698926998878</v>
      </c>
      <c r="AN83" s="1489">
        <v>0.40883767079225974</v>
      </c>
      <c r="AO83" s="1489">
        <v>0.39501224231136212</v>
      </c>
      <c r="AP83" s="1489">
        <v>0.38165434039745133</v>
      </c>
      <c r="AQ83" s="1489">
        <v>0.36874815497338298</v>
      </c>
      <c r="AR83" s="1489">
        <v>0.35627841060230242</v>
      </c>
      <c r="AS83" s="1489">
        <v>0.3459013695167984</v>
      </c>
      <c r="AT83" s="1489">
        <v>0.33582657234640623</v>
      </c>
      <c r="AU83" s="1489">
        <v>0.32604521587029728</v>
      </c>
      <c r="AV83" s="1489">
        <v>0.31654875327213333</v>
      </c>
      <c r="AW83" s="1489">
        <v>0.30732888667197411</v>
      </c>
      <c r="AX83" s="1489">
        <v>0.29837755987570302</v>
      </c>
      <c r="AY83" s="1489">
        <v>0.28968695133563405</v>
      </c>
      <c r="AZ83" s="1489">
        <v>0.28124946731614947</v>
      </c>
      <c r="BA83" s="1489">
        <v>0.27305773525839755</v>
      </c>
      <c r="BB83" s="1489">
        <v>0.26510459733825009</v>
      </c>
      <c r="BC83" s="1489">
        <v>0.25738310421189325</v>
      </c>
      <c r="BD83" s="1489">
        <v>0.24988650894358566</v>
      </c>
      <c r="BE83" s="1489">
        <v>0.24260826111027742</v>
      </c>
      <c r="BF83" s="1489">
        <v>0.23554200107793916</v>
      </c>
      <c r="BG83" s="1489">
        <v>0.22868155444460117</v>
      </c>
      <c r="BH83" s="1489">
        <v>0.22202092664524387</v>
      </c>
      <c r="BI83" s="1489">
        <v>0.215554297713829</v>
      </c>
      <c r="BJ83" s="1489">
        <v>0.20927601719789227</v>
      </c>
      <c r="BK83" s="1489">
        <v>0.20318059922125464</v>
      </c>
      <c r="BL83" s="1489">
        <v>0.19726271769053846</v>
      </c>
      <c r="BM83" s="1489">
        <v>0.19151720164129948</v>
      </c>
      <c r="BN83" s="1489">
        <v>0.18593903071970824</v>
      </c>
      <c r="BO83" s="1489">
        <v>0.18052333079583327</v>
      </c>
      <c r="BP83" s="1489">
        <v>0.17526536970469248</v>
      </c>
      <c r="BQ83" s="1489">
        <v>0.17016055311135189</v>
      </c>
      <c r="BR83" s="1489">
        <v>0.16520442049645817</v>
      </c>
      <c r="BS83" s="1489">
        <v>0.16039264125869726</v>
      </c>
      <c r="BT83" s="1489">
        <v>0.15572101093077401</v>
      </c>
      <c r="BU83" s="1489">
        <v>0.15118544750560586</v>
      </c>
      <c r="BV83" s="1489">
        <v>0.14678198786952024</v>
      </c>
      <c r="BW83" s="1489">
        <v>0.14250678433934003</v>
      </c>
      <c r="BX83" s="1489">
        <v>0.13835610130033013</v>
      </c>
      <c r="BY83" s="1489">
        <v>0.13432631194206807</v>
      </c>
      <c r="BZ83" s="1489">
        <v>0.13041389508938647</v>
      </c>
      <c r="CA83" s="1489">
        <v>0.12661543212561796</v>
      </c>
      <c r="CB83" s="1489">
        <v>0.12292760400545433</v>
      </c>
      <c r="CC83" s="1489">
        <v>0.11934718835481004</v>
      </c>
      <c r="CD83" s="1489">
        <v>0.11587105665515537</v>
      </c>
      <c r="CE83" s="1489">
        <v>0.11249617150985959</v>
      </c>
      <c r="CF83" s="1489">
        <v>0.10921958399015494</v>
      </c>
      <c r="CG83" s="1489">
        <v>0.10603843105840287</v>
      </c>
      <c r="CH83" s="1489">
        <v>0.10294993306641054</v>
      </c>
      <c r="CI83" s="1489">
        <v>9.9951391326612168E-2</v>
      </c>
      <c r="CJ83" s="1489">
        <v>9.7040185753992411E-2</v>
      </c>
      <c r="CK83" s="1489">
        <v>9.4213772576691654E-2</v>
      </c>
      <c r="CL83" s="1489">
        <v>9.1915875684577236E-2</v>
      </c>
      <c r="CM83" s="1489">
        <v>8.9674025058124135E-2</v>
      </c>
      <c r="CN83" s="1489">
        <v>8.7486853715243049E-2</v>
      </c>
      <c r="CO83" s="1489">
        <v>8.5353028014871282E-2</v>
      </c>
      <c r="CP83" s="1490">
        <v>8.3271246843776875E-2</v>
      </c>
      <c r="CQ83" s="1488" t="s">
        <v>1790</v>
      </c>
      <c r="CR83" s="1488" t="s">
        <v>1790</v>
      </c>
      <c r="CS83" s="1488" t="s">
        <v>1790</v>
      </c>
      <c r="CT83" s="1488" t="s">
        <v>1790</v>
      </c>
      <c r="CU83" s="1488" t="s">
        <v>1790</v>
      </c>
      <c r="CV83" s="1488" t="s">
        <v>1790</v>
      </c>
      <c r="CW83" s="1488" t="s">
        <v>1790</v>
      </c>
      <c r="CX83" s="1488" t="s">
        <v>1790</v>
      </c>
      <c r="CY83" s="1488" t="s">
        <v>1790</v>
      </c>
      <c r="CZ83" s="1488" t="s">
        <v>1790</v>
      </c>
      <c r="DA83" s="1488" t="s">
        <v>1790</v>
      </c>
      <c r="DB83" s="1488" t="s">
        <v>1790</v>
      </c>
      <c r="DC83" s="1488" t="s">
        <v>1790</v>
      </c>
      <c r="DD83" s="1488" t="s">
        <v>1790</v>
      </c>
      <c r="DE83" s="1488" t="s">
        <v>1790</v>
      </c>
      <c r="DF83" s="1488" t="s">
        <v>1790</v>
      </c>
      <c r="DG83" s="1488" t="s">
        <v>1790</v>
      </c>
      <c r="DH83" s="1488" t="s">
        <v>1790</v>
      </c>
      <c r="DI83" s="1488" t="s">
        <v>1790</v>
      </c>
      <c r="DJ83" s="1488" t="s">
        <v>1790</v>
      </c>
      <c r="DK83" s="1488" t="s">
        <v>1790</v>
      </c>
      <c r="DL83" s="1488" t="s">
        <v>1790</v>
      </c>
      <c r="DM83" s="1488" t="s">
        <v>1790</v>
      </c>
      <c r="DN83" s="1488" t="s">
        <v>1790</v>
      </c>
      <c r="DO83" s="1488" t="s">
        <v>1790</v>
      </c>
      <c r="DP83" s="1488" t="s">
        <v>1790</v>
      </c>
      <c r="DQ83" s="1488" t="s">
        <v>1790</v>
      </c>
      <c r="DR83" s="1488" t="s">
        <v>1790</v>
      </c>
      <c r="DS83" s="1488" t="s">
        <v>1790</v>
      </c>
      <c r="DT83" s="1233" t="s">
        <v>1790</v>
      </c>
      <c r="DU83" s="1233" t="s">
        <v>1790</v>
      </c>
      <c r="DV83" s="1233" t="s">
        <v>1790</v>
      </c>
      <c r="DW83" s="1233" t="s">
        <v>1790</v>
      </c>
      <c r="DX83" s="1233" t="s">
        <v>1790</v>
      </c>
      <c r="DY83" s="1233" t="s">
        <v>1790</v>
      </c>
    </row>
    <row r="84" spans="2:129" x14ac:dyDescent="0.25">
      <c r="B84" s="1740"/>
      <c r="C84" s="1485" t="s">
        <v>2081</v>
      </c>
      <c r="D84" s="1425" t="s">
        <v>2082</v>
      </c>
      <c r="E84" s="1267" t="s">
        <v>810</v>
      </c>
      <c r="F84" s="1424" t="s">
        <v>811</v>
      </c>
      <c r="G84" s="1424" t="s">
        <v>1790</v>
      </c>
      <c r="H84" s="1425" t="s">
        <v>812</v>
      </c>
      <c r="I84" s="1460" t="s">
        <v>1790</v>
      </c>
      <c r="J84" s="1461" t="s">
        <v>1790</v>
      </c>
      <c r="K84" s="1461" t="s">
        <v>1790</v>
      </c>
      <c r="L84" s="1461" t="s">
        <v>1790</v>
      </c>
      <c r="M84" s="1461" t="s">
        <v>1790</v>
      </c>
      <c r="N84" s="1489" t="s">
        <v>1790</v>
      </c>
      <c r="O84" s="1489" t="s">
        <v>1790</v>
      </c>
      <c r="P84" s="1489" t="s">
        <v>1790</v>
      </c>
      <c r="Q84" s="1489" t="s">
        <v>1790</v>
      </c>
      <c r="R84" s="1489" t="s">
        <v>1790</v>
      </c>
      <c r="S84" s="1489" t="s">
        <v>1790</v>
      </c>
      <c r="T84" s="1489" t="s">
        <v>1790</v>
      </c>
      <c r="U84" s="1489" t="s">
        <v>1790</v>
      </c>
      <c r="V84" s="1489" t="s">
        <v>1790</v>
      </c>
      <c r="W84" s="1489" t="s">
        <v>1790</v>
      </c>
      <c r="X84" s="1489" t="s">
        <v>1790</v>
      </c>
      <c r="Y84" s="1489" t="s">
        <v>1790</v>
      </c>
      <c r="Z84" s="1489" t="s">
        <v>1790</v>
      </c>
      <c r="AA84" s="1489" t="s">
        <v>1790</v>
      </c>
      <c r="AB84" s="1489" t="s">
        <v>1790</v>
      </c>
      <c r="AC84" s="1489" t="s">
        <v>1790</v>
      </c>
      <c r="AD84" s="1489" t="s">
        <v>1790</v>
      </c>
      <c r="AE84" s="1489" t="s">
        <v>1790</v>
      </c>
      <c r="AF84" s="1489" t="s">
        <v>1790</v>
      </c>
      <c r="AG84" s="1489" t="s">
        <v>1790</v>
      </c>
      <c r="AH84" s="1489" t="s">
        <v>1790</v>
      </c>
      <c r="AI84" s="1489" t="s">
        <v>1790</v>
      </c>
      <c r="AJ84" s="1489" t="s">
        <v>1790</v>
      </c>
      <c r="AK84" s="1489" t="s">
        <v>1790</v>
      </c>
      <c r="AL84" s="1489" t="s">
        <v>1790</v>
      </c>
      <c r="AM84" s="1489" t="s">
        <v>1790</v>
      </c>
      <c r="AN84" s="1489" t="s">
        <v>1790</v>
      </c>
      <c r="AO84" s="1489" t="s">
        <v>1790</v>
      </c>
      <c r="AP84" s="1489" t="s">
        <v>1790</v>
      </c>
      <c r="AQ84" s="1489" t="s">
        <v>1790</v>
      </c>
      <c r="AR84" s="1489" t="s">
        <v>1790</v>
      </c>
      <c r="AS84" s="1489" t="s">
        <v>1790</v>
      </c>
      <c r="AT84" s="1489" t="s">
        <v>1790</v>
      </c>
      <c r="AU84" s="1489" t="s">
        <v>1790</v>
      </c>
      <c r="AV84" s="1489" t="s">
        <v>1790</v>
      </c>
      <c r="AW84" s="1489" t="s">
        <v>1790</v>
      </c>
      <c r="AX84" s="1489" t="s">
        <v>1790</v>
      </c>
      <c r="AY84" s="1489" t="s">
        <v>1790</v>
      </c>
      <c r="AZ84" s="1489" t="s">
        <v>1790</v>
      </c>
      <c r="BA84" s="1489" t="s">
        <v>1790</v>
      </c>
      <c r="BB84" s="1489" t="s">
        <v>1790</v>
      </c>
      <c r="BC84" s="1489" t="s">
        <v>1790</v>
      </c>
      <c r="BD84" s="1489" t="s">
        <v>1790</v>
      </c>
      <c r="BE84" s="1489" t="s">
        <v>1790</v>
      </c>
      <c r="BF84" s="1489" t="s">
        <v>1790</v>
      </c>
      <c r="BG84" s="1489" t="s">
        <v>1790</v>
      </c>
      <c r="BH84" s="1489" t="s">
        <v>1790</v>
      </c>
      <c r="BI84" s="1489" t="s">
        <v>1790</v>
      </c>
      <c r="BJ84" s="1489" t="s">
        <v>1790</v>
      </c>
      <c r="BK84" s="1489" t="s">
        <v>1790</v>
      </c>
      <c r="BL84" s="1489" t="s">
        <v>1790</v>
      </c>
      <c r="BM84" s="1489" t="s">
        <v>1790</v>
      </c>
      <c r="BN84" s="1489" t="s">
        <v>1790</v>
      </c>
      <c r="BO84" s="1489" t="s">
        <v>1790</v>
      </c>
      <c r="BP84" s="1489" t="s">
        <v>1790</v>
      </c>
      <c r="BQ84" s="1489" t="s">
        <v>1790</v>
      </c>
      <c r="BR84" s="1489" t="s">
        <v>1790</v>
      </c>
      <c r="BS84" s="1489" t="s">
        <v>1790</v>
      </c>
      <c r="BT84" s="1489" t="s">
        <v>1790</v>
      </c>
      <c r="BU84" s="1489" t="s">
        <v>1790</v>
      </c>
      <c r="BV84" s="1489" t="s">
        <v>1790</v>
      </c>
      <c r="BW84" s="1489" t="s">
        <v>1790</v>
      </c>
      <c r="BX84" s="1489" t="s">
        <v>1790</v>
      </c>
      <c r="BY84" s="1489" t="s">
        <v>1790</v>
      </c>
      <c r="BZ84" s="1489" t="s">
        <v>1790</v>
      </c>
      <c r="CA84" s="1489" t="s">
        <v>1790</v>
      </c>
      <c r="CB84" s="1489" t="s">
        <v>1790</v>
      </c>
      <c r="CC84" s="1489" t="s">
        <v>1790</v>
      </c>
      <c r="CD84" s="1489" t="s">
        <v>1790</v>
      </c>
      <c r="CE84" s="1489" t="s">
        <v>1790</v>
      </c>
      <c r="CF84" s="1489" t="s">
        <v>1790</v>
      </c>
      <c r="CG84" s="1489" t="s">
        <v>1790</v>
      </c>
      <c r="CH84" s="1489" t="s">
        <v>1790</v>
      </c>
      <c r="CI84" s="1489" t="s">
        <v>1790</v>
      </c>
      <c r="CJ84" s="1489" t="s">
        <v>1790</v>
      </c>
      <c r="CK84" s="1489" t="s">
        <v>1790</v>
      </c>
      <c r="CL84" s="1489" t="s">
        <v>1790</v>
      </c>
      <c r="CM84" s="1489" t="s">
        <v>1790</v>
      </c>
      <c r="CN84" s="1489" t="s">
        <v>1790</v>
      </c>
      <c r="CO84" s="1489" t="s">
        <v>1790</v>
      </c>
      <c r="CP84" s="1490" t="s">
        <v>1790</v>
      </c>
      <c r="CQ84" s="1488" t="s">
        <v>1790</v>
      </c>
      <c r="CR84" s="1488" t="s">
        <v>1790</v>
      </c>
      <c r="CS84" s="1488" t="s">
        <v>1790</v>
      </c>
      <c r="CT84" s="1488" t="s">
        <v>1790</v>
      </c>
      <c r="CU84" s="1488" t="s">
        <v>1790</v>
      </c>
      <c r="CV84" s="1488" t="s">
        <v>1790</v>
      </c>
      <c r="CW84" s="1488" t="s">
        <v>1790</v>
      </c>
      <c r="CX84" s="1488" t="s">
        <v>1790</v>
      </c>
      <c r="CY84" s="1488" t="s">
        <v>1790</v>
      </c>
      <c r="CZ84" s="1488" t="s">
        <v>1790</v>
      </c>
      <c r="DA84" s="1488" t="s">
        <v>1790</v>
      </c>
      <c r="DB84" s="1488" t="s">
        <v>1790</v>
      </c>
      <c r="DC84" s="1488" t="s">
        <v>1790</v>
      </c>
      <c r="DD84" s="1488" t="s">
        <v>1790</v>
      </c>
      <c r="DE84" s="1488" t="s">
        <v>1790</v>
      </c>
      <c r="DF84" s="1488" t="s">
        <v>1790</v>
      </c>
      <c r="DG84" s="1488" t="s">
        <v>1790</v>
      </c>
      <c r="DH84" s="1488" t="s">
        <v>1790</v>
      </c>
      <c r="DI84" s="1488" t="s">
        <v>1790</v>
      </c>
      <c r="DJ84" s="1488" t="s">
        <v>1790</v>
      </c>
      <c r="DK84" s="1488" t="s">
        <v>1790</v>
      </c>
      <c r="DL84" s="1488" t="s">
        <v>1790</v>
      </c>
      <c r="DM84" s="1488" t="s">
        <v>1790</v>
      </c>
      <c r="DN84" s="1488" t="s">
        <v>1790</v>
      </c>
      <c r="DO84" s="1488" t="s">
        <v>1790</v>
      </c>
      <c r="DP84" s="1488" t="s">
        <v>1790</v>
      </c>
      <c r="DQ84" s="1488" t="s">
        <v>1790</v>
      </c>
      <c r="DR84" s="1488" t="s">
        <v>1790</v>
      </c>
      <c r="DS84" s="1488" t="s">
        <v>1790</v>
      </c>
      <c r="DT84" s="1233" t="s">
        <v>1790</v>
      </c>
      <c r="DU84" s="1233" t="s">
        <v>1790</v>
      </c>
      <c r="DV84" s="1233" t="s">
        <v>1790</v>
      </c>
      <c r="DW84" s="1233" t="s">
        <v>1790</v>
      </c>
      <c r="DX84" s="1233" t="s">
        <v>1790</v>
      </c>
      <c r="DY84" s="1233" t="s">
        <v>1790</v>
      </c>
    </row>
    <row r="85" spans="2:129" x14ac:dyDescent="0.25">
      <c r="B85" s="1740"/>
      <c r="C85" s="1485" t="s">
        <v>2081</v>
      </c>
      <c r="D85" s="1425" t="s">
        <v>2082</v>
      </c>
      <c r="E85" s="1267" t="s">
        <v>810</v>
      </c>
      <c r="F85" s="1424" t="s">
        <v>813</v>
      </c>
      <c r="G85" s="1424" t="s">
        <v>1790</v>
      </c>
      <c r="H85" s="1425" t="s">
        <v>812</v>
      </c>
      <c r="I85" s="1460" t="s">
        <v>1790</v>
      </c>
      <c r="J85" s="1461" t="s">
        <v>1790</v>
      </c>
      <c r="K85" s="1461" t="s">
        <v>1790</v>
      </c>
      <c r="L85" s="1461" t="s">
        <v>1790</v>
      </c>
      <c r="M85" s="1461" t="s">
        <v>1790</v>
      </c>
      <c r="N85" s="1489" t="s">
        <v>1790</v>
      </c>
      <c r="O85" s="1489" t="s">
        <v>1790</v>
      </c>
      <c r="P85" s="1489" t="s">
        <v>1790</v>
      </c>
      <c r="Q85" s="1489" t="s">
        <v>1790</v>
      </c>
      <c r="R85" s="1489" t="s">
        <v>1790</v>
      </c>
      <c r="S85" s="1489" t="s">
        <v>1790</v>
      </c>
      <c r="T85" s="1489" t="s">
        <v>1790</v>
      </c>
      <c r="U85" s="1489" t="s">
        <v>1790</v>
      </c>
      <c r="V85" s="1489" t="s">
        <v>1790</v>
      </c>
      <c r="W85" s="1489" t="s">
        <v>1790</v>
      </c>
      <c r="X85" s="1489" t="s">
        <v>1790</v>
      </c>
      <c r="Y85" s="1489" t="s">
        <v>1790</v>
      </c>
      <c r="Z85" s="1489" t="s">
        <v>1790</v>
      </c>
      <c r="AA85" s="1489" t="s">
        <v>1790</v>
      </c>
      <c r="AB85" s="1489" t="s">
        <v>1790</v>
      </c>
      <c r="AC85" s="1489" t="s">
        <v>1790</v>
      </c>
      <c r="AD85" s="1489" t="s">
        <v>1790</v>
      </c>
      <c r="AE85" s="1489" t="s">
        <v>1790</v>
      </c>
      <c r="AF85" s="1489" t="s">
        <v>1790</v>
      </c>
      <c r="AG85" s="1489" t="s">
        <v>1790</v>
      </c>
      <c r="AH85" s="1489" t="s">
        <v>1790</v>
      </c>
      <c r="AI85" s="1489" t="s">
        <v>1790</v>
      </c>
      <c r="AJ85" s="1489" t="s">
        <v>1790</v>
      </c>
      <c r="AK85" s="1489" t="s">
        <v>1790</v>
      </c>
      <c r="AL85" s="1489" t="s">
        <v>1790</v>
      </c>
      <c r="AM85" s="1489" t="s">
        <v>1790</v>
      </c>
      <c r="AN85" s="1489" t="s">
        <v>1790</v>
      </c>
      <c r="AO85" s="1489" t="s">
        <v>1790</v>
      </c>
      <c r="AP85" s="1489" t="s">
        <v>1790</v>
      </c>
      <c r="AQ85" s="1489" t="s">
        <v>1790</v>
      </c>
      <c r="AR85" s="1489" t="s">
        <v>1790</v>
      </c>
      <c r="AS85" s="1489" t="s">
        <v>1790</v>
      </c>
      <c r="AT85" s="1489" t="s">
        <v>1790</v>
      </c>
      <c r="AU85" s="1489" t="s">
        <v>1790</v>
      </c>
      <c r="AV85" s="1489" t="s">
        <v>1790</v>
      </c>
      <c r="AW85" s="1489" t="s">
        <v>1790</v>
      </c>
      <c r="AX85" s="1489" t="s">
        <v>1790</v>
      </c>
      <c r="AY85" s="1489" t="s">
        <v>1790</v>
      </c>
      <c r="AZ85" s="1489" t="s">
        <v>1790</v>
      </c>
      <c r="BA85" s="1489" t="s">
        <v>1790</v>
      </c>
      <c r="BB85" s="1489" t="s">
        <v>1790</v>
      </c>
      <c r="BC85" s="1489" t="s">
        <v>1790</v>
      </c>
      <c r="BD85" s="1489" t="s">
        <v>1790</v>
      </c>
      <c r="BE85" s="1489" t="s">
        <v>1790</v>
      </c>
      <c r="BF85" s="1489" t="s">
        <v>1790</v>
      </c>
      <c r="BG85" s="1489" t="s">
        <v>1790</v>
      </c>
      <c r="BH85" s="1489" t="s">
        <v>1790</v>
      </c>
      <c r="BI85" s="1489" t="s">
        <v>1790</v>
      </c>
      <c r="BJ85" s="1489" t="s">
        <v>1790</v>
      </c>
      <c r="BK85" s="1489" t="s">
        <v>1790</v>
      </c>
      <c r="BL85" s="1489" t="s">
        <v>1790</v>
      </c>
      <c r="BM85" s="1489" t="s">
        <v>1790</v>
      </c>
      <c r="BN85" s="1489" t="s">
        <v>1790</v>
      </c>
      <c r="BO85" s="1489" t="s">
        <v>1790</v>
      </c>
      <c r="BP85" s="1489" t="s">
        <v>1790</v>
      </c>
      <c r="BQ85" s="1489" t="s">
        <v>1790</v>
      </c>
      <c r="BR85" s="1489" t="s">
        <v>1790</v>
      </c>
      <c r="BS85" s="1489" t="s">
        <v>1790</v>
      </c>
      <c r="BT85" s="1489" t="s">
        <v>1790</v>
      </c>
      <c r="BU85" s="1489" t="s">
        <v>1790</v>
      </c>
      <c r="BV85" s="1489" t="s">
        <v>1790</v>
      </c>
      <c r="BW85" s="1489" t="s">
        <v>1790</v>
      </c>
      <c r="BX85" s="1489" t="s">
        <v>1790</v>
      </c>
      <c r="BY85" s="1489" t="s">
        <v>1790</v>
      </c>
      <c r="BZ85" s="1489" t="s">
        <v>1790</v>
      </c>
      <c r="CA85" s="1489" t="s">
        <v>1790</v>
      </c>
      <c r="CB85" s="1489" t="s">
        <v>1790</v>
      </c>
      <c r="CC85" s="1489" t="s">
        <v>1790</v>
      </c>
      <c r="CD85" s="1489" t="s">
        <v>1790</v>
      </c>
      <c r="CE85" s="1489" t="s">
        <v>1790</v>
      </c>
      <c r="CF85" s="1489" t="s">
        <v>1790</v>
      </c>
      <c r="CG85" s="1489" t="s">
        <v>1790</v>
      </c>
      <c r="CH85" s="1489" t="s">
        <v>1790</v>
      </c>
      <c r="CI85" s="1489" t="s">
        <v>1790</v>
      </c>
      <c r="CJ85" s="1489" t="s">
        <v>1790</v>
      </c>
      <c r="CK85" s="1489" t="s">
        <v>1790</v>
      </c>
      <c r="CL85" s="1489" t="s">
        <v>1790</v>
      </c>
      <c r="CM85" s="1489" t="s">
        <v>1790</v>
      </c>
      <c r="CN85" s="1489" t="s">
        <v>1790</v>
      </c>
      <c r="CO85" s="1489" t="s">
        <v>1790</v>
      </c>
      <c r="CP85" s="1490" t="s">
        <v>1790</v>
      </c>
      <c r="CQ85" s="1488" t="s">
        <v>1790</v>
      </c>
      <c r="CR85" s="1488" t="s">
        <v>1790</v>
      </c>
      <c r="CS85" s="1488" t="s">
        <v>1790</v>
      </c>
      <c r="CT85" s="1488" t="s">
        <v>1790</v>
      </c>
      <c r="CU85" s="1488" t="s">
        <v>1790</v>
      </c>
      <c r="CV85" s="1488" t="s">
        <v>1790</v>
      </c>
      <c r="CW85" s="1488" t="s">
        <v>1790</v>
      </c>
      <c r="CX85" s="1488" t="s">
        <v>1790</v>
      </c>
      <c r="CY85" s="1488" t="s">
        <v>1790</v>
      </c>
      <c r="CZ85" s="1488" t="s">
        <v>1790</v>
      </c>
      <c r="DA85" s="1488" t="s">
        <v>1790</v>
      </c>
      <c r="DB85" s="1488" t="s">
        <v>1790</v>
      </c>
      <c r="DC85" s="1488" t="s">
        <v>1790</v>
      </c>
      <c r="DD85" s="1488" t="s">
        <v>1790</v>
      </c>
      <c r="DE85" s="1488" t="s">
        <v>1790</v>
      </c>
      <c r="DF85" s="1488" t="s">
        <v>1790</v>
      </c>
      <c r="DG85" s="1488" t="s">
        <v>1790</v>
      </c>
      <c r="DH85" s="1488" t="s">
        <v>1790</v>
      </c>
      <c r="DI85" s="1488" t="s">
        <v>1790</v>
      </c>
      <c r="DJ85" s="1488" t="s">
        <v>1790</v>
      </c>
      <c r="DK85" s="1488" t="s">
        <v>1790</v>
      </c>
      <c r="DL85" s="1488" t="s">
        <v>1790</v>
      </c>
      <c r="DM85" s="1488" t="s">
        <v>1790</v>
      </c>
      <c r="DN85" s="1488" t="s">
        <v>1790</v>
      </c>
      <c r="DO85" s="1488" t="s">
        <v>1790</v>
      </c>
      <c r="DP85" s="1488" t="s">
        <v>1790</v>
      </c>
      <c r="DQ85" s="1488" t="s">
        <v>1790</v>
      </c>
      <c r="DR85" s="1488" t="s">
        <v>1790</v>
      </c>
      <c r="DS85" s="1488" t="s">
        <v>1790</v>
      </c>
      <c r="DT85" s="1233" t="s">
        <v>1790</v>
      </c>
      <c r="DU85" s="1233" t="s">
        <v>1790</v>
      </c>
      <c r="DV85" s="1233" t="s">
        <v>1790</v>
      </c>
      <c r="DW85" s="1233" t="s">
        <v>1790</v>
      </c>
      <c r="DX85" s="1233" t="s">
        <v>1790</v>
      </c>
      <c r="DY85" s="1233" t="s">
        <v>1790</v>
      </c>
    </row>
    <row r="86" spans="2:129" ht="14.4" thickBot="1" x14ac:dyDescent="0.3">
      <c r="B86" s="1740"/>
      <c r="C86" s="1485" t="s">
        <v>2081</v>
      </c>
      <c r="D86" s="1425" t="s">
        <v>2082</v>
      </c>
      <c r="E86" s="1267" t="s">
        <v>814</v>
      </c>
      <c r="F86" s="1424" t="s">
        <v>1790</v>
      </c>
      <c r="G86" s="1424" t="s">
        <v>1790</v>
      </c>
      <c r="H86" s="1425" t="s">
        <v>84</v>
      </c>
      <c r="I86" s="1460" t="s">
        <v>1790</v>
      </c>
      <c r="J86" s="1461" t="s">
        <v>1790</v>
      </c>
      <c r="K86" s="1461" t="s">
        <v>1790</v>
      </c>
      <c r="L86" s="1461" t="s">
        <v>1790</v>
      </c>
      <c r="M86" s="1461" t="s">
        <v>1790</v>
      </c>
      <c r="N86" s="1489" t="s">
        <v>1790</v>
      </c>
      <c r="O86" s="1489">
        <v>1.059417896800401E-2</v>
      </c>
      <c r="P86" s="1489">
        <v>8.5380283001476182E-2</v>
      </c>
      <c r="Q86" s="1489">
        <v>0.25384212617504948</v>
      </c>
      <c r="R86" s="1489">
        <v>0.49472172664617503</v>
      </c>
      <c r="S86" s="1489">
        <v>0.78251326282176825</v>
      </c>
      <c r="T86" s="1489">
        <v>1.0614303297253362</v>
      </c>
      <c r="U86" s="1489">
        <v>1.2859525792265212</v>
      </c>
      <c r="V86" s="1489">
        <v>1.4499548492322292</v>
      </c>
      <c r="W86" s="1489">
        <v>1.5275500052107964</v>
      </c>
      <c r="X86" s="1489">
        <v>1.5121530850229294</v>
      </c>
      <c r="Y86" s="1489">
        <v>1.4610174734521058</v>
      </c>
      <c r="Z86" s="1489">
        <v>1.4116110854609718</v>
      </c>
      <c r="AA86" s="1489">
        <v>1.3663217698251118</v>
      </c>
      <c r="AB86" s="1489">
        <v>1.3382138005462818</v>
      </c>
      <c r="AC86" s="1489">
        <v>1.3344934086178541</v>
      </c>
      <c r="AD86" s="1489">
        <v>1.3498338945056176</v>
      </c>
      <c r="AE86" s="1489">
        <v>1.3780004075053214</v>
      </c>
      <c r="AF86" s="1489">
        <v>1.4054219565733848</v>
      </c>
      <c r="AG86" s="1489">
        <v>1.4210174601659666</v>
      </c>
      <c r="AH86" s="1489">
        <v>1.4232563325456906</v>
      </c>
      <c r="AI86" s="1489">
        <v>1.4058203190086052</v>
      </c>
      <c r="AJ86" s="1489">
        <v>1.3670698116435234</v>
      </c>
      <c r="AK86" s="1489">
        <v>1.320840397723211</v>
      </c>
      <c r="AL86" s="1489">
        <v>1.2761742973171122</v>
      </c>
      <c r="AM86" s="1489">
        <v>1.2346375817351922</v>
      </c>
      <c r="AN86" s="1489">
        <v>1.2048622812691718</v>
      </c>
      <c r="AO86" s="1489">
        <v>1.1916041340679777</v>
      </c>
      <c r="AP86" s="1489">
        <v>1.191325241406602</v>
      </c>
      <c r="AQ86" s="1489">
        <v>1.1998871373875766</v>
      </c>
      <c r="AR86" s="1489">
        <v>1.2082968384549326</v>
      </c>
      <c r="AS86" s="1489">
        <v>1.2150794941950864</v>
      </c>
      <c r="AT86" s="1489">
        <v>1.2132955522848983</v>
      </c>
      <c r="AU86" s="1489">
        <v>1.1985664945919099</v>
      </c>
      <c r="AV86" s="1489">
        <v>1.1695871786754839</v>
      </c>
      <c r="AW86" s="1489">
        <v>1.1355215326946446</v>
      </c>
      <c r="AX86" s="1489">
        <v>1.1024480899948006</v>
      </c>
      <c r="AY86" s="1489">
        <v>1.07144627770974</v>
      </c>
      <c r="AZ86" s="1489">
        <v>1.0484775023658148</v>
      </c>
      <c r="BA86" s="1489">
        <v>1.0369393961191129</v>
      </c>
      <c r="BB86" s="1489">
        <v>1.0345338016447245</v>
      </c>
      <c r="BC86" s="1489">
        <v>1.0384974207040845</v>
      </c>
      <c r="BD86" s="1489">
        <v>1.0426074334869477</v>
      </c>
      <c r="BE86" s="1489">
        <v>1.041681185494439</v>
      </c>
      <c r="BF86" s="1489">
        <v>1.0349120361205895</v>
      </c>
      <c r="BG86" s="1489">
        <v>1.0192241593513898</v>
      </c>
      <c r="BH86" s="1489">
        <v>0.99369747347911863</v>
      </c>
      <c r="BI86" s="1489">
        <v>0.96475482862050355</v>
      </c>
      <c r="BJ86" s="1489">
        <v>0.93665517341796478</v>
      </c>
      <c r="BK86" s="1489">
        <v>0.91015131251310843</v>
      </c>
      <c r="BL86" s="1489">
        <v>0.88942029744081341</v>
      </c>
      <c r="BM86" s="1489">
        <v>0.86839206567686122</v>
      </c>
      <c r="BN86" s="1489">
        <v>0.8430990928901565</v>
      </c>
      <c r="BO86" s="1489">
        <v>0.81854280863121998</v>
      </c>
      <c r="BP86" s="1489">
        <v>0.7947017559526407</v>
      </c>
      <c r="BQ86" s="1489">
        <v>0.77155510286664131</v>
      </c>
      <c r="BR86" s="1489">
        <v>0.74908262414237037</v>
      </c>
      <c r="BS86" s="1489">
        <v>0.72726468363336927</v>
      </c>
      <c r="BT86" s="1489">
        <v>0.70608221711977592</v>
      </c>
      <c r="BU86" s="1489">
        <v>0.68551671565026795</v>
      </c>
      <c r="BV86" s="1489">
        <v>0.66555020936919218</v>
      </c>
      <c r="BW86" s="1489">
        <v>0.6461652518147496</v>
      </c>
      <c r="BX86" s="1489">
        <v>0.6273449046745142</v>
      </c>
      <c r="BY86" s="1489">
        <v>0.60907272298496518</v>
      </c>
      <c r="BZ86" s="1489">
        <v>0.59133274076210207</v>
      </c>
      <c r="CA86" s="1489">
        <v>0.57410945705058469</v>
      </c>
      <c r="CB86" s="1489">
        <v>0.55738782237920836</v>
      </c>
      <c r="CC86" s="1489">
        <v>0.54115322561088197</v>
      </c>
      <c r="CD86" s="1489">
        <v>0.52539148117561363</v>
      </c>
      <c r="CE86" s="1489">
        <v>0.510088816675353</v>
      </c>
      <c r="CF86" s="1489">
        <v>0.49523186084985726</v>
      </c>
      <c r="CG86" s="1489">
        <v>0.48080763189306541</v>
      </c>
      <c r="CH86" s="1489">
        <v>0.46680352610977216</v>
      </c>
      <c r="CI86" s="1489">
        <v>0.4532073069026914</v>
      </c>
      <c r="CJ86" s="1489">
        <v>0.44000709408028299</v>
      </c>
      <c r="CK86" s="1489">
        <v>0.42719135347600284</v>
      </c>
      <c r="CL86" s="1489">
        <v>0.41677205217171015</v>
      </c>
      <c r="CM86" s="1489">
        <v>0.40660688016752211</v>
      </c>
      <c r="CN86" s="1489">
        <v>0.3966896391878264</v>
      </c>
      <c r="CO86" s="1489">
        <v>0.38701428213446487</v>
      </c>
      <c r="CP86" s="1490">
        <v>0.37757490939947796</v>
      </c>
      <c r="CQ86" s="1488" t="s">
        <v>1790</v>
      </c>
      <c r="CR86" s="1488" t="s">
        <v>1790</v>
      </c>
      <c r="CS86" s="1488" t="s">
        <v>1790</v>
      </c>
      <c r="CT86" s="1488" t="s">
        <v>1790</v>
      </c>
      <c r="CU86" s="1488" t="s">
        <v>1790</v>
      </c>
      <c r="CV86" s="1488" t="s">
        <v>1790</v>
      </c>
      <c r="CW86" s="1488" t="s">
        <v>1790</v>
      </c>
      <c r="CX86" s="1488" t="s">
        <v>1790</v>
      </c>
      <c r="CY86" s="1488" t="s">
        <v>1790</v>
      </c>
      <c r="CZ86" s="1488" t="s">
        <v>1790</v>
      </c>
      <c r="DA86" s="1488" t="s">
        <v>1790</v>
      </c>
      <c r="DB86" s="1488" t="s">
        <v>1790</v>
      </c>
      <c r="DC86" s="1488" t="s">
        <v>1790</v>
      </c>
      <c r="DD86" s="1488" t="s">
        <v>1790</v>
      </c>
      <c r="DE86" s="1488" t="s">
        <v>1790</v>
      </c>
      <c r="DF86" s="1488" t="s">
        <v>1790</v>
      </c>
      <c r="DG86" s="1488" t="s">
        <v>1790</v>
      </c>
      <c r="DH86" s="1488" t="s">
        <v>1790</v>
      </c>
      <c r="DI86" s="1488" t="s">
        <v>1790</v>
      </c>
      <c r="DJ86" s="1488" t="s">
        <v>1790</v>
      </c>
      <c r="DK86" s="1488" t="s">
        <v>1790</v>
      </c>
      <c r="DL86" s="1488" t="s">
        <v>1790</v>
      </c>
      <c r="DM86" s="1488" t="s">
        <v>1790</v>
      </c>
      <c r="DN86" s="1488" t="s">
        <v>1790</v>
      </c>
      <c r="DO86" s="1488" t="s">
        <v>1790</v>
      </c>
      <c r="DP86" s="1488" t="s">
        <v>1790</v>
      </c>
      <c r="DQ86" s="1488" t="s">
        <v>1790</v>
      </c>
      <c r="DR86" s="1488" t="s">
        <v>1790</v>
      </c>
      <c r="DS86" s="1488" t="s">
        <v>1790</v>
      </c>
      <c r="DT86" s="1233" t="s">
        <v>1790</v>
      </c>
      <c r="DU86" s="1233" t="s">
        <v>1790</v>
      </c>
      <c r="DV86" s="1233" t="s">
        <v>1790</v>
      </c>
      <c r="DW86" s="1233" t="s">
        <v>1790</v>
      </c>
      <c r="DX86" s="1233" t="s">
        <v>1790</v>
      </c>
      <c r="DY86" s="1233" t="s">
        <v>1790</v>
      </c>
    </row>
    <row r="87" spans="2:129" ht="14.4" thickBot="1" x14ac:dyDescent="0.3">
      <c r="B87" s="1740"/>
      <c r="C87" s="1485" t="s">
        <v>2081</v>
      </c>
      <c r="D87" s="1425" t="s">
        <v>2082</v>
      </c>
      <c r="E87" s="1267" t="s">
        <v>815</v>
      </c>
      <c r="F87" s="1424" t="s">
        <v>1790</v>
      </c>
      <c r="G87" s="1424" t="s">
        <v>1790</v>
      </c>
      <c r="H87" s="1425" t="s">
        <v>84</v>
      </c>
      <c r="I87" s="1724">
        <f>IF(SUM(I86:CU86)&lt;&gt;0,SUM(I86:CU86),"")</f>
        <v>73.611034931580818</v>
      </c>
      <c r="J87" s="1725"/>
      <c r="K87" s="1725"/>
      <c r="L87" s="1725"/>
      <c r="M87" s="1726"/>
      <c r="N87" s="1489" t="s">
        <v>1790</v>
      </c>
      <c r="O87" s="1489" t="s">
        <v>1790</v>
      </c>
      <c r="P87" s="1489" t="s">
        <v>1790</v>
      </c>
      <c r="Q87" s="1489" t="s">
        <v>1790</v>
      </c>
      <c r="R87" s="1489" t="s">
        <v>1790</v>
      </c>
      <c r="S87" s="1489" t="s">
        <v>1790</v>
      </c>
      <c r="T87" s="1489" t="s">
        <v>1790</v>
      </c>
      <c r="U87" s="1489" t="s">
        <v>1790</v>
      </c>
      <c r="V87" s="1489" t="s">
        <v>1790</v>
      </c>
      <c r="W87" s="1489" t="s">
        <v>1790</v>
      </c>
      <c r="X87" s="1489" t="s">
        <v>1790</v>
      </c>
      <c r="Y87" s="1489" t="s">
        <v>1790</v>
      </c>
      <c r="Z87" s="1489" t="s">
        <v>1790</v>
      </c>
      <c r="AA87" s="1489" t="s">
        <v>1790</v>
      </c>
      <c r="AB87" s="1489" t="s">
        <v>1790</v>
      </c>
      <c r="AC87" s="1489" t="s">
        <v>1790</v>
      </c>
      <c r="AD87" s="1489" t="s">
        <v>1790</v>
      </c>
      <c r="AE87" s="1489" t="s">
        <v>1790</v>
      </c>
      <c r="AF87" s="1489" t="s">
        <v>1790</v>
      </c>
      <c r="AG87" s="1489" t="s">
        <v>1790</v>
      </c>
      <c r="AH87" s="1489" t="s">
        <v>1790</v>
      </c>
      <c r="AI87" s="1489" t="s">
        <v>1790</v>
      </c>
      <c r="AJ87" s="1489" t="s">
        <v>1790</v>
      </c>
      <c r="AK87" s="1489" t="s">
        <v>1790</v>
      </c>
      <c r="AL87" s="1489" t="s">
        <v>1790</v>
      </c>
      <c r="AM87" s="1489" t="s">
        <v>1790</v>
      </c>
      <c r="AN87" s="1489" t="s">
        <v>1790</v>
      </c>
      <c r="AO87" s="1489" t="s">
        <v>1790</v>
      </c>
      <c r="AP87" s="1489" t="s">
        <v>1790</v>
      </c>
      <c r="AQ87" s="1489" t="s">
        <v>1790</v>
      </c>
      <c r="AR87" s="1489" t="s">
        <v>1790</v>
      </c>
      <c r="AS87" s="1489" t="s">
        <v>1790</v>
      </c>
      <c r="AT87" s="1489" t="s">
        <v>1790</v>
      </c>
      <c r="AU87" s="1489" t="s">
        <v>1790</v>
      </c>
      <c r="AV87" s="1489" t="s">
        <v>1790</v>
      </c>
      <c r="AW87" s="1489" t="s">
        <v>1790</v>
      </c>
      <c r="AX87" s="1489" t="s">
        <v>1790</v>
      </c>
      <c r="AY87" s="1489" t="s">
        <v>1790</v>
      </c>
      <c r="AZ87" s="1489" t="s">
        <v>1790</v>
      </c>
      <c r="BA87" s="1489" t="s">
        <v>1790</v>
      </c>
      <c r="BB87" s="1489" t="s">
        <v>1790</v>
      </c>
      <c r="BC87" s="1489" t="s">
        <v>1790</v>
      </c>
      <c r="BD87" s="1489" t="s">
        <v>1790</v>
      </c>
      <c r="BE87" s="1489" t="s">
        <v>1790</v>
      </c>
      <c r="BF87" s="1489" t="s">
        <v>1790</v>
      </c>
      <c r="BG87" s="1489" t="s">
        <v>1790</v>
      </c>
      <c r="BH87" s="1489" t="s">
        <v>1790</v>
      </c>
      <c r="BI87" s="1489" t="s">
        <v>1790</v>
      </c>
      <c r="BJ87" s="1489" t="s">
        <v>1790</v>
      </c>
      <c r="BK87" s="1489" t="s">
        <v>1790</v>
      </c>
      <c r="BL87" s="1489" t="s">
        <v>1790</v>
      </c>
      <c r="BM87" s="1489" t="s">
        <v>1790</v>
      </c>
      <c r="BN87" s="1489" t="s">
        <v>1790</v>
      </c>
      <c r="BO87" s="1489" t="s">
        <v>1790</v>
      </c>
      <c r="BP87" s="1489" t="s">
        <v>1790</v>
      </c>
      <c r="BQ87" s="1489" t="s">
        <v>1790</v>
      </c>
      <c r="BR87" s="1489" t="s">
        <v>1790</v>
      </c>
      <c r="BS87" s="1489" t="s">
        <v>1790</v>
      </c>
      <c r="BT87" s="1489" t="s">
        <v>1790</v>
      </c>
      <c r="BU87" s="1489" t="s">
        <v>1790</v>
      </c>
      <c r="BV87" s="1489" t="s">
        <v>1790</v>
      </c>
      <c r="BW87" s="1489" t="s">
        <v>1790</v>
      </c>
      <c r="BX87" s="1489" t="s">
        <v>1790</v>
      </c>
      <c r="BY87" s="1489" t="s">
        <v>1790</v>
      </c>
      <c r="BZ87" s="1489" t="s">
        <v>1790</v>
      </c>
      <c r="CA87" s="1489" t="s">
        <v>1790</v>
      </c>
      <c r="CB87" s="1489" t="s">
        <v>1790</v>
      </c>
      <c r="CC87" s="1489" t="s">
        <v>1790</v>
      </c>
      <c r="CD87" s="1489" t="s">
        <v>1790</v>
      </c>
      <c r="CE87" s="1489" t="s">
        <v>1790</v>
      </c>
      <c r="CF87" s="1489" t="s">
        <v>1790</v>
      </c>
      <c r="CG87" s="1489" t="s">
        <v>1790</v>
      </c>
      <c r="CH87" s="1489" t="s">
        <v>1790</v>
      </c>
      <c r="CI87" s="1489" t="s">
        <v>1790</v>
      </c>
      <c r="CJ87" s="1489" t="s">
        <v>1790</v>
      </c>
      <c r="CK87" s="1489" t="s">
        <v>1790</v>
      </c>
      <c r="CL87" s="1489" t="s">
        <v>1790</v>
      </c>
      <c r="CM87" s="1489" t="s">
        <v>1790</v>
      </c>
      <c r="CN87" s="1489" t="s">
        <v>1790</v>
      </c>
      <c r="CO87" s="1489" t="s">
        <v>1790</v>
      </c>
      <c r="CP87" s="1490" t="s">
        <v>1790</v>
      </c>
      <c r="CQ87" s="1488" t="s">
        <v>1790</v>
      </c>
      <c r="CR87" s="1488" t="s">
        <v>1790</v>
      </c>
      <c r="CS87" s="1488" t="s">
        <v>1790</v>
      </c>
      <c r="CT87" s="1488" t="s">
        <v>1790</v>
      </c>
      <c r="CU87" s="1488" t="s">
        <v>1790</v>
      </c>
      <c r="CV87" s="1488" t="s">
        <v>1790</v>
      </c>
      <c r="CW87" s="1488" t="s">
        <v>1790</v>
      </c>
      <c r="CX87" s="1488" t="s">
        <v>1790</v>
      </c>
      <c r="CY87" s="1488" t="s">
        <v>1790</v>
      </c>
      <c r="CZ87" s="1488" t="s">
        <v>1790</v>
      </c>
      <c r="DA87" s="1488" t="s">
        <v>1790</v>
      </c>
      <c r="DB87" s="1488" t="s">
        <v>1790</v>
      </c>
      <c r="DC87" s="1488" t="s">
        <v>1790</v>
      </c>
      <c r="DD87" s="1488" t="s">
        <v>1790</v>
      </c>
      <c r="DE87" s="1488" t="s">
        <v>1790</v>
      </c>
      <c r="DF87" s="1488" t="s">
        <v>1790</v>
      </c>
      <c r="DG87" s="1488" t="s">
        <v>1790</v>
      </c>
      <c r="DH87" s="1488" t="s">
        <v>1790</v>
      </c>
      <c r="DI87" s="1488" t="s">
        <v>1790</v>
      </c>
      <c r="DJ87" s="1488" t="s">
        <v>1790</v>
      </c>
      <c r="DK87" s="1488" t="s">
        <v>1790</v>
      </c>
      <c r="DL87" s="1488" t="s">
        <v>1790</v>
      </c>
      <c r="DM87" s="1488" t="s">
        <v>1790</v>
      </c>
      <c r="DN87" s="1488" t="s">
        <v>1790</v>
      </c>
      <c r="DO87" s="1488" t="s">
        <v>1790</v>
      </c>
      <c r="DP87" s="1488" t="s">
        <v>1790</v>
      </c>
      <c r="DQ87" s="1488" t="s">
        <v>1790</v>
      </c>
      <c r="DR87" s="1488" t="s">
        <v>1790</v>
      </c>
      <c r="DS87" s="1488" t="s">
        <v>1790</v>
      </c>
      <c r="DT87" s="1233" t="s">
        <v>1790</v>
      </c>
      <c r="DU87" s="1233" t="s">
        <v>1790</v>
      </c>
      <c r="DV87" s="1233" t="s">
        <v>1790</v>
      </c>
      <c r="DW87" s="1233" t="s">
        <v>1790</v>
      </c>
      <c r="DX87" s="1233" t="s">
        <v>1790</v>
      </c>
      <c r="DY87" s="1233" t="s">
        <v>1790</v>
      </c>
    </row>
    <row r="88" spans="2:129" x14ac:dyDescent="0.25">
      <c r="B88" s="1740"/>
      <c r="C88" s="1485" t="s">
        <v>2079</v>
      </c>
      <c r="D88" s="1425" t="s">
        <v>2080</v>
      </c>
      <c r="E88" s="1267" t="s">
        <v>810</v>
      </c>
      <c r="F88" s="1424" t="s">
        <v>1790</v>
      </c>
      <c r="G88" s="1424" t="s">
        <v>1790</v>
      </c>
      <c r="H88" s="1425" t="s">
        <v>84</v>
      </c>
      <c r="I88" s="1460" t="s">
        <v>1790</v>
      </c>
      <c r="J88" s="1461" t="s">
        <v>1790</v>
      </c>
      <c r="K88" s="1461" t="s">
        <v>1790</v>
      </c>
      <c r="L88" s="1461" t="s">
        <v>1790</v>
      </c>
      <c r="M88" s="1461" t="s">
        <v>1790</v>
      </c>
      <c r="N88" s="1489" t="s">
        <v>1790</v>
      </c>
      <c r="O88" s="1489">
        <v>0.22767386059582825</v>
      </c>
      <c r="P88" s="1489">
        <v>0.47564703793225932</v>
      </c>
      <c r="Q88" s="1489">
        <v>0.67512964330861613</v>
      </c>
      <c r="R88" s="1489">
        <v>0.86527534426828401</v>
      </c>
      <c r="S88" s="1489">
        <v>0.9919663534792339</v>
      </c>
      <c r="T88" s="1489">
        <v>0.92334860253334927</v>
      </c>
      <c r="U88" s="1489">
        <v>0.80630579725386675</v>
      </c>
      <c r="V88" s="1489">
        <v>0.67850468047947687</v>
      </c>
      <c r="W88" s="1489">
        <v>0.25998157970635166</v>
      </c>
      <c r="X88" s="1489">
        <v>4.4504419680110666E-2</v>
      </c>
      <c r="Y88" s="1489" t="s">
        <v>1790</v>
      </c>
      <c r="Z88" s="1489" t="s">
        <v>1790</v>
      </c>
      <c r="AA88" s="1489">
        <v>0.15553483896680947</v>
      </c>
      <c r="AB88" s="1489">
        <v>0.32720748073930428</v>
      </c>
      <c r="AC88" s="1489">
        <v>0.47518309092824318</v>
      </c>
      <c r="AD88" s="1489">
        <v>0.6068857989149391</v>
      </c>
      <c r="AE88" s="1489">
        <v>0.69461480242620965</v>
      </c>
      <c r="AF88" s="1489">
        <v>0.64710147186479727</v>
      </c>
      <c r="AG88" s="1489">
        <v>0.56577391732368432</v>
      </c>
      <c r="AH88" s="1489">
        <v>0.47734060911876619</v>
      </c>
      <c r="AI88" s="1489">
        <v>0.14932293966059981</v>
      </c>
      <c r="AJ88" s="1489" t="s">
        <v>1790</v>
      </c>
      <c r="AK88" s="1489" t="s">
        <v>1790</v>
      </c>
      <c r="AL88" s="1489" t="s">
        <v>1790</v>
      </c>
      <c r="AM88" s="1489">
        <v>0.15553483896680947</v>
      </c>
      <c r="AN88" s="1489">
        <v>0.32720748073930428</v>
      </c>
      <c r="AO88" s="1489">
        <v>0.47518309092824318</v>
      </c>
      <c r="AP88" s="1489">
        <v>0.6068857989149391</v>
      </c>
      <c r="AQ88" s="1489">
        <v>0.69461480242620965</v>
      </c>
      <c r="AR88" s="1489">
        <v>0.64710147186479727</v>
      </c>
      <c r="AS88" s="1489">
        <v>0.56577391732368432</v>
      </c>
      <c r="AT88" s="1489">
        <v>0.47734060911876619</v>
      </c>
      <c r="AU88" s="1489">
        <v>0.14932293966059981</v>
      </c>
      <c r="AV88" s="1489" t="s">
        <v>1790</v>
      </c>
      <c r="AW88" s="1489" t="s">
        <v>1790</v>
      </c>
      <c r="AX88" s="1489" t="s">
        <v>1790</v>
      </c>
      <c r="AY88" s="1489">
        <v>0.15553483896680947</v>
      </c>
      <c r="AZ88" s="1489">
        <v>0.32720748073930428</v>
      </c>
      <c r="BA88" s="1489">
        <v>0.47518309092824318</v>
      </c>
      <c r="BB88" s="1489">
        <v>0.6068857989149391</v>
      </c>
      <c r="BC88" s="1489">
        <v>0.69461480242620965</v>
      </c>
      <c r="BD88" s="1489">
        <v>0.64710147186479727</v>
      </c>
      <c r="BE88" s="1489">
        <v>0.56577391732368432</v>
      </c>
      <c r="BF88" s="1489">
        <v>0.47734060911876619</v>
      </c>
      <c r="BG88" s="1489">
        <v>0.14932293966059981</v>
      </c>
      <c r="BH88" s="1489" t="s">
        <v>1790</v>
      </c>
      <c r="BI88" s="1489" t="s">
        <v>1790</v>
      </c>
      <c r="BJ88" s="1489" t="s">
        <v>1790</v>
      </c>
      <c r="BK88" s="1489">
        <v>0.15553483896680947</v>
      </c>
      <c r="BL88" s="1489">
        <v>0.32720748073930428</v>
      </c>
      <c r="BM88" s="1489" t="s">
        <v>1790</v>
      </c>
      <c r="BN88" s="1489" t="s">
        <v>1790</v>
      </c>
      <c r="BO88" s="1489" t="s">
        <v>1790</v>
      </c>
      <c r="BP88" s="1489" t="s">
        <v>1790</v>
      </c>
      <c r="BQ88" s="1489" t="s">
        <v>1790</v>
      </c>
      <c r="BR88" s="1489" t="s">
        <v>1790</v>
      </c>
      <c r="BS88" s="1489" t="s">
        <v>1790</v>
      </c>
      <c r="BT88" s="1489" t="s">
        <v>1790</v>
      </c>
      <c r="BU88" s="1489" t="s">
        <v>1790</v>
      </c>
      <c r="BV88" s="1489" t="s">
        <v>1790</v>
      </c>
      <c r="BW88" s="1489" t="s">
        <v>1790</v>
      </c>
      <c r="BX88" s="1489" t="s">
        <v>1790</v>
      </c>
      <c r="BY88" s="1489" t="s">
        <v>1790</v>
      </c>
      <c r="BZ88" s="1489" t="s">
        <v>1790</v>
      </c>
      <c r="CA88" s="1489" t="s">
        <v>1790</v>
      </c>
      <c r="CB88" s="1489" t="s">
        <v>1790</v>
      </c>
      <c r="CC88" s="1489" t="s">
        <v>1790</v>
      </c>
      <c r="CD88" s="1489" t="s">
        <v>1790</v>
      </c>
      <c r="CE88" s="1489" t="s">
        <v>1790</v>
      </c>
      <c r="CF88" s="1489" t="s">
        <v>1790</v>
      </c>
      <c r="CG88" s="1489" t="s">
        <v>1790</v>
      </c>
      <c r="CH88" s="1489" t="s">
        <v>1790</v>
      </c>
      <c r="CI88" s="1489" t="s">
        <v>1790</v>
      </c>
      <c r="CJ88" s="1489" t="s">
        <v>1790</v>
      </c>
      <c r="CK88" s="1489" t="s">
        <v>1790</v>
      </c>
      <c r="CL88" s="1489" t="s">
        <v>1790</v>
      </c>
      <c r="CM88" s="1489" t="s">
        <v>1790</v>
      </c>
      <c r="CN88" s="1489" t="s">
        <v>1790</v>
      </c>
      <c r="CO88" s="1489" t="s">
        <v>1790</v>
      </c>
      <c r="CP88" s="1490" t="s">
        <v>1790</v>
      </c>
      <c r="CQ88" s="1488" t="s">
        <v>1790</v>
      </c>
      <c r="CR88" s="1488" t="s">
        <v>1790</v>
      </c>
      <c r="CS88" s="1488" t="s">
        <v>1790</v>
      </c>
      <c r="CT88" s="1488" t="s">
        <v>1790</v>
      </c>
      <c r="CU88" s="1488" t="s">
        <v>1790</v>
      </c>
      <c r="CV88" s="1488" t="s">
        <v>1790</v>
      </c>
      <c r="CW88" s="1488" t="s">
        <v>1790</v>
      </c>
      <c r="CX88" s="1488" t="s">
        <v>1790</v>
      </c>
      <c r="CY88" s="1488" t="s">
        <v>1790</v>
      </c>
      <c r="CZ88" s="1488" t="s">
        <v>1790</v>
      </c>
      <c r="DA88" s="1488" t="s">
        <v>1790</v>
      </c>
      <c r="DB88" s="1488" t="s">
        <v>1790</v>
      </c>
      <c r="DC88" s="1488" t="s">
        <v>1790</v>
      </c>
      <c r="DD88" s="1488" t="s">
        <v>1790</v>
      </c>
      <c r="DE88" s="1488" t="s">
        <v>1790</v>
      </c>
      <c r="DF88" s="1488" t="s">
        <v>1790</v>
      </c>
      <c r="DG88" s="1488" t="s">
        <v>1790</v>
      </c>
      <c r="DH88" s="1488" t="s">
        <v>1790</v>
      </c>
      <c r="DI88" s="1488" t="s">
        <v>1790</v>
      </c>
      <c r="DJ88" s="1488" t="s">
        <v>1790</v>
      </c>
      <c r="DK88" s="1488" t="s">
        <v>1790</v>
      </c>
      <c r="DL88" s="1488" t="s">
        <v>1790</v>
      </c>
      <c r="DM88" s="1488" t="s">
        <v>1790</v>
      </c>
      <c r="DN88" s="1488" t="s">
        <v>1790</v>
      </c>
      <c r="DO88" s="1488" t="s">
        <v>1790</v>
      </c>
      <c r="DP88" s="1488" t="s">
        <v>1790</v>
      </c>
      <c r="DQ88" s="1488" t="s">
        <v>1790</v>
      </c>
      <c r="DR88" s="1488" t="s">
        <v>1790</v>
      </c>
      <c r="DS88" s="1488" t="s">
        <v>1790</v>
      </c>
      <c r="DT88" s="1233" t="s">
        <v>1790</v>
      </c>
      <c r="DU88" s="1233" t="s">
        <v>1790</v>
      </c>
      <c r="DV88" s="1233" t="s">
        <v>1790</v>
      </c>
      <c r="DW88" s="1233" t="s">
        <v>1790</v>
      </c>
      <c r="DX88" s="1233" t="s">
        <v>1790</v>
      </c>
      <c r="DY88" s="1233" t="s">
        <v>1790</v>
      </c>
    </row>
    <row r="89" spans="2:129" x14ac:dyDescent="0.25">
      <c r="B89" s="1740"/>
      <c r="C89" s="1485" t="s">
        <v>2079</v>
      </c>
      <c r="D89" s="1425" t="s">
        <v>2080</v>
      </c>
      <c r="E89" s="1267" t="s">
        <v>807</v>
      </c>
      <c r="F89" s="1424" t="s">
        <v>1790</v>
      </c>
      <c r="G89" s="1424" t="s">
        <v>1790</v>
      </c>
      <c r="H89" s="1425" t="s">
        <v>84</v>
      </c>
      <c r="I89" s="1460" t="s">
        <v>1790</v>
      </c>
      <c r="J89" s="1461" t="s">
        <v>1790</v>
      </c>
      <c r="K89" s="1461" t="s">
        <v>1790</v>
      </c>
      <c r="L89" s="1461" t="s">
        <v>1790</v>
      </c>
      <c r="M89" s="1461" t="s">
        <v>1790</v>
      </c>
      <c r="N89" s="1489" t="s">
        <v>1790</v>
      </c>
      <c r="O89" s="1489" t="s">
        <v>1790</v>
      </c>
      <c r="P89" s="1489" t="s">
        <v>1790</v>
      </c>
      <c r="Q89" s="1489" t="s">
        <v>1790</v>
      </c>
      <c r="R89" s="1489" t="s">
        <v>1790</v>
      </c>
      <c r="S89" s="1489" t="s">
        <v>1790</v>
      </c>
      <c r="T89" s="1489" t="s">
        <v>1790</v>
      </c>
      <c r="U89" s="1489" t="s">
        <v>1790</v>
      </c>
      <c r="V89" s="1489" t="s">
        <v>1790</v>
      </c>
      <c r="W89" s="1489" t="s">
        <v>1790</v>
      </c>
      <c r="X89" s="1489" t="s">
        <v>1790</v>
      </c>
      <c r="Y89" s="1489" t="s">
        <v>1790</v>
      </c>
      <c r="Z89" s="1489" t="s">
        <v>1790</v>
      </c>
      <c r="AA89" s="1489" t="s">
        <v>1790</v>
      </c>
      <c r="AB89" s="1489" t="s">
        <v>1790</v>
      </c>
      <c r="AC89" s="1489" t="s">
        <v>1790</v>
      </c>
      <c r="AD89" s="1489" t="s">
        <v>1790</v>
      </c>
      <c r="AE89" s="1489" t="s">
        <v>1790</v>
      </c>
      <c r="AF89" s="1489" t="s">
        <v>1790</v>
      </c>
      <c r="AG89" s="1489" t="s">
        <v>1790</v>
      </c>
      <c r="AH89" s="1489" t="s">
        <v>1790</v>
      </c>
      <c r="AI89" s="1489" t="s">
        <v>1790</v>
      </c>
      <c r="AJ89" s="1489" t="s">
        <v>1790</v>
      </c>
      <c r="AK89" s="1489" t="s">
        <v>1790</v>
      </c>
      <c r="AL89" s="1489" t="s">
        <v>1790</v>
      </c>
      <c r="AM89" s="1489" t="s">
        <v>1790</v>
      </c>
      <c r="AN89" s="1489" t="s">
        <v>1790</v>
      </c>
      <c r="AO89" s="1489" t="s">
        <v>1790</v>
      </c>
      <c r="AP89" s="1489" t="s">
        <v>1790</v>
      </c>
      <c r="AQ89" s="1489" t="s">
        <v>1790</v>
      </c>
      <c r="AR89" s="1489" t="s">
        <v>1790</v>
      </c>
      <c r="AS89" s="1489" t="s">
        <v>1790</v>
      </c>
      <c r="AT89" s="1489" t="s">
        <v>1790</v>
      </c>
      <c r="AU89" s="1489" t="s">
        <v>1790</v>
      </c>
      <c r="AV89" s="1489" t="s">
        <v>1790</v>
      </c>
      <c r="AW89" s="1489" t="s">
        <v>1790</v>
      </c>
      <c r="AX89" s="1489" t="s">
        <v>1790</v>
      </c>
      <c r="AY89" s="1489" t="s">
        <v>1790</v>
      </c>
      <c r="AZ89" s="1489" t="s">
        <v>1790</v>
      </c>
      <c r="BA89" s="1489" t="s">
        <v>1790</v>
      </c>
      <c r="BB89" s="1489" t="s">
        <v>1790</v>
      </c>
      <c r="BC89" s="1489" t="s">
        <v>1790</v>
      </c>
      <c r="BD89" s="1489" t="s">
        <v>1790</v>
      </c>
      <c r="BE89" s="1489" t="s">
        <v>1790</v>
      </c>
      <c r="BF89" s="1489" t="s">
        <v>1790</v>
      </c>
      <c r="BG89" s="1489" t="s">
        <v>1790</v>
      </c>
      <c r="BH89" s="1489" t="s">
        <v>1790</v>
      </c>
      <c r="BI89" s="1489" t="s">
        <v>1790</v>
      </c>
      <c r="BJ89" s="1489" t="s">
        <v>1790</v>
      </c>
      <c r="BK89" s="1489" t="s">
        <v>1790</v>
      </c>
      <c r="BL89" s="1489" t="s">
        <v>1790</v>
      </c>
      <c r="BM89" s="1489" t="s">
        <v>1790</v>
      </c>
      <c r="BN89" s="1489" t="s">
        <v>1790</v>
      </c>
      <c r="BO89" s="1489" t="s">
        <v>1790</v>
      </c>
      <c r="BP89" s="1489" t="s">
        <v>1790</v>
      </c>
      <c r="BQ89" s="1489" t="s">
        <v>1790</v>
      </c>
      <c r="BR89" s="1489" t="s">
        <v>1790</v>
      </c>
      <c r="BS89" s="1489" t="s">
        <v>1790</v>
      </c>
      <c r="BT89" s="1489" t="s">
        <v>1790</v>
      </c>
      <c r="BU89" s="1489" t="s">
        <v>1790</v>
      </c>
      <c r="BV89" s="1489" t="s">
        <v>1790</v>
      </c>
      <c r="BW89" s="1489" t="s">
        <v>1790</v>
      </c>
      <c r="BX89" s="1489" t="s">
        <v>1790</v>
      </c>
      <c r="BY89" s="1489" t="s">
        <v>1790</v>
      </c>
      <c r="BZ89" s="1489" t="s">
        <v>1790</v>
      </c>
      <c r="CA89" s="1489" t="s">
        <v>1790</v>
      </c>
      <c r="CB89" s="1489" t="s">
        <v>1790</v>
      </c>
      <c r="CC89" s="1489" t="s">
        <v>1790</v>
      </c>
      <c r="CD89" s="1489" t="s">
        <v>1790</v>
      </c>
      <c r="CE89" s="1489" t="s">
        <v>1790</v>
      </c>
      <c r="CF89" s="1489" t="s">
        <v>1790</v>
      </c>
      <c r="CG89" s="1489" t="s">
        <v>1790</v>
      </c>
      <c r="CH89" s="1489" t="s">
        <v>1790</v>
      </c>
      <c r="CI89" s="1489" t="s">
        <v>1790</v>
      </c>
      <c r="CJ89" s="1489" t="s">
        <v>1790</v>
      </c>
      <c r="CK89" s="1489" t="s">
        <v>1790</v>
      </c>
      <c r="CL89" s="1489" t="s">
        <v>1790</v>
      </c>
      <c r="CM89" s="1489" t="s">
        <v>1790</v>
      </c>
      <c r="CN89" s="1489" t="s">
        <v>1790</v>
      </c>
      <c r="CO89" s="1489" t="s">
        <v>1790</v>
      </c>
      <c r="CP89" s="1490" t="s">
        <v>1790</v>
      </c>
      <c r="CQ89" s="1488" t="s">
        <v>1790</v>
      </c>
      <c r="CR89" s="1488" t="s">
        <v>1790</v>
      </c>
      <c r="CS89" s="1488" t="s">
        <v>1790</v>
      </c>
      <c r="CT89" s="1488" t="s">
        <v>1790</v>
      </c>
      <c r="CU89" s="1488" t="s">
        <v>1790</v>
      </c>
      <c r="CV89" s="1488" t="s">
        <v>1790</v>
      </c>
      <c r="CW89" s="1488" t="s">
        <v>1790</v>
      </c>
      <c r="CX89" s="1488" t="s">
        <v>1790</v>
      </c>
      <c r="CY89" s="1488" t="s">
        <v>1790</v>
      </c>
      <c r="CZ89" s="1488" t="s">
        <v>1790</v>
      </c>
      <c r="DA89" s="1488" t="s">
        <v>1790</v>
      </c>
      <c r="DB89" s="1488" t="s">
        <v>1790</v>
      </c>
      <c r="DC89" s="1488" t="s">
        <v>1790</v>
      </c>
      <c r="DD89" s="1488" t="s">
        <v>1790</v>
      </c>
      <c r="DE89" s="1488" t="s">
        <v>1790</v>
      </c>
      <c r="DF89" s="1488" t="s">
        <v>1790</v>
      </c>
      <c r="DG89" s="1488" t="s">
        <v>1790</v>
      </c>
      <c r="DH89" s="1488" t="s">
        <v>1790</v>
      </c>
      <c r="DI89" s="1488" t="s">
        <v>1790</v>
      </c>
      <c r="DJ89" s="1488" t="s">
        <v>1790</v>
      </c>
      <c r="DK89" s="1488" t="s">
        <v>1790</v>
      </c>
      <c r="DL89" s="1488" t="s">
        <v>1790</v>
      </c>
      <c r="DM89" s="1488" t="s">
        <v>1790</v>
      </c>
      <c r="DN89" s="1488" t="s">
        <v>1790</v>
      </c>
      <c r="DO89" s="1488" t="s">
        <v>1790</v>
      </c>
      <c r="DP89" s="1488" t="s">
        <v>1790</v>
      </c>
      <c r="DQ89" s="1488" t="s">
        <v>1790</v>
      </c>
      <c r="DR89" s="1488" t="s">
        <v>1790</v>
      </c>
      <c r="DS89" s="1488" t="s">
        <v>1790</v>
      </c>
      <c r="DT89" s="1233" t="s">
        <v>1790</v>
      </c>
      <c r="DU89" s="1233" t="s">
        <v>1790</v>
      </c>
      <c r="DV89" s="1233" t="s">
        <v>1790</v>
      </c>
      <c r="DW89" s="1233" t="s">
        <v>1790</v>
      </c>
      <c r="DX89" s="1233" t="s">
        <v>1790</v>
      </c>
      <c r="DY89" s="1233" t="s">
        <v>1790</v>
      </c>
    </row>
    <row r="90" spans="2:129" x14ac:dyDescent="0.25">
      <c r="B90" s="1740"/>
      <c r="C90" s="1485" t="s">
        <v>2079</v>
      </c>
      <c r="D90" s="1425" t="s">
        <v>2080</v>
      </c>
      <c r="E90" s="1267" t="s">
        <v>808</v>
      </c>
      <c r="F90" s="1424" t="s">
        <v>1790</v>
      </c>
      <c r="G90" s="1424" t="s">
        <v>1790</v>
      </c>
      <c r="H90" s="1425" t="s">
        <v>84</v>
      </c>
      <c r="I90" s="1460" t="s">
        <v>1790</v>
      </c>
      <c r="J90" s="1461" t="s">
        <v>1790</v>
      </c>
      <c r="K90" s="1461" t="s">
        <v>1790</v>
      </c>
      <c r="L90" s="1461" t="s">
        <v>1790</v>
      </c>
      <c r="M90" s="1461" t="s">
        <v>1790</v>
      </c>
      <c r="N90" s="1489" t="s">
        <v>1790</v>
      </c>
      <c r="O90" s="1489">
        <v>3.5403285322651292E-3</v>
      </c>
      <c r="P90" s="1489">
        <v>1.4476968504376891E-2</v>
      </c>
      <c r="Q90" s="1489">
        <v>3.2371545897672507E-2</v>
      </c>
      <c r="R90" s="1489">
        <v>5.6324843454493304E-2</v>
      </c>
      <c r="S90" s="1489">
        <v>8.520495185446722E-2</v>
      </c>
      <c r="T90" s="1489">
        <v>0.11498809942046288</v>
      </c>
      <c r="U90" s="1489">
        <v>0.14188422533715409</v>
      </c>
      <c r="V90" s="1489">
        <v>0.16497302826590757</v>
      </c>
      <c r="W90" s="1489">
        <v>0.17956648961179725</v>
      </c>
      <c r="X90" s="1489">
        <v>0.18430124690225672</v>
      </c>
      <c r="Y90" s="1489">
        <v>0.18499329062828243</v>
      </c>
      <c r="Z90" s="1489">
        <v>0.18499329062828243</v>
      </c>
      <c r="AA90" s="1489">
        <v>0.18741185737421631</v>
      </c>
      <c r="AB90" s="1489">
        <v>0.1949185004456464</v>
      </c>
      <c r="AC90" s="1489">
        <v>0.2073956738350767</v>
      </c>
      <c r="AD90" s="1489">
        <v>0.22422184507213822</v>
      </c>
      <c r="AE90" s="1489">
        <v>0.24446017942299308</v>
      </c>
      <c r="AF90" s="1489">
        <v>0.26532386748821823</v>
      </c>
      <c r="AG90" s="1489">
        <v>0.28418407979009919</v>
      </c>
      <c r="AH90" s="1489">
        <v>0.30040451067627927</v>
      </c>
      <c r="AI90" s="1489">
        <v>0.31014912885979845</v>
      </c>
      <c r="AJ90" s="1489">
        <v>0.31247110057152072</v>
      </c>
      <c r="AK90" s="1489">
        <v>0.31247110057152072</v>
      </c>
      <c r="AL90" s="1489">
        <v>0.31247110057152072</v>
      </c>
      <c r="AM90" s="1489">
        <v>0.31488966731745466</v>
      </c>
      <c r="AN90" s="1489">
        <v>0.32239631038888472</v>
      </c>
      <c r="AO90" s="1489">
        <v>0.33487348377831505</v>
      </c>
      <c r="AP90" s="1489">
        <v>0.35169965501537659</v>
      </c>
      <c r="AQ90" s="1489">
        <v>0.3719379893662314</v>
      </c>
      <c r="AR90" s="1489">
        <v>0.39280167743145655</v>
      </c>
      <c r="AS90" s="1489">
        <v>0.4116618897333375</v>
      </c>
      <c r="AT90" s="1489">
        <v>0.42788232061951759</v>
      </c>
      <c r="AU90" s="1489">
        <v>0.43762693880303677</v>
      </c>
      <c r="AV90" s="1489">
        <v>0.4399489105147591</v>
      </c>
      <c r="AW90" s="1489">
        <v>0.4399489105147591</v>
      </c>
      <c r="AX90" s="1489">
        <v>0.4399489105147591</v>
      </c>
      <c r="AY90" s="1489">
        <v>0.44236747726069298</v>
      </c>
      <c r="AZ90" s="1489">
        <v>0.44987412033212304</v>
      </c>
      <c r="BA90" s="1489">
        <v>0.46235129372155342</v>
      </c>
      <c r="BB90" s="1489">
        <v>0.47917746495861491</v>
      </c>
      <c r="BC90" s="1489">
        <v>0.49941579930946978</v>
      </c>
      <c r="BD90" s="1489">
        <v>0.52027948737469487</v>
      </c>
      <c r="BE90" s="1489">
        <v>0.53913969967657582</v>
      </c>
      <c r="BF90" s="1489">
        <v>0.5553601305627559</v>
      </c>
      <c r="BG90" s="1489">
        <v>0.56510474874627503</v>
      </c>
      <c r="BH90" s="1489">
        <v>0.56742672045799736</v>
      </c>
      <c r="BI90" s="1489">
        <v>0.56742672045799736</v>
      </c>
      <c r="BJ90" s="1489">
        <v>0.56742672045799736</v>
      </c>
      <c r="BK90" s="1489">
        <v>0.56984528720393124</v>
      </c>
      <c r="BL90" s="1489">
        <v>0.57735193027536136</v>
      </c>
      <c r="BM90" s="1489">
        <v>0.58244000660085748</v>
      </c>
      <c r="BN90" s="1489">
        <v>0.58244000660085748</v>
      </c>
      <c r="BO90" s="1489">
        <v>0.58244000660085748</v>
      </c>
      <c r="BP90" s="1489">
        <v>0.58244000660085748</v>
      </c>
      <c r="BQ90" s="1489">
        <v>0.58244000660085748</v>
      </c>
      <c r="BR90" s="1489">
        <v>0.58244000660085748</v>
      </c>
      <c r="BS90" s="1489">
        <v>0.58244000660085748</v>
      </c>
      <c r="BT90" s="1489">
        <v>0.58244000660085748</v>
      </c>
      <c r="BU90" s="1489">
        <v>0.58244000660085748</v>
      </c>
      <c r="BV90" s="1489">
        <v>0.58244000660085748</v>
      </c>
      <c r="BW90" s="1489">
        <v>0.58244000660085748</v>
      </c>
      <c r="BX90" s="1489">
        <v>0.58244000660085748</v>
      </c>
      <c r="BY90" s="1489">
        <v>0.58244000660085748</v>
      </c>
      <c r="BZ90" s="1489">
        <v>0.58244000660085748</v>
      </c>
      <c r="CA90" s="1489">
        <v>0.58244000660085748</v>
      </c>
      <c r="CB90" s="1489">
        <v>0.58244000660085748</v>
      </c>
      <c r="CC90" s="1489">
        <v>0.58244000660085748</v>
      </c>
      <c r="CD90" s="1489">
        <v>0.58244000660085748</v>
      </c>
      <c r="CE90" s="1489">
        <v>0.58244000660085748</v>
      </c>
      <c r="CF90" s="1489">
        <v>0.58244000660085748</v>
      </c>
      <c r="CG90" s="1489">
        <v>0.58244000660085748</v>
      </c>
      <c r="CH90" s="1489">
        <v>0.58244000660085748</v>
      </c>
      <c r="CI90" s="1489">
        <v>0.58244000660085748</v>
      </c>
      <c r="CJ90" s="1489">
        <v>0.58244000660085748</v>
      </c>
      <c r="CK90" s="1489">
        <v>0.58244000660085748</v>
      </c>
      <c r="CL90" s="1489">
        <v>0.58244000660085748</v>
      </c>
      <c r="CM90" s="1489">
        <v>0.58244000660085748</v>
      </c>
      <c r="CN90" s="1489">
        <v>0.58244000660085748</v>
      </c>
      <c r="CO90" s="1489">
        <v>0.58244000660085748</v>
      </c>
      <c r="CP90" s="1490">
        <v>0.58244000660085748</v>
      </c>
      <c r="CQ90" s="1488" t="s">
        <v>1790</v>
      </c>
      <c r="CR90" s="1488" t="s">
        <v>1790</v>
      </c>
      <c r="CS90" s="1488" t="s">
        <v>1790</v>
      </c>
      <c r="CT90" s="1488" t="s">
        <v>1790</v>
      </c>
      <c r="CU90" s="1488" t="s">
        <v>1790</v>
      </c>
      <c r="CV90" s="1488" t="s">
        <v>1790</v>
      </c>
      <c r="CW90" s="1488" t="s">
        <v>1790</v>
      </c>
      <c r="CX90" s="1488" t="s">
        <v>1790</v>
      </c>
      <c r="CY90" s="1488" t="s">
        <v>1790</v>
      </c>
      <c r="CZ90" s="1488" t="s">
        <v>1790</v>
      </c>
      <c r="DA90" s="1488" t="s">
        <v>1790</v>
      </c>
      <c r="DB90" s="1488" t="s">
        <v>1790</v>
      </c>
      <c r="DC90" s="1488" t="s">
        <v>1790</v>
      </c>
      <c r="DD90" s="1488" t="s">
        <v>1790</v>
      </c>
      <c r="DE90" s="1488" t="s">
        <v>1790</v>
      </c>
      <c r="DF90" s="1488" t="s">
        <v>1790</v>
      </c>
      <c r="DG90" s="1488" t="s">
        <v>1790</v>
      </c>
      <c r="DH90" s="1488" t="s">
        <v>1790</v>
      </c>
      <c r="DI90" s="1488" t="s">
        <v>1790</v>
      </c>
      <c r="DJ90" s="1488" t="s">
        <v>1790</v>
      </c>
      <c r="DK90" s="1488" t="s">
        <v>1790</v>
      </c>
      <c r="DL90" s="1488" t="s">
        <v>1790</v>
      </c>
      <c r="DM90" s="1488" t="s">
        <v>1790</v>
      </c>
      <c r="DN90" s="1488" t="s">
        <v>1790</v>
      </c>
      <c r="DO90" s="1488" t="s">
        <v>1790</v>
      </c>
      <c r="DP90" s="1488" t="s">
        <v>1790</v>
      </c>
      <c r="DQ90" s="1488" t="s">
        <v>1790</v>
      </c>
      <c r="DR90" s="1488" t="s">
        <v>1790</v>
      </c>
      <c r="DS90" s="1488" t="s">
        <v>1790</v>
      </c>
      <c r="DT90" s="1233" t="s">
        <v>1790</v>
      </c>
      <c r="DU90" s="1233" t="s">
        <v>1790</v>
      </c>
      <c r="DV90" s="1233" t="s">
        <v>1790</v>
      </c>
      <c r="DW90" s="1233" t="s">
        <v>1790</v>
      </c>
      <c r="DX90" s="1233" t="s">
        <v>1790</v>
      </c>
      <c r="DY90" s="1233" t="s">
        <v>1790</v>
      </c>
    </row>
    <row r="91" spans="2:129" x14ac:dyDescent="0.25">
      <c r="B91" s="1740"/>
      <c r="C91" s="1485" t="s">
        <v>2079</v>
      </c>
      <c r="D91" s="1425" t="s">
        <v>2080</v>
      </c>
      <c r="E91" s="1267" t="s">
        <v>826</v>
      </c>
      <c r="F91" s="1424" t="s">
        <v>1790</v>
      </c>
      <c r="G91" s="1424" t="s">
        <v>1790</v>
      </c>
      <c r="H91" s="1425" t="s">
        <v>84</v>
      </c>
      <c r="I91" s="1460" t="s">
        <v>1790</v>
      </c>
      <c r="J91" s="1461" t="s">
        <v>1790</v>
      </c>
      <c r="K91" s="1461" t="s">
        <v>1790</v>
      </c>
      <c r="L91" s="1461" t="s">
        <v>1790</v>
      </c>
      <c r="M91" s="1461" t="s">
        <v>1790</v>
      </c>
      <c r="N91" s="1489" t="s">
        <v>1790</v>
      </c>
      <c r="O91" s="1489">
        <v>3.5000000000000003E-2</v>
      </c>
      <c r="P91" s="1489">
        <v>3.5000000000000003E-2</v>
      </c>
      <c r="Q91" s="1489">
        <v>3.5000000000000003E-2</v>
      </c>
      <c r="R91" s="1489">
        <v>3.5000000000000003E-2</v>
      </c>
      <c r="S91" s="1489">
        <v>3.5000000000000003E-2</v>
      </c>
      <c r="T91" s="1489">
        <v>3.5000000000000003E-2</v>
      </c>
      <c r="U91" s="1489">
        <v>3.5000000000000003E-2</v>
      </c>
      <c r="V91" s="1489">
        <v>3.5000000000000003E-2</v>
      </c>
      <c r="W91" s="1489">
        <v>3.5000000000000003E-2</v>
      </c>
      <c r="X91" s="1489">
        <v>3.5000000000000003E-2</v>
      </c>
      <c r="Y91" s="1489">
        <v>3.5000000000000003E-2</v>
      </c>
      <c r="Z91" s="1489">
        <v>3.5000000000000003E-2</v>
      </c>
      <c r="AA91" s="1489">
        <v>3.5000000000000003E-2</v>
      </c>
      <c r="AB91" s="1489">
        <v>3.5000000000000003E-2</v>
      </c>
      <c r="AC91" s="1489">
        <v>3.5000000000000003E-2</v>
      </c>
      <c r="AD91" s="1489">
        <v>3.5000000000000003E-2</v>
      </c>
      <c r="AE91" s="1489">
        <v>3.5000000000000003E-2</v>
      </c>
      <c r="AF91" s="1489">
        <v>3.5000000000000003E-2</v>
      </c>
      <c r="AG91" s="1489">
        <v>3.5000000000000003E-2</v>
      </c>
      <c r="AH91" s="1489">
        <v>3.5000000000000003E-2</v>
      </c>
      <c r="AI91" s="1489">
        <v>3.5000000000000003E-2</v>
      </c>
      <c r="AJ91" s="1489">
        <v>3.5000000000000003E-2</v>
      </c>
      <c r="AK91" s="1489">
        <v>3.5000000000000003E-2</v>
      </c>
      <c r="AL91" s="1489">
        <v>3.5000000000000003E-2</v>
      </c>
      <c r="AM91" s="1489">
        <v>3.5000000000000003E-2</v>
      </c>
      <c r="AN91" s="1489">
        <v>3.5000000000000003E-2</v>
      </c>
      <c r="AO91" s="1489">
        <v>3.5000000000000003E-2</v>
      </c>
      <c r="AP91" s="1489">
        <v>3.5000000000000003E-2</v>
      </c>
      <c r="AQ91" s="1489">
        <v>3.5000000000000003E-2</v>
      </c>
      <c r="AR91" s="1489">
        <v>3.5000000000000003E-2</v>
      </c>
      <c r="AS91" s="1489">
        <v>0.03</v>
      </c>
      <c r="AT91" s="1489">
        <v>0.03</v>
      </c>
      <c r="AU91" s="1489">
        <v>0.03</v>
      </c>
      <c r="AV91" s="1489">
        <v>0.03</v>
      </c>
      <c r="AW91" s="1489">
        <v>0.03</v>
      </c>
      <c r="AX91" s="1489">
        <v>0.03</v>
      </c>
      <c r="AY91" s="1489">
        <v>0.03</v>
      </c>
      <c r="AZ91" s="1489">
        <v>0.03</v>
      </c>
      <c r="BA91" s="1489">
        <v>0.03</v>
      </c>
      <c r="BB91" s="1489">
        <v>0.03</v>
      </c>
      <c r="BC91" s="1489">
        <v>0.03</v>
      </c>
      <c r="BD91" s="1489">
        <v>0.03</v>
      </c>
      <c r="BE91" s="1489">
        <v>0.03</v>
      </c>
      <c r="BF91" s="1489">
        <v>0.03</v>
      </c>
      <c r="BG91" s="1489">
        <v>0.03</v>
      </c>
      <c r="BH91" s="1489">
        <v>0.03</v>
      </c>
      <c r="BI91" s="1489">
        <v>0.03</v>
      </c>
      <c r="BJ91" s="1489">
        <v>0.03</v>
      </c>
      <c r="BK91" s="1489">
        <v>0.03</v>
      </c>
      <c r="BL91" s="1489">
        <v>0.03</v>
      </c>
      <c r="BM91" s="1489">
        <v>0.03</v>
      </c>
      <c r="BN91" s="1489">
        <v>0.03</v>
      </c>
      <c r="BO91" s="1489">
        <v>0.03</v>
      </c>
      <c r="BP91" s="1489">
        <v>0.03</v>
      </c>
      <c r="BQ91" s="1489">
        <v>0.03</v>
      </c>
      <c r="BR91" s="1489">
        <v>0.03</v>
      </c>
      <c r="BS91" s="1489">
        <v>0.03</v>
      </c>
      <c r="BT91" s="1489">
        <v>0.03</v>
      </c>
      <c r="BU91" s="1489">
        <v>0.03</v>
      </c>
      <c r="BV91" s="1489">
        <v>0.03</v>
      </c>
      <c r="BW91" s="1489">
        <v>0.03</v>
      </c>
      <c r="BX91" s="1489">
        <v>0.03</v>
      </c>
      <c r="BY91" s="1489">
        <v>0.03</v>
      </c>
      <c r="BZ91" s="1489">
        <v>0.03</v>
      </c>
      <c r="CA91" s="1489">
        <v>0.03</v>
      </c>
      <c r="CB91" s="1489">
        <v>0.03</v>
      </c>
      <c r="CC91" s="1489">
        <v>0.03</v>
      </c>
      <c r="CD91" s="1489">
        <v>0.03</v>
      </c>
      <c r="CE91" s="1489">
        <v>0.03</v>
      </c>
      <c r="CF91" s="1489">
        <v>0.03</v>
      </c>
      <c r="CG91" s="1489">
        <v>0.03</v>
      </c>
      <c r="CH91" s="1489">
        <v>0.03</v>
      </c>
      <c r="CI91" s="1489">
        <v>0.03</v>
      </c>
      <c r="CJ91" s="1489">
        <v>0.03</v>
      </c>
      <c r="CK91" s="1489">
        <v>0.03</v>
      </c>
      <c r="CL91" s="1489">
        <v>2.5000000000000001E-2</v>
      </c>
      <c r="CM91" s="1489">
        <v>2.5000000000000001E-2</v>
      </c>
      <c r="CN91" s="1489">
        <v>2.5000000000000001E-2</v>
      </c>
      <c r="CO91" s="1489">
        <v>2.5000000000000001E-2</v>
      </c>
      <c r="CP91" s="1490">
        <v>2.5000000000000001E-2</v>
      </c>
      <c r="CQ91" s="1488" t="s">
        <v>1790</v>
      </c>
      <c r="CR91" s="1488" t="s">
        <v>1790</v>
      </c>
      <c r="CS91" s="1488" t="s">
        <v>1790</v>
      </c>
      <c r="CT91" s="1488" t="s">
        <v>1790</v>
      </c>
      <c r="CU91" s="1488" t="s">
        <v>1790</v>
      </c>
      <c r="CV91" s="1488" t="s">
        <v>1790</v>
      </c>
      <c r="CW91" s="1488" t="s">
        <v>1790</v>
      </c>
      <c r="CX91" s="1488" t="s">
        <v>1790</v>
      </c>
      <c r="CY91" s="1488" t="s">
        <v>1790</v>
      </c>
      <c r="CZ91" s="1488" t="s">
        <v>1790</v>
      </c>
      <c r="DA91" s="1488" t="s">
        <v>1790</v>
      </c>
      <c r="DB91" s="1488" t="s">
        <v>1790</v>
      </c>
      <c r="DC91" s="1488" t="s">
        <v>1790</v>
      </c>
      <c r="DD91" s="1488" t="s">
        <v>1790</v>
      </c>
      <c r="DE91" s="1488" t="s">
        <v>1790</v>
      </c>
      <c r="DF91" s="1488" t="s">
        <v>1790</v>
      </c>
      <c r="DG91" s="1488" t="s">
        <v>1790</v>
      </c>
      <c r="DH91" s="1488" t="s">
        <v>1790</v>
      </c>
      <c r="DI91" s="1488" t="s">
        <v>1790</v>
      </c>
      <c r="DJ91" s="1488" t="s">
        <v>1790</v>
      </c>
      <c r="DK91" s="1488" t="s">
        <v>1790</v>
      </c>
      <c r="DL91" s="1488" t="s">
        <v>1790</v>
      </c>
      <c r="DM91" s="1488" t="s">
        <v>1790</v>
      </c>
      <c r="DN91" s="1488" t="s">
        <v>1790</v>
      </c>
      <c r="DO91" s="1488" t="s">
        <v>1790</v>
      </c>
      <c r="DP91" s="1488" t="s">
        <v>1790</v>
      </c>
      <c r="DQ91" s="1488" t="s">
        <v>1790</v>
      </c>
      <c r="DR91" s="1488" t="s">
        <v>1790</v>
      </c>
      <c r="DS91" s="1488" t="s">
        <v>1790</v>
      </c>
      <c r="DT91" s="1233" t="s">
        <v>1790</v>
      </c>
      <c r="DU91" s="1233" t="s">
        <v>1790</v>
      </c>
      <c r="DV91" s="1233" t="s">
        <v>1790</v>
      </c>
      <c r="DW91" s="1233" t="s">
        <v>1790</v>
      </c>
      <c r="DX91" s="1233" t="s">
        <v>1790</v>
      </c>
      <c r="DY91" s="1233" t="s">
        <v>1790</v>
      </c>
    </row>
    <row r="92" spans="2:129" x14ac:dyDescent="0.25">
      <c r="B92" s="1740"/>
      <c r="C92" s="1485" t="s">
        <v>2079</v>
      </c>
      <c r="D92" s="1425" t="s">
        <v>2080</v>
      </c>
      <c r="E92" s="1267" t="s">
        <v>809</v>
      </c>
      <c r="F92" s="1424" t="s">
        <v>1790</v>
      </c>
      <c r="G92" s="1424" t="s">
        <v>1790</v>
      </c>
      <c r="H92" s="1425" t="s">
        <v>84</v>
      </c>
      <c r="I92" s="1460" t="s">
        <v>1790</v>
      </c>
      <c r="J92" s="1461" t="s">
        <v>1790</v>
      </c>
      <c r="K92" s="1461" t="s">
        <v>1790</v>
      </c>
      <c r="L92" s="1461" t="s">
        <v>1790</v>
      </c>
      <c r="M92" s="1461" t="s">
        <v>1790</v>
      </c>
      <c r="N92" s="1489" t="s">
        <v>1790</v>
      </c>
      <c r="O92" s="1489">
        <v>0.96618357487922713</v>
      </c>
      <c r="P92" s="1489">
        <v>0.93351070036640305</v>
      </c>
      <c r="Q92" s="1489">
        <v>0.90194270566802237</v>
      </c>
      <c r="R92" s="1489">
        <v>0.87144222769857238</v>
      </c>
      <c r="S92" s="1489">
        <v>0.84197316685852408</v>
      </c>
      <c r="T92" s="1489">
        <v>0.81350064430775282</v>
      </c>
      <c r="U92" s="1489">
        <v>0.78599096068381924</v>
      </c>
      <c r="V92" s="1489">
        <v>0.75941155621625056</v>
      </c>
      <c r="W92" s="1489">
        <v>0.73373097218961414</v>
      </c>
      <c r="X92" s="1489">
        <v>0.70891881370977217</v>
      </c>
      <c r="Y92" s="1489">
        <v>0.68494571372924851</v>
      </c>
      <c r="Z92" s="1489">
        <v>0.66178329828912907</v>
      </c>
      <c r="AA92" s="1489">
        <v>0.63940415293635666</v>
      </c>
      <c r="AB92" s="1489">
        <v>0.61778179027667313</v>
      </c>
      <c r="AC92" s="1489">
        <v>0.59689061862480497</v>
      </c>
      <c r="AD92" s="1489">
        <v>0.57670591171478747</v>
      </c>
      <c r="AE92" s="1489">
        <v>0.55720377943457733</v>
      </c>
      <c r="AF92" s="1489">
        <v>0.53836113955031628</v>
      </c>
      <c r="AG92" s="1489">
        <v>0.520155690386779</v>
      </c>
      <c r="AH92" s="1489">
        <v>0.50256588443167061</v>
      </c>
      <c r="AI92" s="1489">
        <v>0.48557090283253201</v>
      </c>
      <c r="AJ92" s="1489">
        <v>0.46915063075606961</v>
      </c>
      <c r="AK92" s="1489">
        <v>0.45328563358074364</v>
      </c>
      <c r="AL92" s="1489">
        <v>0.43795713389443836</v>
      </c>
      <c r="AM92" s="1489">
        <v>0.42314698926998878</v>
      </c>
      <c r="AN92" s="1489">
        <v>0.40883767079225974</v>
      </c>
      <c r="AO92" s="1489">
        <v>0.39501224231136212</v>
      </c>
      <c r="AP92" s="1489">
        <v>0.38165434039745133</v>
      </c>
      <c r="AQ92" s="1489">
        <v>0.36874815497338298</v>
      </c>
      <c r="AR92" s="1489">
        <v>0.35627841060230242</v>
      </c>
      <c r="AS92" s="1489">
        <v>0.3459013695167984</v>
      </c>
      <c r="AT92" s="1489">
        <v>0.33582657234640623</v>
      </c>
      <c r="AU92" s="1489">
        <v>0.32604521587029728</v>
      </c>
      <c r="AV92" s="1489">
        <v>0.31654875327213333</v>
      </c>
      <c r="AW92" s="1489">
        <v>0.30732888667197411</v>
      </c>
      <c r="AX92" s="1489">
        <v>0.29837755987570302</v>
      </c>
      <c r="AY92" s="1489">
        <v>0.28968695133563405</v>
      </c>
      <c r="AZ92" s="1489">
        <v>0.28124946731614947</v>
      </c>
      <c r="BA92" s="1489">
        <v>0.27305773525839755</v>
      </c>
      <c r="BB92" s="1489">
        <v>0.26510459733825009</v>
      </c>
      <c r="BC92" s="1489">
        <v>0.25738310421189325</v>
      </c>
      <c r="BD92" s="1489">
        <v>0.24988650894358566</v>
      </c>
      <c r="BE92" s="1489">
        <v>0.24260826111027742</v>
      </c>
      <c r="BF92" s="1489">
        <v>0.23554200107793916</v>
      </c>
      <c r="BG92" s="1489">
        <v>0.22868155444460117</v>
      </c>
      <c r="BH92" s="1489">
        <v>0.22202092664524387</v>
      </c>
      <c r="BI92" s="1489">
        <v>0.215554297713829</v>
      </c>
      <c r="BJ92" s="1489">
        <v>0.20927601719789227</v>
      </c>
      <c r="BK92" s="1489">
        <v>0.20318059922125464</v>
      </c>
      <c r="BL92" s="1489">
        <v>0.19726271769053846</v>
      </c>
      <c r="BM92" s="1489">
        <v>0.19151720164129948</v>
      </c>
      <c r="BN92" s="1489">
        <v>0.18593903071970824</v>
      </c>
      <c r="BO92" s="1489">
        <v>0.18052333079583327</v>
      </c>
      <c r="BP92" s="1489">
        <v>0.17526536970469248</v>
      </c>
      <c r="BQ92" s="1489">
        <v>0.17016055311135189</v>
      </c>
      <c r="BR92" s="1489">
        <v>0.16520442049645817</v>
      </c>
      <c r="BS92" s="1489">
        <v>0.16039264125869726</v>
      </c>
      <c r="BT92" s="1489">
        <v>0.15572101093077401</v>
      </c>
      <c r="BU92" s="1489">
        <v>0.15118544750560586</v>
      </c>
      <c r="BV92" s="1489">
        <v>0.14678198786952024</v>
      </c>
      <c r="BW92" s="1489">
        <v>0.14250678433934003</v>
      </c>
      <c r="BX92" s="1489">
        <v>0.13835610130033013</v>
      </c>
      <c r="BY92" s="1489">
        <v>0.13432631194206807</v>
      </c>
      <c r="BZ92" s="1489">
        <v>0.13041389508938647</v>
      </c>
      <c r="CA92" s="1489">
        <v>0.12661543212561796</v>
      </c>
      <c r="CB92" s="1489">
        <v>0.12292760400545433</v>
      </c>
      <c r="CC92" s="1489">
        <v>0.11934718835481004</v>
      </c>
      <c r="CD92" s="1489">
        <v>0.11587105665515537</v>
      </c>
      <c r="CE92" s="1489">
        <v>0.11249617150985959</v>
      </c>
      <c r="CF92" s="1489">
        <v>0.10921958399015494</v>
      </c>
      <c r="CG92" s="1489">
        <v>0.10603843105840287</v>
      </c>
      <c r="CH92" s="1489">
        <v>0.10294993306641054</v>
      </c>
      <c r="CI92" s="1489">
        <v>9.9951391326612168E-2</v>
      </c>
      <c r="CJ92" s="1489">
        <v>9.7040185753992411E-2</v>
      </c>
      <c r="CK92" s="1489">
        <v>9.4213772576691654E-2</v>
      </c>
      <c r="CL92" s="1489">
        <v>9.1915875684577236E-2</v>
      </c>
      <c r="CM92" s="1489">
        <v>8.9674025058124135E-2</v>
      </c>
      <c r="CN92" s="1489">
        <v>8.7486853715243049E-2</v>
      </c>
      <c r="CO92" s="1489">
        <v>8.5353028014871282E-2</v>
      </c>
      <c r="CP92" s="1490">
        <v>8.3271246843776875E-2</v>
      </c>
      <c r="CQ92" s="1488" t="s">
        <v>1790</v>
      </c>
      <c r="CR92" s="1488" t="s">
        <v>1790</v>
      </c>
      <c r="CS92" s="1488" t="s">
        <v>1790</v>
      </c>
      <c r="CT92" s="1488" t="s">
        <v>1790</v>
      </c>
      <c r="CU92" s="1488" t="s">
        <v>1790</v>
      </c>
      <c r="CV92" s="1488" t="s">
        <v>1790</v>
      </c>
      <c r="CW92" s="1488" t="s">
        <v>1790</v>
      </c>
      <c r="CX92" s="1488" t="s">
        <v>1790</v>
      </c>
      <c r="CY92" s="1488" t="s">
        <v>1790</v>
      </c>
      <c r="CZ92" s="1488" t="s">
        <v>1790</v>
      </c>
      <c r="DA92" s="1488" t="s">
        <v>1790</v>
      </c>
      <c r="DB92" s="1488" t="s">
        <v>1790</v>
      </c>
      <c r="DC92" s="1488" t="s">
        <v>1790</v>
      </c>
      <c r="DD92" s="1488" t="s">
        <v>1790</v>
      </c>
      <c r="DE92" s="1488" t="s">
        <v>1790</v>
      </c>
      <c r="DF92" s="1488" t="s">
        <v>1790</v>
      </c>
      <c r="DG92" s="1488" t="s">
        <v>1790</v>
      </c>
      <c r="DH92" s="1488" t="s">
        <v>1790</v>
      </c>
      <c r="DI92" s="1488" t="s">
        <v>1790</v>
      </c>
      <c r="DJ92" s="1488" t="s">
        <v>1790</v>
      </c>
      <c r="DK92" s="1488" t="s">
        <v>1790</v>
      </c>
      <c r="DL92" s="1488" t="s">
        <v>1790</v>
      </c>
      <c r="DM92" s="1488" t="s">
        <v>1790</v>
      </c>
      <c r="DN92" s="1488" t="s">
        <v>1790</v>
      </c>
      <c r="DO92" s="1488" t="s">
        <v>1790</v>
      </c>
      <c r="DP92" s="1488" t="s">
        <v>1790</v>
      </c>
      <c r="DQ92" s="1488" t="s">
        <v>1790</v>
      </c>
      <c r="DR92" s="1488" t="s">
        <v>1790</v>
      </c>
      <c r="DS92" s="1488" t="s">
        <v>1790</v>
      </c>
      <c r="DT92" s="1233" t="s">
        <v>1790</v>
      </c>
      <c r="DU92" s="1233" t="s">
        <v>1790</v>
      </c>
      <c r="DV92" s="1233" t="s">
        <v>1790</v>
      </c>
      <c r="DW92" s="1233" t="s">
        <v>1790</v>
      </c>
      <c r="DX92" s="1233" t="s">
        <v>1790</v>
      </c>
      <c r="DY92" s="1233" t="s">
        <v>1790</v>
      </c>
    </row>
    <row r="93" spans="2:129" x14ac:dyDescent="0.25">
      <c r="B93" s="1740"/>
      <c r="C93" s="1485" t="s">
        <v>2079</v>
      </c>
      <c r="D93" s="1425" t="s">
        <v>2080</v>
      </c>
      <c r="E93" s="1267" t="s">
        <v>810</v>
      </c>
      <c r="F93" s="1424" t="s">
        <v>811</v>
      </c>
      <c r="G93" s="1424" t="s">
        <v>1790</v>
      </c>
      <c r="H93" s="1425" t="s">
        <v>812</v>
      </c>
      <c r="I93" s="1460" t="s">
        <v>1790</v>
      </c>
      <c r="J93" s="1461" t="s">
        <v>1790</v>
      </c>
      <c r="K93" s="1461" t="s">
        <v>1790</v>
      </c>
      <c r="L93" s="1461" t="s">
        <v>1790</v>
      </c>
      <c r="M93" s="1461" t="s">
        <v>1790</v>
      </c>
      <c r="N93" s="1489" t="s">
        <v>1790</v>
      </c>
      <c r="O93" s="1489" t="s">
        <v>1790</v>
      </c>
      <c r="P93" s="1489" t="s">
        <v>1790</v>
      </c>
      <c r="Q93" s="1489" t="s">
        <v>1790</v>
      </c>
      <c r="R93" s="1489" t="s">
        <v>1790</v>
      </c>
      <c r="S93" s="1489" t="s">
        <v>1790</v>
      </c>
      <c r="T93" s="1489" t="s">
        <v>1790</v>
      </c>
      <c r="U93" s="1489" t="s">
        <v>1790</v>
      </c>
      <c r="V93" s="1489" t="s">
        <v>1790</v>
      </c>
      <c r="W93" s="1489" t="s">
        <v>1790</v>
      </c>
      <c r="X93" s="1489" t="s">
        <v>1790</v>
      </c>
      <c r="Y93" s="1489" t="s">
        <v>1790</v>
      </c>
      <c r="Z93" s="1489" t="s">
        <v>1790</v>
      </c>
      <c r="AA93" s="1489" t="s">
        <v>1790</v>
      </c>
      <c r="AB93" s="1489" t="s">
        <v>1790</v>
      </c>
      <c r="AC93" s="1489" t="s">
        <v>1790</v>
      </c>
      <c r="AD93" s="1489" t="s">
        <v>1790</v>
      </c>
      <c r="AE93" s="1489" t="s">
        <v>1790</v>
      </c>
      <c r="AF93" s="1489" t="s">
        <v>1790</v>
      </c>
      <c r="AG93" s="1489" t="s">
        <v>1790</v>
      </c>
      <c r="AH93" s="1489" t="s">
        <v>1790</v>
      </c>
      <c r="AI93" s="1489" t="s">
        <v>1790</v>
      </c>
      <c r="AJ93" s="1489" t="s">
        <v>1790</v>
      </c>
      <c r="AK93" s="1489" t="s">
        <v>1790</v>
      </c>
      <c r="AL93" s="1489" t="s">
        <v>1790</v>
      </c>
      <c r="AM93" s="1489" t="s">
        <v>1790</v>
      </c>
      <c r="AN93" s="1489" t="s">
        <v>1790</v>
      </c>
      <c r="AO93" s="1489" t="s">
        <v>1790</v>
      </c>
      <c r="AP93" s="1489" t="s">
        <v>1790</v>
      </c>
      <c r="AQ93" s="1489" t="s">
        <v>1790</v>
      </c>
      <c r="AR93" s="1489" t="s">
        <v>1790</v>
      </c>
      <c r="AS93" s="1489" t="s">
        <v>1790</v>
      </c>
      <c r="AT93" s="1489" t="s">
        <v>1790</v>
      </c>
      <c r="AU93" s="1489" t="s">
        <v>1790</v>
      </c>
      <c r="AV93" s="1489" t="s">
        <v>1790</v>
      </c>
      <c r="AW93" s="1489" t="s">
        <v>1790</v>
      </c>
      <c r="AX93" s="1489" t="s">
        <v>1790</v>
      </c>
      <c r="AY93" s="1489" t="s">
        <v>1790</v>
      </c>
      <c r="AZ93" s="1489" t="s">
        <v>1790</v>
      </c>
      <c r="BA93" s="1489" t="s">
        <v>1790</v>
      </c>
      <c r="BB93" s="1489" t="s">
        <v>1790</v>
      </c>
      <c r="BC93" s="1489" t="s">
        <v>1790</v>
      </c>
      <c r="BD93" s="1489" t="s">
        <v>1790</v>
      </c>
      <c r="BE93" s="1489" t="s">
        <v>1790</v>
      </c>
      <c r="BF93" s="1489" t="s">
        <v>1790</v>
      </c>
      <c r="BG93" s="1489" t="s">
        <v>1790</v>
      </c>
      <c r="BH93" s="1489" t="s">
        <v>1790</v>
      </c>
      <c r="BI93" s="1489" t="s">
        <v>1790</v>
      </c>
      <c r="BJ93" s="1489" t="s">
        <v>1790</v>
      </c>
      <c r="BK93" s="1489" t="s">
        <v>1790</v>
      </c>
      <c r="BL93" s="1489" t="s">
        <v>1790</v>
      </c>
      <c r="BM93" s="1489" t="s">
        <v>1790</v>
      </c>
      <c r="BN93" s="1489" t="s">
        <v>1790</v>
      </c>
      <c r="BO93" s="1489" t="s">
        <v>1790</v>
      </c>
      <c r="BP93" s="1489" t="s">
        <v>1790</v>
      </c>
      <c r="BQ93" s="1489" t="s">
        <v>1790</v>
      </c>
      <c r="BR93" s="1489" t="s">
        <v>1790</v>
      </c>
      <c r="BS93" s="1489" t="s">
        <v>1790</v>
      </c>
      <c r="BT93" s="1489" t="s">
        <v>1790</v>
      </c>
      <c r="BU93" s="1489" t="s">
        <v>1790</v>
      </c>
      <c r="BV93" s="1489" t="s">
        <v>1790</v>
      </c>
      <c r="BW93" s="1489" t="s">
        <v>1790</v>
      </c>
      <c r="BX93" s="1489" t="s">
        <v>1790</v>
      </c>
      <c r="BY93" s="1489" t="s">
        <v>1790</v>
      </c>
      <c r="BZ93" s="1489" t="s">
        <v>1790</v>
      </c>
      <c r="CA93" s="1489" t="s">
        <v>1790</v>
      </c>
      <c r="CB93" s="1489" t="s">
        <v>1790</v>
      </c>
      <c r="CC93" s="1489" t="s">
        <v>1790</v>
      </c>
      <c r="CD93" s="1489" t="s">
        <v>1790</v>
      </c>
      <c r="CE93" s="1489" t="s">
        <v>1790</v>
      </c>
      <c r="CF93" s="1489" t="s">
        <v>1790</v>
      </c>
      <c r="CG93" s="1489" t="s">
        <v>1790</v>
      </c>
      <c r="CH93" s="1489" t="s">
        <v>1790</v>
      </c>
      <c r="CI93" s="1489" t="s">
        <v>1790</v>
      </c>
      <c r="CJ93" s="1489" t="s">
        <v>1790</v>
      </c>
      <c r="CK93" s="1489" t="s">
        <v>1790</v>
      </c>
      <c r="CL93" s="1489" t="s">
        <v>1790</v>
      </c>
      <c r="CM93" s="1489" t="s">
        <v>1790</v>
      </c>
      <c r="CN93" s="1489" t="s">
        <v>1790</v>
      </c>
      <c r="CO93" s="1489" t="s">
        <v>1790</v>
      </c>
      <c r="CP93" s="1490" t="s">
        <v>1790</v>
      </c>
      <c r="CQ93" s="1488" t="s">
        <v>1790</v>
      </c>
      <c r="CR93" s="1488" t="s">
        <v>1790</v>
      </c>
      <c r="CS93" s="1488" t="s">
        <v>1790</v>
      </c>
      <c r="CT93" s="1488" t="s">
        <v>1790</v>
      </c>
      <c r="CU93" s="1488" t="s">
        <v>1790</v>
      </c>
      <c r="CV93" s="1488" t="s">
        <v>1790</v>
      </c>
      <c r="CW93" s="1488" t="s">
        <v>1790</v>
      </c>
      <c r="CX93" s="1488" t="s">
        <v>1790</v>
      </c>
      <c r="CY93" s="1488" t="s">
        <v>1790</v>
      </c>
      <c r="CZ93" s="1488" t="s">
        <v>1790</v>
      </c>
      <c r="DA93" s="1488" t="s">
        <v>1790</v>
      </c>
      <c r="DB93" s="1488" t="s">
        <v>1790</v>
      </c>
      <c r="DC93" s="1488" t="s">
        <v>1790</v>
      </c>
      <c r="DD93" s="1488" t="s">
        <v>1790</v>
      </c>
      <c r="DE93" s="1488" t="s">
        <v>1790</v>
      </c>
      <c r="DF93" s="1488" t="s">
        <v>1790</v>
      </c>
      <c r="DG93" s="1488" t="s">
        <v>1790</v>
      </c>
      <c r="DH93" s="1488" t="s">
        <v>1790</v>
      </c>
      <c r="DI93" s="1488" t="s">
        <v>1790</v>
      </c>
      <c r="DJ93" s="1488" t="s">
        <v>1790</v>
      </c>
      <c r="DK93" s="1488" t="s">
        <v>1790</v>
      </c>
      <c r="DL93" s="1488" t="s">
        <v>1790</v>
      </c>
      <c r="DM93" s="1488" t="s">
        <v>1790</v>
      </c>
      <c r="DN93" s="1488" t="s">
        <v>1790</v>
      </c>
      <c r="DO93" s="1488" t="s">
        <v>1790</v>
      </c>
      <c r="DP93" s="1488" t="s">
        <v>1790</v>
      </c>
      <c r="DQ93" s="1488" t="s">
        <v>1790</v>
      </c>
      <c r="DR93" s="1488" t="s">
        <v>1790</v>
      </c>
      <c r="DS93" s="1488" t="s">
        <v>1790</v>
      </c>
      <c r="DT93" s="1233" t="s">
        <v>1790</v>
      </c>
      <c r="DU93" s="1233" t="s">
        <v>1790</v>
      </c>
      <c r="DV93" s="1233" t="s">
        <v>1790</v>
      </c>
      <c r="DW93" s="1233" t="s">
        <v>1790</v>
      </c>
      <c r="DX93" s="1233" t="s">
        <v>1790</v>
      </c>
      <c r="DY93" s="1233" t="s">
        <v>1790</v>
      </c>
    </row>
    <row r="94" spans="2:129" x14ac:dyDescent="0.25">
      <c r="B94" s="1740"/>
      <c r="C94" s="1485" t="s">
        <v>2079</v>
      </c>
      <c r="D94" s="1425" t="s">
        <v>2080</v>
      </c>
      <c r="E94" s="1267" t="s">
        <v>810</v>
      </c>
      <c r="F94" s="1424" t="s">
        <v>813</v>
      </c>
      <c r="G94" s="1424" t="s">
        <v>1790</v>
      </c>
      <c r="H94" s="1425" t="s">
        <v>812</v>
      </c>
      <c r="I94" s="1460" t="s">
        <v>1790</v>
      </c>
      <c r="J94" s="1461" t="s">
        <v>1790</v>
      </c>
      <c r="K94" s="1461" t="s">
        <v>1790</v>
      </c>
      <c r="L94" s="1461" t="s">
        <v>1790</v>
      </c>
      <c r="M94" s="1461" t="s">
        <v>1790</v>
      </c>
      <c r="N94" s="1489" t="s">
        <v>1790</v>
      </c>
      <c r="O94" s="1489" t="s">
        <v>1790</v>
      </c>
      <c r="P94" s="1489" t="s">
        <v>1790</v>
      </c>
      <c r="Q94" s="1489" t="s">
        <v>1790</v>
      </c>
      <c r="R94" s="1489" t="s">
        <v>1790</v>
      </c>
      <c r="S94" s="1489" t="s">
        <v>1790</v>
      </c>
      <c r="T94" s="1489" t="s">
        <v>1790</v>
      </c>
      <c r="U94" s="1489" t="s">
        <v>1790</v>
      </c>
      <c r="V94" s="1489" t="s">
        <v>1790</v>
      </c>
      <c r="W94" s="1489" t="s">
        <v>1790</v>
      </c>
      <c r="X94" s="1489" t="s">
        <v>1790</v>
      </c>
      <c r="Y94" s="1489" t="s">
        <v>1790</v>
      </c>
      <c r="Z94" s="1489" t="s">
        <v>1790</v>
      </c>
      <c r="AA94" s="1489" t="s">
        <v>1790</v>
      </c>
      <c r="AB94" s="1489" t="s">
        <v>1790</v>
      </c>
      <c r="AC94" s="1489" t="s">
        <v>1790</v>
      </c>
      <c r="AD94" s="1489" t="s">
        <v>1790</v>
      </c>
      <c r="AE94" s="1489" t="s">
        <v>1790</v>
      </c>
      <c r="AF94" s="1489" t="s">
        <v>1790</v>
      </c>
      <c r="AG94" s="1489" t="s">
        <v>1790</v>
      </c>
      <c r="AH94" s="1489" t="s">
        <v>1790</v>
      </c>
      <c r="AI94" s="1489" t="s">
        <v>1790</v>
      </c>
      <c r="AJ94" s="1489" t="s">
        <v>1790</v>
      </c>
      <c r="AK94" s="1489" t="s">
        <v>1790</v>
      </c>
      <c r="AL94" s="1489" t="s">
        <v>1790</v>
      </c>
      <c r="AM94" s="1489" t="s">
        <v>1790</v>
      </c>
      <c r="AN94" s="1489" t="s">
        <v>1790</v>
      </c>
      <c r="AO94" s="1489" t="s">
        <v>1790</v>
      </c>
      <c r="AP94" s="1489" t="s">
        <v>1790</v>
      </c>
      <c r="AQ94" s="1489" t="s">
        <v>1790</v>
      </c>
      <c r="AR94" s="1489" t="s">
        <v>1790</v>
      </c>
      <c r="AS94" s="1489" t="s">
        <v>1790</v>
      </c>
      <c r="AT94" s="1489" t="s">
        <v>1790</v>
      </c>
      <c r="AU94" s="1489" t="s">
        <v>1790</v>
      </c>
      <c r="AV94" s="1489" t="s">
        <v>1790</v>
      </c>
      <c r="AW94" s="1489" t="s">
        <v>1790</v>
      </c>
      <c r="AX94" s="1489" t="s">
        <v>1790</v>
      </c>
      <c r="AY94" s="1489" t="s">
        <v>1790</v>
      </c>
      <c r="AZ94" s="1489" t="s">
        <v>1790</v>
      </c>
      <c r="BA94" s="1489" t="s">
        <v>1790</v>
      </c>
      <c r="BB94" s="1489" t="s">
        <v>1790</v>
      </c>
      <c r="BC94" s="1489" t="s">
        <v>1790</v>
      </c>
      <c r="BD94" s="1489" t="s">
        <v>1790</v>
      </c>
      <c r="BE94" s="1489" t="s">
        <v>1790</v>
      </c>
      <c r="BF94" s="1489" t="s">
        <v>1790</v>
      </c>
      <c r="BG94" s="1489" t="s">
        <v>1790</v>
      </c>
      <c r="BH94" s="1489" t="s">
        <v>1790</v>
      </c>
      <c r="BI94" s="1489" t="s">
        <v>1790</v>
      </c>
      <c r="BJ94" s="1489" t="s">
        <v>1790</v>
      </c>
      <c r="BK94" s="1489" t="s">
        <v>1790</v>
      </c>
      <c r="BL94" s="1489" t="s">
        <v>1790</v>
      </c>
      <c r="BM94" s="1489" t="s">
        <v>1790</v>
      </c>
      <c r="BN94" s="1489" t="s">
        <v>1790</v>
      </c>
      <c r="BO94" s="1489" t="s">
        <v>1790</v>
      </c>
      <c r="BP94" s="1489" t="s">
        <v>1790</v>
      </c>
      <c r="BQ94" s="1489" t="s">
        <v>1790</v>
      </c>
      <c r="BR94" s="1489" t="s">
        <v>1790</v>
      </c>
      <c r="BS94" s="1489" t="s">
        <v>1790</v>
      </c>
      <c r="BT94" s="1489" t="s">
        <v>1790</v>
      </c>
      <c r="BU94" s="1489" t="s">
        <v>1790</v>
      </c>
      <c r="BV94" s="1489" t="s">
        <v>1790</v>
      </c>
      <c r="BW94" s="1489" t="s">
        <v>1790</v>
      </c>
      <c r="BX94" s="1489" t="s">
        <v>1790</v>
      </c>
      <c r="BY94" s="1489" t="s">
        <v>1790</v>
      </c>
      <c r="BZ94" s="1489" t="s">
        <v>1790</v>
      </c>
      <c r="CA94" s="1489" t="s">
        <v>1790</v>
      </c>
      <c r="CB94" s="1489" t="s">
        <v>1790</v>
      </c>
      <c r="CC94" s="1489" t="s">
        <v>1790</v>
      </c>
      <c r="CD94" s="1489" t="s">
        <v>1790</v>
      </c>
      <c r="CE94" s="1489" t="s">
        <v>1790</v>
      </c>
      <c r="CF94" s="1489" t="s">
        <v>1790</v>
      </c>
      <c r="CG94" s="1489" t="s">
        <v>1790</v>
      </c>
      <c r="CH94" s="1489" t="s">
        <v>1790</v>
      </c>
      <c r="CI94" s="1489" t="s">
        <v>1790</v>
      </c>
      <c r="CJ94" s="1489" t="s">
        <v>1790</v>
      </c>
      <c r="CK94" s="1489" t="s">
        <v>1790</v>
      </c>
      <c r="CL94" s="1489" t="s">
        <v>1790</v>
      </c>
      <c r="CM94" s="1489" t="s">
        <v>1790</v>
      </c>
      <c r="CN94" s="1489" t="s">
        <v>1790</v>
      </c>
      <c r="CO94" s="1489" t="s">
        <v>1790</v>
      </c>
      <c r="CP94" s="1490" t="s">
        <v>1790</v>
      </c>
      <c r="CQ94" s="1488" t="s">
        <v>1790</v>
      </c>
      <c r="CR94" s="1488" t="s">
        <v>1790</v>
      </c>
      <c r="CS94" s="1488" t="s">
        <v>1790</v>
      </c>
      <c r="CT94" s="1488" t="s">
        <v>1790</v>
      </c>
      <c r="CU94" s="1488" t="s">
        <v>1790</v>
      </c>
      <c r="CV94" s="1488" t="s">
        <v>1790</v>
      </c>
      <c r="CW94" s="1488" t="s">
        <v>1790</v>
      </c>
      <c r="CX94" s="1488" t="s">
        <v>1790</v>
      </c>
      <c r="CY94" s="1488" t="s">
        <v>1790</v>
      </c>
      <c r="CZ94" s="1488" t="s">
        <v>1790</v>
      </c>
      <c r="DA94" s="1488" t="s">
        <v>1790</v>
      </c>
      <c r="DB94" s="1488" t="s">
        <v>1790</v>
      </c>
      <c r="DC94" s="1488" t="s">
        <v>1790</v>
      </c>
      <c r="DD94" s="1488" t="s">
        <v>1790</v>
      </c>
      <c r="DE94" s="1488" t="s">
        <v>1790</v>
      </c>
      <c r="DF94" s="1488" t="s">
        <v>1790</v>
      </c>
      <c r="DG94" s="1488" t="s">
        <v>1790</v>
      </c>
      <c r="DH94" s="1488" t="s">
        <v>1790</v>
      </c>
      <c r="DI94" s="1488" t="s">
        <v>1790</v>
      </c>
      <c r="DJ94" s="1488" t="s">
        <v>1790</v>
      </c>
      <c r="DK94" s="1488" t="s">
        <v>1790</v>
      </c>
      <c r="DL94" s="1488" t="s">
        <v>1790</v>
      </c>
      <c r="DM94" s="1488" t="s">
        <v>1790</v>
      </c>
      <c r="DN94" s="1488" t="s">
        <v>1790</v>
      </c>
      <c r="DO94" s="1488" t="s">
        <v>1790</v>
      </c>
      <c r="DP94" s="1488" t="s">
        <v>1790</v>
      </c>
      <c r="DQ94" s="1488" t="s">
        <v>1790</v>
      </c>
      <c r="DR94" s="1488" t="s">
        <v>1790</v>
      </c>
      <c r="DS94" s="1488" t="s">
        <v>1790</v>
      </c>
      <c r="DT94" s="1233" t="s">
        <v>1790</v>
      </c>
      <c r="DU94" s="1233" t="s">
        <v>1790</v>
      </c>
      <c r="DV94" s="1233" t="s">
        <v>1790</v>
      </c>
      <c r="DW94" s="1233" t="s">
        <v>1790</v>
      </c>
      <c r="DX94" s="1233" t="s">
        <v>1790</v>
      </c>
      <c r="DY94" s="1233" t="s">
        <v>1790</v>
      </c>
    </row>
    <row r="95" spans="2:129" ht="14.4" thickBot="1" x14ac:dyDescent="0.3">
      <c r="B95" s="1740"/>
      <c r="C95" s="1485" t="s">
        <v>2079</v>
      </c>
      <c r="D95" s="1425" t="s">
        <v>2080</v>
      </c>
      <c r="E95" s="1267" t="s">
        <v>814</v>
      </c>
      <c r="F95" s="1424" t="s">
        <v>1790</v>
      </c>
      <c r="G95" s="1424" t="s">
        <v>1790</v>
      </c>
      <c r="H95" s="1425" t="s">
        <v>84</v>
      </c>
      <c r="I95" s="1460" t="s">
        <v>1790</v>
      </c>
      <c r="J95" s="1461" t="s">
        <v>1790</v>
      </c>
      <c r="K95" s="1461" t="s">
        <v>1790</v>
      </c>
      <c r="L95" s="1461" t="s">
        <v>1790</v>
      </c>
      <c r="M95" s="1461" t="s">
        <v>1790</v>
      </c>
      <c r="N95" s="1489" t="s">
        <v>1790</v>
      </c>
      <c r="O95" s="1489">
        <v>3.4206072775508499E-3</v>
      </c>
      <c r="P95" s="1489">
        <v>1.3514405007703229E-2</v>
      </c>
      <c r="Q95" s="1489">
        <v>2.919727969360331E-2</v>
      </c>
      <c r="R95" s="1489">
        <v>4.9083847054756997E-2</v>
      </c>
      <c r="S95" s="1489">
        <v>7.1740283144933845E-2</v>
      </c>
      <c r="T95" s="1489">
        <v>9.3542892966270497E-2</v>
      </c>
      <c r="U95" s="1489">
        <v>0.11151971857862923</v>
      </c>
      <c r="V95" s="1489">
        <v>0.12528242412912036</v>
      </c>
      <c r="W95" s="1489">
        <v>0.13175349499554023</v>
      </c>
      <c r="X95" s="1489">
        <v>0.13065462131917965</v>
      </c>
      <c r="Y95" s="1489">
        <v>0.1267103614845112</v>
      </c>
      <c r="Z95" s="1489">
        <v>0.12242547003334418</v>
      </c>
      <c r="AA95" s="1489">
        <v>0.11983191991459007</v>
      </c>
      <c r="AB95" s="1489">
        <v>0.12041710016335594</v>
      </c>
      <c r="AC95" s="1489">
        <v>0.12379253205552722</v>
      </c>
      <c r="AD95" s="1489">
        <v>0.12931006358869929</v>
      </c>
      <c r="AE95" s="1489">
        <v>0.13621413589574663</v>
      </c>
      <c r="AF95" s="1489">
        <v>0.14284005965085428</v>
      </c>
      <c r="AG95" s="1489">
        <v>0.14781996622015053</v>
      </c>
      <c r="AH95" s="1489">
        <v>0.15097305859528753</v>
      </c>
      <c r="AI95" s="1489">
        <v>0.15059939251317564</v>
      </c>
      <c r="AJ95" s="1489">
        <v>0.14659601392617222</v>
      </c>
      <c r="AK95" s="1489">
        <v>0.14163866079823403</v>
      </c>
      <c r="AL95" s="1489">
        <v>0.13684894763114402</v>
      </c>
      <c r="AM95" s="1489">
        <v>0.13324461467760931</v>
      </c>
      <c r="AN95" s="1489">
        <v>0.13180775661141003</v>
      </c>
      <c r="AO95" s="1489">
        <v>0.13227912571788977</v>
      </c>
      <c r="AP95" s="1489">
        <v>0.13422769985290472</v>
      </c>
      <c r="AQ95" s="1489">
        <v>0.13715144734330756</v>
      </c>
      <c r="AR95" s="1489">
        <v>0.13994675731719763</v>
      </c>
      <c r="AS95" s="1489">
        <v>0.1423944114366347</v>
      </c>
      <c r="AT95" s="1489">
        <v>0.14369425310127862</v>
      </c>
      <c r="AU95" s="1489">
        <v>0.14268616973269349</v>
      </c>
      <c r="AV95" s="1489">
        <v>0.13926527912688033</v>
      </c>
      <c r="AW95" s="1489">
        <v>0.13520900886104889</v>
      </c>
      <c r="AX95" s="1489">
        <v>0.13127088238936785</v>
      </c>
      <c r="AY95" s="1489">
        <v>0.12814808585768556</v>
      </c>
      <c r="AZ95" s="1489">
        <v>0.12652685670273092</v>
      </c>
      <c r="BA95" s="1489">
        <v>0.12624859715739753</v>
      </c>
      <c r="BB95" s="1489">
        <v>0.12703214890141704</v>
      </c>
      <c r="BC95" s="1489">
        <v>0.12854118871873524</v>
      </c>
      <c r="BD95" s="1489">
        <v>0.13001082477502085</v>
      </c>
      <c r="BE95" s="1489">
        <v>0.13079974503405126</v>
      </c>
      <c r="BF95" s="1489">
        <v>0.13081063647165708</v>
      </c>
      <c r="BG95" s="1489">
        <v>0.12922903236732397</v>
      </c>
      <c r="BH95" s="1489">
        <v>0.12598060627935634</v>
      </c>
      <c r="BI95" s="1489">
        <v>0.12231126823238479</v>
      </c>
      <c r="BJ95" s="1489">
        <v>0.11874880410911147</v>
      </c>
      <c r="BK95" s="1489">
        <v>0.11578150691750271</v>
      </c>
      <c r="BL95" s="1489">
        <v>0.11389001082999606</v>
      </c>
      <c r="BM95" s="1489">
        <v>0.11154728018813623</v>
      </c>
      <c r="BN95" s="1489">
        <v>0.10829833027974391</v>
      </c>
      <c r="BO95" s="1489">
        <v>0.10514400998033391</v>
      </c>
      <c r="BP95" s="1489">
        <v>0.10208156308770282</v>
      </c>
      <c r="BQ95" s="1489">
        <v>9.9108313677381363E-2</v>
      </c>
      <c r="BR95" s="1489">
        <v>9.6221663764447934E-2</v>
      </c>
      <c r="BS95" s="1489">
        <v>9.3419091033444604E-2</v>
      </c>
      <c r="BT95" s="1489">
        <v>9.0698146634412211E-2</v>
      </c>
      <c r="BU95" s="1489">
        <v>8.8056453043118668E-2</v>
      </c>
      <c r="BV95" s="1489">
        <v>8.5491701983610349E-2</v>
      </c>
      <c r="BW95" s="1489">
        <v>8.3001652411272178E-2</v>
      </c>
      <c r="BX95" s="1489">
        <v>8.0584128554633191E-2</v>
      </c>
      <c r="BY95" s="1489">
        <v>7.823701801420696E-2</v>
      </c>
      <c r="BZ95" s="1489">
        <v>7.595826991670579E-2</v>
      </c>
      <c r="CA95" s="1489">
        <v>7.3745893123015341E-2</v>
      </c>
      <c r="CB95" s="1489">
        <v>7.159795448836441E-2</v>
      </c>
      <c r="CC95" s="1489">
        <v>6.9512577173169332E-2</v>
      </c>
      <c r="CD95" s="1489">
        <v>6.7487939003077022E-2</v>
      </c>
      <c r="CE95" s="1489">
        <v>6.5522270876773814E-2</v>
      </c>
      <c r="CF95" s="1489">
        <v>6.3613855220168755E-2</v>
      </c>
      <c r="CG95" s="1489">
        <v>6.1761024485600738E-2</v>
      </c>
      <c r="CH95" s="1489">
        <v>5.9962159694757988E-2</v>
      </c>
      <c r="CI95" s="1489">
        <v>5.8215689024036878E-2</v>
      </c>
      <c r="CJ95" s="1489">
        <v>5.6520086431103775E-2</v>
      </c>
      <c r="CK95" s="1489">
        <v>5.4873870321459975E-2</v>
      </c>
      <c r="CL95" s="1489">
        <v>5.353548324044876E-2</v>
      </c>
      <c r="CM95" s="1489">
        <v>5.2229739746779281E-2</v>
      </c>
      <c r="CN95" s="1489">
        <v>5.0955843655394413E-2</v>
      </c>
      <c r="CO95" s="1489">
        <v>4.9713018200384804E-2</v>
      </c>
      <c r="CP95" s="1490">
        <v>4.8500505561351034E-2</v>
      </c>
      <c r="CQ95" s="1488" t="s">
        <v>1790</v>
      </c>
      <c r="CR95" s="1488" t="s">
        <v>1790</v>
      </c>
      <c r="CS95" s="1488" t="s">
        <v>1790</v>
      </c>
      <c r="CT95" s="1488" t="s">
        <v>1790</v>
      </c>
      <c r="CU95" s="1488" t="s">
        <v>1790</v>
      </c>
      <c r="CV95" s="1488" t="s">
        <v>1790</v>
      </c>
      <c r="CW95" s="1488" t="s">
        <v>1790</v>
      </c>
      <c r="CX95" s="1488" t="s">
        <v>1790</v>
      </c>
      <c r="CY95" s="1488" t="s">
        <v>1790</v>
      </c>
      <c r="CZ95" s="1488" t="s">
        <v>1790</v>
      </c>
      <c r="DA95" s="1488" t="s">
        <v>1790</v>
      </c>
      <c r="DB95" s="1488" t="s">
        <v>1790</v>
      </c>
      <c r="DC95" s="1488" t="s">
        <v>1790</v>
      </c>
      <c r="DD95" s="1488" t="s">
        <v>1790</v>
      </c>
      <c r="DE95" s="1488" t="s">
        <v>1790</v>
      </c>
      <c r="DF95" s="1488" t="s">
        <v>1790</v>
      </c>
      <c r="DG95" s="1488" t="s">
        <v>1790</v>
      </c>
      <c r="DH95" s="1488" t="s">
        <v>1790</v>
      </c>
      <c r="DI95" s="1488" t="s">
        <v>1790</v>
      </c>
      <c r="DJ95" s="1488" t="s">
        <v>1790</v>
      </c>
      <c r="DK95" s="1488" t="s">
        <v>1790</v>
      </c>
      <c r="DL95" s="1488" t="s">
        <v>1790</v>
      </c>
      <c r="DM95" s="1488" t="s">
        <v>1790</v>
      </c>
      <c r="DN95" s="1488" t="s">
        <v>1790</v>
      </c>
      <c r="DO95" s="1488" t="s">
        <v>1790</v>
      </c>
      <c r="DP95" s="1488" t="s">
        <v>1790</v>
      </c>
      <c r="DQ95" s="1488" t="s">
        <v>1790</v>
      </c>
      <c r="DR95" s="1488" t="s">
        <v>1790</v>
      </c>
      <c r="DS95" s="1488" t="s">
        <v>1790</v>
      </c>
      <c r="DT95" s="1233" t="s">
        <v>1790</v>
      </c>
      <c r="DU95" s="1233" t="s">
        <v>1790</v>
      </c>
      <c r="DV95" s="1233" t="s">
        <v>1790</v>
      </c>
      <c r="DW95" s="1233" t="s">
        <v>1790</v>
      </c>
      <c r="DX95" s="1233" t="s">
        <v>1790</v>
      </c>
      <c r="DY95" s="1233" t="s">
        <v>1790</v>
      </c>
    </row>
    <row r="96" spans="2:129" ht="14.4" thickBot="1" x14ac:dyDescent="0.3">
      <c r="B96" s="1740"/>
      <c r="C96" s="1485" t="s">
        <v>2079</v>
      </c>
      <c r="D96" s="1425" t="s">
        <v>2080</v>
      </c>
      <c r="E96" s="1267" t="s">
        <v>815</v>
      </c>
      <c r="F96" s="1424" t="s">
        <v>1790</v>
      </c>
      <c r="G96" s="1424" t="s">
        <v>1790</v>
      </c>
      <c r="H96" s="1425" t="s">
        <v>84</v>
      </c>
      <c r="I96" s="1724">
        <f>IF(SUM(I95:CU95)&lt;&gt;0,SUM(I95:CU95),"")</f>
        <v>8.308559507975712</v>
      </c>
      <c r="J96" s="1725"/>
      <c r="K96" s="1725"/>
      <c r="L96" s="1725"/>
      <c r="M96" s="1726"/>
      <c r="N96" s="1489" t="s">
        <v>1790</v>
      </c>
      <c r="O96" s="1489" t="s">
        <v>1790</v>
      </c>
      <c r="P96" s="1489" t="s">
        <v>1790</v>
      </c>
      <c r="Q96" s="1489" t="s">
        <v>1790</v>
      </c>
      <c r="R96" s="1489" t="s">
        <v>1790</v>
      </c>
      <c r="S96" s="1489" t="s">
        <v>1790</v>
      </c>
      <c r="T96" s="1489" t="s">
        <v>1790</v>
      </c>
      <c r="U96" s="1489" t="s">
        <v>1790</v>
      </c>
      <c r="V96" s="1489" t="s">
        <v>1790</v>
      </c>
      <c r="W96" s="1489" t="s">
        <v>1790</v>
      </c>
      <c r="X96" s="1489" t="s">
        <v>1790</v>
      </c>
      <c r="Y96" s="1489" t="s">
        <v>1790</v>
      </c>
      <c r="Z96" s="1489" t="s">
        <v>1790</v>
      </c>
      <c r="AA96" s="1489" t="s">
        <v>1790</v>
      </c>
      <c r="AB96" s="1489" t="s">
        <v>1790</v>
      </c>
      <c r="AC96" s="1489" t="s">
        <v>1790</v>
      </c>
      <c r="AD96" s="1489" t="s">
        <v>1790</v>
      </c>
      <c r="AE96" s="1489" t="s">
        <v>1790</v>
      </c>
      <c r="AF96" s="1489" t="s">
        <v>1790</v>
      </c>
      <c r="AG96" s="1489" t="s">
        <v>1790</v>
      </c>
      <c r="AH96" s="1489" t="s">
        <v>1790</v>
      </c>
      <c r="AI96" s="1489" t="s">
        <v>1790</v>
      </c>
      <c r="AJ96" s="1489" t="s">
        <v>1790</v>
      </c>
      <c r="AK96" s="1489" t="s">
        <v>1790</v>
      </c>
      <c r="AL96" s="1489" t="s">
        <v>1790</v>
      </c>
      <c r="AM96" s="1489" t="s">
        <v>1790</v>
      </c>
      <c r="AN96" s="1489" t="s">
        <v>1790</v>
      </c>
      <c r="AO96" s="1489" t="s">
        <v>1790</v>
      </c>
      <c r="AP96" s="1489" t="s">
        <v>1790</v>
      </c>
      <c r="AQ96" s="1489" t="s">
        <v>1790</v>
      </c>
      <c r="AR96" s="1489" t="s">
        <v>1790</v>
      </c>
      <c r="AS96" s="1489" t="s">
        <v>1790</v>
      </c>
      <c r="AT96" s="1489" t="s">
        <v>1790</v>
      </c>
      <c r="AU96" s="1489" t="s">
        <v>1790</v>
      </c>
      <c r="AV96" s="1489" t="s">
        <v>1790</v>
      </c>
      <c r="AW96" s="1489" t="s">
        <v>1790</v>
      </c>
      <c r="AX96" s="1489" t="s">
        <v>1790</v>
      </c>
      <c r="AY96" s="1489" t="s">
        <v>1790</v>
      </c>
      <c r="AZ96" s="1489" t="s">
        <v>1790</v>
      </c>
      <c r="BA96" s="1489" t="s">
        <v>1790</v>
      </c>
      <c r="BB96" s="1489" t="s">
        <v>1790</v>
      </c>
      <c r="BC96" s="1489" t="s">
        <v>1790</v>
      </c>
      <c r="BD96" s="1489" t="s">
        <v>1790</v>
      </c>
      <c r="BE96" s="1489" t="s">
        <v>1790</v>
      </c>
      <c r="BF96" s="1489" t="s">
        <v>1790</v>
      </c>
      <c r="BG96" s="1489" t="s">
        <v>1790</v>
      </c>
      <c r="BH96" s="1489" t="s">
        <v>1790</v>
      </c>
      <c r="BI96" s="1489" t="s">
        <v>1790</v>
      </c>
      <c r="BJ96" s="1489" t="s">
        <v>1790</v>
      </c>
      <c r="BK96" s="1489" t="s">
        <v>1790</v>
      </c>
      <c r="BL96" s="1489" t="s">
        <v>1790</v>
      </c>
      <c r="BM96" s="1489" t="s">
        <v>1790</v>
      </c>
      <c r="BN96" s="1489" t="s">
        <v>1790</v>
      </c>
      <c r="BO96" s="1489" t="s">
        <v>1790</v>
      </c>
      <c r="BP96" s="1489" t="s">
        <v>1790</v>
      </c>
      <c r="BQ96" s="1489" t="s">
        <v>1790</v>
      </c>
      <c r="BR96" s="1489" t="s">
        <v>1790</v>
      </c>
      <c r="BS96" s="1489" t="s">
        <v>1790</v>
      </c>
      <c r="BT96" s="1489" t="s">
        <v>1790</v>
      </c>
      <c r="BU96" s="1489" t="s">
        <v>1790</v>
      </c>
      <c r="BV96" s="1489" t="s">
        <v>1790</v>
      </c>
      <c r="BW96" s="1489" t="s">
        <v>1790</v>
      </c>
      <c r="BX96" s="1489" t="s">
        <v>1790</v>
      </c>
      <c r="BY96" s="1489" t="s">
        <v>1790</v>
      </c>
      <c r="BZ96" s="1489" t="s">
        <v>1790</v>
      </c>
      <c r="CA96" s="1489" t="s">
        <v>1790</v>
      </c>
      <c r="CB96" s="1489" t="s">
        <v>1790</v>
      </c>
      <c r="CC96" s="1489" t="s">
        <v>1790</v>
      </c>
      <c r="CD96" s="1489" t="s">
        <v>1790</v>
      </c>
      <c r="CE96" s="1489" t="s">
        <v>1790</v>
      </c>
      <c r="CF96" s="1489" t="s">
        <v>1790</v>
      </c>
      <c r="CG96" s="1489" t="s">
        <v>1790</v>
      </c>
      <c r="CH96" s="1489" t="s">
        <v>1790</v>
      </c>
      <c r="CI96" s="1489" t="s">
        <v>1790</v>
      </c>
      <c r="CJ96" s="1489" t="s">
        <v>1790</v>
      </c>
      <c r="CK96" s="1489" t="s">
        <v>1790</v>
      </c>
      <c r="CL96" s="1489" t="s">
        <v>1790</v>
      </c>
      <c r="CM96" s="1489" t="s">
        <v>1790</v>
      </c>
      <c r="CN96" s="1489" t="s">
        <v>1790</v>
      </c>
      <c r="CO96" s="1489" t="s">
        <v>1790</v>
      </c>
      <c r="CP96" s="1490" t="s">
        <v>1790</v>
      </c>
      <c r="CQ96" s="1488" t="s">
        <v>1790</v>
      </c>
      <c r="CR96" s="1488" t="s">
        <v>1790</v>
      </c>
      <c r="CS96" s="1488" t="s">
        <v>1790</v>
      </c>
      <c r="CT96" s="1488" t="s">
        <v>1790</v>
      </c>
      <c r="CU96" s="1488" t="s">
        <v>1790</v>
      </c>
      <c r="CV96" s="1488" t="s">
        <v>1790</v>
      </c>
      <c r="CW96" s="1488" t="s">
        <v>1790</v>
      </c>
      <c r="CX96" s="1488" t="s">
        <v>1790</v>
      </c>
      <c r="CY96" s="1488" t="s">
        <v>1790</v>
      </c>
      <c r="CZ96" s="1488" t="s">
        <v>1790</v>
      </c>
      <c r="DA96" s="1488" t="s">
        <v>1790</v>
      </c>
      <c r="DB96" s="1488" t="s">
        <v>1790</v>
      </c>
      <c r="DC96" s="1488" t="s">
        <v>1790</v>
      </c>
      <c r="DD96" s="1488" t="s">
        <v>1790</v>
      </c>
      <c r="DE96" s="1488" t="s">
        <v>1790</v>
      </c>
      <c r="DF96" s="1488" t="s">
        <v>1790</v>
      </c>
      <c r="DG96" s="1488" t="s">
        <v>1790</v>
      </c>
      <c r="DH96" s="1488" t="s">
        <v>1790</v>
      </c>
      <c r="DI96" s="1488" t="s">
        <v>1790</v>
      </c>
      <c r="DJ96" s="1488" t="s">
        <v>1790</v>
      </c>
      <c r="DK96" s="1488" t="s">
        <v>1790</v>
      </c>
      <c r="DL96" s="1488" t="s">
        <v>1790</v>
      </c>
      <c r="DM96" s="1488" t="s">
        <v>1790</v>
      </c>
      <c r="DN96" s="1488" t="s">
        <v>1790</v>
      </c>
      <c r="DO96" s="1488" t="s">
        <v>1790</v>
      </c>
      <c r="DP96" s="1488" t="s">
        <v>1790</v>
      </c>
      <c r="DQ96" s="1488" t="s">
        <v>1790</v>
      </c>
      <c r="DR96" s="1488" t="s">
        <v>1790</v>
      </c>
      <c r="DS96" s="1488" t="s">
        <v>1790</v>
      </c>
      <c r="DT96" s="1233" t="s">
        <v>1790</v>
      </c>
      <c r="DU96" s="1233" t="s">
        <v>1790</v>
      </c>
      <c r="DV96" s="1233" t="s">
        <v>1790</v>
      </c>
      <c r="DW96" s="1233" t="s">
        <v>1790</v>
      </c>
      <c r="DX96" s="1233" t="s">
        <v>1790</v>
      </c>
      <c r="DY96" s="1233" t="s">
        <v>1790</v>
      </c>
    </row>
    <row r="97" spans="2:129" x14ac:dyDescent="0.25">
      <c r="B97" s="1740"/>
      <c r="C97" s="1485" t="s">
        <v>2077</v>
      </c>
      <c r="D97" s="1425" t="s">
        <v>2078</v>
      </c>
      <c r="E97" s="1267" t="s">
        <v>810</v>
      </c>
      <c r="F97" s="1424" t="s">
        <v>1790</v>
      </c>
      <c r="G97" s="1424" t="s">
        <v>1790</v>
      </c>
      <c r="H97" s="1425" t="s">
        <v>84</v>
      </c>
      <c r="I97" s="1460" t="s">
        <v>1790</v>
      </c>
      <c r="J97" s="1461" t="s">
        <v>1790</v>
      </c>
      <c r="K97" s="1461" t="s">
        <v>1790</v>
      </c>
      <c r="L97" s="1461" t="s">
        <v>1790</v>
      </c>
      <c r="M97" s="1461" t="s">
        <v>1790</v>
      </c>
      <c r="N97" s="1489" t="s">
        <v>1790</v>
      </c>
      <c r="O97" s="1489">
        <v>13.009787416258915</v>
      </c>
      <c r="P97" s="1489">
        <v>4.8252372734797095</v>
      </c>
      <c r="Q97" s="1489">
        <v>4.076041416744987</v>
      </c>
      <c r="R97" s="1489">
        <v>4.2160874795501622</v>
      </c>
      <c r="S97" s="1489">
        <v>4.8979103205521488</v>
      </c>
      <c r="T97" s="1489">
        <v>5.1235125698387636</v>
      </c>
      <c r="U97" s="1489">
        <v>4.4935752065208332</v>
      </c>
      <c r="V97" s="1489">
        <v>3.8043490553050598</v>
      </c>
      <c r="W97" s="1489">
        <v>1.5366598445312722</v>
      </c>
      <c r="X97" s="1489">
        <v>0.33195437198733491</v>
      </c>
      <c r="Y97" s="1489">
        <v>0.74767425062585924</v>
      </c>
      <c r="Z97" s="1489">
        <v>0.74767425062585924</v>
      </c>
      <c r="AA97" s="1489">
        <v>0.75058679786740434</v>
      </c>
      <c r="AB97" s="1489">
        <v>9.9491410371674596E-2</v>
      </c>
      <c r="AC97" s="1489">
        <v>0.11368627304632463</v>
      </c>
      <c r="AD97" s="1489">
        <v>0.7939012583741083</v>
      </c>
      <c r="AE97" s="1489">
        <v>0.80227654511370838</v>
      </c>
      <c r="AF97" s="1489">
        <v>0.79772442211787731</v>
      </c>
      <c r="AG97" s="1489">
        <v>0.12242381508106003</v>
      </c>
      <c r="AH97" s="1489">
        <v>0.11396136198507453</v>
      </c>
      <c r="AI97" s="1489">
        <v>0.76193542488583255</v>
      </c>
      <c r="AJ97" s="1489">
        <v>0.74767425062585924</v>
      </c>
      <c r="AK97" s="1489">
        <v>0.74767425062585924</v>
      </c>
      <c r="AL97" s="1489">
        <v>8.0107955424199198E-2</v>
      </c>
      <c r="AM97" s="1489">
        <v>8.3020467062208614E-2</v>
      </c>
      <c r="AN97" s="1489">
        <v>0.7492559377012904</v>
      </c>
      <c r="AO97" s="1489">
        <v>0.76345080037594037</v>
      </c>
      <c r="AP97" s="1489">
        <v>0.77609949050206395</v>
      </c>
      <c r="AQ97" s="1489">
        <v>0.11690852120389332</v>
      </c>
      <c r="AR97" s="1489">
        <v>0.112356359044173</v>
      </c>
      <c r="AS97" s="1489">
        <v>0.77218835309173639</v>
      </c>
      <c r="AT97" s="1489">
        <v>0.76372588219398319</v>
      </c>
      <c r="AU97" s="1489">
        <v>0.74413365701378831</v>
      </c>
      <c r="AV97" s="1489">
        <v>6.2306187552154939E-2</v>
      </c>
      <c r="AW97" s="1489">
        <v>6.2306187552154939E-2</v>
      </c>
      <c r="AX97" s="1489">
        <v>0.729872482753815</v>
      </c>
      <c r="AY97" s="1489">
        <v>0.7327850299953601</v>
      </c>
      <c r="AZ97" s="1489">
        <v>0.7492559377012904</v>
      </c>
      <c r="BA97" s="1489">
        <v>9.5884505174280335E-2</v>
      </c>
      <c r="BB97" s="1489">
        <v>0.10853323446429329</v>
      </c>
      <c r="BC97" s="1489">
        <v>0.78447477724166403</v>
      </c>
      <c r="BD97" s="1489">
        <v>0.77992265424583296</v>
      </c>
      <c r="BE97" s="1489">
        <v>0.77218835309173639</v>
      </c>
      <c r="BF97" s="1489">
        <v>9.6159594113030267E-2</v>
      </c>
      <c r="BG97" s="1489">
        <v>7.6567326208592579E-2</v>
      </c>
      <c r="BH97" s="1489">
        <v>0.729872482753815</v>
      </c>
      <c r="BI97" s="1489">
        <v>0.729872482753815</v>
      </c>
      <c r="BJ97" s="1489">
        <v>0.729872482753815</v>
      </c>
      <c r="BK97" s="1489">
        <v>6.5218699190164361E-2</v>
      </c>
      <c r="BL97" s="1489">
        <v>8.1689642499630344E-2</v>
      </c>
      <c r="BM97" s="1489" t="s">
        <v>1790</v>
      </c>
      <c r="BN97" s="1489" t="s">
        <v>1790</v>
      </c>
      <c r="BO97" s="1489" t="s">
        <v>1790</v>
      </c>
      <c r="BP97" s="1489" t="s">
        <v>1790</v>
      </c>
      <c r="BQ97" s="1489" t="s">
        <v>1790</v>
      </c>
      <c r="BR97" s="1489" t="s">
        <v>1790</v>
      </c>
      <c r="BS97" s="1489" t="s">
        <v>1790</v>
      </c>
      <c r="BT97" s="1489" t="s">
        <v>1790</v>
      </c>
      <c r="BU97" s="1489" t="s">
        <v>1790</v>
      </c>
      <c r="BV97" s="1489" t="s">
        <v>1790</v>
      </c>
      <c r="BW97" s="1489" t="s">
        <v>1790</v>
      </c>
      <c r="BX97" s="1489" t="s">
        <v>1790</v>
      </c>
      <c r="BY97" s="1489" t="s">
        <v>1790</v>
      </c>
      <c r="BZ97" s="1489" t="s">
        <v>1790</v>
      </c>
      <c r="CA97" s="1489" t="s">
        <v>1790</v>
      </c>
      <c r="CB97" s="1489" t="s">
        <v>1790</v>
      </c>
      <c r="CC97" s="1489" t="s">
        <v>1790</v>
      </c>
      <c r="CD97" s="1489" t="s">
        <v>1790</v>
      </c>
      <c r="CE97" s="1489" t="s">
        <v>1790</v>
      </c>
      <c r="CF97" s="1489" t="s">
        <v>1790</v>
      </c>
      <c r="CG97" s="1489" t="s">
        <v>1790</v>
      </c>
      <c r="CH97" s="1489" t="s">
        <v>1790</v>
      </c>
      <c r="CI97" s="1489" t="s">
        <v>1790</v>
      </c>
      <c r="CJ97" s="1489" t="s">
        <v>1790</v>
      </c>
      <c r="CK97" s="1489" t="s">
        <v>1790</v>
      </c>
      <c r="CL97" s="1489" t="s">
        <v>1790</v>
      </c>
      <c r="CM97" s="1489" t="s">
        <v>1790</v>
      </c>
      <c r="CN97" s="1489" t="s">
        <v>1790</v>
      </c>
      <c r="CO97" s="1489" t="s">
        <v>1790</v>
      </c>
      <c r="CP97" s="1490" t="s">
        <v>1790</v>
      </c>
      <c r="CQ97" s="1488" t="s">
        <v>1790</v>
      </c>
      <c r="CR97" s="1488" t="s">
        <v>1790</v>
      </c>
      <c r="CS97" s="1488" t="s">
        <v>1790</v>
      </c>
      <c r="CT97" s="1488" t="s">
        <v>1790</v>
      </c>
      <c r="CU97" s="1488" t="s">
        <v>1790</v>
      </c>
      <c r="CV97" s="1488" t="s">
        <v>1790</v>
      </c>
      <c r="CW97" s="1488" t="s">
        <v>1790</v>
      </c>
      <c r="CX97" s="1488" t="s">
        <v>1790</v>
      </c>
      <c r="CY97" s="1488" t="s">
        <v>1790</v>
      </c>
      <c r="CZ97" s="1488" t="s">
        <v>1790</v>
      </c>
      <c r="DA97" s="1488" t="s">
        <v>1790</v>
      </c>
      <c r="DB97" s="1488" t="s">
        <v>1790</v>
      </c>
      <c r="DC97" s="1488" t="s">
        <v>1790</v>
      </c>
      <c r="DD97" s="1488" t="s">
        <v>1790</v>
      </c>
      <c r="DE97" s="1488" t="s">
        <v>1790</v>
      </c>
      <c r="DF97" s="1488" t="s">
        <v>1790</v>
      </c>
      <c r="DG97" s="1488" t="s">
        <v>1790</v>
      </c>
      <c r="DH97" s="1488" t="s">
        <v>1790</v>
      </c>
      <c r="DI97" s="1488" t="s">
        <v>1790</v>
      </c>
      <c r="DJ97" s="1488" t="s">
        <v>1790</v>
      </c>
      <c r="DK97" s="1488" t="s">
        <v>1790</v>
      </c>
      <c r="DL97" s="1488" t="s">
        <v>1790</v>
      </c>
      <c r="DM97" s="1488" t="s">
        <v>1790</v>
      </c>
      <c r="DN97" s="1488" t="s">
        <v>1790</v>
      </c>
      <c r="DO97" s="1488" t="s">
        <v>1790</v>
      </c>
      <c r="DP97" s="1488" t="s">
        <v>1790</v>
      </c>
      <c r="DQ97" s="1488" t="s">
        <v>1790</v>
      </c>
      <c r="DR97" s="1488" t="s">
        <v>1790</v>
      </c>
      <c r="DS97" s="1488" t="s">
        <v>1790</v>
      </c>
      <c r="DT97" s="1233" t="s">
        <v>1790</v>
      </c>
      <c r="DU97" s="1233" t="s">
        <v>1790</v>
      </c>
      <c r="DV97" s="1233" t="s">
        <v>1790</v>
      </c>
      <c r="DW97" s="1233" t="s">
        <v>1790</v>
      </c>
      <c r="DX97" s="1233" t="s">
        <v>1790</v>
      </c>
      <c r="DY97" s="1233" t="s">
        <v>1790</v>
      </c>
    </row>
    <row r="98" spans="2:129" x14ac:dyDescent="0.25">
      <c r="B98" s="1740"/>
      <c r="C98" s="1485" t="s">
        <v>2077</v>
      </c>
      <c r="D98" s="1425" t="s">
        <v>2078</v>
      </c>
      <c r="E98" s="1267" t="s">
        <v>807</v>
      </c>
      <c r="F98" s="1424" t="s">
        <v>1790</v>
      </c>
      <c r="G98" s="1424" t="s">
        <v>1790</v>
      </c>
      <c r="H98" s="1425" t="s">
        <v>84</v>
      </c>
      <c r="I98" s="1460" t="s">
        <v>1790</v>
      </c>
      <c r="J98" s="1461" t="s">
        <v>1790</v>
      </c>
      <c r="K98" s="1461" t="s">
        <v>1790</v>
      </c>
      <c r="L98" s="1461" t="s">
        <v>1790</v>
      </c>
      <c r="M98" s="1461" t="s">
        <v>1790</v>
      </c>
      <c r="N98" s="1489" t="s">
        <v>1790</v>
      </c>
      <c r="O98" s="1489">
        <v>1.9042996136922554</v>
      </c>
      <c r="P98" s="1489">
        <v>2.2433787872350188</v>
      </c>
      <c r="Q98" s="1489">
        <v>2.2092661495502139</v>
      </c>
      <c r="R98" s="1489">
        <v>2.2092661495502139</v>
      </c>
      <c r="S98" s="1489">
        <v>2.2092661495502139</v>
      </c>
      <c r="T98" s="1489">
        <v>2.1556828282553604</v>
      </c>
      <c r="U98" s="1489">
        <v>2.1556828282553604</v>
      </c>
      <c r="V98" s="1489">
        <v>2.15568282825536</v>
      </c>
      <c r="W98" s="1489">
        <v>2.1556828282553604</v>
      </c>
      <c r="X98" s="1489">
        <v>2.1556828282553604</v>
      </c>
      <c r="Y98" s="1489">
        <v>2.4646387402934442</v>
      </c>
      <c r="Z98" s="1489">
        <v>2.4646387402934442</v>
      </c>
      <c r="AA98" s="1489">
        <v>2.4646387402934442</v>
      </c>
      <c r="AB98" s="1489">
        <v>2.4646387402934442</v>
      </c>
      <c r="AC98" s="1489">
        <v>2.4646387402934442</v>
      </c>
      <c r="AD98" s="1489">
        <v>2.4112334366773109</v>
      </c>
      <c r="AE98" s="1489">
        <v>2.4112334366773109</v>
      </c>
      <c r="AF98" s="1489">
        <v>2.4112334366773109</v>
      </c>
      <c r="AG98" s="1489">
        <v>2.4112334366773109</v>
      </c>
      <c r="AH98" s="1489">
        <v>2.4112334366773109</v>
      </c>
      <c r="AI98" s="1489">
        <v>2.4112334366773114</v>
      </c>
      <c r="AJ98" s="1489">
        <v>2.4112334366773109</v>
      </c>
      <c r="AK98" s="1489">
        <v>2.4112334366773109</v>
      </c>
      <c r="AL98" s="1489">
        <v>2.4112334366773109</v>
      </c>
      <c r="AM98" s="1489">
        <v>2.4112334366773109</v>
      </c>
      <c r="AN98" s="1489">
        <v>2.4112334366773109</v>
      </c>
      <c r="AO98" s="1489">
        <v>2.4112334366773114</v>
      </c>
      <c r="AP98" s="1489">
        <v>2.4112334366773109</v>
      </c>
      <c r="AQ98" s="1489">
        <v>2.4112334366773109</v>
      </c>
      <c r="AR98" s="1489">
        <v>2.4112334366773109</v>
      </c>
      <c r="AS98" s="1489">
        <v>2.4112334366773109</v>
      </c>
      <c r="AT98" s="1489">
        <v>2.4112334366773114</v>
      </c>
      <c r="AU98" s="1489">
        <v>2.4112334366773109</v>
      </c>
      <c r="AV98" s="1489">
        <v>2.4112334366773109</v>
      </c>
      <c r="AW98" s="1489">
        <v>2.4112334366773109</v>
      </c>
      <c r="AX98" s="1489">
        <v>2.4112334366773109</v>
      </c>
      <c r="AY98" s="1489">
        <v>2.4112334366773114</v>
      </c>
      <c r="AZ98" s="1489">
        <v>2.4112334366773109</v>
      </c>
      <c r="BA98" s="1489">
        <v>2.4112334366773114</v>
      </c>
      <c r="BB98" s="1489">
        <v>2.4112334366773109</v>
      </c>
      <c r="BC98" s="1489">
        <v>2.4112334366773109</v>
      </c>
      <c r="BD98" s="1489">
        <v>2.4112334366773114</v>
      </c>
      <c r="BE98" s="1489">
        <v>2.4112334366773109</v>
      </c>
      <c r="BF98" s="1489">
        <v>2.4112334366773109</v>
      </c>
      <c r="BG98" s="1489">
        <v>2.4112334366773109</v>
      </c>
      <c r="BH98" s="1489">
        <v>2.4112334366773109</v>
      </c>
      <c r="BI98" s="1489">
        <v>2.4112334366773109</v>
      </c>
      <c r="BJ98" s="1489">
        <v>2.4112334366773109</v>
      </c>
      <c r="BK98" s="1489">
        <v>2.4112334366773109</v>
      </c>
      <c r="BL98" s="1489">
        <v>2.4112334366773109</v>
      </c>
      <c r="BM98" s="1489" t="s">
        <v>1790</v>
      </c>
      <c r="BN98" s="1489" t="s">
        <v>1790</v>
      </c>
      <c r="BO98" s="1489" t="s">
        <v>1790</v>
      </c>
      <c r="BP98" s="1489" t="s">
        <v>1790</v>
      </c>
      <c r="BQ98" s="1489" t="s">
        <v>1790</v>
      </c>
      <c r="BR98" s="1489" t="s">
        <v>1790</v>
      </c>
      <c r="BS98" s="1489" t="s">
        <v>1790</v>
      </c>
      <c r="BT98" s="1489" t="s">
        <v>1790</v>
      </c>
      <c r="BU98" s="1489" t="s">
        <v>1790</v>
      </c>
      <c r="BV98" s="1489" t="s">
        <v>1790</v>
      </c>
      <c r="BW98" s="1489" t="s">
        <v>1790</v>
      </c>
      <c r="BX98" s="1489" t="s">
        <v>1790</v>
      </c>
      <c r="BY98" s="1489" t="s">
        <v>1790</v>
      </c>
      <c r="BZ98" s="1489" t="s">
        <v>1790</v>
      </c>
      <c r="CA98" s="1489" t="s">
        <v>1790</v>
      </c>
      <c r="CB98" s="1489" t="s">
        <v>1790</v>
      </c>
      <c r="CC98" s="1489" t="s">
        <v>1790</v>
      </c>
      <c r="CD98" s="1489" t="s">
        <v>1790</v>
      </c>
      <c r="CE98" s="1489" t="s">
        <v>1790</v>
      </c>
      <c r="CF98" s="1489" t="s">
        <v>1790</v>
      </c>
      <c r="CG98" s="1489" t="s">
        <v>1790</v>
      </c>
      <c r="CH98" s="1489" t="s">
        <v>1790</v>
      </c>
      <c r="CI98" s="1489" t="s">
        <v>1790</v>
      </c>
      <c r="CJ98" s="1489" t="s">
        <v>1790</v>
      </c>
      <c r="CK98" s="1489" t="s">
        <v>1790</v>
      </c>
      <c r="CL98" s="1489" t="s">
        <v>1790</v>
      </c>
      <c r="CM98" s="1489" t="s">
        <v>1790</v>
      </c>
      <c r="CN98" s="1489" t="s">
        <v>1790</v>
      </c>
      <c r="CO98" s="1489" t="s">
        <v>1790</v>
      </c>
      <c r="CP98" s="1490" t="s">
        <v>1790</v>
      </c>
      <c r="CQ98" s="1488" t="s">
        <v>1790</v>
      </c>
      <c r="CR98" s="1488" t="s">
        <v>1790</v>
      </c>
      <c r="CS98" s="1488" t="s">
        <v>1790</v>
      </c>
      <c r="CT98" s="1488" t="s">
        <v>1790</v>
      </c>
      <c r="CU98" s="1488" t="s">
        <v>1790</v>
      </c>
      <c r="CV98" s="1488" t="s">
        <v>1790</v>
      </c>
      <c r="CW98" s="1488" t="s">
        <v>1790</v>
      </c>
      <c r="CX98" s="1488" t="s">
        <v>1790</v>
      </c>
      <c r="CY98" s="1488" t="s">
        <v>1790</v>
      </c>
      <c r="CZ98" s="1488" t="s">
        <v>1790</v>
      </c>
      <c r="DA98" s="1488" t="s">
        <v>1790</v>
      </c>
      <c r="DB98" s="1488" t="s">
        <v>1790</v>
      </c>
      <c r="DC98" s="1488" t="s">
        <v>1790</v>
      </c>
      <c r="DD98" s="1488" t="s">
        <v>1790</v>
      </c>
      <c r="DE98" s="1488" t="s">
        <v>1790</v>
      </c>
      <c r="DF98" s="1488" t="s">
        <v>1790</v>
      </c>
      <c r="DG98" s="1488" t="s">
        <v>1790</v>
      </c>
      <c r="DH98" s="1488" t="s">
        <v>1790</v>
      </c>
      <c r="DI98" s="1488" t="s">
        <v>1790</v>
      </c>
      <c r="DJ98" s="1488" t="s">
        <v>1790</v>
      </c>
      <c r="DK98" s="1488" t="s">
        <v>1790</v>
      </c>
      <c r="DL98" s="1488" t="s">
        <v>1790</v>
      </c>
      <c r="DM98" s="1488" t="s">
        <v>1790</v>
      </c>
      <c r="DN98" s="1488" t="s">
        <v>1790</v>
      </c>
      <c r="DO98" s="1488" t="s">
        <v>1790</v>
      </c>
      <c r="DP98" s="1488" t="s">
        <v>1790</v>
      </c>
      <c r="DQ98" s="1488" t="s">
        <v>1790</v>
      </c>
      <c r="DR98" s="1488" t="s">
        <v>1790</v>
      </c>
      <c r="DS98" s="1488" t="s">
        <v>1790</v>
      </c>
      <c r="DT98" s="1233" t="s">
        <v>1790</v>
      </c>
      <c r="DU98" s="1233" t="s">
        <v>1790</v>
      </c>
      <c r="DV98" s="1233" t="s">
        <v>1790</v>
      </c>
      <c r="DW98" s="1233" t="s">
        <v>1790</v>
      </c>
      <c r="DX98" s="1233" t="s">
        <v>1790</v>
      </c>
      <c r="DY98" s="1233" t="s">
        <v>1790</v>
      </c>
    </row>
    <row r="99" spans="2:129" x14ac:dyDescent="0.25">
      <c r="B99" s="1740"/>
      <c r="C99" s="1485" t="s">
        <v>2077</v>
      </c>
      <c r="D99" s="1425" t="s">
        <v>2078</v>
      </c>
      <c r="E99" s="1267" t="s">
        <v>808</v>
      </c>
      <c r="F99" s="1424" t="s">
        <v>1790</v>
      </c>
      <c r="G99" s="1424" t="s">
        <v>1790</v>
      </c>
      <c r="H99" s="1425" t="s">
        <v>84</v>
      </c>
      <c r="I99" s="1460" t="s">
        <v>1790</v>
      </c>
      <c r="J99" s="1461" t="s">
        <v>1790</v>
      </c>
      <c r="K99" s="1461" t="s">
        <v>1790</v>
      </c>
      <c r="L99" s="1461" t="s">
        <v>1790</v>
      </c>
      <c r="M99" s="1461" t="s">
        <v>1790</v>
      </c>
      <c r="N99" s="1489" t="s">
        <v>1790</v>
      </c>
      <c r="O99" s="1489">
        <v>0.20230219432282612</v>
      </c>
      <c r="P99" s="1489">
        <v>0.4796368282482617</v>
      </c>
      <c r="Q99" s="1489">
        <v>0.61805171188125574</v>
      </c>
      <c r="R99" s="1489">
        <v>0.74699431621864532</v>
      </c>
      <c r="S99" s="1489">
        <v>0.88871698201023641</v>
      </c>
      <c r="T99" s="1489">
        <v>1.044550107955815</v>
      </c>
      <c r="U99" s="1489">
        <v>1.1940958228782066</v>
      </c>
      <c r="V99" s="1489">
        <v>1.3231285451495995</v>
      </c>
      <c r="W99" s="1489">
        <v>1.4061812335420545</v>
      </c>
      <c r="X99" s="1489">
        <v>1.4352381846089188</v>
      </c>
      <c r="Y99" s="1489">
        <v>1.452026409690554</v>
      </c>
      <c r="Z99" s="1489">
        <v>1.4752790788850181</v>
      </c>
      <c r="AA99" s="1489">
        <v>1.4985770381890882</v>
      </c>
      <c r="AB99" s="1489">
        <v>1.5117957543272058</v>
      </c>
      <c r="AC99" s="1489">
        <v>1.515110667304356</v>
      </c>
      <c r="AD99" s="1489">
        <v>1.5292236534179435</v>
      </c>
      <c r="AE99" s="1489">
        <v>1.554044218262179</v>
      </c>
      <c r="AF99" s="1489">
        <v>1.5789242333026303</v>
      </c>
      <c r="AG99" s="1489">
        <v>1.5932325383910735</v>
      </c>
      <c r="AH99" s="1489">
        <v>1.5969083278944518</v>
      </c>
      <c r="AI99" s="1489">
        <v>1.6105285229302944</v>
      </c>
      <c r="AJ99" s="1489">
        <v>1.6340029533845011</v>
      </c>
      <c r="AK99" s="1489">
        <v>1.6572556225789652</v>
      </c>
      <c r="AL99" s="1489">
        <v>1.6701276358830435</v>
      </c>
      <c r="AM99" s="1489">
        <v>1.6726642828527072</v>
      </c>
      <c r="AN99" s="1489">
        <v>1.6856061809467795</v>
      </c>
      <c r="AO99" s="1489">
        <v>1.7091287707238805</v>
      </c>
      <c r="AP99" s="1489">
        <v>1.7330687777470335</v>
      </c>
      <c r="AQ99" s="1489">
        <v>1.7469550523290613</v>
      </c>
      <c r="AR99" s="1489">
        <v>1.7505201212169186</v>
      </c>
      <c r="AS99" s="1489">
        <v>1.7642747914906318</v>
      </c>
      <c r="AT99" s="1489">
        <v>1.7881582578493249</v>
      </c>
      <c r="AU99" s="1489">
        <v>1.8116054736840057</v>
      </c>
      <c r="AV99" s="1489">
        <v>1.8241456132670062</v>
      </c>
      <c r="AW99" s="1489">
        <v>1.8260833356998782</v>
      </c>
      <c r="AX99" s="1489">
        <v>1.8384017140231359</v>
      </c>
      <c r="AY99" s="1489">
        <v>1.8611460383463856</v>
      </c>
      <c r="AZ99" s="1489">
        <v>1.8841917753940682</v>
      </c>
      <c r="BA99" s="1489">
        <v>1.8973337092807836</v>
      </c>
      <c r="BB99" s="1489">
        <v>1.9005124051321636</v>
      </c>
      <c r="BC99" s="1489">
        <v>1.9143986797141912</v>
      </c>
      <c r="BD99" s="1489">
        <v>1.9387250597738217</v>
      </c>
      <c r="BE99" s="1489">
        <v>1.9628603859379208</v>
      </c>
      <c r="BF99" s="1489">
        <v>1.976363196516955</v>
      </c>
      <c r="BG99" s="1489">
        <v>1.9790491001279562</v>
      </c>
      <c r="BH99" s="1489">
        <v>1.9915892391573216</v>
      </c>
      <c r="BI99" s="1489">
        <v>2.0142882733709651</v>
      </c>
      <c r="BJ99" s="1489">
        <v>2.0369873075846088</v>
      </c>
      <c r="BK99" s="1489">
        <v>2.0493509754638377</v>
      </c>
      <c r="BL99" s="1489">
        <v>2.0516354001771138</v>
      </c>
      <c r="BM99" s="1489">
        <v>2.0529056741179832</v>
      </c>
      <c r="BN99" s="1489">
        <v>2.0529056741179832</v>
      </c>
      <c r="BO99" s="1489">
        <v>2.0529056741179832</v>
      </c>
      <c r="BP99" s="1489">
        <v>2.0529056741179832</v>
      </c>
      <c r="BQ99" s="1489">
        <v>2.0529056741179832</v>
      </c>
      <c r="BR99" s="1489">
        <v>2.0529056741179832</v>
      </c>
      <c r="BS99" s="1489">
        <v>2.0529056741179832</v>
      </c>
      <c r="BT99" s="1489">
        <v>2.0529056741179832</v>
      </c>
      <c r="BU99" s="1489">
        <v>2.0529056741179832</v>
      </c>
      <c r="BV99" s="1489">
        <v>2.0529056741179832</v>
      </c>
      <c r="BW99" s="1489">
        <v>2.0529056741179832</v>
      </c>
      <c r="BX99" s="1489">
        <v>2.0529056741179832</v>
      </c>
      <c r="BY99" s="1489">
        <v>2.0529056741179832</v>
      </c>
      <c r="BZ99" s="1489">
        <v>2.0529056741179832</v>
      </c>
      <c r="CA99" s="1489">
        <v>2.0529056741179832</v>
      </c>
      <c r="CB99" s="1489">
        <v>2.0529056741179832</v>
      </c>
      <c r="CC99" s="1489">
        <v>2.0529056741179832</v>
      </c>
      <c r="CD99" s="1489">
        <v>2.0529056741179832</v>
      </c>
      <c r="CE99" s="1489">
        <v>2.0529056741179832</v>
      </c>
      <c r="CF99" s="1489">
        <v>2.0529056741179832</v>
      </c>
      <c r="CG99" s="1489">
        <v>2.0529056741179832</v>
      </c>
      <c r="CH99" s="1489">
        <v>2.0529056741179832</v>
      </c>
      <c r="CI99" s="1489">
        <v>2.0529056741179832</v>
      </c>
      <c r="CJ99" s="1489">
        <v>2.0529056741179832</v>
      </c>
      <c r="CK99" s="1489">
        <v>2.0529056741179832</v>
      </c>
      <c r="CL99" s="1489">
        <v>2.0529056741179832</v>
      </c>
      <c r="CM99" s="1489">
        <v>2.0529056741179832</v>
      </c>
      <c r="CN99" s="1489">
        <v>2.0529056741179832</v>
      </c>
      <c r="CO99" s="1489">
        <v>2.0529056741179832</v>
      </c>
      <c r="CP99" s="1490">
        <v>2.0529056741179832</v>
      </c>
      <c r="CQ99" s="1488" t="s">
        <v>1790</v>
      </c>
      <c r="CR99" s="1488" t="s">
        <v>1790</v>
      </c>
      <c r="CS99" s="1488" t="s">
        <v>1790</v>
      </c>
      <c r="CT99" s="1488" t="s">
        <v>1790</v>
      </c>
      <c r="CU99" s="1488" t="s">
        <v>1790</v>
      </c>
      <c r="CV99" s="1488" t="s">
        <v>1790</v>
      </c>
      <c r="CW99" s="1488" t="s">
        <v>1790</v>
      </c>
      <c r="CX99" s="1488" t="s">
        <v>1790</v>
      </c>
      <c r="CY99" s="1488" t="s">
        <v>1790</v>
      </c>
      <c r="CZ99" s="1488" t="s">
        <v>1790</v>
      </c>
      <c r="DA99" s="1488" t="s">
        <v>1790</v>
      </c>
      <c r="DB99" s="1488" t="s">
        <v>1790</v>
      </c>
      <c r="DC99" s="1488" t="s">
        <v>1790</v>
      </c>
      <c r="DD99" s="1488" t="s">
        <v>1790</v>
      </c>
      <c r="DE99" s="1488" t="s">
        <v>1790</v>
      </c>
      <c r="DF99" s="1488" t="s">
        <v>1790</v>
      </c>
      <c r="DG99" s="1488" t="s">
        <v>1790</v>
      </c>
      <c r="DH99" s="1488" t="s">
        <v>1790</v>
      </c>
      <c r="DI99" s="1488" t="s">
        <v>1790</v>
      </c>
      <c r="DJ99" s="1488" t="s">
        <v>1790</v>
      </c>
      <c r="DK99" s="1488" t="s">
        <v>1790</v>
      </c>
      <c r="DL99" s="1488" t="s">
        <v>1790</v>
      </c>
      <c r="DM99" s="1488" t="s">
        <v>1790</v>
      </c>
      <c r="DN99" s="1488" t="s">
        <v>1790</v>
      </c>
      <c r="DO99" s="1488" t="s">
        <v>1790</v>
      </c>
      <c r="DP99" s="1488" t="s">
        <v>1790</v>
      </c>
      <c r="DQ99" s="1488" t="s">
        <v>1790</v>
      </c>
      <c r="DR99" s="1488" t="s">
        <v>1790</v>
      </c>
      <c r="DS99" s="1488" t="s">
        <v>1790</v>
      </c>
      <c r="DT99" s="1233" t="s">
        <v>1790</v>
      </c>
      <c r="DU99" s="1233" t="s">
        <v>1790</v>
      </c>
      <c r="DV99" s="1233" t="s">
        <v>1790</v>
      </c>
      <c r="DW99" s="1233" t="s">
        <v>1790</v>
      </c>
      <c r="DX99" s="1233" t="s">
        <v>1790</v>
      </c>
      <c r="DY99" s="1233" t="s">
        <v>1790</v>
      </c>
    </row>
    <row r="100" spans="2:129" x14ac:dyDescent="0.25">
      <c r="B100" s="1740"/>
      <c r="C100" s="1485" t="s">
        <v>2077</v>
      </c>
      <c r="D100" s="1425" t="s">
        <v>2078</v>
      </c>
      <c r="E100" s="1267" t="s">
        <v>826</v>
      </c>
      <c r="F100" s="1424" t="s">
        <v>1790</v>
      </c>
      <c r="G100" s="1424" t="s">
        <v>1790</v>
      </c>
      <c r="H100" s="1425" t="s">
        <v>84</v>
      </c>
      <c r="I100" s="1460" t="s">
        <v>1790</v>
      </c>
      <c r="J100" s="1461" t="s">
        <v>1790</v>
      </c>
      <c r="K100" s="1461" t="s">
        <v>1790</v>
      </c>
      <c r="L100" s="1461" t="s">
        <v>1790</v>
      </c>
      <c r="M100" s="1461" t="s">
        <v>1790</v>
      </c>
      <c r="N100" s="1489" t="s">
        <v>1790</v>
      </c>
      <c r="O100" s="1489">
        <v>3.5000000000000003E-2</v>
      </c>
      <c r="P100" s="1489">
        <v>3.5000000000000003E-2</v>
      </c>
      <c r="Q100" s="1489">
        <v>3.5000000000000003E-2</v>
      </c>
      <c r="R100" s="1489">
        <v>3.5000000000000003E-2</v>
      </c>
      <c r="S100" s="1489">
        <v>3.5000000000000003E-2</v>
      </c>
      <c r="T100" s="1489">
        <v>3.5000000000000003E-2</v>
      </c>
      <c r="U100" s="1489">
        <v>3.5000000000000003E-2</v>
      </c>
      <c r="V100" s="1489">
        <v>3.5000000000000003E-2</v>
      </c>
      <c r="W100" s="1489">
        <v>3.5000000000000003E-2</v>
      </c>
      <c r="X100" s="1489">
        <v>3.5000000000000003E-2</v>
      </c>
      <c r="Y100" s="1489">
        <v>3.5000000000000003E-2</v>
      </c>
      <c r="Z100" s="1489">
        <v>3.5000000000000003E-2</v>
      </c>
      <c r="AA100" s="1489">
        <v>3.5000000000000003E-2</v>
      </c>
      <c r="AB100" s="1489">
        <v>3.5000000000000003E-2</v>
      </c>
      <c r="AC100" s="1489">
        <v>3.5000000000000003E-2</v>
      </c>
      <c r="AD100" s="1489">
        <v>3.5000000000000003E-2</v>
      </c>
      <c r="AE100" s="1489">
        <v>3.5000000000000003E-2</v>
      </c>
      <c r="AF100" s="1489">
        <v>3.5000000000000003E-2</v>
      </c>
      <c r="AG100" s="1489">
        <v>3.5000000000000003E-2</v>
      </c>
      <c r="AH100" s="1489">
        <v>3.5000000000000003E-2</v>
      </c>
      <c r="AI100" s="1489">
        <v>3.5000000000000003E-2</v>
      </c>
      <c r="AJ100" s="1489">
        <v>3.5000000000000003E-2</v>
      </c>
      <c r="AK100" s="1489">
        <v>3.5000000000000003E-2</v>
      </c>
      <c r="AL100" s="1489">
        <v>3.5000000000000003E-2</v>
      </c>
      <c r="AM100" s="1489">
        <v>3.5000000000000003E-2</v>
      </c>
      <c r="AN100" s="1489">
        <v>3.5000000000000003E-2</v>
      </c>
      <c r="AO100" s="1489">
        <v>3.5000000000000003E-2</v>
      </c>
      <c r="AP100" s="1489">
        <v>3.5000000000000003E-2</v>
      </c>
      <c r="AQ100" s="1489">
        <v>3.5000000000000003E-2</v>
      </c>
      <c r="AR100" s="1489">
        <v>3.5000000000000003E-2</v>
      </c>
      <c r="AS100" s="1489">
        <v>0.03</v>
      </c>
      <c r="AT100" s="1489">
        <v>0.03</v>
      </c>
      <c r="AU100" s="1489">
        <v>0.03</v>
      </c>
      <c r="AV100" s="1489">
        <v>0.03</v>
      </c>
      <c r="AW100" s="1489">
        <v>0.03</v>
      </c>
      <c r="AX100" s="1489">
        <v>0.03</v>
      </c>
      <c r="AY100" s="1489">
        <v>0.03</v>
      </c>
      <c r="AZ100" s="1489">
        <v>0.03</v>
      </c>
      <c r="BA100" s="1489">
        <v>0.03</v>
      </c>
      <c r="BB100" s="1489">
        <v>0.03</v>
      </c>
      <c r="BC100" s="1489">
        <v>0.03</v>
      </c>
      <c r="BD100" s="1489">
        <v>0.03</v>
      </c>
      <c r="BE100" s="1489">
        <v>0.03</v>
      </c>
      <c r="BF100" s="1489">
        <v>0.03</v>
      </c>
      <c r="BG100" s="1489">
        <v>0.03</v>
      </c>
      <c r="BH100" s="1489">
        <v>0.03</v>
      </c>
      <c r="BI100" s="1489">
        <v>0.03</v>
      </c>
      <c r="BJ100" s="1489">
        <v>0.03</v>
      </c>
      <c r="BK100" s="1489">
        <v>0.03</v>
      </c>
      <c r="BL100" s="1489">
        <v>0.03</v>
      </c>
      <c r="BM100" s="1489">
        <v>0.03</v>
      </c>
      <c r="BN100" s="1489">
        <v>0.03</v>
      </c>
      <c r="BO100" s="1489">
        <v>0.03</v>
      </c>
      <c r="BP100" s="1489">
        <v>0.03</v>
      </c>
      <c r="BQ100" s="1489">
        <v>0.03</v>
      </c>
      <c r="BR100" s="1489">
        <v>0.03</v>
      </c>
      <c r="BS100" s="1489">
        <v>0.03</v>
      </c>
      <c r="BT100" s="1489">
        <v>0.03</v>
      </c>
      <c r="BU100" s="1489">
        <v>0.03</v>
      </c>
      <c r="BV100" s="1489">
        <v>0.03</v>
      </c>
      <c r="BW100" s="1489">
        <v>0.03</v>
      </c>
      <c r="BX100" s="1489">
        <v>0.03</v>
      </c>
      <c r="BY100" s="1489">
        <v>0.03</v>
      </c>
      <c r="BZ100" s="1489">
        <v>0.03</v>
      </c>
      <c r="CA100" s="1489">
        <v>0.03</v>
      </c>
      <c r="CB100" s="1489">
        <v>0.03</v>
      </c>
      <c r="CC100" s="1489">
        <v>0.03</v>
      </c>
      <c r="CD100" s="1489">
        <v>0.03</v>
      </c>
      <c r="CE100" s="1489">
        <v>0.03</v>
      </c>
      <c r="CF100" s="1489">
        <v>0.03</v>
      </c>
      <c r="CG100" s="1489">
        <v>0.03</v>
      </c>
      <c r="CH100" s="1489">
        <v>0.03</v>
      </c>
      <c r="CI100" s="1489">
        <v>0.03</v>
      </c>
      <c r="CJ100" s="1489">
        <v>0.03</v>
      </c>
      <c r="CK100" s="1489">
        <v>0.03</v>
      </c>
      <c r="CL100" s="1489">
        <v>2.5000000000000001E-2</v>
      </c>
      <c r="CM100" s="1489">
        <v>2.5000000000000001E-2</v>
      </c>
      <c r="CN100" s="1489">
        <v>2.5000000000000001E-2</v>
      </c>
      <c r="CO100" s="1489">
        <v>2.5000000000000001E-2</v>
      </c>
      <c r="CP100" s="1490">
        <v>2.5000000000000001E-2</v>
      </c>
      <c r="CQ100" s="1488" t="s">
        <v>1790</v>
      </c>
      <c r="CR100" s="1488" t="s">
        <v>1790</v>
      </c>
      <c r="CS100" s="1488" t="s">
        <v>1790</v>
      </c>
      <c r="CT100" s="1488" t="s">
        <v>1790</v>
      </c>
      <c r="CU100" s="1488" t="s">
        <v>1790</v>
      </c>
      <c r="CV100" s="1488" t="s">
        <v>1790</v>
      </c>
      <c r="CW100" s="1488" t="s">
        <v>1790</v>
      </c>
      <c r="CX100" s="1488" t="s">
        <v>1790</v>
      </c>
      <c r="CY100" s="1488" t="s">
        <v>1790</v>
      </c>
      <c r="CZ100" s="1488" t="s">
        <v>1790</v>
      </c>
      <c r="DA100" s="1488" t="s">
        <v>1790</v>
      </c>
      <c r="DB100" s="1488" t="s">
        <v>1790</v>
      </c>
      <c r="DC100" s="1488" t="s">
        <v>1790</v>
      </c>
      <c r="DD100" s="1488" t="s">
        <v>1790</v>
      </c>
      <c r="DE100" s="1488" t="s">
        <v>1790</v>
      </c>
      <c r="DF100" s="1488" t="s">
        <v>1790</v>
      </c>
      <c r="DG100" s="1488" t="s">
        <v>1790</v>
      </c>
      <c r="DH100" s="1488" t="s">
        <v>1790</v>
      </c>
      <c r="DI100" s="1488" t="s">
        <v>1790</v>
      </c>
      <c r="DJ100" s="1488" t="s">
        <v>1790</v>
      </c>
      <c r="DK100" s="1488" t="s">
        <v>1790</v>
      </c>
      <c r="DL100" s="1488" t="s">
        <v>1790</v>
      </c>
      <c r="DM100" s="1488" t="s">
        <v>1790</v>
      </c>
      <c r="DN100" s="1488" t="s">
        <v>1790</v>
      </c>
      <c r="DO100" s="1488" t="s">
        <v>1790</v>
      </c>
      <c r="DP100" s="1488" t="s">
        <v>1790</v>
      </c>
      <c r="DQ100" s="1488" t="s">
        <v>1790</v>
      </c>
      <c r="DR100" s="1488" t="s">
        <v>1790</v>
      </c>
      <c r="DS100" s="1488" t="s">
        <v>1790</v>
      </c>
      <c r="DT100" s="1233" t="s">
        <v>1790</v>
      </c>
      <c r="DU100" s="1233" t="s">
        <v>1790</v>
      </c>
      <c r="DV100" s="1233" t="s">
        <v>1790</v>
      </c>
      <c r="DW100" s="1233" t="s">
        <v>1790</v>
      </c>
      <c r="DX100" s="1233" t="s">
        <v>1790</v>
      </c>
      <c r="DY100" s="1233" t="s">
        <v>1790</v>
      </c>
    </row>
    <row r="101" spans="2:129" x14ac:dyDescent="0.25">
      <c r="B101" s="1740"/>
      <c r="C101" s="1485" t="s">
        <v>2077</v>
      </c>
      <c r="D101" s="1425" t="s">
        <v>2078</v>
      </c>
      <c r="E101" s="1267" t="s">
        <v>809</v>
      </c>
      <c r="F101" s="1424" t="s">
        <v>1790</v>
      </c>
      <c r="G101" s="1424" t="s">
        <v>1790</v>
      </c>
      <c r="H101" s="1425" t="s">
        <v>84</v>
      </c>
      <c r="I101" s="1460" t="s">
        <v>1790</v>
      </c>
      <c r="J101" s="1461" t="s">
        <v>1790</v>
      </c>
      <c r="K101" s="1461" t="s">
        <v>1790</v>
      </c>
      <c r="L101" s="1461" t="s">
        <v>1790</v>
      </c>
      <c r="M101" s="1461" t="s">
        <v>1790</v>
      </c>
      <c r="N101" s="1489" t="s">
        <v>1790</v>
      </c>
      <c r="O101" s="1489">
        <v>0.96618357487922713</v>
      </c>
      <c r="P101" s="1489">
        <v>0.93351070036640305</v>
      </c>
      <c r="Q101" s="1489">
        <v>0.90194270566802237</v>
      </c>
      <c r="R101" s="1489">
        <v>0.87144222769857238</v>
      </c>
      <c r="S101" s="1489">
        <v>0.84197316685852408</v>
      </c>
      <c r="T101" s="1489">
        <v>0.81350064430775282</v>
      </c>
      <c r="U101" s="1489">
        <v>0.78599096068381924</v>
      </c>
      <c r="V101" s="1489">
        <v>0.75941155621625056</v>
      </c>
      <c r="W101" s="1489">
        <v>0.73373097218961414</v>
      </c>
      <c r="X101" s="1489">
        <v>0.70891881370977217</v>
      </c>
      <c r="Y101" s="1489">
        <v>0.68494571372924851</v>
      </c>
      <c r="Z101" s="1489">
        <v>0.66178329828912907</v>
      </c>
      <c r="AA101" s="1489">
        <v>0.63940415293635666</v>
      </c>
      <c r="AB101" s="1489">
        <v>0.61778179027667313</v>
      </c>
      <c r="AC101" s="1489">
        <v>0.59689061862480497</v>
      </c>
      <c r="AD101" s="1489">
        <v>0.57670591171478747</v>
      </c>
      <c r="AE101" s="1489">
        <v>0.55720377943457733</v>
      </c>
      <c r="AF101" s="1489">
        <v>0.53836113955031628</v>
      </c>
      <c r="AG101" s="1489">
        <v>0.520155690386779</v>
      </c>
      <c r="AH101" s="1489">
        <v>0.50256588443167061</v>
      </c>
      <c r="AI101" s="1489">
        <v>0.48557090283253201</v>
      </c>
      <c r="AJ101" s="1489">
        <v>0.46915063075606961</v>
      </c>
      <c r="AK101" s="1489">
        <v>0.45328563358074364</v>
      </c>
      <c r="AL101" s="1489">
        <v>0.43795713389443836</v>
      </c>
      <c r="AM101" s="1489">
        <v>0.42314698926998878</v>
      </c>
      <c r="AN101" s="1489">
        <v>0.40883767079225974</v>
      </c>
      <c r="AO101" s="1489">
        <v>0.39501224231136212</v>
      </c>
      <c r="AP101" s="1489">
        <v>0.38165434039745133</v>
      </c>
      <c r="AQ101" s="1489">
        <v>0.36874815497338298</v>
      </c>
      <c r="AR101" s="1489">
        <v>0.35627841060230242</v>
      </c>
      <c r="AS101" s="1489">
        <v>0.3459013695167984</v>
      </c>
      <c r="AT101" s="1489">
        <v>0.33582657234640623</v>
      </c>
      <c r="AU101" s="1489">
        <v>0.32604521587029728</v>
      </c>
      <c r="AV101" s="1489">
        <v>0.31654875327213333</v>
      </c>
      <c r="AW101" s="1489">
        <v>0.30732888667197411</v>
      </c>
      <c r="AX101" s="1489">
        <v>0.29837755987570302</v>
      </c>
      <c r="AY101" s="1489">
        <v>0.28968695133563405</v>
      </c>
      <c r="AZ101" s="1489">
        <v>0.28124946731614947</v>
      </c>
      <c r="BA101" s="1489">
        <v>0.27305773525839755</v>
      </c>
      <c r="BB101" s="1489">
        <v>0.26510459733825009</v>
      </c>
      <c r="BC101" s="1489">
        <v>0.25738310421189325</v>
      </c>
      <c r="BD101" s="1489">
        <v>0.24988650894358566</v>
      </c>
      <c r="BE101" s="1489">
        <v>0.24260826111027742</v>
      </c>
      <c r="BF101" s="1489">
        <v>0.23554200107793916</v>
      </c>
      <c r="BG101" s="1489">
        <v>0.22868155444460117</v>
      </c>
      <c r="BH101" s="1489">
        <v>0.22202092664524387</v>
      </c>
      <c r="BI101" s="1489">
        <v>0.215554297713829</v>
      </c>
      <c r="BJ101" s="1489">
        <v>0.20927601719789227</v>
      </c>
      <c r="BK101" s="1489">
        <v>0.20318059922125464</v>
      </c>
      <c r="BL101" s="1489">
        <v>0.19726271769053846</v>
      </c>
      <c r="BM101" s="1489">
        <v>0.19151720164129948</v>
      </c>
      <c r="BN101" s="1489">
        <v>0.18593903071970824</v>
      </c>
      <c r="BO101" s="1489">
        <v>0.18052333079583327</v>
      </c>
      <c r="BP101" s="1489">
        <v>0.17526536970469248</v>
      </c>
      <c r="BQ101" s="1489">
        <v>0.17016055311135189</v>
      </c>
      <c r="BR101" s="1489">
        <v>0.16520442049645817</v>
      </c>
      <c r="BS101" s="1489">
        <v>0.16039264125869726</v>
      </c>
      <c r="BT101" s="1489">
        <v>0.15572101093077401</v>
      </c>
      <c r="BU101" s="1489">
        <v>0.15118544750560586</v>
      </c>
      <c r="BV101" s="1489">
        <v>0.14678198786952024</v>
      </c>
      <c r="BW101" s="1489">
        <v>0.14250678433934003</v>
      </c>
      <c r="BX101" s="1489">
        <v>0.13835610130033013</v>
      </c>
      <c r="BY101" s="1489">
        <v>0.13432631194206807</v>
      </c>
      <c r="BZ101" s="1489">
        <v>0.13041389508938647</v>
      </c>
      <c r="CA101" s="1489">
        <v>0.12661543212561796</v>
      </c>
      <c r="CB101" s="1489">
        <v>0.12292760400545433</v>
      </c>
      <c r="CC101" s="1489">
        <v>0.11934718835481004</v>
      </c>
      <c r="CD101" s="1489">
        <v>0.11587105665515537</v>
      </c>
      <c r="CE101" s="1489">
        <v>0.11249617150985959</v>
      </c>
      <c r="CF101" s="1489">
        <v>0.10921958399015494</v>
      </c>
      <c r="CG101" s="1489">
        <v>0.10603843105840287</v>
      </c>
      <c r="CH101" s="1489">
        <v>0.10294993306641054</v>
      </c>
      <c r="CI101" s="1489">
        <v>9.9951391326612168E-2</v>
      </c>
      <c r="CJ101" s="1489">
        <v>9.7040185753992411E-2</v>
      </c>
      <c r="CK101" s="1489">
        <v>9.4213772576691654E-2</v>
      </c>
      <c r="CL101" s="1489">
        <v>9.1915875684577236E-2</v>
      </c>
      <c r="CM101" s="1489">
        <v>8.9674025058124135E-2</v>
      </c>
      <c r="CN101" s="1489">
        <v>8.7486853715243049E-2</v>
      </c>
      <c r="CO101" s="1489">
        <v>8.5353028014871282E-2</v>
      </c>
      <c r="CP101" s="1490">
        <v>8.3271246843776875E-2</v>
      </c>
      <c r="CQ101" s="1488" t="s">
        <v>1790</v>
      </c>
      <c r="CR101" s="1488" t="s">
        <v>1790</v>
      </c>
      <c r="CS101" s="1488" t="s">
        <v>1790</v>
      </c>
      <c r="CT101" s="1488" t="s">
        <v>1790</v>
      </c>
      <c r="CU101" s="1488" t="s">
        <v>1790</v>
      </c>
      <c r="CV101" s="1488" t="s">
        <v>1790</v>
      </c>
      <c r="CW101" s="1488" t="s">
        <v>1790</v>
      </c>
      <c r="CX101" s="1488" t="s">
        <v>1790</v>
      </c>
      <c r="CY101" s="1488" t="s">
        <v>1790</v>
      </c>
      <c r="CZ101" s="1488" t="s">
        <v>1790</v>
      </c>
      <c r="DA101" s="1488" t="s">
        <v>1790</v>
      </c>
      <c r="DB101" s="1488" t="s">
        <v>1790</v>
      </c>
      <c r="DC101" s="1488" t="s">
        <v>1790</v>
      </c>
      <c r="DD101" s="1488" t="s">
        <v>1790</v>
      </c>
      <c r="DE101" s="1488" t="s">
        <v>1790</v>
      </c>
      <c r="DF101" s="1488" t="s">
        <v>1790</v>
      </c>
      <c r="DG101" s="1488" t="s">
        <v>1790</v>
      </c>
      <c r="DH101" s="1488" t="s">
        <v>1790</v>
      </c>
      <c r="DI101" s="1488" t="s">
        <v>1790</v>
      </c>
      <c r="DJ101" s="1488" t="s">
        <v>1790</v>
      </c>
      <c r="DK101" s="1488" t="s">
        <v>1790</v>
      </c>
      <c r="DL101" s="1488" t="s">
        <v>1790</v>
      </c>
      <c r="DM101" s="1488" t="s">
        <v>1790</v>
      </c>
      <c r="DN101" s="1488" t="s">
        <v>1790</v>
      </c>
      <c r="DO101" s="1488" t="s">
        <v>1790</v>
      </c>
      <c r="DP101" s="1488" t="s">
        <v>1790</v>
      </c>
      <c r="DQ101" s="1488" t="s">
        <v>1790</v>
      </c>
      <c r="DR101" s="1488" t="s">
        <v>1790</v>
      </c>
      <c r="DS101" s="1488" t="s">
        <v>1790</v>
      </c>
      <c r="DT101" s="1233" t="s">
        <v>1790</v>
      </c>
      <c r="DU101" s="1233" t="s">
        <v>1790</v>
      </c>
      <c r="DV101" s="1233" t="s">
        <v>1790</v>
      </c>
      <c r="DW101" s="1233" t="s">
        <v>1790</v>
      </c>
      <c r="DX101" s="1233" t="s">
        <v>1790</v>
      </c>
      <c r="DY101" s="1233" t="s">
        <v>1790</v>
      </c>
    </row>
    <row r="102" spans="2:129" x14ac:dyDescent="0.25">
      <c r="B102" s="1740"/>
      <c r="C102" s="1485" t="s">
        <v>2077</v>
      </c>
      <c r="D102" s="1425" t="s">
        <v>2078</v>
      </c>
      <c r="E102" s="1267" t="s">
        <v>810</v>
      </c>
      <c r="F102" s="1424" t="s">
        <v>811</v>
      </c>
      <c r="G102" s="1424" t="s">
        <v>1790</v>
      </c>
      <c r="H102" s="1425" t="s">
        <v>812</v>
      </c>
      <c r="I102" s="1460" t="s">
        <v>1790</v>
      </c>
      <c r="J102" s="1461" t="s">
        <v>1790</v>
      </c>
      <c r="K102" s="1461" t="s">
        <v>1790</v>
      </c>
      <c r="L102" s="1461" t="s">
        <v>1790</v>
      </c>
      <c r="M102" s="1461" t="s">
        <v>1790</v>
      </c>
      <c r="N102" s="1489" t="s">
        <v>1790</v>
      </c>
      <c r="O102" s="1489" t="s">
        <v>1790</v>
      </c>
      <c r="P102" s="1489" t="s">
        <v>1790</v>
      </c>
      <c r="Q102" s="1489" t="s">
        <v>1790</v>
      </c>
      <c r="R102" s="1489" t="s">
        <v>1790</v>
      </c>
      <c r="S102" s="1489" t="s">
        <v>1790</v>
      </c>
      <c r="T102" s="1489" t="s">
        <v>1790</v>
      </c>
      <c r="U102" s="1489" t="s">
        <v>1790</v>
      </c>
      <c r="V102" s="1489" t="s">
        <v>1790</v>
      </c>
      <c r="W102" s="1489" t="s">
        <v>1790</v>
      </c>
      <c r="X102" s="1489" t="s">
        <v>1790</v>
      </c>
      <c r="Y102" s="1489" t="s">
        <v>1790</v>
      </c>
      <c r="Z102" s="1489" t="s">
        <v>1790</v>
      </c>
      <c r="AA102" s="1489" t="s">
        <v>1790</v>
      </c>
      <c r="AB102" s="1489" t="s">
        <v>1790</v>
      </c>
      <c r="AC102" s="1489" t="s">
        <v>1790</v>
      </c>
      <c r="AD102" s="1489" t="s">
        <v>1790</v>
      </c>
      <c r="AE102" s="1489" t="s">
        <v>1790</v>
      </c>
      <c r="AF102" s="1489" t="s">
        <v>1790</v>
      </c>
      <c r="AG102" s="1489" t="s">
        <v>1790</v>
      </c>
      <c r="AH102" s="1489" t="s">
        <v>1790</v>
      </c>
      <c r="AI102" s="1489" t="s">
        <v>1790</v>
      </c>
      <c r="AJ102" s="1489" t="s">
        <v>1790</v>
      </c>
      <c r="AK102" s="1489" t="s">
        <v>1790</v>
      </c>
      <c r="AL102" s="1489" t="s">
        <v>1790</v>
      </c>
      <c r="AM102" s="1489" t="s">
        <v>1790</v>
      </c>
      <c r="AN102" s="1489" t="s">
        <v>1790</v>
      </c>
      <c r="AO102" s="1489" t="s">
        <v>1790</v>
      </c>
      <c r="AP102" s="1489" t="s">
        <v>1790</v>
      </c>
      <c r="AQ102" s="1489" t="s">
        <v>1790</v>
      </c>
      <c r="AR102" s="1489" t="s">
        <v>1790</v>
      </c>
      <c r="AS102" s="1489" t="s">
        <v>1790</v>
      </c>
      <c r="AT102" s="1489" t="s">
        <v>1790</v>
      </c>
      <c r="AU102" s="1489" t="s">
        <v>1790</v>
      </c>
      <c r="AV102" s="1489" t="s">
        <v>1790</v>
      </c>
      <c r="AW102" s="1489" t="s">
        <v>1790</v>
      </c>
      <c r="AX102" s="1489" t="s">
        <v>1790</v>
      </c>
      <c r="AY102" s="1489" t="s">
        <v>1790</v>
      </c>
      <c r="AZ102" s="1489" t="s">
        <v>1790</v>
      </c>
      <c r="BA102" s="1489" t="s">
        <v>1790</v>
      </c>
      <c r="BB102" s="1489" t="s">
        <v>1790</v>
      </c>
      <c r="BC102" s="1489" t="s">
        <v>1790</v>
      </c>
      <c r="BD102" s="1489" t="s">
        <v>1790</v>
      </c>
      <c r="BE102" s="1489" t="s">
        <v>1790</v>
      </c>
      <c r="BF102" s="1489" t="s">
        <v>1790</v>
      </c>
      <c r="BG102" s="1489" t="s">
        <v>1790</v>
      </c>
      <c r="BH102" s="1489" t="s">
        <v>1790</v>
      </c>
      <c r="BI102" s="1489" t="s">
        <v>1790</v>
      </c>
      <c r="BJ102" s="1489" t="s">
        <v>1790</v>
      </c>
      <c r="BK102" s="1489" t="s">
        <v>1790</v>
      </c>
      <c r="BL102" s="1489" t="s">
        <v>1790</v>
      </c>
      <c r="BM102" s="1489" t="s">
        <v>1790</v>
      </c>
      <c r="BN102" s="1489" t="s">
        <v>1790</v>
      </c>
      <c r="BO102" s="1489" t="s">
        <v>1790</v>
      </c>
      <c r="BP102" s="1489" t="s">
        <v>1790</v>
      </c>
      <c r="BQ102" s="1489" t="s">
        <v>1790</v>
      </c>
      <c r="BR102" s="1489" t="s">
        <v>1790</v>
      </c>
      <c r="BS102" s="1489" t="s">
        <v>1790</v>
      </c>
      <c r="BT102" s="1489" t="s">
        <v>1790</v>
      </c>
      <c r="BU102" s="1489" t="s">
        <v>1790</v>
      </c>
      <c r="BV102" s="1489" t="s">
        <v>1790</v>
      </c>
      <c r="BW102" s="1489" t="s">
        <v>1790</v>
      </c>
      <c r="BX102" s="1489" t="s">
        <v>1790</v>
      </c>
      <c r="BY102" s="1489" t="s">
        <v>1790</v>
      </c>
      <c r="BZ102" s="1489" t="s">
        <v>1790</v>
      </c>
      <c r="CA102" s="1489" t="s">
        <v>1790</v>
      </c>
      <c r="CB102" s="1489" t="s">
        <v>1790</v>
      </c>
      <c r="CC102" s="1489" t="s">
        <v>1790</v>
      </c>
      <c r="CD102" s="1489" t="s">
        <v>1790</v>
      </c>
      <c r="CE102" s="1489" t="s">
        <v>1790</v>
      </c>
      <c r="CF102" s="1489" t="s">
        <v>1790</v>
      </c>
      <c r="CG102" s="1489" t="s">
        <v>1790</v>
      </c>
      <c r="CH102" s="1489" t="s">
        <v>1790</v>
      </c>
      <c r="CI102" s="1489" t="s">
        <v>1790</v>
      </c>
      <c r="CJ102" s="1489" t="s">
        <v>1790</v>
      </c>
      <c r="CK102" s="1489" t="s">
        <v>1790</v>
      </c>
      <c r="CL102" s="1489" t="s">
        <v>1790</v>
      </c>
      <c r="CM102" s="1489" t="s">
        <v>1790</v>
      </c>
      <c r="CN102" s="1489" t="s">
        <v>1790</v>
      </c>
      <c r="CO102" s="1489" t="s">
        <v>1790</v>
      </c>
      <c r="CP102" s="1490" t="s">
        <v>1790</v>
      </c>
      <c r="CQ102" s="1488" t="s">
        <v>1790</v>
      </c>
      <c r="CR102" s="1488" t="s">
        <v>1790</v>
      </c>
      <c r="CS102" s="1488" t="s">
        <v>1790</v>
      </c>
      <c r="CT102" s="1488" t="s">
        <v>1790</v>
      </c>
      <c r="CU102" s="1488" t="s">
        <v>1790</v>
      </c>
      <c r="CV102" s="1488" t="s">
        <v>1790</v>
      </c>
      <c r="CW102" s="1488" t="s">
        <v>1790</v>
      </c>
      <c r="CX102" s="1488" t="s">
        <v>1790</v>
      </c>
      <c r="CY102" s="1488" t="s">
        <v>1790</v>
      </c>
      <c r="CZ102" s="1488" t="s">
        <v>1790</v>
      </c>
      <c r="DA102" s="1488" t="s">
        <v>1790</v>
      </c>
      <c r="DB102" s="1488" t="s">
        <v>1790</v>
      </c>
      <c r="DC102" s="1488" t="s">
        <v>1790</v>
      </c>
      <c r="DD102" s="1488" t="s">
        <v>1790</v>
      </c>
      <c r="DE102" s="1488" t="s">
        <v>1790</v>
      </c>
      <c r="DF102" s="1488" t="s">
        <v>1790</v>
      </c>
      <c r="DG102" s="1488" t="s">
        <v>1790</v>
      </c>
      <c r="DH102" s="1488" t="s">
        <v>1790</v>
      </c>
      <c r="DI102" s="1488" t="s">
        <v>1790</v>
      </c>
      <c r="DJ102" s="1488" t="s">
        <v>1790</v>
      </c>
      <c r="DK102" s="1488" t="s">
        <v>1790</v>
      </c>
      <c r="DL102" s="1488" t="s">
        <v>1790</v>
      </c>
      <c r="DM102" s="1488" t="s">
        <v>1790</v>
      </c>
      <c r="DN102" s="1488" t="s">
        <v>1790</v>
      </c>
      <c r="DO102" s="1488" t="s">
        <v>1790</v>
      </c>
      <c r="DP102" s="1488" t="s">
        <v>1790</v>
      </c>
      <c r="DQ102" s="1488" t="s">
        <v>1790</v>
      </c>
      <c r="DR102" s="1488" t="s">
        <v>1790</v>
      </c>
      <c r="DS102" s="1488" t="s">
        <v>1790</v>
      </c>
      <c r="DT102" s="1233" t="s">
        <v>1790</v>
      </c>
      <c r="DU102" s="1233" t="s">
        <v>1790</v>
      </c>
      <c r="DV102" s="1233" t="s">
        <v>1790</v>
      </c>
      <c r="DW102" s="1233" t="s">
        <v>1790</v>
      </c>
      <c r="DX102" s="1233" t="s">
        <v>1790</v>
      </c>
      <c r="DY102" s="1233" t="s">
        <v>1790</v>
      </c>
    </row>
    <row r="103" spans="2:129" x14ac:dyDescent="0.25">
      <c r="B103" s="1740"/>
      <c r="C103" s="1485" t="s">
        <v>2077</v>
      </c>
      <c r="D103" s="1425" t="s">
        <v>2078</v>
      </c>
      <c r="E103" s="1267" t="s">
        <v>810</v>
      </c>
      <c r="F103" s="1424" t="s">
        <v>813</v>
      </c>
      <c r="G103" s="1424" t="s">
        <v>1790</v>
      </c>
      <c r="H103" s="1425" t="s">
        <v>812</v>
      </c>
      <c r="I103" s="1460" t="s">
        <v>1790</v>
      </c>
      <c r="J103" s="1461" t="s">
        <v>1790</v>
      </c>
      <c r="K103" s="1461" t="s">
        <v>1790</v>
      </c>
      <c r="L103" s="1461" t="s">
        <v>1790</v>
      </c>
      <c r="M103" s="1461" t="s">
        <v>1790</v>
      </c>
      <c r="N103" s="1489" t="s">
        <v>1790</v>
      </c>
      <c r="O103" s="1489" t="s">
        <v>1790</v>
      </c>
      <c r="P103" s="1489" t="s">
        <v>1790</v>
      </c>
      <c r="Q103" s="1489" t="s">
        <v>1790</v>
      </c>
      <c r="R103" s="1489" t="s">
        <v>1790</v>
      </c>
      <c r="S103" s="1489" t="s">
        <v>1790</v>
      </c>
      <c r="T103" s="1489" t="s">
        <v>1790</v>
      </c>
      <c r="U103" s="1489" t="s">
        <v>1790</v>
      </c>
      <c r="V103" s="1489" t="s">
        <v>1790</v>
      </c>
      <c r="W103" s="1489" t="s">
        <v>1790</v>
      </c>
      <c r="X103" s="1489" t="s">
        <v>1790</v>
      </c>
      <c r="Y103" s="1489" t="s">
        <v>1790</v>
      </c>
      <c r="Z103" s="1489" t="s">
        <v>1790</v>
      </c>
      <c r="AA103" s="1489" t="s">
        <v>1790</v>
      </c>
      <c r="AB103" s="1489" t="s">
        <v>1790</v>
      </c>
      <c r="AC103" s="1489" t="s">
        <v>1790</v>
      </c>
      <c r="AD103" s="1489" t="s">
        <v>1790</v>
      </c>
      <c r="AE103" s="1489" t="s">
        <v>1790</v>
      </c>
      <c r="AF103" s="1489" t="s">
        <v>1790</v>
      </c>
      <c r="AG103" s="1489" t="s">
        <v>1790</v>
      </c>
      <c r="AH103" s="1489" t="s">
        <v>1790</v>
      </c>
      <c r="AI103" s="1489" t="s">
        <v>1790</v>
      </c>
      <c r="AJ103" s="1489" t="s">
        <v>1790</v>
      </c>
      <c r="AK103" s="1489" t="s">
        <v>1790</v>
      </c>
      <c r="AL103" s="1489" t="s">
        <v>1790</v>
      </c>
      <c r="AM103" s="1489" t="s">
        <v>1790</v>
      </c>
      <c r="AN103" s="1489" t="s">
        <v>1790</v>
      </c>
      <c r="AO103" s="1489" t="s">
        <v>1790</v>
      </c>
      <c r="AP103" s="1489" t="s">
        <v>1790</v>
      </c>
      <c r="AQ103" s="1489" t="s">
        <v>1790</v>
      </c>
      <c r="AR103" s="1489" t="s">
        <v>1790</v>
      </c>
      <c r="AS103" s="1489" t="s">
        <v>1790</v>
      </c>
      <c r="AT103" s="1489" t="s">
        <v>1790</v>
      </c>
      <c r="AU103" s="1489" t="s">
        <v>1790</v>
      </c>
      <c r="AV103" s="1489" t="s">
        <v>1790</v>
      </c>
      <c r="AW103" s="1489" t="s">
        <v>1790</v>
      </c>
      <c r="AX103" s="1489" t="s">
        <v>1790</v>
      </c>
      <c r="AY103" s="1489" t="s">
        <v>1790</v>
      </c>
      <c r="AZ103" s="1489" t="s">
        <v>1790</v>
      </c>
      <c r="BA103" s="1489" t="s">
        <v>1790</v>
      </c>
      <c r="BB103" s="1489" t="s">
        <v>1790</v>
      </c>
      <c r="BC103" s="1489" t="s">
        <v>1790</v>
      </c>
      <c r="BD103" s="1489" t="s">
        <v>1790</v>
      </c>
      <c r="BE103" s="1489" t="s">
        <v>1790</v>
      </c>
      <c r="BF103" s="1489" t="s">
        <v>1790</v>
      </c>
      <c r="BG103" s="1489" t="s">
        <v>1790</v>
      </c>
      <c r="BH103" s="1489" t="s">
        <v>1790</v>
      </c>
      <c r="BI103" s="1489" t="s">
        <v>1790</v>
      </c>
      <c r="BJ103" s="1489" t="s">
        <v>1790</v>
      </c>
      <c r="BK103" s="1489" t="s">
        <v>1790</v>
      </c>
      <c r="BL103" s="1489" t="s">
        <v>1790</v>
      </c>
      <c r="BM103" s="1489" t="s">
        <v>1790</v>
      </c>
      <c r="BN103" s="1489" t="s">
        <v>1790</v>
      </c>
      <c r="BO103" s="1489" t="s">
        <v>1790</v>
      </c>
      <c r="BP103" s="1489" t="s">
        <v>1790</v>
      </c>
      <c r="BQ103" s="1489" t="s">
        <v>1790</v>
      </c>
      <c r="BR103" s="1489" t="s">
        <v>1790</v>
      </c>
      <c r="BS103" s="1489" t="s">
        <v>1790</v>
      </c>
      <c r="BT103" s="1489" t="s">
        <v>1790</v>
      </c>
      <c r="BU103" s="1489" t="s">
        <v>1790</v>
      </c>
      <c r="BV103" s="1489" t="s">
        <v>1790</v>
      </c>
      <c r="BW103" s="1489" t="s">
        <v>1790</v>
      </c>
      <c r="BX103" s="1489" t="s">
        <v>1790</v>
      </c>
      <c r="BY103" s="1489" t="s">
        <v>1790</v>
      </c>
      <c r="BZ103" s="1489" t="s">
        <v>1790</v>
      </c>
      <c r="CA103" s="1489" t="s">
        <v>1790</v>
      </c>
      <c r="CB103" s="1489" t="s">
        <v>1790</v>
      </c>
      <c r="CC103" s="1489" t="s">
        <v>1790</v>
      </c>
      <c r="CD103" s="1489" t="s">
        <v>1790</v>
      </c>
      <c r="CE103" s="1489" t="s">
        <v>1790</v>
      </c>
      <c r="CF103" s="1489" t="s">
        <v>1790</v>
      </c>
      <c r="CG103" s="1489" t="s">
        <v>1790</v>
      </c>
      <c r="CH103" s="1489" t="s">
        <v>1790</v>
      </c>
      <c r="CI103" s="1489" t="s">
        <v>1790</v>
      </c>
      <c r="CJ103" s="1489" t="s">
        <v>1790</v>
      </c>
      <c r="CK103" s="1489" t="s">
        <v>1790</v>
      </c>
      <c r="CL103" s="1489" t="s">
        <v>1790</v>
      </c>
      <c r="CM103" s="1489" t="s">
        <v>1790</v>
      </c>
      <c r="CN103" s="1489" t="s">
        <v>1790</v>
      </c>
      <c r="CO103" s="1489" t="s">
        <v>1790</v>
      </c>
      <c r="CP103" s="1490" t="s">
        <v>1790</v>
      </c>
      <c r="CQ103" s="1488" t="s">
        <v>1790</v>
      </c>
      <c r="CR103" s="1488" t="s">
        <v>1790</v>
      </c>
      <c r="CS103" s="1488" t="s">
        <v>1790</v>
      </c>
      <c r="CT103" s="1488" t="s">
        <v>1790</v>
      </c>
      <c r="CU103" s="1488" t="s">
        <v>1790</v>
      </c>
      <c r="CV103" s="1488" t="s">
        <v>1790</v>
      </c>
      <c r="CW103" s="1488" t="s">
        <v>1790</v>
      </c>
      <c r="CX103" s="1488" t="s">
        <v>1790</v>
      </c>
      <c r="CY103" s="1488" t="s">
        <v>1790</v>
      </c>
      <c r="CZ103" s="1488" t="s">
        <v>1790</v>
      </c>
      <c r="DA103" s="1488" t="s">
        <v>1790</v>
      </c>
      <c r="DB103" s="1488" t="s">
        <v>1790</v>
      </c>
      <c r="DC103" s="1488" t="s">
        <v>1790</v>
      </c>
      <c r="DD103" s="1488" t="s">
        <v>1790</v>
      </c>
      <c r="DE103" s="1488" t="s">
        <v>1790</v>
      </c>
      <c r="DF103" s="1488" t="s">
        <v>1790</v>
      </c>
      <c r="DG103" s="1488" t="s">
        <v>1790</v>
      </c>
      <c r="DH103" s="1488" t="s">
        <v>1790</v>
      </c>
      <c r="DI103" s="1488" t="s">
        <v>1790</v>
      </c>
      <c r="DJ103" s="1488" t="s">
        <v>1790</v>
      </c>
      <c r="DK103" s="1488" t="s">
        <v>1790</v>
      </c>
      <c r="DL103" s="1488" t="s">
        <v>1790</v>
      </c>
      <c r="DM103" s="1488" t="s">
        <v>1790</v>
      </c>
      <c r="DN103" s="1488" t="s">
        <v>1790</v>
      </c>
      <c r="DO103" s="1488" t="s">
        <v>1790</v>
      </c>
      <c r="DP103" s="1488" t="s">
        <v>1790</v>
      </c>
      <c r="DQ103" s="1488" t="s">
        <v>1790</v>
      </c>
      <c r="DR103" s="1488" t="s">
        <v>1790</v>
      </c>
      <c r="DS103" s="1488" t="s">
        <v>1790</v>
      </c>
      <c r="DT103" s="1233" t="s">
        <v>1790</v>
      </c>
      <c r="DU103" s="1233" t="s">
        <v>1790</v>
      </c>
      <c r="DV103" s="1233" t="s">
        <v>1790</v>
      </c>
      <c r="DW103" s="1233" t="s">
        <v>1790</v>
      </c>
      <c r="DX103" s="1233" t="s">
        <v>1790</v>
      </c>
      <c r="DY103" s="1233" t="s">
        <v>1790</v>
      </c>
    </row>
    <row r="104" spans="2:129" ht="14.4" thickBot="1" x14ac:dyDescent="0.3">
      <c r="B104" s="1740"/>
      <c r="C104" s="1485" t="s">
        <v>2077</v>
      </c>
      <c r="D104" s="1425" t="s">
        <v>2078</v>
      </c>
      <c r="E104" s="1267" t="s">
        <v>814</v>
      </c>
      <c r="F104" s="1424" t="s">
        <v>1790</v>
      </c>
      <c r="G104" s="1424" t="s">
        <v>1790</v>
      </c>
      <c r="H104" s="1425" t="s">
        <v>84</v>
      </c>
      <c r="I104" s="1460" t="s">
        <v>1790</v>
      </c>
      <c r="J104" s="1461" t="s">
        <v>1790</v>
      </c>
      <c r="K104" s="1461" t="s">
        <v>1790</v>
      </c>
      <c r="L104" s="1461" t="s">
        <v>1790</v>
      </c>
      <c r="M104" s="1461" t="s">
        <v>1790</v>
      </c>
      <c r="N104" s="1489" t="s">
        <v>1790</v>
      </c>
      <c r="O104" s="1489">
        <v>2.0353640657150547</v>
      </c>
      <c r="P104" s="1489">
        <v>2.5419642143184493</v>
      </c>
      <c r="Q104" s="1489">
        <v>2.5500787217230263</v>
      </c>
      <c r="R104" s="1489">
        <v>2.5762102059468339</v>
      </c>
      <c r="S104" s="1489">
        <v>2.6084186681542398</v>
      </c>
      <c r="T104" s="1489">
        <v>2.6033915555426828</v>
      </c>
      <c r="U104" s="1489">
        <v>2.6328957400826205</v>
      </c>
      <c r="V104" s="1489">
        <v>2.6418495588602524</v>
      </c>
      <c r="W104" s="1489">
        <v>2.613449980869865</v>
      </c>
      <c r="X104" s="1489">
        <v>2.5456714645652383</v>
      </c>
      <c r="Y104" s="1489">
        <v>2.6827030065942639</v>
      </c>
      <c r="Z104" s="1489">
        <v>2.607371809364035</v>
      </c>
      <c r="AA104" s="1489">
        <v>2.5340966277446273</v>
      </c>
      <c r="AB104" s="1489">
        <v>2.4565688210046632</v>
      </c>
      <c r="AC104" s="1489">
        <v>2.3754750858727518</v>
      </c>
      <c r="AD104" s="1489">
        <v>2.2724848987163822</v>
      </c>
      <c r="AE104" s="1489">
        <v>2.2094676958397614</v>
      </c>
      <c r="AF104" s="1489">
        <v>2.148145830195836</v>
      </c>
      <c r="AG104" s="1489">
        <v>2.0829457638920621</v>
      </c>
      <c r="AH104" s="1489">
        <v>2.0143553108395249</v>
      </c>
      <c r="AI104" s="1489">
        <v>1.9528505857041982</v>
      </c>
      <c r="AJ104" s="1489">
        <v>1.8978252039549053</v>
      </c>
      <c r="AK104" s="1489">
        <v>1.8441876409413047</v>
      </c>
      <c r="AL104" s="1489">
        <v>1.7874611977268637</v>
      </c>
      <c r="AM104" s="1489">
        <v>1.7280890245057003</v>
      </c>
      <c r="AN104" s="1489">
        <v>1.6749423668788852</v>
      </c>
      <c r="AO104" s="1489">
        <v>1.6275935146805383</v>
      </c>
      <c r="AP104" s="1489">
        <v>1.5816909280538203</v>
      </c>
      <c r="AQ104" s="1489">
        <v>1.5333243333526589</v>
      </c>
      <c r="AR104" s="1489">
        <v>1.4827429429250332</v>
      </c>
      <c r="AS104" s="1489">
        <v>1.4443140145519517</v>
      </c>
      <c r="AT104" s="1489">
        <v>1.4102673187128469</v>
      </c>
      <c r="AU104" s="1489">
        <v>1.3768364241142463</v>
      </c>
      <c r="AV104" s="1489">
        <v>1.3407039578947861</v>
      </c>
      <c r="AW104" s="1489">
        <v>1.3022498461311645</v>
      </c>
      <c r="AX104" s="1489">
        <v>1.2679957666280151</v>
      </c>
      <c r="AY104" s="1489">
        <v>1.2376525850685514</v>
      </c>
      <c r="AZ104" s="1489">
        <v>1.2080860527914337</v>
      </c>
      <c r="BA104" s="1489">
        <v>1.1764875870840552</v>
      </c>
      <c r="BB104" s="1489">
        <v>1.1430636452177749</v>
      </c>
      <c r="BC104" s="1489">
        <v>1.1133446217955065</v>
      </c>
      <c r="BD104" s="1489">
        <v>1.0869959427276625</v>
      </c>
      <c r="BE104" s="1489">
        <v>1.0611912962378875</v>
      </c>
      <c r="BF104" s="1489">
        <v>1.033463290905406</v>
      </c>
      <c r="BG104" s="1489">
        <v>1.0039766349676154</v>
      </c>
      <c r="BH104" s="1489">
        <v>0.97751877034349721</v>
      </c>
      <c r="BI104" s="1489">
        <v>0.95394022422675973</v>
      </c>
      <c r="BJ104" s="1489">
        <v>0.93090592097617864</v>
      </c>
      <c r="BK104" s="1489">
        <v>0.90630421373582648</v>
      </c>
      <c r="BL104" s="1489">
        <v>0.880357635454316</v>
      </c>
      <c r="BM104" s="1489">
        <v>0.39316674994062162</v>
      </c>
      <c r="BN104" s="1489">
        <v>0.38171529120448705</v>
      </c>
      <c r="BO104" s="1489">
        <v>0.37059737010144378</v>
      </c>
      <c r="BP104" s="1489">
        <v>0.35980327194314926</v>
      </c>
      <c r="BQ104" s="1489">
        <v>0.34932356499334871</v>
      </c>
      <c r="BR104" s="1489">
        <v>0.33914909222655221</v>
      </c>
      <c r="BS104" s="1489">
        <v>0.32927096332674977</v>
      </c>
      <c r="BT104" s="1489">
        <v>0.31968054691917447</v>
      </c>
      <c r="BU104" s="1489">
        <v>0.31036946302832474</v>
      </c>
      <c r="BV104" s="1489">
        <v>0.30132957575565505</v>
      </c>
      <c r="BW104" s="1489">
        <v>0.29255298617053888</v>
      </c>
      <c r="BX104" s="1489">
        <v>0.2840320254082902</v>
      </c>
      <c r="BY104" s="1489">
        <v>0.27575924796921375</v>
      </c>
      <c r="BZ104" s="1489">
        <v>0.26772742521282888</v>
      </c>
      <c r="CA104" s="1489">
        <v>0.2599295390415815</v>
      </c>
      <c r="CB104" s="1489">
        <v>0.25235877576852572</v>
      </c>
      <c r="CC104" s="1489">
        <v>0.24500852016361721</v>
      </c>
      <c r="CD104" s="1489">
        <v>0.23787234967341478</v>
      </c>
      <c r="CE104" s="1489">
        <v>0.23094402880914056</v>
      </c>
      <c r="CF104" s="1489">
        <v>0.22421750369819471</v>
      </c>
      <c r="CG104" s="1489">
        <v>0.21768689679436382</v>
      </c>
      <c r="CH104" s="1489">
        <v>0.21134650174210076</v>
      </c>
      <c r="CI104" s="1489">
        <v>0.2051907783903891</v>
      </c>
      <c r="CJ104" s="1489">
        <v>0.1992143479518341</v>
      </c>
      <c r="CK104" s="1489">
        <v>0.19341198830275153</v>
      </c>
      <c r="CL104" s="1489">
        <v>0.18869462273439178</v>
      </c>
      <c r="CM104" s="1489">
        <v>0.18409231486282124</v>
      </c>
      <c r="CN104" s="1489">
        <v>0.1796022584027524</v>
      </c>
      <c r="CO104" s="1489">
        <v>0.17522171551488044</v>
      </c>
      <c r="CP104" s="1490">
        <v>0.17094801513646873</v>
      </c>
      <c r="CQ104" s="1488" t="s">
        <v>1790</v>
      </c>
      <c r="CR104" s="1488" t="s">
        <v>1790</v>
      </c>
      <c r="CS104" s="1488" t="s">
        <v>1790</v>
      </c>
      <c r="CT104" s="1488" t="s">
        <v>1790</v>
      </c>
      <c r="CU104" s="1488" t="s">
        <v>1790</v>
      </c>
      <c r="CV104" s="1488" t="s">
        <v>1790</v>
      </c>
      <c r="CW104" s="1488" t="s">
        <v>1790</v>
      </c>
      <c r="CX104" s="1488" t="s">
        <v>1790</v>
      </c>
      <c r="CY104" s="1488" t="s">
        <v>1790</v>
      </c>
      <c r="CZ104" s="1488" t="s">
        <v>1790</v>
      </c>
      <c r="DA104" s="1488" t="s">
        <v>1790</v>
      </c>
      <c r="DB104" s="1488" t="s">
        <v>1790</v>
      </c>
      <c r="DC104" s="1488" t="s">
        <v>1790</v>
      </c>
      <c r="DD104" s="1488" t="s">
        <v>1790</v>
      </c>
      <c r="DE104" s="1488" t="s">
        <v>1790</v>
      </c>
      <c r="DF104" s="1488" t="s">
        <v>1790</v>
      </c>
      <c r="DG104" s="1488" t="s">
        <v>1790</v>
      </c>
      <c r="DH104" s="1488" t="s">
        <v>1790</v>
      </c>
      <c r="DI104" s="1488" t="s">
        <v>1790</v>
      </c>
      <c r="DJ104" s="1488" t="s">
        <v>1790</v>
      </c>
      <c r="DK104" s="1488" t="s">
        <v>1790</v>
      </c>
      <c r="DL104" s="1488" t="s">
        <v>1790</v>
      </c>
      <c r="DM104" s="1488" t="s">
        <v>1790</v>
      </c>
      <c r="DN104" s="1488" t="s">
        <v>1790</v>
      </c>
      <c r="DO104" s="1488" t="s">
        <v>1790</v>
      </c>
      <c r="DP104" s="1488" t="s">
        <v>1790</v>
      </c>
      <c r="DQ104" s="1488" t="s">
        <v>1790</v>
      </c>
      <c r="DR104" s="1488" t="s">
        <v>1790</v>
      </c>
      <c r="DS104" s="1488" t="s">
        <v>1790</v>
      </c>
      <c r="DT104" s="1233" t="s">
        <v>1790</v>
      </c>
      <c r="DU104" s="1233" t="s">
        <v>1790</v>
      </c>
      <c r="DV104" s="1233" t="s">
        <v>1790</v>
      </c>
      <c r="DW104" s="1233" t="s">
        <v>1790</v>
      </c>
      <c r="DX104" s="1233" t="s">
        <v>1790</v>
      </c>
      <c r="DY104" s="1233" t="s">
        <v>1790</v>
      </c>
    </row>
    <row r="105" spans="2:129" ht="14.4" thickBot="1" x14ac:dyDescent="0.3">
      <c r="B105" s="1740"/>
      <c r="C105" s="1485" t="s">
        <v>2077</v>
      </c>
      <c r="D105" s="1425" t="s">
        <v>2078</v>
      </c>
      <c r="E105" s="1267" t="s">
        <v>815</v>
      </c>
      <c r="F105" s="1424" t="s">
        <v>1790</v>
      </c>
      <c r="G105" s="1424" t="s">
        <v>1790</v>
      </c>
      <c r="H105" s="1425" t="s">
        <v>84</v>
      </c>
      <c r="I105" s="1724">
        <f>IF(SUM(I104:CU104)&lt;&gt;0,SUM(I104:CU104),"")</f>
        <v>96.649490245319157</v>
      </c>
      <c r="J105" s="1725"/>
      <c r="K105" s="1725"/>
      <c r="L105" s="1725"/>
      <c r="M105" s="1726"/>
      <c r="N105" s="1489" t="s">
        <v>1790</v>
      </c>
      <c r="O105" s="1489" t="s">
        <v>1790</v>
      </c>
      <c r="P105" s="1489" t="s">
        <v>1790</v>
      </c>
      <c r="Q105" s="1489" t="s">
        <v>1790</v>
      </c>
      <c r="R105" s="1489" t="s">
        <v>1790</v>
      </c>
      <c r="S105" s="1489" t="s">
        <v>1790</v>
      </c>
      <c r="T105" s="1489" t="s">
        <v>1790</v>
      </c>
      <c r="U105" s="1489" t="s">
        <v>1790</v>
      </c>
      <c r="V105" s="1489" t="s">
        <v>1790</v>
      </c>
      <c r="W105" s="1489" t="s">
        <v>1790</v>
      </c>
      <c r="X105" s="1489" t="s">
        <v>1790</v>
      </c>
      <c r="Y105" s="1489" t="s">
        <v>1790</v>
      </c>
      <c r="Z105" s="1489" t="s">
        <v>1790</v>
      </c>
      <c r="AA105" s="1489" t="s">
        <v>1790</v>
      </c>
      <c r="AB105" s="1489" t="s">
        <v>1790</v>
      </c>
      <c r="AC105" s="1489" t="s">
        <v>1790</v>
      </c>
      <c r="AD105" s="1489" t="s">
        <v>1790</v>
      </c>
      <c r="AE105" s="1489" t="s">
        <v>1790</v>
      </c>
      <c r="AF105" s="1489" t="s">
        <v>1790</v>
      </c>
      <c r="AG105" s="1489" t="s">
        <v>1790</v>
      </c>
      <c r="AH105" s="1489" t="s">
        <v>1790</v>
      </c>
      <c r="AI105" s="1489" t="s">
        <v>1790</v>
      </c>
      <c r="AJ105" s="1489" t="s">
        <v>1790</v>
      </c>
      <c r="AK105" s="1489" t="s">
        <v>1790</v>
      </c>
      <c r="AL105" s="1489" t="s">
        <v>1790</v>
      </c>
      <c r="AM105" s="1489" t="s">
        <v>1790</v>
      </c>
      <c r="AN105" s="1489" t="s">
        <v>1790</v>
      </c>
      <c r="AO105" s="1489" t="s">
        <v>1790</v>
      </c>
      <c r="AP105" s="1489" t="s">
        <v>1790</v>
      </c>
      <c r="AQ105" s="1489" t="s">
        <v>1790</v>
      </c>
      <c r="AR105" s="1489" t="s">
        <v>1790</v>
      </c>
      <c r="AS105" s="1489" t="s">
        <v>1790</v>
      </c>
      <c r="AT105" s="1489" t="s">
        <v>1790</v>
      </c>
      <c r="AU105" s="1489" t="s">
        <v>1790</v>
      </c>
      <c r="AV105" s="1489" t="s">
        <v>1790</v>
      </c>
      <c r="AW105" s="1489" t="s">
        <v>1790</v>
      </c>
      <c r="AX105" s="1489" t="s">
        <v>1790</v>
      </c>
      <c r="AY105" s="1489" t="s">
        <v>1790</v>
      </c>
      <c r="AZ105" s="1489" t="s">
        <v>1790</v>
      </c>
      <c r="BA105" s="1489" t="s">
        <v>1790</v>
      </c>
      <c r="BB105" s="1489" t="s">
        <v>1790</v>
      </c>
      <c r="BC105" s="1489" t="s">
        <v>1790</v>
      </c>
      <c r="BD105" s="1489" t="s">
        <v>1790</v>
      </c>
      <c r="BE105" s="1489" t="s">
        <v>1790</v>
      </c>
      <c r="BF105" s="1489" t="s">
        <v>1790</v>
      </c>
      <c r="BG105" s="1489" t="s">
        <v>1790</v>
      </c>
      <c r="BH105" s="1489" t="s">
        <v>1790</v>
      </c>
      <c r="BI105" s="1489" t="s">
        <v>1790</v>
      </c>
      <c r="BJ105" s="1489" t="s">
        <v>1790</v>
      </c>
      <c r="BK105" s="1489" t="s">
        <v>1790</v>
      </c>
      <c r="BL105" s="1489" t="s">
        <v>1790</v>
      </c>
      <c r="BM105" s="1489" t="s">
        <v>1790</v>
      </c>
      <c r="BN105" s="1489" t="s">
        <v>1790</v>
      </c>
      <c r="BO105" s="1489" t="s">
        <v>1790</v>
      </c>
      <c r="BP105" s="1489" t="s">
        <v>1790</v>
      </c>
      <c r="BQ105" s="1489" t="s">
        <v>1790</v>
      </c>
      <c r="BR105" s="1489" t="s">
        <v>1790</v>
      </c>
      <c r="BS105" s="1489" t="s">
        <v>1790</v>
      </c>
      <c r="BT105" s="1489" t="s">
        <v>1790</v>
      </c>
      <c r="BU105" s="1489" t="s">
        <v>1790</v>
      </c>
      <c r="BV105" s="1489" t="s">
        <v>1790</v>
      </c>
      <c r="BW105" s="1489" t="s">
        <v>1790</v>
      </c>
      <c r="BX105" s="1489" t="s">
        <v>1790</v>
      </c>
      <c r="BY105" s="1489" t="s">
        <v>1790</v>
      </c>
      <c r="BZ105" s="1489" t="s">
        <v>1790</v>
      </c>
      <c r="CA105" s="1489" t="s">
        <v>1790</v>
      </c>
      <c r="CB105" s="1489" t="s">
        <v>1790</v>
      </c>
      <c r="CC105" s="1489" t="s">
        <v>1790</v>
      </c>
      <c r="CD105" s="1489" t="s">
        <v>1790</v>
      </c>
      <c r="CE105" s="1489" t="s">
        <v>1790</v>
      </c>
      <c r="CF105" s="1489" t="s">
        <v>1790</v>
      </c>
      <c r="CG105" s="1489" t="s">
        <v>1790</v>
      </c>
      <c r="CH105" s="1489" t="s">
        <v>1790</v>
      </c>
      <c r="CI105" s="1489" t="s">
        <v>1790</v>
      </c>
      <c r="CJ105" s="1489" t="s">
        <v>1790</v>
      </c>
      <c r="CK105" s="1489" t="s">
        <v>1790</v>
      </c>
      <c r="CL105" s="1489" t="s">
        <v>1790</v>
      </c>
      <c r="CM105" s="1489" t="s">
        <v>1790</v>
      </c>
      <c r="CN105" s="1489" t="s">
        <v>1790</v>
      </c>
      <c r="CO105" s="1489" t="s">
        <v>1790</v>
      </c>
      <c r="CP105" s="1490" t="s">
        <v>1790</v>
      </c>
      <c r="CQ105" s="1488" t="s">
        <v>1790</v>
      </c>
      <c r="CR105" s="1488" t="s">
        <v>1790</v>
      </c>
      <c r="CS105" s="1488" t="s">
        <v>1790</v>
      </c>
      <c r="CT105" s="1488" t="s">
        <v>1790</v>
      </c>
      <c r="CU105" s="1488" t="s">
        <v>1790</v>
      </c>
      <c r="CV105" s="1488" t="s">
        <v>1790</v>
      </c>
      <c r="CW105" s="1488" t="s">
        <v>1790</v>
      </c>
      <c r="CX105" s="1488" t="s">
        <v>1790</v>
      </c>
      <c r="CY105" s="1488" t="s">
        <v>1790</v>
      </c>
      <c r="CZ105" s="1488" t="s">
        <v>1790</v>
      </c>
      <c r="DA105" s="1488" t="s">
        <v>1790</v>
      </c>
      <c r="DB105" s="1488" t="s">
        <v>1790</v>
      </c>
      <c r="DC105" s="1488" t="s">
        <v>1790</v>
      </c>
      <c r="DD105" s="1488" t="s">
        <v>1790</v>
      </c>
      <c r="DE105" s="1488" t="s">
        <v>1790</v>
      </c>
      <c r="DF105" s="1488" t="s">
        <v>1790</v>
      </c>
      <c r="DG105" s="1488" t="s">
        <v>1790</v>
      </c>
      <c r="DH105" s="1488" t="s">
        <v>1790</v>
      </c>
      <c r="DI105" s="1488" t="s">
        <v>1790</v>
      </c>
      <c r="DJ105" s="1488" t="s">
        <v>1790</v>
      </c>
      <c r="DK105" s="1488" t="s">
        <v>1790</v>
      </c>
      <c r="DL105" s="1488" t="s">
        <v>1790</v>
      </c>
      <c r="DM105" s="1488" t="s">
        <v>1790</v>
      </c>
      <c r="DN105" s="1488" t="s">
        <v>1790</v>
      </c>
      <c r="DO105" s="1488" t="s">
        <v>1790</v>
      </c>
      <c r="DP105" s="1488" t="s">
        <v>1790</v>
      </c>
      <c r="DQ105" s="1488" t="s">
        <v>1790</v>
      </c>
      <c r="DR105" s="1488" t="s">
        <v>1790</v>
      </c>
      <c r="DS105" s="1488" t="s">
        <v>1790</v>
      </c>
      <c r="DT105" s="1233" t="s">
        <v>1790</v>
      </c>
      <c r="DU105" s="1233" t="s">
        <v>1790</v>
      </c>
      <c r="DV105" s="1233" t="s">
        <v>1790</v>
      </c>
      <c r="DW105" s="1233" t="s">
        <v>1790</v>
      </c>
      <c r="DX105" s="1233" t="s">
        <v>1790</v>
      </c>
      <c r="DY105" s="1233" t="s">
        <v>1790</v>
      </c>
    </row>
    <row r="106" spans="2:129" x14ac:dyDescent="0.25">
      <c r="B106" s="1740"/>
      <c r="C106" s="1485" t="s">
        <v>1594</v>
      </c>
      <c r="D106" s="1425" t="s">
        <v>1689</v>
      </c>
      <c r="E106" s="1267" t="s">
        <v>810</v>
      </c>
      <c r="F106" s="1424" t="s">
        <v>1790</v>
      </c>
      <c r="G106" s="1424" t="s">
        <v>1790</v>
      </c>
      <c r="H106" s="1425" t="s">
        <v>84</v>
      </c>
      <c r="I106" s="1460" t="s">
        <v>1790</v>
      </c>
      <c r="J106" s="1461" t="s">
        <v>1790</v>
      </c>
      <c r="K106" s="1461" t="s">
        <v>1790</v>
      </c>
      <c r="L106" s="1461" t="s">
        <v>1790</v>
      </c>
      <c r="M106" s="1461" t="s">
        <v>1790</v>
      </c>
      <c r="N106" s="1489" t="s">
        <v>1790</v>
      </c>
      <c r="O106" s="1489">
        <v>4.5265179066048296</v>
      </c>
      <c r="P106" s="1489">
        <v>4.1839494970414197</v>
      </c>
      <c r="Q106" s="1489">
        <v>3.8682455029585796</v>
      </c>
      <c r="R106" s="1489">
        <v>3.5766629481848708</v>
      </c>
      <c r="S106" s="1489">
        <v>3.3077675283863739</v>
      </c>
      <c r="T106" s="1489">
        <v>3.0597585111146643</v>
      </c>
      <c r="U106" s="1489">
        <v>2.8312015920358227</v>
      </c>
      <c r="V106" s="1489">
        <v>2.6198039780905162</v>
      </c>
      <c r="W106" s="1489">
        <v>2.4251154861666397</v>
      </c>
      <c r="X106" s="1489">
        <v>2.245251628818167</v>
      </c>
      <c r="Y106" s="1489">
        <v>2.6198086893091315</v>
      </c>
      <c r="Z106" s="1489">
        <v>2.4258737306292972</v>
      </c>
      <c r="AA106" s="1489">
        <v>2.2466642091995839</v>
      </c>
      <c r="AB106" s="1489">
        <v>2.0814968726883092</v>
      </c>
      <c r="AC106" s="1489">
        <v>1.9287850768902923</v>
      </c>
      <c r="AD106" s="1489">
        <v>1.7883768902398847</v>
      </c>
      <c r="AE106" s="1489">
        <v>1.6585188181073083</v>
      </c>
      <c r="AF106" s="1489">
        <v>1.5386839996801533</v>
      </c>
      <c r="AG106" s="1489">
        <v>1.4281789645170315</v>
      </c>
      <c r="AH106" s="1489">
        <v>1.3260106924276345</v>
      </c>
      <c r="AI106" s="1489">
        <v>1.7764274076915079</v>
      </c>
      <c r="AJ106" s="1489">
        <v>1.6483670632968173</v>
      </c>
      <c r="AK106" s="1489">
        <v>1.5303248635526945</v>
      </c>
      <c r="AL106" s="1489">
        <v>1.4211546736638412</v>
      </c>
      <c r="AM106" s="1489">
        <v>1.320792368710219</v>
      </c>
      <c r="AN106" s="1489">
        <v>1.1308889044930432</v>
      </c>
      <c r="AO106" s="1489">
        <v>1.0454798713217655</v>
      </c>
      <c r="AP106" s="1489">
        <v>0.96665411706380933</v>
      </c>
      <c r="AQ106" s="1489">
        <v>0.89348983421557637</v>
      </c>
      <c r="AR106" s="1489">
        <v>0.82604769280345425</v>
      </c>
      <c r="AS106" s="1489">
        <v>1.3060398367183752</v>
      </c>
      <c r="AT106" s="1489">
        <v>1.2077371195026387</v>
      </c>
      <c r="AU106" s="1489">
        <v>1.1159123278826164</v>
      </c>
      <c r="AV106" s="1489">
        <v>1.0324288011674396</v>
      </c>
      <c r="AW106" s="1489">
        <v>0.95416844549016455</v>
      </c>
      <c r="AX106" s="1489">
        <v>0.87518884377098982</v>
      </c>
      <c r="AY106" s="1489">
        <v>0.80989172019430666</v>
      </c>
      <c r="AZ106" s="1489">
        <v>0.74912301995042374</v>
      </c>
      <c r="BA106" s="1489">
        <v>0.69211753644250751</v>
      </c>
      <c r="BB106" s="1489">
        <v>0.640645183420678</v>
      </c>
      <c r="BC106" s="1489">
        <v>1.1364472211538461</v>
      </c>
      <c r="BD106" s="1489">
        <v>1.0508021768687028</v>
      </c>
      <c r="BE106" s="1489">
        <v>0.97195989146809525</v>
      </c>
      <c r="BF106" s="1489">
        <v>0.89830375739644952</v>
      </c>
      <c r="BG106" s="1489">
        <v>0.83198864417079788</v>
      </c>
      <c r="BH106" s="1489">
        <v>0.76177153008427934</v>
      </c>
      <c r="BI106" s="1489">
        <v>0.7046839268950903</v>
      </c>
      <c r="BJ106" s="1489">
        <v>0.65228365958339984</v>
      </c>
      <c r="BK106" s="1489">
        <v>0.60220726681065084</v>
      </c>
      <c r="BL106" s="1489">
        <v>0.55790837124580195</v>
      </c>
      <c r="BM106" s="1489">
        <v>1.0597169750583719</v>
      </c>
      <c r="BN106" s="1489">
        <v>0.9826206463377577</v>
      </c>
      <c r="BO106" s="1489">
        <v>0.90845146055893156</v>
      </c>
      <c r="BP106" s="1489">
        <v>0.83934777703502306</v>
      </c>
      <c r="BQ106" s="1489">
        <v>0.77688916267391639</v>
      </c>
      <c r="BR106" s="1489">
        <v>0.71116211422517184</v>
      </c>
      <c r="BS106" s="1489">
        <v>0.65404204341116257</v>
      </c>
      <c r="BT106" s="1489">
        <v>0.6048759104217174</v>
      </c>
      <c r="BU106" s="1489">
        <v>0.5611781140052774</v>
      </c>
      <c r="BV106" s="1489">
        <v>0.51987692182688305</v>
      </c>
      <c r="BW106" s="1489">
        <v>1.0220140766032304</v>
      </c>
      <c r="BX106" s="1489">
        <v>0.94917853212058212</v>
      </c>
      <c r="BY106" s="1489">
        <v>0.88203827512793853</v>
      </c>
      <c r="BZ106" s="1489">
        <v>0.82197866563249633</v>
      </c>
      <c r="CA106" s="1489">
        <v>0.75690117697377246</v>
      </c>
      <c r="CB106" s="1489">
        <v>0.68759666466967839</v>
      </c>
      <c r="CC106" s="1489">
        <v>0.63172599542219732</v>
      </c>
      <c r="CD106" s="1489">
        <v>0.57966127156964653</v>
      </c>
      <c r="CE106" s="1489">
        <v>0.53293346851111456</v>
      </c>
      <c r="CF106" s="1489">
        <v>0.48773822486806329</v>
      </c>
      <c r="CG106" s="1489">
        <v>0.97164235533343979</v>
      </c>
      <c r="CH106" s="1489">
        <v>0.88860503336798313</v>
      </c>
      <c r="CI106" s="1489">
        <v>0.81490136833519911</v>
      </c>
      <c r="CJ106" s="1489">
        <v>0.74264478027346859</v>
      </c>
      <c r="CK106" s="1489">
        <v>0.679608675203902</v>
      </c>
      <c r="CL106" s="1489" t="s">
        <v>1790</v>
      </c>
      <c r="CM106" s="1489" t="s">
        <v>1790</v>
      </c>
      <c r="CN106" s="1489" t="s">
        <v>1790</v>
      </c>
      <c r="CO106" s="1489" t="s">
        <v>1790</v>
      </c>
      <c r="CP106" s="1490" t="s">
        <v>1790</v>
      </c>
      <c r="CQ106" s="1488" t="s">
        <v>1790</v>
      </c>
      <c r="CR106" s="1488" t="s">
        <v>1790</v>
      </c>
      <c r="CS106" s="1488" t="s">
        <v>1790</v>
      </c>
      <c r="CT106" s="1488" t="s">
        <v>1790</v>
      </c>
      <c r="CU106" s="1488" t="s">
        <v>1790</v>
      </c>
      <c r="CV106" s="1488" t="s">
        <v>1790</v>
      </c>
      <c r="CW106" s="1488" t="s">
        <v>1790</v>
      </c>
      <c r="CX106" s="1488" t="s">
        <v>1790</v>
      </c>
      <c r="CY106" s="1488" t="s">
        <v>1790</v>
      </c>
      <c r="CZ106" s="1488" t="s">
        <v>1790</v>
      </c>
      <c r="DA106" s="1488" t="s">
        <v>1790</v>
      </c>
      <c r="DB106" s="1488" t="s">
        <v>1790</v>
      </c>
      <c r="DC106" s="1488" t="s">
        <v>1790</v>
      </c>
      <c r="DD106" s="1488" t="s">
        <v>1790</v>
      </c>
      <c r="DE106" s="1488" t="s">
        <v>1790</v>
      </c>
      <c r="DF106" s="1488" t="s">
        <v>1790</v>
      </c>
      <c r="DG106" s="1488" t="s">
        <v>1790</v>
      </c>
      <c r="DH106" s="1488" t="s">
        <v>1790</v>
      </c>
      <c r="DI106" s="1488" t="s">
        <v>1790</v>
      </c>
      <c r="DJ106" s="1488" t="s">
        <v>1790</v>
      </c>
      <c r="DK106" s="1488" t="s">
        <v>1790</v>
      </c>
      <c r="DL106" s="1488" t="s">
        <v>1790</v>
      </c>
      <c r="DM106" s="1488" t="s">
        <v>1790</v>
      </c>
      <c r="DN106" s="1488" t="s">
        <v>1790</v>
      </c>
      <c r="DO106" s="1488" t="s">
        <v>1790</v>
      </c>
      <c r="DP106" s="1488" t="s">
        <v>1790</v>
      </c>
      <c r="DQ106" s="1488" t="s">
        <v>1790</v>
      </c>
      <c r="DR106" s="1488" t="s">
        <v>1790</v>
      </c>
      <c r="DS106" s="1488" t="s">
        <v>1790</v>
      </c>
      <c r="DT106" s="1233" t="s">
        <v>1790</v>
      </c>
      <c r="DU106" s="1233" t="s">
        <v>1790</v>
      </c>
      <c r="DV106" s="1233" t="s">
        <v>1790</v>
      </c>
      <c r="DW106" s="1233" t="s">
        <v>1790</v>
      </c>
      <c r="DX106" s="1233" t="s">
        <v>1790</v>
      </c>
      <c r="DY106" s="1233" t="s">
        <v>1790</v>
      </c>
    </row>
    <row r="107" spans="2:129" x14ac:dyDescent="0.25">
      <c r="B107" s="1740"/>
      <c r="C107" s="1485" t="s">
        <v>1594</v>
      </c>
      <c r="D107" s="1425" t="s">
        <v>1689</v>
      </c>
      <c r="E107" s="1267" t="s">
        <v>807</v>
      </c>
      <c r="F107" s="1424" t="s">
        <v>1790</v>
      </c>
      <c r="G107" s="1424" t="s">
        <v>1790</v>
      </c>
      <c r="H107" s="1425" t="s">
        <v>84</v>
      </c>
      <c r="I107" s="1460" t="s">
        <v>1790</v>
      </c>
      <c r="J107" s="1461" t="s">
        <v>1790</v>
      </c>
      <c r="K107" s="1461" t="s">
        <v>1790</v>
      </c>
      <c r="L107" s="1461" t="s">
        <v>1790</v>
      </c>
      <c r="M107" s="1461" t="s">
        <v>1790</v>
      </c>
      <c r="N107" s="1489" t="s">
        <v>1790</v>
      </c>
      <c r="O107" s="1489">
        <v>2.6173436750359984E-2</v>
      </c>
      <c r="P107" s="1489">
        <v>2.6173436750359921E-2</v>
      </c>
      <c r="Q107" s="1489">
        <v>2.6173436750359682E-2</v>
      </c>
      <c r="R107" s="1489">
        <v>2.617343675035988E-2</v>
      </c>
      <c r="S107" s="1489">
        <v>2.6173436750359873E-2</v>
      </c>
      <c r="T107" s="1489">
        <v>2.617343675035998E-2</v>
      </c>
      <c r="U107" s="1489">
        <v>2.6173436750359717E-2</v>
      </c>
      <c r="V107" s="1489">
        <v>2.6173436750359762E-2</v>
      </c>
      <c r="W107" s="1489">
        <v>2.6173436750359713E-2</v>
      </c>
      <c r="X107" s="1489">
        <v>2.6173436750359796E-2</v>
      </c>
      <c r="Y107" s="1489">
        <v>2.6173436750359717E-2</v>
      </c>
      <c r="Z107" s="1489">
        <v>2.6173436750359845E-2</v>
      </c>
      <c r="AA107" s="1489">
        <v>2.6173436750359859E-2</v>
      </c>
      <c r="AB107" s="1489">
        <v>2.617343675035971E-2</v>
      </c>
      <c r="AC107" s="1489">
        <v>2.6173436750359717E-2</v>
      </c>
      <c r="AD107" s="1489">
        <v>2.6173436750359831E-2</v>
      </c>
      <c r="AE107" s="1489">
        <v>2.6173436750359762E-2</v>
      </c>
      <c r="AF107" s="1489">
        <v>2.6173436750359779E-2</v>
      </c>
      <c r="AG107" s="1489">
        <v>2.6173436750359772E-2</v>
      </c>
      <c r="AH107" s="1489">
        <v>2.6173436750359796E-2</v>
      </c>
      <c r="AI107" s="1489">
        <v>2.617343675035989E-2</v>
      </c>
      <c r="AJ107" s="1489">
        <v>2.617343675035981E-2</v>
      </c>
      <c r="AK107" s="1489">
        <v>2.6173436750359762E-2</v>
      </c>
      <c r="AL107" s="1489">
        <v>2.6173436750359748E-2</v>
      </c>
      <c r="AM107" s="1489">
        <v>2.6173436750359772E-2</v>
      </c>
      <c r="AN107" s="1489">
        <v>2.6173436750359876E-2</v>
      </c>
      <c r="AO107" s="1489">
        <v>2.6173436750359786E-2</v>
      </c>
      <c r="AP107" s="1489">
        <v>2.6173436750359817E-2</v>
      </c>
      <c r="AQ107" s="1489">
        <v>2.617343675035979E-2</v>
      </c>
      <c r="AR107" s="1489">
        <v>2.6173436750359845E-2</v>
      </c>
      <c r="AS107" s="1489">
        <v>2.617343675035989E-2</v>
      </c>
      <c r="AT107" s="1489">
        <v>2.6173436750359793E-2</v>
      </c>
      <c r="AU107" s="1489">
        <v>2.6173436750359835E-2</v>
      </c>
      <c r="AV107" s="1489">
        <v>2.6173436750359835E-2</v>
      </c>
      <c r="AW107" s="1489">
        <v>2.6173436750359835E-2</v>
      </c>
      <c r="AX107" s="1489">
        <v>2.6173436750359779E-2</v>
      </c>
      <c r="AY107" s="1489">
        <v>2.6173436750359828E-2</v>
      </c>
      <c r="AZ107" s="1489">
        <v>2.6173436750359831E-2</v>
      </c>
      <c r="BA107" s="1489">
        <v>2.6173436750359842E-2</v>
      </c>
      <c r="BB107" s="1489">
        <v>2.6173436750359803E-2</v>
      </c>
      <c r="BC107" s="1489">
        <v>2.6173436750359807E-2</v>
      </c>
      <c r="BD107" s="1489">
        <v>2.6173436750359772E-2</v>
      </c>
      <c r="BE107" s="1489">
        <v>2.6173436750359817E-2</v>
      </c>
      <c r="BF107" s="1489">
        <v>2.6173436750359852E-2</v>
      </c>
      <c r="BG107" s="1489">
        <v>2.6173436750359842E-2</v>
      </c>
      <c r="BH107" s="1489">
        <v>2.6173436750359862E-2</v>
      </c>
      <c r="BI107" s="1489">
        <v>2.6173436750359845E-2</v>
      </c>
      <c r="BJ107" s="1489">
        <v>2.617343675035979E-2</v>
      </c>
      <c r="BK107" s="1489">
        <v>2.6173436750359838E-2</v>
      </c>
      <c r="BL107" s="1489">
        <v>2.6173436750359835E-2</v>
      </c>
      <c r="BM107" s="1489">
        <v>2.6173436750359855E-2</v>
      </c>
      <c r="BN107" s="1489">
        <v>2.6173436750359796E-2</v>
      </c>
      <c r="BO107" s="1489">
        <v>2.61734367503598E-2</v>
      </c>
      <c r="BP107" s="1489">
        <v>2.6173436750359855E-2</v>
      </c>
      <c r="BQ107" s="1489">
        <v>2.6173436750359838E-2</v>
      </c>
      <c r="BR107" s="1489">
        <v>2.6173436750359831E-2</v>
      </c>
      <c r="BS107" s="1489">
        <v>2.6173436750359807E-2</v>
      </c>
      <c r="BT107" s="1489">
        <v>2.6173436750359803E-2</v>
      </c>
      <c r="BU107" s="1489">
        <v>2.6173436750359831E-2</v>
      </c>
      <c r="BV107" s="1489">
        <v>2.6173436750359817E-2</v>
      </c>
      <c r="BW107" s="1489">
        <v>2.6173436750359786E-2</v>
      </c>
      <c r="BX107" s="1489">
        <v>2.6173436750359828E-2</v>
      </c>
      <c r="BY107" s="1489">
        <v>2.6173436750359866E-2</v>
      </c>
      <c r="BZ107" s="1489">
        <v>2.6173436750359838E-2</v>
      </c>
      <c r="CA107" s="1489">
        <v>2.6173436750359845E-2</v>
      </c>
      <c r="CB107" s="1489">
        <v>2.6173436750359859E-2</v>
      </c>
      <c r="CC107" s="1489">
        <v>2.6173436750359848E-2</v>
      </c>
      <c r="CD107" s="1489">
        <v>2.6173436750359845E-2</v>
      </c>
      <c r="CE107" s="1489">
        <v>2.61734367503598E-2</v>
      </c>
      <c r="CF107" s="1489">
        <v>2.6173436750359807E-2</v>
      </c>
      <c r="CG107" s="1489">
        <v>2.6173436750359842E-2</v>
      </c>
      <c r="CH107" s="1489">
        <v>2.6173436750359814E-2</v>
      </c>
      <c r="CI107" s="1489">
        <v>2.6173436750359793E-2</v>
      </c>
      <c r="CJ107" s="1489">
        <v>2.6173436750359866E-2</v>
      </c>
      <c r="CK107" s="1489">
        <v>2.61734367503598E-2</v>
      </c>
      <c r="CL107" s="1489" t="s">
        <v>1790</v>
      </c>
      <c r="CM107" s="1489" t="s">
        <v>1790</v>
      </c>
      <c r="CN107" s="1489" t="s">
        <v>1790</v>
      </c>
      <c r="CO107" s="1489" t="s">
        <v>1790</v>
      </c>
      <c r="CP107" s="1490" t="s">
        <v>1790</v>
      </c>
      <c r="CQ107" s="1488" t="s">
        <v>1790</v>
      </c>
      <c r="CR107" s="1488" t="s">
        <v>1790</v>
      </c>
      <c r="CS107" s="1488" t="s">
        <v>1790</v>
      </c>
      <c r="CT107" s="1488" t="s">
        <v>1790</v>
      </c>
      <c r="CU107" s="1488" t="s">
        <v>1790</v>
      </c>
      <c r="CV107" s="1488" t="s">
        <v>1790</v>
      </c>
      <c r="CW107" s="1488" t="s">
        <v>1790</v>
      </c>
      <c r="CX107" s="1488" t="s">
        <v>1790</v>
      </c>
      <c r="CY107" s="1488" t="s">
        <v>1790</v>
      </c>
      <c r="CZ107" s="1488" t="s">
        <v>1790</v>
      </c>
      <c r="DA107" s="1488" t="s">
        <v>1790</v>
      </c>
      <c r="DB107" s="1488" t="s">
        <v>1790</v>
      </c>
      <c r="DC107" s="1488" t="s">
        <v>1790</v>
      </c>
      <c r="DD107" s="1488" t="s">
        <v>1790</v>
      </c>
      <c r="DE107" s="1488" t="s">
        <v>1790</v>
      </c>
      <c r="DF107" s="1488" t="s">
        <v>1790</v>
      </c>
      <c r="DG107" s="1488" t="s">
        <v>1790</v>
      </c>
      <c r="DH107" s="1488" t="s">
        <v>1790</v>
      </c>
      <c r="DI107" s="1488" t="s">
        <v>1790</v>
      </c>
      <c r="DJ107" s="1488" t="s">
        <v>1790</v>
      </c>
      <c r="DK107" s="1488" t="s">
        <v>1790</v>
      </c>
      <c r="DL107" s="1488" t="s">
        <v>1790</v>
      </c>
      <c r="DM107" s="1488" t="s">
        <v>1790</v>
      </c>
      <c r="DN107" s="1488" t="s">
        <v>1790</v>
      </c>
      <c r="DO107" s="1488" t="s">
        <v>1790</v>
      </c>
      <c r="DP107" s="1488" t="s">
        <v>1790</v>
      </c>
      <c r="DQ107" s="1488" t="s">
        <v>1790</v>
      </c>
      <c r="DR107" s="1488" t="s">
        <v>1790</v>
      </c>
      <c r="DS107" s="1488" t="s">
        <v>1790</v>
      </c>
      <c r="DT107" s="1233" t="s">
        <v>1790</v>
      </c>
      <c r="DU107" s="1233" t="s">
        <v>1790</v>
      </c>
      <c r="DV107" s="1233" t="s">
        <v>1790</v>
      </c>
      <c r="DW107" s="1233" t="s">
        <v>1790</v>
      </c>
      <c r="DX107" s="1233" t="s">
        <v>1790</v>
      </c>
      <c r="DY107" s="1233" t="s">
        <v>1790</v>
      </c>
    </row>
    <row r="108" spans="2:129" x14ac:dyDescent="0.25">
      <c r="B108" s="1740"/>
      <c r="C108" s="1485" t="s">
        <v>1594</v>
      </c>
      <c r="D108" s="1425" t="s">
        <v>1689</v>
      </c>
      <c r="E108" s="1267" t="s">
        <v>808</v>
      </c>
      <c r="F108" s="1424" t="s">
        <v>1790</v>
      </c>
      <c r="G108" s="1424" t="s">
        <v>1790</v>
      </c>
      <c r="H108" s="1425" t="s">
        <v>84</v>
      </c>
      <c r="I108" s="1460" t="s">
        <v>1790</v>
      </c>
      <c r="J108" s="1461" t="s">
        <v>1790</v>
      </c>
      <c r="K108" s="1461" t="s">
        <v>1790</v>
      </c>
      <c r="L108" s="1461" t="s">
        <v>1790</v>
      </c>
      <c r="M108" s="1461" t="s">
        <v>1790</v>
      </c>
      <c r="N108" s="1489" t="s">
        <v>1790</v>
      </c>
      <c r="O108" s="1489">
        <v>7.0387353447705095E-2</v>
      </c>
      <c r="P108" s="1489">
        <v>0.20583512157440428</v>
      </c>
      <c r="Q108" s="1489">
        <v>0.33104675382440424</v>
      </c>
      <c r="R108" s="1489">
        <v>0.44681508023968486</v>
      </c>
      <c r="S108" s="1489">
        <v>0.55386797415036781</v>
      </c>
      <c r="T108" s="1489">
        <v>0.65288300406460897</v>
      </c>
      <c r="U108" s="1489">
        <v>0.74448743366859893</v>
      </c>
      <c r="V108" s="1489">
        <v>0.82925057028406346</v>
      </c>
      <c r="W108" s="1489">
        <v>0.90769906795326227</v>
      </c>
      <c r="X108" s="1489">
        <v>0.98032327659127616</v>
      </c>
      <c r="Y108" s="1489">
        <v>1.0559749645381555</v>
      </c>
      <c r="Z108" s="1489">
        <v>1.1344353261681981</v>
      </c>
      <c r="AA108" s="1489">
        <v>1.2070932911325372</v>
      </c>
      <c r="AB108" s="1489">
        <v>1.274396195955894</v>
      </c>
      <c r="AC108" s="1489">
        <v>1.3367560802718412</v>
      </c>
      <c r="AD108" s="1489">
        <v>1.3945579488607154</v>
      </c>
      <c r="AE108" s="1489">
        <v>1.4481571771255142</v>
      </c>
      <c r="AF108" s="1489">
        <v>1.4978736809421094</v>
      </c>
      <c r="AG108" s="1489">
        <v>1.5440084000353755</v>
      </c>
      <c r="AH108" s="1489">
        <v>1.5868360492008653</v>
      </c>
      <c r="AI108" s="1489">
        <v>1.6350789616577175</v>
      </c>
      <c r="AJ108" s="1489">
        <v>1.6883345156815865</v>
      </c>
      <c r="AK108" s="1489">
        <v>1.7377631751440961</v>
      </c>
      <c r="AL108" s="1489">
        <v>1.7836586819478133</v>
      </c>
      <c r="AM108" s="1489">
        <v>1.82629595845673</v>
      </c>
      <c r="AN108" s="1489">
        <v>1.8644196022550408</v>
      </c>
      <c r="AO108" s="1489">
        <v>1.8982621367189609</v>
      </c>
      <c r="AP108" s="1489">
        <v>1.9295508202383567</v>
      </c>
      <c r="AQ108" s="1489">
        <v>1.9584760586807513</v>
      </c>
      <c r="AR108" s="1489">
        <v>1.9852148672258971</v>
      </c>
      <c r="AS108" s="1489">
        <v>2.0183688283099617</v>
      </c>
      <c r="AT108" s="1489">
        <v>2.0574580599791981</v>
      </c>
      <c r="AU108" s="1489">
        <v>2.0935908088860389</v>
      </c>
      <c r="AV108" s="1489">
        <v>2.1269975134427672</v>
      </c>
      <c r="AW108" s="1489">
        <v>2.1578891006282932</v>
      </c>
      <c r="AX108" s="1489">
        <v>2.186335606476304</v>
      </c>
      <c r="AY108" s="1489">
        <v>2.2125386092459647</v>
      </c>
      <c r="AZ108" s="1489">
        <v>2.2367812884552154</v>
      </c>
      <c r="BA108" s="1489">
        <v>2.2591925791071255</v>
      </c>
      <c r="BB108" s="1489">
        <v>2.2799170394009978</v>
      </c>
      <c r="BC108" s="1489">
        <v>2.3075508262921312</v>
      </c>
      <c r="BD108" s="1489">
        <v>2.3415625544313823</v>
      </c>
      <c r="BE108" s="1489">
        <v>2.3730165045940197</v>
      </c>
      <c r="BF108" s="1489">
        <v>2.4020991043338631</v>
      </c>
      <c r="BG108" s="1489">
        <v>2.4290051511782331</v>
      </c>
      <c r="BH108" s="1489">
        <v>2.4537881218878996</v>
      </c>
      <c r="BI108" s="1489">
        <v>2.4765915042439288</v>
      </c>
      <c r="BJ108" s="1489">
        <v>2.4976923502136694</v>
      </c>
      <c r="BK108" s="1489">
        <v>2.5171996841190976</v>
      </c>
      <c r="BL108" s="1489">
        <v>2.535239482290875</v>
      </c>
      <c r="BM108" s="1489">
        <v>2.5603935564259048</v>
      </c>
      <c r="BN108" s="1489">
        <v>2.5921519064386151</v>
      </c>
      <c r="BO108" s="1489">
        <v>2.6215580777008589</v>
      </c>
      <c r="BP108" s="1489">
        <v>2.6487363558454446</v>
      </c>
      <c r="BQ108" s="1489">
        <v>2.6738688402579194</v>
      </c>
      <c r="BR108" s="1489">
        <v>2.6970080376137</v>
      </c>
      <c r="BS108" s="1489">
        <v>2.7182369622649452</v>
      </c>
      <c r="BT108" s="1489">
        <v>2.7378131364470466</v>
      </c>
      <c r="BU108" s="1489">
        <v>2.7559452765268859</v>
      </c>
      <c r="BV108" s="1489">
        <v>2.7727556823340764</v>
      </c>
      <c r="BW108" s="1489">
        <v>2.7967320873596648</v>
      </c>
      <c r="BX108" s="1489">
        <v>2.8273841324253204</v>
      </c>
      <c r="BY108" s="1489">
        <v>2.8558595537780351</v>
      </c>
      <c r="BZ108" s="1489">
        <v>2.8823570172068598</v>
      </c>
      <c r="CA108" s="1489">
        <v>2.906908598759387</v>
      </c>
      <c r="CB108" s="1489">
        <v>2.9293705401969432</v>
      </c>
      <c r="CC108" s="1489">
        <v>2.9498860075613718</v>
      </c>
      <c r="CD108" s="1489">
        <v>2.9687230795630946</v>
      </c>
      <c r="CE108" s="1489">
        <v>2.9860239277713503</v>
      </c>
      <c r="CF108" s="1489">
        <v>3.0018953726033963</v>
      </c>
      <c r="CG108" s="1489">
        <v>3.0245887406255298</v>
      </c>
      <c r="CH108" s="1489">
        <v>3.0535155875198368</v>
      </c>
      <c r="CI108" s="1489">
        <v>3.080005112066321</v>
      </c>
      <c r="CJ108" s="1489">
        <v>3.1042249546771861</v>
      </c>
      <c r="CK108" s="1489">
        <v>3.1263409959098589</v>
      </c>
      <c r="CL108" s="1489">
        <v>3.13690891080928</v>
      </c>
      <c r="CM108" s="1489">
        <v>3.13690891080928</v>
      </c>
      <c r="CN108" s="1489">
        <v>3.13690891080928</v>
      </c>
      <c r="CO108" s="1489">
        <v>3.13690891080928</v>
      </c>
      <c r="CP108" s="1490">
        <v>3.13690891080928</v>
      </c>
      <c r="CQ108" s="1488" t="s">
        <v>1790</v>
      </c>
      <c r="CR108" s="1488" t="s">
        <v>1790</v>
      </c>
      <c r="CS108" s="1488" t="s">
        <v>1790</v>
      </c>
      <c r="CT108" s="1488" t="s">
        <v>1790</v>
      </c>
      <c r="CU108" s="1488" t="s">
        <v>1790</v>
      </c>
      <c r="CV108" s="1488" t="s">
        <v>1790</v>
      </c>
      <c r="CW108" s="1488" t="s">
        <v>1790</v>
      </c>
      <c r="CX108" s="1488" t="s">
        <v>1790</v>
      </c>
      <c r="CY108" s="1488" t="s">
        <v>1790</v>
      </c>
      <c r="CZ108" s="1488" t="s">
        <v>1790</v>
      </c>
      <c r="DA108" s="1488" t="s">
        <v>1790</v>
      </c>
      <c r="DB108" s="1488" t="s">
        <v>1790</v>
      </c>
      <c r="DC108" s="1488" t="s">
        <v>1790</v>
      </c>
      <c r="DD108" s="1488" t="s">
        <v>1790</v>
      </c>
      <c r="DE108" s="1488" t="s">
        <v>1790</v>
      </c>
      <c r="DF108" s="1488" t="s">
        <v>1790</v>
      </c>
      <c r="DG108" s="1488" t="s">
        <v>1790</v>
      </c>
      <c r="DH108" s="1488" t="s">
        <v>1790</v>
      </c>
      <c r="DI108" s="1488" t="s">
        <v>1790</v>
      </c>
      <c r="DJ108" s="1488" t="s">
        <v>1790</v>
      </c>
      <c r="DK108" s="1488" t="s">
        <v>1790</v>
      </c>
      <c r="DL108" s="1488" t="s">
        <v>1790</v>
      </c>
      <c r="DM108" s="1488" t="s">
        <v>1790</v>
      </c>
      <c r="DN108" s="1488" t="s">
        <v>1790</v>
      </c>
      <c r="DO108" s="1488" t="s">
        <v>1790</v>
      </c>
      <c r="DP108" s="1488" t="s">
        <v>1790</v>
      </c>
      <c r="DQ108" s="1488" t="s">
        <v>1790</v>
      </c>
      <c r="DR108" s="1488" t="s">
        <v>1790</v>
      </c>
      <c r="DS108" s="1488" t="s">
        <v>1790</v>
      </c>
      <c r="DT108" s="1233" t="s">
        <v>1790</v>
      </c>
      <c r="DU108" s="1233" t="s">
        <v>1790</v>
      </c>
      <c r="DV108" s="1233" t="s">
        <v>1790</v>
      </c>
      <c r="DW108" s="1233" t="s">
        <v>1790</v>
      </c>
      <c r="DX108" s="1233" t="s">
        <v>1790</v>
      </c>
      <c r="DY108" s="1233" t="s">
        <v>1790</v>
      </c>
    </row>
    <row r="109" spans="2:129" x14ac:dyDescent="0.25">
      <c r="B109" s="1740"/>
      <c r="C109" s="1485" t="s">
        <v>1594</v>
      </c>
      <c r="D109" s="1425" t="s">
        <v>1689</v>
      </c>
      <c r="E109" s="1267" t="s">
        <v>826</v>
      </c>
      <c r="F109" s="1424" t="s">
        <v>1790</v>
      </c>
      <c r="G109" s="1424" t="s">
        <v>1790</v>
      </c>
      <c r="H109" s="1425" t="s">
        <v>84</v>
      </c>
      <c r="I109" s="1460" t="s">
        <v>1790</v>
      </c>
      <c r="J109" s="1461" t="s">
        <v>1790</v>
      </c>
      <c r="K109" s="1461" t="s">
        <v>1790</v>
      </c>
      <c r="L109" s="1461" t="s">
        <v>1790</v>
      </c>
      <c r="M109" s="1461" t="s">
        <v>1790</v>
      </c>
      <c r="N109" s="1489" t="s">
        <v>1790</v>
      </c>
      <c r="O109" s="1489">
        <v>3.5000000000000003E-2</v>
      </c>
      <c r="P109" s="1489">
        <v>3.5000000000000003E-2</v>
      </c>
      <c r="Q109" s="1489">
        <v>3.5000000000000003E-2</v>
      </c>
      <c r="R109" s="1489">
        <v>3.5000000000000003E-2</v>
      </c>
      <c r="S109" s="1489">
        <v>3.5000000000000003E-2</v>
      </c>
      <c r="T109" s="1489">
        <v>3.5000000000000003E-2</v>
      </c>
      <c r="U109" s="1489">
        <v>3.5000000000000003E-2</v>
      </c>
      <c r="V109" s="1489">
        <v>3.5000000000000003E-2</v>
      </c>
      <c r="W109" s="1489">
        <v>3.5000000000000003E-2</v>
      </c>
      <c r="X109" s="1489">
        <v>3.5000000000000003E-2</v>
      </c>
      <c r="Y109" s="1489">
        <v>3.5000000000000003E-2</v>
      </c>
      <c r="Z109" s="1489">
        <v>3.5000000000000003E-2</v>
      </c>
      <c r="AA109" s="1489">
        <v>3.5000000000000003E-2</v>
      </c>
      <c r="AB109" s="1489">
        <v>3.5000000000000003E-2</v>
      </c>
      <c r="AC109" s="1489">
        <v>3.5000000000000003E-2</v>
      </c>
      <c r="AD109" s="1489">
        <v>3.5000000000000003E-2</v>
      </c>
      <c r="AE109" s="1489">
        <v>3.5000000000000003E-2</v>
      </c>
      <c r="AF109" s="1489">
        <v>3.5000000000000003E-2</v>
      </c>
      <c r="AG109" s="1489">
        <v>3.5000000000000003E-2</v>
      </c>
      <c r="AH109" s="1489">
        <v>3.5000000000000003E-2</v>
      </c>
      <c r="AI109" s="1489">
        <v>3.5000000000000003E-2</v>
      </c>
      <c r="AJ109" s="1489">
        <v>3.5000000000000003E-2</v>
      </c>
      <c r="AK109" s="1489">
        <v>3.5000000000000003E-2</v>
      </c>
      <c r="AL109" s="1489">
        <v>3.5000000000000003E-2</v>
      </c>
      <c r="AM109" s="1489">
        <v>3.5000000000000003E-2</v>
      </c>
      <c r="AN109" s="1489">
        <v>3.5000000000000003E-2</v>
      </c>
      <c r="AO109" s="1489">
        <v>3.5000000000000003E-2</v>
      </c>
      <c r="AP109" s="1489">
        <v>3.5000000000000003E-2</v>
      </c>
      <c r="AQ109" s="1489">
        <v>3.5000000000000003E-2</v>
      </c>
      <c r="AR109" s="1489">
        <v>3.5000000000000003E-2</v>
      </c>
      <c r="AS109" s="1489">
        <v>0.03</v>
      </c>
      <c r="AT109" s="1489">
        <v>0.03</v>
      </c>
      <c r="AU109" s="1489">
        <v>0.03</v>
      </c>
      <c r="AV109" s="1489">
        <v>0.03</v>
      </c>
      <c r="AW109" s="1489">
        <v>0.03</v>
      </c>
      <c r="AX109" s="1489">
        <v>0.03</v>
      </c>
      <c r="AY109" s="1489">
        <v>0.03</v>
      </c>
      <c r="AZ109" s="1489">
        <v>0.03</v>
      </c>
      <c r="BA109" s="1489">
        <v>0.03</v>
      </c>
      <c r="BB109" s="1489">
        <v>0.03</v>
      </c>
      <c r="BC109" s="1489">
        <v>0.03</v>
      </c>
      <c r="BD109" s="1489">
        <v>0.03</v>
      </c>
      <c r="BE109" s="1489">
        <v>0.03</v>
      </c>
      <c r="BF109" s="1489">
        <v>0.03</v>
      </c>
      <c r="BG109" s="1489">
        <v>0.03</v>
      </c>
      <c r="BH109" s="1489">
        <v>0.03</v>
      </c>
      <c r="BI109" s="1489">
        <v>0.03</v>
      </c>
      <c r="BJ109" s="1489">
        <v>0.03</v>
      </c>
      <c r="BK109" s="1489">
        <v>0.03</v>
      </c>
      <c r="BL109" s="1489">
        <v>0.03</v>
      </c>
      <c r="BM109" s="1489">
        <v>0.03</v>
      </c>
      <c r="BN109" s="1489">
        <v>0.03</v>
      </c>
      <c r="BO109" s="1489">
        <v>0.03</v>
      </c>
      <c r="BP109" s="1489">
        <v>0.03</v>
      </c>
      <c r="BQ109" s="1489">
        <v>0.03</v>
      </c>
      <c r="BR109" s="1489">
        <v>0.03</v>
      </c>
      <c r="BS109" s="1489">
        <v>0.03</v>
      </c>
      <c r="BT109" s="1489">
        <v>0.03</v>
      </c>
      <c r="BU109" s="1489">
        <v>0.03</v>
      </c>
      <c r="BV109" s="1489">
        <v>0.03</v>
      </c>
      <c r="BW109" s="1489">
        <v>0.03</v>
      </c>
      <c r="BX109" s="1489">
        <v>0.03</v>
      </c>
      <c r="BY109" s="1489">
        <v>0.03</v>
      </c>
      <c r="BZ109" s="1489">
        <v>0.03</v>
      </c>
      <c r="CA109" s="1489">
        <v>0.03</v>
      </c>
      <c r="CB109" s="1489">
        <v>0.03</v>
      </c>
      <c r="CC109" s="1489">
        <v>0.03</v>
      </c>
      <c r="CD109" s="1489">
        <v>0.03</v>
      </c>
      <c r="CE109" s="1489">
        <v>0.03</v>
      </c>
      <c r="CF109" s="1489">
        <v>0.03</v>
      </c>
      <c r="CG109" s="1489">
        <v>0.03</v>
      </c>
      <c r="CH109" s="1489">
        <v>0.03</v>
      </c>
      <c r="CI109" s="1489">
        <v>0.03</v>
      </c>
      <c r="CJ109" s="1489">
        <v>0.03</v>
      </c>
      <c r="CK109" s="1489">
        <v>0.03</v>
      </c>
      <c r="CL109" s="1489">
        <v>2.5000000000000001E-2</v>
      </c>
      <c r="CM109" s="1489">
        <v>2.5000000000000001E-2</v>
      </c>
      <c r="CN109" s="1489">
        <v>2.5000000000000001E-2</v>
      </c>
      <c r="CO109" s="1489">
        <v>2.5000000000000001E-2</v>
      </c>
      <c r="CP109" s="1490">
        <v>2.5000000000000001E-2</v>
      </c>
      <c r="CQ109" s="1488" t="s">
        <v>1790</v>
      </c>
      <c r="CR109" s="1488" t="s">
        <v>1790</v>
      </c>
      <c r="CS109" s="1488" t="s">
        <v>1790</v>
      </c>
      <c r="CT109" s="1488" t="s">
        <v>1790</v>
      </c>
      <c r="CU109" s="1488" t="s">
        <v>1790</v>
      </c>
      <c r="CV109" s="1488" t="s">
        <v>1790</v>
      </c>
      <c r="CW109" s="1488" t="s">
        <v>1790</v>
      </c>
      <c r="CX109" s="1488" t="s">
        <v>1790</v>
      </c>
      <c r="CY109" s="1488" t="s">
        <v>1790</v>
      </c>
      <c r="CZ109" s="1488" t="s">
        <v>1790</v>
      </c>
      <c r="DA109" s="1488" t="s">
        <v>1790</v>
      </c>
      <c r="DB109" s="1488" t="s">
        <v>1790</v>
      </c>
      <c r="DC109" s="1488" t="s">
        <v>1790</v>
      </c>
      <c r="DD109" s="1488" t="s">
        <v>1790</v>
      </c>
      <c r="DE109" s="1488" t="s">
        <v>1790</v>
      </c>
      <c r="DF109" s="1488" t="s">
        <v>1790</v>
      </c>
      <c r="DG109" s="1488" t="s">
        <v>1790</v>
      </c>
      <c r="DH109" s="1488" t="s">
        <v>1790</v>
      </c>
      <c r="DI109" s="1488" t="s">
        <v>1790</v>
      </c>
      <c r="DJ109" s="1488" t="s">
        <v>1790</v>
      </c>
      <c r="DK109" s="1488" t="s">
        <v>1790</v>
      </c>
      <c r="DL109" s="1488" t="s">
        <v>1790</v>
      </c>
      <c r="DM109" s="1488" t="s">
        <v>1790</v>
      </c>
      <c r="DN109" s="1488" t="s">
        <v>1790</v>
      </c>
      <c r="DO109" s="1488" t="s">
        <v>1790</v>
      </c>
      <c r="DP109" s="1488" t="s">
        <v>1790</v>
      </c>
      <c r="DQ109" s="1488" t="s">
        <v>1790</v>
      </c>
      <c r="DR109" s="1488" t="s">
        <v>1790</v>
      </c>
      <c r="DS109" s="1488" t="s">
        <v>1790</v>
      </c>
      <c r="DT109" s="1233" t="s">
        <v>1790</v>
      </c>
      <c r="DU109" s="1233" t="s">
        <v>1790</v>
      </c>
      <c r="DV109" s="1233" t="s">
        <v>1790</v>
      </c>
      <c r="DW109" s="1233" t="s">
        <v>1790</v>
      </c>
      <c r="DX109" s="1233" t="s">
        <v>1790</v>
      </c>
      <c r="DY109" s="1233" t="s">
        <v>1790</v>
      </c>
    </row>
    <row r="110" spans="2:129" x14ac:dyDescent="0.25">
      <c r="B110" s="1740"/>
      <c r="C110" s="1485" t="s">
        <v>1594</v>
      </c>
      <c r="D110" s="1425" t="s">
        <v>1689</v>
      </c>
      <c r="E110" s="1267" t="s">
        <v>809</v>
      </c>
      <c r="F110" s="1424" t="s">
        <v>1790</v>
      </c>
      <c r="G110" s="1424" t="s">
        <v>1790</v>
      </c>
      <c r="H110" s="1425" t="s">
        <v>84</v>
      </c>
      <c r="I110" s="1460" t="s">
        <v>1790</v>
      </c>
      <c r="J110" s="1461" t="s">
        <v>1790</v>
      </c>
      <c r="K110" s="1461" t="s">
        <v>1790</v>
      </c>
      <c r="L110" s="1461" t="s">
        <v>1790</v>
      </c>
      <c r="M110" s="1461" t="s">
        <v>1790</v>
      </c>
      <c r="N110" s="1489" t="s">
        <v>1790</v>
      </c>
      <c r="O110" s="1489">
        <v>0.96618357487922713</v>
      </c>
      <c r="P110" s="1489">
        <v>0.93351070036640305</v>
      </c>
      <c r="Q110" s="1489">
        <v>0.90194270566802237</v>
      </c>
      <c r="R110" s="1489">
        <v>0.87144222769857238</v>
      </c>
      <c r="S110" s="1489">
        <v>0.84197316685852408</v>
      </c>
      <c r="T110" s="1489">
        <v>0.81350064430775282</v>
      </c>
      <c r="U110" s="1489">
        <v>0.78599096068381924</v>
      </c>
      <c r="V110" s="1489">
        <v>0.75941155621625056</v>
      </c>
      <c r="W110" s="1489">
        <v>0.73373097218961414</v>
      </c>
      <c r="X110" s="1489">
        <v>0.70891881370977217</v>
      </c>
      <c r="Y110" s="1489">
        <v>0.68494571372924851</v>
      </c>
      <c r="Z110" s="1489">
        <v>0.66178329828912907</v>
      </c>
      <c r="AA110" s="1489">
        <v>0.63940415293635666</v>
      </c>
      <c r="AB110" s="1489">
        <v>0.61778179027667313</v>
      </c>
      <c r="AC110" s="1489">
        <v>0.59689061862480497</v>
      </c>
      <c r="AD110" s="1489">
        <v>0.57670591171478747</v>
      </c>
      <c r="AE110" s="1489">
        <v>0.55720377943457733</v>
      </c>
      <c r="AF110" s="1489">
        <v>0.53836113955031628</v>
      </c>
      <c r="AG110" s="1489">
        <v>0.520155690386779</v>
      </c>
      <c r="AH110" s="1489">
        <v>0.50256588443167061</v>
      </c>
      <c r="AI110" s="1489">
        <v>0.48557090283253201</v>
      </c>
      <c r="AJ110" s="1489">
        <v>0.46915063075606961</v>
      </c>
      <c r="AK110" s="1489">
        <v>0.45328563358074364</v>
      </c>
      <c r="AL110" s="1489">
        <v>0.43795713389443836</v>
      </c>
      <c r="AM110" s="1489">
        <v>0.42314698926998878</v>
      </c>
      <c r="AN110" s="1489">
        <v>0.40883767079225974</v>
      </c>
      <c r="AO110" s="1489">
        <v>0.39501224231136212</v>
      </c>
      <c r="AP110" s="1489">
        <v>0.38165434039745133</v>
      </c>
      <c r="AQ110" s="1489">
        <v>0.36874815497338298</v>
      </c>
      <c r="AR110" s="1489">
        <v>0.35627841060230242</v>
      </c>
      <c r="AS110" s="1489">
        <v>0.3459013695167984</v>
      </c>
      <c r="AT110" s="1489">
        <v>0.33582657234640623</v>
      </c>
      <c r="AU110" s="1489">
        <v>0.32604521587029728</v>
      </c>
      <c r="AV110" s="1489">
        <v>0.31654875327213333</v>
      </c>
      <c r="AW110" s="1489">
        <v>0.30732888667197411</v>
      </c>
      <c r="AX110" s="1489">
        <v>0.29837755987570302</v>
      </c>
      <c r="AY110" s="1489">
        <v>0.28968695133563405</v>
      </c>
      <c r="AZ110" s="1489">
        <v>0.28124946731614947</v>
      </c>
      <c r="BA110" s="1489">
        <v>0.27305773525839755</v>
      </c>
      <c r="BB110" s="1489">
        <v>0.26510459733825009</v>
      </c>
      <c r="BC110" s="1489">
        <v>0.25738310421189325</v>
      </c>
      <c r="BD110" s="1489">
        <v>0.24988650894358566</v>
      </c>
      <c r="BE110" s="1489">
        <v>0.24260826111027742</v>
      </c>
      <c r="BF110" s="1489">
        <v>0.23554200107793916</v>
      </c>
      <c r="BG110" s="1489">
        <v>0.22868155444460117</v>
      </c>
      <c r="BH110" s="1489">
        <v>0.22202092664524387</v>
      </c>
      <c r="BI110" s="1489">
        <v>0.215554297713829</v>
      </c>
      <c r="BJ110" s="1489">
        <v>0.20927601719789227</v>
      </c>
      <c r="BK110" s="1489">
        <v>0.20318059922125464</v>
      </c>
      <c r="BL110" s="1489">
        <v>0.19726271769053846</v>
      </c>
      <c r="BM110" s="1489">
        <v>0.19151720164129948</v>
      </c>
      <c r="BN110" s="1489">
        <v>0.18593903071970824</v>
      </c>
      <c r="BO110" s="1489">
        <v>0.18052333079583327</v>
      </c>
      <c r="BP110" s="1489">
        <v>0.17526536970469248</v>
      </c>
      <c r="BQ110" s="1489">
        <v>0.17016055311135189</v>
      </c>
      <c r="BR110" s="1489">
        <v>0.16520442049645817</v>
      </c>
      <c r="BS110" s="1489">
        <v>0.16039264125869726</v>
      </c>
      <c r="BT110" s="1489">
        <v>0.15572101093077401</v>
      </c>
      <c r="BU110" s="1489">
        <v>0.15118544750560586</v>
      </c>
      <c r="BV110" s="1489">
        <v>0.14678198786952024</v>
      </c>
      <c r="BW110" s="1489">
        <v>0.14250678433934003</v>
      </c>
      <c r="BX110" s="1489">
        <v>0.13835610130033013</v>
      </c>
      <c r="BY110" s="1489">
        <v>0.13432631194206807</v>
      </c>
      <c r="BZ110" s="1489">
        <v>0.13041389508938647</v>
      </c>
      <c r="CA110" s="1489">
        <v>0.12661543212561796</v>
      </c>
      <c r="CB110" s="1489">
        <v>0.12292760400545433</v>
      </c>
      <c r="CC110" s="1489">
        <v>0.11934718835481004</v>
      </c>
      <c r="CD110" s="1489">
        <v>0.11587105665515537</v>
      </c>
      <c r="CE110" s="1489">
        <v>0.11249617150985959</v>
      </c>
      <c r="CF110" s="1489">
        <v>0.10921958399015494</v>
      </c>
      <c r="CG110" s="1489">
        <v>0.10603843105840287</v>
      </c>
      <c r="CH110" s="1489">
        <v>0.10294993306641054</v>
      </c>
      <c r="CI110" s="1489">
        <v>9.9951391326612168E-2</v>
      </c>
      <c r="CJ110" s="1489">
        <v>9.7040185753992411E-2</v>
      </c>
      <c r="CK110" s="1489">
        <v>9.4213772576691654E-2</v>
      </c>
      <c r="CL110" s="1489">
        <v>9.1915875684577236E-2</v>
      </c>
      <c r="CM110" s="1489">
        <v>8.9674025058124135E-2</v>
      </c>
      <c r="CN110" s="1489">
        <v>8.7486853715243049E-2</v>
      </c>
      <c r="CO110" s="1489">
        <v>8.5353028014871282E-2</v>
      </c>
      <c r="CP110" s="1490">
        <v>8.3271246843776875E-2</v>
      </c>
      <c r="CQ110" s="1488" t="s">
        <v>1790</v>
      </c>
      <c r="CR110" s="1488" t="s">
        <v>1790</v>
      </c>
      <c r="CS110" s="1488" t="s">
        <v>1790</v>
      </c>
      <c r="CT110" s="1488" t="s">
        <v>1790</v>
      </c>
      <c r="CU110" s="1488" t="s">
        <v>1790</v>
      </c>
      <c r="CV110" s="1488" t="s">
        <v>1790</v>
      </c>
      <c r="CW110" s="1488" t="s">
        <v>1790</v>
      </c>
      <c r="CX110" s="1488" t="s">
        <v>1790</v>
      </c>
      <c r="CY110" s="1488" t="s">
        <v>1790</v>
      </c>
      <c r="CZ110" s="1488" t="s">
        <v>1790</v>
      </c>
      <c r="DA110" s="1488" t="s">
        <v>1790</v>
      </c>
      <c r="DB110" s="1488" t="s">
        <v>1790</v>
      </c>
      <c r="DC110" s="1488" t="s">
        <v>1790</v>
      </c>
      <c r="DD110" s="1488" t="s">
        <v>1790</v>
      </c>
      <c r="DE110" s="1488" t="s">
        <v>1790</v>
      </c>
      <c r="DF110" s="1488" t="s">
        <v>1790</v>
      </c>
      <c r="DG110" s="1488" t="s">
        <v>1790</v>
      </c>
      <c r="DH110" s="1488" t="s">
        <v>1790</v>
      </c>
      <c r="DI110" s="1488" t="s">
        <v>1790</v>
      </c>
      <c r="DJ110" s="1488" t="s">
        <v>1790</v>
      </c>
      <c r="DK110" s="1488" t="s">
        <v>1790</v>
      </c>
      <c r="DL110" s="1488" t="s">
        <v>1790</v>
      </c>
      <c r="DM110" s="1488" t="s">
        <v>1790</v>
      </c>
      <c r="DN110" s="1488" t="s">
        <v>1790</v>
      </c>
      <c r="DO110" s="1488" t="s">
        <v>1790</v>
      </c>
      <c r="DP110" s="1488" t="s">
        <v>1790</v>
      </c>
      <c r="DQ110" s="1488" t="s">
        <v>1790</v>
      </c>
      <c r="DR110" s="1488" t="s">
        <v>1790</v>
      </c>
      <c r="DS110" s="1488" t="s">
        <v>1790</v>
      </c>
      <c r="DT110" s="1233" t="s">
        <v>1790</v>
      </c>
      <c r="DU110" s="1233" t="s">
        <v>1790</v>
      </c>
      <c r="DV110" s="1233" t="s">
        <v>1790</v>
      </c>
      <c r="DW110" s="1233" t="s">
        <v>1790</v>
      </c>
      <c r="DX110" s="1233" t="s">
        <v>1790</v>
      </c>
      <c r="DY110" s="1233" t="s">
        <v>1790</v>
      </c>
    </row>
    <row r="111" spans="2:129" x14ac:dyDescent="0.25">
      <c r="B111" s="1740"/>
      <c r="C111" s="1485" t="s">
        <v>1594</v>
      </c>
      <c r="D111" s="1425" t="s">
        <v>1689</v>
      </c>
      <c r="E111" s="1267" t="s">
        <v>810</v>
      </c>
      <c r="F111" s="1424" t="s">
        <v>811</v>
      </c>
      <c r="G111" s="1424" t="s">
        <v>1790</v>
      </c>
      <c r="H111" s="1425" t="s">
        <v>812</v>
      </c>
      <c r="I111" s="1460" t="s">
        <v>1790</v>
      </c>
      <c r="J111" s="1461" t="s">
        <v>1790</v>
      </c>
      <c r="K111" s="1461" t="s">
        <v>1790</v>
      </c>
      <c r="L111" s="1461" t="s">
        <v>1790</v>
      </c>
      <c r="M111" s="1461" t="s">
        <v>1790</v>
      </c>
      <c r="N111" s="1489" t="s">
        <v>1790</v>
      </c>
      <c r="O111" s="1489" t="s">
        <v>1790</v>
      </c>
      <c r="P111" s="1489" t="s">
        <v>1790</v>
      </c>
      <c r="Q111" s="1489" t="s">
        <v>1790</v>
      </c>
      <c r="R111" s="1489" t="s">
        <v>1790</v>
      </c>
      <c r="S111" s="1489" t="s">
        <v>1790</v>
      </c>
      <c r="T111" s="1489" t="s">
        <v>1790</v>
      </c>
      <c r="U111" s="1489" t="s">
        <v>1790</v>
      </c>
      <c r="V111" s="1489" t="s">
        <v>1790</v>
      </c>
      <c r="W111" s="1489" t="s">
        <v>1790</v>
      </c>
      <c r="X111" s="1489" t="s">
        <v>1790</v>
      </c>
      <c r="Y111" s="1489" t="s">
        <v>1790</v>
      </c>
      <c r="Z111" s="1489" t="s">
        <v>1790</v>
      </c>
      <c r="AA111" s="1489" t="s">
        <v>1790</v>
      </c>
      <c r="AB111" s="1489" t="s">
        <v>1790</v>
      </c>
      <c r="AC111" s="1489" t="s">
        <v>1790</v>
      </c>
      <c r="AD111" s="1489" t="s">
        <v>1790</v>
      </c>
      <c r="AE111" s="1489" t="s">
        <v>1790</v>
      </c>
      <c r="AF111" s="1489" t="s">
        <v>1790</v>
      </c>
      <c r="AG111" s="1489" t="s">
        <v>1790</v>
      </c>
      <c r="AH111" s="1489" t="s">
        <v>1790</v>
      </c>
      <c r="AI111" s="1489" t="s">
        <v>1790</v>
      </c>
      <c r="AJ111" s="1489" t="s">
        <v>1790</v>
      </c>
      <c r="AK111" s="1489" t="s">
        <v>1790</v>
      </c>
      <c r="AL111" s="1489" t="s">
        <v>1790</v>
      </c>
      <c r="AM111" s="1489" t="s">
        <v>1790</v>
      </c>
      <c r="AN111" s="1489" t="s">
        <v>1790</v>
      </c>
      <c r="AO111" s="1489" t="s">
        <v>1790</v>
      </c>
      <c r="AP111" s="1489" t="s">
        <v>1790</v>
      </c>
      <c r="AQ111" s="1489" t="s">
        <v>1790</v>
      </c>
      <c r="AR111" s="1489" t="s">
        <v>1790</v>
      </c>
      <c r="AS111" s="1489" t="s">
        <v>1790</v>
      </c>
      <c r="AT111" s="1489" t="s">
        <v>1790</v>
      </c>
      <c r="AU111" s="1489" t="s">
        <v>1790</v>
      </c>
      <c r="AV111" s="1489" t="s">
        <v>1790</v>
      </c>
      <c r="AW111" s="1489" t="s">
        <v>1790</v>
      </c>
      <c r="AX111" s="1489" t="s">
        <v>1790</v>
      </c>
      <c r="AY111" s="1489" t="s">
        <v>1790</v>
      </c>
      <c r="AZ111" s="1489" t="s">
        <v>1790</v>
      </c>
      <c r="BA111" s="1489" t="s">
        <v>1790</v>
      </c>
      <c r="BB111" s="1489" t="s">
        <v>1790</v>
      </c>
      <c r="BC111" s="1489" t="s">
        <v>1790</v>
      </c>
      <c r="BD111" s="1489" t="s">
        <v>1790</v>
      </c>
      <c r="BE111" s="1489" t="s">
        <v>1790</v>
      </c>
      <c r="BF111" s="1489" t="s">
        <v>1790</v>
      </c>
      <c r="BG111" s="1489" t="s">
        <v>1790</v>
      </c>
      <c r="BH111" s="1489" t="s">
        <v>1790</v>
      </c>
      <c r="BI111" s="1489" t="s">
        <v>1790</v>
      </c>
      <c r="BJ111" s="1489" t="s">
        <v>1790</v>
      </c>
      <c r="BK111" s="1489" t="s">
        <v>1790</v>
      </c>
      <c r="BL111" s="1489" t="s">
        <v>1790</v>
      </c>
      <c r="BM111" s="1489" t="s">
        <v>1790</v>
      </c>
      <c r="BN111" s="1489" t="s">
        <v>1790</v>
      </c>
      <c r="BO111" s="1489" t="s">
        <v>1790</v>
      </c>
      <c r="BP111" s="1489" t="s">
        <v>1790</v>
      </c>
      <c r="BQ111" s="1489" t="s">
        <v>1790</v>
      </c>
      <c r="BR111" s="1489" t="s">
        <v>1790</v>
      </c>
      <c r="BS111" s="1489" t="s">
        <v>1790</v>
      </c>
      <c r="BT111" s="1489" t="s">
        <v>1790</v>
      </c>
      <c r="BU111" s="1489" t="s">
        <v>1790</v>
      </c>
      <c r="BV111" s="1489" t="s">
        <v>1790</v>
      </c>
      <c r="BW111" s="1489" t="s">
        <v>1790</v>
      </c>
      <c r="BX111" s="1489" t="s">
        <v>1790</v>
      </c>
      <c r="BY111" s="1489" t="s">
        <v>1790</v>
      </c>
      <c r="BZ111" s="1489" t="s">
        <v>1790</v>
      </c>
      <c r="CA111" s="1489" t="s">
        <v>1790</v>
      </c>
      <c r="CB111" s="1489" t="s">
        <v>1790</v>
      </c>
      <c r="CC111" s="1489" t="s">
        <v>1790</v>
      </c>
      <c r="CD111" s="1489" t="s">
        <v>1790</v>
      </c>
      <c r="CE111" s="1489" t="s">
        <v>1790</v>
      </c>
      <c r="CF111" s="1489" t="s">
        <v>1790</v>
      </c>
      <c r="CG111" s="1489" t="s">
        <v>1790</v>
      </c>
      <c r="CH111" s="1489" t="s">
        <v>1790</v>
      </c>
      <c r="CI111" s="1489" t="s">
        <v>1790</v>
      </c>
      <c r="CJ111" s="1489" t="s">
        <v>1790</v>
      </c>
      <c r="CK111" s="1489" t="s">
        <v>1790</v>
      </c>
      <c r="CL111" s="1489" t="s">
        <v>1790</v>
      </c>
      <c r="CM111" s="1489" t="s">
        <v>1790</v>
      </c>
      <c r="CN111" s="1489" t="s">
        <v>1790</v>
      </c>
      <c r="CO111" s="1489" t="s">
        <v>1790</v>
      </c>
      <c r="CP111" s="1490" t="s">
        <v>1790</v>
      </c>
      <c r="CQ111" s="1488" t="s">
        <v>1790</v>
      </c>
      <c r="CR111" s="1488" t="s">
        <v>1790</v>
      </c>
      <c r="CS111" s="1488" t="s">
        <v>1790</v>
      </c>
      <c r="CT111" s="1488" t="s">
        <v>1790</v>
      </c>
      <c r="CU111" s="1488" t="s">
        <v>1790</v>
      </c>
      <c r="CV111" s="1488" t="s">
        <v>1790</v>
      </c>
      <c r="CW111" s="1488" t="s">
        <v>1790</v>
      </c>
      <c r="CX111" s="1488" t="s">
        <v>1790</v>
      </c>
      <c r="CY111" s="1488" t="s">
        <v>1790</v>
      </c>
      <c r="CZ111" s="1488" t="s">
        <v>1790</v>
      </c>
      <c r="DA111" s="1488" t="s">
        <v>1790</v>
      </c>
      <c r="DB111" s="1488" t="s">
        <v>1790</v>
      </c>
      <c r="DC111" s="1488" t="s">
        <v>1790</v>
      </c>
      <c r="DD111" s="1488" t="s">
        <v>1790</v>
      </c>
      <c r="DE111" s="1488" t="s">
        <v>1790</v>
      </c>
      <c r="DF111" s="1488" t="s">
        <v>1790</v>
      </c>
      <c r="DG111" s="1488" t="s">
        <v>1790</v>
      </c>
      <c r="DH111" s="1488" t="s">
        <v>1790</v>
      </c>
      <c r="DI111" s="1488" t="s">
        <v>1790</v>
      </c>
      <c r="DJ111" s="1488" t="s">
        <v>1790</v>
      </c>
      <c r="DK111" s="1488" t="s">
        <v>1790</v>
      </c>
      <c r="DL111" s="1488" t="s">
        <v>1790</v>
      </c>
      <c r="DM111" s="1488" t="s">
        <v>1790</v>
      </c>
      <c r="DN111" s="1488" t="s">
        <v>1790</v>
      </c>
      <c r="DO111" s="1488" t="s">
        <v>1790</v>
      </c>
      <c r="DP111" s="1488" t="s">
        <v>1790</v>
      </c>
      <c r="DQ111" s="1488" t="s">
        <v>1790</v>
      </c>
      <c r="DR111" s="1488" t="s">
        <v>1790</v>
      </c>
      <c r="DS111" s="1488" t="s">
        <v>1790</v>
      </c>
      <c r="DT111" s="1233" t="s">
        <v>1790</v>
      </c>
      <c r="DU111" s="1233" t="s">
        <v>1790</v>
      </c>
      <c r="DV111" s="1233" t="s">
        <v>1790</v>
      </c>
      <c r="DW111" s="1233" t="s">
        <v>1790</v>
      </c>
      <c r="DX111" s="1233" t="s">
        <v>1790</v>
      </c>
      <c r="DY111" s="1233" t="s">
        <v>1790</v>
      </c>
    </row>
    <row r="112" spans="2:129" x14ac:dyDescent="0.25">
      <c r="B112" s="1740"/>
      <c r="C112" s="1485" t="s">
        <v>1594</v>
      </c>
      <c r="D112" s="1425" t="s">
        <v>1689</v>
      </c>
      <c r="E112" s="1267" t="s">
        <v>810</v>
      </c>
      <c r="F112" s="1424" t="s">
        <v>813</v>
      </c>
      <c r="G112" s="1424" t="s">
        <v>1790</v>
      </c>
      <c r="H112" s="1425" t="s">
        <v>812</v>
      </c>
      <c r="I112" s="1460" t="s">
        <v>1790</v>
      </c>
      <c r="J112" s="1461" t="s">
        <v>1790</v>
      </c>
      <c r="K112" s="1461" t="s">
        <v>1790</v>
      </c>
      <c r="L112" s="1461" t="s">
        <v>1790</v>
      </c>
      <c r="M112" s="1461" t="s">
        <v>1790</v>
      </c>
      <c r="N112" s="1489" t="s">
        <v>1790</v>
      </c>
      <c r="O112" s="1489" t="s">
        <v>1790</v>
      </c>
      <c r="P112" s="1489" t="s">
        <v>1790</v>
      </c>
      <c r="Q112" s="1489" t="s">
        <v>1790</v>
      </c>
      <c r="R112" s="1489" t="s">
        <v>1790</v>
      </c>
      <c r="S112" s="1489" t="s">
        <v>1790</v>
      </c>
      <c r="T112" s="1489" t="s">
        <v>1790</v>
      </c>
      <c r="U112" s="1489" t="s">
        <v>1790</v>
      </c>
      <c r="V112" s="1489" t="s">
        <v>1790</v>
      </c>
      <c r="W112" s="1489" t="s">
        <v>1790</v>
      </c>
      <c r="X112" s="1489" t="s">
        <v>1790</v>
      </c>
      <c r="Y112" s="1489" t="s">
        <v>1790</v>
      </c>
      <c r="Z112" s="1489" t="s">
        <v>1790</v>
      </c>
      <c r="AA112" s="1489" t="s">
        <v>1790</v>
      </c>
      <c r="AB112" s="1489" t="s">
        <v>1790</v>
      </c>
      <c r="AC112" s="1489" t="s">
        <v>1790</v>
      </c>
      <c r="AD112" s="1489" t="s">
        <v>1790</v>
      </c>
      <c r="AE112" s="1489" t="s">
        <v>1790</v>
      </c>
      <c r="AF112" s="1489" t="s">
        <v>1790</v>
      </c>
      <c r="AG112" s="1489" t="s">
        <v>1790</v>
      </c>
      <c r="AH112" s="1489" t="s">
        <v>1790</v>
      </c>
      <c r="AI112" s="1489" t="s">
        <v>1790</v>
      </c>
      <c r="AJ112" s="1489" t="s">
        <v>1790</v>
      </c>
      <c r="AK112" s="1489" t="s">
        <v>1790</v>
      </c>
      <c r="AL112" s="1489" t="s">
        <v>1790</v>
      </c>
      <c r="AM112" s="1489" t="s">
        <v>1790</v>
      </c>
      <c r="AN112" s="1489" t="s">
        <v>1790</v>
      </c>
      <c r="AO112" s="1489" t="s">
        <v>1790</v>
      </c>
      <c r="AP112" s="1489" t="s">
        <v>1790</v>
      </c>
      <c r="AQ112" s="1489" t="s">
        <v>1790</v>
      </c>
      <c r="AR112" s="1489" t="s">
        <v>1790</v>
      </c>
      <c r="AS112" s="1489" t="s">
        <v>1790</v>
      </c>
      <c r="AT112" s="1489" t="s">
        <v>1790</v>
      </c>
      <c r="AU112" s="1489" t="s">
        <v>1790</v>
      </c>
      <c r="AV112" s="1489" t="s">
        <v>1790</v>
      </c>
      <c r="AW112" s="1489" t="s">
        <v>1790</v>
      </c>
      <c r="AX112" s="1489" t="s">
        <v>1790</v>
      </c>
      <c r="AY112" s="1489" t="s">
        <v>1790</v>
      </c>
      <c r="AZ112" s="1489" t="s">
        <v>1790</v>
      </c>
      <c r="BA112" s="1489" t="s">
        <v>1790</v>
      </c>
      <c r="BB112" s="1489" t="s">
        <v>1790</v>
      </c>
      <c r="BC112" s="1489" t="s">
        <v>1790</v>
      </c>
      <c r="BD112" s="1489" t="s">
        <v>1790</v>
      </c>
      <c r="BE112" s="1489" t="s">
        <v>1790</v>
      </c>
      <c r="BF112" s="1489" t="s">
        <v>1790</v>
      </c>
      <c r="BG112" s="1489" t="s">
        <v>1790</v>
      </c>
      <c r="BH112" s="1489" t="s">
        <v>1790</v>
      </c>
      <c r="BI112" s="1489" t="s">
        <v>1790</v>
      </c>
      <c r="BJ112" s="1489" t="s">
        <v>1790</v>
      </c>
      <c r="BK112" s="1489" t="s">
        <v>1790</v>
      </c>
      <c r="BL112" s="1489" t="s">
        <v>1790</v>
      </c>
      <c r="BM112" s="1489" t="s">
        <v>1790</v>
      </c>
      <c r="BN112" s="1489" t="s">
        <v>1790</v>
      </c>
      <c r="BO112" s="1489" t="s">
        <v>1790</v>
      </c>
      <c r="BP112" s="1489" t="s">
        <v>1790</v>
      </c>
      <c r="BQ112" s="1489" t="s">
        <v>1790</v>
      </c>
      <c r="BR112" s="1489" t="s">
        <v>1790</v>
      </c>
      <c r="BS112" s="1489" t="s">
        <v>1790</v>
      </c>
      <c r="BT112" s="1489" t="s">
        <v>1790</v>
      </c>
      <c r="BU112" s="1489" t="s">
        <v>1790</v>
      </c>
      <c r="BV112" s="1489" t="s">
        <v>1790</v>
      </c>
      <c r="BW112" s="1489" t="s">
        <v>1790</v>
      </c>
      <c r="BX112" s="1489" t="s">
        <v>1790</v>
      </c>
      <c r="BY112" s="1489" t="s">
        <v>1790</v>
      </c>
      <c r="BZ112" s="1489" t="s">
        <v>1790</v>
      </c>
      <c r="CA112" s="1489" t="s">
        <v>1790</v>
      </c>
      <c r="CB112" s="1489" t="s">
        <v>1790</v>
      </c>
      <c r="CC112" s="1489" t="s">
        <v>1790</v>
      </c>
      <c r="CD112" s="1489" t="s">
        <v>1790</v>
      </c>
      <c r="CE112" s="1489" t="s">
        <v>1790</v>
      </c>
      <c r="CF112" s="1489" t="s">
        <v>1790</v>
      </c>
      <c r="CG112" s="1489" t="s">
        <v>1790</v>
      </c>
      <c r="CH112" s="1489" t="s">
        <v>1790</v>
      </c>
      <c r="CI112" s="1489" t="s">
        <v>1790</v>
      </c>
      <c r="CJ112" s="1489" t="s">
        <v>1790</v>
      </c>
      <c r="CK112" s="1489" t="s">
        <v>1790</v>
      </c>
      <c r="CL112" s="1489" t="s">
        <v>1790</v>
      </c>
      <c r="CM112" s="1489" t="s">
        <v>1790</v>
      </c>
      <c r="CN112" s="1489" t="s">
        <v>1790</v>
      </c>
      <c r="CO112" s="1489" t="s">
        <v>1790</v>
      </c>
      <c r="CP112" s="1490" t="s">
        <v>1790</v>
      </c>
      <c r="CQ112" s="1488" t="s">
        <v>1790</v>
      </c>
      <c r="CR112" s="1488" t="s">
        <v>1790</v>
      </c>
      <c r="CS112" s="1488" t="s">
        <v>1790</v>
      </c>
      <c r="CT112" s="1488" t="s">
        <v>1790</v>
      </c>
      <c r="CU112" s="1488" t="s">
        <v>1790</v>
      </c>
      <c r="CV112" s="1488" t="s">
        <v>1790</v>
      </c>
      <c r="CW112" s="1488" t="s">
        <v>1790</v>
      </c>
      <c r="CX112" s="1488" t="s">
        <v>1790</v>
      </c>
      <c r="CY112" s="1488" t="s">
        <v>1790</v>
      </c>
      <c r="CZ112" s="1488" t="s">
        <v>1790</v>
      </c>
      <c r="DA112" s="1488" t="s">
        <v>1790</v>
      </c>
      <c r="DB112" s="1488" t="s">
        <v>1790</v>
      </c>
      <c r="DC112" s="1488" t="s">
        <v>1790</v>
      </c>
      <c r="DD112" s="1488" t="s">
        <v>1790</v>
      </c>
      <c r="DE112" s="1488" t="s">
        <v>1790</v>
      </c>
      <c r="DF112" s="1488" t="s">
        <v>1790</v>
      </c>
      <c r="DG112" s="1488" t="s">
        <v>1790</v>
      </c>
      <c r="DH112" s="1488" t="s">
        <v>1790</v>
      </c>
      <c r="DI112" s="1488" t="s">
        <v>1790</v>
      </c>
      <c r="DJ112" s="1488" t="s">
        <v>1790</v>
      </c>
      <c r="DK112" s="1488" t="s">
        <v>1790</v>
      </c>
      <c r="DL112" s="1488" t="s">
        <v>1790</v>
      </c>
      <c r="DM112" s="1488" t="s">
        <v>1790</v>
      </c>
      <c r="DN112" s="1488" t="s">
        <v>1790</v>
      </c>
      <c r="DO112" s="1488" t="s">
        <v>1790</v>
      </c>
      <c r="DP112" s="1488" t="s">
        <v>1790</v>
      </c>
      <c r="DQ112" s="1488" t="s">
        <v>1790</v>
      </c>
      <c r="DR112" s="1488" t="s">
        <v>1790</v>
      </c>
      <c r="DS112" s="1488" t="s">
        <v>1790</v>
      </c>
      <c r="DT112" s="1233" t="s">
        <v>1790</v>
      </c>
      <c r="DU112" s="1233" t="s">
        <v>1790</v>
      </c>
      <c r="DV112" s="1233" t="s">
        <v>1790</v>
      </c>
      <c r="DW112" s="1233" t="s">
        <v>1790</v>
      </c>
      <c r="DX112" s="1233" t="s">
        <v>1790</v>
      </c>
      <c r="DY112" s="1233" t="s">
        <v>1790</v>
      </c>
    </row>
    <row r="113" spans="2:129" ht="14.4" thickBot="1" x14ac:dyDescent="0.3">
      <c r="B113" s="1740"/>
      <c r="C113" s="1485" t="s">
        <v>1594</v>
      </c>
      <c r="D113" s="1425" t="s">
        <v>1689</v>
      </c>
      <c r="E113" s="1267" t="s">
        <v>814</v>
      </c>
      <c r="F113" s="1424" t="s">
        <v>1790</v>
      </c>
      <c r="G113" s="1424" t="s">
        <v>1790</v>
      </c>
      <c r="H113" s="1425" t="s">
        <v>84</v>
      </c>
      <c r="I113" s="1460" t="s">
        <v>1790</v>
      </c>
      <c r="J113" s="1461" t="s">
        <v>1790</v>
      </c>
      <c r="K113" s="1461" t="s">
        <v>1790</v>
      </c>
      <c r="L113" s="1461" t="s">
        <v>1790</v>
      </c>
      <c r="M113" s="1461" t="s">
        <v>1790</v>
      </c>
      <c r="N113" s="1489" t="s">
        <v>1790</v>
      </c>
      <c r="O113" s="1489">
        <v>9.3295449466729546E-2</v>
      </c>
      <c r="P113" s="1489">
        <v>0.21658247177275008</v>
      </c>
      <c r="Q113" s="1489">
        <v>0.32219214520624911</v>
      </c>
      <c r="R113" s="1489">
        <v>0.41218216692164866</v>
      </c>
      <c r="S113" s="1489">
        <v>0.48837930364517212</v>
      </c>
      <c r="T113" s="1489">
        <v>0.55241285212430669</v>
      </c>
      <c r="U113" s="1489">
        <v>0.60573247790202567</v>
      </c>
      <c r="V113" s="1489">
        <v>0.6496188764067522</v>
      </c>
      <c r="W113" s="1489">
        <v>0.68521118077733856</v>
      </c>
      <c r="X113" s="1489">
        <v>0.71352445602493719</v>
      </c>
      <c r="Y113" s="1489">
        <v>0.74121290908152726</v>
      </c>
      <c r="Z113" s="1489">
        <v>0.76807149514750916</v>
      </c>
      <c r="AA113" s="1489">
        <v>0.78855586748655604</v>
      </c>
      <c r="AB113" s="1489">
        <v>0.80346823607274465</v>
      </c>
      <c r="AC113" s="1489">
        <v>0.81351984255738818</v>
      </c>
      <c r="AD113" s="1489">
        <v>0.81934418904064843</v>
      </c>
      <c r="AE113" s="1489">
        <v>0.82150259018773741</v>
      </c>
      <c r="AF113" s="1489">
        <v>0.82048774300929272</v>
      </c>
      <c r="AG113" s="1489">
        <v>0.81673901734606491</v>
      </c>
      <c r="AH113" s="1489">
        <v>0.81064353890375185</v>
      </c>
      <c r="AI113" s="1489">
        <v>0.80665582692771931</v>
      </c>
      <c r="AJ113" s="1489">
        <v>0.80436248731974502</v>
      </c>
      <c r="AK113" s="1489">
        <v>0.79956712471884861</v>
      </c>
      <c r="AL113" s="1489">
        <v>0.79262888753515082</v>
      </c>
      <c r="AM113" s="1489">
        <v>0.78386684729667711</v>
      </c>
      <c r="AN113" s="1489">
        <v>0.77294565448302788</v>
      </c>
      <c r="AO113" s="1489">
        <v>0.76017561105986842</v>
      </c>
      <c r="AP113" s="1489">
        <v>0.74641065130032425</v>
      </c>
      <c r="AQ113" s="1489">
        <v>0.73183583970907773</v>
      </c>
      <c r="AR113" s="1489">
        <v>0.71661422804472152</v>
      </c>
      <c r="AS113" s="1489">
        <v>0.70720996951934223</v>
      </c>
      <c r="AT113" s="1489">
        <v>0.69973882357969963</v>
      </c>
      <c r="AU113" s="1489">
        <v>0.69113899106265753</v>
      </c>
      <c r="AV113" s="1489">
        <v>0.68158357986540907</v>
      </c>
      <c r="AW113" s="1489">
        <v>0.67122550803454828</v>
      </c>
      <c r="AX113" s="1489">
        <v>0.66016304952089833</v>
      </c>
      <c r="AY113" s="1489">
        <v>0.64852566752303498</v>
      </c>
      <c r="AZ113" s="1489">
        <v>0.63645481102463142</v>
      </c>
      <c r="BA113" s="1489">
        <v>0.62403686852655205</v>
      </c>
      <c r="BB113" s="1489">
        <v>0.61135518710567904</v>
      </c>
      <c r="BC113" s="1489">
        <v>0.60066119519648931</v>
      </c>
      <c r="BD113" s="1489">
        <v>0.59166528093648607</v>
      </c>
      <c r="BE113" s="1489">
        <v>0.58206329974282844</v>
      </c>
      <c r="BF113" s="1489">
        <v>0.57196017348959005</v>
      </c>
      <c r="BG113" s="1489">
        <v>0.56145405592661157</v>
      </c>
      <c r="BH113" s="1489">
        <v>0.55060336329344961</v>
      </c>
      <c r="BI113" s="1489">
        <v>0.53948173919881659</v>
      </c>
      <c r="BJ113" s="1489">
        <v>0.52818457983785605</v>
      </c>
      <c r="BK113" s="1489">
        <v>0.51676407474148889</v>
      </c>
      <c r="BL113" s="1489">
        <v>0.50527127353772916</v>
      </c>
      <c r="BM113" s="1489">
        <v>0.49537207239086839</v>
      </c>
      <c r="BN113" s="1489">
        <v>0.48684887642140545</v>
      </c>
      <c r="BO113" s="1489">
        <v>0.47797731204182997</v>
      </c>
      <c r="BP113" s="1489">
        <v>0.46881905372600596</v>
      </c>
      <c r="BQ113" s="1489">
        <v>0.45944068727976278</v>
      </c>
      <c r="BR113" s="1489">
        <v>0.44988161737900506</v>
      </c>
      <c r="BS113" s="1489">
        <v>0.44018323259590003</v>
      </c>
      <c r="BT113" s="1489">
        <v>0.43041078337738592</v>
      </c>
      <c r="BU113" s="1489">
        <v>0.4206158626805408</v>
      </c>
      <c r="BV113" s="1489">
        <v>0.4108323800050987</v>
      </c>
      <c r="BW113" s="1489">
        <v>0.40228318873467894</v>
      </c>
      <c r="BX113" s="1489">
        <v>0.39480710010719422</v>
      </c>
      <c r="BY113" s="1489">
        <v>0.38713286251304851</v>
      </c>
      <c r="BZ113" s="1489">
        <v>0.37931278548666247</v>
      </c>
      <c r="CA113" s="1489">
        <v>0.37137344938595374</v>
      </c>
      <c r="CB113" s="1489">
        <v>0.3633179396188837</v>
      </c>
      <c r="CC113" s="1489">
        <v>0.3551843270553835</v>
      </c>
      <c r="CD113" s="1489">
        <v>0.34702182391808373</v>
      </c>
      <c r="CE113" s="1489">
        <v>0.33886067134078135</v>
      </c>
      <c r="CF113" s="1489">
        <v>0.33072441565118105</v>
      </c>
      <c r="CG113" s="1489">
        <v>0.32349803482125633</v>
      </c>
      <c r="CH113" s="1489">
        <v>0.3170537789139759</v>
      </c>
      <c r="CI113" s="1489">
        <v>0.31046686766310438</v>
      </c>
      <c r="CJ113" s="1489">
        <v>0.30377444138812809</v>
      </c>
      <c r="CK113" s="1489">
        <v>0.29701027780338796</v>
      </c>
      <c r="CL113" s="1489">
        <v>0.28833172947978836</v>
      </c>
      <c r="CM113" s="1489">
        <v>0.28129924827296426</v>
      </c>
      <c r="CN113" s="1489">
        <v>0.27443829099801387</v>
      </c>
      <c r="CO113" s="1489">
        <v>0.26774467414440384</v>
      </c>
      <c r="CP113" s="1490">
        <v>0.26121431623844282</v>
      </c>
      <c r="CQ113" s="1488" t="s">
        <v>1790</v>
      </c>
      <c r="CR113" s="1488" t="s">
        <v>1790</v>
      </c>
      <c r="CS113" s="1488" t="s">
        <v>1790</v>
      </c>
      <c r="CT113" s="1488" t="s">
        <v>1790</v>
      </c>
      <c r="CU113" s="1488" t="s">
        <v>1790</v>
      </c>
      <c r="CV113" s="1488" t="s">
        <v>1790</v>
      </c>
      <c r="CW113" s="1488" t="s">
        <v>1790</v>
      </c>
      <c r="CX113" s="1488" t="s">
        <v>1790</v>
      </c>
      <c r="CY113" s="1488" t="s">
        <v>1790</v>
      </c>
      <c r="CZ113" s="1488" t="s">
        <v>1790</v>
      </c>
      <c r="DA113" s="1488" t="s">
        <v>1790</v>
      </c>
      <c r="DB113" s="1488" t="s">
        <v>1790</v>
      </c>
      <c r="DC113" s="1488" t="s">
        <v>1790</v>
      </c>
      <c r="DD113" s="1488" t="s">
        <v>1790</v>
      </c>
      <c r="DE113" s="1488" t="s">
        <v>1790</v>
      </c>
      <c r="DF113" s="1488" t="s">
        <v>1790</v>
      </c>
      <c r="DG113" s="1488" t="s">
        <v>1790</v>
      </c>
      <c r="DH113" s="1488" t="s">
        <v>1790</v>
      </c>
      <c r="DI113" s="1488" t="s">
        <v>1790</v>
      </c>
      <c r="DJ113" s="1488" t="s">
        <v>1790</v>
      </c>
      <c r="DK113" s="1488" t="s">
        <v>1790</v>
      </c>
      <c r="DL113" s="1488" t="s">
        <v>1790</v>
      </c>
      <c r="DM113" s="1488" t="s">
        <v>1790</v>
      </c>
      <c r="DN113" s="1488" t="s">
        <v>1790</v>
      </c>
      <c r="DO113" s="1488" t="s">
        <v>1790</v>
      </c>
      <c r="DP113" s="1488" t="s">
        <v>1790</v>
      </c>
      <c r="DQ113" s="1488" t="s">
        <v>1790</v>
      </c>
      <c r="DR113" s="1488" t="s">
        <v>1790</v>
      </c>
      <c r="DS113" s="1488" t="s">
        <v>1790</v>
      </c>
      <c r="DT113" s="1233" t="s">
        <v>1790</v>
      </c>
      <c r="DU113" s="1233" t="s">
        <v>1790</v>
      </c>
      <c r="DV113" s="1233" t="s">
        <v>1790</v>
      </c>
      <c r="DW113" s="1233" t="s">
        <v>1790</v>
      </c>
      <c r="DX113" s="1233" t="s">
        <v>1790</v>
      </c>
      <c r="DY113" s="1233" t="s">
        <v>1790</v>
      </c>
    </row>
    <row r="114" spans="2:129" ht="14.4" thickBot="1" x14ac:dyDescent="0.3">
      <c r="B114" s="1740"/>
      <c r="C114" s="1485" t="s">
        <v>1594</v>
      </c>
      <c r="D114" s="1425" t="s">
        <v>1689</v>
      </c>
      <c r="E114" s="1267" t="s">
        <v>815</v>
      </c>
      <c r="F114" s="1424" t="s">
        <v>1790</v>
      </c>
      <c r="G114" s="1424" t="s">
        <v>1790</v>
      </c>
      <c r="H114" s="1425" t="s">
        <v>84</v>
      </c>
      <c r="I114" s="1724">
        <f>IF(SUM(I113:CU113)&lt;&gt;0,SUM(I113:CU113),"")</f>
        <v>43.772513560573216</v>
      </c>
      <c r="J114" s="1725"/>
      <c r="K114" s="1725"/>
      <c r="L114" s="1725"/>
      <c r="M114" s="1726"/>
      <c r="N114" s="1489" t="s">
        <v>1790</v>
      </c>
      <c r="O114" s="1489" t="s">
        <v>1790</v>
      </c>
      <c r="P114" s="1489" t="s">
        <v>1790</v>
      </c>
      <c r="Q114" s="1489" t="s">
        <v>1790</v>
      </c>
      <c r="R114" s="1489" t="s">
        <v>1790</v>
      </c>
      <c r="S114" s="1489" t="s">
        <v>1790</v>
      </c>
      <c r="T114" s="1489" t="s">
        <v>1790</v>
      </c>
      <c r="U114" s="1489" t="s">
        <v>1790</v>
      </c>
      <c r="V114" s="1489" t="s">
        <v>1790</v>
      </c>
      <c r="W114" s="1489" t="s">
        <v>1790</v>
      </c>
      <c r="X114" s="1489" t="s">
        <v>1790</v>
      </c>
      <c r="Y114" s="1489" t="s">
        <v>1790</v>
      </c>
      <c r="Z114" s="1489" t="s">
        <v>1790</v>
      </c>
      <c r="AA114" s="1489" t="s">
        <v>1790</v>
      </c>
      <c r="AB114" s="1489" t="s">
        <v>1790</v>
      </c>
      <c r="AC114" s="1489" t="s">
        <v>1790</v>
      </c>
      <c r="AD114" s="1489" t="s">
        <v>1790</v>
      </c>
      <c r="AE114" s="1489" t="s">
        <v>1790</v>
      </c>
      <c r="AF114" s="1489" t="s">
        <v>1790</v>
      </c>
      <c r="AG114" s="1489" t="s">
        <v>1790</v>
      </c>
      <c r="AH114" s="1489" t="s">
        <v>1790</v>
      </c>
      <c r="AI114" s="1489" t="s">
        <v>1790</v>
      </c>
      <c r="AJ114" s="1489" t="s">
        <v>1790</v>
      </c>
      <c r="AK114" s="1489" t="s">
        <v>1790</v>
      </c>
      <c r="AL114" s="1489" t="s">
        <v>1790</v>
      </c>
      <c r="AM114" s="1489" t="s">
        <v>1790</v>
      </c>
      <c r="AN114" s="1489" t="s">
        <v>1790</v>
      </c>
      <c r="AO114" s="1489" t="s">
        <v>1790</v>
      </c>
      <c r="AP114" s="1489" t="s">
        <v>1790</v>
      </c>
      <c r="AQ114" s="1489" t="s">
        <v>1790</v>
      </c>
      <c r="AR114" s="1489" t="s">
        <v>1790</v>
      </c>
      <c r="AS114" s="1489" t="s">
        <v>1790</v>
      </c>
      <c r="AT114" s="1489" t="s">
        <v>1790</v>
      </c>
      <c r="AU114" s="1489" t="s">
        <v>1790</v>
      </c>
      <c r="AV114" s="1489" t="s">
        <v>1790</v>
      </c>
      <c r="AW114" s="1489" t="s">
        <v>1790</v>
      </c>
      <c r="AX114" s="1489" t="s">
        <v>1790</v>
      </c>
      <c r="AY114" s="1489" t="s">
        <v>1790</v>
      </c>
      <c r="AZ114" s="1489" t="s">
        <v>1790</v>
      </c>
      <c r="BA114" s="1489" t="s">
        <v>1790</v>
      </c>
      <c r="BB114" s="1489" t="s">
        <v>1790</v>
      </c>
      <c r="BC114" s="1489" t="s">
        <v>1790</v>
      </c>
      <c r="BD114" s="1489" t="s">
        <v>1790</v>
      </c>
      <c r="BE114" s="1489" t="s">
        <v>1790</v>
      </c>
      <c r="BF114" s="1489" t="s">
        <v>1790</v>
      </c>
      <c r="BG114" s="1489" t="s">
        <v>1790</v>
      </c>
      <c r="BH114" s="1489" t="s">
        <v>1790</v>
      </c>
      <c r="BI114" s="1489" t="s">
        <v>1790</v>
      </c>
      <c r="BJ114" s="1489" t="s">
        <v>1790</v>
      </c>
      <c r="BK114" s="1489" t="s">
        <v>1790</v>
      </c>
      <c r="BL114" s="1489" t="s">
        <v>1790</v>
      </c>
      <c r="BM114" s="1489" t="s">
        <v>1790</v>
      </c>
      <c r="BN114" s="1489" t="s">
        <v>1790</v>
      </c>
      <c r="BO114" s="1489" t="s">
        <v>1790</v>
      </c>
      <c r="BP114" s="1489" t="s">
        <v>1790</v>
      </c>
      <c r="BQ114" s="1489" t="s">
        <v>1790</v>
      </c>
      <c r="BR114" s="1489" t="s">
        <v>1790</v>
      </c>
      <c r="BS114" s="1489" t="s">
        <v>1790</v>
      </c>
      <c r="BT114" s="1489" t="s">
        <v>1790</v>
      </c>
      <c r="BU114" s="1489" t="s">
        <v>1790</v>
      </c>
      <c r="BV114" s="1489" t="s">
        <v>1790</v>
      </c>
      <c r="BW114" s="1489" t="s">
        <v>1790</v>
      </c>
      <c r="BX114" s="1489" t="s">
        <v>1790</v>
      </c>
      <c r="BY114" s="1489" t="s">
        <v>1790</v>
      </c>
      <c r="BZ114" s="1489" t="s">
        <v>1790</v>
      </c>
      <c r="CA114" s="1489" t="s">
        <v>1790</v>
      </c>
      <c r="CB114" s="1489" t="s">
        <v>1790</v>
      </c>
      <c r="CC114" s="1489" t="s">
        <v>1790</v>
      </c>
      <c r="CD114" s="1489" t="s">
        <v>1790</v>
      </c>
      <c r="CE114" s="1489" t="s">
        <v>1790</v>
      </c>
      <c r="CF114" s="1489" t="s">
        <v>1790</v>
      </c>
      <c r="CG114" s="1489" t="s">
        <v>1790</v>
      </c>
      <c r="CH114" s="1489" t="s">
        <v>1790</v>
      </c>
      <c r="CI114" s="1489" t="s">
        <v>1790</v>
      </c>
      <c r="CJ114" s="1489" t="s">
        <v>1790</v>
      </c>
      <c r="CK114" s="1489" t="s">
        <v>1790</v>
      </c>
      <c r="CL114" s="1489" t="s">
        <v>1790</v>
      </c>
      <c r="CM114" s="1489" t="s">
        <v>1790</v>
      </c>
      <c r="CN114" s="1489" t="s">
        <v>1790</v>
      </c>
      <c r="CO114" s="1489" t="s">
        <v>1790</v>
      </c>
      <c r="CP114" s="1490" t="s">
        <v>1790</v>
      </c>
      <c r="CQ114" s="1488" t="s">
        <v>1790</v>
      </c>
      <c r="CR114" s="1488" t="s">
        <v>1790</v>
      </c>
      <c r="CS114" s="1488" t="s">
        <v>1790</v>
      </c>
      <c r="CT114" s="1488" t="s">
        <v>1790</v>
      </c>
      <c r="CU114" s="1488" t="s">
        <v>1790</v>
      </c>
      <c r="CV114" s="1488" t="s">
        <v>1790</v>
      </c>
      <c r="CW114" s="1488" t="s">
        <v>1790</v>
      </c>
      <c r="CX114" s="1488" t="s">
        <v>1790</v>
      </c>
      <c r="CY114" s="1488" t="s">
        <v>1790</v>
      </c>
      <c r="CZ114" s="1488" t="s">
        <v>1790</v>
      </c>
      <c r="DA114" s="1488" t="s">
        <v>1790</v>
      </c>
      <c r="DB114" s="1488" t="s">
        <v>1790</v>
      </c>
      <c r="DC114" s="1488" t="s">
        <v>1790</v>
      </c>
      <c r="DD114" s="1488" t="s">
        <v>1790</v>
      </c>
      <c r="DE114" s="1488" t="s">
        <v>1790</v>
      </c>
      <c r="DF114" s="1488" t="s">
        <v>1790</v>
      </c>
      <c r="DG114" s="1488" t="s">
        <v>1790</v>
      </c>
      <c r="DH114" s="1488" t="s">
        <v>1790</v>
      </c>
      <c r="DI114" s="1488" t="s">
        <v>1790</v>
      </c>
      <c r="DJ114" s="1488" t="s">
        <v>1790</v>
      </c>
      <c r="DK114" s="1488" t="s">
        <v>1790</v>
      </c>
      <c r="DL114" s="1488" t="s">
        <v>1790</v>
      </c>
      <c r="DM114" s="1488" t="s">
        <v>1790</v>
      </c>
      <c r="DN114" s="1488" t="s">
        <v>1790</v>
      </c>
      <c r="DO114" s="1488" t="s">
        <v>1790</v>
      </c>
      <c r="DP114" s="1488" t="s">
        <v>1790</v>
      </c>
      <c r="DQ114" s="1488" t="s">
        <v>1790</v>
      </c>
      <c r="DR114" s="1488" t="s">
        <v>1790</v>
      </c>
      <c r="DS114" s="1488" t="s">
        <v>1790</v>
      </c>
      <c r="DT114" s="1233" t="s">
        <v>1790</v>
      </c>
      <c r="DU114" s="1233" t="s">
        <v>1790</v>
      </c>
      <c r="DV114" s="1233" t="s">
        <v>1790</v>
      </c>
      <c r="DW114" s="1233" t="s">
        <v>1790</v>
      </c>
      <c r="DX114" s="1233" t="s">
        <v>1790</v>
      </c>
      <c r="DY114" s="1233" t="s">
        <v>1790</v>
      </c>
    </row>
    <row r="115" spans="2:129" x14ac:dyDescent="0.25">
      <c r="B115" s="1740"/>
      <c r="C115" s="1485" t="s">
        <v>2075</v>
      </c>
      <c r="D115" s="1425" t="s">
        <v>2076</v>
      </c>
      <c r="E115" s="1267" t="s">
        <v>810</v>
      </c>
      <c r="F115" s="1424" t="s">
        <v>1790</v>
      </c>
      <c r="G115" s="1424" t="s">
        <v>1790</v>
      </c>
      <c r="H115" s="1425" t="s">
        <v>84</v>
      </c>
      <c r="I115" s="1460" t="s">
        <v>1790</v>
      </c>
      <c r="J115" s="1461" t="s">
        <v>1790</v>
      </c>
      <c r="K115" s="1461" t="s">
        <v>1790</v>
      </c>
      <c r="L115" s="1461" t="s">
        <v>1790</v>
      </c>
      <c r="M115" s="1461" t="s">
        <v>1790</v>
      </c>
      <c r="N115" s="1489" t="s">
        <v>1790</v>
      </c>
      <c r="O115" s="1489" t="s">
        <v>1790</v>
      </c>
      <c r="P115" s="1489" t="s">
        <v>1790</v>
      </c>
      <c r="Q115" s="1489" t="s">
        <v>1790</v>
      </c>
      <c r="R115" s="1489" t="s">
        <v>1790</v>
      </c>
      <c r="S115" s="1489" t="s">
        <v>1790</v>
      </c>
      <c r="T115" s="1489" t="s">
        <v>1790</v>
      </c>
      <c r="U115" s="1489" t="s">
        <v>1790</v>
      </c>
      <c r="V115" s="1489" t="s">
        <v>1790</v>
      </c>
      <c r="W115" s="1489" t="s">
        <v>1790</v>
      </c>
      <c r="X115" s="1489" t="s">
        <v>1790</v>
      </c>
      <c r="Y115" s="1489" t="s">
        <v>1790</v>
      </c>
      <c r="Z115" s="1489" t="s">
        <v>1790</v>
      </c>
      <c r="AA115" s="1489" t="s">
        <v>1790</v>
      </c>
      <c r="AB115" s="1489" t="s">
        <v>1790</v>
      </c>
      <c r="AC115" s="1489" t="s">
        <v>1790</v>
      </c>
      <c r="AD115" s="1489" t="s">
        <v>1790</v>
      </c>
      <c r="AE115" s="1489" t="s">
        <v>1790</v>
      </c>
      <c r="AF115" s="1489" t="s">
        <v>1790</v>
      </c>
      <c r="AG115" s="1489" t="s">
        <v>1790</v>
      </c>
      <c r="AH115" s="1489" t="s">
        <v>1790</v>
      </c>
      <c r="AI115" s="1489" t="s">
        <v>1790</v>
      </c>
      <c r="AJ115" s="1489" t="s">
        <v>1790</v>
      </c>
      <c r="AK115" s="1489" t="s">
        <v>1790</v>
      </c>
      <c r="AL115" s="1489" t="s">
        <v>1790</v>
      </c>
      <c r="AM115" s="1489" t="s">
        <v>1790</v>
      </c>
      <c r="AN115" s="1489" t="s">
        <v>1790</v>
      </c>
      <c r="AO115" s="1489" t="s">
        <v>1790</v>
      </c>
      <c r="AP115" s="1489" t="s">
        <v>1790</v>
      </c>
      <c r="AQ115" s="1489" t="s">
        <v>1790</v>
      </c>
      <c r="AR115" s="1489" t="s">
        <v>1790</v>
      </c>
      <c r="AS115" s="1489" t="s">
        <v>1790</v>
      </c>
      <c r="AT115" s="1489" t="s">
        <v>1790</v>
      </c>
      <c r="AU115" s="1489" t="s">
        <v>1790</v>
      </c>
      <c r="AV115" s="1489" t="s">
        <v>1790</v>
      </c>
      <c r="AW115" s="1489" t="s">
        <v>1790</v>
      </c>
      <c r="AX115" s="1489" t="s">
        <v>1790</v>
      </c>
      <c r="AY115" s="1489" t="s">
        <v>1790</v>
      </c>
      <c r="AZ115" s="1489" t="s">
        <v>1790</v>
      </c>
      <c r="BA115" s="1489" t="s">
        <v>1790</v>
      </c>
      <c r="BB115" s="1489" t="s">
        <v>1790</v>
      </c>
      <c r="BC115" s="1489" t="s">
        <v>1790</v>
      </c>
      <c r="BD115" s="1489" t="s">
        <v>1790</v>
      </c>
      <c r="BE115" s="1489" t="s">
        <v>1790</v>
      </c>
      <c r="BF115" s="1489" t="s">
        <v>1790</v>
      </c>
      <c r="BG115" s="1489" t="s">
        <v>1790</v>
      </c>
      <c r="BH115" s="1489" t="s">
        <v>1790</v>
      </c>
      <c r="BI115" s="1489" t="s">
        <v>1790</v>
      </c>
      <c r="BJ115" s="1489" t="s">
        <v>1790</v>
      </c>
      <c r="BK115" s="1489" t="s">
        <v>1790</v>
      </c>
      <c r="BL115" s="1489" t="s">
        <v>1790</v>
      </c>
      <c r="BM115" s="1489" t="s">
        <v>1790</v>
      </c>
      <c r="BN115" s="1489" t="s">
        <v>1790</v>
      </c>
      <c r="BO115" s="1489" t="s">
        <v>1790</v>
      </c>
      <c r="BP115" s="1489" t="s">
        <v>1790</v>
      </c>
      <c r="BQ115" s="1489" t="s">
        <v>1790</v>
      </c>
      <c r="BR115" s="1489" t="s">
        <v>1790</v>
      </c>
      <c r="BS115" s="1489" t="s">
        <v>1790</v>
      </c>
      <c r="BT115" s="1489" t="s">
        <v>1790</v>
      </c>
      <c r="BU115" s="1489" t="s">
        <v>1790</v>
      </c>
      <c r="BV115" s="1489" t="s">
        <v>1790</v>
      </c>
      <c r="BW115" s="1489" t="s">
        <v>1790</v>
      </c>
      <c r="BX115" s="1489" t="s">
        <v>1790</v>
      </c>
      <c r="BY115" s="1489" t="s">
        <v>1790</v>
      </c>
      <c r="BZ115" s="1489" t="s">
        <v>1790</v>
      </c>
      <c r="CA115" s="1489" t="s">
        <v>1790</v>
      </c>
      <c r="CB115" s="1489" t="s">
        <v>1790</v>
      </c>
      <c r="CC115" s="1489" t="s">
        <v>1790</v>
      </c>
      <c r="CD115" s="1489" t="s">
        <v>1790</v>
      </c>
      <c r="CE115" s="1489" t="s">
        <v>1790</v>
      </c>
      <c r="CF115" s="1489" t="s">
        <v>1790</v>
      </c>
      <c r="CG115" s="1489" t="s">
        <v>1790</v>
      </c>
      <c r="CH115" s="1489" t="s">
        <v>1790</v>
      </c>
      <c r="CI115" s="1489" t="s">
        <v>1790</v>
      </c>
      <c r="CJ115" s="1489" t="s">
        <v>1790</v>
      </c>
      <c r="CK115" s="1489" t="s">
        <v>1790</v>
      </c>
      <c r="CL115" s="1489" t="s">
        <v>1790</v>
      </c>
      <c r="CM115" s="1489" t="s">
        <v>1790</v>
      </c>
      <c r="CN115" s="1489" t="s">
        <v>1790</v>
      </c>
      <c r="CO115" s="1489" t="s">
        <v>1790</v>
      </c>
      <c r="CP115" s="1490" t="s">
        <v>1790</v>
      </c>
      <c r="CQ115" s="1488" t="s">
        <v>1790</v>
      </c>
      <c r="CR115" s="1488" t="s">
        <v>1790</v>
      </c>
      <c r="CS115" s="1488" t="s">
        <v>1790</v>
      </c>
      <c r="CT115" s="1488" t="s">
        <v>1790</v>
      </c>
      <c r="CU115" s="1488" t="s">
        <v>1790</v>
      </c>
      <c r="CV115" s="1488" t="s">
        <v>1790</v>
      </c>
      <c r="CW115" s="1488" t="s">
        <v>1790</v>
      </c>
      <c r="CX115" s="1488" t="s">
        <v>1790</v>
      </c>
      <c r="CY115" s="1488" t="s">
        <v>1790</v>
      </c>
      <c r="CZ115" s="1488" t="s">
        <v>1790</v>
      </c>
      <c r="DA115" s="1488" t="s">
        <v>1790</v>
      </c>
      <c r="DB115" s="1488" t="s">
        <v>1790</v>
      </c>
      <c r="DC115" s="1488" t="s">
        <v>1790</v>
      </c>
      <c r="DD115" s="1488" t="s">
        <v>1790</v>
      </c>
      <c r="DE115" s="1488" t="s">
        <v>1790</v>
      </c>
      <c r="DF115" s="1488" t="s">
        <v>1790</v>
      </c>
      <c r="DG115" s="1488" t="s">
        <v>1790</v>
      </c>
      <c r="DH115" s="1488" t="s">
        <v>1790</v>
      </c>
      <c r="DI115" s="1488" t="s">
        <v>1790</v>
      </c>
      <c r="DJ115" s="1488" t="s">
        <v>1790</v>
      </c>
      <c r="DK115" s="1488" t="s">
        <v>1790</v>
      </c>
      <c r="DL115" s="1488" t="s">
        <v>1790</v>
      </c>
      <c r="DM115" s="1488" t="s">
        <v>1790</v>
      </c>
      <c r="DN115" s="1488" t="s">
        <v>1790</v>
      </c>
      <c r="DO115" s="1488" t="s">
        <v>1790</v>
      </c>
      <c r="DP115" s="1488" t="s">
        <v>1790</v>
      </c>
      <c r="DQ115" s="1488" t="s">
        <v>1790</v>
      </c>
      <c r="DR115" s="1488" t="s">
        <v>1790</v>
      </c>
      <c r="DS115" s="1488" t="s">
        <v>1790</v>
      </c>
      <c r="DT115" s="1233" t="s">
        <v>1790</v>
      </c>
      <c r="DU115" s="1233" t="s">
        <v>1790</v>
      </c>
      <c r="DV115" s="1233" t="s">
        <v>1790</v>
      </c>
      <c r="DW115" s="1233" t="s">
        <v>1790</v>
      </c>
      <c r="DX115" s="1233" t="s">
        <v>1790</v>
      </c>
      <c r="DY115" s="1233" t="s">
        <v>1790</v>
      </c>
    </row>
    <row r="116" spans="2:129" x14ac:dyDescent="0.25">
      <c r="B116" s="1740"/>
      <c r="C116" s="1485" t="s">
        <v>2075</v>
      </c>
      <c r="D116" s="1425" t="s">
        <v>2076</v>
      </c>
      <c r="E116" s="1267" t="s">
        <v>807</v>
      </c>
      <c r="F116" s="1424" t="s">
        <v>1790</v>
      </c>
      <c r="G116" s="1424" t="s">
        <v>1790</v>
      </c>
      <c r="H116" s="1425" t="s">
        <v>84</v>
      </c>
      <c r="I116" s="1460" t="s">
        <v>1790</v>
      </c>
      <c r="J116" s="1461" t="s">
        <v>1790</v>
      </c>
      <c r="K116" s="1461" t="s">
        <v>1790</v>
      </c>
      <c r="L116" s="1461" t="s">
        <v>1790</v>
      </c>
      <c r="M116" s="1461" t="s">
        <v>1790</v>
      </c>
      <c r="N116" s="1489" t="s">
        <v>1790</v>
      </c>
      <c r="O116" s="1489">
        <v>6.2172674293114608E-3</v>
      </c>
      <c r="P116" s="1489">
        <v>6.2172674293114608E-3</v>
      </c>
      <c r="Q116" s="1489">
        <v>6.2172674293114608E-3</v>
      </c>
      <c r="R116" s="1489">
        <v>6.2172674293114608E-3</v>
      </c>
      <c r="S116" s="1489">
        <v>6.2172674293114608E-3</v>
      </c>
      <c r="T116" s="1489">
        <v>7.461789021246075E-2</v>
      </c>
      <c r="U116" s="1489">
        <v>7.461789021246075E-2</v>
      </c>
      <c r="V116" s="1489">
        <v>7.461789021246075E-2</v>
      </c>
      <c r="W116" s="1489">
        <v>7.461789021246075E-2</v>
      </c>
      <c r="X116" s="1489">
        <v>7.461789021246075E-2</v>
      </c>
      <c r="Y116" s="1489">
        <v>0.1865180228793438</v>
      </c>
      <c r="Z116" s="1489">
        <v>0.1865180228793438</v>
      </c>
      <c r="AA116" s="1489">
        <v>0.1865180228793438</v>
      </c>
      <c r="AB116" s="1489">
        <v>0.1865180228793438</v>
      </c>
      <c r="AC116" s="1489">
        <v>0.1865180228793438</v>
      </c>
      <c r="AD116" s="1489" t="s">
        <v>1790</v>
      </c>
      <c r="AE116" s="1489" t="s">
        <v>1790</v>
      </c>
      <c r="AF116" s="1489" t="s">
        <v>1790</v>
      </c>
      <c r="AG116" s="1489" t="s">
        <v>1790</v>
      </c>
      <c r="AH116" s="1489" t="s">
        <v>1790</v>
      </c>
      <c r="AI116" s="1489" t="s">
        <v>1790</v>
      </c>
      <c r="AJ116" s="1489" t="s">
        <v>1790</v>
      </c>
      <c r="AK116" s="1489" t="s">
        <v>1790</v>
      </c>
      <c r="AL116" s="1489" t="s">
        <v>1790</v>
      </c>
      <c r="AM116" s="1489" t="s">
        <v>1790</v>
      </c>
      <c r="AN116" s="1489" t="s">
        <v>1790</v>
      </c>
      <c r="AO116" s="1489" t="s">
        <v>1790</v>
      </c>
      <c r="AP116" s="1489" t="s">
        <v>1790</v>
      </c>
      <c r="AQ116" s="1489" t="s">
        <v>1790</v>
      </c>
      <c r="AR116" s="1489" t="s">
        <v>1790</v>
      </c>
      <c r="AS116" s="1489" t="s">
        <v>1790</v>
      </c>
      <c r="AT116" s="1489" t="s">
        <v>1790</v>
      </c>
      <c r="AU116" s="1489" t="s">
        <v>1790</v>
      </c>
      <c r="AV116" s="1489" t="s">
        <v>1790</v>
      </c>
      <c r="AW116" s="1489" t="s">
        <v>1790</v>
      </c>
      <c r="AX116" s="1489" t="s">
        <v>1790</v>
      </c>
      <c r="AY116" s="1489" t="s">
        <v>1790</v>
      </c>
      <c r="AZ116" s="1489" t="s">
        <v>1790</v>
      </c>
      <c r="BA116" s="1489" t="s">
        <v>1790</v>
      </c>
      <c r="BB116" s="1489" t="s">
        <v>1790</v>
      </c>
      <c r="BC116" s="1489" t="s">
        <v>1790</v>
      </c>
      <c r="BD116" s="1489" t="s">
        <v>1790</v>
      </c>
      <c r="BE116" s="1489" t="s">
        <v>1790</v>
      </c>
      <c r="BF116" s="1489" t="s">
        <v>1790</v>
      </c>
      <c r="BG116" s="1489" t="s">
        <v>1790</v>
      </c>
      <c r="BH116" s="1489" t="s">
        <v>1790</v>
      </c>
      <c r="BI116" s="1489" t="s">
        <v>1790</v>
      </c>
      <c r="BJ116" s="1489" t="s">
        <v>1790</v>
      </c>
      <c r="BK116" s="1489" t="s">
        <v>1790</v>
      </c>
      <c r="BL116" s="1489" t="s">
        <v>1790</v>
      </c>
      <c r="BM116" s="1489" t="s">
        <v>1790</v>
      </c>
      <c r="BN116" s="1489" t="s">
        <v>1790</v>
      </c>
      <c r="BO116" s="1489" t="s">
        <v>1790</v>
      </c>
      <c r="BP116" s="1489" t="s">
        <v>1790</v>
      </c>
      <c r="BQ116" s="1489" t="s">
        <v>1790</v>
      </c>
      <c r="BR116" s="1489" t="s">
        <v>1790</v>
      </c>
      <c r="BS116" s="1489" t="s">
        <v>1790</v>
      </c>
      <c r="BT116" s="1489" t="s">
        <v>1790</v>
      </c>
      <c r="BU116" s="1489" t="s">
        <v>1790</v>
      </c>
      <c r="BV116" s="1489" t="s">
        <v>1790</v>
      </c>
      <c r="BW116" s="1489" t="s">
        <v>1790</v>
      </c>
      <c r="BX116" s="1489" t="s">
        <v>1790</v>
      </c>
      <c r="BY116" s="1489" t="s">
        <v>1790</v>
      </c>
      <c r="BZ116" s="1489" t="s">
        <v>1790</v>
      </c>
      <c r="CA116" s="1489" t="s">
        <v>1790</v>
      </c>
      <c r="CB116" s="1489" t="s">
        <v>1790</v>
      </c>
      <c r="CC116" s="1489" t="s">
        <v>1790</v>
      </c>
      <c r="CD116" s="1489" t="s">
        <v>1790</v>
      </c>
      <c r="CE116" s="1489" t="s">
        <v>1790</v>
      </c>
      <c r="CF116" s="1489" t="s">
        <v>1790</v>
      </c>
      <c r="CG116" s="1489" t="s">
        <v>1790</v>
      </c>
      <c r="CH116" s="1489" t="s">
        <v>1790</v>
      </c>
      <c r="CI116" s="1489" t="s">
        <v>1790</v>
      </c>
      <c r="CJ116" s="1489" t="s">
        <v>1790</v>
      </c>
      <c r="CK116" s="1489" t="s">
        <v>1790</v>
      </c>
      <c r="CL116" s="1489" t="s">
        <v>1790</v>
      </c>
      <c r="CM116" s="1489" t="s">
        <v>1790</v>
      </c>
      <c r="CN116" s="1489" t="s">
        <v>1790</v>
      </c>
      <c r="CO116" s="1489" t="s">
        <v>1790</v>
      </c>
      <c r="CP116" s="1490" t="s">
        <v>1790</v>
      </c>
      <c r="CQ116" s="1488" t="s">
        <v>1790</v>
      </c>
      <c r="CR116" s="1488" t="s">
        <v>1790</v>
      </c>
      <c r="CS116" s="1488" t="s">
        <v>1790</v>
      </c>
      <c r="CT116" s="1488" t="s">
        <v>1790</v>
      </c>
      <c r="CU116" s="1488" t="s">
        <v>1790</v>
      </c>
      <c r="CV116" s="1488" t="s">
        <v>1790</v>
      </c>
      <c r="CW116" s="1488" t="s">
        <v>1790</v>
      </c>
      <c r="CX116" s="1488" t="s">
        <v>1790</v>
      </c>
      <c r="CY116" s="1488" t="s">
        <v>1790</v>
      </c>
      <c r="CZ116" s="1488" t="s">
        <v>1790</v>
      </c>
      <c r="DA116" s="1488" t="s">
        <v>1790</v>
      </c>
      <c r="DB116" s="1488" t="s">
        <v>1790</v>
      </c>
      <c r="DC116" s="1488" t="s">
        <v>1790</v>
      </c>
      <c r="DD116" s="1488" t="s">
        <v>1790</v>
      </c>
      <c r="DE116" s="1488" t="s">
        <v>1790</v>
      </c>
      <c r="DF116" s="1488" t="s">
        <v>1790</v>
      </c>
      <c r="DG116" s="1488" t="s">
        <v>1790</v>
      </c>
      <c r="DH116" s="1488" t="s">
        <v>1790</v>
      </c>
      <c r="DI116" s="1488" t="s">
        <v>1790</v>
      </c>
      <c r="DJ116" s="1488" t="s">
        <v>1790</v>
      </c>
      <c r="DK116" s="1488" t="s">
        <v>1790</v>
      </c>
      <c r="DL116" s="1488" t="s">
        <v>1790</v>
      </c>
      <c r="DM116" s="1488" t="s">
        <v>1790</v>
      </c>
      <c r="DN116" s="1488" t="s">
        <v>1790</v>
      </c>
      <c r="DO116" s="1488" t="s">
        <v>1790</v>
      </c>
      <c r="DP116" s="1488" t="s">
        <v>1790</v>
      </c>
      <c r="DQ116" s="1488" t="s">
        <v>1790</v>
      </c>
      <c r="DR116" s="1488" t="s">
        <v>1790</v>
      </c>
      <c r="DS116" s="1488" t="s">
        <v>1790</v>
      </c>
      <c r="DT116" s="1233" t="s">
        <v>1790</v>
      </c>
      <c r="DU116" s="1233" t="s">
        <v>1790</v>
      </c>
      <c r="DV116" s="1233" t="s">
        <v>1790</v>
      </c>
      <c r="DW116" s="1233" t="s">
        <v>1790</v>
      </c>
      <c r="DX116" s="1233" t="s">
        <v>1790</v>
      </c>
      <c r="DY116" s="1233" t="s">
        <v>1790</v>
      </c>
    </row>
    <row r="117" spans="2:129" x14ac:dyDescent="0.25">
      <c r="B117" s="1740"/>
      <c r="C117" s="1485" t="s">
        <v>2075</v>
      </c>
      <c r="D117" s="1425" t="s">
        <v>2076</v>
      </c>
      <c r="E117" s="1267" t="s">
        <v>808</v>
      </c>
      <c r="F117" s="1424" t="s">
        <v>1790</v>
      </c>
      <c r="G117" s="1424" t="s">
        <v>1790</v>
      </c>
      <c r="H117" s="1425" t="s">
        <v>84</v>
      </c>
      <c r="I117" s="1460" t="s">
        <v>1790</v>
      </c>
      <c r="J117" s="1461" t="s">
        <v>1790</v>
      </c>
      <c r="K117" s="1461" t="s">
        <v>1790</v>
      </c>
      <c r="L117" s="1461" t="s">
        <v>1790</v>
      </c>
      <c r="M117" s="1461" t="s">
        <v>1790</v>
      </c>
      <c r="N117" s="1489" t="s">
        <v>1790</v>
      </c>
      <c r="O117" s="1489" t="s">
        <v>1790</v>
      </c>
      <c r="P117" s="1489" t="s">
        <v>1790</v>
      </c>
      <c r="Q117" s="1489" t="s">
        <v>1790</v>
      </c>
      <c r="R117" s="1489" t="s">
        <v>1790</v>
      </c>
      <c r="S117" s="1489" t="s">
        <v>1790</v>
      </c>
      <c r="T117" s="1489" t="s">
        <v>1790</v>
      </c>
      <c r="U117" s="1489" t="s">
        <v>1790</v>
      </c>
      <c r="V117" s="1489" t="s">
        <v>1790</v>
      </c>
      <c r="W117" s="1489" t="s">
        <v>1790</v>
      </c>
      <c r="X117" s="1489" t="s">
        <v>1790</v>
      </c>
      <c r="Y117" s="1489" t="s">
        <v>1790</v>
      </c>
      <c r="Z117" s="1489" t="s">
        <v>1790</v>
      </c>
      <c r="AA117" s="1489" t="s">
        <v>1790</v>
      </c>
      <c r="AB117" s="1489" t="s">
        <v>1790</v>
      </c>
      <c r="AC117" s="1489" t="s">
        <v>1790</v>
      </c>
      <c r="AD117" s="1489" t="s">
        <v>1790</v>
      </c>
      <c r="AE117" s="1489" t="s">
        <v>1790</v>
      </c>
      <c r="AF117" s="1489" t="s">
        <v>1790</v>
      </c>
      <c r="AG117" s="1489" t="s">
        <v>1790</v>
      </c>
      <c r="AH117" s="1489" t="s">
        <v>1790</v>
      </c>
      <c r="AI117" s="1489" t="s">
        <v>1790</v>
      </c>
      <c r="AJ117" s="1489" t="s">
        <v>1790</v>
      </c>
      <c r="AK117" s="1489" t="s">
        <v>1790</v>
      </c>
      <c r="AL117" s="1489" t="s">
        <v>1790</v>
      </c>
      <c r="AM117" s="1489" t="s">
        <v>1790</v>
      </c>
      <c r="AN117" s="1489" t="s">
        <v>1790</v>
      </c>
      <c r="AO117" s="1489" t="s">
        <v>1790</v>
      </c>
      <c r="AP117" s="1489" t="s">
        <v>1790</v>
      </c>
      <c r="AQ117" s="1489" t="s">
        <v>1790</v>
      </c>
      <c r="AR117" s="1489" t="s">
        <v>1790</v>
      </c>
      <c r="AS117" s="1489" t="s">
        <v>1790</v>
      </c>
      <c r="AT117" s="1489" t="s">
        <v>1790</v>
      </c>
      <c r="AU117" s="1489" t="s">
        <v>1790</v>
      </c>
      <c r="AV117" s="1489" t="s">
        <v>1790</v>
      </c>
      <c r="AW117" s="1489" t="s">
        <v>1790</v>
      </c>
      <c r="AX117" s="1489" t="s">
        <v>1790</v>
      </c>
      <c r="AY117" s="1489" t="s">
        <v>1790</v>
      </c>
      <c r="AZ117" s="1489" t="s">
        <v>1790</v>
      </c>
      <c r="BA117" s="1489" t="s">
        <v>1790</v>
      </c>
      <c r="BB117" s="1489" t="s">
        <v>1790</v>
      </c>
      <c r="BC117" s="1489" t="s">
        <v>1790</v>
      </c>
      <c r="BD117" s="1489" t="s">
        <v>1790</v>
      </c>
      <c r="BE117" s="1489" t="s">
        <v>1790</v>
      </c>
      <c r="BF117" s="1489" t="s">
        <v>1790</v>
      </c>
      <c r="BG117" s="1489" t="s">
        <v>1790</v>
      </c>
      <c r="BH117" s="1489" t="s">
        <v>1790</v>
      </c>
      <c r="BI117" s="1489" t="s">
        <v>1790</v>
      </c>
      <c r="BJ117" s="1489" t="s">
        <v>1790</v>
      </c>
      <c r="BK117" s="1489" t="s">
        <v>1790</v>
      </c>
      <c r="BL117" s="1489" t="s">
        <v>1790</v>
      </c>
      <c r="BM117" s="1489" t="s">
        <v>1790</v>
      </c>
      <c r="BN117" s="1489" t="s">
        <v>1790</v>
      </c>
      <c r="BO117" s="1489" t="s">
        <v>1790</v>
      </c>
      <c r="BP117" s="1489" t="s">
        <v>1790</v>
      </c>
      <c r="BQ117" s="1489" t="s">
        <v>1790</v>
      </c>
      <c r="BR117" s="1489" t="s">
        <v>1790</v>
      </c>
      <c r="BS117" s="1489" t="s">
        <v>1790</v>
      </c>
      <c r="BT117" s="1489" t="s">
        <v>1790</v>
      </c>
      <c r="BU117" s="1489" t="s">
        <v>1790</v>
      </c>
      <c r="BV117" s="1489" t="s">
        <v>1790</v>
      </c>
      <c r="BW117" s="1489" t="s">
        <v>1790</v>
      </c>
      <c r="BX117" s="1489" t="s">
        <v>1790</v>
      </c>
      <c r="BY117" s="1489" t="s">
        <v>1790</v>
      </c>
      <c r="BZ117" s="1489" t="s">
        <v>1790</v>
      </c>
      <c r="CA117" s="1489" t="s">
        <v>1790</v>
      </c>
      <c r="CB117" s="1489" t="s">
        <v>1790</v>
      </c>
      <c r="CC117" s="1489" t="s">
        <v>1790</v>
      </c>
      <c r="CD117" s="1489" t="s">
        <v>1790</v>
      </c>
      <c r="CE117" s="1489" t="s">
        <v>1790</v>
      </c>
      <c r="CF117" s="1489" t="s">
        <v>1790</v>
      </c>
      <c r="CG117" s="1489" t="s">
        <v>1790</v>
      </c>
      <c r="CH117" s="1489" t="s">
        <v>1790</v>
      </c>
      <c r="CI117" s="1489" t="s">
        <v>1790</v>
      </c>
      <c r="CJ117" s="1489" t="s">
        <v>1790</v>
      </c>
      <c r="CK117" s="1489" t="s">
        <v>1790</v>
      </c>
      <c r="CL117" s="1489" t="s">
        <v>1790</v>
      </c>
      <c r="CM117" s="1489" t="s">
        <v>1790</v>
      </c>
      <c r="CN117" s="1489" t="s">
        <v>1790</v>
      </c>
      <c r="CO117" s="1489" t="s">
        <v>1790</v>
      </c>
      <c r="CP117" s="1490" t="s">
        <v>1790</v>
      </c>
      <c r="CQ117" s="1488" t="s">
        <v>1790</v>
      </c>
      <c r="CR117" s="1488" t="s">
        <v>1790</v>
      </c>
      <c r="CS117" s="1488" t="s">
        <v>1790</v>
      </c>
      <c r="CT117" s="1488" t="s">
        <v>1790</v>
      </c>
      <c r="CU117" s="1488" t="s">
        <v>1790</v>
      </c>
      <c r="CV117" s="1488" t="s">
        <v>1790</v>
      </c>
      <c r="CW117" s="1488" t="s">
        <v>1790</v>
      </c>
      <c r="CX117" s="1488" t="s">
        <v>1790</v>
      </c>
      <c r="CY117" s="1488" t="s">
        <v>1790</v>
      </c>
      <c r="CZ117" s="1488" t="s">
        <v>1790</v>
      </c>
      <c r="DA117" s="1488" t="s">
        <v>1790</v>
      </c>
      <c r="DB117" s="1488" t="s">
        <v>1790</v>
      </c>
      <c r="DC117" s="1488" t="s">
        <v>1790</v>
      </c>
      <c r="DD117" s="1488" t="s">
        <v>1790</v>
      </c>
      <c r="DE117" s="1488" t="s">
        <v>1790</v>
      </c>
      <c r="DF117" s="1488" t="s">
        <v>1790</v>
      </c>
      <c r="DG117" s="1488" t="s">
        <v>1790</v>
      </c>
      <c r="DH117" s="1488" t="s">
        <v>1790</v>
      </c>
      <c r="DI117" s="1488" t="s">
        <v>1790</v>
      </c>
      <c r="DJ117" s="1488" t="s">
        <v>1790</v>
      </c>
      <c r="DK117" s="1488" t="s">
        <v>1790</v>
      </c>
      <c r="DL117" s="1488" t="s">
        <v>1790</v>
      </c>
      <c r="DM117" s="1488" t="s">
        <v>1790</v>
      </c>
      <c r="DN117" s="1488" t="s">
        <v>1790</v>
      </c>
      <c r="DO117" s="1488" t="s">
        <v>1790</v>
      </c>
      <c r="DP117" s="1488" t="s">
        <v>1790</v>
      </c>
      <c r="DQ117" s="1488" t="s">
        <v>1790</v>
      </c>
      <c r="DR117" s="1488" t="s">
        <v>1790</v>
      </c>
      <c r="DS117" s="1488" t="s">
        <v>1790</v>
      </c>
      <c r="DT117" s="1233" t="s">
        <v>1790</v>
      </c>
      <c r="DU117" s="1233" t="s">
        <v>1790</v>
      </c>
      <c r="DV117" s="1233" t="s">
        <v>1790</v>
      </c>
      <c r="DW117" s="1233" t="s">
        <v>1790</v>
      </c>
      <c r="DX117" s="1233" t="s">
        <v>1790</v>
      </c>
      <c r="DY117" s="1233" t="s">
        <v>1790</v>
      </c>
    </row>
    <row r="118" spans="2:129" x14ac:dyDescent="0.25">
      <c r="B118" s="1740"/>
      <c r="C118" s="1485" t="s">
        <v>2075</v>
      </c>
      <c r="D118" s="1425" t="s">
        <v>2076</v>
      </c>
      <c r="E118" s="1267" t="s">
        <v>826</v>
      </c>
      <c r="F118" s="1424" t="s">
        <v>1790</v>
      </c>
      <c r="G118" s="1424" t="s">
        <v>1790</v>
      </c>
      <c r="H118" s="1425" t="s">
        <v>84</v>
      </c>
      <c r="I118" s="1460" t="s">
        <v>1790</v>
      </c>
      <c r="J118" s="1461" t="s">
        <v>1790</v>
      </c>
      <c r="K118" s="1461" t="s">
        <v>1790</v>
      </c>
      <c r="L118" s="1461" t="s">
        <v>1790</v>
      </c>
      <c r="M118" s="1461" t="s">
        <v>1790</v>
      </c>
      <c r="N118" s="1489" t="s">
        <v>1790</v>
      </c>
      <c r="O118" s="1489">
        <v>3.5000000000000003E-2</v>
      </c>
      <c r="P118" s="1489">
        <v>3.5000000000000003E-2</v>
      </c>
      <c r="Q118" s="1489">
        <v>3.5000000000000003E-2</v>
      </c>
      <c r="R118" s="1489">
        <v>3.5000000000000003E-2</v>
      </c>
      <c r="S118" s="1489">
        <v>3.5000000000000003E-2</v>
      </c>
      <c r="T118" s="1489">
        <v>3.5000000000000003E-2</v>
      </c>
      <c r="U118" s="1489">
        <v>3.5000000000000003E-2</v>
      </c>
      <c r="V118" s="1489">
        <v>3.5000000000000003E-2</v>
      </c>
      <c r="W118" s="1489">
        <v>3.5000000000000003E-2</v>
      </c>
      <c r="X118" s="1489">
        <v>3.5000000000000003E-2</v>
      </c>
      <c r="Y118" s="1489">
        <v>3.5000000000000003E-2</v>
      </c>
      <c r="Z118" s="1489">
        <v>3.5000000000000003E-2</v>
      </c>
      <c r="AA118" s="1489">
        <v>3.5000000000000003E-2</v>
      </c>
      <c r="AB118" s="1489">
        <v>3.5000000000000003E-2</v>
      </c>
      <c r="AC118" s="1489">
        <v>3.5000000000000003E-2</v>
      </c>
      <c r="AD118" s="1489">
        <v>3.5000000000000003E-2</v>
      </c>
      <c r="AE118" s="1489">
        <v>3.5000000000000003E-2</v>
      </c>
      <c r="AF118" s="1489">
        <v>3.5000000000000003E-2</v>
      </c>
      <c r="AG118" s="1489">
        <v>3.5000000000000003E-2</v>
      </c>
      <c r="AH118" s="1489">
        <v>3.5000000000000003E-2</v>
      </c>
      <c r="AI118" s="1489">
        <v>3.5000000000000003E-2</v>
      </c>
      <c r="AJ118" s="1489">
        <v>3.5000000000000003E-2</v>
      </c>
      <c r="AK118" s="1489">
        <v>3.5000000000000003E-2</v>
      </c>
      <c r="AL118" s="1489">
        <v>3.5000000000000003E-2</v>
      </c>
      <c r="AM118" s="1489">
        <v>3.5000000000000003E-2</v>
      </c>
      <c r="AN118" s="1489">
        <v>3.5000000000000003E-2</v>
      </c>
      <c r="AO118" s="1489">
        <v>3.5000000000000003E-2</v>
      </c>
      <c r="AP118" s="1489">
        <v>3.5000000000000003E-2</v>
      </c>
      <c r="AQ118" s="1489">
        <v>3.5000000000000003E-2</v>
      </c>
      <c r="AR118" s="1489">
        <v>3.5000000000000003E-2</v>
      </c>
      <c r="AS118" s="1489">
        <v>0.03</v>
      </c>
      <c r="AT118" s="1489">
        <v>0.03</v>
      </c>
      <c r="AU118" s="1489">
        <v>0.03</v>
      </c>
      <c r="AV118" s="1489">
        <v>0.03</v>
      </c>
      <c r="AW118" s="1489">
        <v>0.03</v>
      </c>
      <c r="AX118" s="1489">
        <v>0.03</v>
      </c>
      <c r="AY118" s="1489">
        <v>0.03</v>
      </c>
      <c r="AZ118" s="1489">
        <v>0.03</v>
      </c>
      <c r="BA118" s="1489">
        <v>0.03</v>
      </c>
      <c r="BB118" s="1489">
        <v>0.03</v>
      </c>
      <c r="BC118" s="1489">
        <v>0.03</v>
      </c>
      <c r="BD118" s="1489">
        <v>0.03</v>
      </c>
      <c r="BE118" s="1489">
        <v>0.03</v>
      </c>
      <c r="BF118" s="1489">
        <v>0.03</v>
      </c>
      <c r="BG118" s="1489">
        <v>0.03</v>
      </c>
      <c r="BH118" s="1489">
        <v>0.03</v>
      </c>
      <c r="BI118" s="1489">
        <v>0.03</v>
      </c>
      <c r="BJ118" s="1489">
        <v>0.03</v>
      </c>
      <c r="BK118" s="1489">
        <v>0.03</v>
      </c>
      <c r="BL118" s="1489">
        <v>0.03</v>
      </c>
      <c r="BM118" s="1489">
        <v>0.03</v>
      </c>
      <c r="BN118" s="1489">
        <v>0.03</v>
      </c>
      <c r="BO118" s="1489">
        <v>0.03</v>
      </c>
      <c r="BP118" s="1489">
        <v>0.03</v>
      </c>
      <c r="BQ118" s="1489">
        <v>0.03</v>
      </c>
      <c r="BR118" s="1489">
        <v>0.03</v>
      </c>
      <c r="BS118" s="1489">
        <v>0.03</v>
      </c>
      <c r="BT118" s="1489">
        <v>0.03</v>
      </c>
      <c r="BU118" s="1489">
        <v>0.03</v>
      </c>
      <c r="BV118" s="1489">
        <v>0.03</v>
      </c>
      <c r="BW118" s="1489">
        <v>0.03</v>
      </c>
      <c r="BX118" s="1489">
        <v>0.03</v>
      </c>
      <c r="BY118" s="1489">
        <v>0.03</v>
      </c>
      <c r="BZ118" s="1489">
        <v>0.03</v>
      </c>
      <c r="CA118" s="1489">
        <v>0.03</v>
      </c>
      <c r="CB118" s="1489">
        <v>0.03</v>
      </c>
      <c r="CC118" s="1489">
        <v>0.03</v>
      </c>
      <c r="CD118" s="1489">
        <v>0.03</v>
      </c>
      <c r="CE118" s="1489">
        <v>0.03</v>
      </c>
      <c r="CF118" s="1489">
        <v>0.03</v>
      </c>
      <c r="CG118" s="1489">
        <v>0.03</v>
      </c>
      <c r="CH118" s="1489">
        <v>0.03</v>
      </c>
      <c r="CI118" s="1489">
        <v>0.03</v>
      </c>
      <c r="CJ118" s="1489">
        <v>0.03</v>
      </c>
      <c r="CK118" s="1489">
        <v>0.03</v>
      </c>
      <c r="CL118" s="1489">
        <v>2.5000000000000001E-2</v>
      </c>
      <c r="CM118" s="1489">
        <v>2.5000000000000001E-2</v>
      </c>
      <c r="CN118" s="1489">
        <v>2.5000000000000001E-2</v>
      </c>
      <c r="CO118" s="1489">
        <v>2.5000000000000001E-2</v>
      </c>
      <c r="CP118" s="1490">
        <v>2.5000000000000001E-2</v>
      </c>
      <c r="CQ118" s="1488" t="s">
        <v>1790</v>
      </c>
      <c r="CR118" s="1488" t="s">
        <v>1790</v>
      </c>
      <c r="CS118" s="1488" t="s">
        <v>1790</v>
      </c>
      <c r="CT118" s="1488" t="s">
        <v>1790</v>
      </c>
      <c r="CU118" s="1488" t="s">
        <v>1790</v>
      </c>
      <c r="CV118" s="1488" t="s">
        <v>1790</v>
      </c>
      <c r="CW118" s="1488" t="s">
        <v>1790</v>
      </c>
      <c r="CX118" s="1488" t="s">
        <v>1790</v>
      </c>
      <c r="CY118" s="1488" t="s">
        <v>1790</v>
      </c>
      <c r="CZ118" s="1488" t="s">
        <v>1790</v>
      </c>
      <c r="DA118" s="1488" t="s">
        <v>1790</v>
      </c>
      <c r="DB118" s="1488" t="s">
        <v>1790</v>
      </c>
      <c r="DC118" s="1488" t="s">
        <v>1790</v>
      </c>
      <c r="DD118" s="1488" t="s">
        <v>1790</v>
      </c>
      <c r="DE118" s="1488" t="s">
        <v>1790</v>
      </c>
      <c r="DF118" s="1488" t="s">
        <v>1790</v>
      </c>
      <c r="DG118" s="1488" t="s">
        <v>1790</v>
      </c>
      <c r="DH118" s="1488" t="s">
        <v>1790</v>
      </c>
      <c r="DI118" s="1488" t="s">
        <v>1790</v>
      </c>
      <c r="DJ118" s="1488" t="s">
        <v>1790</v>
      </c>
      <c r="DK118" s="1488" t="s">
        <v>1790</v>
      </c>
      <c r="DL118" s="1488" t="s">
        <v>1790</v>
      </c>
      <c r="DM118" s="1488" t="s">
        <v>1790</v>
      </c>
      <c r="DN118" s="1488" t="s">
        <v>1790</v>
      </c>
      <c r="DO118" s="1488" t="s">
        <v>1790</v>
      </c>
      <c r="DP118" s="1488" t="s">
        <v>1790</v>
      </c>
      <c r="DQ118" s="1488" t="s">
        <v>1790</v>
      </c>
      <c r="DR118" s="1488" t="s">
        <v>1790</v>
      </c>
      <c r="DS118" s="1488" t="s">
        <v>1790</v>
      </c>
      <c r="DT118" s="1233" t="s">
        <v>1790</v>
      </c>
      <c r="DU118" s="1233" t="s">
        <v>1790</v>
      </c>
      <c r="DV118" s="1233" t="s">
        <v>1790</v>
      </c>
      <c r="DW118" s="1233" t="s">
        <v>1790</v>
      </c>
      <c r="DX118" s="1233" t="s">
        <v>1790</v>
      </c>
      <c r="DY118" s="1233" t="s">
        <v>1790</v>
      </c>
    </row>
    <row r="119" spans="2:129" x14ac:dyDescent="0.25">
      <c r="B119" s="1740"/>
      <c r="C119" s="1485" t="s">
        <v>2075</v>
      </c>
      <c r="D119" s="1425" t="s">
        <v>2076</v>
      </c>
      <c r="E119" s="1267" t="s">
        <v>809</v>
      </c>
      <c r="F119" s="1424" t="s">
        <v>1790</v>
      </c>
      <c r="G119" s="1424" t="s">
        <v>1790</v>
      </c>
      <c r="H119" s="1425" t="s">
        <v>84</v>
      </c>
      <c r="I119" s="1460" t="s">
        <v>1790</v>
      </c>
      <c r="J119" s="1461" t="s">
        <v>1790</v>
      </c>
      <c r="K119" s="1461" t="s">
        <v>1790</v>
      </c>
      <c r="L119" s="1461" t="s">
        <v>1790</v>
      </c>
      <c r="M119" s="1461" t="s">
        <v>1790</v>
      </c>
      <c r="N119" s="1489" t="s">
        <v>1790</v>
      </c>
      <c r="O119" s="1489">
        <v>0.96618357487922713</v>
      </c>
      <c r="P119" s="1489">
        <v>0.93351070036640305</v>
      </c>
      <c r="Q119" s="1489">
        <v>0.90194270566802237</v>
      </c>
      <c r="R119" s="1489">
        <v>0.87144222769857238</v>
      </c>
      <c r="S119" s="1489">
        <v>0.84197316685852408</v>
      </c>
      <c r="T119" s="1489">
        <v>0.81350064430775282</v>
      </c>
      <c r="U119" s="1489">
        <v>0.78599096068381924</v>
      </c>
      <c r="V119" s="1489">
        <v>0.75941155621625056</v>
      </c>
      <c r="W119" s="1489">
        <v>0.73373097218961414</v>
      </c>
      <c r="X119" s="1489">
        <v>0.70891881370977217</v>
      </c>
      <c r="Y119" s="1489">
        <v>0.68494571372924851</v>
      </c>
      <c r="Z119" s="1489">
        <v>0.66178329828912907</v>
      </c>
      <c r="AA119" s="1489">
        <v>0.63940415293635666</v>
      </c>
      <c r="AB119" s="1489">
        <v>0.61778179027667313</v>
      </c>
      <c r="AC119" s="1489">
        <v>0.59689061862480497</v>
      </c>
      <c r="AD119" s="1489">
        <v>0.57670591171478747</v>
      </c>
      <c r="AE119" s="1489">
        <v>0.55720377943457733</v>
      </c>
      <c r="AF119" s="1489">
        <v>0.53836113955031628</v>
      </c>
      <c r="AG119" s="1489">
        <v>0.520155690386779</v>
      </c>
      <c r="AH119" s="1489">
        <v>0.50256588443167061</v>
      </c>
      <c r="AI119" s="1489">
        <v>0.48557090283253201</v>
      </c>
      <c r="AJ119" s="1489">
        <v>0.46915063075606961</v>
      </c>
      <c r="AK119" s="1489">
        <v>0.45328563358074364</v>
      </c>
      <c r="AL119" s="1489">
        <v>0.43795713389443836</v>
      </c>
      <c r="AM119" s="1489">
        <v>0.42314698926998878</v>
      </c>
      <c r="AN119" s="1489">
        <v>0.40883767079225974</v>
      </c>
      <c r="AO119" s="1489">
        <v>0.39501224231136212</v>
      </c>
      <c r="AP119" s="1489">
        <v>0.38165434039745133</v>
      </c>
      <c r="AQ119" s="1489">
        <v>0.36874815497338298</v>
      </c>
      <c r="AR119" s="1489">
        <v>0.35627841060230242</v>
      </c>
      <c r="AS119" s="1489">
        <v>0.3459013695167984</v>
      </c>
      <c r="AT119" s="1489">
        <v>0.33582657234640623</v>
      </c>
      <c r="AU119" s="1489">
        <v>0.32604521587029728</v>
      </c>
      <c r="AV119" s="1489">
        <v>0.31654875327213333</v>
      </c>
      <c r="AW119" s="1489">
        <v>0.30732888667197411</v>
      </c>
      <c r="AX119" s="1489">
        <v>0.29837755987570302</v>
      </c>
      <c r="AY119" s="1489">
        <v>0.28968695133563405</v>
      </c>
      <c r="AZ119" s="1489">
        <v>0.28124946731614947</v>
      </c>
      <c r="BA119" s="1489">
        <v>0.27305773525839755</v>
      </c>
      <c r="BB119" s="1489">
        <v>0.26510459733825009</v>
      </c>
      <c r="BC119" s="1489">
        <v>0.25738310421189325</v>
      </c>
      <c r="BD119" s="1489">
        <v>0.24988650894358566</v>
      </c>
      <c r="BE119" s="1489">
        <v>0.24260826111027742</v>
      </c>
      <c r="BF119" s="1489">
        <v>0.23554200107793916</v>
      </c>
      <c r="BG119" s="1489">
        <v>0.22868155444460117</v>
      </c>
      <c r="BH119" s="1489">
        <v>0.22202092664524387</v>
      </c>
      <c r="BI119" s="1489">
        <v>0.215554297713829</v>
      </c>
      <c r="BJ119" s="1489">
        <v>0.20927601719789227</v>
      </c>
      <c r="BK119" s="1489">
        <v>0.20318059922125464</v>
      </c>
      <c r="BL119" s="1489">
        <v>0.19726271769053846</v>
      </c>
      <c r="BM119" s="1489">
        <v>0.19151720164129948</v>
      </c>
      <c r="BN119" s="1489">
        <v>0.18593903071970824</v>
      </c>
      <c r="BO119" s="1489">
        <v>0.18052333079583327</v>
      </c>
      <c r="BP119" s="1489">
        <v>0.17526536970469248</v>
      </c>
      <c r="BQ119" s="1489">
        <v>0.17016055311135189</v>
      </c>
      <c r="BR119" s="1489">
        <v>0.16520442049645817</v>
      </c>
      <c r="BS119" s="1489">
        <v>0.16039264125869726</v>
      </c>
      <c r="BT119" s="1489">
        <v>0.15572101093077401</v>
      </c>
      <c r="BU119" s="1489">
        <v>0.15118544750560586</v>
      </c>
      <c r="BV119" s="1489">
        <v>0.14678198786952024</v>
      </c>
      <c r="BW119" s="1489">
        <v>0.14250678433934003</v>
      </c>
      <c r="BX119" s="1489">
        <v>0.13835610130033013</v>
      </c>
      <c r="BY119" s="1489">
        <v>0.13432631194206807</v>
      </c>
      <c r="BZ119" s="1489">
        <v>0.13041389508938647</v>
      </c>
      <c r="CA119" s="1489">
        <v>0.12661543212561796</v>
      </c>
      <c r="CB119" s="1489">
        <v>0.12292760400545433</v>
      </c>
      <c r="CC119" s="1489">
        <v>0.11934718835481004</v>
      </c>
      <c r="CD119" s="1489">
        <v>0.11587105665515537</v>
      </c>
      <c r="CE119" s="1489">
        <v>0.11249617150985959</v>
      </c>
      <c r="CF119" s="1489">
        <v>0.10921958399015494</v>
      </c>
      <c r="CG119" s="1489">
        <v>0.10603843105840287</v>
      </c>
      <c r="CH119" s="1489">
        <v>0.10294993306641054</v>
      </c>
      <c r="CI119" s="1489">
        <v>9.9951391326612168E-2</v>
      </c>
      <c r="CJ119" s="1489">
        <v>9.7040185753992411E-2</v>
      </c>
      <c r="CK119" s="1489">
        <v>9.4213772576691654E-2</v>
      </c>
      <c r="CL119" s="1489">
        <v>9.1915875684577236E-2</v>
      </c>
      <c r="CM119" s="1489">
        <v>8.9674025058124135E-2</v>
      </c>
      <c r="CN119" s="1489">
        <v>8.7486853715243049E-2</v>
      </c>
      <c r="CO119" s="1489">
        <v>8.5353028014871282E-2</v>
      </c>
      <c r="CP119" s="1490">
        <v>8.3271246843776875E-2</v>
      </c>
      <c r="CQ119" s="1488" t="s">
        <v>1790</v>
      </c>
      <c r="CR119" s="1488" t="s">
        <v>1790</v>
      </c>
      <c r="CS119" s="1488" t="s">
        <v>1790</v>
      </c>
      <c r="CT119" s="1488" t="s">
        <v>1790</v>
      </c>
      <c r="CU119" s="1488" t="s">
        <v>1790</v>
      </c>
      <c r="CV119" s="1488" t="s">
        <v>1790</v>
      </c>
      <c r="CW119" s="1488" t="s">
        <v>1790</v>
      </c>
      <c r="CX119" s="1488" t="s">
        <v>1790</v>
      </c>
      <c r="CY119" s="1488" t="s">
        <v>1790</v>
      </c>
      <c r="CZ119" s="1488" t="s">
        <v>1790</v>
      </c>
      <c r="DA119" s="1488" t="s">
        <v>1790</v>
      </c>
      <c r="DB119" s="1488" t="s">
        <v>1790</v>
      </c>
      <c r="DC119" s="1488" t="s">
        <v>1790</v>
      </c>
      <c r="DD119" s="1488" t="s">
        <v>1790</v>
      </c>
      <c r="DE119" s="1488" t="s">
        <v>1790</v>
      </c>
      <c r="DF119" s="1488" t="s">
        <v>1790</v>
      </c>
      <c r="DG119" s="1488" t="s">
        <v>1790</v>
      </c>
      <c r="DH119" s="1488" t="s">
        <v>1790</v>
      </c>
      <c r="DI119" s="1488" t="s">
        <v>1790</v>
      </c>
      <c r="DJ119" s="1488" t="s">
        <v>1790</v>
      </c>
      <c r="DK119" s="1488" t="s">
        <v>1790</v>
      </c>
      <c r="DL119" s="1488" t="s">
        <v>1790</v>
      </c>
      <c r="DM119" s="1488" t="s">
        <v>1790</v>
      </c>
      <c r="DN119" s="1488" t="s">
        <v>1790</v>
      </c>
      <c r="DO119" s="1488" t="s">
        <v>1790</v>
      </c>
      <c r="DP119" s="1488" t="s">
        <v>1790</v>
      </c>
      <c r="DQ119" s="1488" t="s">
        <v>1790</v>
      </c>
      <c r="DR119" s="1488" t="s">
        <v>1790</v>
      </c>
      <c r="DS119" s="1488" t="s">
        <v>1790</v>
      </c>
      <c r="DT119" s="1233" t="s">
        <v>1790</v>
      </c>
      <c r="DU119" s="1233" t="s">
        <v>1790</v>
      </c>
      <c r="DV119" s="1233" t="s">
        <v>1790</v>
      </c>
      <c r="DW119" s="1233" t="s">
        <v>1790</v>
      </c>
      <c r="DX119" s="1233" t="s">
        <v>1790</v>
      </c>
      <c r="DY119" s="1233" t="s">
        <v>1790</v>
      </c>
    </row>
    <row r="120" spans="2:129" x14ac:dyDescent="0.25">
      <c r="B120" s="1740"/>
      <c r="C120" s="1485" t="s">
        <v>2075</v>
      </c>
      <c r="D120" s="1425" t="s">
        <v>2076</v>
      </c>
      <c r="E120" s="1267" t="s">
        <v>810</v>
      </c>
      <c r="F120" s="1424" t="s">
        <v>811</v>
      </c>
      <c r="G120" s="1424" t="s">
        <v>1790</v>
      </c>
      <c r="H120" s="1425" t="s">
        <v>812</v>
      </c>
      <c r="I120" s="1460" t="s">
        <v>1790</v>
      </c>
      <c r="J120" s="1461" t="s">
        <v>1790</v>
      </c>
      <c r="K120" s="1461" t="s">
        <v>1790</v>
      </c>
      <c r="L120" s="1461" t="s">
        <v>1790</v>
      </c>
      <c r="M120" s="1461" t="s">
        <v>1790</v>
      </c>
      <c r="N120" s="1489" t="s">
        <v>1790</v>
      </c>
      <c r="O120" s="1489" t="s">
        <v>1790</v>
      </c>
      <c r="P120" s="1489" t="s">
        <v>1790</v>
      </c>
      <c r="Q120" s="1489" t="s">
        <v>1790</v>
      </c>
      <c r="R120" s="1489" t="s">
        <v>1790</v>
      </c>
      <c r="S120" s="1489" t="s">
        <v>1790</v>
      </c>
      <c r="T120" s="1489" t="s">
        <v>1790</v>
      </c>
      <c r="U120" s="1489" t="s">
        <v>1790</v>
      </c>
      <c r="V120" s="1489" t="s">
        <v>1790</v>
      </c>
      <c r="W120" s="1489" t="s">
        <v>1790</v>
      </c>
      <c r="X120" s="1489" t="s">
        <v>1790</v>
      </c>
      <c r="Y120" s="1489" t="s">
        <v>1790</v>
      </c>
      <c r="Z120" s="1489" t="s">
        <v>1790</v>
      </c>
      <c r="AA120" s="1489" t="s">
        <v>1790</v>
      </c>
      <c r="AB120" s="1489" t="s">
        <v>1790</v>
      </c>
      <c r="AC120" s="1489" t="s">
        <v>1790</v>
      </c>
      <c r="AD120" s="1489" t="s">
        <v>1790</v>
      </c>
      <c r="AE120" s="1489" t="s">
        <v>1790</v>
      </c>
      <c r="AF120" s="1489" t="s">
        <v>1790</v>
      </c>
      <c r="AG120" s="1489" t="s">
        <v>1790</v>
      </c>
      <c r="AH120" s="1489" t="s">
        <v>1790</v>
      </c>
      <c r="AI120" s="1489" t="s">
        <v>1790</v>
      </c>
      <c r="AJ120" s="1489" t="s">
        <v>1790</v>
      </c>
      <c r="AK120" s="1489" t="s">
        <v>1790</v>
      </c>
      <c r="AL120" s="1489" t="s">
        <v>1790</v>
      </c>
      <c r="AM120" s="1489" t="s">
        <v>1790</v>
      </c>
      <c r="AN120" s="1489" t="s">
        <v>1790</v>
      </c>
      <c r="AO120" s="1489" t="s">
        <v>1790</v>
      </c>
      <c r="AP120" s="1489" t="s">
        <v>1790</v>
      </c>
      <c r="AQ120" s="1489" t="s">
        <v>1790</v>
      </c>
      <c r="AR120" s="1489" t="s">
        <v>1790</v>
      </c>
      <c r="AS120" s="1489" t="s">
        <v>1790</v>
      </c>
      <c r="AT120" s="1489" t="s">
        <v>1790</v>
      </c>
      <c r="AU120" s="1489" t="s">
        <v>1790</v>
      </c>
      <c r="AV120" s="1489" t="s">
        <v>1790</v>
      </c>
      <c r="AW120" s="1489" t="s">
        <v>1790</v>
      </c>
      <c r="AX120" s="1489" t="s">
        <v>1790</v>
      </c>
      <c r="AY120" s="1489" t="s">
        <v>1790</v>
      </c>
      <c r="AZ120" s="1489" t="s">
        <v>1790</v>
      </c>
      <c r="BA120" s="1489" t="s">
        <v>1790</v>
      </c>
      <c r="BB120" s="1489" t="s">
        <v>1790</v>
      </c>
      <c r="BC120" s="1489" t="s">
        <v>1790</v>
      </c>
      <c r="BD120" s="1489" t="s">
        <v>1790</v>
      </c>
      <c r="BE120" s="1489" t="s">
        <v>1790</v>
      </c>
      <c r="BF120" s="1489" t="s">
        <v>1790</v>
      </c>
      <c r="BG120" s="1489" t="s">
        <v>1790</v>
      </c>
      <c r="BH120" s="1489" t="s">
        <v>1790</v>
      </c>
      <c r="BI120" s="1489" t="s">
        <v>1790</v>
      </c>
      <c r="BJ120" s="1489" t="s">
        <v>1790</v>
      </c>
      <c r="BK120" s="1489" t="s">
        <v>1790</v>
      </c>
      <c r="BL120" s="1489" t="s">
        <v>1790</v>
      </c>
      <c r="BM120" s="1489" t="s">
        <v>1790</v>
      </c>
      <c r="BN120" s="1489" t="s">
        <v>1790</v>
      </c>
      <c r="BO120" s="1489" t="s">
        <v>1790</v>
      </c>
      <c r="BP120" s="1489" t="s">
        <v>1790</v>
      </c>
      <c r="BQ120" s="1489" t="s">
        <v>1790</v>
      </c>
      <c r="BR120" s="1489" t="s">
        <v>1790</v>
      </c>
      <c r="BS120" s="1489" t="s">
        <v>1790</v>
      </c>
      <c r="BT120" s="1489" t="s">
        <v>1790</v>
      </c>
      <c r="BU120" s="1489" t="s">
        <v>1790</v>
      </c>
      <c r="BV120" s="1489" t="s">
        <v>1790</v>
      </c>
      <c r="BW120" s="1489" t="s">
        <v>1790</v>
      </c>
      <c r="BX120" s="1489" t="s">
        <v>1790</v>
      </c>
      <c r="BY120" s="1489" t="s">
        <v>1790</v>
      </c>
      <c r="BZ120" s="1489" t="s">
        <v>1790</v>
      </c>
      <c r="CA120" s="1489" t="s">
        <v>1790</v>
      </c>
      <c r="CB120" s="1489" t="s">
        <v>1790</v>
      </c>
      <c r="CC120" s="1489" t="s">
        <v>1790</v>
      </c>
      <c r="CD120" s="1489" t="s">
        <v>1790</v>
      </c>
      <c r="CE120" s="1489" t="s">
        <v>1790</v>
      </c>
      <c r="CF120" s="1489" t="s">
        <v>1790</v>
      </c>
      <c r="CG120" s="1489" t="s">
        <v>1790</v>
      </c>
      <c r="CH120" s="1489" t="s">
        <v>1790</v>
      </c>
      <c r="CI120" s="1489" t="s">
        <v>1790</v>
      </c>
      <c r="CJ120" s="1489" t="s">
        <v>1790</v>
      </c>
      <c r="CK120" s="1489" t="s">
        <v>1790</v>
      </c>
      <c r="CL120" s="1489" t="s">
        <v>1790</v>
      </c>
      <c r="CM120" s="1489" t="s">
        <v>1790</v>
      </c>
      <c r="CN120" s="1489" t="s">
        <v>1790</v>
      </c>
      <c r="CO120" s="1489" t="s">
        <v>1790</v>
      </c>
      <c r="CP120" s="1490" t="s">
        <v>1790</v>
      </c>
      <c r="CQ120" s="1488" t="s">
        <v>1790</v>
      </c>
      <c r="CR120" s="1488" t="s">
        <v>1790</v>
      </c>
      <c r="CS120" s="1488" t="s">
        <v>1790</v>
      </c>
      <c r="CT120" s="1488" t="s">
        <v>1790</v>
      </c>
      <c r="CU120" s="1488" t="s">
        <v>1790</v>
      </c>
      <c r="CV120" s="1488" t="s">
        <v>1790</v>
      </c>
      <c r="CW120" s="1488" t="s">
        <v>1790</v>
      </c>
      <c r="CX120" s="1488" t="s">
        <v>1790</v>
      </c>
      <c r="CY120" s="1488" t="s">
        <v>1790</v>
      </c>
      <c r="CZ120" s="1488" t="s">
        <v>1790</v>
      </c>
      <c r="DA120" s="1488" t="s">
        <v>1790</v>
      </c>
      <c r="DB120" s="1488" t="s">
        <v>1790</v>
      </c>
      <c r="DC120" s="1488" t="s">
        <v>1790</v>
      </c>
      <c r="DD120" s="1488" t="s">
        <v>1790</v>
      </c>
      <c r="DE120" s="1488" t="s">
        <v>1790</v>
      </c>
      <c r="DF120" s="1488" t="s">
        <v>1790</v>
      </c>
      <c r="DG120" s="1488" t="s">
        <v>1790</v>
      </c>
      <c r="DH120" s="1488" t="s">
        <v>1790</v>
      </c>
      <c r="DI120" s="1488" t="s">
        <v>1790</v>
      </c>
      <c r="DJ120" s="1488" t="s">
        <v>1790</v>
      </c>
      <c r="DK120" s="1488" t="s">
        <v>1790</v>
      </c>
      <c r="DL120" s="1488" t="s">
        <v>1790</v>
      </c>
      <c r="DM120" s="1488" t="s">
        <v>1790</v>
      </c>
      <c r="DN120" s="1488" t="s">
        <v>1790</v>
      </c>
      <c r="DO120" s="1488" t="s">
        <v>1790</v>
      </c>
      <c r="DP120" s="1488" t="s">
        <v>1790</v>
      </c>
      <c r="DQ120" s="1488" t="s">
        <v>1790</v>
      </c>
      <c r="DR120" s="1488" t="s">
        <v>1790</v>
      </c>
      <c r="DS120" s="1488" t="s">
        <v>1790</v>
      </c>
      <c r="DT120" s="1233" t="s">
        <v>1790</v>
      </c>
      <c r="DU120" s="1233" t="s">
        <v>1790</v>
      </c>
      <c r="DV120" s="1233" t="s">
        <v>1790</v>
      </c>
      <c r="DW120" s="1233" t="s">
        <v>1790</v>
      </c>
      <c r="DX120" s="1233" t="s">
        <v>1790</v>
      </c>
      <c r="DY120" s="1233" t="s">
        <v>1790</v>
      </c>
    </row>
    <row r="121" spans="2:129" x14ac:dyDescent="0.25">
      <c r="B121" s="1740"/>
      <c r="C121" s="1485" t="s">
        <v>2075</v>
      </c>
      <c r="D121" s="1425" t="s">
        <v>2076</v>
      </c>
      <c r="E121" s="1267" t="s">
        <v>810</v>
      </c>
      <c r="F121" s="1424" t="s">
        <v>813</v>
      </c>
      <c r="G121" s="1424" t="s">
        <v>1790</v>
      </c>
      <c r="H121" s="1425" t="s">
        <v>812</v>
      </c>
      <c r="I121" s="1460" t="s">
        <v>1790</v>
      </c>
      <c r="J121" s="1461" t="s">
        <v>1790</v>
      </c>
      <c r="K121" s="1461" t="s">
        <v>1790</v>
      </c>
      <c r="L121" s="1461" t="s">
        <v>1790</v>
      </c>
      <c r="M121" s="1461" t="s">
        <v>1790</v>
      </c>
      <c r="N121" s="1489" t="s">
        <v>1790</v>
      </c>
      <c r="O121" s="1489" t="s">
        <v>1790</v>
      </c>
      <c r="P121" s="1489" t="s">
        <v>1790</v>
      </c>
      <c r="Q121" s="1489" t="s">
        <v>1790</v>
      </c>
      <c r="R121" s="1489" t="s">
        <v>1790</v>
      </c>
      <c r="S121" s="1489" t="s">
        <v>1790</v>
      </c>
      <c r="T121" s="1489" t="s">
        <v>1790</v>
      </c>
      <c r="U121" s="1489" t="s">
        <v>1790</v>
      </c>
      <c r="V121" s="1489" t="s">
        <v>1790</v>
      </c>
      <c r="W121" s="1489" t="s">
        <v>1790</v>
      </c>
      <c r="X121" s="1489" t="s">
        <v>1790</v>
      </c>
      <c r="Y121" s="1489" t="s">
        <v>1790</v>
      </c>
      <c r="Z121" s="1489" t="s">
        <v>1790</v>
      </c>
      <c r="AA121" s="1489" t="s">
        <v>1790</v>
      </c>
      <c r="AB121" s="1489" t="s">
        <v>1790</v>
      </c>
      <c r="AC121" s="1489" t="s">
        <v>1790</v>
      </c>
      <c r="AD121" s="1489" t="s">
        <v>1790</v>
      </c>
      <c r="AE121" s="1489" t="s">
        <v>1790</v>
      </c>
      <c r="AF121" s="1489" t="s">
        <v>1790</v>
      </c>
      <c r="AG121" s="1489" t="s">
        <v>1790</v>
      </c>
      <c r="AH121" s="1489" t="s">
        <v>1790</v>
      </c>
      <c r="AI121" s="1489" t="s">
        <v>1790</v>
      </c>
      <c r="AJ121" s="1489" t="s">
        <v>1790</v>
      </c>
      <c r="AK121" s="1489" t="s">
        <v>1790</v>
      </c>
      <c r="AL121" s="1489" t="s">
        <v>1790</v>
      </c>
      <c r="AM121" s="1489" t="s">
        <v>1790</v>
      </c>
      <c r="AN121" s="1489" t="s">
        <v>1790</v>
      </c>
      <c r="AO121" s="1489" t="s">
        <v>1790</v>
      </c>
      <c r="AP121" s="1489" t="s">
        <v>1790</v>
      </c>
      <c r="AQ121" s="1489" t="s">
        <v>1790</v>
      </c>
      <c r="AR121" s="1489" t="s">
        <v>1790</v>
      </c>
      <c r="AS121" s="1489" t="s">
        <v>1790</v>
      </c>
      <c r="AT121" s="1489" t="s">
        <v>1790</v>
      </c>
      <c r="AU121" s="1489" t="s">
        <v>1790</v>
      </c>
      <c r="AV121" s="1489" t="s">
        <v>1790</v>
      </c>
      <c r="AW121" s="1489" t="s">
        <v>1790</v>
      </c>
      <c r="AX121" s="1489" t="s">
        <v>1790</v>
      </c>
      <c r="AY121" s="1489" t="s">
        <v>1790</v>
      </c>
      <c r="AZ121" s="1489" t="s">
        <v>1790</v>
      </c>
      <c r="BA121" s="1489" t="s">
        <v>1790</v>
      </c>
      <c r="BB121" s="1489" t="s">
        <v>1790</v>
      </c>
      <c r="BC121" s="1489" t="s">
        <v>1790</v>
      </c>
      <c r="BD121" s="1489" t="s">
        <v>1790</v>
      </c>
      <c r="BE121" s="1489" t="s">
        <v>1790</v>
      </c>
      <c r="BF121" s="1489" t="s">
        <v>1790</v>
      </c>
      <c r="BG121" s="1489" t="s">
        <v>1790</v>
      </c>
      <c r="BH121" s="1489" t="s">
        <v>1790</v>
      </c>
      <c r="BI121" s="1489" t="s">
        <v>1790</v>
      </c>
      <c r="BJ121" s="1489" t="s">
        <v>1790</v>
      </c>
      <c r="BK121" s="1489" t="s">
        <v>1790</v>
      </c>
      <c r="BL121" s="1489" t="s">
        <v>1790</v>
      </c>
      <c r="BM121" s="1489" t="s">
        <v>1790</v>
      </c>
      <c r="BN121" s="1489" t="s">
        <v>1790</v>
      </c>
      <c r="BO121" s="1489" t="s">
        <v>1790</v>
      </c>
      <c r="BP121" s="1489" t="s">
        <v>1790</v>
      </c>
      <c r="BQ121" s="1489" t="s">
        <v>1790</v>
      </c>
      <c r="BR121" s="1489" t="s">
        <v>1790</v>
      </c>
      <c r="BS121" s="1489" t="s">
        <v>1790</v>
      </c>
      <c r="BT121" s="1489" t="s">
        <v>1790</v>
      </c>
      <c r="BU121" s="1489" t="s">
        <v>1790</v>
      </c>
      <c r="BV121" s="1489" t="s">
        <v>1790</v>
      </c>
      <c r="BW121" s="1489" t="s">
        <v>1790</v>
      </c>
      <c r="BX121" s="1489" t="s">
        <v>1790</v>
      </c>
      <c r="BY121" s="1489" t="s">
        <v>1790</v>
      </c>
      <c r="BZ121" s="1489" t="s">
        <v>1790</v>
      </c>
      <c r="CA121" s="1489" t="s">
        <v>1790</v>
      </c>
      <c r="CB121" s="1489" t="s">
        <v>1790</v>
      </c>
      <c r="CC121" s="1489" t="s">
        <v>1790</v>
      </c>
      <c r="CD121" s="1489" t="s">
        <v>1790</v>
      </c>
      <c r="CE121" s="1489" t="s">
        <v>1790</v>
      </c>
      <c r="CF121" s="1489" t="s">
        <v>1790</v>
      </c>
      <c r="CG121" s="1489" t="s">
        <v>1790</v>
      </c>
      <c r="CH121" s="1489" t="s">
        <v>1790</v>
      </c>
      <c r="CI121" s="1489" t="s">
        <v>1790</v>
      </c>
      <c r="CJ121" s="1489" t="s">
        <v>1790</v>
      </c>
      <c r="CK121" s="1489" t="s">
        <v>1790</v>
      </c>
      <c r="CL121" s="1489" t="s">
        <v>1790</v>
      </c>
      <c r="CM121" s="1489" t="s">
        <v>1790</v>
      </c>
      <c r="CN121" s="1489" t="s">
        <v>1790</v>
      </c>
      <c r="CO121" s="1489" t="s">
        <v>1790</v>
      </c>
      <c r="CP121" s="1490" t="s">
        <v>1790</v>
      </c>
      <c r="CQ121" s="1488" t="s">
        <v>1790</v>
      </c>
      <c r="CR121" s="1488" t="s">
        <v>1790</v>
      </c>
      <c r="CS121" s="1488" t="s">
        <v>1790</v>
      </c>
      <c r="CT121" s="1488" t="s">
        <v>1790</v>
      </c>
      <c r="CU121" s="1488" t="s">
        <v>1790</v>
      </c>
      <c r="CV121" s="1488" t="s">
        <v>1790</v>
      </c>
      <c r="CW121" s="1488" t="s">
        <v>1790</v>
      </c>
      <c r="CX121" s="1488" t="s">
        <v>1790</v>
      </c>
      <c r="CY121" s="1488" t="s">
        <v>1790</v>
      </c>
      <c r="CZ121" s="1488" t="s">
        <v>1790</v>
      </c>
      <c r="DA121" s="1488" t="s">
        <v>1790</v>
      </c>
      <c r="DB121" s="1488" t="s">
        <v>1790</v>
      </c>
      <c r="DC121" s="1488" t="s">
        <v>1790</v>
      </c>
      <c r="DD121" s="1488" t="s">
        <v>1790</v>
      </c>
      <c r="DE121" s="1488" t="s">
        <v>1790</v>
      </c>
      <c r="DF121" s="1488" t="s">
        <v>1790</v>
      </c>
      <c r="DG121" s="1488" t="s">
        <v>1790</v>
      </c>
      <c r="DH121" s="1488" t="s">
        <v>1790</v>
      </c>
      <c r="DI121" s="1488" t="s">
        <v>1790</v>
      </c>
      <c r="DJ121" s="1488" t="s">
        <v>1790</v>
      </c>
      <c r="DK121" s="1488" t="s">
        <v>1790</v>
      </c>
      <c r="DL121" s="1488" t="s">
        <v>1790</v>
      </c>
      <c r="DM121" s="1488" t="s">
        <v>1790</v>
      </c>
      <c r="DN121" s="1488" t="s">
        <v>1790</v>
      </c>
      <c r="DO121" s="1488" t="s">
        <v>1790</v>
      </c>
      <c r="DP121" s="1488" t="s">
        <v>1790</v>
      </c>
      <c r="DQ121" s="1488" t="s">
        <v>1790</v>
      </c>
      <c r="DR121" s="1488" t="s">
        <v>1790</v>
      </c>
      <c r="DS121" s="1488" t="s">
        <v>1790</v>
      </c>
      <c r="DT121" s="1233" t="s">
        <v>1790</v>
      </c>
      <c r="DU121" s="1233" t="s">
        <v>1790</v>
      </c>
      <c r="DV121" s="1233" t="s">
        <v>1790</v>
      </c>
      <c r="DW121" s="1233" t="s">
        <v>1790</v>
      </c>
      <c r="DX121" s="1233" t="s">
        <v>1790</v>
      </c>
      <c r="DY121" s="1233" t="s">
        <v>1790</v>
      </c>
    </row>
    <row r="122" spans="2:129" ht="14.4" thickBot="1" x14ac:dyDescent="0.3">
      <c r="B122" s="1740"/>
      <c r="C122" s="1485" t="s">
        <v>2075</v>
      </c>
      <c r="D122" s="1425" t="s">
        <v>2076</v>
      </c>
      <c r="E122" s="1267" t="s">
        <v>814</v>
      </c>
      <c r="F122" s="1424" t="s">
        <v>1790</v>
      </c>
      <c r="G122" s="1424" t="s">
        <v>1790</v>
      </c>
      <c r="H122" s="1425" t="s">
        <v>84</v>
      </c>
      <c r="I122" s="1460" t="s">
        <v>1790</v>
      </c>
      <c r="J122" s="1461" t="s">
        <v>1790</v>
      </c>
      <c r="K122" s="1461" t="s">
        <v>1790</v>
      </c>
      <c r="L122" s="1461" t="s">
        <v>1790</v>
      </c>
      <c r="M122" s="1461" t="s">
        <v>1790</v>
      </c>
      <c r="N122" s="1489" t="s">
        <v>1790</v>
      </c>
      <c r="O122" s="1489">
        <v>6.0070216708323293E-3</v>
      </c>
      <c r="P122" s="1489">
        <v>5.803885672301768E-3</v>
      </c>
      <c r="Q122" s="1489">
        <v>5.6076190070548492E-3</v>
      </c>
      <c r="R122" s="1489">
        <v>5.4179893787969554E-3</v>
      </c>
      <c r="S122" s="1489">
        <v>5.2347723466637259E-3</v>
      </c>
      <c r="T122" s="1489">
        <v>6.0701701764721984E-2</v>
      </c>
      <c r="U122" s="1489">
        <v>5.8648987212291774E-2</v>
      </c>
      <c r="V122" s="1489">
        <v>5.6665688127818151E-2</v>
      </c>
      <c r="W122" s="1489">
        <v>5.4749457128326719E-2</v>
      </c>
      <c r="X122" s="1489">
        <v>5.2898026210943694E-2</v>
      </c>
      <c r="Y122" s="1489">
        <v>0.12775472030446045</v>
      </c>
      <c r="Z122" s="1489">
        <v>0.12343451237145937</v>
      </c>
      <c r="AA122" s="1489">
        <v>0.11926039842653081</v>
      </c>
      <c r="AB122" s="1489">
        <v>0.11522743809326649</v>
      </c>
      <c r="AC122" s="1489">
        <v>0.11133085806112705</v>
      </c>
      <c r="AD122" s="1489" t="s">
        <v>1790</v>
      </c>
      <c r="AE122" s="1489" t="s">
        <v>1790</v>
      </c>
      <c r="AF122" s="1489" t="s">
        <v>1790</v>
      </c>
      <c r="AG122" s="1489" t="s">
        <v>1790</v>
      </c>
      <c r="AH122" s="1489" t="s">
        <v>1790</v>
      </c>
      <c r="AI122" s="1489" t="s">
        <v>1790</v>
      </c>
      <c r="AJ122" s="1489" t="s">
        <v>1790</v>
      </c>
      <c r="AK122" s="1489" t="s">
        <v>1790</v>
      </c>
      <c r="AL122" s="1489" t="s">
        <v>1790</v>
      </c>
      <c r="AM122" s="1489" t="s">
        <v>1790</v>
      </c>
      <c r="AN122" s="1489" t="s">
        <v>1790</v>
      </c>
      <c r="AO122" s="1489" t="s">
        <v>1790</v>
      </c>
      <c r="AP122" s="1489" t="s">
        <v>1790</v>
      </c>
      <c r="AQ122" s="1489" t="s">
        <v>1790</v>
      </c>
      <c r="AR122" s="1489" t="s">
        <v>1790</v>
      </c>
      <c r="AS122" s="1489" t="s">
        <v>1790</v>
      </c>
      <c r="AT122" s="1489" t="s">
        <v>1790</v>
      </c>
      <c r="AU122" s="1489" t="s">
        <v>1790</v>
      </c>
      <c r="AV122" s="1489" t="s">
        <v>1790</v>
      </c>
      <c r="AW122" s="1489" t="s">
        <v>1790</v>
      </c>
      <c r="AX122" s="1489" t="s">
        <v>1790</v>
      </c>
      <c r="AY122" s="1489" t="s">
        <v>1790</v>
      </c>
      <c r="AZ122" s="1489" t="s">
        <v>1790</v>
      </c>
      <c r="BA122" s="1489" t="s">
        <v>1790</v>
      </c>
      <c r="BB122" s="1489" t="s">
        <v>1790</v>
      </c>
      <c r="BC122" s="1489" t="s">
        <v>1790</v>
      </c>
      <c r="BD122" s="1489" t="s">
        <v>1790</v>
      </c>
      <c r="BE122" s="1489" t="s">
        <v>1790</v>
      </c>
      <c r="BF122" s="1489" t="s">
        <v>1790</v>
      </c>
      <c r="BG122" s="1489" t="s">
        <v>1790</v>
      </c>
      <c r="BH122" s="1489" t="s">
        <v>1790</v>
      </c>
      <c r="BI122" s="1489" t="s">
        <v>1790</v>
      </c>
      <c r="BJ122" s="1489" t="s">
        <v>1790</v>
      </c>
      <c r="BK122" s="1489" t="s">
        <v>1790</v>
      </c>
      <c r="BL122" s="1489" t="s">
        <v>1790</v>
      </c>
      <c r="BM122" s="1489" t="s">
        <v>1790</v>
      </c>
      <c r="BN122" s="1489" t="s">
        <v>1790</v>
      </c>
      <c r="BO122" s="1489" t="s">
        <v>1790</v>
      </c>
      <c r="BP122" s="1489" t="s">
        <v>1790</v>
      </c>
      <c r="BQ122" s="1489" t="s">
        <v>1790</v>
      </c>
      <c r="BR122" s="1489" t="s">
        <v>1790</v>
      </c>
      <c r="BS122" s="1489" t="s">
        <v>1790</v>
      </c>
      <c r="BT122" s="1489" t="s">
        <v>1790</v>
      </c>
      <c r="BU122" s="1489" t="s">
        <v>1790</v>
      </c>
      <c r="BV122" s="1489" t="s">
        <v>1790</v>
      </c>
      <c r="BW122" s="1489" t="s">
        <v>1790</v>
      </c>
      <c r="BX122" s="1489" t="s">
        <v>1790</v>
      </c>
      <c r="BY122" s="1489" t="s">
        <v>1790</v>
      </c>
      <c r="BZ122" s="1489" t="s">
        <v>1790</v>
      </c>
      <c r="CA122" s="1489" t="s">
        <v>1790</v>
      </c>
      <c r="CB122" s="1489" t="s">
        <v>1790</v>
      </c>
      <c r="CC122" s="1489" t="s">
        <v>1790</v>
      </c>
      <c r="CD122" s="1489" t="s">
        <v>1790</v>
      </c>
      <c r="CE122" s="1489" t="s">
        <v>1790</v>
      </c>
      <c r="CF122" s="1489" t="s">
        <v>1790</v>
      </c>
      <c r="CG122" s="1489" t="s">
        <v>1790</v>
      </c>
      <c r="CH122" s="1489" t="s">
        <v>1790</v>
      </c>
      <c r="CI122" s="1489" t="s">
        <v>1790</v>
      </c>
      <c r="CJ122" s="1489" t="s">
        <v>1790</v>
      </c>
      <c r="CK122" s="1489" t="s">
        <v>1790</v>
      </c>
      <c r="CL122" s="1489" t="s">
        <v>1790</v>
      </c>
      <c r="CM122" s="1489" t="s">
        <v>1790</v>
      </c>
      <c r="CN122" s="1489" t="s">
        <v>1790</v>
      </c>
      <c r="CO122" s="1489" t="s">
        <v>1790</v>
      </c>
      <c r="CP122" s="1490" t="s">
        <v>1790</v>
      </c>
      <c r="CQ122" s="1488" t="s">
        <v>1790</v>
      </c>
      <c r="CR122" s="1488" t="s">
        <v>1790</v>
      </c>
      <c r="CS122" s="1488" t="s">
        <v>1790</v>
      </c>
      <c r="CT122" s="1488" t="s">
        <v>1790</v>
      </c>
      <c r="CU122" s="1488" t="s">
        <v>1790</v>
      </c>
      <c r="CV122" s="1488" t="s">
        <v>1790</v>
      </c>
      <c r="CW122" s="1488" t="s">
        <v>1790</v>
      </c>
      <c r="CX122" s="1488" t="s">
        <v>1790</v>
      </c>
      <c r="CY122" s="1488" t="s">
        <v>1790</v>
      </c>
      <c r="CZ122" s="1488" t="s">
        <v>1790</v>
      </c>
      <c r="DA122" s="1488" t="s">
        <v>1790</v>
      </c>
      <c r="DB122" s="1488" t="s">
        <v>1790</v>
      </c>
      <c r="DC122" s="1488" t="s">
        <v>1790</v>
      </c>
      <c r="DD122" s="1488" t="s">
        <v>1790</v>
      </c>
      <c r="DE122" s="1488" t="s">
        <v>1790</v>
      </c>
      <c r="DF122" s="1488" t="s">
        <v>1790</v>
      </c>
      <c r="DG122" s="1488" t="s">
        <v>1790</v>
      </c>
      <c r="DH122" s="1488" t="s">
        <v>1790</v>
      </c>
      <c r="DI122" s="1488" t="s">
        <v>1790</v>
      </c>
      <c r="DJ122" s="1488" t="s">
        <v>1790</v>
      </c>
      <c r="DK122" s="1488" t="s">
        <v>1790</v>
      </c>
      <c r="DL122" s="1488" t="s">
        <v>1790</v>
      </c>
      <c r="DM122" s="1488" t="s">
        <v>1790</v>
      </c>
      <c r="DN122" s="1488" t="s">
        <v>1790</v>
      </c>
      <c r="DO122" s="1488" t="s">
        <v>1790</v>
      </c>
      <c r="DP122" s="1488" t="s">
        <v>1790</v>
      </c>
      <c r="DQ122" s="1488" t="s">
        <v>1790</v>
      </c>
      <c r="DR122" s="1488" t="s">
        <v>1790</v>
      </c>
      <c r="DS122" s="1488" t="s">
        <v>1790</v>
      </c>
      <c r="DT122" s="1233" t="s">
        <v>1790</v>
      </c>
      <c r="DU122" s="1233" t="s">
        <v>1790</v>
      </c>
      <c r="DV122" s="1233" t="s">
        <v>1790</v>
      </c>
      <c r="DW122" s="1233" t="s">
        <v>1790</v>
      </c>
      <c r="DX122" s="1233" t="s">
        <v>1790</v>
      </c>
      <c r="DY122" s="1233" t="s">
        <v>1790</v>
      </c>
    </row>
    <row r="123" spans="2:129" ht="14.4" thickBot="1" x14ac:dyDescent="0.3">
      <c r="B123" s="1740"/>
      <c r="C123" s="1485" t="s">
        <v>2075</v>
      </c>
      <c r="D123" s="1425" t="s">
        <v>2076</v>
      </c>
      <c r="E123" s="1267" t="s">
        <v>815</v>
      </c>
      <c r="F123" s="1424" t="s">
        <v>1790</v>
      </c>
      <c r="G123" s="1424" t="s">
        <v>1790</v>
      </c>
      <c r="H123" s="1425" t="s">
        <v>84</v>
      </c>
      <c r="I123" s="1724">
        <f>IF(SUM(I122:CU122)&lt;&gt;0,SUM(I122:CU122),"")</f>
        <v>0.90874307577659619</v>
      </c>
      <c r="J123" s="1725"/>
      <c r="K123" s="1725"/>
      <c r="L123" s="1725"/>
      <c r="M123" s="1726"/>
      <c r="N123" s="1489" t="s">
        <v>1790</v>
      </c>
      <c r="O123" s="1489" t="s">
        <v>1790</v>
      </c>
      <c r="P123" s="1489" t="s">
        <v>1790</v>
      </c>
      <c r="Q123" s="1489" t="s">
        <v>1790</v>
      </c>
      <c r="R123" s="1489" t="s">
        <v>1790</v>
      </c>
      <c r="S123" s="1489" t="s">
        <v>1790</v>
      </c>
      <c r="T123" s="1489" t="s">
        <v>1790</v>
      </c>
      <c r="U123" s="1489" t="s">
        <v>1790</v>
      </c>
      <c r="V123" s="1489" t="s">
        <v>1790</v>
      </c>
      <c r="W123" s="1489" t="s">
        <v>1790</v>
      </c>
      <c r="X123" s="1489" t="s">
        <v>1790</v>
      </c>
      <c r="Y123" s="1489" t="s">
        <v>1790</v>
      </c>
      <c r="Z123" s="1489" t="s">
        <v>1790</v>
      </c>
      <c r="AA123" s="1489" t="s">
        <v>1790</v>
      </c>
      <c r="AB123" s="1489" t="s">
        <v>1790</v>
      </c>
      <c r="AC123" s="1489" t="s">
        <v>1790</v>
      </c>
      <c r="AD123" s="1489" t="s">
        <v>1790</v>
      </c>
      <c r="AE123" s="1489" t="s">
        <v>1790</v>
      </c>
      <c r="AF123" s="1489" t="s">
        <v>1790</v>
      </c>
      <c r="AG123" s="1489" t="s">
        <v>1790</v>
      </c>
      <c r="AH123" s="1489" t="s">
        <v>1790</v>
      </c>
      <c r="AI123" s="1489" t="s">
        <v>1790</v>
      </c>
      <c r="AJ123" s="1489" t="s">
        <v>1790</v>
      </c>
      <c r="AK123" s="1489" t="s">
        <v>1790</v>
      </c>
      <c r="AL123" s="1489" t="s">
        <v>1790</v>
      </c>
      <c r="AM123" s="1489" t="s">
        <v>1790</v>
      </c>
      <c r="AN123" s="1489" t="s">
        <v>1790</v>
      </c>
      <c r="AO123" s="1489" t="s">
        <v>1790</v>
      </c>
      <c r="AP123" s="1489" t="s">
        <v>1790</v>
      </c>
      <c r="AQ123" s="1489" t="s">
        <v>1790</v>
      </c>
      <c r="AR123" s="1489" t="s">
        <v>1790</v>
      </c>
      <c r="AS123" s="1489" t="s">
        <v>1790</v>
      </c>
      <c r="AT123" s="1489" t="s">
        <v>1790</v>
      </c>
      <c r="AU123" s="1489" t="s">
        <v>1790</v>
      </c>
      <c r="AV123" s="1489" t="s">
        <v>1790</v>
      </c>
      <c r="AW123" s="1489" t="s">
        <v>1790</v>
      </c>
      <c r="AX123" s="1489" t="s">
        <v>1790</v>
      </c>
      <c r="AY123" s="1489" t="s">
        <v>1790</v>
      </c>
      <c r="AZ123" s="1489" t="s">
        <v>1790</v>
      </c>
      <c r="BA123" s="1489" t="s">
        <v>1790</v>
      </c>
      <c r="BB123" s="1489" t="s">
        <v>1790</v>
      </c>
      <c r="BC123" s="1489" t="s">
        <v>1790</v>
      </c>
      <c r="BD123" s="1489" t="s">
        <v>1790</v>
      </c>
      <c r="BE123" s="1489" t="s">
        <v>1790</v>
      </c>
      <c r="BF123" s="1489" t="s">
        <v>1790</v>
      </c>
      <c r="BG123" s="1489" t="s">
        <v>1790</v>
      </c>
      <c r="BH123" s="1489" t="s">
        <v>1790</v>
      </c>
      <c r="BI123" s="1489" t="s">
        <v>1790</v>
      </c>
      <c r="BJ123" s="1489" t="s">
        <v>1790</v>
      </c>
      <c r="BK123" s="1489" t="s">
        <v>1790</v>
      </c>
      <c r="BL123" s="1489" t="s">
        <v>1790</v>
      </c>
      <c r="BM123" s="1489" t="s">
        <v>1790</v>
      </c>
      <c r="BN123" s="1489" t="s">
        <v>1790</v>
      </c>
      <c r="BO123" s="1489" t="s">
        <v>1790</v>
      </c>
      <c r="BP123" s="1489" t="s">
        <v>1790</v>
      </c>
      <c r="BQ123" s="1489" t="s">
        <v>1790</v>
      </c>
      <c r="BR123" s="1489" t="s">
        <v>1790</v>
      </c>
      <c r="BS123" s="1489" t="s">
        <v>1790</v>
      </c>
      <c r="BT123" s="1489" t="s">
        <v>1790</v>
      </c>
      <c r="BU123" s="1489" t="s">
        <v>1790</v>
      </c>
      <c r="BV123" s="1489" t="s">
        <v>1790</v>
      </c>
      <c r="BW123" s="1489" t="s">
        <v>1790</v>
      </c>
      <c r="BX123" s="1489" t="s">
        <v>1790</v>
      </c>
      <c r="BY123" s="1489" t="s">
        <v>1790</v>
      </c>
      <c r="BZ123" s="1489" t="s">
        <v>1790</v>
      </c>
      <c r="CA123" s="1489" t="s">
        <v>1790</v>
      </c>
      <c r="CB123" s="1489" t="s">
        <v>1790</v>
      </c>
      <c r="CC123" s="1489" t="s">
        <v>1790</v>
      </c>
      <c r="CD123" s="1489" t="s">
        <v>1790</v>
      </c>
      <c r="CE123" s="1489" t="s">
        <v>1790</v>
      </c>
      <c r="CF123" s="1489" t="s">
        <v>1790</v>
      </c>
      <c r="CG123" s="1489" t="s">
        <v>1790</v>
      </c>
      <c r="CH123" s="1489" t="s">
        <v>1790</v>
      </c>
      <c r="CI123" s="1489" t="s">
        <v>1790</v>
      </c>
      <c r="CJ123" s="1489" t="s">
        <v>1790</v>
      </c>
      <c r="CK123" s="1489" t="s">
        <v>1790</v>
      </c>
      <c r="CL123" s="1489" t="s">
        <v>1790</v>
      </c>
      <c r="CM123" s="1489" t="s">
        <v>1790</v>
      </c>
      <c r="CN123" s="1489" t="s">
        <v>1790</v>
      </c>
      <c r="CO123" s="1489" t="s">
        <v>1790</v>
      </c>
      <c r="CP123" s="1490" t="s">
        <v>1790</v>
      </c>
      <c r="CQ123" s="1488" t="s">
        <v>1790</v>
      </c>
      <c r="CR123" s="1488" t="s">
        <v>1790</v>
      </c>
      <c r="CS123" s="1488" t="s">
        <v>1790</v>
      </c>
      <c r="CT123" s="1488" t="s">
        <v>1790</v>
      </c>
      <c r="CU123" s="1488" t="s">
        <v>1790</v>
      </c>
      <c r="CV123" s="1488" t="s">
        <v>1790</v>
      </c>
      <c r="CW123" s="1488" t="s">
        <v>1790</v>
      </c>
      <c r="CX123" s="1488" t="s">
        <v>1790</v>
      </c>
      <c r="CY123" s="1488" t="s">
        <v>1790</v>
      </c>
      <c r="CZ123" s="1488" t="s">
        <v>1790</v>
      </c>
      <c r="DA123" s="1488" t="s">
        <v>1790</v>
      </c>
      <c r="DB123" s="1488" t="s">
        <v>1790</v>
      </c>
      <c r="DC123" s="1488" t="s">
        <v>1790</v>
      </c>
      <c r="DD123" s="1488" t="s">
        <v>1790</v>
      </c>
      <c r="DE123" s="1488" t="s">
        <v>1790</v>
      </c>
      <c r="DF123" s="1488" t="s">
        <v>1790</v>
      </c>
      <c r="DG123" s="1488" t="s">
        <v>1790</v>
      </c>
      <c r="DH123" s="1488" t="s">
        <v>1790</v>
      </c>
      <c r="DI123" s="1488" t="s">
        <v>1790</v>
      </c>
      <c r="DJ123" s="1488" t="s">
        <v>1790</v>
      </c>
      <c r="DK123" s="1488" t="s">
        <v>1790</v>
      </c>
      <c r="DL123" s="1488" t="s">
        <v>1790</v>
      </c>
      <c r="DM123" s="1488" t="s">
        <v>1790</v>
      </c>
      <c r="DN123" s="1488" t="s">
        <v>1790</v>
      </c>
      <c r="DO123" s="1488" t="s">
        <v>1790</v>
      </c>
      <c r="DP123" s="1488" t="s">
        <v>1790</v>
      </c>
      <c r="DQ123" s="1488" t="s">
        <v>1790</v>
      </c>
      <c r="DR123" s="1488" t="s">
        <v>1790</v>
      </c>
      <c r="DS123" s="1488" t="s">
        <v>1790</v>
      </c>
      <c r="DT123" s="1233" t="s">
        <v>1790</v>
      </c>
      <c r="DU123" s="1233" t="s">
        <v>1790</v>
      </c>
      <c r="DV123" s="1233" t="s">
        <v>1790</v>
      </c>
      <c r="DW123" s="1233" t="s">
        <v>1790</v>
      </c>
      <c r="DX123" s="1233" t="s">
        <v>1790</v>
      </c>
      <c r="DY123" s="1233" t="s">
        <v>1790</v>
      </c>
    </row>
    <row r="124" spans="2:129" x14ac:dyDescent="0.25">
      <c r="B124" s="1740"/>
      <c r="C124" s="1485" t="s">
        <v>2087</v>
      </c>
      <c r="D124" s="1425" t="s">
        <v>2088</v>
      </c>
      <c r="E124" s="1267" t="s">
        <v>810</v>
      </c>
      <c r="F124" s="1424" t="s">
        <v>1790</v>
      </c>
      <c r="G124" s="1424" t="s">
        <v>1790</v>
      </c>
      <c r="H124" s="1425" t="s">
        <v>84</v>
      </c>
      <c r="I124" s="1460" t="s">
        <v>1790</v>
      </c>
      <c r="J124" s="1461" t="s">
        <v>1790</v>
      </c>
      <c r="K124" s="1461" t="s">
        <v>1790</v>
      </c>
      <c r="L124" s="1461" t="s">
        <v>1790</v>
      </c>
      <c r="M124" s="1461" t="s">
        <v>1790</v>
      </c>
      <c r="N124" s="1489" t="s">
        <v>1790</v>
      </c>
      <c r="O124" s="1489">
        <v>0.44734204899803015</v>
      </c>
      <c r="P124" s="1489">
        <v>0.35787364008851258</v>
      </c>
      <c r="Q124" s="1489">
        <v>0.28629890690829735</v>
      </c>
      <c r="R124" s="1489">
        <v>0.22903913068915055</v>
      </c>
      <c r="S124" s="1489">
        <v>0.18323130205907295</v>
      </c>
      <c r="T124" s="1489">
        <v>0.1465850420032937</v>
      </c>
      <c r="U124" s="1489">
        <v>0.11726803324659961</v>
      </c>
      <c r="V124" s="1489" t="s">
        <v>1790</v>
      </c>
      <c r="W124" s="1489" t="s">
        <v>1790</v>
      </c>
      <c r="X124" s="1489" t="s">
        <v>1790</v>
      </c>
      <c r="Y124" s="1489" t="s">
        <v>1790</v>
      </c>
      <c r="Z124" s="1489" t="s">
        <v>1790</v>
      </c>
      <c r="AA124" s="1489" t="s">
        <v>1790</v>
      </c>
      <c r="AB124" s="1489" t="s">
        <v>1790</v>
      </c>
      <c r="AC124" s="1489" t="s">
        <v>1790</v>
      </c>
      <c r="AD124" s="1489" t="s">
        <v>1790</v>
      </c>
      <c r="AE124" s="1489" t="s">
        <v>1790</v>
      </c>
      <c r="AF124" s="1489" t="s">
        <v>1790</v>
      </c>
      <c r="AG124" s="1489" t="s">
        <v>1790</v>
      </c>
      <c r="AH124" s="1489" t="s">
        <v>1790</v>
      </c>
      <c r="AI124" s="1489" t="s">
        <v>1790</v>
      </c>
      <c r="AJ124" s="1489" t="s">
        <v>1790</v>
      </c>
      <c r="AK124" s="1489" t="s">
        <v>1790</v>
      </c>
      <c r="AL124" s="1489" t="s">
        <v>1790</v>
      </c>
      <c r="AM124" s="1489" t="s">
        <v>1790</v>
      </c>
      <c r="AN124" s="1489" t="s">
        <v>1790</v>
      </c>
      <c r="AO124" s="1489" t="s">
        <v>1790</v>
      </c>
      <c r="AP124" s="1489" t="s">
        <v>1790</v>
      </c>
      <c r="AQ124" s="1489" t="s">
        <v>1790</v>
      </c>
      <c r="AR124" s="1489" t="s">
        <v>1790</v>
      </c>
      <c r="AS124" s="1489" t="s">
        <v>1790</v>
      </c>
      <c r="AT124" s="1489" t="s">
        <v>1790</v>
      </c>
      <c r="AU124" s="1489" t="s">
        <v>1790</v>
      </c>
      <c r="AV124" s="1489" t="s">
        <v>1790</v>
      </c>
      <c r="AW124" s="1489" t="s">
        <v>1790</v>
      </c>
      <c r="AX124" s="1489" t="s">
        <v>1790</v>
      </c>
      <c r="AY124" s="1489" t="s">
        <v>1790</v>
      </c>
      <c r="AZ124" s="1489" t="s">
        <v>1790</v>
      </c>
      <c r="BA124" s="1489" t="s">
        <v>1790</v>
      </c>
      <c r="BB124" s="1489" t="s">
        <v>1790</v>
      </c>
      <c r="BC124" s="1489" t="s">
        <v>1790</v>
      </c>
      <c r="BD124" s="1489" t="s">
        <v>1790</v>
      </c>
      <c r="BE124" s="1489" t="s">
        <v>1790</v>
      </c>
      <c r="BF124" s="1489" t="s">
        <v>1790</v>
      </c>
      <c r="BG124" s="1489" t="s">
        <v>1790</v>
      </c>
      <c r="BH124" s="1489" t="s">
        <v>1790</v>
      </c>
      <c r="BI124" s="1489" t="s">
        <v>1790</v>
      </c>
      <c r="BJ124" s="1489" t="s">
        <v>1790</v>
      </c>
      <c r="BK124" s="1489" t="s">
        <v>1790</v>
      </c>
      <c r="BL124" s="1489" t="s">
        <v>1790</v>
      </c>
      <c r="BM124" s="1489" t="s">
        <v>1790</v>
      </c>
      <c r="BN124" s="1489" t="s">
        <v>1790</v>
      </c>
      <c r="BO124" s="1489" t="s">
        <v>1790</v>
      </c>
      <c r="BP124" s="1489" t="s">
        <v>1790</v>
      </c>
      <c r="BQ124" s="1489" t="s">
        <v>1790</v>
      </c>
      <c r="BR124" s="1489" t="s">
        <v>1790</v>
      </c>
      <c r="BS124" s="1489" t="s">
        <v>1790</v>
      </c>
      <c r="BT124" s="1489" t="s">
        <v>1790</v>
      </c>
      <c r="BU124" s="1489" t="s">
        <v>1790</v>
      </c>
      <c r="BV124" s="1489" t="s">
        <v>1790</v>
      </c>
      <c r="BW124" s="1489" t="s">
        <v>1790</v>
      </c>
      <c r="BX124" s="1489" t="s">
        <v>1790</v>
      </c>
      <c r="BY124" s="1489" t="s">
        <v>1790</v>
      </c>
      <c r="BZ124" s="1489" t="s">
        <v>1790</v>
      </c>
      <c r="CA124" s="1489" t="s">
        <v>1790</v>
      </c>
      <c r="CB124" s="1489" t="s">
        <v>1790</v>
      </c>
      <c r="CC124" s="1489" t="s">
        <v>1790</v>
      </c>
      <c r="CD124" s="1489" t="s">
        <v>1790</v>
      </c>
      <c r="CE124" s="1489" t="s">
        <v>1790</v>
      </c>
      <c r="CF124" s="1489" t="s">
        <v>1790</v>
      </c>
      <c r="CG124" s="1489" t="s">
        <v>1790</v>
      </c>
      <c r="CH124" s="1489" t="s">
        <v>1790</v>
      </c>
      <c r="CI124" s="1489" t="s">
        <v>1790</v>
      </c>
      <c r="CJ124" s="1489" t="s">
        <v>1790</v>
      </c>
      <c r="CK124" s="1489" t="s">
        <v>1790</v>
      </c>
      <c r="CL124" s="1489" t="s">
        <v>1790</v>
      </c>
      <c r="CM124" s="1489" t="s">
        <v>1790</v>
      </c>
      <c r="CN124" s="1489" t="s">
        <v>1790</v>
      </c>
      <c r="CO124" s="1489" t="s">
        <v>1790</v>
      </c>
      <c r="CP124" s="1490" t="s">
        <v>1790</v>
      </c>
      <c r="CQ124" s="1488" t="s">
        <v>1790</v>
      </c>
      <c r="CR124" s="1488" t="s">
        <v>1790</v>
      </c>
      <c r="CS124" s="1488" t="s">
        <v>1790</v>
      </c>
      <c r="CT124" s="1488" t="s">
        <v>1790</v>
      </c>
      <c r="CU124" s="1488" t="s">
        <v>1790</v>
      </c>
      <c r="CV124" s="1488" t="s">
        <v>1790</v>
      </c>
      <c r="CW124" s="1488" t="s">
        <v>1790</v>
      </c>
      <c r="CX124" s="1488" t="s">
        <v>1790</v>
      </c>
      <c r="CY124" s="1488" t="s">
        <v>1790</v>
      </c>
      <c r="CZ124" s="1488" t="s">
        <v>1790</v>
      </c>
      <c r="DA124" s="1488" t="s">
        <v>1790</v>
      </c>
      <c r="DB124" s="1488" t="s">
        <v>1790</v>
      </c>
      <c r="DC124" s="1488" t="s">
        <v>1790</v>
      </c>
      <c r="DD124" s="1488" t="s">
        <v>1790</v>
      </c>
      <c r="DE124" s="1488" t="s">
        <v>1790</v>
      </c>
      <c r="DF124" s="1488" t="s">
        <v>1790</v>
      </c>
      <c r="DG124" s="1488" t="s">
        <v>1790</v>
      </c>
      <c r="DH124" s="1488" t="s">
        <v>1790</v>
      </c>
      <c r="DI124" s="1488" t="s">
        <v>1790</v>
      </c>
      <c r="DJ124" s="1488" t="s">
        <v>1790</v>
      </c>
      <c r="DK124" s="1488" t="s">
        <v>1790</v>
      </c>
      <c r="DL124" s="1488" t="s">
        <v>1790</v>
      </c>
      <c r="DM124" s="1488" t="s">
        <v>1790</v>
      </c>
      <c r="DN124" s="1488" t="s">
        <v>1790</v>
      </c>
      <c r="DO124" s="1488" t="s">
        <v>1790</v>
      </c>
      <c r="DP124" s="1488" t="s">
        <v>1790</v>
      </c>
      <c r="DQ124" s="1488" t="s">
        <v>1790</v>
      </c>
      <c r="DR124" s="1488" t="s">
        <v>1790</v>
      </c>
      <c r="DS124" s="1488" t="s">
        <v>1790</v>
      </c>
      <c r="DT124" s="1233" t="s">
        <v>1790</v>
      </c>
      <c r="DU124" s="1233" t="s">
        <v>1790</v>
      </c>
      <c r="DV124" s="1233" t="s">
        <v>1790</v>
      </c>
      <c r="DW124" s="1233" t="s">
        <v>1790</v>
      </c>
      <c r="DX124" s="1233" t="s">
        <v>1790</v>
      </c>
      <c r="DY124" s="1233" t="s">
        <v>1790</v>
      </c>
    </row>
    <row r="125" spans="2:129" x14ac:dyDescent="0.25">
      <c r="B125" s="1740"/>
      <c r="C125" s="1485" t="s">
        <v>2087</v>
      </c>
      <c r="D125" s="1425" t="s">
        <v>2088</v>
      </c>
      <c r="E125" s="1267" t="s">
        <v>807</v>
      </c>
      <c r="F125" s="1424" t="s">
        <v>1790</v>
      </c>
      <c r="G125" s="1424" t="s">
        <v>1790</v>
      </c>
      <c r="H125" s="1425" t="s">
        <v>84</v>
      </c>
      <c r="I125" s="1460" t="s">
        <v>1790</v>
      </c>
      <c r="J125" s="1461" t="s">
        <v>1790</v>
      </c>
      <c r="K125" s="1461" t="s">
        <v>1790</v>
      </c>
      <c r="L125" s="1461" t="s">
        <v>1790</v>
      </c>
      <c r="M125" s="1461" t="s">
        <v>1790</v>
      </c>
      <c r="N125" s="1489" t="s">
        <v>1790</v>
      </c>
      <c r="O125" s="1489" t="s">
        <v>1790</v>
      </c>
      <c r="P125" s="1489" t="s">
        <v>1790</v>
      </c>
      <c r="Q125" s="1489" t="s">
        <v>1790</v>
      </c>
      <c r="R125" s="1489" t="s">
        <v>1790</v>
      </c>
      <c r="S125" s="1489" t="s">
        <v>1790</v>
      </c>
      <c r="T125" s="1489" t="s">
        <v>1790</v>
      </c>
      <c r="U125" s="1489" t="s">
        <v>1790</v>
      </c>
      <c r="V125" s="1489" t="s">
        <v>1790</v>
      </c>
      <c r="W125" s="1489" t="s">
        <v>1790</v>
      </c>
      <c r="X125" s="1489" t="s">
        <v>1790</v>
      </c>
      <c r="Y125" s="1489" t="s">
        <v>1790</v>
      </c>
      <c r="Z125" s="1489" t="s">
        <v>1790</v>
      </c>
      <c r="AA125" s="1489" t="s">
        <v>1790</v>
      </c>
      <c r="AB125" s="1489" t="s">
        <v>1790</v>
      </c>
      <c r="AC125" s="1489" t="s">
        <v>1790</v>
      </c>
      <c r="AD125" s="1489" t="s">
        <v>1790</v>
      </c>
      <c r="AE125" s="1489" t="s">
        <v>1790</v>
      </c>
      <c r="AF125" s="1489" t="s">
        <v>1790</v>
      </c>
      <c r="AG125" s="1489" t="s">
        <v>1790</v>
      </c>
      <c r="AH125" s="1489" t="s">
        <v>1790</v>
      </c>
      <c r="AI125" s="1489" t="s">
        <v>1790</v>
      </c>
      <c r="AJ125" s="1489" t="s">
        <v>1790</v>
      </c>
      <c r="AK125" s="1489" t="s">
        <v>1790</v>
      </c>
      <c r="AL125" s="1489" t="s">
        <v>1790</v>
      </c>
      <c r="AM125" s="1489" t="s">
        <v>1790</v>
      </c>
      <c r="AN125" s="1489" t="s">
        <v>1790</v>
      </c>
      <c r="AO125" s="1489" t="s">
        <v>1790</v>
      </c>
      <c r="AP125" s="1489" t="s">
        <v>1790</v>
      </c>
      <c r="AQ125" s="1489" t="s">
        <v>1790</v>
      </c>
      <c r="AR125" s="1489" t="s">
        <v>1790</v>
      </c>
      <c r="AS125" s="1489" t="s">
        <v>1790</v>
      </c>
      <c r="AT125" s="1489" t="s">
        <v>1790</v>
      </c>
      <c r="AU125" s="1489" t="s">
        <v>1790</v>
      </c>
      <c r="AV125" s="1489" t="s">
        <v>1790</v>
      </c>
      <c r="AW125" s="1489" t="s">
        <v>1790</v>
      </c>
      <c r="AX125" s="1489" t="s">
        <v>1790</v>
      </c>
      <c r="AY125" s="1489" t="s">
        <v>1790</v>
      </c>
      <c r="AZ125" s="1489" t="s">
        <v>1790</v>
      </c>
      <c r="BA125" s="1489" t="s">
        <v>1790</v>
      </c>
      <c r="BB125" s="1489" t="s">
        <v>1790</v>
      </c>
      <c r="BC125" s="1489" t="s">
        <v>1790</v>
      </c>
      <c r="BD125" s="1489" t="s">
        <v>1790</v>
      </c>
      <c r="BE125" s="1489" t="s">
        <v>1790</v>
      </c>
      <c r="BF125" s="1489" t="s">
        <v>1790</v>
      </c>
      <c r="BG125" s="1489" t="s">
        <v>1790</v>
      </c>
      <c r="BH125" s="1489" t="s">
        <v>1790</v>
      </c>
      <c r="BI125" s="1489" t="s">
        <v>1790</v>
      </c>
      <c r="BJ125" s="1489" t="s">
        <v>1790</v>
      </c>
      <c r="BK125" s="1489" t="s">
        <v>1790</v>
      </c>
      <c r="BL125" s="1489" t="s">
        <v>1790</v>
      </c>
      <c r="BM125" s="1489" t="s">
        <v>1790</v>
      </c>
      <c r="BN125" s="1489" t="s">
        <v>1790</v>
      </c>
      <c r="BO125" s="1489" t="s">
        <v>1790</v>
      </c>
      <c r="BP125" s="1489" t="s">
        <v>1790</v>
      </c>
      <c r="BQ125" s="1489" t="s">
        <v>1790</v>
      </c>
      <c r="BR125" s="1489" t="s">
        <v>1790</v>
      </c>
      <c r="BS125" s="1489" t="s">
        <v>1790</v>
      </c>
      <c r="BT125" s="1489" t="s">
        <v>1790</v>
      </c>
      <c r="BU125" s="1489" t="s">
        <v>1790</v>
      </c>
      <c r="BV125" s="1489" t="s">
        <v>1790</v>
      </c>
      <c r="BW125" s="1489" t="s">
        <v>1790</v>
      </c>
      <c r="BX125" s="1489" t="s">
        <v>1790</v>
      </c>
      <c r="BY125" s="1489" t="s">
        <v>1790</v>
      </c>
      <c r="BZ125" s="1489" t="s">
        <v>1790</v>
      </c>
      <c r="CA125" s="1489" t="s">
        <v>1790</v>
      </c>
      <c r="CB125" s="1489" t="s">
        <v>1790</v>
      </c>
      <c r="CC125" s="1489" t="s">
        <v>1790</v>
      </c>
      <c r="CD125" s="1489" t="s">
        <v>1790</v>
      </c>
      <c r="CE125" s="1489" t="s">
        <v>1790</v>
      </c>
      <c r="CF125" s="1489" t="s">
        <v>1790</v>
      </c>
      <c r="CG125" s="1489" t="s">
        <v>1790</v>
      </c>
      <c r="CH125" s="1489" t="s">
        <v>1790</v>
      </c>
      <c r="CI125" s="1489" t="s">
        <v>1790</v>
      </c>
      <c r="CJ125" s="1489" t="s">
        <v>1790</v>
      </c>
      <c r="CK125" s="1489" t="s">
        <v>1790</v>
      </c>
      <c r="CL125" s="1489" t="s">
        <v>1790</v>
      </c>
      <c r="CM125" s="1489" t="s">
        <v>1790</v>
      </c>
      <c r="CN125" s="1489" t="s">
        <v>1790</v>
      </c>
      <c r="CO125" s="1489" t="s">
        <v>1790</v>
      </c>
      <c r="CP125" s="1490" t="s">
        <v>1790</v>
      </c>
      <c r="CQ125" s="1488" t="s">
        <v>1790</v>
      </c>
      <c r="CR125" s="1488" t="s">
        <v>1790</v>
      </c>
      <c r="CS125" s="1488" t="s">
        <v>1790</v>
      </c>
      <c r="CT125" s="1488" t="s">
        <v>1790</v>
      </c>
      <c r="CU125" s="1488" t="s">
        <v>1790</v>
      </c>
      <c r="CV125" s="1488" t="s">
        <v>1790</v>
      </c>
      <c r="CW125" s="1488" t="s">
        <v>1790</v>
      </c>
      <c r="CX125" s="1488" t="s">
        <v>1790</v>
      </c>
      <c r="CY125" s="1488" t="s">
        <v>1790</v>
      </c>
      <c r="CZ125" s="1488" t="s">
        <v>1790</v>
      </c>
      <c r="DA125" s="1488" t="s">
        <v>1790</v>
      </c>
      <c r="DB125" s="1488" t="s">
        <v>1790</v>
      </c>
      <c r="DC125" s="1488" t="s">
        <v>1790</v>
      </c>
      <c r="DD125" s="1488" t="s">
        <v>1790</v>
      </c>
      <c r="DE125" s="1488" t="s">
        <v>1790</v>
      </c>
      <c r="DF125" s="1488" t="s">
        <v>1790</v>
      </c>
      <c r="DG125" s="1488" t="s">
        <v>1790</v>
      </c>
      <c r="DH125" s="1488" t="s">
        <v>1790</v>
      </c>
      <c r="DI125" s="1488" t="s">
        <v>1790</v>
      </c>
      <c r="DJ125" s="1488" t="s">
        <v>1790</v>
      </c>
      <c r="DK125" s="1488" t="s">
        <v>1790</v>
      </c>
      <c r="DL125" s="1488" t="s">
        <v>1790</v>
      </c>
      <c r="DM125" s="1488" t="s">
        <v>1790</v>
      </c>
      <c r="DN125" s="1488" t="s">
        <v>1790</v>
      </c>
      <c r="DO125" s="1488" t="s">
        <v>1790</v>
      </c>
      <c r="DP125" s="1488" t="s">
        <v>1790</v>
      </c>
      <c r="DQ125" s="1488" t="s">
        <v>1790</v>
      </c>
      <c r="DR125" s="1488" t="s">
        <v>1790</v>
      </c>
      <c r="DS125" s="1488" t="s">
        <v>1790</v>
      </c>
      <c r="DT125" s="1233" t="s">
        <v>1790</v>
      </c>
      <c r="DU125" s="1233" t="s">
        <v>1790</v>
      </c>
      <c r="DV125" s="1233" t="s">
        <v>1790</v>
      </c>
      <c r="DW125" s="1233" t="s">
        <v>1790</v>
      </c>
      <c r="DX125" s="1233" t="s">
        <v>1790</v>
      </c>
      <c r="DY125" s="1233" t="s">
        <v>1790</v>
      </c>
    </row>
    <row r="126" spans="2:129" x14ac:dyDescent="0.25">
      <c r="B126" s="1740"/>
      <c r="C126" s="1485" t="s">
        <v>2087</v>
      </c>
      <c r="D126" s="1425" t="s">
        <v>2088</v>
      </c>
      <c r="E126" s="1267" t="s">
        <v>808</v>
      </c>
      <c r="F126" s="1424" t="s">
        <v>1790</v>
      </c>
      <c r="G126" s="1424" t="s">
        <v>1790</v>
      </c>
      <c r="H126" s="1425" t="s">
        <v>84</v>
      </c>
      <c r="I126" s="1460" t="s">
        <v>1790</v>
      </c>
      <c r="J126" s="1461" t="s">
        <v>1790</v>
      </c>
      <c r="K126" s="1461" t="s">
        <v>1790</v>
      </c>
      <c r="L126" s="1461" t="s">
        <v>1790</v>
      </c>
      <c r="M126" s="1461" t="s">
        <v>1790</v>
      </c>
      <c r="N126" s="1489" t="s">
        <v>1790</v>
      </c>
      <c r="O126" s="1489">
        <v>6.9561688619193679E-3</v>
      </c>
      <c r="P126" s="1489">
        <v>1.9477272827215106E-2</v>
      </c>
      <c r="Q126" s="1489">
        <v>2.9494155933015499E-2</v>
      </c>
      <c r="R126" s="1489">
        <v>3.750766241765581E-2</v>
      </c>
      <c r="S126" s="1489">
        <v>4.391846764689069E-2</v>
      </c>
      <c r="T126" s="1489">
        <v>4.9047111797060498E-2</v>
      </c>
      <c r="U126" s="1489">
        <v>5.3150027117196331E-2</v>
      </c>
      <c r="V126" s="1489">
        <v>5.4973545034180955E-2</v>
      </c>
      <c r="W126" s="1489">
        <v>5.4973545034180955E-2</v>
      </c>
      <c r="X126" s="1489">
        <v>5.4973545034180955E-2</v>
      </c>
      <c r="Y126" s="1489">
        <v>5.4973545034180955E-2</v>
      </c>
      <c r="Z126" s="1489">
        <v>5.4973545034180955E-2</v>
      </c>
      <c r="AA126" s="1489">
        <v>5.4973545034180955E-2</v>
      </c>
      <c r="AB126" s="1489">
        <v>5.4973545034180955E-2</v>
      </c>
      <c r="AC126" s="1489">
        <v>5.4973545034180955E-2</v>
      </c>
      <c r="AD126" s="1489">
        <v>5.4973545034180955E-2</v>
      </c>
      <c r="AE126" s="1489">
        <v>5.4973545034180955E-2</v>
      </c>
      <c r="AF126" s="1489">
        <v>5.4973545034180955E-2</v>
      </c>
      <c r="AG126" s="1489">
        <v>5.4973545034180955E-2</v>
      </c>
      <c r="AH126" s="1489">
        <v>5.4973545034180955E-2</v>
      </c>
      <c r="AI126" s="1489">
        <v>5.4973545034180955E-2</v>
      </c>
      <c r="AJ126" s="1489">
        <v>5.4973545034180955E-2</v>
      </c>
      <c r="AK126" s="1489">
        <v>5.4973545034180955E-2</v>
      </c>
      <c r="AL126" s="1489">
        <v>5.4973545034180955E-2</v>
      </c>
      <c r="AM126" s="1489">
        <v>5.4973545034180955E-2</v>
      </c>
      <c r="AN126" s="1489">
        <v>5.4973545034180955E-2</v>
      </c>
      <c r="AO126" s="1489">
        <v>5.4973545034180955E-2</v>
      </c>
      <c r="AP126" s="1489">
        <v>5.4973545034180955E-2</v>
      </c>
      <c r="AQ126" s="1489">
        <v>5.4973545034180955E-2</v>
      </c>
      <c r="AR126" s="1489">
        <v>5.4973545034180955E-2</v>
      </c>
      <c r="AS126" s="1489">
        <v>5.4973545034180955E-2</v>
      </c>
      <c r="AT126" s="1489">
        <v>5.4973545034180955E-2</v>
      </c>
      <c r="AU126" s="1489">
        <v>5.4973545034180955E-2</v>
      </c>
      <c r="AV126" s="1489">
        <v>5.4973545034180955E-2</v>
      </c>
      <c r="AW126" s="1489">
        <v>5.4973545034180955E-2</v>
      </c>
      <c r="AX126" s="1489">
        <v>5.4973545034180955E-2</v>
      </c>
      <c r="AY126" s="1489">
        <v>5.4973545034180955E-2</v>
      </c>
      <c r="AZ126" s="1489">
        <v>5.4973545034180955E-2</v>
      </c>
      <c r="BA126" s="1489">
        <v>5.4973545034180955E-2</v>
      </c>
      <c r="BB126" s="1489">
        <v>5.4973545034180955E-2</v>
      </c>
      <c r="BC126" s="1489">
        <v>5.4973545034180955E-2</v>
      </c>
      <c r="BD126" s="1489">
        <v>5.4973545034180955E-2</v>
      </c>
      <c r="BE126" s="1489">
        <v>5.4973545034180955E-2</v>
      </c>
      <c r="BF126" s="1489">
        <v>5.4973545034180955E-2</v>
      </c>
      <c r="BG126" s="1489">
        <v>5.4973545034180955E-2</v>
      </c>
      <c r="BH126" s="1489">
        <v>5.4973545034180955E-2</v>
      </c>
      <c r="BI126" s="1489">
        <v>5.4973545034180955E-2</v>
      </c>
      <c r="BJ126" s="1489">
        <v>5.4973545034180955E-2</v>
      </c>
      <c r="BK126" s="1489">
        <v>5.4973545034180955E-2</v>
      </c>
      <c r="BL126" s="1489">
        <v>5.4973545034180955E-2</v>
      </c>
      <c r="BM126" s="1489">
        <v>5.4973545034180955E-2</v>
      </c>
      <c r="BN126" s="1489">
        <v>5.4973545034180955E-2</v>
      </c>
      <c r="BO126" s="1489">
        <v>5.4973545034180955E-2</v>
      </c>
      <c r="BP126" s="1489">
        <v>5.4973545034180955E-2</v>
      </c>
      <c r="BQ126" s="1489">
        <v>5.4973545034180955E-2</v>
      </c>
      <c r="BR126" s="1489">
        <v>5.4973545034180955E-2</v>
      </c>
      <c r="BS126" s="1489">
        <v>5.4973545034180955E-2</v>
      </c>
      <c r="BT126" s="1489">
        <v>5.4973545034180955E-2</v>
      </c>
      <c r="BU126" s="1489">
        <v>5.4973545034180955E-2</v>
      </c>
      <c r="BV126" s="1489">
        <v>5.4973545034180955E-2</v>
      </c>
      <c r="BW126" s="1489">
        <v>5.4973545034180955E-2</v>
      </c>
      <c r="BX126" s="1489">
        <v>5.4973545034180955E-2</v>
      </c>
      <c r="BY126" s="1489">
        <v>5.4973545034180955E-2</v>
      </c>
      <c r="BZ126" s="1489">
        <v>5.4973545034180955E-2</v>
      </c>
      <c r="CA126" s="1489">
        <v>5.4973545034180955E-2</v>
      </c>
      <c r="CB126" s="1489">
        <v>5.4973545034180955E-2</v>
      </c>
      <c r="CC126" s="1489">
        <v>5.4973545034180955E-2</v>
      </c>
      <c r="CD126" s="1489">
        <v>5.4973545034180955E-2</v>
      </c>
      <c r="CE126" s="1489">
        <v>5.4973545034180955E-2</v>
      </c>
      <c r="CF126" s="1489">
        <v>5.4973545034180955E-2</v>
      </c>
      <c r="CG126" s="1489">
        <v>5.4973545034180955E-2</v>
      </c>
      <c r="CH126" s="1489">
        <v>5.4973545034180955E-2</v>
      </c>
      <c r="CI126" s="1489">
        <v>5.4973545034180955E-2</v>
      </c>
      <c r="CJ126" s="1489">
        <v>5.4973545034180955E-2</v>
      </c>
      <c r="CK126" s="1489">
        <v>5.4973545034180955E-2</v>
      </c>
      <c r="CL126" s="1489">
        <v>5.4973545034180955E-2</v>
      </c>
      <c r="CM126" s="1489">
        <v>5.4973545034180955E-2</v>
      </c>
      <c r="CN126" s="1489">
        <v>5.4973545034180955E-2</v>
      </c>
      <c r="CO126" s="1489">
        <v>5.4973545034180955E-2</v>
      </c>
      <c r="CP126" s="1490">
        <v>5.4973545034180955E-2</v>
      </c>
      <c r="CQ126" s="1488" t="s">
        <v>1790</v>
      </c>
      <c r="CR126" s="1488" t="s">
        <v>1790</v>
      </c>
      <c r="CS126" s="1488" t="s">
        <v>1790</v>
      </c>
      <c r="CT126" s="1488" t="s">
        <v>1790</v>
      </c>
      <c r="CU126" s="1488" t="s">
        <v>1790</v>
      </c>
      <c r="CV126" s="1488" t="s">
        <v>1790</v>
      </c>
      <c r="CW126" s="1488" t="s">
        <v>1790</v>
      </c>
      <c r="CX126" s="1488" t="s">
        <v>1790</v>
      </c>
      <c r="CY126" s="1488" t="s">
        <v>1790</v>
      </c>
      <c r="CZ126" s="1488" t="s">
        <v>1790</v>
      </c>
      <c r="DA126" s="1488" t="s">
        <v>1790</v>
      </c>
      <c r="DB126" s="1488" t="s">
        <v>1790</v>
      </c>
      <c r="DC126" s="1488" t="s">
        <v>1790</v>
      </c>
      <c r="DD126" s="1488" t="s">
        <v>1790</v>
      </c>
      <c r="DE126" s="1488" t="s">
        <v>1790</v>
      </c>
      <c r="DF126" s="1488" t="s">
        <v>1790</v>
      </c>
      <c r="DG126" s="1488" t="s">
        <v>1790</v>
      </c>
      <c r="DH126" s="1488" t="s">
        <v>1790</v>
      </c>
      <c r="DI126" s="1488" t="s">
        <v>1790</v>
      </c>
      <c r="DJ126" s="1488" t="s">
        <v>1790</v>
      </c>
      <c r="DK126" s="1488" t="s">
        <v>1790</v>
      </c>
      <c r="DL126" s="1488" t="s">
        <v>1790</v>
      </c>
      <c r="DM126" s="1488" t="s">
        <v>1790</v>
      </c>
      <c r="DN126" s="1488" t="s">
        <v>1790</v>
      </c>
      <c r="DO126" s="1488" t="s">
        <v>1790</v>
      </c>
      <c r="DP126" s="1488" t="s">
        <v>1790</v>
      </c>
      <c r="DQ126" s="1488" t="s">
        <v>1790</v>
      </c>
      <c r="DR126" s="1488" t="s">
        <v>1790</v>
      </c>
      <c r="DS126" s="1488" t="s">
        <v>1790</v>
      </c>
      <c r="DT126" s="1233" t="s">
        <v>1790</v>
      </c>
      <c r="DU126" s="1233" t="s">
        <v>1790</v>
      </c>
      <c r="DV126" s="1233" t="s">
        <v>1790</v>
      </c>
      <c r="DW126" s="1233" t="s">
        <v>1790</v>
      </c>
      <c r="DX126" s="1233" t="s">
        <v>1790</v>
      </c>
      <c r="DY126" s="1233" t="s">
        <v>1790</v>
      </c>
    </row>
    <row r="127" spans="2:129" x14ac:dyDescent="0.25">
      <c r="B127" s="1740"/>
      <c r="C127" s="1485" t="s">
        <v>2087</v>
      </c>
      <c r="D127" s="1425" t="s">
        <v>2088</v>
      </c>
      <c r="E127" s="1267" t="s">
        <v>826</v>
      </c>
      <c r="F127" s="1424" t="s">
        <v>1790</v>
      </c>
      <c r="G127" s="1424" t="s">
        <v>1790</v>
      </c>
      <c r="H127" s="1425" t="s">
        <v>84</v>
      </c>
      <c r="I127" s="1460" t="s">
        <v>1790</v>
      </c>
      <c r="J127" s="1461" t="s">
        <v>1790</v>
      </c>
      <c r="K127" s="1461" t="s">
        <v>1790</v>
      </c>
      <c r="L127" s="1461" t="s">
        <v>1790</v>
      </c>
      <c r="M127" s="1461" t="s">
        <v>1790</v>
      </c>
      <c r="N127" s="1489" t="s">
        <v>1790</v>
      </c>
      <c r="O127" s="1489">
        <v>3.5000000000000003E-2</v>
      </c>
      <c r="P127" s="1489">
        <v>3.5000000000000003E-2</v>
      </c>
      <c r="Q127" s="1489">
        <v>3.5000000000000003E-2</v>
      </c>
      <c r="R127" s="1489">
        <v>3.5000000000000003E-2</v>
      </c>
      <c r="S127" s="1489">
        <v>3.5000000000000003E-2</v>
      </c>
      <c r="T127" s="1489">
        <v>3.5000000000000003E-2</v>
      </c>
      <c r="U127" s="1489">
        <v>3.5000000000000003E-2</v>
      </c>
      <c r="V127" s="1489">
        <v>3.5000000000000003E-2</v>
      </c>
      <c r="W127" s="1489">
        <v>3.5000000000000003E-2</v>
      </c>
      <c r="X127" s="1489">
        <v>3.5000000000000003E-2</v>
      </c>
      <c r="Y127" s="1489">
        <v>3.5000000000000003E-2</v>
      </c>
      <c r="Z127" s="1489">
        <v>3.5000000000000003E-2</v>
      </c>
      <c r="AA127" s="1489">
        <v>3.5000000000000003E-2</v>
      </c>
      <c r="AB127" s="1489">
        <v>3.5000000000000003E-2</v>
      </c>
      <c r="AC127" s="1489">
        <v>3.5000000000000003E-2</v>
      </c>
      <c r="AD127" s="1489">
        <v>3.5000000000000003E-2</v>
      </c>
      <c r="AE127" s="1489">
        <v>3.5000000000000003E-2</v>
      </c>
      <c r="AF127" s="1489">
        <v>3.5000000000000003E-2</v>
      </c>
      <c r="AG127" s="1489">
        <v>3.5000000000000003E-2</v>
      </c>
      <c r="AH127" s="1489">
        <v>3.5000000000000003E-2</v>
      </c>
      <c r="AI127" s="1489">
        <v>3.5000000000000003E-2</v>
      </c>
      <c r="AJ127" s="1489">
        <v>3.5000000000000003E-2</v>
      </c>
      <c r="AK127" s="1489">
        <v>3.5000000000000003E-2</v>
      </c>
      <c r="AL127" s="1489">
        <v>3.5000000000000003E-2</v>
      </c>
      <c r="AM127" s="1489">
        <v>3.5000000000000003E-2</v>
      </c>
      <c r="AN127" s="1489">
        <v>3.5000000000000003E-2</v>
      </c>
      <c r="AO127" s="1489">
        <v>3.5000000000000003E-2</v>
      </c>
      <c r="AP127" s="1489">
        <v>3.5000000000000003E-2</v>
      </c>
      <c r="AQ127" s="1489">
        <v>3.5000000000000003E-2</v>
      </c>
      <c r="AR127" s="1489">
        <v>3.5000000000000003E-2</v>
      </c>
      <c r="AS127" s="1489">
        <v>0.03</v>
      </c>
      <c r="AT127" s="1489">
        <v>0.03</v>
      </c>
      <c r="AU127" s="1489">
        <v>0.03</v>
      </c>
      <c r="AV127" s="1489">
        <v>0.03</v>
      </c>
      <c r="AW127" s="1489">
        <v>0.03</v>
      </c>
      <c r="AX127" s="1489">
        <v>0.03</v>
      </c>
      <c r="AY127" s="1489">
        <v>0.03</v>
      </c>
      <c r="AZ127" s="1489">
        <v>0.03</v>
      </c>
      <c r="BA127" s="1489">
        <v>0.03</v>
      </c>
      <c r="BB127" s="1489">
        <v>0.03</v>
      </c>
      <c r="BC127" s="1489">
        <v>0.03</v>
      </c>
      <c r="BD127" s="1489">
        <v>0.03</v>
      </c>
      <c r="BE127" s="1489">
        <v>0.03</v>
      </c>
      <c r="BF127" s="1489">
        <v>0.03</v>
      </c>
      <c r="BG127" s="1489">
        <v>0.03</v>
      </c>
      <c r="BH127" s="1489">
        <v>0.03</v>
      </c>
      <c r="BI127" s="1489">
        <v>0.03</v>
      </c>
      <c r="BJ127" s="1489">
        <v>0.03</v>
      </c>
      <c r="BK127" s="1489">
        <v>0.03</v>
      </c>
      <c r="BL127" s="1489">
        <v>0.03</v>
      </c>
      <c r="BM127" s="1489">
        <v>0.03</v>
      </c>
      <c r="BN127" s="1489">
        <v>0.03</v>
      </c>
      <c r="BO127" s="1489">
        <v>0.03</v>
      </c>
      <c r="BP127" s="1489">
        <v>0.03</v>
      </c>
      <c r="BQ127" s="1489">
        <v>0.03</v>
      </c>
      <c r="BR127" s="1489">
        <v>0.03</v>
      </c>
      <c r="BS127" s="1489">
        <v>0.03</v>
      </c>
      <c r="BT127" s="1489">
        <v>0.03</v>
      </c>
      <c r="BU127" s="1489">
        <v>0.03</v>
      </c>
      <c r="BV127" s="1489">
        <v>0.03</v>
      </c>
      <c r="BW127" s="1489">
        <v>0.03</v>
      </c>
      <c r="BX127" s="1489">
        <v>0.03</v>
      </c>
      <c r="BY127" s="1489">
        <v>0.03</v>
      </c>
      <c r="BZ127" s="1489">
        <v>0.03</v>
      </c>
      <c r="CA127" s="1489">
        <v>0.03</v>
      </c>
      <c r="CB127" s="1489">
        <v>0.03</v>
      </c>
      <c r="CC127" s="1489">
        <v>0.03</v>
      </c>
      <c r="CD127" s="1489">
        <v>0.03</v>
      </c>
      <c r="CE127" s="1489">
        <v>0.03</v>
      </c>
      <c r="CF127" s="1489">
        <v>0.03</v>
      </c>
      <c r="CG127" s="1489">
        <v>0.03</v>
      </c>
      <c r="CH127" s="1489">
        <v>0.03</v>
      </c>
      <c r="CI127" s="1489">
        <v>0.03</v>
      </c>
      <c r="CJ127" s="1489">
        <v>0.03</v>
      </c>
      <c r="CK127" s="1489">
        <v>0.03</v>
      </c>
      <c r="CL127" s="1489">
        <v>2.5000000000000001E-2</v>
      </c>
      <c r="CM127" s="1489">
        <v>2.5000000000000001E-2</v>
      </c>
      <c r="CN127" s="1489">
        <v>2.5000000000000001E-2</v>
      </c>
      <c r="CO127" s="1489">
        <v>2.5000000000000001E-2</v>
      </c>
      <c r="CP127" s="1490">
        <v>2.5000000000000001E-2</v>
      </c>
      <c r="CQ127" s="1488" t="s">
        <v>1790</v>
      </c>
      <c r="CR127" s="1488" t="s">
        <v>1790</v>
      </c>
      <c r="CS127" s="1488" t="s">
        <v>1790</v>
      </c>
      <c r="CT127" s="1488" t="s">
        <v>1790</v>
      </c>
      <c r="CU127" s="1488" t="s">
        <v>1790</v>
      </c>
      <c r="CV127" s="1488" t="s">
        <v>1790</v>
      </c>
      <c r="CW127" s="1488" t="s">
        <v>1790</v>
      </c>
      <c r="CX127" s="1488" t="s">
        <v>1790</v>
      </c>
      <c r="CY127" s="1488" t="s">
        <v>1790</v>
      </c>
      <c r="CZ127" s="1488" t="s">
        <v>1790</v>
      </c>
      <c r="DA127" s="1488" t="s">
        <v>1790</v>
      </c>
      <c r="DB127" s="1488" t="s">
        <v>1790</v>
      </c>
      <c r="DC127" s="1488" t="s">
        <v>1790</v>
      </c>
      <c r="DD127" s="1488" t="s">
        <v>1790</v>
      </c>
      <c r="DE127" s="1488" t="s">
        <v>1790</v>
      </c>
      <c r="DF127" s="1488" t="s">
        <v>1790</v>
      </c>
      <c r="DG127" s="1488" t="s">
        <v>1790</v>
      </c>
      <c r="DH127" s="1488" t="s">
        <v>1790</v>
      </c>
      <c r="DI127" s="1488" t="s">
        <v>1790</v>
      </c>
      <c r="DJ127" s="1488" t="s">
        <v>1790</v>
      </c>
      <c r="DK127" s="1488" t="s">
        <v>1790</v>
      </c>
      <c r="DL127" s="1488" t="s">
        <v>1790</v>
      </c>
      <c r="DM127" s="1488" t="s">
        <v>1790</v>
      </c>
      <c r="DN127" s="1488" t="s">
        <v>1790</v>
      </c>
      <c r="DO127" s="1488" t="s">
        <v>1790</v>
      </c>
      <c r="DP127" s="1488" t="s">
        <v>1790</v>
      </c>
      <c r="DQ127" s="1488" t="s">
        <v>1790</v>
      </c>
      <c r="DR127" s="1488" t="s">
        <v>1790</v>
      </c>
      <c r="DS127" s="1488" t="s">
        <v>1790</v>
      </c>
      <c r="DT127" s="1233" t="s">
        <v>1790</v>
      </c>
      <c r="DU127" s="1233" t="s">
        <v>1790</v>
      </c>
      <c r="DV127" s="1233" t="s">
        <v>1790</v>
      </c>
      <c r="DW127" s="1233" t="s">
        <v>1790</v>
      </c>
      <c r="DX127" s="1233" t="s">
        <v>1790</v>
      </c>
      <c r="DY127" s="1233" t="s">
        <v>1790</v>
      </c>
    </row>
    <row r="128" spans="2:129" x14ac:dyDescent="0.25">
      <c r="B128" s="1740"/>
      <c r="C128" s="1485" t="s">
        <v>2087</v>
      </c>
      <c r="D128" s="1425" t="s">
        <v>2088</v>
      </c>
      <c r="E128" s="1267" t="s">
        <v>809</v>
      </c>
      <c r="F128" s="1424" t="s">
        <v>1790</v>
      </c>
      <c r="G128" s="1424" t="s">
        <v>1790</v>
      </c>
      <c r="H128" s="1425" t="s">
        <v>84</v>
      </c>
      <c r="I128" s="1460" t="s">
        <v>1790</v>
      </c>
      <c r="J128" s="1461" t="s">
        <v>1790</v>
      </c>
      <c r="K128" s="1461" t="s">
        <v>1790</v>
      </c>
      <c r="L128" s="1461" t="s">
        <v>1790</v>
      </c>
      <c r="M128" s="1461" t="s">
        <v>1790</v>
      </c>
      <c r="N128" s="1489" t="s">
        <v>1790</v>
      </c>
      <c r="O128" s="1489">
        <v>0.96618357487922713</v>
      </c>
      <c r="P128" s="1489">
        <v>0.93351070036640305</v>
      </c>
      <c r="Q128" s="1489">
        <v>0.90194270566802237</v>
      </c>
      <c r="R128" s="1489">
        <v>0.87144222769857238</v>
      </c>
      <c r="S128" s="1489">
        <v>0.84197316685852408</v>
      </c>
      <c r="T128" s="1489">
        <v>0.81350064430775282</v>
      </c>
      <c r="U128" s="1489">
        <v>0.78599096068381924</v>
      </c>
      <c r="V128" s="1489">
        <v>0.75941155621625056</v>
      </c>
      <c r="W128" s="1489">
        <v>0.73373097218961414</v>
      </c>
      <c r="X128" s="1489">
        <v>0.70891881370977217</v>
      </c>
      <c r="Y128" s="1489">
        <v>0.68494571372924851</v>
      </c>
      <c r="Z128" s="1489">
        <v>0.66178329828912907</v>
      </c>
      <c r="AA128" s="1489">
        <v>0.63940415293635666</v>
      </c>
      <c r="AB128" s="1489">
        <v>0.61778179027667313</v>
      </c>
      <c r="AC128" s="1489">
        <v>0.59689061862480497</v>
      </c>
      <c r="AD128" s="1489">
        <v>0.57670591171478747</v>
      </c>
      <c r="AE128" s="1489">
        <v>0.55720377943457733</v>
      </c>
      <c r="AF128" s="1489">
        <v>0.53836113955031628</v>
      </c>
      <c r="AG128" s="1489">
        <v>0.520155690386779</v>
      </c>
      <c r="AH128" s="1489">
        <v>0.50256588443167061</v>
      </c>
      <c r="AI128" s="1489">
        <v>0.48557090283253201</v>
      </c>
      <c r="AJ128" s="1489">
        <v>0.46915063075606961</v>
      </c>
      <c r="AK128" s="1489">
        <v>0.45328563358074364</v>
      </c>
      <c r="AL128" s="1489">
        <v>0.43795713389443836</v>
      </c>
      <c r="AM128" s="1489">
        <v>0.42314698926998878</v>
      </c>
      <c r="AN128" s="1489">
        <v>0.40883767079225974</v>
      </c>
      <c r="AO128" s="1489">
        <v>0.39501224231136212</v>
      </c>
      <c r="AP128" s="1489">
        <v>0.38165434039745133</v>
      </c>
      <c r="AQ128" s="1489">
        <v>0.36874815497338298</v>
      </c>
      <c r="AR128" s="1489">
        <v>0.35627841060230242</v>
      </c>
      <c r="AS128" s="1489">
        <v>0.3459013695167984</v>
      </c>
      <c r="AT128" s="1489">
        <v>0.33582657234640623</v>
      </c>
      <c r="AU128" s="1489">
        <v>0.32604521587029728</v>
      </c>
      <c r="AV128" s="1489">
        <v>0.31654875327213333</v>
      </c>
      <c r="AW128" s="1489">
        <v>0.30732888667197411</v>
      </c>
      <c r="AX128" s="1489">
        <v>0.29837755987570302</v>
      </c>
      <c r="AY128" s="1489">
        <v>0.28968695133563405</v>
      </c>
      <c r="AZ128" s="1489">
        <v>0.28124946731614947</v>
      </c>
      <c r="BA128" s="1489">
        <v>0.27305773525839755</v>
      </c>
      <c r="BB128" s="1489">
        <v>0.26510459733825009</v>
      </c>
      <c r="BC128" s="1489">
        <v>0.25738310421189325</v>
      </c>
      <c r="BD128" s="1489">
        <v>0.24988650894358566</v>
      </c>
      <c r="BE128" s="1489">
        <v>0.24260826111027742</v>
      </c>
      <c r="BF128" s="1489">
        <v>0.23554200107793916</v>
      </c>
      <c r="BG128" s="1489">
        <v>0.22868155444460117</v>
      </c>
      <c r="BH128" s="1489">
        <v>0.22202092664524387</v>
      </c>
      <c r="BI128" s="1489">
        <v>0.215554297713829</v>
      </c>
      <c r="BJ128" s="1489">
        <v>0.20927601719789227</v>
      </c>
      <c r="BK128" s="1489">
        <v>0.20318059922125464</v>
      </c>
      <c r="BL128" s="1489">
        <v>0.19726271769053846</v>
      </c>
      <c r="BM128" s="1489">
        <v>0.19151720164129948</v>
      </c>
      <c r="BN128" s="1489">
        <v>0.18593903071970824</v>
      </c>
      <c r="BO128" s="1489">
        <v>0.18052333079583327</v>
      </c>
      <c r="BP128" s="1489">
        <v>0.17526536970469248</v>
      </c>
      <c r="BQ128" s="1489">
        <v>0.17016055311135189</v>
      </c>
      <c r="BR128" s="1489">
        <v>0.16520442049645817</v>
      </c>
      <c r="BS128" s="1489">
        <v>0.16039264125869726</v>
      </c>
      <c r="BT128" s="1489">
        <v>0.15572101093077401</v>
      </c>
      <c r="BU128" s="1489">
        <v>0.15118544750560586</v>
      </c>
      <c r="BV128" s="1489">
        <v>0.14678198786952024</v>
      </c>
      <c r="BW128" s="1489">
        <v>0.14250678433934003</v>
      </c>
      <c r="BX128" s="1489">
        <v>0.13835610130033013</v>
      </c>
      <c r="BY128" s="1489">
        <v>0.13432631194206807</v>
      </c>
      <c r="BZ128" s="1489">
        <v>0.13041389508938647</v>
      </c>
      <c r="CA128" s="1489">
        <v>0.12661543212561796</v>
      </c>
      <c r="CB128" s="1489">
        <v>0.12292760400545433</v>
      </c>
      <c r="CC128" s="1489">
        <v>0.11934718835481004</v>
      </c>
      <c r="CD128" s="1489">
        <v>0.11587105665515537</v>
      </c>
      <c r="CE128" s="1489">
        <v>0.11249617150985959</v>
      </c>
      <c r="CF128" s="1489">
        <v>0.10921958399015494</v>
      </c>
      <c r="CG128" s="1489">
        <v>0.10603843105840287</v>
      </c>
      <c r="CH128" s="1489">
        <v>0.10294993306641054</v>
      </c>
      <c r="CI128" s="1489">
        <v>9.9951391326612168E-2</v>
      </c>
      <c r="CJ128" s="1489">
        <v>9.7040185753992411E-2</v>
      </c>
      <c r="CK128" s="1489">
        <v>9.4213772576691654E-2</v>
      </c>
      <c r="CL128" s="1489">
        <v>9.1915875684577236E-2</v>
      </c>
      <c r="CM128" s="1489">
        <v>8.9674025058124135E-2</v>
      </c>
      <c r="CN128" s="1489">
        <v>8.7486853715243049E-2</v>
      </c>
      <c r="CO128" s="1489">
        <v>8.5353028014871282E-2</v>
      </c>
      <c r="CP128" s="1490">
        <v>8.3271246843776875E-2</v>
      </c>
      <c r="CQ128" s="1488" t="s">
        <v>1790</v>
      </c>
      <c r="CR128" s="1488" t="s">
        <v>1790</v>
      </c>
      <c r="CS128" s="1488" t="s">
        <v>1790</v>
      </c>
      <c r="CT128" s="1488" t="s">
        <v>1790</v>
      </c>
      <c r="CU128" s="1488" t="s">
        <v>1790</v>
      </c>
      <c r="CV128" s="1488" t="s">
        <v>1790</v>
      </c>
      <c r="CW128" s="1488" t="s">
        <v>1790</v>
      </c>
      <c r="CX128" s="1488" t="s">
        <v>1790</v>
      </c>
      <c r="CY128" s="1488" t="s">
        <v>1790</v>
      </c>
      <c r="CZ128" s="1488" t="s">
        <v>1790</v>
      </c>
      <c r="DA128" s="1488" t="s">
        <v>1790</v>
      </c>
      <c r="DB128" s="1488" t="s">
        <v>1790</v>
      </c>
      <c r="DC128" s="1488" t="s">
        <v>1790</v>
      </c>
      <c r="DD128" s="1488" t="s">
        <v>1790</v>
      </c>
      <c r="DE128" s="1488" t="s">
        <v>1790</v>
      </c>
      <c r="DF128" s="1488" t="s">
        <v>1790</v>
      </c>
      <c r="DG128" s="1488" t="s">
        <v>1790</v>
      </c>
      <c r="DH128" s="1488" t="s">
        <v>1790</v>
      </c>
      <c r="DI128" s="1488" t="s">
        <v>1790</v>
      </c>
      <c r="DJ128" s="1488" t="s">
        <v>1790</v>
      </c>
      <c r="DK128" s="1488" t="s">
        <v>1790</v>
      </c>
      <c r="DL128" s="1488" t="s">
        <v>1790</v>
      </c>
      <c r="DM128" s="1488" t="s">
        <v>1790</v>
      </c>
      <c r="DN128" s="1488" t="s">
        <v>1790</v>
      </c>
      <c r="DO128" s="1488" t="s">
        <v>1790</v>
      </c>
      <c r="DP128" s="1488" t="s">
        <v>1790</v>
      </c>
      <c r="DQ128" s="1488" t="s">
        <v>1790</v>
      </c>
      <c r="DR128" s="1488" t="s">
        <v>1790</v>
      </c>
      <c r="DS128" s="1488" t="s">
        <v>1790</v>
      </c>
      <c r="DT128" s="1233" t="s">
        <v>1790</v>
      </c>
      <c r="DU128" s="1233" t="s">
        <v>1790</v>
      </c>
      <c r="DV128" s="1233" t="s">
        <v>1790</v>
      </c>
      <c r="DW128" s="1233" t="s">
        <v>1790</v>
      </c>
      <c r="DX128" s="1233" t="s">
        <v>1790</v>
      </c>
      <c r="DY128" s="1233" t="s">
        <v>1790</v>
      </c>
    </row>
    <row r="129" spans="2:129" x14ac:dyDescent="0.25">
      <c r="B129" s="1740"/>
      <c r="C129" s="1485" t="s">
        <v>2087</v>
      </c>
      <c r="D129" s="1425" t="s">
        <v>2088</v>
      </c>
      <c r="E129" s="1267" t="s">
        <v>810</v>
      </c>
      <c r="F129" s="1424" t="s">
        <v>811</v>
      </c>
      <c r="G129" s="1424" t="s">
        <v>1790</v>
      </c>
      <c r="H129" s="1425" t="s">
        <v>812</v>
      </c>
      <c r="I129" s="1460" t="s">
        <v>1790</v>
      </c>
      <c r="J129" s="1461" t="s">
        <v>1790</v>
      </c>
      <c r="K129" s="1461" t="s">
        <v>1790</v>
      </c>
      <c r="L129" s="1461" t="s">
        <v>1790</v>
      </c>
      <c r="M129" s="1461" t="s">
        <v>1790</v>
      </c>
      <c r="N129" s="1489" t="s">
        <v>1790</v>
      </c>
      <c r="O129" s="1489" t="s">
        <v>1790</v>
      </c>
      <c r="P129" s="1489" t="s">
        <v>1790</v>
      </c>
      <c r="Q129" s="1489" t="s">
        <v>1790</v>
      </c>
      <c r="R129" s="1489" t="s">
        <v>1790</v>
      </c>
      <c r="S129" s="1489" t="s">
        <v>1790</v>
      </c>
      <c r="T129" s="1489" t="s">
        <v>1790</v>
      </c>
      <c r="U129" s="1489" t="s">
        <v>1790</v>
      </c>
      <c r="V129" s="1489" t="s">
        <v>1790</v>
      </c>
      <c r="W129" s="1489" t="s">
        <v>1790</v>
      </c>
      <c r="X129" s="1489" t="s">
        <v>1790</v>
      </c>
      <c r="Y129" s="1489" t="s">
        <v>1790</v>
      </c>
      <c r="Z129" s="1489" t="s">
        <v>1790</v>
      </c>
      <c r="AA129" s="1489" t="s">
        <v>1790</v>
      </c>
      <c r="AB129" s="1489" t="s">
        <v>1790</v>
      </c>
      <c r="AC129" s="1489" t="s">
        <v>1790</v>
      </c>
      <c r="AD129" s="1489" t="s">
        <v>1790</v>
      </c>
      <c r="AE129" s="1489" t="s">
        <v>1790</v>
      </c>
      <c r="AF129" s="1489" t="s">
        <v>1790</v>
      </c>
      <c r="AG129" s="1489" t="s">
        <v>1790</v>
      </c>
      <c r="AH129" s="1489" t="s">
        <v>1790</v>
      </c>
      <c r="AI129" s="1489" t="s">
        <v>1790</v>
      </c>
      <c r="AJ129" s="1489" t="s">
        <v>1790</v>
      </c>
      <c r="AK129" s="1489" t="s">
        <v>1790</v>
      </c>
      <c r="AL129" s="1489" t="s">
        <v>1790</v>
      </c>
      <c r="AM129" s="1489" t="s">
        <v>1790</v>
      </c>
      <c r="AN129" s="1489" t="s">
        <v>1790</v>
      </c>
      <c r="AO129" s="1489" t="s">
        <v>1790</v>
      </c>
      <c r="AP129" s="1489" t="s">
        <v>1790</v>
      </c>
      <c r="AQ129" s="1489" t="s">
        <v>1790</v>
      </c>
      <c r="AR129" s="1489" t="s">
        <v>1790</v>
      </c>
      <c r="AS129" s="1489" t="s">
        <v>1790</v>
      </c>
      <c r="AT129" s="1489" t="s">
        <v>1790</v>
      </c>
      <c r="AU129" s="1489" t="s">
        <v>1790</v>
      </c>
      <c r="AV129" s="1489" t="s">
        <v>1790</v>
      </c>
      <c r="AW129" s="1489" t="s">
        <v>1790</v>
      </c>
      <c r="AX129" s="1489" t="s">
        <v>1790</v>
      </c>
      <c r="AY129" s="1489" t="s">
        <v>1790</v>
      </c>
      <c r="AZ129" s="1489" t="s">
        <v>1790</v>
      </c>
      <c r="BA129" s="1489" t="s">
        <v>1790</v>
      </c>
      <c r="BB129" s="1489" t="s">
        <v>1790</v>
      </c>
      <c r="BC129" s="1489" t="s">
        <v>1790</v>
      </c>
      <c r="BD129" s="1489" t="s">
        <v>1790</v>
      </c>
      <c r="BE129" s="1489" t="s">
        <v>1790</v>
      </c>
      <c r="BF129" s="1489" t="s">
        <v>1790</v>
      </c>
      <c r="BG129" s="1489" t="s">
        <v>1790</v>
      </c>
      <c r="BH129" s="1489" t="s">
        <v>1790</v>
      </c>
      <c r="BI129" s="1489" t="s">
        <v>1790</v>
      </c>
      <c r="BJ129" s="1489" t="s">
        <v>1790</v>
      </c>
      <c r="BK129" s="1489" t="s">
        <v>1790</v>
      </c>
      <c r="BL129" s="1489" t="s">
        <v>1790</v>
      </c>
      <c r="BM129" s="1489" t="s">
        <v>1790</v>
      </c>
      <c r="BN129" s="1489" t="s">
        <v>1790</v>
      </c>
      <c r="BO129" s="1489" t="s">
        <v>1790</v>
      </c>
      <c r="BP129" s="1489" t="s">
        <v>1790</v>
      </c>
      <c r="BQ129" s="1489" t="s">
        <v>1790</v>
      </c>
      <c r="BR129" s="1489" t="s">
        <v>1790</v>
      </c>
      <c r="BS129" s="1489" t="s">
        <v>1790</v>
      </c>
      <c r="BT129" s="1489" t="s">
        <v>1790</v>
      </c>
      <c r="BU129" s="1489" t="s">
        <v>1790</v>
      </c>
      <c r="BV129" s="1489" t="s">
        <v>1790</v>
      </c>
      <c r="BW129" s="1489" t="s">
        <v>1790</v>
      </c>
      <c r="BX129" s="1489" t="s">
        <v>1790</v>
      </c>
      <c r="BY129" s="1489" t="s">
        <v>1790</v>
      </c>
      <c r="BZ129" s="1489" t="s">
        <v>1790</v>
      </c>
      <c r="CA129" s="1489" t="s">
        <v>1790</v>
      </c>
      <c r="CB129" s="1489" t="s">
        <v>1790</v>
      </c>
      <c r="CC129" s="1489" t="s">
        <v>1790</v>
      </c>
      <c r="CD129" s="1489" t="s">
        <v>1790</v>
      </c>
      <c r="CE129" s="1489" t="s">
        <v>1790</v>
      </c>
      <c r="CF129" s="1489" t="s">
        <v>1790</v>
      </c>
      <c r="CG129" s="1489" t="s">
        <v>1790</v>
      </c>
      <c r="CH129" s="1489" t="s">
        <v>1790</v>
      </c>
      <c r="CI129" s="1489" t="s">
        <v>1790</v>
      </c>
      <c r="CJ129" s="1489" t="s">
        <v>1790</v>
      </c>
      <c r="CK129" s="1489" t="s">
        <v>1790</v>
      </c>
      <c r="CL129" s="1489" t="s">
        <v>1790</v>
      </c>
      <c r="CM129" s="1489" t="s">
        <v>1790</v>
      </c>
      <c r="CN129" s="1489" t="s">
        <v>1790</v>
      </c>
      <c r="CO129" s="1489" t="s">
        <v>1790</v>
      </c>
      <c r="CP129" s="1490" t="s">
        <v>1790</v>
      </c>
      <c r="CQ129" s="1488" t="s">
        <v>1790</v>
      </c>
      <c r="CR129" s="1488" t="s">
        <v>1790</v>
      </c>
      <c r="CS129" s="1488" t="s">
        <v>1790</v>
      </c>
      <c r="CT129" s="1488" t="s">
        <v>1790</v>
      </c>
      <c r="CU129" s="1488" t="s">
        <v>1790</v>
      </c>
      <c r="CV129" s="1488" t="s">
        <v>1790</v>
      </c>
      <c r="CW129" s="1488" t="s">
        <v>1790</v>
      </c>
      <c r="CX129" s="1488" t="s">
        <v>1790</v>
      </c>
      <c r="CY129" s="1488" t="s">
        <v>1790</v>
      </c>
      <c r="CZ129" s="1488" t="s">
        <v>1790</v>
      </c>
      <c r="DA129" s="1488" t="s">
        <v>1790</v>
      </c>
      <c r="DB129" s="1488" t="s">
        <v>1790</v>
      </c>
      <c r="DC129" s="1488" t="s">
        <v>1790</v>
      </c>
      <c r="DD129" s="1488" t="s">
        <v>1790</v>
      </c>
      <c r="DE129" s="1488" t="s">
        <v>1790</v>
      </c>
      <c r="DF129" s="1488" t="s">
        <v>1790</v>
      </c>
      <c r="DG129" s="1488" t="s">
        <v>1790</v>
      </c>
      <c r="DH129" s="1488" t="s">
        <v>1790</v>
      </c>
      <c r="DI129" s="1488" t="s">
        <v>1790</v>
      </c>
      <c r="DJ129" s="1488" t="s">
        <v>1790</v>
      </c>
      <c r="DK129" s="1488" t="s">
        <v>1790</v>
      </c>
      <c r="DL129" s="1488" t="s">
        <v>1790</v>
      </c>
      <c r="DM129" s="1488" t="s">
        <v>1790</v>
      </c>
      <c r="DN129" s="1488" t="s">
        <v>1790</v>
      </c>
      <c r="DO129" s="1488" t="s">
        <v>1790</v>
      </c>
      <c r="DP129" s="1488" t="s">
        <v>1790</v>
      </c>
      <c r="DQ129" s="1488" t="s">
        <v>1790</v>
      </c>
      <c r="DR129" s="1488" t="s">
        <v>1790</v>
      </c>
      <c r="DS129" s="1488" t="s">
        <v>1790</v>
      </c>
      <c r="DT129" s="1233" t="s">
        <v>1790</v>
      </c>
      <c r="DU129" s="1233" t="s">
        <v>1790</v>
      </c>
      <c r="DV129" s="1233" t="s">
        <v>1790</v>
      </c>
      <c r="DW129" s="1233" t="s">
        <v>1790</v>
      </c>
      <c r="DX129" s="1233" t="s">
        <v>1790</v>
      </c>
      <c r="DY129" s="1233" t="s">
        <v>1790</v>
      </c>
    </row>
    <row r="130" spans="2:129" x14ac:dyDescent="0.25">
      <c r="B130" s="1740"/>
      <c r="C130" s="1485" t="s">
        <v>2087</v>
      </c>
      <c r="D130" s="1425" t="s">
        <v>2088</v>
      </c>
      <c r="E130" s="1267" t="s">
        <v>810</v>
      </c>
      <c r="F130" s="1424" t="s">
        <v>813</v>
      </c>
      <c r="G130" s="1424" t="s">
        <v>1790</v>
      </c>
      <c r="H130" s="1425" t="s">
        <v>812</v>
      </c>
      <c r="I130" s="1460" t="s">
        <v>1790</v>
      </c>
      <c r="J130" s="1461" t="s">
        <v>1790</v>
      </c>
      <c r="K130" s="1461" t="s">
        <v>1790</v>
      </c>
      <c r="L130" s="1461" t="s">
        <v>1790</v>
      </c>
      <c r="M130" s="1461" t="s">
        <v>1790</v>
      </c>
      <c r="N130" s="1489" t="s">
        <v>1790</v>
      </c>
      <c r="O130" s="1489" t="s">
        <v>1790</v>
      </c>
      <c r="P130" s="1489" t="s">
        <v>1790</v>
      </c>
      <c r="Q130" s="1489" t="s">
        <v>1790</v>
      </c>
      <c r="R130" s="1489" t="s">
        <v>1790</v>
      </c>
      <c r="S130" s="1489" t="s">
        <v>1790</v>
      </c>
      <c r="T130" s="1489" t="s">
        <v>1790</v>
      </c>
      <c r="U130" s="1489" t="s">
        <v>1790</v>
      </c>
      <c r="V130" s="1489" t="s">
        <v>1790</v>
      </c>
      <c r="W130" s="1489" t="s">
        <v>1790</v>
      </c>
      <c r="X130" s="1489" t="s">
        <v>1790</v>
      </c>
      <c r="Y130" s="1489" t="s">
        <v>1790</v>
      </c>
      <c r="Z130" s="1489" t="s">
        <v>1790</v>
      </c>
      <c r="AA130" s="1489" t="s">
        <v>1790</v>
      </c>
      <c r="AB130" s="1489" t="s">
        <v>1790</v>
      </c>
      <c r="AC130" s="1489" t="s">
        <v>1790</v>
      </c>
      <c r="AD130" s="1489" t="s">
        <v>1790</v>
      </c>
      <c r="AE130" s="1489" t="s">
        <v>1790</v>
      </c>
      <c r="AF130" s="1489" t="s">
        <v>1790</v>
      </c>
      <c r="AG130" s="1489" t="s">
        <v>1790</v>
      </c>
      <c r="AH130" s="1489" t="s">
        <v>1790</v>
      </c>
      <c r="AI130" s="1489" t="s">
        <v>1790</v>
      </c>
      <c r="AJ130" s="1489" t="s">
        <v>1790</v>
      </c>
      <c r="AK130" s="1489" t="s">
        <v>1790</v>
      </c>
      <c r="AL130" s="1489" t="s">
        <v>1790</v>
      </c>
      <c r="AM130" s="1489" t="s">
        <v>1790</v>
      </c>
      <c r="AN130" s="1489" t="s">
        <v>1790</v>
      </c>
      <c r="AO130" s="1489" t="s">
        <v>1790</v>
      </c>
      <c r="AP130" s="1489" t="s">
        <v>1790</v>
      </c>
      <c r="AQ130" s="1489" t="s">
        <v>1790</v>
      </c>
      <c r="AR130" s="1489" t="s">
        <v>1790</v>
      </c>
      <c r="AS130" s="1489" t="s">
        <v>1790</v>
      </c>
      <c r="AT130" s="1489" t="s">
        <v>1790</v>
      </c>
      <c r="AU130" s="1489" t="s">
        <v>1790</v>
      </c>
      <c r="AV130" s="1489" t="s">
        <v>1790</v>
      </c>
      <c r="AW130" s="1489" t="s">
        <v>1790</v>
      </c>
      <c r="AX130" s="1489" t="s">
        <v>1790</v>
      </c>
      <c r="AY130" s="1489" t="s">
        <v>1790</v>
      </c>
      <c r="AZ130" s="1489" t="s">
        <v>1790</v>
      </c>
      <c r="BA130" s="1489" t="s">
        <v>1790</v>
      </c>
      <c r="BB130" s="1489" t="s">
        <v>1790</v>
      </c>
      <c r="BC130" s="1489" t="s">
        <v>1790</v>
      </c>
      <c r="BD130" s="1489" t="s">
        <v>1790</v>
      </c>
      <c r="BE130" s="1489" t="s">
        <v>1790</v>
      </c>
      <c r="BF130" s="1489" t="s">
        <v>1790</v>
      </c>
      <c r="BG130" s="1489" t="s">
        <v>1790</v>
      </c>
      <c r="BH130" s="1489" t="s">
        <v>1790</v>
      </c>
      <c r="BI130" s="1489" t="s">
        <v>1790</v>
      </c>
      <c r="BJ130" s="1489" t="s">
        <v>1790</v>
      </c>
      <c r="BK130" s="1489" t="s">
        <v>1790</v>
      </c>
      <c r="BL130" s="1489" t="s">
        <v>1790</v>
      </c>
      <c r="BM130" s="1489" t="s">
        <v>1790</v>
      </c>
      <c r="BN130" s="1489" t="s">
        <v>1790</v>
      </c>
      <c r="BO130" s="1489" t="s">
        <v>1790</v>
      </c>
      <c r="BP130" s="1489" t="s">
        <v>1790</v>
      </c>
      <c r="BQ130" s="1489" t="s">
        <v>1790</v>
      </c>
      <c r="BR130" s="1489" t="s">
        <v>1790</v>
      </c>
      <c r="BS130" s="1489" t="s">
        <v>1790</v>
      </c>
      <c r="BT130" s="1489" t="s">
        <v>1790</v>
      </c>
      <c r="BU130" s="1489" t="s">
        <v>1790</v>
      </c>
      <c r="BV130" s="1489" t="s">
        <v>1790</v>
      </c>
      <c r="BW130" s="1489" t="s">
        <v>1790</v>
      </c>
      <c r="BX130" s="1489" t="s">
        <v>1790</v>
      </c>
      <c r="BY130" s="1489" t="s">
        <v>1790</v>
      </c>
      <c r="BZ130" s="1489" t="s">
        <v>1790</v>
      </c>
      <c r="CA130" s="1489" t="s">
        <v>1790</v>
      </c>
      <c r="CB130" s="1489" t="s">
        <v>1790</v>
      </c>
      <c r="CC130" s="1489" t="s">
        <v>1790</v>
      </c>
      <c r="CD130" s="1489" t="s">
        <v>1790</v>
      </c>
      <c r="CE130" s="1489" t="s">
        <v>1790</v>
      </c>
      <c r="CF130" s="1489" t="s">
        <v>1790</v>
      </c>
      <c r="CG130" s="1489" t="s">
        <v>1790</v>
      </c>
      <c r="CH130" s="1489" t="s">
        <v>1790</v>
      </c>
      <c r="CI130" s="1489" t="s">
        <v>1790</v>
      </c>
      <c r="CJ130" s="1489" t="s">
        <v>1790</v>
      </c>
      <c r="CK130" s="1489" t="s">
        <v>1790</v>
      </c>
      <c r="CL130" s="1489" t="s">
        <v>1790</v>
      </c>
      <c r="CM130" s="1489" t="s">
        <v>1790</v>
      </c>
      <c r="CN130" s="1489" t="s">
        <v>1790</v>
      </c>
      <c r="CO130" s="1489" t="s">
        <v>1790</v>
      </c>
      <c r="CP130" s="1490" t="s">
        <v>1790</v>
      </c>
      <c r="CQ130" s="1488" t="s">
        <v>1790</v>
      </c>
      <c r="CR130" s="1488" t="s">
        <v>1790</v>
      </c>
      <c r="CS130" s="1488" t="s">
        <v>1790</v>
      </c>
      <c r="CT130" s="1488" t="s">
        <v>1790</v>
      </c>
      <c r="CU130" s="1488" t="s">
        <v>1790</v>
      </c>
      <c r="CV130" s="1488" t="s">
        <v>1790</v>
      </c>
      <c r="CW130" s="1488" t="s">
        <v>1790</v>
      </c>
      <c r="CX130" s="1488" t="s">
        <v>1790</v>
      </c>
      <c r="CY130" s="1488" t="s">
        <v>1790</v>
      </c>
      <c r="CZ130" s="1488" t="s">
        <v>1790</v>
      </c>
      <c r="DA130" s="1488" t="s">
        <v>1790</v>
      </c>
      <c r="DB130" s="1488" t="s">
        <v>1790</v>
      </c>
      <c r="DC130" s="1488" t="s">
        <v>1790</v>
      </c>
      <c r="DD130" s="1488" t="s">
        <v>1790</v>
      </c>
      <c r="DE130" s="1488" t="s">
        <v>1790</v>
      </c>
      <c r="DF130" s="1488" t="s">
        <v>1790</v>
      </c>
      <c r="DG130" s="1488" t="s">
        <v>1790</v>
      </c>
      <c r="DH130" s="1488" t="s">
        <v>1790</v>
      </c>
      <c r="DI130" s="1488" t="s">
        <v>1790</v>
      </c>
      <c r="DJ130" s="1488" t="s">
        <v>1790</v>
      </c>
      <c r="DK130" s="1488" t="s">
        <v>1790</v>
      </c>
      <c r="DL130" s="1488" t="s">
        <v>1790</v>
      </c>
      <c r="DM130" s="1488" t="s">
        <v>1790</v>
      </c>
      <c r="DN130" s="1488" t="s">
        <v>1790</v>
      </c>
      <c r="DO130" s="1488" t="s">
        <v>1790</v>
      </c>
      <c r="DP130" s="1488" t="s">
        <v>1790</v>
      </c>
      <c r="DQ130" s="1488" t="s">
        <v>1790</v>
      </c>
      <c r="DR130" s="1488" t="s">
        <v>1790</v>
      </c>
      <c r="DS130" s="1488" t="s">
        <v>1790</v>
      </c>
      <c r="DT130" s="1233" t="s">
        <v>1790</v>
      </c>
      <c r="DU130" s="1233" t="s">
        <v>1790</v>
      </c>
      <c r="DV130" s="1233" t="s">
        <v>1790</v>
      </c>
      <c r="DW130" s="1233" t="s">
        <v>1790</v>
      </c>
      <c r="DX130" s="1233" t="s">
        <v>1790</v>
      </c>
      <c r="DY130" s="1233" t="s">
        <v>1790</v>
      </c>
    </row>
    <row r="131" spans="2:129" ht="14.4" thickBot="1" x14ac:dyDescent="0.3">
      <c r="B131" s="1740"/>
      <c r="C131" s="1485" t="s">
        <v>2087</v>
      </c>
      <c r="D131" s="1425" t="s">
        <v>2088</v>
      </c>
      <c r="E131" s="1267" t="s">
        <v>814</v>
      </c>
      <c r="F131" s="1424" t="s">
        <v>1790</v>
      </c>
      <c r="G131" s="1424" t="s">
        <v>1790</v>
      </c>
      <c r="H131" s="1425" t="s">
        <v>84</v>
      </c>
      <c r="I131" s="1460" t="s">
        <v>1790</v>
      </c>
      <c r="J131" s="1461" t="s">
        <v>1790</v>
      </c>
      <c r="K131" s="1461" t="s">
        <v>1790</v>
      </c>
      <c r="L131" s="1461" t="s">
        <v>1790</v>
      </c>
      <c r="M131" s="1461" t="s">
        <v>1790</v>
      </c>
      <c r="N131" s="1489" t="s">
        <v>1790</v>
      </c>
      <c r="O131" s="1489">
        <v>6.7209360984728196E-3</v>
      </c>
      <c r="P131" s="1489">
        <v>1.8182242598161084E-2</v>
      </c>
      <c r="Q131" s="1489">
        <v>2.6602038803618555E-2</v>
      </c>
      <c r="R131" s="1489">
        <v>3.2685760893008002E-2</v>
      </c>
      <c r="S131" s="1489">
        <v>3.6978171288226183E-2</v>
      </c>
      <c r="T131" s="1489">
        <v>3.9899857048343097E-2</v>
      </c>
      <c r="U131" s="1489">
        <v>4.177544087421619E-2</v>
      </c>
      <c r="V131" s="1489">
        <v>4.1747545385131493E-2</v>
      </c>
      <c r="W131" s="1489">
        <v>4.0335792642639125E-2</v>
      </c>
      <c r="X131" s="1489">
        <v>3.8971780331052301E-2</v>
      </c>
      <c r="Y131" s="1489">
        <v>3.7653894039664057E-2</v>
      </c>
      <c r="Z131" s="1489">
        <v>3.6380573951366242E-2</v>
      </c>
      <c r="AA131" s="1489">
        <v>3.515031299648913E-2</v>
      </c>
      <c r="AB131" s="1489">
        <v>3.3961655069071624E-2</v>
      </c>
      <c r="AC131" s="1489">
        <v>3.2813193303450845E-2</v>
      </c>
      <c r="AD131" s="1489">
        <v>3.1703568409131258E-2</v>
      </c>
      <c r="AE131" s="1489">
        <v>3.063146706196257E-2</v>
      </c>
      <c r="AF131" s="1489">
        <v>2.9595620349722289E-2</v>
      </c>
      <c r="AG131" s="1489">
        <v>2.8594802270263082E-2</v>
      </c>
      <c r="AH131" s="1489">
        <v>2.7627828280447426E-2</v>
      </c>
      <c r="AI131" s="1489">
        <v>2.6693553894152105E-2</v>
      </c>
      <c r="AJ131" s="1489">
        <v>2.5790873327683192E-2</v>
      </c>
      <c r="AK131" s="1489">
        <v>2.4918718190998258E-2</v>
      </c>
      <c r="AL131" s="1489">
        <v>2.4076056223186725E-2</v>
      </c>
      <c r="AM131" s="1489">
        <v>2.3261890070711815E-2</v>
      </c>
      <c r="AN131" s="1489">
        <v>2.247525610696794E-2</v>
      </c>
      <c r="AO131" s="1489">
        <v>2.1715223291756465E-2</v>
      </c>
      <c r="AP131" s="1489">
        <v>2.0980892069329918E-2</v>
      </c>
      <c r="AQ131" s="1489">
        <v>2.0271393303700407E-2</v>
      </c>
      <c r="AR131" s="1489">
        <v>1.9585887249952087E-2</v>
      </c>
      <c r="AS131" s="1489">
        <v>1.9015424514516585E-2</v>
      </c>
      <c r="AT131" s="1489">
        <v>1.846157719855979E-2</v>
      </c>
      <c r="AU131" s="1489">
        <v>1.792386135782504E-2</v>
      </c>
      <c r="AV131" s="1489">
        <v>1.7401807143519459E-2</v>
      </c>
      <c r="AW131" s="1489">
        <v>1.6894958391766465E-2</v>
      </c>
      <c r="AX131" s="1489">
        <v>1.6402872225015984E-2</v>
      </c>
      <c r="AY131" s="1489">
        <v>1.5925118665064065E-2</v>
      </c>
      <c r="AZ131" s="1489">
        <v>1.5461280257343748E-2</v>
      </c>
      <c r="BA131" s="1489">
        <v>1.5010951706158978E-2</v>
      </c>
      <c r="BB131" s="1489">
        <v>1.45737395205427E-2</v>
      </c>
      <c r="BC131" s="1489">
        <v>1.4149261670429803E-2</v>
      </c>
      <c r="BD131" s="1489">
        <v>1.3737147252844469E-2</v>
      </c>
      <c r="BE131" s="1489">
        <v>1.3337036167810169E-2</v>
      </c>
      <c r="BF131" s="1489">
        <v>1.2948578803699188E-2</v>
      </c>
      <c r="BG131" s="1489">
        <v>1.2571435731746787E-2</v>
      </c>
      <c r="BH131" s="1489">
        <v>1.22052774094629E-2</v>
      </c>
      <c r="BI131" s="1489">
        <v>1.1849783892682427E-2</v>
      </c>
      <c r="BJ131" s="1489">
        <v>1.1504644556002358E-2</v>
      </c>
      <c r="BK131" s="1489">
        <v>1.1169557821361514E-2</v>
      </c>
      <c r="BL131" s="1489">
        <v>1.084423089452574E-2</v>
      </c>
      <c r="BM131" s="1489">
        <v>1.0528379509248292E-2</v>
      </c>
      <c r="BN131" s="1489">
        <v>1.0221727678881838E-2</v>
      </c>
      <c r="BO131" s="1489">
        <v>9.9240074552250854E-3</v>
      </c>
      <c r="BP131" s="1489">
        <v>9.6349586943932867E-3</v>
      </c>
      <c r="BQ131" s="1489">
        <v>9.3543288295080441E-3</v>
      </c>
      <c r="BR131" s="1489">
        <v>9.081872650007811E-3</v>
      </c>
      <c r="BS131" s="1489">
        <v>8.8173520873862238E-3</v>
      </c>
      <c r="BT131" s="1489">
        <v>8.5605360071710889E-3</v>
      </c>
      <c r="BU131" s="1489">
        <v>8.3112000069622254E-3</v>
      </c>
      <c r="BV131" s="1489">
        <v>8.0691262203516738E-3</v>
      </c>
      <c r="BW131" s="1489">
        <v>7.8341031265550219E-3</v>
      </c>
      <c r="BX131" s="1489">
        <v>7.605925365587401E-3</v>
      </c>
      <c r="BY131" s="1489">
        <v>7.3843935588227176E-3</v>
      </c>
      <c r="BZ131" s="1489">
        <v>7.1693141347793374E-3</v>
      </c>
      <c r="CA131" s="1489">
        <v>6.960499159979941E-3</v>
      </c>
      <c r="CB131" s="1489">
        <v>6.7577661747378068E-3</v>
      </c>
      <c r="CC131" s="1489">
        <v>6.560938033726026E-3</v>
      </c>
      <c r="CD131" s="1489">
        <v>6.3698427511903171E-3</v>
      </c>
      <c r="CE131" s="1489">
        <v>6.1843133506702111E-3</v>
      </c>
      <c r="CF131" s="1489">
        <v>6.0041877190972915E-3</v>
      </c>
      <c r="CG131" s="1489">
        <v>5.8293084651430023E-3</v>
      </c>
      <c r="CH131" s="1489">
        <v>5.6595227816922345E-3</v>
      </c>
      <c r="CI131" s="1489">
        <v>5.4946823123225574E-3</v>
      </c>
      <c r="CJ131" s="1489">
        <v>5.334643021672387E-3</v>
      </c>
      <c r="CK131" s="1489">
        <v>5.1792650695848411E-3</v>
      </c>
      <c r="CL131" s="1489">
        <v>5.0529415313022852E-3</v>
      </c>
      <c r="CM131" s="1489">
        <v>4.9296990549290588E-3</v>
      </c>
      <c r="CN131" s="1489">
        <v>4.809462492613715E-3</v>
      </c>
      <c r="CO131" s="1489">
        <v>4.692158529379235E-3</v>
      </c>
      <c r="CP131" s="1490">
        <v>4.5777156384187671E-3</v>
      </c>
      <c r="CQ131" s="1488" t="s">
        <v>1790</v>
      </c>
      <c r="CR131" s="1488" t="s">
        <v>1790</v>
      </c>
      <c r="CS131" s="1488" t="s">
        <v>1790</v>
      </c>
      <c r="CT131" s="1488" t="s">
        <v>1790</v>
      </c>
      <c r="CU131" s="1488" t="s">
        <v>1790</v>
      </c>
      <c r="CV131" s="1488" t="s">
        <v>1790</v>
      </c>
      <c r="CW131" s="1488" t="s">
        <v>1790</v>
      </c>
      <c r="CX131" s="1488" t="s">
        <v>1790</v>
      </c>
      <c r="CY131" s="1488" t="s">
        <v>1790</v>
      </c>
      <c r="CZ131" s="1488" t="s">
        <v>1790</v>
      </c>
      <c r="DA131" s="1488" t="s">
        <v>1790</v>
      </c>
      <c r="DB131" s="1488" t="s">
        <v>1790</v>
      </c>
      <c r="DC131" s="1488" t="s">
        <v>1790</v>
      </c>
      <c r="DD131" s="1488" t="s">
        <v>1790</v>
      </c>
      <c r="DE131" s="1488" t="s">
        <v>1790</v>
      </c>
      <c r="DF131" s="1488" t="s">
        <v>1790</v>
      </c>
      <c r="DG131" s="1488" t="s">
        <v>1790</v>
      </c>
      <c r="DH131" s="1488" t="s">
        <v>1790</v>
      </c>
      <c r="DI131" s="1488" t="s">
        <v>1790</v>
      </c>
      <c r="DJ131" s="1488" t="s">
        <v>1790</v>
      </c>
      <c r="DK131" s="1488" t="s">
        <v>1790</v>
      </c>
      <c r="DL131" s="1488" t="s">
        <v>1790</v>
      </c>
      <c r="DM131" s="1488" t="s">
        <v>1790</v>
      </c>
      <c r="DN131" s="1488" t="s">
        <v>1790</v>
      </c>
      <c r="DO131" s="1488" t="s">
        <v>1790</v>
      </c>
      <c r="DP131" s="1488" t="s">
        <v>1790</v>
      </c>
      <c r="DQ131" s="1488" t="s">
        <v>1790</v>
      </c>
      <c r="DR131" s="1488" t="s">
        <v>1790</v>
      </c>
      <c r="DS131" s="1488" t="s">
        <v>1790</v>
      </c>
      <c r="DT131" s="1233" t="s">
        <v>1790</v>
      </c>
      <c r="DU131" s="1233" t="s">
        <v>1790</v>
      </c>
      <c r="DV131" s="1233" t="s">
        <v>1790</v>
      </c>
      <c r="DW131" s="1233" t="s">
        <v>1790</v>
      </c>
      <c r="DX131" s="1233" t="s">
        <v>1790</v>
      </c>
      <c r="DY131" s="1233" t="s">
        <v>1790</v>
      </c>
    </row>
    <row r="132" spans="2:129" ht="14.4" thickBot="1" x14ac:dyDescent="0.3">
      <c r="B132" s="1740"/>
      <c r="C132" s="1485" t="s">
        <v>2087</v>
      </c>
      <c r="D132" s="1425" t="s">
        <v>2088</v>
      </c>
      <c r="E132" s="1267" t="s">
        <v>815</v>
      </c>
      <c r="F132" s="1424" t="s">
        <v>1790</v>
      </c>
      <c r="G132" s="1424" t="s">
        <v>1790</v>
      </c>
      <c r="H132" s="1425" t="s">
        <v>84</v>
      </c>
      <c r="I132" s="1724">
        <f>IF(SUM(I131:CU131)&lt;&gt;0,SUM(I131:CU131),"")</f>
        <v>1.3820649420150941</v>
      </c>
      <c r="J132" s="1725"/>
      <c r="K132" s="1725"/>
      <c r="L132" s="1725"/>
      <c r="M132" s="1726"/>
      <c r="N132" s="1489" t="s">
        <v>1790</v>
      </c>
      <c r="O132" s="1489" t="s">
        <v>1790</v>
      </c>
      <c r="P132" s="1489" t="s">
        <v>1790</v>
      </c>
      <c r="Q132" s="1489" t="s">
        <v>1790</v>
      </c>
      <c r="R132" s="1489" t="s">
        <v>1790</v>
      </c>
      <c r="S132" s="1489" t="s">
        <v>1790</v>
      </c>
      <c r="T132" s="1489" t="s">
        <v>1790</v>
      </c>
      <c r="U132" s="1489" t="s">
        <v>1790</v>
      </c>
      <c r="V132" s="1489" t="s">
        <v>1790</v>
      </c>
      <c r="W132" s="1489" t="s">
        <v>1790</v>
      </c>
      <c r="X132" s="1489" t="s">
        <v>1790</v>
      </c>
      <c r="Y132" s="1489" t="s">
        <v>1790</v>
      </c>
      <c r="Z132" s="1489" t="s">
        <v>1790</v>
      </c>
      <c r="AA132" s="1489" t="s">
        <v>1790</v>
      </c>
      <c r="AB132" s="1489" t="s">
        <v>1790</v>
      </c>
      <c r="AC132" s="1489" t="s">
        <v>1790</v>
      </c>
      <c r="AD132" s="1489" t="s">
        <v>1790</v>
      </c>
      <c r="AE132" s="1489" t="s">
        <v>1790</v>
      </c>
      <c r="AF132" s="1489" t="s">
        <v>1790</v>
      </c>
      <c r="AG132" s="1489" t="s">
        <v>1790</v>
      </c>
      <c r="AH132" s="1489" t="s">
        <v>1790</v>
      </c>
      <c r="AI132" s="1489" t="s">
        <v>1790</v>
      </c>
      <c r="AJ132" s="1489" t="s">
        <v>1790</v>
      </c>
      <c r="AK132" s="1489" t="s">
        <v>1790</v>
      </c>
      <c r="AL132" s="1489" t="s">
        <v>1790</v>
      </c>
      <c r="AM132" s="1489" t="s">
        <v>1790</v>
      </c>
      <c r="AN132" s="1489" t="s">
        <v>1790</v>
      </c>
      <c r="AO132" s="1489" t="s">
        <v>1790</v>
      </c>
      <c r="AP132" s="1489" t="s">
        <v>1790</v>
      </c>
      <c r="AQ132" s="1489" t="s">
        <v>1790</v>
      </c>
      <c r="AR132" s="1489" t="s">
        <v>1790</v>
      </c>
      <c r="AS132" s="1489" t="s">
        <v>1790</v>
      </c>
      <c r="AT132" s="1489" t="s">
        <v>1790</v>
      </c>
      <c r="AU132" s="1489" t="s">
        <v>1790</v>
      </c>
      <c r="AV132" s="1489" t="s">
        <v>1790</v>
      </c>
      <c r="AW132" s="1489" t="s">
        <v>1790</v>
      </c>
      <c r="AX132" s="1489" t="s">
        <v>1790</v>
      </c>
      <c r="AY132" s="1489" t="s">
        <v>1790</v>
      </c>
      <c r="AZ132" s="1489" t="s">
        <v>1790</v>
      </c>
      <c r="BA132" s="1489" t="s">
        <v>1790</v>
      </c>
      <c r="BB132" s="1489" t="s">
        <v>1790</v>
      </c>
      <c r="BC132" s="1489" t="s">
        <v>1790</v>
      </c>
      <c r="BD132" s="1489" t="s">
        <v>1790</v>
      </c>
      <c r="BE132" s="1489" t="s">
        <v>1790</v>
      </c>
      <c r="BF132" s="1489" t="s">
        <v>1790</v>
      </c>
      <c r="BG132" s="1489" t="s">
        <v>1790</v>
      </c>
      <c r="BH132" s="1489" t="s">
        <v>1790</v>
      </c>
      <c r="BI132" s="1489" t="s">
        <v>1790</v>
      </c>
      <c r="BJ132" s="1489" t="s">
        <v>1790</v>
      </c>
      <c r="BK132" s="1489" t="s">
        <v>1790</v>
      </c>
      <c r="BL132" s="1489" t="s">
        <v>1790</v>
      </c>
      <c r="BM132" s="1489" t="s">
        <v>1790</v>
      </c>
      <c r="BN132" s="1489" t="s">
        <v>1790</v>
      </c>
      <c r="BO132" s="1489" t="s">
        <v>1790</v>
      </c>
      <c r="BP132" s="1489" t="s">
        <v>1790</v>
      </c>
      <c r="BQ132" s="1489" t="s">
        <v>1790</v>
      </c>
      <c r="BR132" s="1489" t="s">
        <v>1790</v>
      </c>
      <c r="BS132" s="1489" t="s">
        <v>1790</v>
      </c>
      <c r="BT132" s="1489" t="s">
        <v>1790</v>
      </c>
      <c r="BU132" s="1489" t="s">
        <v>1790</v>
      </c>
      <c r="BV132" s="1489" t="s">
        <v>1790</v>
      </c>
      <c r="BW132" s="1489" t="s">
        <v>1790</v>
      </c>
      <c r="BX132" s="1489" t="s">
        <v>1790</v>
      </c>
      <c r="BY132" s="1489" t="s">
        <v>1790</v>
      </c>
      <c r="BZ132" s="1489" t="s">
        <v>1790</v>
      </c>
      <c r="CA132" s="1489" t="s">
        <v>1790</v>
      </c>
      <c r="CB132" s="1489" t="s">
        <v>1790</v>
      </c>
      <c r="CC132" s="1489" t="s">
        <v>1790</v>
      </c>
      <c r="CD132" s="1489" t="s">
        <v>1790</v>
      </c>
      <c r="CE132" s="1489" t="s">
        <v>1790</v>
      </c>
      <c r="CF132" s="1489" t="s">
        <v>1790</v>
      </c>
      <c r="CG132" s="1489" t="s">
        <v>1790</v>
      </c>
      <c r="CH132" s="1489" t="s">
        <v>1790</v>
      </c>
      <c r="CI132" s="1489" t="s">
        <v>1790</v>
      </c>
      <c r="CJ132" s="1489" t="s">
        <v>1790</v>
      </c>
      <c r="CK132" s="1489" t="s">
        <v>1790</v>
      </c>
      <c r="CL132" s="1489" t="s">
        <v>1790</v>
      </c>
      <c r="CM132" s="1489" t="s">
        <v>1790</v>
      </c>
      <c r="CN132" s="1489" t="s">
        <v>1790</v>
      </c>
      <c r="CO132" s="1489" t="s">
        <v>1790</v>
      </c>
      <c r="CP132" s="1490" t="s">
        <v>1790</v>
      </c>
      <c r="CQ132" s="1488" t="s">
        <v>1790</v>
      </c>
      <c r="CR132" s="1488" t="s">
        <v>1790</v>
      </c>
      <c r="CS132" s="1488" t="s">
        <v>1790</v>
      </c>
      <c r="CT132" s="1488" t="s">
        <v>1790</v>
      </c>
      <c r="CU132" s="1488" t="s">
        <v>1790</v>
      </c>
      <c r="CV132" s="1488" t="s">
        <v>1790</v>
      </c>
      <c r="CW132" s="1488" t="s">
        <v>1790</v>
      </c>
      <c r="CX132" s="1488" t="s">
        <v>1790</v>
      </c>
      <c r="CY132" s="1488" t="s">
        <v>1790</v>
      </c>
      <c r="CZ132" s="1488" t="s">
        <v>1790</v>
      </c>
      <c r="DA132" s="1488" t="s">
        <v>1790</v>
      </c>
      <c r="DB132" s="1488" t="s">
        <v>1790</v>
      </c>
      <c r="DC132" s="1488" t="s">
        <v>1790</v>
      </c>
      <c r="DD132" s="1488" t="s">
        <v>1790</v>
      </c>
      <c r="DE132" s="1488" t="s">
        <v>1790</v>
      </c>
      <c r="DF132" s="1488" t="s">
        <v>1790</v>
      </c>
      <c r="DG132" s="1488" t="s">
        <v>1790</v>
      </c>
      <c r="DH132" s="1488" t="s">
        <v>1790</v>
      </c>
      <c r="DI132" s="1488" t="s">
        <v>1790</v>
      </c>
      <c r="DJ132" s="1488" t="s">
        <v>1790</v>
      </c>
      <c r="DK132" s="1488" t="s">
        <v>1790</v>
      </c>
      <c r="DL132" s="1488" t="s">
        <v>1790</v>
      </c>
      <c r="DM132" s="1488" t="s">
        <v>1790</v>
      </c>
      <c r="DN132" s="1488" t="s">
        <v>1790</v>
      </c>
      <c r="DO132" s="1488" t="s">
        <v>1790</v>
      </c>
      <c r="DP132" s="1488" t="s">
        <v>1790</v>
      </c>
      <c r="DQ132" s="1488" t="s">
        <v>1790</v>
      </c>
      <c r="DR132" s="1488" t="s">
        <v>1790</v>
      </c>
      <c r="DS132" s="1488" t="s">
        <v>1790</v>
      </c>
      <c r="DT132" s="1233" t="s">
        <v>1790</v>
      </c>
      <c r="DU132" s="1233" t="s">
        <v>1790</v>
      </c>
      <c r="DV132" s="1233" t="s">
        <v>1790</v>
      </c>
      <c r="DW132" s="1233" t="s">
        <v>1790</v>
      </c>
      <c r="DX132" s="1233" t="s">
        <v>1790</v>
      </c>
      <c r="DY132" s="1233" t="s">
        <v>1790</v>
      </c>
    </row>
    <row r="133" spans="2:129" x14ac:dyDescent="0.25">
      <c r="B133" s="1740"/>
      <c r="C133" s="1485" t="s">
        <v>1595</v>
      </c>
      <c r="D133" s="1425" t="s">
        <v>1690</v>
      </c>
      <c r="E133" s="1267" t="s">
        <v>810</v>
      </c>
      <c r="F133" s="1424" t="s">
        <v>1790</v>
      </c>
      <c r="G133" s="1424" t="s">
        <v>1790</v>
      </c>
      <c r="H133" s="1425" t="s">
        <v>84</v>
      </c>
      <c r="I133" s="1460" t="s">
        <v>1790</v>
      </c>
      <c r="J133" s="1461" t="s">
        <v>1790</v>
      </c>
      <c r="K133" s="1461" t="s">
        <v>1790</v>
      </c>
      <c r="L133" s="1461" t="s">
        <v>1790</v>
      </c>
      <c r="M133" s="1461" t="s">
        <v>1790</v>
      </c>
      <c r="N133" s="1489" t="s">
        <v>1790</v>
      </c>
      <c r="O133" s="1489">
        <v>0.48278474492243717</v>
      </c>
      <c r="P133" s="1489">
        <v>0.45477916759955211</v>
      </c>
      <c r="Q133" s="1489">
        <v>0.41816776427314883</v>
      </c>
      <c r="R133" s="1489">
        <v>0.38479139772908999</v>
      </c>
      <c r="S133" s="1489">
        <v>0.35415800735646891</v>
      </c>
      <c r="T133" s="1489">
        <v>0.32545098192867422</v>
      </c>
      <c r="U133" s="1489">
        <v>0.29948693267231724</v>
      </c>
      <c r="V133" s="1489">
        <v>0.27581567647529182</v>
      </c>
      <c r="W133" s="1489">
        <v>0.25357872461218611</v>
      </c>
      <c r="X133" s="1489">
        <v>0.23318438269630576</v>
      </c>
      <c r="Y133" s="1489">
        <v>0.27042973911586432</v>
      </c>
      <c r="Z133" s="1489">
        <v>0.24868517555509354</v>
      </c>
      <c r="AA133" s="1489">
        <v>0.22871466324132414</v>
      </c>
      <c r="AB133" s="1489">
        <v>0.21050056860674876</v>
      </c>
      <c r="AC133" s="1489">
        <v>0.19349321702454822</v>
      </c>
      <c r="AD133" s="1489">
        <v>0.17767745930953144</v>
      </c>
      <c r="AE133" s="1489">
        <v>0.16357112225067968</v>
      </c>
      <c r="AF133" s="1489">
        <v>0.15009949103302411</v>
      </c>
      <c r="AG133" s="1489">
        <v>0.13832222969846472</v>
      </c>
      <c r="AH133" s="1489">
        <v>0.12718045103270428</v>
      </c>
      <c r="AI133" s="1489">
        <v>0.16896041295082359</v>
      </c>
      <c r="AJ133" s="1489">
        <v>0.15518166890796417</v>
      </c>
      <c r="AK133" s="1489">
        <v>0.14157141584071645</v>
      </c>
      <c r="AL133" s="1489">
        <v>0.13029156496753558</v>
      </c>
      <c r="AM133" s="1489">
        <v>0.11914451078386373</v>
      </c>
      <c r="AN133" s="1489">
        <v>0.11619154931712777</v>
      </c>
      <c r="AO133" s="1489">
        <v>0.10672717805357428</v>
      </c>
      <c r="AP133" s="1489">
        <v>9.8081269002078988E-2</v>
      </c>
      <c r="AQ133" s="1489">
        <v>9.0317306356948651E-2</v>
      </c>
      <c r="AR133" s="1489">
        <v>8.3364060680473348E-2</v>
      </c>
      <c r="AS133" s="1489">
        <v>0.13077708954781705</v>
      </c>
      <c r="AT133" s="1489">
        <v>0.12037631437845832</v>
      </c>
      <c r="AU133" s="1489">
        <v>0.11148579466871901</v>
      </c>
      <c r="AV133" s="1489">
        <v>0.10252466436600829</v>
      </c>
      <c r="AW133" s="1489">
        <v>9.5082745863585477E-2</v>
      </c>
      <c r="AX133" s="1489">
        <v>8.6842018363985279E-2</v>
      </c>
      <c r="AY133" s="1489">
        <v>7.9492129957620325E-2</v>
      </c>
      <c r="AZ133" s="1489">
        <v>7.2283201212218137E-2</v>
      </c>
      <c r="BA133" s="1489">
        <v>6.7655444452262903E-2</v>
      </c>
      <c r="BB133" s="1489">
        <v>6.1787077259715342E-2</v>
      </c>
      <c r="BC133" s="1489">
        <v>0.10983762927698704</v>
      </c>
      <c r="BD133" s="1489">
        <v>0.10126874833576681</v>
      </c>
      <c r="BE133" s="1489">
        <v>9.2786026788741399E-2</v>
      </c>
      <c r="BF133" s="1489">
        <v>8.6780625950743637E-2</v>
      </c>
      <c r="BG133" s="1489">
        <v>7.8627066464896839E-2</v>
      </c>
      <c r="BH133" s="1489">
        <v>7.2124626514241147E-2</v>
      </c>
      <c r="BI133" s="1489">
        <v>6.6333168813953292E-2</v>
      </c>
      <c r="BJ133" s="1489">
        <v>6.0691198289708932E-2</v>
      </c>
      <c r="BK133" s="1489">
        <v>5.7520388294418676E-2</v>
      </c>
      <c r="BL133" s="1489">
        <v>5.2089727650759615E-2</v>
      </c>
      <c r="BM133" s="1489">
        <v>0.10097024060371021</v>
      </c>
      <c r="BN133" s="1489">
        <v>8.9956322317287687E-2</v>
      </c>
      <c r="BO133" s="1489">
        <v>8.3396170252678703E-2</v>
      </c>
      <c r="BP133" s="1489">
        <v>7.7842737241092252E-2</v>
      </c>
      <c r="BQ133" s="1489">
        <v>7.1779268330401394E-2</v>
      </c>
      <c r="BR133" s="1489">
        <v>6.5466545907868212E-2</v>
      </c>
      <c r="BS133" s="1489">
        <v>6.451299442262913E-2</v>
      </c>
      <c r="BT133" s="1489">
        <v>5.9175554557012629E-2</v>
      </c>
      <c r="BU133" s="1489">
        <v>5.3248532064545009E-2</v>
      </c>
      <c r="BV133" s="1489">
        <v>4.80343049087558E-2</v>
      </c>
      <c r="BW133" s="1489">
        <v>0.10029243234687348</v>
      </c>
      <c r="BX133" s="1489">
        <v>8.8315614261154626E-2</v>
      </c>
      <c r="BY133" s="1489">
        <v>7.6799406784743313E-2</v>
      </c>
      <c r="BZ133" s="1489">
        <v>6.4725014126819108E-2</v>
      </c>
      <c r="CA133" s="1489">
        <v>6.34371803233168E-2</v>
      </c>
      <c r="CB133" s="1489">
        <v>6.2900448984439458E-2</v>
      </c>
      <c r="CC133" s="1489">
        <v>6.2487800151039496E-2</v>
      </c>
      <c r="CD133" s="1489">
        <v>6.228940550047176E-2</v>
      </c>
      <c r="CE133" s="1489">
        <v>6.1266367728410355E-2</v>
      </c>
      <c r="CF133" s="1489">
        <v>6.1778295548216858E-2</v>
      </c>
      <c r="CG133" s="1489">
        <v>0.13332686492547577</v>
      </c>
      <c r="CH133" s="1489">
        <v>0.13301743836846314</v>
      </c>
      <c r="CI133" s="1489">
        <v>0.1299806245389413</v>
      </c>
      <c r="CJ133" s="1489">
        <v>0.13116064555933149</v>
      </c>
      <c r="CK133" s="1489">
        <v>0.12897252949600188</v>
      </c>
      <c r="CL133" s="1489" t="s">
        <v>1790</v>
      </c>
      <c r="CM133" s="1489" t="s">
        <v>1790</v>
      </c>
      <c r="CN133" s="1489" t="s">
        <v>1790</v>
      </c>
      <c r="CO133" s="1489" t="s">
        <v>1790</v>
      </c>
      <c r="CP133" s="1490" t="s">
        <v>1790</v>
      </c>
      <c r="CQ133" s="1488" t="s">
        <v>1790</v>
      </c>
      <c r="CR133" s="1488" t="s">
        <v>1790</v>
      </c>
      <c r="CS133" s="1488" t="s">
        <v>1790</v>
      </c>
      <c r="CT133" s="1488" t="s">
        <v>1790</v>
      </c>
      <c r="CU133" s="1488" t="s">
        <v>1790</v>
      </c>
      <c r="CV133" s="1488" t="s">
        <v>1790</v>
      </c>
      <c r="CW133" s="1488" t="s">
        <v>1790</v>
      </c>
      <c r="CX133" s="1488" t="s">
        <v>1790</v>
      </c>
      <c r="CY133" s="1488" t="s">
        <v>1790</v>
      </c>
      <c r="CZ133" s="1488" t="s">
        <v>1790</v>
      </c>
      <c r="DA133" s="1488" t="s">
        <v>1790</v>
      </c>
      <c r="DB133" s="1488" t="s">
        <v>1790</v>
      </c>
      <c r="DC133" s="1488" t="s">
        <v>1790</v>
      </c>
      <c r="DD133" s="1488" t="s">
        <v>1790</v>
      </c>
      <c r="DE133" s="1488" t="s">
        <v>1790</v>
      </c>
      <c r="DF133" s="1488" t="s">
        <v>1790</v>
      </c>
      <c r="DG133" s="1488" t="s">
        <v>1790</v>
      </c>
      <c r="DH133" s="1488" t="s">
        <v>1790</v>
      </c>
      <c r="DI133" s="1488" t="s">
        <v>1790</v>
      </c>
      <c r="DJ133" s="1488" t="s">
        <v>1790</v>
      </c>
      <c r="DK133" s="1488" t="s">
        <v>1790</v>
      </c>
      <c r="DL133" s="1488" t="s">
        <v>1790</v>
      </c>
      <c r="DM133" s="1488" t="s">
        <v>1790</v>
      </c>
      <c r="DN133" s="1488" t="s">
        <v>1790</v>
      </c>
      <c r="DO133" s="1488" t="s">
        <v>1790</v>
      </c>
      <c r="DP133" s="1488" t="s">
        <v>1790</v>
      </c>
      <c r="DQ133" s="1488" t="s">
        <v>1790</v>
      </c>
      <c r="DR133" s="1488" t="s">
        <v>1790</v>
      </c>
      <c r="DS133" s="1488" t="s">
        <v>1790</v>
      </c>
      <c r="DT133" s="1233" t="s">
        <v>1790</v>
      </c>
      <c r="DU133" s="1233" t="s">
        <v>1790</v>
      </c>
      <c r="DV133" s="1233" t="s">
        <v>1790</v>
      </c>
      <c r="DW133" s="1233" t="s">
        <v>1790</v>
      </c>
      <c r="DX133" s="1233" t="s">
        <v>1790</v>
      </c>
      <c r="DY133" s="1233" t="s">
        <v>1790</v>
      </c>
    </row>
    <row r="134" spans="2:129" x14ac:dyDescent="0.25">
      <c r="B134" s="1740"/>
      <c r="C134" s="1485" t="s">
        <v>1595</v>
      </c>
      <c r="D134" s="1425" t="s">
        <v>1690</v>
      </c>
      <c r="E134" s="1267" t="s">
        <v>807</v>
      </c>
      <c r="F134" s="1424" t="s">
        <v>1790</v>
      </c>
      <c r="G134" s="1424" t="s">
        <v>1790</v>
      </c>
      <c r="H134" s="1425" t="s">
        <v>84</v>
      </c>
      <c r="I134" s="1460" t="s">
        <v>1790</v>
      </c>
      <c r="J134" s="1461" t="s">
        <v>1790</v>
      </c>
      <c r="K134" s="1461" t="s">
        <v>1790</v>
      </c>
      <c r="L134" s="1461" t="s">
        <v>1790</v>
      </c>
      <c r="M134" s="1461" t="s">
        <v>1790</v>
      </c>
      <c r="N134" s="1489" t="s">
        <v>1790</v>
      </c>
      <c r="O134" s="1489">
        <v>0.12039780905165522</v>
      </c>
      <c r="P134" s="1489">
        <v>0.12039780905165516</v>
      </c>
      <c r="Q134" s="1489">
        <v>0.1203978090516552</v>
      </c>
      <c r="R134" s="1489">
        <v>0.12039780905165517</v>
      </c>
      <c r="S134" s="1489">
        <v>0.12039780905165522</v>
      </c>
      <c r="T134" s="1489">
        <v>0.1203978090516552</v>
      </c>
      <c r="U134" s="1489">
        <v>0.1203978090516552</v>
      </c>
      <c r="V134" s="1489">
        <v>0.1203978090516552</v>
      </c>
      <c r="W134" s="1489">
        <v>0.12039780905165517</v>
      </c>
      <c r="X134" s="1489">
        <v>0.12039780905165519</v>
      </c>
      <c r="Y134" s="1489">
        <v>0.12039780905165516</v>
      </c>
      <c r="Z134" s="1489">
        <v>0.12039780905165523</v>
      </c>
      <c r="AA134" s="1489">
        <v>0.12039780905165522</v>
      </c>
      <c r="AB134" s="1489">
        <v>0.1203978090516552</v>
      </c>
      <c r="AC134" s="1489">
        <v>0.12039780905165515</v>
      </c>
      <c r="AD134" s="1489">
        <v>0.12039780905165517</v>
      </c>
      <c r="AE134" s="1489">
        <v>0.12039780905165523</v>
      </c>
      <c r="AF134" s="1489">
        <v>0.1203978090516552</v>
      </c>
      <c r="AG134" s="1489">
        <v>0.1203978090516552</v>
      </c>
      <c r="AH134" s="1489">
        <v>0.12039780905165519</v>
      </c>
      <c r="AI134" s="1489">
        <v>0.1203978090516552</v>
      </c>
      <c r="AJ134" s="1489">
        <v>0.12039780905165517</v>
      </c>
      <c r="AK134" s="1489">
        <v>0.12039780905165519</v>
      </c>
      <c r="AL134" s="1489">
        <v>0.12039780905165517</v>
      </c>
      <c r="AM134" s="1489">
        <v>0.12039780905165519</v>
      </c>
      <c r="AN134" s="1489">
        <v>0.12039780905165519</v>
      </c>
      <c r="AO134" s="1489">
        <v>0.12039780905165519</v>
      </c>
      <c r="AP134" s="1489">
        <v>0.12039780905165517</v>
      </c>
      <c r="AQ134" s="1489">
        <v>0.1203978090516552</v>
      </c>
      <c r="AR134" s="1489">
        <v>0.12039780905165517</v>
      </c>
      <c r="AS134" s="1489">
        <v>0.12039780905165517</v>
      </c>
      <c r="AT134" s="1489">
        <v>0.12039780905165516</v>
      </c>
      <c r="AU134" s="1489">
        <v>0.12039780905165519</v>
      </c>
      <c r="AV134" s="1489">
        <v>0.12039780905165519</v>
      </c>
      <c r="AW134" s="1489">
        <v>0.1203978090516552</v>
      </c>
      <c r="AX134" s="1489">
        <v>0.12039780905165517</v>
      </c>
      <c r="AY134" s="1489">
        <v>0.12039780905165517</v>
      </c>
      <c r="AZ134" s="1489">
        <v>0.1203978090516552</v>
      </c>
      <c r="BA134" s="1489">
        <v>0.12039780905165519</v>
      </c>
      <c r="BB134" s="1489">
        <v>0.12039780905165519</v>
      </c>
      <c r="BC134" s="1489">
        <v>0.12039780905165519</v>
      </c>
      <c r="BD134" s="1489">
        <v>0.12039780905165517</v>
      </c>
      <c r="BE134" s="1489">
        <v>0.12039780905165519</v>
      </c>
      <c r="BF134" s="1489">
        <v>0.12039780905165517</v>
      </c>
      <c r="BG134" s="1489">
        <v>0.12039780905165519</v>
      </c>
      <c r="BH134" s="1489">
        <v>0.12039780905165516</v>
      </c>
      <c r="BI134" s="1489">
        <v>0.12039780905165519</v>
      </c>
      <c r="BJ134" s="1489">
        <v>0.12039780905165519</v>
      </c>
      <c r="BK134" s="1489">
        <v>0.12039780905165519</v>
      </c>
      <c r="BL134" s="1489">
        <v>0.12039780905165519</v>
      </c>
      <c r="BM134" s="1489">
        <v>0.1203978090516552</v>
      </c>
      <c r="BN134" s="1489">
        <v>0.12039780905165517</v>
      </c>
      <c r="BO134" s="1489">
        <v>0.12039780905165519</v>
      </c>
      <c r="BP134" s="1489">
        <v>0.12039780905165517</v>
      </c>
      <c r="BQ134" s="1489">
        <v>0.12039780905165519</v>
      </c>
      <c r="BR134" s="1489">
        <v>0.12039780905165517</v>
      </c>
      <c r="BS134" s="1489">
        <v>0.12039780905165519</v>
      </c>
      <c r="BT134" s="1489">
        <v>0.12039780905165519</v>
      </c>
      <c r="BU134" s="1489">
        <v>0.1203978090516552</v>
      </c>
      <c r="BV134" s="1489">
        <v>0.12039780905165519</v>
      </c>
      <c r="BW134" s="1489">
        <v>0.1203978090516552</v>
      </c>
      <c r="BX134" s="1489">
        <v>0.12039780905165519</v>
      </c>
      <c r="BY134" s="1489">
        <v>0.12039780905165519</v>
      </c>
      <c r="BZ134" s="1489">
        <v>0.12039780905165519</v>
      </c>
      <c r="CA134" s="1489">
        <v>0.12039780905165517</v>
      </c>
      <c r="CB134" s="1489">
        <v>0.12039780905165519</v>
      </c>
      <c r="CC134" s="1489">
        <v>0.12039780905165522</v>
      </c>
      <c r="CD134" s="1489">
        <v>0.1203978090516552</v>
      </c>
      <c r="CE134" s="1489">
        <v>0.12039780905165519</v>
      </c>
      <c r="CF134" s="1489">
        <v>0.12039780905165519</v>
      </c>
      <c r="CG134" s="1489">
        <v>0.12039780905165519</v>
      </c>
      <c r="CH134" s="1489">
        <v>0.1203978090516552</v>
      </c>
      <c r="CI134" s="1489">
        <v>0.12039780905165519</v>
      </c>
      <c r="CJ134" s="1489">
        <v>0.12039780905165519</v>
      </c>
      <c r="CK134" s="1489">
        <v>0.12039780905165519</v>
      </c>
      <c r="CL134" s="1489" t="s">
        <v>1790</v>
      </c>
      <c r="CM134" s="1489" t="s">
        <v>1790</v>
      </c>
      <c r="CN134" s="1489" t="s">
        <v>1790</v>
      </c>
      <c r="CO134" s="1489" t="s">
        <v>1790</v>
      </c>
      <c r="CP134" s="1490" t="s">
        <v>1790</v>
      </c>
      <c r="CQ134" s="1488" t="s">
        <v>1790</v>
      </c>
      <c r="CR134" s="1488" t="s">
        <v>1790</v>
      </c>
      <c r="CS134" s="1488" t="s">
        <v>1790</v>
      </c>
      <c r="CT134" s="1488" t="s">
        <v>1790</v>
      </c>
      <c r="CU134" s="1488" t="s">
        <v>1790</v>
      </c>
      <c r="CV134" s="1488" t="s">
        <v>1790</v>
      </c>
      <c r="CW134" s="1488" t="s">
        <v>1790</v>
      </c>
      <c r="CX134" s="1488" t="s">
        <v>1790</v>
      </c>
      <c r="CY134" s="1488" t="s">
        <v>1790</v>
      </c>
      <c r="CZ134" s="1488" t="s">
        <v>1790</v>
      </c>
      <c r="DA134" s="1488" t="s">
        <v>1790</v>
      </c>
      <c r="DB134" s="1488" t="s">
        <v>1790</v>
      </c>
      <c r="DC134" s="1488" t="s">
        <v>1790</v>
      </c>
      <c r="DD134" s="1488" t="s">
        <v>1790</v>
      </c>
      <c r="DE134" s="1488" t="s">
        <v>1790</v>
      </c>
      <c r="DF134" s="1488" t="s">
        <v>1790</v>
      </c>
      <c r="DG134" s="1488" t="s">
        <v>1790</v>
      </c>
      <c r="DH134" s="1488" t="s">
        <v>1790</v>
      </c>
      <c r="DI134" s="1488" t="s">
        <v>1790</v>
      </c>
      <c r="DJ134" s="1488" t="s">
        <v>1790</v>
      </c>
      <c r="DK134" s="1488" t="s">
        <v>1790</v>
      </c>
      <c r="DL134" s="1488" t="s">
        <v>1790</v>
      </c>
      <c r="DM134" s="1488" t="s">
        <v>1790</v>
      </c>
      <c r="DN134" s="1488" t="s">
        <v>1790</v>
      </c>
      <c r="DO134" s="1488" t="s">
        <v>1790</v>
      </c>
      <c r="DP134" s="1488" t="s">
        <v>1790</v>
      </c>
      <c r="DQ134" s="1488" t="s">
        <v>1790</v>
      </c>
      <c r="DR134" s="1488" t="s">
        <v>1790</v>
      </c>
      <c r="DS134" s="1488" t="s">
        <v>1790</v>
      </c>
      <c r="DT134" s="1233" t="s">
        <v>1790</v>
      </c>
      <c r="DU134" s="1233" t="s">
        <v>1790</v>
      </c>
      <c r="DV134" s="1233" t="s">
        <v>1790</v>
      </c>
      <c r="DW134" s="1233" t="s">
        <v>1790</v>
      </c>
      <c r="DX134" s="1233" t="s">
        <v>1790</v>
      </c>
      <c r="DY134" s="1233" t="s">
        <v>1790</v>
      </c>
    </row>
    <row r="135" spans="2:129" x14ac:dyDescent="0.25">
      <c r="B135" s="1740"/>
      <c r="C135" s="1485" t="s">
        <v>1595</v>
      </c>
      <c r="D135" s="1425" t="s">
        <v>1690</v>
      </c>
      <c r="E135" s="1267" t="s">
        <v>808</v>
      </c>
      <c r="F135" s="1424" t="s">
        <v>1790</v>
      </c>
      <c r="G135" s="1424" t="s">
        <v>1790</v>
      </c>
      <c r="H135" s="1425" t="s">
        <v>84</v>
      </c>
      <c r="I135" s="1460" t="s">
        <v>1790</v>
      </c>
      <c r="J135" s="1461" t="s">
        <v>1790</v>
      </c>
      <c r="K135" s="1461" t="s">
        <v>1790</v>
      </c>
      <c r="L135" s="1461" t="s">
        <v>1790</v>
      </c>
      <c r="M135" s="1461" t="s">
        <v>1790</v>
      </c>
      <c r="N135" s="1489" t="s">
        <v>1790</v>
      </c>
      <c r="O135" s="1489">
        <v>7.5073027835438977E-3</v>
      </c>
      <c r="P135" s="1489">
        <v>2.208642162326083E-2</v>
      </c>
      <c r="Q135" s="1489">
        <v>3.5660746413881332E-2</v>
      </c>
      <c r="R135" s="1489">
        <v>4.8146761383016143E-2</v>
      </c>
      <c r="S135" s="1489">
        <v>5.9637424632096578E-2</v>
      </c>
      <c r="T135" s="1489">
        <v>7.0205344415480556E-2</v>
      </c>
      <c r="U135" s="1489">
        <v>7.9923128987525988E-2</v>
      </c>
      <c r="V135" s="1489">
        <v>8.8869084559771286E-2</v>
      </c>
      <c r="W135" s="1489">
        <v>9.7101167496681573E-2</v>
      </c>
      <c r="X135" s="1489">
        <v>0.10467033381532861</v>
      </c>
      <c r="Y135" s="1489">
        <v>0.11250153340950786</v>
      </c>
      <c r="Z135" s="1489">
        <v>0.12057377033264126</v>
      </c>
      <c r="AA135" s="1489">
        <v>0.12799733782592557</v>
      </c>
      <c r="AB135" s="1489">
        <v>0.13482713468116309</v>
      </c>
      <c r="AC135" s="1489">
        <v>0.14110923804772976</v>
      </c>
      <c r="AD135" s="1489">
        <v>0.14688094206472471</v>
      </c>
      <c r="AE135" s="1489">
        <v>0.15218735750798598</v>
      </c>
      <c r="AF135" s="1489">
        <v>0.15706493554454759</v>
      </c>
      <c r="AG135" s="1489">
        <v>0.16154989330192221</v>
      </c>
      <c r="AH135" s="1489">
        <v>0.16567845998729192</v>
      </c>
      <c r="AI135" s="1489">
        <v>0.17028345042223578</v>
      </c>
      <c r="AJ135" s="1489">
        <v>0.17532385979513995</v>
      </c>
      <c r="AK135" s="1489">
        <v>0.17993837026298193</v>
      </c>
      <c r="AL135" s="1489">
        <v>0.18416583961455024</v>
      </c>
      <c r="AM135" s="1489">
        <v>0.1880445705924845</v>
      </c>
      <c r="AN135" s="1489">
        <v>0.1917040463270549</v>
      </c>
      <c r="AO135" s="1489">
        <v>0.19517043253766936</v>
      </c>
      <c r="AP135" s="1489">
        <v>0.19835520388938477</v>
      </c>
      <c r="AQ135" s="1489">
        <v>0.20128480173621766</v>
      </c>
      <c r="AR135" s="1489">
        <v>0.20398554699364957</v>
      </c>
      <c r="AS135" s="1489">
        <v>0.20731544187969947</v>
      </c>
      <c r="AT135" s="1489">
        <v>0.21122087731075306</v>
      </c>
      <c r="AU135" s="1489">
        <v>0.21482633310643662</v>
      </c>
      <c r="AV135" s="1489">
        <v>0.21815419574442668</v>
      </c>
      <c r="AW135" s="1489">
        <v>0.22122699097349688</v>
      </c>
      <c r="AX135" s="1489">
        <v>0.2240559210572356</v>
      </c>
      <c r="AY135" s="1489">
        <v>0.22664241706363655</v>
      </c>
      <c r="AZ135" s="1489">
        <v>0.22900252346332753</v>
      </c>
      <c r="BA135" s="1489">
        <v>0.23117856940341019</v>
      </c>
      <c r="BB135" s="1489">
        <v>0.23319140061603147</v>
      </c>
      <c r="BC135" s="1489">
        <v>0.23586016480267721</v>
      </c>
      <c r="BD135" s="1489">
        <v>0.23914286897455553</v>
      </c>
      <c r="BE135" s="1489">
        <v>0.2421604207277416</v>
      </c>
      <c r="BF135" s="1489">
        <v>0.24495268217784061</v>
      </c>
      <c r="BG135" s="1489">
        <v>0.24752477179490379</v>
      </c>
      <c r="BH135" s="1489">
        <v>0.24986896062072944</v>
      </c>
      <c r="BI135" s="1489">
        <v>0.25202197933808285</v>
      </c>
      <c r="BJ135" s="1489">
        <v>0.25399720824654481</v>
      </c>
      <c r="BK135" s="1489">
        <v>0.25583539841792796</v>
      </c>
      <c r="BL135" s="1489">
        <v>0.25753983572087547</v>
      </c>
      <c r="BM135" s="1489">
        <v>0.25991991822723248</v>
      </c>
      <c r="BN135" s="1489">
        <v>0.26288882628065402</v>
      </c>
      <c r="BO135" s="1489">
        <v>0.26558445754011695</v>
      </c>
      <c r="BP135" s="1489">
        <v>0.26809172255164515</v>
      </c>
      <c r="BQ135" s="1489">
        <v>0.27041834473828191</v>
      </c>
      <c r="BR135" s="1489">
        <v>0.27255251714968698</v>
      </c>
      <c r="BS135" s="1489">
        <v>0.27457369900182615</v>
      </c>
      <c r="BT135" s="1489">
        <v>0.27649705593845963</v>
      </c>
      <c r="BU135" s="1489">
        <v>0.27824525048542487</v>
      </c>
      <c r="BV135" s="1489">
        <v>0.27982019860035967</v>
      </c>
      <c r="BW135" s="1489">
        <v>0.28212667936468472</v>
      </c>
      <c r="BX135" s="1489">
        <v>0.28505953448943955</v>
      </c>
      <c r="BY135" s="1489">
        <v>0.28762707306670326</v>
      </c>
      <c r="BZ135" s="1489">
        <v>0.28982777781187807</v>
      </c>
      <c r="CA135" s="1489">
        <v>0.29182069993557763</v>
      </c>
      <c r="CB135" s="1489">
        <v>0.29378525007131329</v>
      </c>
      <c r="CC135" s="1489">
        <v>0.29573503734536999</v>
      </c>
      <c r="CD135" s="1489">
        <v>0.29767532289325099</v>
      </c>
      <c r="CE135" s="1489">
        <v>0.29959661516696007</v>
      </c>
      <c r="CF135" s="1489">
        <v>0.3015099596809116</v>
      </c>
      <c r="CG135" s="1489">
        <v>0.30454384492627756</v>
      </c>
      <c r="CH135" s="1489">
        <v>0.3086854988424983</v>
      </c>
      <c r="CI135" s="1489">
        <v>0.31277511872070846</v>
      </c>
      <c r="CJ135" s="1489">
        <v>0.31683586547073661</v>
      </c>
      <c r="CK135" s="1489">
        <v>0.32088093634284703</v>
      </c>
      <c r="CL135" s="1489">
        <v>0.32288645917650982</v>
      </c>
      <c r="CM135" s="1489">
        <v>0.32288645917650982</v>
      </c>
      <c r="CN135" s="1489">
        <v>0.32288645917650982</v>
      </c>
      <c r="CO135" s="1489">
        <v>0.32288645917650982</v>
      </c>
      <c r="CP135" s="1490">
        <v>0.32288645917650982</v>
      </c>
      <c r="CQ135" s="1488" t="s">
        <v>1790</v>
      </c>
      <c r="CR135" s="1488" t="s">
        <v>1790</v>
      </c>
      <c r="CS135" s="1488" t="s">
        <v>1790</v>
      </c>
      <c r="CT135" s="1488" t="s">
        <v>1790</v>
      </c>
      <c r="CU135" s="1488" t="s">
        <v>1790</v>
      </c>
      <c r="CV135" s="1488" t="s">
        <v>1790</v>
      </c>
      <c r="CW135" s="1488" t="s">
        <v>1790</v>
      </c>
      <c r="CX135" s="1488" t="s">
        <v>1790</v>
      </c>
      <c r="CY135" s="1488" t="s">
        <v>1790</v>
      </c>
      <c r="CZ135" s="1488" t="s">
        <v>1790</v>
      </c>
      <c r="DA135" s="1488" t="s">
        <v>1790</v>
      </c>
      <c r="DB135" s="1488" t="s">
        <v>1790</v>
      </c>
      <c r="DC135" s="1488" t="s">
        <v>1790</v>
      </c>
      <c r="DD135" s="1488" t="s">
        <v>1790</v>
      </c>
      <c r="DE135" s="1488" t="s">
        <v>1790</v>
      </c>
      <c r="DF135" s="1488" t="s">
        <v>1790</v>
      </c>
      <c r="DG135" s="1488" t="s">
        <v>1790</v>
      </c>
      <c r="DH135" s="1488" t="s">
        <v>1790</v>
      </c>
      <c r="DI135" s="1488" t="s">
        <v>1790</v>
      </c>
      <c r="DJ135" s="1488" t="s">
        <v>1790</v>
      </c>
      <c r="DK135" s="1488" t="s">
        <v>1790</v>
      </c>
      <c r="DL135" s="1488" t="s">
        <v>1790</v>
      </c>
      <c r="DM135" s="1488" t="s">
        <v>1790</v>
      </c>
      <c r="DN135" s="1488" t="s">
        <v>1790</v>
      </c>
      <c r="DO135" s="1488" t="s">
        <v>1790</v>
      </c>
      <c r="DP135" s="1488" t="s">
        <v>1790</v>
      </c>
      <c r="DQ135" s="1488" t="s">
        <v>1790</v>
      </c>
      <c r="DR135" s="1488" t="s">
        <v>1790</v>
      </c>
      <c r="DS135" s="1488" t="s">
        <v>1790</v>
      </c>
      <c r="DT135" s="1233" t="s">
        <v>1790</v>
      </c>
      <c r="DU135" s="1233" t="s">
        <v>1790</v>
      </c>
      <c r="DV135" s="1233" t="s">
        <v>1790</v>
      </c>
      <c r="DW135" s="1233" t="s">
        <v>1790</v>
      </c>
      <c r="DX135" s="1233" t="s">
        <v>1790</v>
      </c>
      <c r="DY135" s="1233" t="s">
        <v>1790</v>
      </c>
    </row>
    <row r="136" spans="2:129" x14ac:dyDescent="0.25">
      <c r="B136" s="1740"/>
      <c r="C136" s="1485" t="s">
        <v>1595</v>
      </c>
      <c r="D136" s="1425" t="s">
        <v>1690</v>
      </c>
      <c r="E136" s="1267" t="s">
        <v>826</v>
      </c>
      <c r="F136" s="1424" t="s">
        <v>1790</v>
      </c>
      <c r="G136" s="1424" t="s">
        <v>1790</v>
      </c>
      <c r="H136" s="1425" t="s">
        <v>84</v>
      </c>
      <c r="I136" s="1460" t="s">
        <v>1790</v>
      </c>
      <c r="J136" s="1461" t="s">
        <v>1790</v>
      </c>
      <c r="K136" s="1461" t="s">
        <v>1790</v>
      </c>
      <c r="L136" s="1461" t="s">
        <v>1790</v>
      </c>
      <c r="M136" s="1461" t="s">
        <v>1790</v>
      </c>
      <c r="N136" s="1489" t="s">
        <v>1790</v>
      </c>
      <c r="O136" s="1489">
        <v>3.5000000000000003E-2</v>
      </c>
      <c r="P136" s="1489">
        <v>3.5000000000000003E-2</v>
      </c>
      <c r="Q136" s="1489">
        <v>3.5000000000000003E-2</v>
      </c>
      <c r="R136" s="1489">
        <v>3.5000000000000003E-2</v>
      </c>
      <c r="S136" s="1489">
        <v>3.5000000000000003E-2</v>
      </c>
      <c r="T136" s="1489">
        <v>3.5000000000000003E-2</v>
      </c>
      <c r="U136" s="1489">
        <v>3.5000000000000003E-2</v>
      </c>
      <c r="V136" s="1489">
        <v>3.5000000000000003E-2</v>
      </c>
      <c r="W136" s="1489">
        <v>3.5000000000000003E-2</v>
      </c>
      <c r="X136" s="1489">
        <v>3.5000000000000003E-2</v>
      </c>
      <c r="Y136" s="1489">
        <v>3.5000000000000003E-2</v>
      </c>
      <c r="Z136" s="1489">
        <v>3.5000000000000003E-2</v>
      </c>
      <c r="AA136" s="1489">
        <v>3.5000000000000003E-2</v>
      </c>
      <c r="AB136" s="1489">
        <v>3.5000000000000003E-2</v>
      </c>
      <c r="AC136" s="1489">
        <v>3.5000000000000003E-2</v>
      </c>
      <c r="AD136" s="1489">
        <v>3.5000000000000003E-2</v>
      </c>
      <c r="AE136" s="1489">
        <v>3.5000000000000003E-2</v>
      </c>
      <c r="AF136" s="1489">
        <v>3.5000000000000003E-2</v>
      </c>
      <c r="AG136" s="1489">
        <v>3.5000000000000003E-2</v>
      </c>
      <c r="AH136" s="1489">
        <v>3.5000000000000003E-2</v>
      </c>
      <c r="AI136" s="1489">
        <v>3.5000000000000003E-2</v>
      </c>
      <c r="AJ136" s="1489">
        <v>3.5000000000000003E-2</v>
      </c>
      <c r="AK136" s="1489">
        <v>3.5000000000000003E-2</v>
      </c>
      <c r="AL136" s="1489">
        <v>3.5000000000000003E-2</v>
      </c>
      <c r="AM136" s="1489">
        <v>3.5000000000000003E-2</v>
      </c>
      <c r="AN136" s="1489">
        <v>3.5000000000000003E-2</v>
      </c>
      <c r="AO136" s="1489">
        <v>3.5000000000000003E-2</v>
      </c>
      <c r="AP136" s="1489">
        <v>3.5000000000000003E-2</v>
      </c>
      <c r="AQ136" s="1489">
        <v>3.5000000000000003E-2</v>
      </c>
      <c r="AR136" s="1489">
        <v>3.5000000000000003E-2</v>
      </c>
      <c r="AS136" s="1489">
        <v>0.03</v>
      </c>
      <c r="AT136" s="1489">
        <v>0.03</v>
      </c>
      <c r="AU136" s="1489">
        <v>0.03</v>
      </c>
      <c r="AV136" s="1489">
        <v>0.03</v>
      </c>
      <c r="AW136" s="1489">
        <v>0.03</v>
      </c>
      <c r="AX136" s="1489">
        <v>0.03</v>
      </c>
      <c r="AY136" s="1489">
        <v>0.03</v>
      </c>
      <c r="AZ136" s="1489">
        <v>0.03</v>
      </c>
      <c r="BA136" s="1489">
        <v>0.03</v>
      </c>
      <c r="BB136" s="1489">
        <v>0.03</v>
      </c>
      <c r="BC136" s="1489">
        <v>0.03</v>
      </c>
      <c r="BD136" s="1489">
        <v>0.03</v>
      </c>
      <c r="BE136" s="1489">
        <v>0.03</v>
      </c>
      <c r="BF136" s="1489">
        <v>0.03</v>
      </c>
      <c r="BG136" s="1489">
        <v>0.03</v>
      </c>
      <c r="BH136" s="1489">
        <v>0.03</v>
      </c>
      <c r="BI136" s="1489">
        <v>0.03</v>
      </c>
      <c r="BJ136" s="1489">
        <v>0.03</v>
      </c>
      <c r="BK136" s="1489">
        <v>0.03</v>
      </c>
      <c r="BL136" s="1489">
        <v>0.03</v>
      </c>
      <c r="BM136" s="1489">
        <v>0.03</v>
      </c>
      <c r="BN136" s="1489">
        <v>0.03</v>
      </c>
      <c r="BO136" s="1489">
        <v>0.03</v>
      </c>
      <c r="BP136" s="1489">
        <v>0.03</v>
      </c>
      <c r="BQ136" s="1489">
        <v>0.03</v>
      </c>
      <c r="BR136" s="1489">
        <v>0.03</v>
      </c>
      <c r="BS136" s="1489">
        <v>0.03</v>
      </c>
      <c r="BT136" s="1489">
        <v>0.03</v>
      </c>
      <c r="BU136" s="1489">
        <v>0.03</v>
      </c>
      <c r="BV136" s="1489">
        <v>0.03</v>
      </c>
      <c r="BW136" s="1489">
        <v>0.03</v>
      </c>
      <c r="BX136" s="1489">
        <v>0.03</v>
      </c>
      <c r="BY136" s="1489">
        <v>0.03</v>
      </c>
      <c r="BZ136" s="1489">
        <v>0.03</v>
      </c>
      <c r="CA136" s="1489">
        <v>0.03</v>
      </c>
      <c r="CB136" s="1489">
        <v>0.03</v>
      </c>
      <c r="CC136" s="1489">
        <v>0.03</v>
      </c>
      <c r="CD136" s="1489">
        <v>0.03</v>
      </c>
      <c r="CE136" s="1489">
        <v>0.03</v>
      </c>
      <c r="CF136" s="1489">
        <v>0.03</v>
      </c>
      <c r="CG136" s="1489">
        <v>0.03</v>
      </c>
      <c r="CH136" s="1489">
        <v>0.03</v>
      </c>
      <c r="CI136" s="1489">
        <v>0.03</v>
      </c>
      <c r="CJ136" s="1489">
        <v>0.03</v>
      </c>
      <c r="CK136" s="1489">
        <v>0.03</v>
      </c>
      <c r="CL136" s="1489">
        <v>2.5000000000000001E-2</v>
      </c>
      <c r="CM136" s="1489">
        <v>2.5000000000000001E-2</v>
      </c>
      <c r="CN136" s="1489">
        <v>2.5000000000000001E-2</v>
      </c>
      <c r="CO136" s="1489">
        <v>2.5000000000000001E-2</v>
      </c>
      <c r="CP136" s="1490">
        <v>2.5000000000000001E-2</v>
      </c>
      <c r="CQ136" s="1488" t="s">
        <v>1790</v>
      </c>
      <c r="CR136" s="1488" t="s">
        <v>1790</v>
      </c>
      <c r="CS136" s="1488" t="s">
        <v>1790</v>
      </c>
      <c r="CT136" s="1488" t="s">
        <v>1790</v>
      </c>
      <c r="CU136" s="1488" t="s">
        <v>1790</v>
      </c>
      <c r="CV136" s="1488" t="s">
        <v>1790</v>
      </c>
      <c r="CW136" s="1488" t="s">
        <v>1790</v>
      </c>
      <c r="CX136" s="1488" t="s">
        <v>1790</v>
      </c>
      <c r="CY136" s="1488" t="s">
        <v>1790</v>
      </c>
      <c r="CZ136" s="1488" t="s">
        <v>1790</v>
      </c>
      <c r="DA136" s="1488" t="s">
        <v>1790</v>
      </c>
      <c r="DB136" s="1488" t="s">
        <v>1790</v>
      </c>
      <c r="DC136" s="1488" t="s">
        <v>1790</v>
      </c>
      <c r="DD136" s="1488" t="s">
        <v>1790</v>
      </c>
      <c r="DE136" s="1488" t="s">
        <v>1790</v>
      </c>
      <c r="DF136" s="1488" t="s">
        <v>1790</v>
      </c>
      <c r="DG136" s="1488" t="s">
        <v>1790</v>
      </c>
      <c r="DH136" s="1488" t="s">
        <v>1790</v>
      </c>
      <c r="DI136" s="1488" t="s">
        <v>1790</v>
      </c>
      <c r="DJ136" s="1488" t="s">
        <v>1790</v>
      </c>
      <c r="DK136" s="1488" t="s">
        <v>1790</v>
      </c>
      <c r="DL136" s="1488" t="s">
        <v>1790</v>
      </c>
      <c r="DM136" s="1488" t="s">
        <v>1790</v>
      </c>
      <c r="DN136" s="1488" t="s">
        <v>1790</v>
      </c>
      <c r="DO136" s="1488" t="s">
        <v>1790</v>
      </c>
      <c r="DP136" s="1488" t="s">
        <v>1790</v>
      </c>
      <c r="DQ136" s="1488" t="s">
        <v>1790</v>
      </c>
      <c r="DR136" s="1488" t="s">
        <v>1790</v>
      </c>
      <c r="DS136" s="1488" t="s">
        <v>1790</v>
      </c>
      <c r="DT136" s="1233" t="s">
        <v>1790</v>
      </c>
      <c r="DU136" s="1233" t="s">
        <v>1790</v>
      </c>
      <c r="DV136" s="1233" t="s">
        <v>1790</v>
      </c>
      <c r="DW136" s="1233" t="s">
        <v>1790</v>
      </c>
      <c r="DX136" s="1233" t="s">
        <v>1790</v>
      </c>
      <c r="DY136" s="1233" t="s">
        <v>1790</v>
      </c>
    </row>
    <row r="137" spans="2:129" x14ac:dyDescent="0.25">
      <c r="B137" s="1740"/>
      <c r="C137" s="1485" t="s">
        <v>1595</v>
      </c>
      <c r="D137" s="1425" t="s">
        <v>1690</v>
      </c>
      <c r="E137" s="1267" t="s">
        <v>809</v>
      </c>
      <c r="F137" s="1424" t="s">
        <v>1790</v>
      </c>
      <c r="G137" s="1424" t="s">
        <v>1790</v>
      </c>
      <c r="H137" s="1425" t="s">
        <v>84</v>
      </c>
      <c r="I137" s="1460" t="s">
        <v>1790</v>
      </c>
      <c r="J137" s="1461" t="s">
        <v>1790</v>
      </c>
      <c r="K137" s="1461" t="s">
        <v>1790</v>
      </c>
      <c r="L137" s="1461" t="s">
        <v>1790</v>
      </c>
      <c r="M137" s="1461" t="s">
        <v>1790</v>
      </c>
      <c r="N137" s="1489" t="s">
        <v>1790</v>
      </c>
      <c r="O137" s="1489">
        <v>0.96618357487922713</v>
      </c>
      <c r="P137" s="1489">
        <v>0.93351070036640305</v>
      </c>
      <c r="Q137" s="1489">
        <v>0.90194270566802237</v>
      </c>
      <c r="R137" s="1489">
        <v>0.87144222769857238</v>
      </c>
      <c r="S137" s="1489">
        <v>0.84197316685852408</v>
      </c>
      <c r="T137" s="1489">
        <v>0.81350064430775282</v>
      </c>
      <c r="U137" s="1489">
        <v>0.78599096068381924</v>
      </c>
      <c r="V137" s="1489">
        <v>0.75941155621625056</v>
      </c>
      <c r="W137" s="1489">
        <v>0.73373097218961414</v>
      </c>
      <c r="X137" s="1489">
        <v>0.70891881370977217</v>
      </c>
      <c r="Y137" s="1489">
        <v>0.68494571372924851</v>
      </c>
      <c r="Z137" s="1489">
        <v>0.66178329828912907</v>
      </c>
      <c r="AA137" s="1489">
        <v>0.63940415293635666</v>
      </c>
      <c r="AB137" s="1489">
        <v>0.61778179027667313</v>
      </c>
      <c r="AC137" s="1489">
        <v>0.59689061862480497</v>
      </c>
      <c r="AD137" s="1489">
        <v>0.57670591171478747</v>
      </c>
      <c r="AE137" s="1489">
        <v>0.55720377943457733</v>
      </c>
      <c r="AF137" s="1489">
        <v>0.53836113955031628</v>
      </c>
      <c r="AG137" s="1489">
        <v>0.520155690386779</v>
      </c>
      <c r="AH137" s="1489">
        <v>0.50256588443167061</v>
      </c>
      <c r="AI137" s="1489">
        <v>0.48557090283253201</v>
      </c>
      <c r="AJ137" s="1489">
        <v>0.46915063075606961</v>
      </c>
      <c r="AK137" s="1489">
        <v>0.45328563358074364</v>
      </c>
      <c r="AL137" s="1489">
        <v>0.43795713389443836</v>
      </c>
      <c r="AM137" s="1489">
        <v>0.42314698926998878</v>
      </c>
      <c r="AN137" s="1489">
        <v>0.40883767079225974</v>
      </c>
      <c r="AO137" s="1489">
        <v>0.39501224231136212</v>
      </c>
      <c r="AP137" s="1489">
        <v>0.38165434039745133</v>
      </c>
      <c r="AQ137" s="1489">
        <v>0.36874815497338298</v>
      </c>
      <c r="AR137" s="1489">
        <v>0.35627841060230242</v>
      </c>
      <c r="AS137" s="1489">
        <v>0.3459013695167984</v>
      </c>
      <c r="AT137" s="1489">
        <v>0.33582657234640623</v>
      </c>
      <c r="AU137" s="1489">
        <v>0.32604521587029728</v>
      </c>
      <c r="AV137" s="1489">
        <v>0.31654875327213333</v>
      </c>
      <c r="AW137" s="1489">
        <v>0.30732888667197411</v>
      </c>
      <c r="AX137" s="1489">
        <v>0.29837755987570302</v>
      </c>
      <c r="AY137" s="1489">
        <v>0.28968695133563405</v>
      </c>
      <c r="AZ137" s="1489">
        <v>0.28124946731614947</v>
      </c>
      <c r="BA137" s="1489">
        <v>0.27305773525839755</v>
      </c>
      <c r="BB137" s="1489">
        <v>0.26510459733825009</v>
      </c>
      <c r="BC137" s="1489">
        <v>0.25738310421189325</v>
      </c>
      <c r="BD137" s="1489">
        <v>0.24988650894358566</v>
      </c>
      <c r="BE137" s="1489">
        <v>0.24260826111027742</v>
      </c>
      <c r="BF137" s="1489">
        <v>0.23554200107793916</v>
      </c>
      <c r="BG137" s="1489">
        <v>0.22868155444460117</v>
      </c>
      <c r="BH137" s="1489">
        <v>0.22202092664524387</v>
      </c>
      <c r="BI137" s="1489">
        <v>0.215554297713829</v>
      </c>
      <c r="BJ137" s="1489">
        <v>0.20927601719789227</v>
      </c>
      <c r="BK137" s="1489">
        <v>0.20318059922125464</v>
      </c>
      <c r="BL137" s="1489">
        <v>0.19726271769053846</v>
      </c>
      <c r="BM137" s="1489">
        <v>0.19151720164129948</v>
      </c>
      <c r="BN137" s="1489">
        <v>0.18593903071970824</v>
      </c>
      <c r="BO137" s="1489">
        <v>0.18052333079583327</v>
      </c>
      <c r="BP137" s="1489">
        <v>0.17526536970469248</v>
      </c>
      <c r="BQ137" s="1489">
        <v>0.17016055311135189</v>
      </c>
      <c r="BR137" s="1489">
        <v>0.16520442049645817</v>
      </c>
      <c r="BS137" s="1489">
        <v>0.16039264125869726</v>
      </c>
      <c r="BT137" s="1489">
        <v>0.15572101093077401</v>
      </c>
      <c r="BU137" s="1489">
        <v>0.15118544750560586</v>
      </c>
      <c r="BV137" s="1489">
        <v>0.14678198786952024</v>
      </c>
      <c r="BW137" s="1489">
        <v>0.14250678433934003</v>
      </c>
      <c r="BX137" s="1489">
        <v>0.13835610130033013</v>
      </c>
      <c r="BY137" s="1489">
        <v>0.13432631194206807</v>
      </c>
      <c r="BZ137" s="1489">
        <v>0.13041389508938647</v>
      </c>
      <c r="CA137" s="1489">
        <v>0.12661543212561796</v>
      </c>
      <c r="CB137" s="1489">
        <v>0.12292760400545433</v>
      </c>
      <c r="CC137" s="1489">
        <v>0.11934718835481004</v>
      </c>
      <c r="CD137" s="1489">
        <v>0.11587105665515537</v>
      </c>
      <c r="CE137" s="1489">
        <v>0.11249617150985959</v>
      </c>
      <c r="CF137" s="1489">
        <v>0.10921958399015494</v>
      </c>
      <c r="CG137" s="1489">
        <v>0.10603843105840287</v>
      </c>
      <c r="CH137" s="1489">
        <v>0.10294993306641054</v>
      </c>
      <c r="CI137" s="1489">
        <v>9.9951391326612168E-2</v>
      </c>
      <c r="CJ137" s="1489">
        <v>9.7040185753992411E-2</v>
      </c>
      <c r="CK137" s="1489">
        <v>9.4213772576691654E-2</v>
      </c>
      <c r="CL137" s="1489">
        <v>9.1915875684577236E-2</v>
      </c>
      <c r="CM137" s="1489">
        <v>8.9674025058124135E-2</v>
      </c>
      <c r="CN137" s="1489">
        <v>8.7486853715243049E-2</v>
      </c>
      <c r="CO137" s="1489">
        <v>8.5353028014871282E-2</v>
      </c>
      <c r="CP137" s="1490">
        <v>8.3271246843776875E-2</v>
      </c>
      <c r="CQ137" s="1488" t="s">
        <v>1790</v>
      </c>
      <c r="CR137" s="1488" t="s">
        <v>1790</v>
      </c>
      <c r="CS137" s="1488" t="s">
        <v>1790</v>
      </c>
      <c r="CT137" s="1488" t="s">
        <v>1790</v>
      </c>
      <c r="CU137" s="1488" t="s">
        <v>1790</v>
      </c>
      <c r="CV137" s="1488" t="s">
        <v>1790</v>
      </c>
      <c r="CW137" s="1488" t="s">
        <v>1790</v>
      </c>
      <c r="CX137" s="1488" t="s">
        <v>1790</v>
      </c>
      <c r="CY137" s="1488" t="s">
        <v>1790</v>
      </c>
      <c r="CZ137" s="1488" t="s">
        <v>1790</v>
      </c>
      <c r="DA137" s="1488" t="s">
        <v>1790</v>
      </c>
      <c r="DB137" s="1488" t="s">
        <v>1790</v>
      </c>
      <c r="DC137" s="1488" t="s">
        <v>1790</v>
      </c>
      <c r="DD137" s="1488" t="s">
        <v>1790</v>
      </c>
      <c r="DE137" s="1488" t="s">
        <v>1790</v>
      </c>
      <c r="DF137" s="1488" t="s">
        <v>1790</v>
      </c>
      <c r="DG137" s="1488" t="s">
        <v>1790</v>
      </c>
      <c r="DH137" s="1488" t="s">
        <v>1790</v>
      </c>
      <c r="DI137" s="1488" t="s">
        <v>1790</v>
      </c>
      <c r="DJ137" s="1488" t="s">
        <v>1790</v>
      </c>
      <c r="DK137" s="1488" t="s">
        <v>1790</v>
      </c>
      <c r="DL137" s="1488" t="s">
        <v>1790</v>
      </c>
      <c r="DM137" s="1488" t="s">
        <v>1790</v>
      </c>
      <c r="DN137" s="1488" t="s">
        <v>1790</v>
      </c>
      <c r="DO137" s="1488" t="s">
        <v>1790</v>
      </c>
      <c r="DP137" s="1488" t="s">
        <v>1790</v>
      </c>
      <c r="DQ137" s="1488" t="s">
        <v>1790</v>
      </c>
      <c r="DR137" s="1488" t="s">
        <v>1790</v>
      </c>
      <c r="DS137" s="1488" t="s">
        <v>1790</v>
      </c>
      <c r="DT137" s="1233" t="s">
        <v>1790</v>
      </c>
      <c r="DU137" s="1233" t="s">
        <v>1790</v>
      </c>
      <c r="DV137" s="1233" t="s">
        <v>1790</v>
      </c>
      <c r="DW137" s="1233" t="s">
        <v>1790</v>
      </c>
      <c r="DX137" s="1233" t="s">
        <v>1790</v>
      </c>
      <c r="DY137" s="1233" t="s">
        <v>1790</v>
      </c>
    </row>
    <row r="138" spans="2:129" x14ac:dyDescent="0.25">
      <c r="B138" s="1740"/>
      <c r="C138" s="1485" t="s">
        <v>1595</v>
      </c>
      <c r="D138" s="1425" t="s">
        <v>1690</v>
      </c>
      <c r="E138" s="1267" t="s">
        <v>810</v>
      </c>
      <c r="F138" s="1424" t="s">
        <v>811</v>
      </c>
      <c r="G138" s="1424" t="s">
        <v>1790</v>
      </c>
      <c r="H138" s="1425" t="s">
        <v>812</v>
      </c>
      <c r="I138" s="1460" t="s">
        <v>1790</v>
      </c>
      <c r="J138" s="1461" t="s">
        <v>1790</v>
      </c>
      <c r="K138" s="1461" t="s">
        <v>1790</v>
      </c>
      <c r="L138" s="1461" t="s">
        <v>1790</v>
      </c>
      <c r="M138" s="1461" t="s">
        <v>1790</v>
      </c>
      <c r="N138" s="1489" t="s">
        <v>1790</v>
      </c>
      <c r="O138" s="1489" t="s">
        <v>1790</v>
      </c>
      <c r="P138" s="1489" t="s">
        <v>1790</v>
      </c>
      <c r="Q138" s="1489" t="s">
        <v>1790</v>
      </c>
      <c r="R138" s="1489" t="s">
        <v>1790</v>
      </c>
      <c r="S138" s="1489" t="s">
        <v>1790</v>
      </c>
      <c r="T138" s="1489" t="s">
        <v>1790</v>
      </c>
      <c r="U138" s="1489" t="s">
        <v>1790</v>
      </c>
      <c r="V138" s="1489" t="s">
        <v>1790</v>
      </c>
      <c r="W138" s="1489" t="s">
        <v>1790</v>
      </c>
      <c r="X138" s="1489" t="s">
        <v>1790</v>
      </c>
      <c r="Y138" s="1489" t="s">
        <v>1790</v>
      </c>
      <c r="Z138" s="1489" t="s">
        <v>1790</v>
      </c>
      <c r="AA138" s="1489" t="s">
        <v>1790</v>
      </c>
      <c r="AB138" s="1489" t="s">
        <v>1790</v>
      </c>
      <c r="AC138" s="1489" t="s">
        <v>1790</v>
      </c>
      <c r="AD138" s="1489" t="s">
        <v>1790</v>
      </c>
      <c r="AE138" s="1489" t="s">
        <v>1790</v>
      </c>
      <c r="AF138" s="1489" t="s">
        <v>1790</v>
      </c>
      <c r="AG138" s="1489" t="s">
        <v>1790</v>
      </c>
      <c r="AH138" s="1489" t="s">
        <v>1790</v>
      </c>
      <c r="AI138" s="1489" t="s">
        <v>1790</v>
      </c>
      <c r="AJ138" s="1489" t="s">
        <v>1790</v>
      </c>
      <c r="AK138" s="1489" t="s">
        <v>1790</v>
      </c>
      <c r="AL138" s="1489" t="s">
        <v>1790</v>
      </c>
      <c r="AM138" s="1489" t="s">
        <v>1790</v>
      </c>
      <c r="AN138" s="1489" t="s">
        <v>1790</v>
      </c>
      <c r="AO138" s="1489" t="s">
        <v>1790</v>
      </c>
      <c r="AP138" s="1489" t="s">
        <v>1790</v>
      </c>
      <c r="AQ138" s="1489" t="s">
        <v>1790</v>
      </c>
      <c r="AR138" s="1489" t="s">
        <v>1790</v>
      </c>
      <c r="AS138" s="1489" t="s">
        <v>1790</v>
      </c>
      <c r="AT138" s="1489" t="s">
        <v>1790</v>
      </c>
      <c r="AU138" s="1489" t="s">
        <v>1790</v>
      </c>
      <c r="AV138" s="1489" t="s">
        <v>1790</v>
      </c>
      <c r="AW138" s="1489" t="s">
        <v>1790</v>
      </c>
      <c r="AX138" s="1489" t="s">
        <v>1790</v>
      </c>
      <c r="AY138" s="1489" t="s">
        <v>1790</v>
      </c>
      <c r="AZ138" s="1489" t="s">
        <v>1790</v>
      </c>
      <c r="BA138" s="1489" t="s">
        <v>1790</v>
      </c>
      <c r="BB138" s="1489" t="s">
        <v>1790</v>
      </c>
      <c r="BC138" s="1489" t="s">
        <v>1790</v>
      </c>
      <c r="BD138" s="1489" t="s">
        <v>1790</v>
      </c>
      <c r="BE138" s="1489" t="s">
        <v>1790</v>
      </c>
      <c r="BF138" s="1489" t="s">
        <v>1790</v>
      </c>
      <c r="BG138" s="1489" t="s">
        <v>1790</v>
      </c>
      <c r="BH138" s="1489" t="s">
        <v>1790</v>
      </c>
      <c r="BI138" s="1489" t="s">
        <v>1790</v>
      </c>
      <c r="BJ138" s="1489" t="s">
        <v>1790</v>
      </c>
      <c r="BK138" s="1489" t="s">
        <v>1790</v>
      </c>
      <c r="BL138" s="1489" t="s">
        <v>1790</v>
      </c>
      <c r="BM138" s="1489" t="s">
        <v>1790</v>
      </c>
      <c r="BN138" s="1489" t="s">
        <v>1790</v>
      </c>
      <c r="BO138" s="1489" t="s">
        <v>1790</v>
      </c>
      <c r="BP138" s="1489" t="s">
        <v>1790</v>
      </c>
      <c r="BQ138" s="1489" t="s">
        <v>1790</v>
      </c>
      <c r="BR138" s="1489" t="s">
        <v>1790</v>
      </c>
      <c r="BS138" s="1489" t="s">
        <v>1790</v>
      </c>
      <c r="BT138" s="1489" t="s">
        <v>1790</v>
      </c>
      <c r="BU138" s="1489" t="s">
        <v>1790</v>
      </c>
      <c r="BV138" s="1489" t="s">
        <v>1790</v>
      </c>
      <c r="BW138" s="1489" t="s">
        <v>1790</v>
      </c>
      <c r="BX138" s="1489" t="s">
        <v>1790</v>
      </c>
      <c r="BY138" s="1489" t="s">
        <v>1790</v>
      </c>
      <c r="BZ138" s="1489" t="s">
        <v>1790</v>
      </c>
      <c r="CA138" s="1489" t="s">
        <v>1790</v>
      </c>
      <c r="CB138" s="1489" t="s">
        <v>1790</v>
      </c>
      <c r="CC138" s="1489" t="s">
        <v>1790</v>
      </c>
      <c r="CD138" s="1489" t="s">
        <v>1790</v>
      </c>
      <c r="CE138" s="1489" t="s">
        <v>1790</v>
      </c>
      <c r="CF138" s="1489" t="s">
        <v>1790</v>
      </c>
      <c r="CG138" s="1489" t="s">
        <v>1790</v>
      </c>
      <c r="CH138" s="1489" t="s">
        <v>1790</v>
      </c>
      <c r="CI138" s="1489" t="s">
        <v>1790</v>
      </c>
      <c r="CJ138" s="1489" t="s">
        <v>1790</v>
      </c>
      <c r="CK138" s="1489" t="s">
        <v>1790</v>
      </c>
      <c r="CL138" s="1489" t="s">
        <v>1790</v>
      </c>
      <c r="CM138" s="1489" t="s">
        <v>1790</v>
      </c>
      <c r="CN138" s="1489" t="s">
        <v>1790</v>
      </c>
      <c r="CO138" s="1489" t="s">
        <v>1790</v>
      </c>
      <c r="CP138" s="1490" t="s">
        <v>1790</v>
      </c>
      <c r="CQ138" s="1488" t="s">
        <v>1790</v>
      </c>
      <c r="CR138" s="1488" t="s">
        <v>1790</v>
      </c>
      <c r="CS138" s="1488" t="s">
        <v>1790</v>
      </c>
      <c r="CT138" s="1488" t="s">
        <v>1790</v>
      </c>
      <c r="CU138" s="1488" t="s">
        <v>1790</v>
      </c>
      <c r="CV138" s="1488" t="s">
        <v>1790</v>
      </c>
      <c r="CW138" s="1488" t="s">
        <v>1790</v>
      </c>
      <c r="CX138" s="1488" t="s">
        <v>1790</v>
      </c>
      <c r="CY138" s="1488" t="s">
        <v>1790</v>
      </c>
      <c r="CZ138" s="1488" t="s">
        <v>1790</v>
      </c>
      <c r="DA138" s="1488" t="s">
        <v>1790</v>
      </c>
      <c r="DB138" s="1488" t="s">
        <v>1790</v>
      </c>
      <c r="DC138" s="1488" t="s">
        <v>1790</v>
      </c>
      <c r="DD138" s="1488" t="s">
        <v>1790</v>
      </c>
      <c r="DE138" s="1488" t="s">
        <v>1790</v>
      </c>
      <c r="DF138" s="1488" t="s">
        <v>1790</v>
      </c>
      <c r="DG138" s="1488" t="s">
        <v>1790</v>
      </c>
      <c r="DH138" s="1488" t="s">
        <v>1790</v>
      </c>
      <c r="DI138" s="1488" t="s">
        <v>1790</v>
      </c>
      <c r="DJ138" s="1488" t="s">
        <v>1790</v>
      </c>
      <c r="DK138" s="1488" t="s">
        <v>1790</v>
      </c>
      <c r="DL138" s="1488" t="s">
        <v>1790</v>
      </c>
      <c r="DM138" s="1488" t="s">
        <v>1790</v>
      </c>
      <c r="DN138" s="1488" t="s">
        <v>1790</v>
      </c>
      <c r="DO138" s="1488" t="s">
        <v>1790</v>
      </c>
      <c r="DP138" s="1488" t="s">
        <v>1790</v>
      </c>
      <c r="DQ138" s="1488" t="s">
        <v>1790</v>
      </c>
      <c r="DR138" s="1488" t="s">
        <v>1790</v>
      </c>
      <c r="DS138" s="1488" t="s">
        <v>1790</v>
      </c>
      <c r="DT138" s="1233" t="s">
        <v>1790</v>
      </c>
      <c r="DU138" s="1233" t="s">
        <v>1790</v>
      </c>
      <c r="DV138" s="1233" t="s">
        <v>1790</v>
      </c>
      <c r="DW138" s="1233" t="s">
        <v>1790</v>
      </c>
      <c r="DX138" s="1233" t="s">
        <v>1790</v>
      </c>
      <c r="DY138" s="1233" t="s">
        <v>1790</v>
      </c>
    </row>
    <row r="139" spans="2:129" x14ac:dyDescent="0.25">
      <c r="B139" s="1740"/>
      <c r="C139" s="1485" t="s">
        <v>1595</v>
      </c>
      <c r="D139" s="1425" t="s">
        <v>1690</v>
      </c>
      <c r="E139" s="1267" t="s">
        <v>810</v>
      </c>
      <c r="F139" s="1424" t="s">
        <v>813</v>
      </c>
      <c r="G139" s="1424" t="s">
        <v>1790</v>
      </c>
      <c r="H139" s="1425" t="s">
        <v>812</v>
      </c>
      <c r="I139" s="1460" t="s">
        <v>1790</v>
      </c>
      <c r="J139" s="1461" t="s">
        <v>1790</v>
      </c>
      <c r="K139" s="1461" t="s">
        <v>1790</v>
      </c>
      <c r="L139" s="1461" t="s">
        <v>1790</v>
      </c>
      <c r="M139" s="1461" t="s">
        <v>1790</v>
      </c>
      <c r="N139" s="1489" t="s">
        <v>1790</v>
      </c>
      <c r="O139" s="1489" t="s">
        <v>1790</v>
      </c>
      <c r="P139" s="1489" t="s">
        <v>1790</v>
      </c>
      <c r="Q139" s="1489" t="s">
        <v>1790</v>
      </c>
      <c r="R139" s="1489" t="s">
        <v>1790</v>
      </c>
      <c r="S139" s="1489" t="s">
        <v>1790</v>
      </c>
      <c r="T139" s="1489" t="s">
        <v>1790</v>
      </c>
      <c r="U139" s="1489" t="s">
        <v>1790</v>
      </c>
      <c r="V139" s="1489" t="s">
        <v>1790</v>
      </c>
      <c r="W139" s="1489" t="s">
        <v>1790</v>
      </c>
      <c r="X139" s="1489" t="s">
        <v>1790</v>
      </c>
      <c r="Y139" s="1489" t="s">
        <v>1790</v>
      </c>
      <c r="Z139" s="1489" t="s">
        <v>1790</v>
      </c>
      <c r="AA139" s="1489" t="s">
        <v>1790</v>
      </c>
      <c r="AB139" s="1489" t="s">
        <v>1790</v>
      </c>
      <c r="AC139" s="1489" t="s">
        <v>1790</v>
      </c>
      <c r="AD139" s="1489" t="s">
        <v>1790</v>
      </c>
      <c r="AE139" s="1489" t="s">
        <v>1790</v>
      </c>
      <c r="AF139" s="1489" t="s">
        <v>1790</v>
      </c>
      <c r="AG139" s="1489" t="s">
        <v>1790</v>
      </c>
      <c r="AH139" s="1489" t="s">
        <v>1790</v>
      </c>
      <c r="AI139" s="1489" t="s">
        <v>1790</v>
      </c>
      <c r="AJ139" s="1489" t="s">
        <v>1790</v>
      </c>
      <c r="AK139" s="1489" t="s">
        <v>1790</v>
      </c>
      <c r="AL139" s="1489" t="s">
        <v>1790</v>
      </c>
      <c r="AM139" s="1489" t="s">
        <v>1790</v>
      </c>
      <c r="AN139" s="1489" t="s">
        <v>1790</v>
      </c>
      <c r="AO139" s="1489" t="s">
        <v>1790</v>
      </c>
      <c r="AP139" s="1489" t="s">
        <v>1790</v>
      </c>
      <c r="AQ139" s="1489" t="s">
        <v>1790</v>
      </c>
      <c r="AR139" s="1489" t="s">
        <v>1790</v>
      </c>
      <c r="AS139" s="1489" t="s">
        <v>1790</v>
      </c>
      <c r="AT139" s="1489" t="s">
        <v>1790</v>
      </c>
      <c r="AU139" s="1489" t="s">
        <v>1790</v>
      </c>
      <c r="AV139" s="1489" t="s">
        <v>1790</v>
      </c>
      <c r="AW139" s="1489" t="s">
        <v>1790</v>
      </c>
      <c r="AX139" s="1489" t="s">
        <v>1790</v>
      </c>
      <c r="AY139" s="1489" t="s">
        <v>1790</v>
      </c>
      <c r="AZ139" s="1489" t="s">
        <v>1790</v>
      </c>
      <c r="BA139" s="1489" t="s">
        <v>1790</v>
      </c>
      <c r="BB139" s="1489" t="s">
        <v>1790</v>
      </c>
      <c r="BC139" s="1489" t="s">
        <v>1790</v>
      </c>
      <c r="BD139" s="1489" t="s">
        <v>1790</v>
      </c>
      <c r="BE139" s="1489" t="s">
        <v>1790</v>
      </c>
      <c r="BF139" s="1489" t="s">
        <v>1790</v>
      </c>
      <c r="BG139" s="1489" t="s">
        <v>1790</v>
      </c>
      <c r="BH139" s="1489" t="s">
        <v>1790</v>
      </c>
      <c r="BI139" s="1489" t="s">
        <v>1790</v>
      </c>
      <c r="BJ139" s="1489" t="s">
        <v>1790</v>
      </c>
      <c r="BK139" s="1489" t="s">
        <v>1790</v>
      </c>
      <c r="BL139" s="1489" t="s">
        <v>1790</v>
      </c>
      <c r="BM139" s="1489" t="s">
        <v>1790</v>
      </c>
      <c r="BN139" s="1489" t="s">
        <v>1790</v>
      </c>
      <c r="BO139" s="1489" t="s">
        <v>1790</v>
      </c>
      <c r="BP139" s="1489" t="s">
        <v>1790</v>
      </c>
      <c r="BQ139" s="1489" t="s">
        <v>1790</v>
      </c>
      <c r="BR139" s="1489" t="s">
        <v>1790</v>
      </c>
      <c r="BS139" s="1489" t="s">
        <v>1790</v>
      </c>
      <c r="BT139" s="1489" t="s">
        <v>1790</v>
      </c>
      <c r="BU139" s="1489" t="s">
        <v>1790</v>
      </c>
      <c r="BV139" s="1489" t="s">
        <v>1790</v>
      </c>
      <c r="BW139" s="1489" t="s">
        <v>1790</v>
      </c>
      <c r="BX139" s="1489" t="s">
        <v>1790</v>
      </c>
      <c r="BY139" s="1489" t="s">
        <v>1790</v>
      </c>
      <c r="BZ139" s="1489" t="s">
        <v>1790</v>
      </c>
      <c r="CA139" s="1489" t="s">
        <v>1790</v>
      </c>
      <c r="CB139" s="1489" t="s">
        <v>1790</v>
      </c>
      <c r="CC139" s="1489" t="s">
        <v>1790</v>
      </c>
      <c r="CD139" s="1489" t="s">
        <v>1790</v>
      </c>
      <c r="CE139" s="1489" t="s">
        <v>1790</v>
      </c>
      <c r="CF139" s="1489" t="s">
        <v>1790</v>
      </c>
      <c r="CG139" s="1489" t="s">
        <v>1790</v>
      </c>
      <c r="CH139" s="1489" t="s">
        <v>1790</v>
      </c>
      <c r="CI139" s="1489" t="s">
        <v>1790</v>
      </c>
      <c r="CJ139" s="1489" t="s">
        <v>1790</v>
      </c>
      <c r="CK139" s="1489" t="s">
        <v>1790</v>
      </c>
      <c r="CL139" s="1489" t="s">
        <v>1790</v>
      </c>
      <c r="CM139" s="1489" t="s">
        <v>1790</v>
      </c>
      <c r="CN139" s="1489" t="s">
        <v>1790</v>
      </c>
      <c r="CO139" s="1489" t="s">
        <v>1790</v>
      </c>
      <c r="CP139" s="1490" t="s">
        <v>1790</v>
      </c>
      <c r="CQ139" s="1488" t="s">
        <v>1790</v>
      </c>
      <c r="CR139" s="1488" t="s">
        <v>1790</v>
      </c>
      <c r="CS139" s="1488" t="s">
        <v>1790</v>
      </c>
      <c r="CT139" s="1488" t="s">
        <v>1790</v>
      </c>
      <c r="CU139" s="1488" t="s">
        <v>1790</v>
      </c>
      <c r="CV139" s="1488" t="s">
        <v>1790</v>
      </c>
      <c r="CW139" s="1488" t="s">
        <v>1790</v>
      </c>
      <c r="CX139" s="1488" t="s">
        <v>1790</v>
      </c>
      <c r="CY139" s="1488" t="s">
        <v>1790</v>
      </c>
      <c r="CZ139" s="1488" t="s">
        <v>1790</v>
      </c>
      <c r="DA139" s="1488" t="s">
        <v>1790</v>
      </c>
      <c r="DB139" s="1488" t="s">
        <v>1790</v>
      </c>
      <c r="DC139" s="1488" t="s">
        <v>1790</v>
      </c>
      <c r="DD139" s="1488" t="s">
        <v>1790</v>
      </c>
      <c r="DE139" s="1488" t="s">
        <v>1790</v>
      </c>
      <c r="DF139" s="1488" t="s">
        <v>1790</v>
      </c>
      <c r="DG139" s="1488" t="s">
        <v>1790</v>
      </c>
      <c r="DH139" s="1488" t="s">
        <v>1790</v>
      </c>
      <c r="DI139" s="1488" t="s">
        <v>1790</v>
      </c>
      <c r="DJ139" s="1488" t="s">
        <v>1790</v>
      </c>
      <c r="DK139" s="1488" t="s">
        <v>1790</v>
      </c>
      <c r="DL139" s="1488" t="s">
        <v>1790</v>
      </c>
      <c r="DM139" s="1488" t="s">
        <v>1790</v>
      </c>
      <c r="DN139" s="1488" t="s">
        <v>1790</v>
      </c>
      <c r="DO139" s="1488" t="s">
        <v>1790</v>
      </c>
      <c r="DP139" s="1488" t="s">
        <v>1790</v>
      </c>
      <c r="DQ139" s="1488" t="s">
        <v>1790</v>
      </c>
      <c r="DR139" s="1488" t="s">
        <v>1790</v>
      </c>
      <c r="DS139" s="1488" t="s">
        <v>1790</v>
      </c>
      <c r="DT139" s="1233" t="s">
        <v>1790</v>
      </c>
      <c r="DU139" s="1233" t="s">
        <v>1790</v>
      </c>
      <c r="DV139" s="1233" t="s">
        <v>1790</v>
      </c>
      <c r="DW139" s="1233" t="s">
        <v>1790</v>
      </c>
      <c r="DX139" s="1233" t="s">
        <v>1790</v>
      </c>
      <c r="DY139" s="1233" t="s">
        <v>1790</v>
      </c>
    </row>
    <row r="140" spans="2:129" ht="14.4" thickBot="1" x14ac:dyDescent="0.3">
      <c r="B140" s="1740"/>
      <c r="C140" s="1485" t="s">
        <v>1595</v>
      </c>
      <c r="D140" s="1425" t="s">
        <v>1690</v>
      </c>
      <c r="E140" s="1267" t="s">
        <v>814</v>
      </c>
      <c r="F140" s="1424" t="s">
        <v>1790</v>
      </c>
      <c r="G140" s="1424" t="s">
        <v>1790</v>
      </c>
      <c r="H140" s="1425" t="s">
        <v>84</v>
      </c>
      <c r="I140" s="1460" t="s">
        <v>1790</v>
      </c>
      <c r="J140" s="1461" t="s">
        <v>1790</v>
      </c>
      <c r="K140" s="1461" t="s">
        <v>1790</v>
      </c>
      <c r="L140" s="1461" t="s">
        <v>1790</v>
      </c>
      <c r="M140" s="1461" t="s">
        <v>1790</v>
      </c>
      <c r="N140" s="1489" t="s">
        <v>1790</v>
      </c>
      <c r="O140" s="1489">
        <v>0.12357981819826003</v>
      </c>
      <c r="P140" s="1489">
        <v>0.13301055396850897</v>
      </c>
      <c r="Q140" s="1489">
        <v>0.14075587575922918</v>
      </c>
      <c r="R140" s="1489">
        <v>0.1468768559260889</v>
      </c>
      <c r="S140" s="1489">
        <v>0.15158483585082291</v>
      </c>
      <c r="T140" s="1489">
        <v>0.15505578815260443</v>
      </c>
      <c r="U140" s="1489">
        <v>0.15745044653449985</v>
      </c>
      <c r="V140" s="1489">
        <v>0.15891969734199393</v>
      </c>
      <c r="W140" s="1489">
        <v>0.15958573551305721</v>
      </c>
      <c r="X140" s="1489">
        <v>0.15955504084512367</v>
      </c>
      <c r="Y140" s="1489">
        <v>0.15952340634913398</v>
      </c>
      <c r="Z140" s="1489">
        <v>0.15947096659888041</v>
      </c>
      <c r="AA140" s="1489">
        <v>0.15882488848276144</v>
      </c>
      <c r="AB140" s="1489">
        <v>0.15767332266252365</v>
      </c>
      <c r="AC140" s="1489">
        <v>0.15609110311789784</v>
      </c>
      <c r="AD140" s="1489">
        <v>0.15414123584456163</v>
      </c>
      <c r="AE140" s="1489">
        <v>0.15188548502483584</v>
      </c>
      <c r="AF140" s="1489">
        <v>0.1493751593635701</v>
      </c>
      <c r="AG140" s="1489">
        <v>0.14665670177069112</v>
      </c>
      <c r="AH140" s="1489">
        <v>0.143772173164471</v>
      </c>
      <c r="AI140" s="1489">
        <v>0.14114636159923474</v>
      </c>
      <c r="AJ140" s="1489">
        <v>0.13873800746771148</v>
      </c>
      <c r="AK140" s="1489">
        <v>0.13613807532785513</v>
      </c>
      <c r="AL140" s="1489">
        <v>0.13338582265828403</v>
      </c>
      <c r="AM140" s="1489">
        <v>0.13051646430968858</v>
      </c>
      <c r="AN140" s="1489">
        <v>0.12759899560297455</v>
      </c>
      <c r="AO140" s="1489">
        <v>0.12465331871245273</v>
      </c>
      <c r="AP140" s="1489">
        <v>0.12165347090371288</v>
      </c>
      <c r="AQ140" s="1489">
        <v>0.11861986921504898</v>
      </c>
      <c r="AR140" s="1489">
        <v>0.11557078651766195</v>
      </c>
      <c r="AS140" s="1489">
        <v>0.11335646230595776</v>
      </c>
      <c r="AT140" s="1489">
        <v>0.11136636676710547</v>
      </c>
      <c r="AU140" s="1489">
        <v>0.10929822779487026</v>
      </c>
      <c r="AV140" s="1489">
        <v>0.10716821503598102</v>
      </c>
      <c r="AW140" s="1489">
        <v>0.10499116945126577</v>
      </c>
      <c r="AX140" s="1489">
        <v>0.10277726347997482</v>
      </c>
      <c r="AY140" s="1489">
        <v>0.10053302509416795</v>
      </c>
      <c r="AZ140" s="1489">
        <v>9.8268657399924381E-2</v>
      </c>
      <c r="BA140" s="1489">
        <v>9.6000649671289434E-2</v>
      </c>
      <c r="BB140" s="1489">
        <v>9.3738125052102148E-2</v>
      </c>
      <c r="BC140" s="1489">
        <v>9.1694783210867575E-2</v>
      </c>
      <c r="BD140" s="1489">
        <v>8.9844364855179548E-2</v>
      </c>
      <c r="BE140" s="1489">
        <v>8.7959621677999852E-2</v>
      </c>
      <c r="BF140" s="1489">
        <v>8.60553857990035E-2</v>
      </c>
      <c r="BG140" s="1489">
        <v>8.413710770326055E-2</v>
      </c>
      <c r="BH140" s="1489">
        <v>8.220697130860391E-2</v>
      </c>
      <c r="BI140" s="1489">
        <v>8.0276685941082795E-2</v>
      </c>
      <c r="BJ140" s="1489">
        <v>7.8351898078903276E-2</v>
      </c>
      <c r="BK140" s="1489">
        <v>7.6443288540604531E-2</v>
      </c>
      <c r="BL140" s="1489">
        <v>7.4553006925390727E-2</v>
      </c>
      <c r="BM140" s="1489">
        <v>7.2837386863031484E-2</v>
      </c>
      <c r="BN140" s="1489">
        <v>7.1267945461507859E-2</v>
      </c>
      <c r="BO140" s="1489">
        <v>6.9678804393271995E-2</v>
      </c>
      <c r="BP140" s="1489">
        <v>6.8088761382855245E-2</v>
      </c>
      <c r="BQ140" s="1489">
        <v>6.6501492893746864E-2</v>
      </c>
      <c r="BR140" s="1489">
        <v>6.4917130923986932E-2</v>
      </c>
      <c r="BS140" s="1489">
        <v>6.3350523398628691E-2</v>
      </c>
      <c r="BT140" s="1489">
        <v>6.1804869609493746E-2</v>
      </c>
      <c r="BU140" s="1489">
        <v>6.0269029351117331E-2</v>
      </c>
      <c r="BV140" s="1489">
        <v>5.8744794744341605E-2</v>
      </c>
      <c r="BW140" s="1489">
        <v>5.7362470462050529E-2</v>
      </c>
      <c r="BX140" s="1489">
        <v>5.6097497295934461E-2</v>
      </c>
      <c r="BY140" s="1489">
        <v>5.4808477595556168E-2</v>
      </c>
      <c r="BZ140" s="1489">
        <v>5.3499116648202824E-2</v>
      </c>
      <c r="CA140" s="1489">
        <v>5.2193224645596406E-2</v>
      </c>
      <c r="CB140" s="1489">
        <v>5.0914531077635945E-2</v>
      </c>
      <c r="CC140" s="1489">
        <v>4.9664285199568996E-2</v>
      </c>
      <c r="CD140" s="1489">
        <v>4.8442575557586472E-2</v>
      </c>
      <c r="CE140" s="1489">
        <v>4.7247764780082073E-2</v>
      </c>
      <c r="CF140" s="1489">
        <v>4.6080590983185447E-2</v>
      </c>
      <c r="CG140" s="1489">
        <v>4.5060146279182707E-2</v>
      </c>
      <c r="CH140" s="1489">
        <v>4.417409782761713E-2</v>
      </c>
      <c r="CI140" s="1489">
        <v>4.3296236815869825E-2</v>
      </c>
      <c r="CJ140" s="1489">
        <v>4.2429236993553561E-2</v>
      </c>
      <c r="CK140" s="1489">
        <v>4.1574535361525451E-2</v>
      </c>
      <c r="CL140" s="1489">
        <v>2.9678391641901399E-2</v>
      </c>
      <c r="CM140" s="1489">
        <v>2.8954528431123318E-2</v>
      </c>
      <c r="CN140" s="1489">
        <v>2.8248320420608111E-2</v>
      </c>
      <c r="CO140" s="1489">
        <v>2.7559336995715236E-2</v>
      </c>
      <c r="CP140" s="1490">
        <v>2.6887158044600235E-2</v>
      </c>
      <c r="CQ140" s="1488" t="s">
        <v>1790</v>
      </c>
      <c r="CR140" s="1488" t="s">
        <v>1790</v>
      </c>
      <c r="CS140" s="1488" t="s">
        <v>1790</v>
      </c>
      <c r="CT140" s="1488" t="s">
        <v>1790</v>
      </c>
      <c r="CU140" s="1488" t="s">
        <v>1790</v>
      </c>
      <c r="CV140" s="1488" t="s">
        <v>1790</v>
      </c>
      <c r="CW140" s="1488" t="s">
        <v>1790</v>
      </c>
      <c r="CX140" s="1488" t="s">
        <v>1790</v>
      </c>
      <c r="CY140" s="1488" t="s">
        <v>1790</v>
      </c>
      <c r="CZ140" s="1488" t="s">
        <v>1790</v>
      </c>
      <c r="DA140" s="1488" t="s">
        <v>1790</v>
      </c>
      <c r="DB140" s="1488" t="s">
        <v>1790</v>
      </c>
      <c r="DC140" s="1488" t="s">
        <v>1790</v>
      </c>
      <c r="DD140" s="1488" t="s">
        <v>1790</v>
      </c>
      <c r="DE140" s="1488" t="s">
        <v>1790</v>
      </c>
      <c r="DF140" s="1488" t="s">
        <v>1790</v>
      </c>
      <c r="DG140" s="1488" t="s">
        <v>1790</v>
      </c>
      <c r="DH140" s="1488" t="s">
        <v>1790</v>
      </c>
      <c r="DI140" s="1488" t="s">
        <v>1790</v>
      </c>
      <c r="DJ140" s="1488" t="s">
        <v>1790</v>
      </c>
      <c r="DK140" s="1488" t="s">
        <v>1790</v>
      </c>
      <c r="DL140" s="1488" t="s">
        <v>1790</v>
      </c>
      <c r="DM140" s="1488" t="s">
        <v>1790</v>
      </c>
      <c r="DN140" s="1488" t="s">
        <v>1790</v>
      </c>
      <c r="DO140" s="1488" t="s">
        <v>1790</v>
      </c>
      <c r="DP140" s="1488" t="s">
        <v>1790</v>
      </c>
      <c r="DQ140" s="1488" t="s">
        <v>1790</v>
      </c>
      <c r="DR140" s="1488" t="s">
        <v>1790</v>
      </c>
      <c r="DS140" s="1488" t="s">
        <v>1790</v>
      </c>
      <c r="DT140" s="1233" t="s">
        <v>1790</v>
      </c>
      <c r="DU140" s="1233" t="s">
        <v>1790</v>
      </c>
      <c r="DV140" s="1233" t="s">
        <v>1790</v>
      </c>
      <c r="DW140" s="1233" t="s">
        <v>1790</v>
      </c>
      <c r="DX140" s="1233" t="s">
        <v>1790</v>
      </c>
      <c r="DY140" s="1233" t="s">
        <v>1790</v>
      </c>
    </row>
    <row r="141" spans="2:129" ht="14.4" thickBot="1" x14ac:dyDescent="0.3">
      <c r="B141" s="1740"/>
      <c r="C141" s="1485" t="s">
        <v>1595</v>
      </c>
      <c r="D141" s="1425" t="s">
        <v>1690</v>
      </c>
      <c r="E141" s="1267" t="s">
        <v>815</v>
      </c>
      <c r="F141" s="1424" t="s">
        <v>1790</v>
      </c>
      <c r="G141" s="1424" t="s">
        <v>1790</v>
      </c>
      <c r="H141" s="1425" t="s">
        <v>84</v>
      </c>
      <c r="I141" s="1724">
        <f>IF(SUM(I140:CU140)&lt;&gt;0,SUM(I140:CU140),"")</f>
        <v>7.7124648009567505</v>
      </c>
      <c r="J141" s="1725"/>
      <c r="K141" s="1725"/>
      <c r="L141" s="1725"/>
      <c r="M141" s="1726"/>
      <c r="N141" s="1489" t="s">
        <v>1790</v>
      </c>
      <c r="O141" s="1489" t="s">
        <v>1790</v>
      </c>
      <c r="P141" s="1489" t="s">
        <v>1790</v>
      </c>
      <c r="Q141" s="1489" t="s">
        <v>1790</v>
      </c>
      <c r="R141" s="1489" t="s">
        <v>1790</v>
      </c>
      <c r="S141" s="1489" t="s">
        <v>1790</v>
      </c>
      <c r="T141" s="1489" t="s">
        <v>1790</v>
      </c>
      <c r="U141" s="1489" t="s">
        <v>1790</v>
      </c>
      <c r="V141" s="1489" t="s">
        <v>1790</v>
      </c>
      <c r="W141" s="1489" t="s">
        <v>1790</v>
      </c>
      <c r="X141" s="1489" t="s">
        <v>1790</v>
      </c>
      <c r="Y141" s="1489" t="s">
        <v>1790</v>
      </c>
      <c r="Z141" s="1489" t="s">
        <v>1790</v>
      </c>
      <c r="AA141" s="1489" t="s">
        <v>1790</v>
      </c>
      <c r="AB141" s="1489" t="s">
        <v>1790</v>
      </c>
      <c r="AC141" s="1489" t="s">
        <v>1790</v>
      </c>
      <c r="AD141" s="1489" t="s">
        <v>1790</v>
      </c>
      <c r="AE141" s="1489" t="s">
        <v>1790</v>
      </c>
      <c r="AF141" s="1489" t="s">
        <v>1790</v>
      </c>
      <c r="AG141" s="1489" t="s">
        <v>1790</v>
      </c>
      <c r="AH141" s="1489" t="s">
        <v>1790</v>
      </c>
      <c r="AI141" s="1489" t="s">
        <v>1790</v>
      </c>
      <c r="AJ141" s="1489" t="s">
        <v>1790</v>
      </c>
      <c r="AK141" s="1489" t="s">
        <v>1790</v>
      </c>
      <c r="AL141" s="1489" t="s">
        <v>1790</v>
      </c>
      <c r="AM141" s="1489" t="s">
        <v>1790</v>
      </c>
      <c r="AN141" s="1489" t="s">
        <v>1790</v>
      </c>
      <c r="AO141" s="1489" t="s">
        <v>1790</v>
      </c>
      <c r="AP141" s="1489" t="s">
        <v>1790</v>
      </c>
      <c r="AQ141" s="1489" t="s">
        <v>1790</v>
      </c>
      <c r="AR141" s="1489" t="s">
        <v>1790</v>
      </c>
      <c r="AS141" s="1489" t="s">
        <v>1790</v>
      </c>
      <c r="AT141" s="1489" t="s">
        <v>1790</v>
      </c>
      <c r="AU141" s="1489" t="s">
        <v>1790</v>
      </c>
      <c r="AV141" s="1489" t="s">
        <v>1790</v>
      </c>
      <c r="AW141" s="1489" t="s">
        <v>1790</v>
      </c>
      <c r="AX141" s="1489" t="s">
        <v>1790</v>
      </c>
      <c r="AY141" s="1489" t="s">
        <v>1790</v>
      </c>
      <c r="AZ141" s="1489" t="s">
        <v>1790</v>
      </c>
      <c r="BA141" s="1489" t="s">
        <v>1790</v>
      </c>
      <c r="BB141" s="1489" t="s">
        <v>1790</v>
      </c>
      <c r="BC141" s="1489" t="s">
        <v>1790</v>
      </c>
      <c r="BD141" s="1489" t="s">
        <v>1790</v>
      </c>
      <c r="BE141" s="1489" t="s">
        <v>1790</v>
      </c>
      <c r="BF141" s="1489" t="s">
        <v>1790</v>
      </c>
      <c r="BG141" s="1489" t="s">
        <v>1790</v>
      </c>
      <c r="BH141" s="1489" t="s">
        <v>1790</v>
      </c>
      <c r="BI141" s="1489" t="s">
        <v>1790</v>
      </c>
      <c r="BJ141" s="1489" t="s">
        <v>1790</v>
      </c>
      <c r="BK141" s="1489" t="s">
        <v>1790</v>
      </c>
      <c r="BL141" s="1489" t="s">
        <v>1790</v>
      </c>
      <c r="BM141" s="1489" t="s">
        <v>1790</v>
      </c>
      <c r="BN141" s="1489" t="s">
        <v>1790</v>
      </c>
      <c r="BO141" s="1489" t="s">
        <v>1790</v>
      </c>
      <c r="BP141" s="1489" t="s">
        <v>1790</v>
      </c>
      <c r="BQ141" s="1489" t="s">
        <v>1790</v>
      </c>
      <c r="BR141" s="1489" t="s">
        <v>1790</v>
      </c>
      <c r="BS141" s="1489" t="s">
        <v>1790</v>
      </c>
      <c r="BT141" s="1489" t="s">
        <v>1790</v>
      </c>
      <c r="BU141" s="1489" t="s">
        <v>1790</v>
      </c>
      <c r="BV141" s="1489" t="s">
        <v>1790</v>
      </c>
      <c r="BW141" s="1489" t="s">
        <v>1790</v>
      </c>
      <c r="BX141" s="1489" t="s">
        <v>1790</v>
      </c>
      <c r="BY141" s="1489" t="s">
        <v>1790</v>
      </c>
      <c r="BZ141" s="1489" t="s">
        <v>1790</v>
      </c>
      <c r="CA141" s="1489" t="s">
        <v>1790</v>
      </c>
      <c r="CB141" s="1489" t="s">
        <v>1790</v>
      </c>
      <c r="CC141" s="1489" t="s">
        <v>1790</v>
      </c>
      <c r="CD141" s="1489" t="s">
        <v>1790</v>
      </c>
      <c r="CE141" s="1489" t="s">
        <v>1790</v>
      </c>
      <c r="CF141" s="1489" t="s">
        <v>1790</v>
      </c>
      <c r="CG141" s="1489" t="s">
        <v>1790</v>
      </c>
      <c r="CH141" s="1489" t="s">
        <v>1790</v>
      </c>
      <c r="CI141" s="1489" t="s">
        <v>1790</v>
      </c>
      <c r="CJ141" s="1489" t="s">
        <v>1790</v>
      </c>
      <c r="CK141" s="1489" t="s">
        <v>1790</v>
      </c>
      <c r="CL141" s="1489" t="s">
        <v>1790</v>
      </c>
      <c r="CM141" s="1489" t="s">
        <v>1790</v>
      </c>
      <c r="CN141" s="1489" t="s">
        <v>1790</v>
      </c>
      <c r="CO141" s="1489" t="s">
        <v>1790</v>
      </c>
      <c r="CP141" s="1490" t="s">
        <v>1790</v>
      </c>
      <c r="CQ141" s="1488" t="s">
        <v>1790</v>
      </c>
      <c r="CR141" s="1488" t="s">
        <v>1790</v>
      </c>
      <c r="CS141" s="1488" t="s">
        <v>1790</v>
      </c>
      <c r="CT141" s="1488" t="s">
        <v>1790</v>
      </c>
      <c r="CU141" s="1488" t="s">
        <v>1790</v>
      </c>
      <c r="CV141" s="1488" t="s">
        <v>1790</v>
      </c>
      <c r="CW141" s="1488" t="s">
        <v>1790</v>
      </c>
      <c r="CX141" s="1488" t="s">
        <v>1790</v>
      </c>
      <c r="CY141" s="1488" t="s">
        <v>1790</v>
      </c>
      <c r="CZ141" s="1488" t="s">
        <v>1790</v>
      </c>
      <c r="DA141" s="1488" t="s">
        <v>1790</v>
      </c>
      <c r="DB141" s="1488" t="s">
        <v>1790</v>
      </c>
      <c r="DC141" s="1488" t="s">
        <v>1790</v>
      </c>
      <c r="DD141" s="1488" t="s">
        <v>1790</v>
      </c>
      <c r="DE141" s="1488" t="s">
        <v>1790</v>
      </c>
      <c r="DF141" s="1488" t="s">
        <v>1790</v>
      </c>
      <c r="DG141" s="1488" t="s">
        <v>1790</v>
      </c>
      <c r="DH141" s="1488" t="s">
        <v>1790</v>
      </c>
      <c r="DI141" s="1488" t="s">
        <v>1790</v>
      </c>
      <c r="DJ141" s="1488" t="s">
        <v>1790</v>
      </c>
      <c r="DK141" s="1488" t="s">
        <v>1790</v>
      </c>
      <c r="DL141" s="1488" t="s">
        <v>1790</v>
      </c>
      <c r="DM141" s="1488" t="s">
        <v>1790</v>
      </c>
      <c r="DN141" s="1488" t="s">
        <v>1790</v>
      </c>
      <c r="DO141" s="1488" t="s">
        <v>1790</v>
      </c>
      <c r="DP141" s="1488" t="s">
        <v>1790</v>
      </c>
      <c r="DQ141" s="1488" t="s">
        <v>1790</v>
      </c>
      <c r="DR141" s="1488" t="s">
        <v>1790</v>
      </c>
      <c r="DS141" s="1488" t="s">
        <v>1790</v>
      </c>
      <c r="DT141" s="1233" t="s">
        <v>1790</v>
      </c>
      <c r="DU141" s="1233" t="s">
        <v>1790</v>
      </c>
      <c r="DV141" s="1233" t="s">
        <v>1790</v>
      </c>
      <c r="DW141" s="1233" t="s">
        <v>1790</v>
      </c>
      <c r="DX141" s="1233" t="s">
        <v>1790</v>
      </c>
      <c r="DY141" s="1233" t="s">
        <v>1790</v>
      </c>
    </row>
    <row r="142" spans="2:129" x14ac:dyDescent="0.25">
      <c r="B142" s="1740"/>
      <c r="C142" s="1485" t="s">
        <v>1596</v>
      </c>
      <c r="D142" s="1425" t="s">
        <v>1691</v>
      </c>
      <c r="E142" s="1267" t="s">
        <v>810</v>
      </c>
      <c r="F142" s="1424" t="s">
        <v>1790</v>
      </c>
      <c r="G142" s="1424" t="s">
        <v>1790</v>
      </c>
      <c r="H142" s="1425" t="s">
        <v>84</v>
      </c>
      <c r="I142" s="1460" t="s">
        <v>1790</v>
      </c>
      <c r="J142" s="1461" t="s">
        <v>1790</v>
      </c>
      <c r="K142" s="1461" t="s">
        <v>1790</v>
      </c>
      <c r="L142" s="1461" t="s">
        <v>1790</v>
      </c>
      <c r="M142" s="1461" t="s">
        <v>1790</v>
      </c>
      <c r="N142" s="1489" t="s">
        <v>1790</v>
      </c>
      <c r="O142" s="1489" t="s">
        <v>1790</v>
      </c>
      <c r="P142" s="1489" t="s">
        <v>1790</v>
      </c>
      <c r="Q142" s="1489" t="s">
        <v>1790</v>
      </c>
      <c r="R142" s="1489" t="s">
        <v>1790</v>
      </c>
      <c r="S142" s="1489" t="s">
        <v>1790</v>
      </c>
      <c r="T142" s="1489" t="s">
        <v>1790</v>
      </c>
      <c r="U142" s="1489" t="s">
        <v>1790</v>
      </c>
      <c r="V142" s="1489" t="s">
        <v>1790</v>
      </c>
      <c r="W142" s="1489" t="s">
        <v>1790</v>
      </c>
      <c r="X142" s="1489" t="s">
        <v>1790</v>
      </c>
      <c r="Y142" s="1489" t="s">
        <v>1790</v>
      </c>
      <c r="Z142" s="1489" t="s">
        <v>1790</v>
      </c>
      <c r="AA142" s="1489" t="s">
        <v>1790</v>
      </c>
      <c r="AB142" s="1489" t="s">
        <v>1790</v>
      </c>
      <c r="AC142" s="1489" t="s">
        <v>1790</v>
      </c>
      <c r="AD142" s="1489" t="s">
        <v>1790</v>
      </c>
      <c r="AE142" s="1489" t="s">
        <v>1790</v>
      </c>
      <c r="AF142" s="1489" t="s">
        <v>1790</v>
      </c>
      <c r="AG142" s="1489" t="s">
        <v>1790</v>
      </c>
      <c r="AH142" s="1489" t="s">
        <v>1790</v>
      </c>
      <c r="AI142" s="1489" t="s">
        <v>1790</v>
      </c>
      <c r="AJ142" s="1489" t="s">
        <v>1790</v>
      </c>
      <c r="AK142" s="1489" t="s">
        <v>1790</v>
      </c>
      <c r="AL142" s="1489" t="s">
        <v>1790</v>
      </c>
      <c r="AM142" s="1489" t="s">
        <v>1790</v>
      </c>
      <c r="AN142" s="1489" t="s">
        <v>1790</v>
      </c>
      <c r="AO142" s="1489" t="s">
        <v>1790</v>
      </c>
      <c r="AP142" s="1489" t="s">
        <v>1790</v>
      </c>
      <c r="AQ142" s="1489" t="s">
        <v>1790</v>
      </c>
      <c r="AR142" s="1489" t="s">
        <v>1790</v>
      </c>
      <c r="AS142" s="1489" t="s">
        <v>1790</v>
      </c>
      <c r="AT142" s="1489" t="s">
        <v>1790</v>
      </c>
      <c r="AU142" s="1489" t="s">
        <v>1790</v>
      </c>
      <c r="AV142" s="1489" t="s">
        <v>1790</v>
      </c>
      <c r="AW142" s="1489" t="s">
        <v>1790</v>
      </c>
      <c r="AX142" s="1489" t="s">
        <v>1790</v>
      </c>
      <c r="AY142" s="1489" t="s">
        <v>1790</v>
      </c>
      <c r="AZ142" s="1489" t="s">
        <v>1790</v>
      </c>
      <c r="BA142" s="1489" t="s">
        <v>1790</v>
      </c>
      <c r="BB142" s="1489" t="s">
        <v>1790</v>
      </c>
      <c r="BC142" s="1489" t="s">
        <v>1790</v>
      </c>
      <c r="BD142" s="1489" t="s">
        <v>1790</v>
      </c>
      <c r="BE142" s="1489" t="s">
        <v>1790</v>
      </c>
      <c r="BF142" s="1489" t="s">
        <v>1790</v>
      </c>
      <c r="BG142" s="1489" t="s">
        <v>1790</v>
      </c>
      <c r="BH142" s="1489" t="s">
        <v>1790</v>
      </c>
      <c r="BI142" s="1489" t="s">
        <v>1790</v>
      </c>
      <c r="BJ142" s="1489" t="s">
        <v>1790</v>
      </c>
      <c r="BK142" s="1489" t="s">
        <v>1790</v>
      </c>
      <c r="BL142" s="1489" t="s">
        <v>1790</v>
      </c>
      <c r="BM142" s="1489" t="s">
        <v>1790</v>
      </c>
      <c r="BN142" s="1489" t="s">
        <v>1790</v>
      </c>
      <c r="BO142" s="1489" t="s">
        <v>1790</v>
      </c>
      <c r="BP142" s="1489" t="s">
        <v>1790</v>
      </c>
      <c r="BQ142" s="1489" t="s">
        <v>1790</v>
      </c>
      <c r="BR142" s="1489" t="s">
        <v>1790</v>
      </c>
      <c r="BS142" s="1489" t="s">
        <v>1790</v>
      </c>
      <c r="BT142" s="1489" t="s">
        <v>1790</v>
      </c>
      <c r="BU142" s="1489" t="s">
        <v>1790</v>
      </c>
      <c r="BV142" s="1489" t="s">
        <v>1790</v>
      </c>
      <c r="BW142" s="1489" t="s">
        <v>1790</v>
      </c>
      <c r="BX142" s="1489" t="s">
        <v>1790</v>
      </c>
      <c r="BY142" s="1489" t="s">
        <v>1790</v>
      </c>
      <c r="BZ142" s="1489" t="s">
        <v>1790</v>
      </c>
      <c r="CA142" s="1489" t="s">
        <v>1790</v>
      </c>
      <c r="CB142" s="1489" t="s">
        <v>1790</v>
      </c>
      <c r="CC142" s="1489" t="s">
        <v>1790</v>
      </c>
      <c r="CD142" s="1489" t="s">
        <v>1790</v>
      </c>
      <c r="CE142" s="1489" t="s">
        <v>1790</v>
      </c>
      <c r="CF142" s="1489" t="s">
        <v>1790</v>
      </c>
      <c r="CG142" s="1489" t="s">
        <v>1790</v>
      </c>
      <c r="CH142" s="1489" t="s">
        <v>1790</v>
      </c>
      <c r="CI142" s="1489" t="s">
        <v>1790</v>
      </c>
      <c r="CJ142" s="1489" t="s">
        <v>1790</v>
      </c>
      <c r="CK142" s="1489" t="s">
        <v>1790</v>
      </c>
      <c r="CL142" s="1489" t="s">
        <v>1790</v>
      </c>
      <c r="CM142" s="1489" t="s">
        <v>1790</v>
      </c>
      <c r="CN142" s="1489" t="s">
        <v>1790</v>
      </c>
      <c r="CO142" s="1489" t="s">
        <v>1790</v>
      </c>
      <c r="CP142" s="1490" t="s">
        <v>1790</v>
      </c>
      <c r="CQ142" s="1488" t="s">
        <v>1790</v>
      </c>
      <c r="CR142" s="1488" t="s">
        <v>1790</v>
      </c>
      <c r="CS142" s="1488" t="s">
        <v>1790</v>
      </c>
      <c r="CT142" s="1488" t="s">
        <v>1790</v>
      </c>
      <c r="CU142" s="1488" t="s">
        <v>1790</v>
      </c>
      <c r="CV142" s="1488" t="s">
        <v>1790</v>
      </c>
      <c r="CW142" s="1488" t="s">
        <v>1790</v>
      </c>
      <c r="CX142" s="1488" t="s">
        <v>1790</v>
      </c>
      <c r="CY142" s="1488" t="s">
        <v>1790</v>
      </c>
      <c r="CZ142" s="1488" t="s">
        <v>1790</v>
      </c>
      <c r="DA142" s="1488" t="s">
        <v>1790</v>
      </c>
      <c r="DB142" s="1488" t="s">
        <v>1790</v>
      </c>
      <c r="DC142" s="1488" t="s">
        <v>1790</v>
      </c>
      <c r="DD142" s="1488" t="s">
        <v>1790</v>
      </c>
      <c r="DE142" s="1488" t="s">
        <v>1790</v>
      </c>
      <c r="DF142" s="1488" t="s">
        <v>1790</v>
      </c>
      <c r="DG142" s="1488" t="s">
        <v>1790</v>
      </c>
      <c r="DH142" s="1488" t="s">
        <v>1790</v>
      </c>
      <c r="DI142" s="1488" t="s">
        <v>1790</v>
      </c>
      <c r="DJ142" s="1488" t="s">
        <v>1790</v>
      </c>
      <c r="DK142" s="1488" t="s">
        <v>1790</v>
      </c>
      <c r="DL142" s="1488" t="s">
        <v>1790</v>
      </c>
      <c r="DM142" s="1488" t="s">
        <v>1790</v>
      </c>
      <c r="DN142" s="1488" t="s">
        <v>1790</v>
      </c>
      <c r="DO142" s="1488" t="s">
        <v>1790</v>
      </c>
      <c r="DP142" s="1488" t="s">
        <v>1790</v>
      </c>
      <c r="DQ142" s="1488" t="s">
        <v>1790</v>
      </c>
      <c r="DR142" s="1488" t="s">
        <v>1790</v>
      </c>
      <c r="DS142" s="1488" t="s">
        <v>1790</v>
      </c>
      <c r="DT142" s="1233" t="s">
        <v>1790</v>
      </c>
      <c r="DU142" s="1233" t="s">
        <v>1790</v>
      </c>
      <c r="DV142" s="1233" t="s">
        <v>1790</v>
      </c>
      <c r="DW142" s="1233" t="s">
        <v>1790</v>
      </c>
      <c r="DX142" s="1233" t="s">
        <v>1790</v>
      </c>
      <c r="DY142" s="1233" t="s">
        <v>1790</v>
      </c>
    </row>
    <row r="143" spans="2:129" x14ac:dyDescent="0.25">
      <c r="B143" s="1740"/>
      <c r="C143" s="1485" t="s">
        <v>1596</v>
      </c>
      <c r="D143" s="1425" t="s">
        <v>1691</v>
      </c>
      <c r="E143" s="1267" t="s">
        <v>807</v>
      </c>
      <c r="F143" s="1424" t="s">
        <v>1790</v>
      </c>
      <c r="G143" s="1424" t="s">
        <v>1790</v>
      </c>
      <c r="H143" s="1425" t="s">
        <v>84</v>
      </c>
      <c r="I143" s="1460" t="s">
        <v>1790</v>
      </c>
      <c r="J143" s="1461" t="s">
        <v>1790</v>
      </c>
      <c r="K143" s="1461" t="s">
        <v>1790</v>
      </c>
      <c r="L143" s="1461" t="s">
        <v>1790</v>
      </c>
      <c r="M143" s="1461" t="s">
        <v>1790</v>
      </c>
      <c r="N143" s="1489" t="s">
        <v>1790</v>
      </c>
      <c r="O143" s="1489">
        <v>0.35198966898888528</v>
      </c>
      <c r="P143" s="1489">
        <v>0.37952831220014388</v>
      </c>
      <c r="Q143" s="1489">
        <v>0.40496679884655362</v>
      </c>
      <c r="R143" s="1489">
        <v>0.42846845117343674</v>
      </c>
      <c r="S143" s="1489">
        <v>0.45018193430153519</v>
      </c>
      <c r="T143" s="1489">
        <v>0.47024753785183104</v>
      </c>
      <c r="U143" s="1489">
        <v>0.48879508207060607</v>
      </c>
      <c r="V143" s="1489">
        <v>0.50593973007956172</v>
      </c>
      <c r="W143" s="1489">
        <v>0.5217924572505197</v>
      </c>
      <c r="X143" s="1489">
        <v>0.53645167570566121</v>
      </c>
      <c r="Y143" s="1489">
        <v>0.55000954211578434</v>
      </c>
      <c r="Z143" s="1489">
        <v>0.56255394688149685</v>
      </c>
      <c r="AA143" s="1489">
        <v>0.57416029567407645</v>
      </c>
      <c r="AB143" s="1489">
        <v>0.58490396799136413</v>
      </c>
      <c r="AC143" s="1489">
        <v>0.5948498739565008</v>
      </c>
      <c r="AD143" s="1489">
        <v>0.60406292369262748</v>
      </c>
      <c r="AE143" s="1489">
        <v>0.61259755794818482</v>
      </c>
      <c r="AF143" s="1489">
        <v>0.62050402972173357</v>
      </c>
      <c r="AG143" s="1489">
        <v>0.62783468588677438</v>
      </c>
      <c r="AH143" s="1489">
        <v>0.63463349781704781</v>
      </c>
      <c r="AI143" s="1489">
        <v>0.64094024913641445</v>
      </c>
      <c r="AJ143" s="1489">
        <v>0.64679472346873501</v>
      </c>
      <c r="AK143" s="1489">
        <v>0.65222832893810967</v>
      </c>
      <c r="AL143" s="1489">
        <v>0.65727666141851915</v>
      </c>
      <c r="AM143" s="1489">
        <v>0.66196903515912364</v>
      </c>
      <c r="AN143" s="1489">
        <v>0.66591180167119779</v>
      </c>
      <c r="AO143" s="1489">
        <v>0.66955305019190781</v>
      </c>
      <c r="AP143" s="1489">
        <v>0.67291371947065404</v>
      </c>
      <c r="AQ143" s="1489">
        <v>0.67601474825683672</v>
      </c>
      <c r="AR143" s="1489">
        <v>0.67887707529985597</v>
      </c>
      <c r="AS143" s="1489">
        <v>0.68151954547417237</v>
      </c>
      <c r="AT143" s="1489">
        <v>0.68396100365424584</v>
      </c>
      <c r="AU143" s="1489">
        <v>0.68621401308971686</v>
      </c>
      <c r="AV143" s="1489">
        <v>0.68829532478010547</v>
      </c>
      <c r="AW143" s="1489">
        <v>0.69021750197505194</v>
      </c>
      <c r="AX143" s="1489">
        <v>0.69199101404925634</v>
      </c>
      <c r="AY143" s="1489">
        <v>0.69363051812729881</v>
      </c>
      <c r="AZ143" s="1489">
        <v>0.69514229583399967</v>
      </c>
      <c r="BA143" s="1489">
        <v>0.69653681654405886</v>
      </c>
      <c r="BB143" s="1489">
        <v>0.69782454963217655</v>
      </c>
      <c r="BC143" s="1489">
        <v>0.69901596447305292</v>
      </c>
      <c r="BD143" s="1489">
        <v>0.70011524881656795</v>
      </c>
      <c r="BE143" s="1489">
        <v>0.70112868428754194</v>
      </c>
      <c r="BF143" s="1489">
        <v>0.70206674026067484</v>
      </c>
      <c r="BG143" s="1489">
        <v>0.70293360448584674</v>
      </c>
      <c r="BH143" s="1489">
        <v>0.70373346471293774</v>
      </c>
      <c r="BI143" s="1489">
        <v>0.70447050869182792</v>
      </c>
      <c r="BJ143" s="1489">
        <v>0.70515311192227725</v>
      </c>
      <c r="BK143" s="1489">
        <v>0.70578546215416593</v>
      </c>
      <c r="BL143" s="1489">
        <v>0.70636965326243395</v>
      </c>
      <c r="BM143" s="1489">
        <v>0.70690777912202141</v>
      </c>
      <c r="BN143" s="1489">
        <v>0.70740402748280817</v>
      </c>
      <c r="BO143" s="1489">
        <v>0.70786258609467456</v>
      </c>
      <c r="BP143" s="1489">
        <v>0.70828554883256034</v>
      </c>
      <c r="BQ143" s="1489">
        <v>0.7086791973212857</v>
      </c>
      <c r="BR143" s="1489">
        <v>0.70904143768591077</v>
      </c>
      <c r="BS143" s="1489">
        <v>0.70937855155125529</v>
      </c>
      <c r="BT143" s="1489">
        <v>0.7096884450423796</v>
      </c>
      <c r="BU143" s="1489">
        <v>0.70997530590916358</v>
      </c>
      <c r="BV143" s="1489">
        <v>0.71023913415160722</v>
      </c>
      <c r="BW143" s="1489">
        <v>0.71048411751959051</v>
      </c>
      <c r="BX143" s="1489">
        <v>0.71071025601311366</v>
      </c>
      <c r="BY143" s="1489">
        <v>0.71091754963217657</v>
      </c>
      <c r="BZ143" s="1489">
        <v>0.71110809225171911</v>
      </c>
      <c r="CA143" s="1489">
        <v>0.71128397774668151</v>
      </c>
      <c r="CB143" s="1489">
        <v>0.71144729999200385</v>
      </c>
      <c r="CC143" s="1489">
        <v>0.7115980589876858</v>
      </c>
      <c r="CD143" s="1489">
        <v>0.71173834860866769</v>
      </c>
      <c r="CE143" s="1489">
        <v>0.71187026272988962</v>
      </c>
      <c r="CF143" s="1489">
        <v>0.71199170747641127</v>
      </c>
      <c r="CG143" s="1489">
        <v>0.71210477672317285</v>
      </c>
      <c r="CH143" s="1489">
        <v>0.71220947047017424</v>
      </c>
      <c r="CI143" s="1489">
        <v>0.71230788259235556</v>
      </c>
      <c r="CJ143" s="1489">
        <v>0.7123979192147768</v>
      </c>
      <c r="CK143" s="1489">
        <v>0.71248376808731806</v>
      </c>
      <c r="CL143" s="1489" t="s">
        <v>1790</v>
      </c>
      <c r="CM143" s="1489" t="s">
        <v>1790</v>
      </c>
      <c r="CN143" s="1489" t="s">
        <v>1790</v>
      </c>
      <c r="CO143" s="1489" t="s">
        <v>1790</v>
      </c>
      <c r="CP143" s="1490" t="s">
        <v>1790</v>
      </c>
      <c r="CQ143" s="1488" t="s">
        <v>1790</v>
      </c>
      <c r="CR143" s="1488" t="s">
        <v>1790</v>
      </c>
      <c r="CS143" s="1488" t="s">
        <v>1790</v>
      </c>
      <c r="CT143" s="1488" t="s">
        <v>1790</v>
      </c>
      <c r="CU143" s="1488" t="s">
        <v>1790</v>
      </c>
      <c r="CV143" s="1488" t="s">
        <v>1790</v>
      </c>
      <c r="CW143" s="1488" t="s">
        <v>1790</v>
      </c>
      <c r="CX143" s="1488" t="s">
        <v>1790</v>
      </c>
      <c r="CY143" s="1488" t="s">
        <v>1790</v>
      </c>
      <c r="CZ143" s="1488" t="s">
        <v>1790</v>
      </c>
      <c r="DA143" s="1488" t="s">
        <v>1790</v>
      </c>
      <c r="DB143" s="1488" t="s">
        <v>1790</v>
      </c>
      <c r="DC143" s="1488" t="s">
        <v>1790</v>
      </c>
      <c r="DD143" s="1488" t="s">
        <v>1790</v>
      </c>
      <c r="DE143" s="1488" t="s">
        <v>1790</v>
      </c>
      <c r="DF143" s="1488" t="s">
        <v>1790</v>
      </c>
      <c r="DG143" s="1488" t="s">
        <v>1790</v>
      </c>
      <c r="DH143" s="1488" t="s">
        <v>1790</v>
      </c>
      <c r="DI143" s="1488" t="s">
        <v>1790</v>
      </c>
      <c r="DJ143" s="1488" t="s">
        <v>1790</v>
      </c>
      <c r="DK143" s="1488" t="s">
        <v>1790</v>
      </c>
      <c r="DL143" s="1488" t="s">
        <v>1790</v>
      </c>
      <c r="DM143" s="1488" t="s">
        <v>1790</v>
      </c>
      <c r="DN143" s="1488" t="s">
        <v>1790</v>
      </c>
      <c r="DO143" s="1488" t="s">
        <v>1790</v>
      </c>
      <c r="DP143" s="1488" t="s">
        <v>1790</v>
      </c>
      <c r="DQ143" s="1488" t="s">
        <v>1790</v>
      </c>
      <c r="DR143" s="1488" t="s">
        <v>1790</v>
      </c>
      <c r="DS143" s="1488" t="s">
        <v>1790</v>
      </c>
      <c r="DT143" s="1233" t="s">
        <v>1790</v>
      </c>
      <c r="DU143" s="1233" t="s">
        <v>1790</v>
      </c>
      <c r="DV143" s="1233" t="s">
        <v>1790</v>
      </c>
      <c r="DW143" s="1233" t="s">
        <v>1790</v>
      </c>
      <c r="DX143" s="1233" t="s">
        <v>1790</v>
      </c>
      <c r="DY143" s="1233" t="s">
        <v>1790</v>
      </c>
    </row>
    <row r="144" spans="2:129" x14ac:dyDescent="0.25">
      <c r="B144" s="1740"/>
      <c r="C144" s="1485" t="s">
        <v>1596</v>
      </c>
      <c r="D144" s="1425" t="s">
        <v>1691</v>
      </c>
      <c r="E144" s="1267" t="s">
        <v>808</v>
      </c>
      <c r="F144" s="1424" t="s">
        <v>1790</v>
      </c>
      <c r="G144" s="1424" t="s">
        <v>1790</v>
      </c>
      <c r="H144" s="1425" t="s">
        <v>84</v>
      </c>
      <c r="I144" s="1460" t="s">
        <v>1790</v>
      </c>
      <c r="J144" s="1461" t="s">
        <v>1790</v>
      </c>
      <c r="K144" s="1461" t="s">
        <v>1790</v>
      </c>
      <c r="L144" s="1461" t="s">
        <v>1790</v>
      </c>
      <c r="M144" s="1461" t="s">
        <v>1790</v>
      </c>
      <c r="N144" s="1489" t="s">
        <v>1790</v>
      </c>
      <c r="O144" s="1489" t="s">
        <v>1790</v>
      </c>
      <c r="P144" s="1489" t="s">
        <v>1790</v>
      </c>
      <c r="Q144" s="1489" t="s">
        <v>1790</v>
      </c>
      <c r="R144" s="1489" t="s">
        <v>1790</v>
      </c>
      <c r="S144" s="1489" t="s">
        <v>1790</v>
      </c>
      <c r="T144" s="1489" t="s">
        <v>1790</v>
      </c>
      <c r="U144" s="1489" t="s">
        <v>1790</v>
      </c>
      <c r="V144" s="1489" t="s">
        <v>1790</v>
      </c>
      <c r="W144" s="1489" t="s">
        <v>1790</v>
      </c>
      <c r="X144" s="1489" t="s">
        <v>1790</v>
      </c>
      <c r="Y144" s="1489" t="s">
        <v>1790</v>
      </c>
      <c r="Z144" s="1489" t="s">
        <v>1790</v>
      </c>
      <c r="AA144" s="1489" t="s">
        <v>1790</v>
      </c>
      <c r="AB144" s="1489" t="s">
        <v>1790</v>
      </c>
      <c r="AC144" s="1489" t="s">
        <v>1790</v>
      </c>
      <c r="AD144" s="1489" t="s">
        <v>1790</v>
      </c>
      <c r="AE144" s="1489" t="s">
        <v>1790</v>
      </c>
      <c r="AF144" s="1489" t="s">
        <v>1790</v>
      </c>
      <c r="AG144" s="1489" t="s">
        <v>1790</v>
      </c>
      <c r="AH144" s="1489" t="s">
        <v>1790</v>
      </c>
      <c r="AI144" s="1489" t="s">
        <v>1790</v>
      </c>
      <c r="AJ144" s="1489" t="s">
        <v>1790</v>
      </c>
      <c r="AK144" s="1489" t="s">
        <v>1790</v>
      </c>
      <c r="AL144" s="1489" t="s">
        <v>1790</v>
      </c>
      <c r="AM144" s="1489" t="s">
        <v>1790</v>
      </c>
      <c r="AN144" s="1489" t="s">
        <v>1790</v>
      </c>
      <c r="AO144" s="1489" t="s">
        <v>1790</v>
      </c>
      <c r="AP144" s="1489" t="s">
        <v>1790</v>
      </c>
      <c r="AQ144" s="1489" t="s">
        <v>1790</v>
      </c>
      <c r="AR144" s="1489" t="s">
        <v>1790</v>
      </c>
      <c r="AS144" s="1489" t="s">
        <v>1790</v>
      </c>
      <c r="AT144" s="1489" t="s">
        <v>1790</v>
      </c>
      <c r="AU144" s="1489" t="s">
        <v>1790</v>
      </c>
      <c r="AV144" s="1489" t="s">
        <v>1790</v>
      </c>
      <c r="AW144" s="1489" t="s">
        <v>1790</v>
      </c>
      <c r="AX144" s="1489" t="s">
        <v>1790</v>
      </c>
      <c r="AY144" s="1489" t="s">
        <v>1790</v>
      </c>
      <c r="AZ144" s="1489" t="s">
        <v>1790</v>
      </c>
      <c r="BA144" s="1489" t="s">
        <v>1790</v>
      </c>
      <c r="BB144" s="1489" t="s">
        <v>1790</v>
      </c>
      <c r="BC144" s="1489" t="s">
        <v>1790</v>
      </c>
      <c r="BD144" s="1489" t="s">
        <v>1790</v>
      </c>
      <c r="BE144" s="1489" t="s">
        <v>1790</v>
      </c>
      <c r="BF144" s="1489" t="s">
        <v>1790</v>
      </c>
      <c r="BG144" s="1489" t="s">
        <v>1790</v>
      </c>
      <c r="BH144" s="1489" t="s">
        <v>1790</v>
      </c>
      <c r="BI144" s="1489" t="s">
        <v>1790</v>
      </c>
      <c r="BJ144" s="1489" t="s">
        <v>1790</v>
      </c>
      <c r="BK144" s="1489" t="s">
        <v>1790</v>
      </c>
      <c r="BL144" s="1489" t="s">
        <v>1790</v>
      </c>
      <c r="BM144" s="1489" t="s">
        <v>1790</v>
      </c>
      <c r="BN144" s="1489" t="s">
        <v>1790</v>
      </c>
      <c r="BO144" s="1489" t="s">
        <v>1790</v>
      </c>
      <c r="BP144" s="1489" t="s">
        <v>1790</v>
      </c>
      <c r="BQ144" s="1489" t="s">
        <v>1790</v>
      </c>
      <c r="BR144" s="1489" t="s">
        <v>1790</v>
      </c>
      <c r="BS144" s="1489" t="s">
        <v>1790</v>
      </c>
      <c r="BT144" s="1489" t="s">
        <v>1790</v>
      </c>
      <c r="BU144" s="1489" t="s">
        <v>1790</v>
      </c>
      <c r="BV144" s="1489" t="s">
        <v>1790</v>
      </c>
      <c r="BW144" s="1489" t="s">
        <v>1790</v>
      </c>
      <c r="BX144" s="1489" t="s">
        <v>1790</v>
      </c>
      <c r="BY144" s="1489" t="s">
        <v>1790</v>
      </c>
      <c r="BZ144" s="1489" t="s">
        <v>1790</v>
      </c>
      <c r="CA144" s="1489" t="s">
        <v>1790</v>
      </c>
      <c r="CB144" s="1489" t="s">
        <v>1790</v>
      </c>
      <c r="CC144" s="1489" t="s">
        <v>1790</v>
      </c>
      <c r="CD144" s="1489" t="s">
        <v>1790</v>
      </c>
      <c r="CE144" s="1489" t="s">
        <v>1790</v>
      </c>
      <c r="CF144" s="1489" t="s">
        <v>1790</v>
      </c>
      <c r="CG144" s="1489" t="s">
        <v>1790</v>
      </c>
      <c r="CH144" s="1489" t="s">
        <v>1790</v>
      </c>
      <c r="CI144" s="1489" t="s">
        <v>1790</v>
      </c>
      <c r="CJ144" s="1489" t="s">
        <v>1790</v>
      </c>
      <c r="CK144" s="1489" t="s">
        <v>1790</v>
      </c>
      <c r="CL144" s="1489" t="s">
        <v>1790</v>
      </c>
      <c r="CM144" s="1489" t="s">
        <v>1790</v>
      </c>
      <c r="CN144" s="1489" t="s">
        <v>1790</v>
      </c>
      <c r="CO144" s="1489" t="s">
        <v>1790</v>
      </c>
      <c r="CP144" s="1490" t="s">
        <v>1790</v>
      </c>
      <c r="CQ144" s="1488" t="s">
        <v>1790</v>
      </c>
      <c r="CR144" s="1488" t="s">
        <v>1790</v>
      </c>
      <c r="CS144" s="1488" t="s">
        <v>1790</v>
      </c>
      <c r="CT144" s="1488" t="s">
        <v>1790</v>
      </c>
      <c r="CU144" s="1488" t="s">
        <v>1790</v>
      </c>
      <c r="CV144" s="1488" t="s">
        <v>1790</v>
      </c>
      <c r="CW144" s="1488" t="s">
        <v>1790</v>
      </c>
      <c r="CX144" s="1488" t="s">
        <v>1790</v>
      </c>
      <c r="CY144" s="1488" t="s">
        <v>1790</v>
      </c>
      <c r="CZ144" s="1488" t="s">
        <v>1790</v>
      </c>
      <c r="DA144" s="1488" t="s">
        <v>1790</v>
      </c>
      <c r="DB144" s="1488" t="s">
        <v>1790</v>
      </c>
      <c r="DC144" s="1488" t="s">
        <v>1790</v>
      </c>
      <c r="DD144" s="1488" t="s">
        <v>1790</v>
      </c>
      <c r="DE144" s="1488" t="s">
        <v>1790</v>
      </c>
      <c r="DF144" s="1488" t="s">
        <v>1790</v>
      </c>
      <c r="DG144" s="1488" t="s">
        <v>1790</v>
      </c>
      <c r="DH144" s="1488" t="s">
        <v>1790</v>
      </c>
      <c r="DI144" s="1488" t="s">
        <v>1790</v>
      </c>
      <c r="DJ144" s="1488" t="s">
        <v>1790</v>
      </c>
      <c r="DK144" s="1488" t="s">
        <v>1790</v>
      </c>
      <c r="DL144" s="1488" t="s">
        <v>1790</v>
      </c>
      <c r="DM144" s="1488" t="s">
        <v>1790</v>
      </c>
      <c r="DN144" s="1488" t="s">
        <v>1790</v>
      </c>
      <c r="DO144" s="1488" t="s">
        <v>1790</v>
      </c>
      <c r="DP144" s="1488" t="s">
        <v>1790</v>
      </c>
      <c r="DQ144" s="1488" t="s">
        <v>1790</v>
      </c>
      <c r="DR144" s="1488" t="s">
        <v>1790</v>
      </c>
      <c r="DS144" s="1488" t="s">
        <v>1790</v>
      </c>
      <c r="DT144" s="1233" t="s">
        <v>1790</v>
      </c>
      <c r="DU144" s="1233" t="s">
        <v>1790</v>
      </c>
      <c r="DV144" s="1233" t="s">
        <v>1790</v>
      </c>
      <c r="DW144" s="1233" t="s">
        <v>1790</v>
      </c>
      <c r="DX144" s="1233" t="s">
        <v>1790</v>
      </c>
      <c r="DY144" s="1233" t="s">
        <v>1790</v>
      </c>
    </row>
    <row r="145" spans="2:129" x14ac:dyDescent="0.25">
      <c r="B145" s="1740"/>
      <c r="C145" s="1485" t="s">
        <v>1596</v>
      </c>
      <c r="D145" s="1425" t="s">
        <v>1691</v>
      </c>
      <c r="E145" s="1267" t="s">
        <v>826</v>
      </c>
      <c r="F145" s="1424" t="s">
        <v>1790</v>
      </c>
      <c r="G145" s="1424" t="s">
        <v>1790</v>
      </c>
      <c r="H145" s="1425" t="s">
        <v>84</v>
      </c>
      <c r="I145" s="1460" t="s">
        <v>1790</v>
      </c>
      <c r="J145" s="1461" t="s">
        <v>1790</v>
      </c>
      <c r="K145" s="1461" t="s">
        <v>1790</v>
      </c>
      <c r="L145" s="1461" t="s">
        <v>1790</v>
      </c>
      <c r="M145" s="1461" t="s">
        <v>1790</v>
      </c>
      <c r="N145" s="1489" t="s">
        <v>1790</v>
      </c>
      <c r="O145" s="1489">
        <v>3.5000000000000003E-2</v>
      </c>
      <c r="P145" s="1489">
        <v>3.5000000000000003E-2</v>
      </c>
      <c r="Q145" s="1489">
        <v>3.5000000000000003E-2</v>
      </c>
      <c r="R145" s="1489">
        <v>3.5000000000000003E-2</v>
      </c>
      <c r="S145" s="1489">
        <v>3.5000000000000003E-2</v>
      </c>
      <c r="T145" s="1489">
        <v>3.5000000000000003E-2</v>
      </c>
      <c r="U145" s="1489">
        <v>3.5000000000000003E-2</v>
      </c>
      <c r="V145" s="1489">
        <v>3.5000000000000003E-2</v>
      </c>
      <c r="W145" s="1489">
        <v>3.5000000000000003E-2</v>
      </c>
      <c r="X145" s="1489">
        <v>3.5000000000000003E-2</v>
      </c>
      <c r="Y145" s="1489">
        <v>3.5000000000000003E-2</v>
      </c>
      <c r="Z145" s="1489">
        <v>3.5000000000000003E-2</v>
      </c>
      <c r="AA145" s="1489">
        <v>3.5000000000000003E-2</v>
      </c>
      <c r="AB145" s="1489">
        <v>3.5000000000000003E-2</v>
      </c>
      <c r="AC145" s="1489">
        <v>3.5000000000000003E-2</v>
      </c>
      <c r="AD145" s="1489">
        <v>3.5000000000000003E-2</v>
      </c>
      <c r="AE145" s="1489">
        <v>3.5000000000000003E-2</v>
      </c>
      <c r="AF145" s="1489">
        <v>3.5000000000000003E-2</v>
      </c>
      <c r="AG145" s="1489">
        <v>3.5000000000000003E-2</v>
      </c>
      <c r="AH145" s="1489">
        <v>3.5000000000000003E-2</v>
      </c>
      <c r="AI145" s="1489">
        <v>3.5000000000000003E-2</v>
      </c>
      <c r="AJ145" s="1489">
        <v>3.5000000000000003E-2</v>
      </c>
      <c r="AK145" s="1489">
        <v>3.5000000000000003E-2</v>
      </c>
      <c r="AL145" s="1489">
        <v>3.5000000000000003E-2</v>
      </c>
      <c r="AM145" s="1489">
        <v>3.5000000000000003E-2</v>
      </c>
      <c r="AN145" s="1489">
        <v>3.5000000000000003E-2</v>
      </c>
      <c r="AO145" s="1489">
        <v>3.5000000000000003E-2</v>
      </c>
      <c r="AP145" s="1489">
        <v>3.5000000000000003E-2</v>
      </c>
      <c r="AQ145" s="1489">
        <v>3.5000000000000003E-2</v>
      </c>
      <c r="AR145" s="1489">
        <v>3.5000000000000003E-2</v>
      </c>
      <c r="AS145" s="1489">
        <v>0.03</v>
      </c>
      <c r="AT145" s="1489">
        <v>0.03</v>
      </c>
      <c r="AU145" s="1489">
        <v>0.03</v>
      </c>
      <c r="AV145" s="1489">
        <v>0.03</v>
      </c>
      <c r="AW145" s="1489">
        <v>0.03</v>
      </c>
      <c r="AX145" s="1489">
        <v>0.03</v>
      </c>
      <c r="AY145" s="1489">
        <v>0.03</v>
      </c>
      <c r="AZ145" s="1489">
        <v>0.03</v>
      </c>
      <c r="BA145" s="1489">
        <v>0.03</v>
      </c>
      <c r="BB145" s="1489">
        <v>0.03</v>
      </c>
      <c r="BC145" s="1489">
        <v>0.03</v>
      </c>
      <c r="BD145" s="1489">
        <v>0.03</v>
      </c>
      <c r="BE145" s="1489">
        <v>0.03</v>
      </c>
      <c r="BF145" s="1489">
        <v>0.03</v>
      </c>
      <c r="BG145" s="1489">
        <v>0.03</v>
      </c>
      <c r="BH145" s="1489">
        <v>0.03</v>
      </c>
      <c r="BI145" s="1489">
        <v>0.03</v>
      </c>
      <c r="BJ145" s="1489">
        <v>0.03</v>
      </c>
      <c r="BK145" s="1489">
        <v>0.03</v>
      </c>
      <c r="BL145" s="1489">
        <v>0.03</v>
      </c>
      <c r="BM145" s="1489">
        <v>0.03</v>
      </c>
      <c r="BN145" s="1489">
        <v>0.03</v>
      </c>
      <c r="BO145" s="1489">
        <v>0.03</v>
      </c>
      <c r="BP145" s="1489">
        <v>0.03</v>
      </c>
      <c r="BQ145" s="1489">
        <v>0.03</v>
      </c>
      <c r="BR145" s="1489">
        <v>0.03</v>
      </c>
      <c r="BS145" s="1489">
        <v>0.03</v>
      </c>
      <c r="BT145" s="1489">
        <v>0.03</v>
      </c>
      <c r="BU145" s="1489">
        <v>0.03</v>
      </c>
      <c r="BV145" s="1489">
        <v>0.03</v>
      </c>
      <c r="BW145" s="1489">
        <v>0.03</v>
      </c>
      <c r="BX145" s="1489">
        <v>0.03</v>
      </c>
      <c r="BY145" s="1489">
        <v>0.03</v>
      </c>
      <c r="BZ145" s="1489">
        <v>0.03</v>
      </c>
      <c r="CA145" s="1489">
        <v>0.03</v>
      </c>
      <c r="CB145" s="1489">
        <v>0.03</v>
      </c>
      <c r="CC145" s="1489">
        <v>0.03</v>
      </c>
      <c r="CD145" s="1489">
        <v>0.03</v>
      </c>
      <c r="CE145" s="1489">
        <v>0.03</v>
      </c>
      <c r="CF145" s="1489">
        <v>0.03</v>
      </c>
      <c r="CG145" s="1489">
        <v>0.03</v>
      </c>
      <c r="CH145" s="1489">
        <v>0.03</v>
      </c>
      <c r="CI145" s="1489">
        <v>0.03</v>
      </c>
      <c r="CJ145" s="1489">
        <v>0.03</v>
      </c>
      <c r="CK145" s="1489">
        <v>0.03</v>
      </c>
      <c r="CL145" s="1489">
        <v>2.5000000000000001E-2</v>
      </c>
      <c r="CM145" s="1489">
        <v>2.5000000000000001E-2</v>
      </c>
      <c r="CN145" s="1489">
        <v>2.5000000000000001E-2</v>
      </c>
      <c r="CO145" s="1489">
        <v>2.5000000000000001E-2</v>
      </c>
      <c r="CP145" s="1490">
        <v>2.5000000000000001E-2</v>
      </c>
      <c r="CQ145" s="1488" t="s">
        <v>1790</v>
      </c>
      <c r="CR145" s="1488" t="s">
        <v>1790</v>
      </c>
      <c r="CS145" s="1488" t="s">
        <v>1790</v>
      </c>
      <c r="CT145" s="1488" t="s">
        <v>1790</v>
      </c>
      <c r="CU145" s="1488" t="s">
        <v>1790</v>
      </c>
      <c r="CV145" s="1488" t="s">
        <v>1790</v>
      </c>
      <c r="CW145" s="1488" t="s">
        <v>1790</v>
      </c>
      <c r="CX145" s="1488" t="s">
        <v>1790</v>
      </c>
      <c r="CY145" s="1488" t="s">
        <v>1790</v>
      </c>
      <c r="CZ145" s="1488" t="s">
        <v>1790</v>
      </c>
      <c r="DA145" s="1488" t="s">
        <v>1790</v>
      </c>
      <c r="DB145" s="1488" t="s">
        <v>1790</v>
      </c>
      <c r="DC145" s="1488" t="s">
        <v>1790</v>
      </c>
      <c r="DD145" s="1488" t="s">
        <v>1790</v>
      </c>
      <c r="DE145" s="1488" t="s">
        <v>1790</v>
      </c>
      <c r="DF145" s="1488" t="s">
        <v>1790</v>
      </c>
      <c r="DG145" s="1488" t="s">
        <v>1790</v>
      </c>
      <c r="DH145" s="1488" t="s">
        <v>1790</v>
      </c>
      <c r="DI145" s="1488" t="s">
        <v>1790</v>
      </c>
      <c r="DJ145" s="1488" t="s">
        <v>1790</v>
      </c>
      <c r="DK145" s="1488" t="s">
        <v>1790</v>
      </c>
      <c r="DL145" s="1488" t="s">
        <v>1790</v>
      </c>
      <c r="DM145" s="1488" t="s">
        <v>1790</v>
      </c>
      <c r="DN145" s="1488" t="s">
        <v>1790</v>
      </c>
      <c r="DO145" s="1488" t="s">
        <v>1790</v>
      </c>
      <c r="DP145" s="1488" t="s">
        <v>1790</v>
      </c>
      <c r="DQ145" s="1488" t="s">
        <v>1790</v>
      </c>
      <c r="DR145" s="1488" t="s">
        <v>1790</v>
      </c>
      <c r="DS145" s="1488" t="s">
        <v>1790</v>
      </c>
      <c r="DT145" s="1233" t="s">
        <v>1790</v>
      </c>
      <c r="DU145" s="1233" t="s">
        <v>1790</v>
      </c>
      <c r="DV145" s="1233" t="s">
        <v>1790</v>
      </c>
      <c r="DW145" s="1233" t="s">
        <v>1790</v>
      </c>
      <c r="DX145" s="1233" t="s">
        <v>1790</v>
      </c>
      <c r="DY145" s="1233" t="s">
        <v>1790</v>
      </c>
    </row>
    <row r="146" spans="2:129" x14ac:dyDescent="0.25">
      <c r="B146" s="1740"/>
      <c r="C146" s="1485" t="s">
        <v>1596</v>
      </c>
      <c r="D146" s="1425" t="s">
        <v>1691</v>
      </c>
      <c r="E146" s="1267" t="s">
        <v>809</v>
      </c>
      <c r="F146" s="1424" t="s">
        <v>1790</v>
      </c>
      <c r="G146" s="1424" t="s">
        <v>1790</v>
      </c>
      <c r="H146" s="1425" t="s">
        <v>84</v>
      </c>
      <c r="I146" s="1460" t="s">
        <v>1790</v>
      </c>
      <c r="J146" s="1461" t="s">
        <v>1790</v>
      </c>
      <c r="K146" s="1461" t="s">
        <v>1790</v>
      </c>
      <c r="L146" s="1461" t="s">
        <v>1790</v>
      </c>
      <c r="M146" s="1461" t="s">
        <v>1790</v>
      </c>
      <c r="N146" s="1489" t="s">
        <v>1790</v>
      </c>
      <c r="O146" s="1489">
        <v>0.96618357487922713</v>
      </c>
      <c r="P146" s="1489">
        <v>0.93351070036640305</v>
      </c>
      <c r="Q146" s="1489">
        <v>0.90194270566802237</v>
      </c>
      <c r="R146" s="1489">
        <v>0.87144222769857238</v>
      </c>
      <c r="S146" s="1489">
        <v>0.84197316685852408</v>
      </c>
      <c r="T146" s="1489">
        <v>0.81350064430775282</v>
      </c>
      <c r="U146" s="1489">
        <v>0.78599096068381924</v>
      </c>
      <c r="V146" s="1489">
        <v>0.75941155621625056</v>
      </c>
      <c r="W146" s="1489">
        <v>0.73373097218961414</v>
      </c>
      <c r="X146" s="1489">
        <v>0.70891881370977217</v>
      </c>
      <c r="Y146" s="1489">
        <v>0.68494571372924851</v>
      </c>
      <c r="Z146" s="1489">
        <v>0.66178329828912907</v>
      </c>
      <c r="AA146" s="1489">
        <v>0.63940415293635666</v>
      </c>
      <c r="AB146" s="1489">
        <v>0.61778179027667313</v>
      </c>
      <c r="AC146" s="1489">
        <v>0.59689061862480497</v>
      </c>
      <c r="AD146" s="1489">
        <v>0.57670591171478747</v>
      </c>
      <c r="AE146" s="1489">
        <v>0.55720377943457733</v>
      </c>
      <c r="AF146" s="1489">
        <v>0.53836113955031628</v>
      </c>
      <c r="AG146" s="1489">
        <v>0.520155690386779</v>
      </c>
      <c r="AH146" s="1489">
        <v>0.50256588443167061</v>
      </c>
      <c r="AI146" s="1489">
        <v>0.48557090283253201</v>
      </c>
      <c r="AJ146" s="1489">
        <v>0.46915063075606961</v>
      </c>
      <c r="AK146" s="1489">
        <v>0.45328563358074364</v>
      </c>
      <c r="AL146" s="1489">
        <v>0.43795713389443836</v>
      </c>
      <c r="AM146" s="1489">
        <v>0.42314698926998878</v>
      </c>
      <c r="AN146" s="1489">
        <v>0.40883767079225974</v>
      </c>
      <c r="AO146" s="1489">
        <v>0.39501224231136212</v>
      </c>
      <c r="AP146" s="1489">
        <v>0.38165434039745133</v>
      </c>
      <c r="AQ146" s="1489">
        <v>0.36874815497338298</v>
      </c>
      <c r="AR146" s="1489">
        <v>0.35627841060230242</v>
      </c>
      <c r="AS146" s="1489">
        <v>0.3459013695167984</v>
      </c>
      <c r="AT146" s="1489">
        <v>0.33582657234640623</v>
      </c>
      <c r="AU146" s="1489">
        <v>0.32604521587029728</v>
      </c>
      <c r="AV146" s="1489">
        <v>0.31654875327213333</v>
      </c>
      <c r="AW146" s="1489">
        <v>0.30732888667197411</v>
      </c>
      <c r="AX146" s="1489">
        <v>0.29837755987570302</v>
      </c>
      <c r="AY146" s="1489">
        <v>0.28968695133563405</v>
      </c>
      <c r="AZ146" s="1489">
        <v>0.28124946731614947</v>
      </c>
      <c r="BA146" s="1489">
        <v>0.27305773525839755</v>
      </c>
      <c r="BB146" s="1489">
        <v>0.26510459733825009</v>
      </c>
      <c r="BC146" s="1489">
        <v>0.25738310421189325</v>
      </c>
      <c r="BD146" s="1489">
        <v>0.24988650894358566</v>
      </c>
      <c r="BE146" s="1489">
        <v>0.24260826111027742</v>
      </c>
      <c r="BF146" s="1489">
        <v>0.23554200107793916</v>
      </c>
      <c r="BG146" s="1489">
        <v>0.22868155444460117</v>
      </c>
      <c r="BH146" s="1489">
        <v>0.22202092664524387</v>
      </c>
      <c r="BI146" s="1489">
        <v>0.215554297713829</v>
      </c>
      <c r="BJ146" s="1489">
        <v>0.20927601719789227</v>
      </c>
      <c r="BK146" s="1489">
        <v>0.20318059922125464</v>
      </c>
      <c r="BL146" s="1489">
        <v>0.19726271769053846</v>
      </c>
      <c r="BM146" s="1489">
        <v>0.19151720164129948</v>
      </c>
      <c r="BN146" s="1489">
        <v>0.18593903071970824</v>
      </c>
      <c r="BO146" s="1489">
        <v>0.18052333079583327</v>
      </c>
      <c r="BP146" s="1489">
        <v>0.17526536970469248</v>
      </c>
      <c r="BQ146" s="1489">
        <v>0.17016055311135189</v>
      </c>
      <c r="BR146" s="1489">
        <v>0.16520442049645817</v>
      </c>
      <c r="BS146" s="1489">
        <v>0.16039264125869726</v>
      </c>
      <c r="BT146" s="1489">
        <v>0.15572101093077401</v>
      </c>
      <c r="BU146" s="1489">
        <v>0.15118544750560586</v>
      </c>
      <c r="BV146" s="1489">
        <v>0.14678198786952024</v>
      </c>
      <c r="BW146" s="1489">
        <v>0.14250678433934003</v>
      </c>
      <c r="BX146" s="1489">
        <v>0.13835610130033013</v>
      </c>
      <c r="BY146" s="1489">
        <v>0.13432631194206807</v>
      </c>
      <c r="BZ146" s="1489">
        <v>0.13041389508938647</v>
      </c>
      <c r="CA146" s="1489">
        <v>0.12661543212561796</v>
      </c>
      <c r="CB146" s="1489">
        <v>0.12292760400545433</v>
      </c>
      <c r="CC146" s="1489">
        <v>0.11934718835481004</v>
      </c>
      <c r="CD146" s="1489">
        <v>0.11587105665515537</v>
      </c>
      <c r="CE146" s="1489">
        <v>0.11249617150985959</v>
      </c>
      <c r="CF146" s="1489">
        <v>0.10921958399015494</v>
      </c>
      <c r="CG146" s="1489">
        <v>0.10603843105840287</v>
      </c>
      <c r="CH146" s="1489">
        <v>0.10294993306641054</v>
      </c>
      <c r="CI146" s="1489">
        <v>9.9951391326612168E-2</v>
      </c>
      <c r="CJ146" s="1489">
        <v>9.7040185753992411E-2</v>
      </c>
      <c r="CK146" s="1489">
        <v>9.4213772576691654E-2</v>
      </c>
      <c r="CL146" s="1489">
        <v>9.1915875684577236E-2</v>
      </c>
      <c r="CM146" s="1489">
        <v>8.9674025058124135E-2</v>
      </c>
      <c r="CN146" s="1489">
        <v>8.7486853715243049E-2</v>
      </c>
      <c r="CO146" s="1489">
        <v>8.5353028014871282E-2</v>
      </c>
      <c r="CP146" s="1490">
        <v>8.3271246843776875E-2</v>
      </c>
      <c r="CQ146" s="1488" t="s">
        <v>1790</v>
      </c>
      <c r="CR146" s="1488" t="s">
        <v>1790</v>
      </c>
      <c r="CS146" s="1488" t="s">
        <v>1790</v>
      </c>
      <c r="CT146" s="1488" t="s">
        <v>1790</v>
      </c>
      <c r="CU146" s="1488" t="s">
        <v>1790</v>
      </c>
      <c r="CV146" s="1488" t="s">
        <v>1790</v>
      </c>
      <c r="CW146" s="1488" t="s">
        <v>1790</v>
      </c>
      <c r="CX146" s="1488" t="s">
        <v>1790</v>
      </c>
      <c r="CY146" s="1488" t="s">
        <v>1790</v>
      </c>
      <c r="CZ146" s="1488" t="s">
        <v>1790</v>
      </c>
      <c r="DA146" s="1488" t="s">
        <v>1790</v>
      </c>
      <c r="DB146" s="1488" t="s">
        <v>1790</v>
      </c>
      <c r="DC146" s="1488" t="s">
        <v>1790</v>
      </c>
      <c r="DD146" s="1488" t="s">
        <v>1790</v>
      </c>
      <c r="DE146" s="1488" t="s">
        <v>1790</v>
      </c>
      <c r="DF146" s="1488" t="s">
        <v>1790</v>
      </c>
      <c r="DG146" s="1488" t="s">
        <v>1790</v>
      </c>
      <c r="DH146" s="1488" t="s">
        <v>1790</v>
      </c>
      <c r="DI146" s="1488" t="s">
        <v>1790</v>
      </c>
      <c r="DJ146" s="1488" t="s">
        <v>1790</v>
      </c>
      <c r="DK146" s="1488" t="s">
        <v>1790</v>
      </c>
      <c r="DL146" s="1488" t="s">
        <v>1790</v>
      </c>
      <c r="DM146" s="1488" t="s">
        <v>1790</v>
      </c>
      <c r="DN146" s="1488" t="s">
        <v>1790</v>
      </c>
      <c r="DO146" s="1488" t="s">
        <v>1790</v>
      </c>
      <c r="DP146" s="1488" t="s">
        <v>1790</v>
      </c>
      <c r="DQ146" s="1488" t="s">
        <v>1790</v>
      </c>
      <c r="DR146" s="1488" t="s">
        <v>1790</v>
      </c>
      <c r="DS146" s="1488" t="s">
        <v>1790</v>
      </c>
      <c r="DT146" s="1233" t="s">
        <v>1790</v>
      </c>
      <c r="DU146" s="1233" t="s">
        <v>1790</v>
      </c>
      <c r="DV146" s="1233" t="s">
        <v>1790</v>
      </c>
      <c r="DW146" s="1233" t="s">
        <v>1790</v>
      </c>
      <c r="DX146" s="1233" t="s">
        <v>1790</v>
      </c>
      <c r="DY146" s="1233" t="s">
        <v>1790</v>
      </c>
    </row>
    <row r="147" spans="2:129" x14ac:dyDescent="0.25">
      <c r="B147" s="1740"/>
      <c r="C147" s="1485" t="s">
        <v>1596</v>
      </c>
      <c r="D147" s="1425" t="s">
        <v>1691</v>
      </c>
      <c r="E147" s="1267" t="s">
        <v>810</v>
      </c>
      <c r="F147" s="1424" t="s">
        <v>811</v>
      </c>
      <c r="G147" s="1424" t="s">
        <v>1790</v>
      </c>
      <c r="H147" s="1425" t="s">
        <v>812</v>
      </c>
      <c r="I147" s="1460" t="s">
        <v>1790</v>
      </c>
      <c r="J147" s="1461" t="s">
        <v>1790</v>
      </c>
      <c r="K147" s="1461" t="s">
        <v>1790</v>
      </c>
      <c r="L147" s="1461" t="s">
        <v>1790</v>
      </c>
      <c r="M147" s="1461" t="s">
        <v>1790</v>
      </c>
      <c r="N147" s="1489" t="s">
        <v>1790</v>
      </c>
      <c r="O147" s="1489" t="s">
        <v>1790</v>
      </c>
      <c r="P147" s="1489" t="s">
        <v>1790</v>
      </c>
      <c r="Q147" s="1489" t="s">
        <v>1790</v>
      </c>
      <c r="R147" s="1489" t="s">
        <v>1790</v>
      </c>
      <c r="S147" s="1489" t="s">
        <v>1790</v>
      </c>
      <c r="T147" s="1489" t="s">
        <v>1790</v>
      </c>
      <c r="U147" s="1489" t="s">
        <v>1790</v>
      </c>
      <c r="V147" s="1489" t="s">
        <v>1790</v>
      </c>
      <c r="W147" s="1489" t="s">
        <v>1790</v>
      </c>
      <c r="X147" s="1489" t="s">
        <v>1790</v>
      </c>
      <c r="Y147" s="1489" t="s">
        <v>1790</v>
      </c>
      <c r="Z147" s="1489" t="s">
        <v>1790</v>
      </c>
      <c r="AA147" s="1489" t="s">
        <v>1790</v>
      </c>
      <c r="AB147" s="1489" t="s">
        <v>1790</v>
      </c>
      <c r="AC147" s="1489" t="s">
        <v>1790</v>
      </c>
      <c r="AD147" s="1489" t="s">
        <v>1790</v>
      </c>
      <c r="AE147" s="1489" t="s">
        <v>1790</v>
      </c>
      <c r="AF147" s="1489" t="s">
        <v>1790</v>
      </c>
      <c r="AG147" s="1489" t="s">
        <v>1790</v>
      </c>
      <c r="AH147" s="1489" t="s">
        <v>1790</v>
      </c>
      <c r="AI147" s="1489" t="s">
        <v>1790</v>
      </c>
      <c r="AJ147" s="1489" t="s">
        <v>1790</v>
      </c>
      <c r="AK147" s="1489" t="s">
        <v>1790</v>
      </c>
      <c r="AL147" s="1489" t="s">
        <v>1790</v>
      </c>
      <c r="AM147" s="1489" t="s">
        <v>1790</v>
      </c>
      <c r="AN147" s="1489" t="s">
        <v>1790</v>
      </c>
      <c r="AO147" s="1489" t="s">
        <v>1790</v>
      </c>
      <c r="AP147" s="1489" t="s">
        <v>1790</v>
      </c>
      <c r="AQ147" s="1489" t="s">
        <v>1790</v>
      </c>
      <c r="AR147" s="1489" t="s">
        <v>1790</v>
      </c>
      <c r="AS147" s="1489" t="s">
        <v>1790</v>
      </c>
      <c r="AT147" s="1489" t="s">
        <v>1790</v>
      </c>
      <c r="AU147" s="1489" t="s">
        <v>1790</v>
      </c>
      <c r="AV147" s="1489" t="s">
        <v>1790</v>
      </c>
      <c r="AW147" s="1489" t="s">
        <v>1790</v>
      </c>
      <c r="AX147" s="1489" t="s">
        <v>1790</v>
      </c>
      <c r="AY147" s="1489" t="s">
        <v>1790</v>
      </c>
      <c r="AZ147" s="1489" t="s">
        <v>1790</v>
      </c>
      <c r="BA147" s="1489" t="s">
        <v>1790</v>
      </c>
      <c r="BB147" s="1489" t="s">
        <v>1790</v>
      </c>
      <c r="BC147" s="1489" t="s">
        <v>1790</v>
      </c>
      <c r="BD147" s="1489" t="s">
        <v>1790</v>
      </c>
      <c r="BE147" s="1489" t="s">
        <v>1790</v>
      </c>
      <c r="BF147" s="1489" t="s">
        <v>1790</v>
      </c>
      <c r="BG147" s="1489" t="s">
        <v>1790</v>
      </c>
      <c r="BH147" s="1489" t="s">
        <v>1790</v>
      </c>
      <c r="BI147" s="1489" t="s">
        <v>1790</v>
      </c>
      <c r="BJ147" s="1489" t="s">
        <v>1790</v>
      </c>
      <c r="BK147" s="1489" t="s">
        <v>1790</v>
      </c>
      <c r="BL147" s="1489" t="s">
        <v>1790</v>
      </c>
      <c r="BM147" s="1489" t="s">
        <v>1790</v>
      </c>
      <c r="BN147" s="1489" t="s">
        <v>1790</v>
      </c>
      <c r="BO147" s="1489" t="s">
        <v>1790</v>
      </c>
      <c r="BP147" s="1489" t="s">
        <v>1790</v>
      </c>
      <c r="BQ147" s="1489" t="s">
        <v>1790</v>
      </c>
      <c r="BR147" s="1489" t="s">
        <v>1790</v>
      </c>
      <c r="BS147" s="1489" t="s">
        <v>1790</v>
      </c>
      <c r="BT147" s="1489" t="s">
        <v>1790</v>
      </c>
      <c r="BU147" s="1489" t="s">
        <v>1790</v>
      </c>
      <c r="BV147" s="1489" t="s">
        <v>1790</v>
      </c>
      <c r="BW147" s="1489" t="s">
        <v>1790</v>
      </c>
      <c r="BX147" s="1489" t="s">
        <v>1790</v>
      </c>
      <c r="BY147" s="1489" t="s">
        <v>1790</v>
      </c>
      <c r="BZ147" s="1489" t="s">
        <v>1790</v>
      </c>
      <c r="CA147" s="1489" t="s">
        <v>1790</v>
      </c>
      <c r="CB147" s="1489" t="s">
        <v>1790</v>
      </c>
      <c r="CC147" s="1489" t="s">
        <v>1790</v>
      </c>
      <c r="CD147" s="1489" t="s">
        <v>1790</v>
      </c>
      <c r="CE147" s="1489" t="s">
        <v>1790</v>
      </c>
      <c r="CF147" s="1489" t="s">
        <v>1790</v>
      </c>
      <c r="CG147" s="1489" t="s">
        <v>1790</v>
      </c>
      <c r="CH147" s="1489" t="s">
        <v>1790</v>
      </c>
      <c r="CI147" s="1489" t="s">
        <v>1790</v>
      </c>
      <c r="CJ147" s="1489" t="s">
        <v>1790</v>
      </c>
      <c r="CK147" s="1489" t="s">
        <v>1790</v>
      </c>
      <c r="CL147" s="1489" t="s">
        <v>1790</v>
      </c>
      <c r="CM147" s="1489" t="s">
        <v>1790</v>
      </c>
      <c r="CN147" s="1489" t="s">
        <v>1790</v>
      </c>
      <c r="CO147" s="1489" t="s">
        <v>1790</v>
      </c>
      <c r="CP147" s="1490" t="s">
        <v>1790</v>
      </c>
      <c r="CQ147" s="1488" t="s">
        <v>1790</v>
      </c>
      <c r="CR147" s="1488" t="s">
        <v>1790</v>
      </c>
      <c r="CS147" s="1488" t="s">
        <v>1790</v>
      </c>
      <c r="CT147" s="1488" t="s">
        <v>1790</v>
      </c>
      <c r="CU147" s="1488" t="s">
        <v>1790</v>
      </c>
      <c r="CV147" s="1488" t="s">
        <v>1790</v>
      </c>
      <c r="CW147" s="1488" t="s">
        <v>1790</v>
      </c>
      <c r="CX147" s="1488" t="s">
        <v>1790</v>
      </c>
      <c r="CY147" s="1488" t="s">
        <v>1790</v>
      </c>
      <c r="CZ147" s="1488" t="s">
        <v>1790</v>
      </c>
      <c r="DA147" s="1488" t="s">
        <v>1790</v>
      </c>
      <c r="DB147" s="1488" t="s">
        <v>1790</v>
      </c>
      <c r="DC147" s="1488" t="s">
        <v>1790</v>
      </c>
      <c r="DD147" s="1488" t="s">
        <v>1790</v>
      </c>
      <c r="DE147" s="1488" t="s">
        <v>1790</v>
      </c>
      <c r="DF147" s="1488" t="s">
        <v>1790</v>
      </c>
      <c r="DG147" s="1488" t="s">
        <v>1790</v>
      </c>
      <c r="DH147" s="1488" t="s">
        <v>1790</v>
      </c>
      <c r="DI147" s="1488" t="s">
        <v>1790</v>
      </c>
      <c r="DJ147" s="1488" t="s">
        <v>1790</v>
      </c>
      <c r="DK147" s="1488" t="s">
        <v>1790</v>
      </c>
      <c r="DL147" s="1488" t="s">
        <v>1790</v>
      </c>
      <c r="DM147" s="1488" t="s">
        <v>1790</v>
      </c>
      <c r="DN147" s="1488" t="s">
        <v>1790</v>
      </c>
      <c r="DO147" s="1488" t="s">
        <v>1790</v>
      </c>
      <c r="DP147" s="1488" t="s">
        <v>1790</v>
      </c>
      <c r="DQ147" s="1488" t="s">
        <v>1790</v>
      </c>
      <c r="DR147" s="1488" t="s">
        <v>1790</v>
      </c>
      <c r="DS147" s="1488" t="s">
        <v>1790</v>
      </c>
      <c r="DT147" s="1233" t="s">
        <v>1790</v>
      </c>
      <c r="DU147" s="1233" t="s">
        <v>1790</v>
      </c>
      <c r="DV147" s="1233" t="s">
        <v>1790</v>
      </c>
      <c r="DW147" s="1233" t="s">
        <v>1790</v>
      </c>
      <c r="DX147" s="1233" t="s">
        <v>1790</v>
      </c>
      <c r="DY147" s="1233" t="s">
        <v>1790</v>
      </c>
    </row>
    <row r="148" spans="2:129" x14ac:dyDescent="0.25">
      <c r="B148" s="1740"/>
      <c r="C148" s="1485" t="s">
        <v>1596</v>
      </c>
      <c r="D148" s="1425" t="s">
        <v>1691</v>
      </c>
      <c r="E148" s="1267" t="s">
        <v>810</v>
      </c>
      <c r="F148" s="1424" t="s">
        <v>813</v>
      </c>
      <c r="G148" s="1424" t="s">
        <v>1790</v>
      </c>
      <c r="H148" s="1425" t="s">
        <v>812</v>
      </c>
      <c r="I148" s="1460" t="s">
        <v>1790</v>
      </c>
      <c r="J148" s="1461" t="s">
        <v>1790</v>
      </c>
      <c r="K148" s="1461" t="s">
        <v>1790</v>
      </c>
      <c r="L148" s="1461" t="s">
        <v>1790</v>
      </c>
      <c r="M148" s="1461" t="s">
        <v>1790</v>
      </c>
      <c r="N148" s="1489" t="s">
        <v>1790</v>
      </c>
      <c r="O148" s="1489" t="s">
        <v>1790</v>
      </c>
      <c r="P148" s="1489" t="s">
        <v>1790</v>
      </c>
      <c r="Q148" s="1489" t="s">
        <v>1790</v>
      </c>
      <c r="R148" s="1489" t="s">
        <v>1790</v>
      </c>
      <c r="S148" s="1489" t="s">
        <v>1790</v>
      </c>
      <c r="T148" s="1489" t="s">
        <v>1790</v>
      </c>
      <c r="U148" s="1489" t="s">
        <v>1790</v>
      </c>
      <c r="V148" s="1489" t="s">
        <v>1790</v>
      </c>
      <c r="W148" s="1489" t="s">
        <v>1790</v>
      </c>
      <c r="X148" s="1489" t="s">
        <v>1790</v>
      </c>
      <c r="Y148" s="1489" t="s">
        <v>1790</v>
      </c>
      <c r="Z148" s="1489" t="s">
        <v>1790</v>
      </c>
      <c r="AA148" s="1489" t="s">
        <v>1790</v>
      </c>
      <c r="AB148" s="1489" t="s">
        <v>1790</v>
      </c>
      <c r="AC148" s="1489" t="s">
        <v>1790</v>
      </c>
      <c r="AD148" s="1489" t="s">
        <v>1790</v>
      </c>
      <c r="AE148" s="1489" t="s">
        <v>1790</v>
      </c>
      <c r="AF148" s="1489" t="s">
        <v>1790</v>
      </c>
      <c r="AG148" s="1489" t="s">
        <v>1790</v>
      </c>
      <c r="AH148" s="1489" t="s">
        <v>1790</v>
      </c>
      <c r="AI148" s="1489" t="s">
        <v>1790</v>
      </c>
      <c r="AJ148" s="1489" t="s">
        <v>1790</v>
      </c>
      <c r="AK148" s="1489" t="s">
        <v>1790</v>
      </c>
      <c r="AL148" s="1489" t="s">
        <v>1790</v>
      </c>
      <c r="AM148" s="1489" t="s">
        <v>1790</v>
      </c>
      <c r="AN148" s="1489" t="s">
        <v>1790</v>
      </c>
      <c r="AO148" s="1489" t="s">
        <v>1790</v>
      </c>
      <c r="AP148" s="1489" t="s">
        <v>1790</v>
      </c>
      <c r="AQ148" s="1489" t="s">
        <v>1790</v>
      </c>
      <c r="AR148" s="1489" t="s">
        <v>1790</v>
      </c>
      <c r="AS148" s="1489" t="s">
        <v>1790</v>
      </c>
      <c r="AT148" s="1489" t="s">
        <v>1790</v>
      </c>
      <c r="AU148" s="1489" t="s">
        <v>1790</v>
      </c>
      <c r="AV148" s="1489" t="s">
        <v>1790</v>
      </c>
      <c r="AW148" s="1489" t="s">
        <v>1790</v>
      </c>
      <c r="AX148" s="1489" t="s">
        <v>1790</v>
      </c>
      <c r="AY148" s="1489" t="s">
        <v>1790</v>
      </c>
      <c r="AZ148" s="1489" t="s">
        <v>1790</v>
      </c>
      <c r="BA148" s="1489" t="s">
        <v>1790</v>
      </c>
      <c r="BB148" s="1489" t="s">
        <v>1790</v>
      </c>
      <c r="BC148" s="1489" t="s">
        <v>1790</v>
      </c>
      <c r="BD148" s="1489" t="s">
        <v>1790</v>
      </c>
      <c r="BE148" s="1489" t="s">
        <v>1790</v>
      </c>
      <c r="BF148" s="1489" t="s">
        <v>1790</v>
      </c>
      <c r="BG148" s="1489" t="s">
        <v>1790</v>
      </c>
      <c r="BH148" s="1489" t="s">
        <v>1790</v>
      </c>
      <c r="BI148" s="1489" t="s">
        <v>1790</v>
      </c>
      <c r="BJ148" s="1489" t="s">
        <v>1790</v>
      </c>
      <c r="BK148" s="1489" t="s">
        <v>1790</v>
      </c>
      <c r="BL148" s="1489" t="s">
        <v>1790</v>
      </c>
      <c r="BM148" s="1489" t="s">
        <v>1790</v>
      </c>
      <c r="BN148" s="1489" t="s">
        <v>1790</v>
      </c>
      <c r="BO148" s="1489" t="s">
        <v>1790</v>
      </c>
      <c r="BP148" s="1489" t="s">
        <v>1790</v>
      </c>
      <c r="BQ148" s="1489" t="s">
        <v>1790</v>
      </c>
      <c r="BR148" s="1489" t="s">
        <v>1790</v>
      </c>
      <c r="BS148" s="1489" t="s">
        <v>1790</v>
      </c>
      <c r="BT148" s="1489" t="s">
        <v>1790</v>
      </c>
      <c r="BU148" s="1489" t="s">
        <v>1790</v>
      </c>
      <c r="BV148" s="1489" t="s">
        <v>1790</v>
      </c>
      <c r="BW148" s="1489" t="s">
        <v>1790</v>
      </c>
      <c r="BX148" s="1489" t="s">
        <v>1790</v>
      </c>
      <c r="BY148" s="1489" t="s">
        <v>1790</v>
      </c>
      <c r="BZ148" s="1489" t="s">
        <v>1790</v>
      </c>
      <c r="CA148" s="1489" t="s">
        <v>1790</v>
      </c>
      <c r="CB148" s="1489" t="s">
        <v>1790</v>
      </c>
      <c r="CC148" s="1489" t="s">
        <v>1790</v>
      </c>
      <c r="CD148" s="1489" t="s">
        <v>1790</v>
      </c>
      <c r="CE148" s="1489" t="s">
        <v>1790</v>
      </c>
      <c r="CF148" s="1489" t="s">
        <v>1790</v>
      </c>
      <c r="CG148" s="1489" t="s">
        <v>1790</v>
      </c>
      <c r="CH148" s="1489" t="s">
        <v>1790</v>
      </c>
      <c r="CI148" s="1489" t="s">
        <v>1790</v>
      </c>
      <c r="CJ148" s="1489" t="s">
        <v>1790</v>
      </c>
      <c r="CK148" s="1489" t="s">
        <v>1790</v>
      </c>
      <c r="CL148" s="1489" t="s">
        <v>1790</v>
      </c>
      <c r="CM148" s="1489" t="s">
        <v>1790</v>
      </c>
      <c r="CN148" s="1489" t="s">
        <v>1790</v>
      </c>
      <c r="CO148" s="1489" t="s">
        <v>1790</v>
      </c>
      <c r="CP148" s="1490" t="s">
        <v>1790</v>
      </c>
      <c r="CQ148" s="1488" t="s">
        <v>1790</v>
      </c>
      <c r="CR148" s="1488" t="s">
        <v>1790</v>
      </c>
      <c r="CS148" s="1488" t="s">
        <v>1790</v>
      </c>
      <c r="CT148" s="1488" t="s">
        <v>1790</v>
      </c>
      <c r="CU148" s="1488" t="s">
        <v>1790</v>
      </c>
      <c r="CV148" s="1488" t="s">
        <v>1790</v>
      </c>
      <c r="CW148" s="1488" t="s">
        <v>1790</v>
      </c>
      <c r="CX148" s="1488" t="s">
        <v>1790</v>
      </c>
      <c r="CY148" s="1488" t="s">
        <v>1790</v>
      </c>
      <c r="CZ148" s="1488" t="s">
        <v>1790</v>
      </c>
      <c r="DA148" s="1488" t="s">
        <v>1790</v>
      </c>
      <c r="DB148" s="1488" t="s">
        <v>1790</v>
      </c>
      <c r="DC148" s="1488" t="s">
        <v>1790</v>
      </c>
      <c r="DD148" s="1488" t="s">
        <v>1790</v>
      </c>
      <c r="DE148" s="1488" t="s">
        <v>1790</v>
      </c>
      <c r="DF148" s="1488" t="s">
        <v>1790</v>
      </c>
      <c r="DG148" s="1488" t="s">
        <v>1790</v>
      </c>
      <c r="DH148" s="1488" t="s">
        <v>1790</v>
      </c>
      <c r="DI148" s="1488" t="s">
        <v>1790</v>
      </c>
      <c r="DJ148" s="1488" t="s">
        <v>1790</v>
      </c>
      <c r="DK148" s="1488" t="s">
        <v>1790</v>
      </c>
      <c r="DL148" s="1488" t="s">
        <v>1790</v>
      </c>
      <c r="DM148" s="1488" t="s">
        <v>1790</v>
      </c>
      <c r="DN148" s="1488" t="s">
        <v>1790</v>
      </c>
      <c r="DO148" s="1488" t="s">
        <v>1790</v>
      </c>
      <c r="DP148" s="1488" t="s">
        <v>1790</v>
      </c>
      <c r="DQ148" s="1488" t="s">
        <v>1790</v>
      </c>
      <c r="DR148" s="1488" t="s">
        <v>1790</v>
      </c>
      <c r="DS148" s="1488" t="s">
        <v>1790</v>
      </c>
      <c r="DT148" s="1233" t="s">
        <v>1790</v>
      </c>
      <c r="DU148" s="1233" t="s">
        <v>1790</v>
      </c>
      <c r="DV148" s="1233" t="s">
        <v>1790</v>
      </c>
      <c r="DW148" s="1233" t="s">
        <v>1790</v>
      </c>
      <c r="DX148" s="1233" t="s">
        <v>1790</v>
      </c>
      <c r="DY148" s="1233" t="s">
        <v>1790</v>
      </c>
    </row>
    <row r="149" spans="2:129" ht="14.4" thickBot="1" x14ac:dyDescent="0.3">
      <c r="B149" s="1740"/>
      <c r="C149" s="1485" t="s">
        <v>1596</v>
      </c>
      <c r="D149" s="1425" t="s">
        <v>1691</v>
      </c>
      <c r="E149" s="1267" t="s">
        <v>814</v>
      </c>
      <c r="F149" s="1424" t="s">
        <v>1790</v>
      </c>
      <c r="G149" s="1424" t="s">
        <v>1790</v>
      </c>
      <c r="H149" s="1425" t="s">
        <v>84</v>
      </c>
      <c r="I149" s="1460" t="s">
        <v>1790</v>
      </c>
      <c r="J149" s="1461" t="s">
        <v>1790</v>
      </c>
      <c r="K149" s="1461" t="s">
        <v>1790</v>
      </c>
      <c r="L149" s="1461" t="s">
        <v>1790</v>
      </c>
      <c r="M149" s="1461" t="s">
        <v>1790</v>
      </c>
      <c r="N149" s="1489" t="s">
        <v>1790</v>
      </c>
      <c r="O149" s="1489">
        <v>0.340086636704237</v>
      </c>
      <c r="P149" s="1489">
        <v>0.35429374053083518</v>
      </c>
      <c r="Q149" s="1489">
        <v>0.36525685025737831</v>
      </c>
      <c r="R149" s="1489">
        <v>0.37338550158913669</v>
      </c>
      <c r="S149" s="1489">
        <v>0.37904110888635961</v>
      </c>
      <c r="T149" s="1489">
        <v>0.38254667502659895</v>
      </c>
      <c r="U149" s="1489">
        <v>0.38418851613420191</v>
      </c>
      <c r="V149" s="1489">
        <v>0.38421647777134971</v>
      </c>
      <c r="W149" s="1489">
        <v>0.3828552869396315</v>
      </c>
      <c r="X149" s="1489">
        <v>0.38030068555387675</v>
      </c>
      <c r="Y149" s="1489">
        <v>0.3767266783823931</v>
      </c>
      <c r="Z149" s="1489">
        <v>0.37228880643280449</v>
      </c>
      <c r="AA149" s="1489">
        <v>0.36712047750517096</v>
      </c>
      <c r="AB149" s="1489">
        <v>0.36134302048563482</v>
      </c>
      <c r="AC149" s="1489">
        <v>0.35506030925478305</v>
      </c>
      <c r="AD149" s="1489">
        <v>0.34836665914125681</v>
      </c>
      <c r="AE149" s="1489">
        <v>0.34134167456112108</v>
      </c>
      <c r="AF149" s="1489">
        <v>0.33405525653655582</v>
      </c>
      <c r="AG149" s="1489">
        <v>0.32657178448620167</v>
      </c>
      <c r="AH149" s="1489">
        <v>0.31894514512038935</v>
      </c>
      <c r="AI149" s="1489">
        <v>0.31122193543487675</v>
      </c>
      <c r="AJ149" s="1489">
        <v>0.30344415248505463</v>
      </c>
      <c r="AK149" s="1489">
        <v>0.29564573132202071</v>
      </c>
      <c r="AL149" s="1489">
        <v>0.28785900281055982</v>
      </c>
      <c r="AM149" s="1489">
        <v>0.28011020421754251</v>
      </c>
      <c r="AN149" s="1489">
        <v>0.27224982994832975</v>
      </c>
      <c r="AO149" s="1489">
        <v>0.26448165170271748</v>
      </c>
      <c r="AP149" s="1489">
        <v>0.25682044174896806</v>
      </c>
      <c r="AQ149" s="1489">
        <v>0.2492791911545045</v>
      </c>
      <c r="AR149" s="1489">
        <v>0.24186924538217228</v>
      </c>
      <c r="AS149" s="1489">
        <v>0.2357385441319822</v>
      </c>
      <c r="AT149" s="1489">
        <v>0.22969227947581319</v>
      </c>
      <c r="AU149" s="1489">
        <v>0.22373679603105973</v>
      </c>
      <c r="AV149" s="1489">
        <v>0.21787902694218048</v>
      </c>
      <c r="AW149" s="1489">
        <v>0.2121237764435038</v>
      </c>
      <c r="AX149" s="1489">
        <v>0.20647459022793044</v>
      </c>
      <c r="AY149" s="1489">
        <v>0.20093571014965345</v>
      </c>
      <c r="AZ149" s="1489">
        <v>0.1955084004122376</v>
      </c>
      <c r="BA149" s="1489">
        <v>0.19019476564961466</v>
      </c>
      <c r="BB149" s="1489">
        <v>0.18499649624298389</v>
      </c>
      <c r="BC149" s="1489">
        <v>0.17991489882974485</v>
      </c>
      <c r="BD149" s="1489">
        <v>0.174949355384942</v>
      </c>
      <c r="BE149" s="1489">
        <v>0.17009961090953724</v>
      </c>
      <c r="BF149" s="1489">
        <v>0.16536620489126511</v>
      </c>
      <c r="BG149" s="1489">
        <v>0.16074794934516989</v>
      </c>
      <c r="BH149" s="1489">
        <v>0.15624355594683445</v>
      </c>
      <c r="BI149" s="1489">
        <v>0.15185164576117083</v>
      </c>
      <c r="BJ149" s="1489">
        <v>0.14757163477779375</v>
      </c>
      <c r="BK149" s="1489">
        <v>0.14340191312213357</v>
      </c>
      <c r="BL149" s="1489">
        <v>0.13934039749667104</v>
      </c>
      <c r="BM149" s="1489">
        <v>0.13538499967591536</v>
      </c>
      <c r="BN149" s="1489">
        <v>0.1315340191973712</v>
      </c>
      <c r="BO149" s="1489">
        <v>0.12778571178756296</v>
      </c>
      <c r="BP149" s="1489">
        <v>0.1241379285726297</v>
      </c>
      <c r="BQ149" s="1489">
        <v>0.12058924419469887</v>
      </c>
      <c r="BR149" s="1489">
        <v>0.11713677982087645</v>
      </c>
      <c r="BS149" s="1489">
        <v>0.11377909953557477</v>
      </c>
      <c r="BT149" s="1489">
        <v>0.1105134021078884</v>
      </c>
      <c r="BU149" s="1489">
        <v>0.10733793434180632</v>
      </c>
      <c r="BV149" s="1489">
        <v>0.10425031197349977</v>
      </c>
      <c r="BW149" s="1489">
        <v>0.1012488069118906</v>
      </c>
      <c r="BX149" s="1489">
        <v>9.8331100176133918E-2</v>
      </c>
      <c r="BY149" s="1489">
        <v>9.5494932536982408E-2</v>
      </c>
      <c r="BZ149" s="1489">
        <v>9.2738376140129461E-2</v>
      </c>
      <c r="CA149" s="1489">
        <v>9.0059528206424502E-2</v>
      </c>
      <c r="CB149" s="1489">
        <v>8.7456511964166719E-2</v>
      </c>
      <c r="CC149" s="1489">
        <v>8.4927227578920558E-2</v>
      </c>
      <c r="CD149" s="1489">
        <v>8.2469874515281663E-2</v>
      </c>
      <c r="CE149" s="1489">
        <v>8.0082679168830467E-2</v>
      </c>
      <c r="CF149" s="1489">
        <v>7.7763438095013723E-2</v>
      </c>
      <c r="CG149" s="1489">
        <v>7.5510473272919529E-2</v>
      </c>
      <c r="CH149" s="1489">
        <v>7.3321917314168136E-2</v>
      </c>
      <c r="CI149" s="1489">
        <v>7.1196163918019043E-2</v>
      </c>
      <c r="CJ149" s="1489">
        <v>6.9131226411359617E-2</v>
      </c>
      <c r="CK149" s="1489">
        <v>6.7125783691162899E-2</v>
      </c>
      <c r="CL149" s="1489" t="s">
        <v>1790</v>
      </c>
      <c r="CM149" s="1489" t="s">
        <v>1790</v>
      </c>
      <c r="CN149" s="1489" t="s">
        <v>1790</v>
      </c>
      <c r="CO149" s="1489" t="s">
        <v>1790</v>
      </c>
      <c r="CP149" s="1490" t="s">
        <v>1790</v>
      </c>
      <c r="CQ149" s="1488" t="s">
        <v>1790</v>
      </c>
      <c r="CR149" s="1488" t="s">
        <v>1790</v>
      </c>
      <c r="CS149" s="1488" t="s">
        <v>1790</v>
      </c>
      <c r="CT149" s="1488" t="s">
        <v>1790</v>
      </c>
      <c r="CU149" s="1488" t="s">
        <v>1790</v>
      </c>
      <c r="CV149" s="1488" t="s">
        <v>1790</v>
      </c>
      <c r="CW149" s="1488" t="s">
        <v>1790</v>
      </c>
      <c r="CX149" s="1488" t="s">
        <v>1790</v>
      </c>
      <c r="CY149" s="1488" t="s">
        <v>1790</v>
      </c>
      <c r="CZ149" s="1488" t="s">
        <v>1790</v>
      </c>
      <c r="DA149" s="1488" t="s">
        <v>1790</v>
      </c>
      <c r="DB149" s="1488" t="s">
        <v>1790</v>
      </c>
      <c r="DC149" s="1488" t="s">
        <v>1790</v>
      </c>
      <c r="DD149" s="1488" t="s">
        <v>1790</v>
      </c>
      <c r="DE149" s="1488" t="s">
        <v>1790</v>
      </c>
      <c r="DF149" s="1488" t="s">
        <v>1790</v>
      </c>
      <c r="DG149" s="1488" t="s">
        <v>1790</v>
      </c>
      <c r="DH149" s="1488" t="s">
        <v>1790</v>
      </c>
      <c r="DI149" s="1488" t="s">
        <v>1790</v>
      </c>
      <c r="DJ149" s="1488" t="s">
        <v>1790</v>
      </c>
      <c r="DK149" s="1488" t="s">
        <v>1790</v>
      </c>
      <c r="DL149" s="1488" t="s">
        <v>1790</v>
      </c>
      <c r="DM149" s="1488" t="s">
        <v>1790</v>
      </c>
      <c r="DN149" s="1488" t="s">
        <v>1790</v>
      </c>
      <c r="DO149" s="1488" t="s">
        <v>1790</v>
      </c>
      <c r="DP149" s="1488" t="s">
        <v>1790</v>
      </c>
      <c r="DQ149" s="1488" t="s">
        <v>1790</v>
      </c>
      <c r="DR149" s="1488" t="s">
        <v>1790</v>
      </c>
      <c r="DS149" s="1488" t="s">
        <v>1790</v>
      </c>
      <c r="DT149" s="1233" t="s">
        <v>1790</v>
      </c>
      <c r="DU149" s="1233" t="s">
        <v>1790</v>
      </c>
      <c r="DV149" s="1233" t="s">
        <v>1790</v>
      </c>
      <c r="DW149" s="1233" t="s">
        <v>1790</v>
      </c>
      <c r="DX149" s="1233" t="s">
        <v>1790</v>
      </c>
      <c r="DY149" s="1233" t="s">
        <v>1790</v>
      </c>
    </row>
    <row r="150" spans="2:129" ht="14.4" thickBot="1" x14ac:dyDescent="0.3">
      <c r="B150" s="1740"/>
      <c r="C150" s="1485" t="s">
        <v>1596</v>
      </c>
      <c r="D150" s="1425" t="s">
        <v>1691</v>
      </c>
      <c r="E150" s="1267" t="s">
        <v>815</v>
      </c>
      <c r="F150" s="1424" t="s">
        <v>1790</v>
      </c>
      <c r="G150" s="1424" t="s">
        <v>1790</v>
      </c>
      <c r="H150" s="1425" t="s">
        <v>84</v>
      </c>
      <c r="I150" s="1724">
        <f>IF(SUM(I149:CU149)&lt;&gt;0,SUM(I149:CU149),"")</f>
        <v>16.117047700788117</v>
      </c>
      <c r="J150" s="1725"/>
      <c r="K150" s="1725"/>
      <c r="L150" s="1725"/>
      <c r="M150" s="1726"/>
      <c r="N150" s="1489" t="s">
        <v>1790</v>
      </c>
      <c r="O150" s="1489" t="s">
        <v>1790</v>
      </c>
      <c r="P150" s="1489" t="s">
        <v>1790</v>
      </c>
      <c r="Q150" s="1489" t="s">
        <v>1790</v>
      </c>
      <c r="R150" s="1489" t="s">
        <v>1790</v>
      </c>
      <c r="S150" s="1489" t="s">
        <v>1790</v>
      </c>
      <c r="T150" s="1489" t="s">
        <v>1790</v>
      </c>
      <c r="U150" s="1489" t="s">
        <v>1790</v>
      </c>
      <c r="V150" s="1489" t="s">
        <v>1790</v>
      </c>
      <c r="W150" s="1489" t="s">
        <v>1790</v>
      </c>
      <c r="X150" s="1489" t="s">
        <v>1790</v>
      </c>
      <c r="Y150" s="1489" t="s">
        <v>1790</v>
      </c>
      <c r="Z150" s="1489" t="s">
        <v>1790</v>
      </c>
      <c r="AA150" s="1489" t="s">
        <v>1790</v>
      </c>
      <c r="AB150" s="1489" t="s">
        <v>1790</v>
      </c>
      <c r="AC150" s="1489" t="s">
        <v>1790</v>
      </c>
      <c r="AD150" s="1489" t="s">
        <v>1790</v>
      </c>
      <c r="AE150" s="1489" t="s">
        <v>1790</v>
      </c>
      <c r="AF150" s="1489" t="s">
        <v>1790</v>
      </c>
      <c r="AG150" s="1489" t="s">
        <v>1790</v>
      </c>
      <c r="AH150" s="1489" t="s">
        <v>1790</v>
      </c>
      <c r="AI150" s="1489" t="s">
        <v>1790</v>
      </c>
      <c r="AJ150" s="1489" t="s">
        <v>1790</v>
      </c>
      <c r="AK150" s="1489" t="s">
        <v>1790</v>
      </c>
      <c r="AL150" s="1489" t="s">
        <v>1790</v>
      </c>
      <c r="AM150" s="1489" t="s">
        <v>1790</v>
      </c>
      <c r="AN150" s="1489" t="s">
        <v>1790</v>
      </c>
      <c r="AO150" s="1489" t="s">
        <v>1790</v>
      </c>
      <c r="AP150" s="1489" t="s">
        <v>1790</v>
      </c>
      <c r="AQ150" s="1489" t="s">
        <v>1790</v>
      </c>
      <c r="AR150" s="1489" t="s">
        <v>1790</v>
      </c>
      <c r="AS150" s="1489" t="s">
        <v>1790</v>
      </c>
      <c r="AT150" s="1489" t="s">
        <v>1790</v>
      </c>
      <c r="AU150" s="1489" t="s">
        <v>1790</v>
      </c>
      <c r="AV150" s="1489" t="s">
        <v>1790</v>
      </c>
      <c r="AW150" s="1489" t="s">
        <v>1790</v>
      </c>
      <c r="AX150" s="1489" t="s">
        <v>1790</v>
      </c>
      <c r="AY150" s="1489" t="s">
        <v>1790</v>
      </c>
      <c r="AZ150" s="1489" t="s">
        <v>1790</v>
      </c>
      <c r="BA150" s="1489" t="s">
        <v>1790</v>
      </c>
      <c r="BB150" s="1489" t="s">
        <v>1790</v>
      </c>
      <c r="BC150" s="1489" t="s">
        <v>1790</v>
      </c>
      <c r="BD150" s="1489" t="s">
        <v>1790</v>
      </c>
      <c r="BE150" s="1489" t="s">
        <v>1790</v>
      </c>
      <c r="BF150" s="1489" t="s">
        <v>1790</v>
      </c>
      <c r="BG150" s="1489" t="s">
        <v>1790</v>
      </c>
      <c r="BH150" s="1489" t="s">
        <v>1790</v>
      </c>
      <c r="BI150" s="1489" t="s">
        <v>1790</v>
      </c>
      <c r="BJ150" s="1489" t="s">
        <v>1790</v>
      </c>
      <c r="BK150" s="1489" t="s">
        <v>1790</v>
      </c>
      <c r="BL150" s="1489" t="s">
        <v>1790</v>
      </c>
      <c r="BM150" s="1489" t="s">
        <v>1790</v>
      </c>
      <c r="BN150" s="1489" t="s">
        <v>1790</v>
      </c>
      <c r="BO150" s="1489" t="s">
        <v>1790</v>
      </c>
      <c r="BP150" s="1489" t="s">
        <v>1790</v>
      </c>
      <c r="BQ150" s="1489" t="s">
        <v>1790</v>
      </c>
      <c r="BR150" s="1489" t="s">
        <v>1790</v>
      </c>
      <c r="BS150" s="1489" t="s">
        <v>1790</v>
      </c>
      <c r="BT150" s="1489" t="s">
        <v>1790</v>
      </c>
      <c r="BU150" s="1489" t="s">
        <v>1790</v>
      </c>
      <c r="BV150" s="1489" t="s">
        <v>1790</v>
      </c>
      <c r="BW150" s="1489" t="s">
        <v>1790</v>
      </c>
      <c r="BX150" s="1489" t="s">
        <v>1790</v>
      </c>
      <c r="BY150" s="1489" t="s">
        <v>1790</v>
      </c>
      <c r="BZ150" s="1489" t="s">
        <v>1790</v>
      </c>
      <c r="CA150" s="1489" t="s">
        <v>1790</v>
      </c>
      <c r="CB150" s="1489" t="s">
        <v>1790</v>
      </c>
      <c r="CC150" s="1489" t="s">
        <v>1790</v>
      </c>
      <c r="CD150" s="1489" t="s">
        <v>1790</v>
      </c>
      <c r="CE150" s="1489" t="s">
        <v>1790</v>
      </c>
      <c r="CF150" s="1489" t="s">
        <v>1790</v>
      </c>
      <c r="CG150" s="1489" t="s">
        <v>1790</v>
      </c>
      <c r="CH150" s="1489" t="s">
        <v>1790</v>
      </c>
      <c r="CI150" s="1489" t="s">
        <v>1790</v>
      </c>
      <c r="CJ150" s="1489" t="s">
        <v>1790</v>
      </c>
      <c r="CK150" s="1489" t="s">
        <v>1790</v>
      </c>
      <c r="CL150" s="1489" t="s">
        <v>1790</v>
      </c>
      <c r="CM150" s="1489" t="s">
        <v>1790</v>
      </c>
      <c r="CN150" s="1489" t="s">
        <v>1790</v>
      </c>
      <c r="CO150" s="1489" t="s">
        <v>1790</v>
      </c>
      <c r="CP150" s="1490" t="s">
        <v>1790</v>
      </c>
      <c r="CQ150" s="1488" t="s">
        <v>1790</v>
      </c>
      <c r="CR150" s="1488" t="s">
        <v>1790</v>
      </c>
      <c r="CS150" s="1488" t="s">
        <v>1790</v>
      </c>
      <c r="CT150" s="1488" t="s">
        <v>1790</v>
      </c>
      <c r="CU150" s="1488" t="s">
        <v>1790</v>
      </c>
      <c r="CV150" s="1488" t="s">
        <v>1790</v>
      </c>
      <c r="CW150" s="1488" t="s">
        <v>1790</v>
      </c>
      <c r="CX150" s="1488" t="s">
        <v>1790</v>
      </c>
      <c r="CY150" s="1488" t="s">
        <v>1790</v>
      </c>
      <c r="CZ150" s="1488" t="s">
        <v>1790</v>
      </c>
      <c r="DA150" s="1488" t="s">
        <v>1790</v>
      </c>
      <c r="DB150" s="1488" t="s">
        <v>1790</v>
      </c>
      <c r="DC150" s="1488" t="s">
        <v>1790</v>
      </c>
      <c r="DD150" s="1488" t="s">
        <v>1790</v>
      </c>
      <c r="DE150" s="1488" t="s">
        <v>1790</v>
      </c>
      <c r="DF150" s="1488" t="s">
        <v>1790</v>
      </c>
      <c r="DG150" s="1488" t="s">
        <v>1790</v>
      </c>
      <c r="DH150" s="1488" t="s">
        <v>1790</v>
      </c>
      <c r="DI150" s="1488" t="s">
        <v>1790</v>
      </c>
      <c r="DJ150" s="1488" t="s">
        <v>1790</v>
      </c>
      <c r="DK150" s="1488" t="s">
        <v>1790</v>
      </c>
      <c r="DL150" s="1488" t="s">
        <v>1790</v>
      </c>
      <c r="DM150" s="1488" t="s">
        <v>1790</v>
      </c>
      <c r="DN150" s="1488" t="s">
        <v>1790</v>
      </c>
      <c r="DO150" s="1488" t="s">
        <v>1790</v>
      </c>
      <c r="DP150" s="1488" t="s">
        <v>1790</v>
      </c>
      <c r="DQ150" s="1488" t="s">
        <v>1790</v>
      </c>
      <c r="DR150" s="1488" t="s">
        <v>1790</v>
      </c>
      <c r="DS150" s="1488" t="s">
        <v>1790</v>
      </c>
      <c r="DT150" s="1233" t="s">
        <v>1790</v>
      </c>
      <c r="DU150" s="1233" t="s">
        <v>1790</v>
      </c>
      <c r="DV150" s="1233" t="s">
        <v>1790</v>
      </c>
      <c r="DW150" s="1233" t="s">
        <v>1790</v>
      </c>
      <c r="DX150" s="1233" t="s">
        <v>1790</v>
      </c>
      <c r="DY150" s="1233" t="s">
        <v>1790</v>
      </c>
    </row>
    <row r="151" spans="2:129" x14ac:dyDescent="0.25">
      <c r="B151" s="1740"/>
      <c r="C151" s="1485" t="s">
        <v>2049</v>
      </c>
      <c r="D151" s="1425" t="s">
        <v>2050</v>
      </c>
      <c r="E151" s="1267" t="s">
        <v>810</v>
      </c>
      <c r="F151" s="1424" t="s">
        <v>1790</v>
      </c>
      <c r="G151" s="1424" t="s">
        <v>1790</v>
      </c>
      <c r="H151" s="1425" t="s">
        <v>84</v>
      </c>
      <c r="I151" s="1460" t="s">
        <v>1790</v>
      </c>
      <c r="J151" s="1461" t="s">
        <v>1790</v>
      </c>
      <c r="K151" s="1461" t="s">
        <v>1790</v>
      </c>
      <c r="L151" s="1461" t="s">
        <v>1790</v>
      </c>
      <c r="M151" s="1461" t="s">
        <v>1790</v>
      </c>
      <c r="N151" s="1489" t="s">
        <v>1790</v>
      </c>
      <c r="O151" s="1489" t="s">
        <v>1790</v>
      </c>
      <c r="P151" s="1489" t="s">
        <v>1790</v>
      </c>
      <c r="Q151" s="1489" t="s">
        <v>1790</v>
      </c>
      <c r="R151" s="1489" t="s">
        <v>1790</v>
      </c>
      <c r="S151" s="1489" t="s">
        <v>1790</v>
      </c>
      <c r="T151" s="1489" t="s">
        <v>1790</v>
      </c>
      <c r="U151" s="1489" t="s">
        <v>1790</v>
      </c>
      <c r="V151" s="1489" t="s">
        <v>1790</v>
      </c>
      <c r="W151" s="1489" t="s">
        <v>1790</v>
      </c>
      <c r="X151" s="1489" t="s">
        <v>1790</v>
      </c>
      <c r="Y151" s="1489" t="s">
        <v>1790</v>
      </c>
      <c r="Z151" s="1489" t="s">
        <v>1790</v>
      </c>
      <c r="AA151" s="1489" t="s">
        <v>1790</v>
      </c>
      <c r="AB151" s="1489" t="s">
        <v>1790</v>
      </c>
      <c r="AC151" s="1489" t="s">
        <v>1790</v>
      </c>
      <c r="AD151" s="1489" t="s">
        <v>1790</v>
      </c>
      <c r="AE151" s="1489" t="s">
        <v>1790</v>
      </c>
      <c r="AF151" s="1489" t="s">
        <v>1790</v>
      </c>
      <c r="AG151" s="1489" t="s">
        <v>1790</v>
      </c>
      <c r="AH151" s="1489" t="s">
        <v>1790</v>
      </c>
      <c r="AI151" s="1489" t="s">
        <v>1790</v>
      </c>
      <c r="AJ151" s="1489" t="s">
        <v>1790</v>
      </c>
      <c r="AK151" s="1489" t="s">
        <v>1790</v>
      </c>
      <c r="AL151" s="1489" t="s">
        <v>1790</v>
      </c>
      <c r="AM151" s="1489" t="s">
        <v>1790</v>
      </c>
      <c r="AN151" s="1489" t="s">
        <v>1790</v>
      </c>
      <c r="AO151" s="1489" t="s">
        <v>1790</v>
      </c>
      <c r="AP151" s="1489" t="s">
        <v>1790</v>
      </c>
      <c r="AQ151" s="1489" t="s">
        <v>1790</v>
      </c>
      <c r="AR151" s="1489" t="s">
        <v>1790</v>
      </c>
      <c r="AS151" s="1489" t="s">
        <v>1790</v>
      </c>
      <c r="AT151" s="1489" t="s">
        <v>1790</v>
      </c>
      <c r="AU151" s="1489" t="s">
        <v>1790</v>
      </c>
      <c r="AV151" s="1489" t="s">
        <v>1790</v>
      </c>
      <c r="AW151" s="1489" t="s">
        <v>1790</v>
      </c>
      <c r="AX151" s="1489" t="s">
        <v>1790</v>
      </c>
      <c r="AY151" s="1489" t="s">
        <v>1790</v>
      </c>
      <c r="AZ151" s="1489" t="s">
        <v>1790</v>
      </c>
      <c r="BA151" s="1489" t="s">
        <v>1790</v>
      </c>
      <c r="BB151" s="1489" t="s">
        <v>1790</v>
      </c>
      <c r="BC151" s="1489" t="s">
        <v>1790</v>
      </c>
      <c r="BD151" s="1489" t="s">
        <v>1790</v>
      </c>
      <c r="BE151" s="1489" t="s">
        <v>1790</v>
      </c>
      <c r="BF151" s="1489" t="s">
        <v>1790</v>
      </c>
      <c r="BG151" s="1489" t="s">
        <v>1790</v>
      </c>
      <c r="BH151" s="1489" t="s">
        <v>1790</v>
      </c>
      <c r="BI151" s="1489" t="s">
        <v>1790</v>
      </c>
      <c r="BJ151" s="1489" t="s">
        <v>1790</v>
      </c>
      <c r="BK151" s="1489" t="s">
        <v>1790</v>
      </c>
      <c r="BL151" s="1489" t="s">
        <v>1790</v>
      </c>
      <c r="BM151" s="1489" t="s">
        <v>1790</v>
      </c>
      <c r="BN151" s="1489" t="s">
        <v>1790</v>
      </c>
      <c r="BO151" s="1489" t="s">
        <v>1790</v>
      </c>
      <c r="BP151" s="1489" t="s">
        <v>1790</v>
      </c>
      <c r="BQ151" s="1489" t="s">
        <v>1790</v>
      </c>
      <c r="BR151" s="1489" t="s">
        <v>1790</v>
      </c>
      <c r="BS151" s="1489" t="s">
        <v>1790</v>
      </c>
      <c r="BT151" s="1489" t="s">
        <v>1790</v>
      </c>
      <c r="BU151" s="1489" t="s">
        <v>1790</v>
      </c>
      <c r="BV151" s="1489" t="s">
        <v>1790</v>
      </c>
      <c r="BW151" s="1489" t="s">
        <v>1790</v>
      </c>
      <c r="BX151" s="1489" t="s">
        <v>1790</v>
      </c>
      <c r="BY151" s="1489" t="s">
        <v>1790</v>
      </c>
      <c r="BZ151" s="1489" t="s">
        <v>1790</v>
      </c>
      <c r="CA151" s="1489" t="s">
        <v>1790</v>
      </c>
      <c r="CB151" s="1489" t="s">
        <v>1790</v>
      </c>
      <c r="CC151" s="1489" t="s">
        <v>1790</v>
      </c>
      <c r="CD151" s="1489" t="s">
        <v>1790</v>
      </c>
      <c r="CE151" s="1489" t="s">
        <v>1790</v>
      </c>
      <c r="CF151" s="1489" t="s">
        <v>1790</v>
      </c>
      <c r="CG151" s="1489" t="s">
        <v>1790</v>
      </c>
      <c r="CH151" s="1489" t="s">
        <v>1790</v>
      </c>
      <c r="CI151" s="1489" t="s">
        <v>1790</v>
      </c>
      <c r="CJ151" s="1489" t="s">
        <v>1790</v>
      </c>
      <c r="CK151" s="1489" t="s">
        <v>1790</v>
      </c>
      <c r="CL151" s="1489" t="s">
        <v>1790</v>
      </c>
      <c r="CM151" s="1489" t="s">
        <v>1790</v>
      </c>
      <c r="CN151" s="1489" t="s">
        <v>1790</v>
      </c>
      <c r="CO151" s="1489" t="s">
        <v>1790</v>
      </c>
      <c r="CP151" s="1490" t="s">
        <v>1790</v>
      </c>
      <c r="CQ151" s="1488" t="s">
        <v>1790</v>
      </c>
      <c r="CR151" s="1488" t="s">
        <v>1790</v>
      </c>
      <c r="CS151" s="1488" t="s">
        <v>1790</v>
      </c>
      <c r="CT151" s="1488" t="s">
        <v>1790</v>
      </c>
      <c r="CU151" s="1488" t="s">
        <v>1790</v>
      </c>
      <c r="CV151" s="1488" t="s">
        <v>1790</v>
      </c>
      <c r="CW151" s="1488" t="s">
        <v>1790</v>
      </c>
      <c r="CX151" s="1488" t="s">
        <v>1790</v>
      </c>
      <c r="CY151" s="1488" t="s">
        <v>1790</v>
      </c>
      <c r="CZ151" s="1488" t="s">
        <v>1790</v>
      </c>
      <c r="DA151" s="1488" t="s">
        <v>1790</v>
      </c>
      <c r="DB151" s="1488" t="s">
        <v>1790</v>
      </c>
      <c r="DC151" s="1488" t="s">
        <v>1790</v>
      </c>
      <c r="DD151" s="1488" t="s">
        <v>1790</v>
      </c>
      <c r="DE151" s="1488" t="s">
        <v>1790</v>
      </c>
      <c r="DF151" s="1488" t="s">
        <v>1790</v>
      </c>
      <c r="DG151" s="1488" t="s">
        <v>1790</v>
      </c>
      <c r="DH151" s="1488" t="s">
        <v>1790</v>
      </c>
      <c r="DI151" s="1488" t="s">
        <v>1790</v>
      </c>
      <c r="DJ151" s="1488" t="s">
        <v>1790</v>
      </c>
      <c r="DK151" s="1488" t="s">
        <v>1790</v>
      </c>
      <c r="DL151" s="1488" t="s">
        <v>1790</v>
      </c>
      <c r="DM151" s="1488" t="s">
        <v>1790</v>
      </c>
      <c r="DN151" s="1488" t="s">
        <v>1790</v>
      </c>
      <c r="DO151" s="1488" t="s">
        <v>1790</v>
      </c>
      <c r="DP151" s="1488" t="s">
        <v>1790</v>
      </c>
      <c r="DQ151" s="1488" t="s">
        <v>1790</v>
      </c>
      <c r="DR151" s="1488" t="s">
        <v>1790</v>
      </c>
      <c r="DS151" s="1488" t="s">
        <v>1790</v>
      </c>
      <c r="DT151" s="1233" t="s">
        <v>1790</v>
      </c>
      <c r="DU151" s="1233" t="s">
        <v>1790</v>
      </c>
      <c r="DV151" s="1233" t="s">
        <v>1790</v>
      </c>
      <c r="DW151" s="1233" t="s">
        <v>1790</v>
      </c>
      <c r="DX151" s="1233" t="s">
        <v>1790</v>
      </c>
      <c r="DY151" s="1233" t="s">
        <v>1790</v>
      </c>
    </row>
    <row r="152" spans="2:129" x14ac:dyDescent="0.25">
      <c r="B152" s="1740"/>
      <c r="C152" s="1485" t="s">
        <v>2049</v>
      </c>
      <c r="D152" s="1425" t="s">
        <v>2050</v>
      </c>
      <c r="E152" s="1267" t="s">
        <v>807</v>
      </c>
      <c r="F152" s="1424" t="s">
        <v>1790</v>
      </c>
      <c r="G152" s="1424" t="s">
        <v>1790</v>
      </c>
      <c r="H152" s="1425" t="s">
        <v>84</v>
      </c>
      <c r="I152" s="1460" t="s">
        <v>1790</v>
      </c>
      <c r="J152" s="1461" t="s">
        <v>1790</v>
      </c>
      <c r="K152" s="1461" t="s">
        <v>1790</v>
      </c>
      <c r="L152" s="1461" t="s">
        <v>1790</v>
      </c>
      <c r="M152" s="1461" t="s">
        <v>1790</v>
      </c>
      <c r="N152" s="1489" t="s">
        <v>1790</v>
      </c>
      <c r="O152" s="1489" t="s">
        <v>1790</v>
      </c>
      <c r="P152" s="1489" t="s">
        <v>1790</v>
      </c>
      <c r="Q152" s="1489" t="s">
        <v>1790</v>
      </c>
      <c r="R152" s="1489" t="s">
        <v>1790</v>
      </c>
      <c r="S152" s="1489" t="s">
        <v>1790</v>
      </c>
      <c r="T152" s="1489" t="s">
        <v>1790</v>
      </c>
      <c r="U152" s="1489" t="s">
        <v>1790</v>
      </c>
      <c r="V152" s="1489" t="s">
        <v>1790</v>
      </c>
      <c r="W152" s="1489" t="s">
        <v>1790</v>
      </c>
      <c r="X152" s="1489" t="s">
        <v>1790</v>
      </c>
      <c r="Y152" s="1489" t="s">
        <v>1790</v>
      </c>
      <c r="Z152" s="1489" t="s">
        <v>1790</v>
      </c>
      <c r="AA152" s="1489" t="s">
        <v>1790</v>
      </c>
      <c r="AB152" s="1489" t="s">
        <v>1790</v>
      </c>
      <c r="AC152" s="1489" t="s">
        <v>1790</v>
      </c>
      <c r="AD152" s="1489" t="s">
        <v>1790</v>
      </c>
      <c r="AE152" s="1489" t="s">
        <v>1790</v>
      </c>
      <c r="AF152" s="1489" t="s">
        <v>1790</v>
      </c>
      <c r="AG152" s="1489" t="s">
        <v>1790</v>
      </c>
      <c r="AH152" s="1489" t="s">
        <v>1790</v>
      </c>
      <c r="AI152" s="1489" t="s">
        <v>1790</v>
      </c>
      <c r="AJ152" s="1489" t="s">
        <v>1790</v>
      </c>
      <c r="AK152" s="1489" t="s">
        <v>1790</v>
      </c>
      <c r="AL152" s="1489" t="s">
        <v>1790</v>
      </c>
      <c r="AM152" s="1489" t="s">
        <v>1790</v>
      </c>
      <c r="AN152" s="1489" t="s">
        <v>1790</v>
      </c>
      <c r="AO152" s="1489" t="s">
        <v>1790</v>
      </c>
      <c r="AP152" s="1489" t="s">
        <v>1790</v>
      </c>
      <c r="AQ152" s="1489" t="s">
        <v>1790</v>
      </c>
      <c r="AR152" s="1489" t="s">
        <v>1790</v>
      </c>
      <c r="AS152" s="1489" t="s">
        <v>1790</v>
      </c>
      <c r="AT152" s="1489" t="s">
        <v>1790</v>
      </c>
      <c r="AU152" s="1489" t="s">
        <v>1790</v>
      </c>
      <c r="AV152" s="1489" t="s">
        <v>1790</v>
      </c>
      <c r="AW152" s="1489" t="s">
        <v>1790</v>
      </c>
      <c r="AX152" s="1489" t="s">
        <v>1790</v>
      </c>
      <c r="AY152" s="1489" t="s">
        <v>1790</v>
      </c>
      <c r="AZ152" s="1489" t="s">
        <v>1790</v>
      </c>
      <c r="BA152" s="1489" t="s">
        <v>1790</v>
      </c>
      <c r="BB152" s="1489" t="s">
        <v>1790</v>
      </c>
      <c r="BC152" s="1489" t="s">
        <v>1790</v>
      </c>
      <c r="BD152" s="1489" t="s">
        <v>1790</v>
      </c>
      <c r="BE152" s="1489" t="s">
        <v>1790</v>
      </c>
      <c r="BF152" s="1489" t="s">
        <v>1790</v>
      </c>
      <c r="BG152" s="1489" t="s">
        <v>1790</v>
      </c>
      <c r="BH152" s="1489" t="s">
        <v>1790</v>
      </c>
      <c r="BI152" s="1489" t="s">
        <v>1790</v>
      </c>
      <c r="BJ152" s="1489" t="s">
        <v>1790</v>
      </c>
      <c r="BK152" s="1489" t="s">
        <v>1790</v>
      </c>
      <c r="BL152" s="1489" t="s">
        <v>1790</v>
      </c>
      <c r="BM152" s="1489" t="s">
        <v>1790</v>
      </c>
      <c r="BN152" s="1489" t="s">
        <v>1790</v>
      </c>
      <c r="BO152" s="1489" t="s">
        <v>1790</v>
      </c>
      <c r="BP152" s="1489" t="s">
        <v>1790</v>
      </c>
      <c r="BQ152" s="1489" t="s">
        <v>1790</v>
      </c>
      <c r="BR152" s="1489" t="s">
        <v>1790</v>
      </c>
      <c r="BS152" s="1489" t="s">
        <v>1790</v>
      </c>
      <c r="BT152" s="1489" t="s">
        <v>1790</v>
      </c>
      <c r="BU152" s="1489" t="s">
        <v>1790</v>
      </c>
      <c r="BV152" s="1489" t="s">
        <v>1790</v>
      </c>
      <c r="BW152" s="1489" t="s">
        <v>1790</v>
      </c>
      <c r="BX152" s="1489" t="s">
        <v>1790</v>
      </c>
      <c r="BY152" s="1489" t="s">
        <v>1790</v>
      </c>
      <c r="BZ152" s="1489" t="s">
        <v>1790</v>
      </c>
      <c r="CA152" s="1489" t="s">
        <v>1790</v>
      </c>
      <c r="CB152" s="1489" t="s">
        <v>1790</v>
      </c>
      <c r="CC152" s="1489" t="s">
        <v>1790</v>
      </c>
      <c r="CD152" s="1489" t="s">
        <v>1790</v>
      </c>
      <c r="CE152" s="1489" t="s">
        <v>1790</v>
      </c>
      <c r="CF152" s="1489" t="s">
        <v>1790</v>
      </c>
      <c r="CG152" s="1489" t="s">
        <v>1790</v>
      </c>
      <c r="CH152" s="1489" t="s">
        <v>1790</v>
      </c>
      <c r="CI152" s="1489" t="s">
        <v>1790</v>
      </c>
      <c r="CJ152" s="1489" t="s">
        <v>1790</v>
      </c>
      <c r="CK152" s="1489" t="s">
        <v>1790</v>
      </c>
      <c r="CL152" s="1489" t="s">
        <v>1790</v>
      </c>
      <c r="CM152" s="1489" t="s">
        <v>1790</v>
      </c>
      <c r="CN152" s="1489" t="s">
        <v>1790</v>
      </c>
      <c r="CO152" s="1489" t="s">
        <v>1790</v>
      </c>
      <c r="CP152" s="1490" t="s">
        <v>1790</v>
      </c>
      <c r="CQ152" s="1488" t="s">
        <v>1790</v>
      </c>
      <c r="CR152" s="1488" t="s">
        <v>1790</v>
      </c>
      <c r="CS152" s="1488" t="s">
        <v>1790</v>
      </c>
      <c r="CT152" s="1488" t="s">
        <v>1790</v>
      </c>
      <c r="CU152" s="1488" t="s">
        <v>1790</v>
      </c>
      <c r="CV152" s="1488" t="s">
        <v>1790</v>
      </c>
      <c r="CW152" s="1488" t="s">
        <v>1790</v>
      </c>
      <c r="CX152" s="1488" t="s">
        <v>1790</v>
      </c>
      <c r="CY152" s="1488" t="s">
        <v>1790</v>
      </c>
      <c r="CZ152" s="1488" t="s">
        <v>1790</v>
      </c>
      <c r="DA152" s="1488" t="s">
        <v>1790</v>
      </c>
      <c r="DB152" s="1488" t="s">
        <v>1790</v>
      </c>
      <c r="DC152" s="1488" t="s">
        <v>1790</v>
      </c>
      <c r="DD152" s="1488" t="s">
        <v>1790</v>
      </c>
      <c r="DE152" s="1488" t="s">
        <v>1790</v>
      </c>
      <c r="DF152" s="1488" t="s">
        <v>1790</v>
      </c>
      <c r="DG152" s="1488" t="s">
        <v>1790</v>
      </c>
      <c r="DH152" s="1488" t="s">
        <v>1790</v>
      </c>
      <c r="DI152" s="1488" t="s">
        <v>1790</v>
      </c>
      <c r="DJ152" s="1488" t="s">
        <v>1790</v>
      </c>
      <c r="DK152" s="1488" t="s">
        <v>1790</v>
      </c>
      <c r="DL152" s="1488" t="s">
        <v>1790</v>
      </c>
      <c r="DM152" s="1488" t="s">
        <v>1790</v>
      </c>
      <c r="DN152" s="1488" t="s">
        <v>1790</v>
      </c>
      <c r="DO152" s="1488" t="s">
        <v>1790</v>
      </c>
      <c r="DP152" s="1488" t="s">
        <v>1790</v>
      </c>
      <c r="DQ152" s="1488" t="s">
        <v>1790</v>
      </c>
      <c r="DR152" s="1488" t="s">
        <v>1790</v>
      </c>
      <c r="DS152" s="1488" t="s">
        <v>1790</v>
      </c>
      <c r="DT152" s="1233" t="s">
        <v>1790</v>
      </c>
      <c r="DU152" s="1233" t="s">
        <v>1790</v>
      </c>
      <c r="DV152" s="1233" t="s">
        <v>1790</v>
      </c>
      <c r="DW152" s="1233" t="s">
        <v>1790</v>
      </c>
      <c r="DX152" s="1233" t="s">
        <v>1790</v>
      </c>
      <c r="DY152" s="1233" t="s">
        <v>1790</v>
      </c>
    </row>
    <row r="153" spans="2:129" x14ac:dyDescent="0.25">
      <c r="B153" s="1740"/>
      <c r="C153" s="1485" t="s">
        <v>2049</v>
      </c>
      <c r="D153" s="1425" t="s">
        <v>2050</v>
      </c>
      <c r="E153" s="1267" t="s">
        <v>808</v>
      </c>
      <c r="F153" s="1424" t="s">
        <v>1790</v>
      </c>
      <c r="G153" s="1424" t="s">
        <v>1790</v>
      </c>
      <c r="H153" s="1425" t="s">
        <v>84</v>
      </c>
      <c r="I153" s="1460" t="s">
        <v>1790</v>
      </c>
      <c r="J153" s="1461" t="s">
        <v>1790</v>
      </c>
      <c r="K153" s="1461" t="s">
        <v>1790</v>
      </c>
      <c r="L153" s="1461" t="s">
        <v>1790</v>
      </c>
      <c r="M153" s="1461" t="s">
        <v>1790</v>
      </c>
      <c r="N153" s="1489" t="s">
        <v>1790</v>
      </c>
      <c r="O153" s="1489" t="s">
        <v>1790</v>
      </c>
      <c r="P153" s="1489" t="s">
        <v>1790</v>
      </c>
      <c r="Q153" s="1489" t="s">
        <v>1790</v>
      </c>
      <c r="R153" s="1489" t="s">
        <v>1790</v>
      </c>
      <c r="S153" s="1489" t="s">
        <v>1790</v>
      </c>
      <c r="T153" s="1489" t="s">
        <v>1790</v>
      </c>
      <c r="U153" s="1489" t="s">
        <v>1790</v>
      </c>
      <c r="V153" s="1489" t="s">
        <v>1790</v>
      </c>
      <c r="W153" s="1489" t="s">
        <v>1790</v>
      </c>
      <c r="X153" s="1489" t="s">
        <v>1790</v>
      </c>
      <c r="Y153" s="1489" t="s">
        <v>1790</v>
      </c>
      <c r="Z153" s="1489" t="s">
        <v>1790</v>
      </c>
      <c r="AA153" s="1489" t="s">
        <v>1790</v>
      </c>
      <c r="AB153" s="1489" t="s">
        <v>1790</v>
      </c>
      <c r="AC153" s="1489" t="s">
        <v>1790</v>
      </c>
      <c r="AD153" s="1489" t="s">
        <v>1790</v>
      </c>
      <c r="AE153" s="1489" t="s">
        <v>1790</v>
      </c>
      <c r="AF153" s="1489" t="s">
        <v>1790</v>
      </c>
      <c r="AG153" s="1489" t="s">
        <v>1790</v>
      </c>
      <c r="AH153" s="1489" t="s">
        <v>1790</v>
      </c>
      <c r="AI153" s="1489" t="s">
        <v>1790</v>
      </c>
      <c r="AJ153" s="1489" t="s">
        <v>1790</v>
      </c>
      <c r="AK153" s="1489" t="s">
        <v>1790</v>
      </c>
      <c r="AL153" s="1489" t="s">
        <v>1790</v>
      </c>
      <c r="AM153" s="1489" t="s">
        <v>1790</v>
      </c>
      <c r="AN153" s="1489" t="s">
        <v>1790</v>
      </c>
      <c r="AO153" s="1489" t="s">
        <v>1790</v>
      </c>
      <c r="AP153" s="1489" t="s">
        <v>1790</v>
      </c>
      <c r="AQ153" s="1489" t="s">
        <v>1790</v>
      </c>
      <c r="AR153" s="1489" t="s">
        <v>1790</v>
      </c>
      <c r="AS153" s="1489" t="s">
        <v>1790</v>
      </c>
      <c r="AT153" s="1489" t="s">
        <v>1790</v>
      </c>
      <c r="AU153" s="1489" t="s">
        <v>1790</v>
      </c>
      <c r="AV153" s="1489" t="s">
        <v>1790</v>
      </c>
      <c r="AW153" s="1489" t="s">
        <v>1790</v>
      </c>
      <c r="AX153" s="1489" t="s">
        <v>1790</v>
      </c>
      <c r="AY153" s="1489" t="s">
        <v>1790</v>
      </c>
      <c r="AZ153" s="1489" t="s">
        <v>1790</v>
      </c>
      <c r="BA153" s="1489" t="s">
        <v>1790</v>
      </c>
      <c r="BB153" s="1489" t="s">
        <v>1790</v>
      </c>
      <c r="BC153" s="1489" t="s">
        <v>1790</v>
      </c>
      <c r="BD153" s="1489" t="s">
        <v>1790</v>
      </c>
      <c r="BE153" s="1489" t="s">
        <v>1790</v>
      </c>
      <c r="BF153" s="1489" t="s">
        <v>1790</v>
      </c>
      <c r="BG153" s="1489" t="s">
        <v>1790</v>
      </c>
      <c r="BH153" s="1489" t="s">
        <v>1790</v>
      </c>
      <c r="BI153" s="1489" t="s">
        <v>1790</v>
      </c>
      <c r="BJ153" s="1489" t="s">
        <v>1790</v>
      </c>
      <c r="BK153" s="1489" t="s">
        <v>1790</v>
      </c>
      <c r="BL153" s="1489" t="s">
        <v>1790</v>
      </c>
      <c r="BM153" s="1489" t="s">
        <v>1790</v>
      </c>
      <c r="BN153" s="1489" t="s">
        <v>1790</v>
      </c>
      <c r="BO153" s="1489" t="s">
        <v>1790</v>
      </c>
      <c r="BP153" s="1489" t="s">
        <v>1790</v>
      </c>
      <c r="BQ153" s="1489" t="s">
        <v>1790</v>
      </c>
      <c r="BR153" s="1489" t="s">
        <v>1790</v>
      </c>
      <c r="BS153" s="1489" t="s">
        <v>1790</v>
      </c>
      <c r="BT153" s="1489" t="s">
        <v>1790</v>
      </c>
      <c r="BU153" s="1489" t="s">
        <v>1790</v>
      </c>
      <c r="BV153" s="1489" t="s">
        <v>1790</v>
      </c>
      <c r="BW153" s="1489" t="s">
        <v>1790</v>
      </c>
      <c r="BX153" s="1489" t="s">
        <v>1790</v>
      </c>
      <c r="BY153" s="1489" t="s">
        <v>1790</v>
      </c>
      <c r="BZ153" s="1489" t="s">
        <v>1790</v>
      </c>
      <c r="CA153" s="1489" t="s">
        <v>1790</v>
      </c>
      <c r="CB153" s="1489" t="s">
        <v>1790</v>
      </c>
      <c r="CC153" s="1489" t="s">
        <v>1790</v>
      </c>
      <c r="CD153" s="1489" t="s">
        <v>1790</v>
      </c>
      <c r="CE153" s="1489" t="s">
        <v>1790</v>
      </c>
      <c r="CF153" s="1489" t="s">
        <v>1790</v>
      </c>
      <c r="CG153" s="1489" t="s">
        <v>1790</v>
      </c>
      <c r="CH153" s="1489" t="s">
        <v>1790</v>
      </c>
      <c r="CI153" s="1489" t="s">
        <v>1790</v>
      </c>
      <c r="CJ153" s="1489" t="s">
        <v>1790</v>
      </c>
      <c r="CK153" s="1489" t="s">
        <v>1790</v>
      </c>
      <c r="CL153" s="1489" t="s">
        <v>1790</v>
      </c>
      <c r="CM153" s="1489" t="s">
        <v>1790</v>
      </c>
      <c r="CN153" s="1489" t="s">
        <v>1790</v>
      </c>
      <c r="CO153" s="1489" t="s">
        <v>1790</v>
      </c>
      <c r="CP153" s="1490" t="s">
        <v>1790</v>
      </c>
      <c r="CQ153" s="1488" t="s">
        <v>1790</v>
      </c>
      <c r="CR153" s="1488" t="s">
        <v>1790</v>
      </c>
      <c r="CS153" s="1488" t="s">
        <v>1790</v>
      </c>
      <c r="CT153" s="1488" t="s">
        <v>1790</v>
      </c>
      <c r="CU153" s="1488" t="s">
        <v>1790</v>
      </c>
      <c r="CV153" s="1488" t="s">
        <v>1790</v>
      </c>
      <c r="CW153" s="1488" t="s">
        <v>1790</v>
      </c>
      <c r="CX153" s="1488" t="s">
        <v>1790</v>
      </c>
      <c r="CY153" s="1488" t="s">
        <v>1790</v>
      </c>
      <c r="CZ153" s="1488" t="s">
        <v>1790</v>
      </c>
      <c r="DA153" s="1488" t="s">
        <v>1790</v>
      </c>
      <c r="DB153" s="1488" t="s">
        <v>1790</v>
      </c>
      <c r="DC153" s="1488" t="s">
        <v>1790</v>
      </c>
      <c r="DD153" s="1488" t="s">
        <v>1790</v>
      </c>
      <c r="DE153" s="1488" t="s">
        <v>1790</v>
      </c>
      <c r="DF153" s="1488" t="s">
        <v>1790</v>
      </c>
      <c r="DG153" s="1488" t="s">
        <v>1790</v>
      </c>
      <c r="DH153" s="1488" t="s">
        <v>1790</v>
      </c>
      <c r="DI153" s="1488" t="s">
        <v>1790</v>
      </c>
      <c r="DJ153" s="1488" t="s">
        <v>1790</v>
      </c>
      <c r="DK153" s="1488" t="s">
        <v>1790</v>
      </c>
      <c r="DL153" s="1488" t="s">
        <v>1790</v>
      </c>
      <c r="DM153" s="1488" t="s">
        <v>1790</v>
      </c>
      <c r="DN153" s="1488" t="s">
        <v>1790</v>
      </c>
      <c r="DO153" s="1488" t="s">
        <v>1790</v>
      </c>
      <c r="DP153" s="1488" t="s">
        <v>1790</v>
      </c>
      <c r="DQ153" s="1488" t="s">
        <v>1790</v>
      </c>
      <c r="DR153" s="1488" t="s">
        <v>1790</v>
      </c>
      <c r="DS153" s="1488" t="s">
        <v>1790</v>
      </c>
      <c r="DT153" s="1233" t="s">
        <v>1790</v>
      </c>
      <c r="DU153" s="1233" t="s">
        <v>1790</v>
      </c>
      <c r="DV153" s="1233" t="s">
        <v>1790</v>
      </c>
      <c r="DW153" s="1233" t="s">
        <v>1790</v>
      </c>
      <c r="DX153" s="1233" t="s">
        <v>1790</v>
      </c>
      <c r="DY153" s="1233" t="s">
        <v>1790</v>
      </c>
    </row>
    <row r="154" spans="2:129" x14ac:dyDescent="0.25">
      <c r="B154" s="1740"/>
      <c r="C154" s="1485" t="s">
        <v>2049</v>
      </c>
      <c r="D154" s="1425" t="s">
        <v>2050</v>
      </c>
      <c r="E154" s="1267" t="s">
        <v>826</v>
      </c>
      <c r="F154" s="1424" t="s">
        <v>1790</v>
      </c>
      <c r="G154" s="1424" t="s">
        <v>1790</v>
      </c>
      <c r="H154" s="1425" t="s">
        <v>84</v>
      </c>
      <c r="I154" s="1460" t="s">
        <v>1790</v>
      </c>
      <c r="J154" s="1461" t="s">
        <v>1790</v>
      </c>
      <c r="K154" s="1461" t="s">
        <v>1790</v>
      </c>
      <c r="L154" s="1461" t="s">
        <v>1790</v>
      </c>
      <c r="M154" s="1461" t="s">
        <v>1790</v>
      </c>
      <c r="N154" s="1489" t="s">
        <v>1790</v>
      </c>
      <c r="O154" s="1489">
        <v>3.5000000000000003E-2</v>
      </c>
      <c r="P154" s="1489">
        <v>3.5000000000000003E-2</v>
      </c>
      <c r="Q154" s="1489">
        <v>3.5000000000000003E-2</v>
      </c>
      <c r="R154" s="1489">
        <v>3.5000000000000003E-2</v>
      </c>
      <c r="S154" s="1489">
        <v>3.5000000000000003E-2</v>
      </c>
      <c r="T154" s="1489">
        <v>3.5000000000000003E-2</v>
      </c>
      <c r="U154" s="1489">
        <v>3.5000000000000003E-2</v>
      </c>
      <c r="V154" s="1489">
        <v>3.5000000000000003E-2</v>
      </c>
      <c r="W154" s="1489">
        <v>3.5000000000000003E-2</v>
      </c>
      <c r="X154" s="1489">
        <v>3.5000000000000003E-2</v>
      </c>
      <c r="Y154" s="1489">
        <v>3.5000000000000003E-2</v>
      </c>
      <c r="Z154" s="1489">
        <v>3.5000000000000003E-2</v>
      </c>
      <c r="AA154" s="1489">
        <v>3.5000000000000003E-2</v>
      </c>
      <c r="AB154" s="1489">
        <v>3.5000000000000003E-2</v>
      </c>
      <c r="AC154" s="1489">
        <v>3.5000000000000003E-2</v>
      </c>
      <c r="AD154" s="1489">
        <v>3.5000000000000003E-2</v>
      </c>
      <c r="AE154" s="1489">
        <v>3.5000000000000003E-2</v>
      </c>
      <c r="AF154" s="1489">
        <v>3.5000000000000003E-2</v>
      </c>
      <c r="AG154" s="1489">
        <v>3.5000000000000003E-2</v>
      </c>
      <c r="AH154" s="1489">
        <v>3.5000000000000003E-2</v>
      </c>
      <c r="AI154" s="1489">
        <v>3.5000000000000003E-2</v>
      </c>
      <c r="AJ154" s="1489">
        <v>3.5000000000000003E-2</v>
      </c>
      <c r="AK154" s="1489">
        <v>3.5000000000000003E-2</v>
      </c>
      <c r="AL154" s="1489">
        <v>3.5000000000000003E-2</v>
      </c>
      <c r="AM154" s="1489">
        <v>3.5000000000000003E-2</v>
      </c>
      <c r="AN154" s="1489">
        <v>3.5000000000000003E-2</v>
      </c>
      <c r="AO154" s="1489">
        <v>3.5000000000000003E-2</v>
      </c>
      <c r="AP154" s="1489">
        <v>3.5000000000000003E-2</v>
      </c>
      <c r="AQ154" s="1489">
        <v>3.5000000000000003E-2</v>
      </c>
      <c r="AR154" s="1489">
        <v>3.5000000000000003E-2</v>
      </c>
      <c r="AS154" s="1489">
        <v>0.03</v>
      </c>
      <c r="AT154" s="1489">
        <v>0.03</v>
      </c>
      <c r="AU154" s="1489">
        <v>0.03</v>
      </c>
      <c r="AV154" s="1489">
        <v>0.03</v>
      </c>
      <c r="AW154" s="1489">
        <v>0.03</v>
      </c>
      <c r="AX154" s="1489">
        <v>0.03</v>
      </c>
      <c r="AY154" s="1489">
        <v>0.03</v>
      </c>
      <c r="AZ154" s="1489">
        <v>0.03</v>
      </c>
      <c r="BA154" s="1489">
        <v>0.03</v>
      </c>
      <c r="BB154" s="1489">
        <v>0.03</v>
      </c>
      <c r="BC154" s="1489">
        <v>0.03</v>
      </c>
      <c r="BD154" s="1489">
        <v>0.03</v>
      </c>
      <c r="BE154" s="1489">
        <v>0.03</v>
      </c>
      <c r="BF154" s="1489">
        <v>0.03</v>
      </c>
      <c r="BG154" s="1489">
        <v>0.03</v>
      </c>
      <c r="BH154" s="1489">
        <v>0.03</v>
      </c>
      <c r="BI154" s="1489">
        <v>0.03</v>
      </c>
      <c r="BJ154" s="1489">
        <v>0.03</v>
      </c>
      <c r="BK154" s="1489">
        <v>0.03</v>
      </c>
      <c r="BL154" s="1489">
        <v>0.03</v>
      </c>
      <c r="BM154" s="1489">
        <v>0.03</v>
      </c>
      <c r="BN154" s="1489">
        <v>0.03</v>
      </c>
      <c r="BO154" s="1489">
        <v>0.03</v>
      </c>
      <c r="BP154" s="1489">
        <v>0.03</v>
      </c>
      <c r="BQ154" s="1489">
        <v>0.03</v>
      </c>
      <c r="BR154" s="1489">
        <v>0.03</v>
      </c>
      <c r="BS154" s="1489">
        <v>0.03</v>
      </c>
      <c r="BT154" s="1489">
        <v>0.03</v>
      </c>
      <c r="BU154" s="1489">
        <v>0.03</v>
      </c>
      <c r="BV154" s="1489">
        <v>0.03</v>
      </c>
      <c r="BW154" s="1489">
        <v>0.03</v>
      </c>
      <c r="BX154" s="1489">
        <v>0.03</v>
      </c>
      <c r="BY154" s="1489">
        <v>0.03</v>
      </c>
      <c r="BZ154" s="1489">
        <v>0.03</v>
      </c>
      <c r="CA154" s="1489">
        <v>0.03</v>
      </c>
      <c r="CB154" s="1489">
        <v>0.03</v>
      </c>
      <c r="CC154" s="1489">
        <v>0.03</v>
      </c>
      <c r="CD154" s="1489">
        <v>0.03</v>
      </c>
      <c r="CE154" s="1489">
        <v>0.03</v>
      </c>
      <c r="CF154" s="1489">
        <v>0.03</v>
      </c>
      <c r="CG154" s="1489">
        <v>0.03</v>
      </c>
      <c r="CH154" s="1489">
        <v>0.03</v>
      </c>
      <c r="CI154" s="1489">
        <v>0.03</v>
      </c>
      <c r="CJ154" s="1489">
        <v>0.03</v>
      </c>
      <c r="CK154" s="1489">
        <v>0.03</v>
      </c>
      <c r="CL154" s="1489">
        <v>2.5000000000000001E-2</v>
      </c>
      <c r="CM154" s="1489">
        <v>2.5000000000000001E-2</v>
      </c>
      <c r="CN154" s="1489">
        <v>2.5000000000000001E-2</v>
      </c>
      <c r="CO154" s="1489">
        <v>2.5000000000000001E-2</v>
      </c>
      <c r="CP154" s="1490">
        <v>2.5000000000000001E-2</v>
      </c>
      <c r="CQ154" s="1488" t="s">
        <v>1790</v>
      </c>
      <c r="CR154" s="1488" t="s">
        <v>1790</v>
      </c>
      <c r="CS154" s="1488" t="s">
        <v>1790</v>
      </c>
      <c r="CT154" s="1488" t="s">
        <v>1790</v>
      </c>
      <c r="CU154" s="1488" t="s">
        <v>1790</v>
      </c>
      <c r="CV154" s="1488" t="s">
        <v>1790</v>
      </c>
      <c r="CW154" s="1488" t="s">
        <v>1790</v>
      </c>
      <c r="CX154" s="1488" t="s">
        <v>1790</v>
      </c>
      <c r="CY154" s="1488" t="s">
        <v>1790</v>
      </c>
      <c r="CZ154" s="1488" t="s">
        <v>1790</v>
      </c>
      <c r="DA154" s="1488" t="s">
        <v>1790</v>
      </c>
      <c r="DB154" s="1488" t="s">
        <v>1790</v>
      </c>
      <c r="DC154" s="1488" t="s">
        <v>1790</v>
      </c>
      <c r="DD154" s="1488" t="s">
        <v>1790</v>
      </c>
      <c r="DE154" s="1488" t="s">
        <v>1790</v>
      </c>
      <c r="DF154" s="1488" t="s">
        <v>1790</v>
      </c>
      <c r="DG154" s="1488" t="s">
        <v>1790</v>
      </c>
      <c r="DH154" s="1488" t="s">
        <v>1790</v>
      </c>
      <c r="DI154" s="1488" t="s">
        <v>1790</v>
      </c>
      <c r="DJ154" s="1488" t="s">
        <v>1790</v>
      </c>
      <c r="DK154" s="1488" t="s">
        <v>1790</v>
      </c>
      <c r="DL154" s="1488" t="s">
        <v>1790</v>
      </c>
      <c r="DM154" s="1488" t="s">
        <v>1790</v>
      </c>
      <c r="DN154" s="1488" t="s">
        <v>1790</v>
      </c>
      <c r="DO154" s="1488" t="s">
        <v>1790</v>
      </c>
      <c r="DP154" s="1488" t="s">
        <v>1790</v>
      </c>
      <c r="DQ154" s="1488" t="s">
        <v>1790</v>
      </c>
      <c r="DR154" s="1488" t="s">
        <v>1790</v>
      </c>
      <c r="DS154" s="1488" t="s">
        <v>1790</v>
      </c>
      <c r="DT154" s="1233" t="s">
        <v>1790</v>
      </c>
      <c r="DU154" s="1233" t="s">
        <v>1790</v>
      </c>
      <c r="DV154" s="1233" t="s">
        <v>1790</v>
      </c>
      <c r="DW154" s="1233" t="s">
        <v>1790</v>
      </c>
      <c r="DX154" s="1233" t="s">
        <v>1790</v>
      </c>
      <c r="DY154" s="1233" t="s">
        <v>1790</v>
      </c>
    </row>
    <row r="155" spans="2:129" x14ac:dyDescent="0.25">
      <c r="B155" s="1740"/>
      <c r="C155" s="1485" t="s">
        <v>2049</v>
      </c>
      <c r="D155" s="1425" t="s">
        <v>2050</v>
      </c>
      <c r="E155" s="1267" t="s">
        <v>809</v>
      </c>
      <c r="F155" s="1424" t="s">
        <v>1790</v>
      </c>
      <c r="G155" s="1424" t="s">
        <v>1790</v>
      </c>
      <c r="H155" s="1425" t="s">
        <v>84</v>
      </c>
      <c r="I155" s="1460" t="s">
        <v>1790</v>
      </c>
      <c r="J155" s="1461" t="s">
        <v>1790</v>
      </c>
      <c r="K155" s="1461" t="s">
        <v>1790</v>
      </c>
      <c r="L155" s="1461" t="s">
        <v>1790</v>
      </c>
      <c r="M155" s="1461" t="s">
        <v>1790</v>
      </c>
      <c r="N155" s="1489" t="s">
        <v>1790</v>
      </c>
      <c r="O155" s="1489">
        <v>0.96618357487922713</v>
      </c>
      <c r="P155" s="1489">
        <v>0.93351070036640305</v>
      </c>
      <c r="Q155" s="1489">
        <v>0.90194270566802237</v>
      </c>
      <c r="R155" s="1489">
        <v>0.87144222769857238</v>
      </c>
      <c r="S155" s="1489">
        <v>0.84197316685852408</v>
      </c>
      <c r="T155" s="1489">
        <v>0.81350064430775282</v>
      </c>
      <c r="U155" s="1489">
        <v>0.78599096068381924</v>
      </c>
      <c r="V155" s="1489">
        <v>0.75941155621625056</v>
      </c>
      <c r="W155" s="1489">
        <v>0.73373097218961414</v>
      </c>
      <c r="X155" s="1489">
        <v>0.70891881370977217</v>
      </c>
      <c r="Y155" s="1489">
        <v>0.68494571372924851</v>
      </c>
      <c r="Z155" s="1489">
        <v>0.66178329828912907</v>
      </c>
      <c r="AA155" s="1489">
        <v>0.63940415293635666</v>
      </c>
      <c r="AB155" s="1489">
        <v>0.61778179027667313</v>
      </c>
      <c r="AC155" s="1489">
        <v>0.59689061862480497</v>
      </c>
      <c r="AD155" s="1489">
        <v>0.57670591171478747</v>
      </c>
      <c r="AE155" s="1489">
        <v>0.55720377943457733</v>
      </c>
      <c r="AF155" s="1489">
        <v>0.53836113955031628</v>
      </c>
      <c r="AG155" s="1489">
        <v>0.520155690386779</v>
      </c>
      <c r="AH155" s="1489">
        <v>0.50256588443167061</v>
      </c>
      <c r="AI155" s="1489">
        <v>0.48557090283253201</v>
      </c>
      <c r="AJ155" s="1489">
        <v>0.46915063075606961</v>
      </c>
      <c r="AK155" s="1489">
        <v>0.45328563358074364</v>
      </c>
      <c r="AL155" s="1489">
        <v>0.43795713389443836</v>
      </c>
      <c r="AM155" s="1489">
        <v>0.42314698926998878</v>
      </c>
      <c r="AN155" s="1489">
        <v>0.40883767079225974</v>
      </c>
      <c r="AO155" s="1489">
        <v>0.39501224231136212</v>
      </c>
      <c r="AP155" s="1489">
        <v>0.38165434039745133</v>
      </c>
      <c r="AQ155" s="1489">
        <v>0.36874815497338298</v>
      </c>
      <c r="AR155" s="1489">
        <v>0.35627841060230242</v>
      </c>
      <c r="AS155" s="1489">
        <v>0.3459013695167984</v>
      </c>
      <c r="AT155" s="1489">
        <v>0.33582657234640623</v>
      </c>
      <c r="AU155" s="1489">
        <v>0.32604521587029728</v>
      </c>
      <c r="AV155" s="1489">
        <v>0.31654875327213333</v>
      </c>
      <c r="AW155" s="1489">
        <v>0.30732888667197411</v>
      </c>
      <c r="AX155" s="1489">
        <v>0.29837755987570302</v>
      </c>
      <c r="AY155" s="1489">
        <v>0.28968695133563405</v>
      </c>
      <c r="AZ155" s="1489">
        <v>0.28124946731614947</v>
      </c>
      <c r="BA155" s="1489">
        <v>0.27305773525839755</v>
      </c>
      <c r="BB155" s="1489">
        <v>0.26510459733825009</v>
      </c>
      <c r="BC155" s="1489">
        <v>0.25738310421189325</v>
      </c>
      <c r="BD155" s="1489">
        <v>0.24988650894358566</v>
      </c>
      <c r="BE155" s="1489">
        <v>0.24260826111027742</v>
      </c>
      <c r="BF155" s="1489">
        <v>0.23554200107793916</v>
      </c>
      <c r="BG155" s="1489">
        <v>0.22868155444460117</v>
      </c>
      <c r="BH155" s="1489">
        <v>0.22202092664524387</v>
      </c>
      <c r="BI155" s="1489">
        <v>0.215554297713829</v>
      </c>
      <c r="BJ155" s="1489">
        <v>0.20927601719789227</v>
      </c>
      <c r="BK155" s="1489">
        <v>0.20318059922125464</v>
      </c>
      <c r="BL155" s="1489">
        <v>0.19726271769053846</v>
      </c>
      <c r="BM155" s="1489">
        <v>0.19151720164129948</v>
      </c>
      <c r="BN155" s="1489">
        <v>0.18593903071970824</v>
      </c>
      <c r="BO155" s="1489">
        <v>0.18052333079583327</v>
      </c>
      <c r="BP155" s="1489">
        <v>0.17526536970469248</v>
      </c>
      <c r="BQ155" s="1489">
        <v>0.17016055311135189</v>
      </c>
      <c r="BR155" s="1489">
        <v>0.16520442049645817</v>
      </c>
      <c r="BS155" s="1489">
        <v>0.16039264125869726</v>
      </c>
      <c r="BT155" s="1489">
        <v>0.15572101093077401</v>
      </c>
      <c r="BU155" s="1489">
        <v>0.15118544750560586</v>
      </c>
      <c r="BV155" s="1489">
        <v>0.14678198786952024</v>
      </c>
      <c r="BW155" s="1489">
        <v>0.14250678433934003</v>
      </c>
      <c r="BX155" s="1489">
        <v>0.13835610130033013</v>
      </c>
      <c r="BY155" s="1489">
        <v>0.13432631194206807</v>
      </c>
      <c r="BZ155" s="1489">
        <v>0.13041389508938647</v>
      </c>
      <c r="CA155" s="1489">
        <v>0.12661543212561796</v>
      </c>
      <c r="CB155" s="1489">
        <v>0.12292760400545433</v>
      </c>
      <c r="CC155" s="1489">
        <v>0.11934718835481004</v>
      </c>
      <c r="CD155" s="1489">
        <v>0.11587105665515537</v>
      </c>
      <c r="CE155" s="1489">
        <v>0.11249617150985959</v>
      </c>
      <c r="CF155" s="1489">
        <v>0.10921958399015494</v>
      </c>
      <c r="CG155" s="1489">
        <v>0.10603843105840287</v>
      </c>
      <c r="CH155" s="1489">
        <v>0.10294993306641054</v>
      </c>
      <c r="CI155" s="1489">
        <v>9.9951391326612168E-2</v>
      </c>
      <c r="CJ155" s="1489">
        <v>9.7040185753992411E-2</v>
      </c>
      <c r="CK155" s="1489">
        <v>9.4213772576691654E-2</v>
      </c>
      <c r="CL155" s="1489">
        <v>9.1915875684577236E-2</v>
      </c>
      <c r="CM155" s="1489">
        <v>8.9674025058124135E-2</v>
      </c>
      <c r="CN155" s="1489">
        <v>8.7486853715243049E-2</v>
      </c>
      <c r="CO155" s="1489">
        <v>8.5353028014871282E-2</v>
      </c>
      <c r="CP155" s="1490">
        <v>8.3271246843776875E-2</v>
      </c>
      <c r="CQ155" s="1488" t="s">
        <v>1790</v>
      </c>
      <c r="CR155" s="1488" t="s">
        <v>1790</v>
      </c>
      <c r="CS155" s="1488" t="s">
        <v>1790</v>
      </c>
      <c r="CT155" s="1488" t="s">
        <v>1790</v>
      </c>
      <c r="CU155" s="1488" t="s">
        <v>1790</v>
      </c>
      <c r="CV155" s="1488" t="s">
        <v>1790</v>
      </c>
      <c r="CW155" s="1488" t="s">
        <v>1790</v>
      </c>
      <c r="CX155" s="1488" t="s">
        <v>1790</v>
      </c>
      <c r="CY155" s="1488" t="s">
        <v>1790</v>
      </c>
      <c r="CZ155" s="1488" t="s">
        <v>1790</v>
      </c>
      <c r="DA155" s="1488" t="s">
        <v>1790</v>
      </c>
      <c r="DB155" s="1488" t="s">
        <v>1790</v>
      </c>
      <c r="DC155" s="1488" t="s">
        <v>1790</v>
      </c>
      <c r="DD155" s="1488" t="s">
        <v>1790</v>
      </c>
      <c r="DE155" s="1488" t="s">
        <v>1790</v>
      </c>
      <c r="DF155" s="1488" t="s">
        <v>1790</v>
      </c>
      <c r="DG155" s="1488" t="s">
        <v>1790</v>
      </c>
      <c r="DH155" s="1488" t="s">
        <v>1790</v>
      </c>
      <c r="DI155" s="1488" t="s">
        <v>1790</v>
      </c>
      <c r="DJ155" s="1488" t="s">
        <v>1790</v>
      </c>
      <c r="DK155" s="1488" t="s">
        <v>1790</v>
      </c>
      <c r="DL155" s="1488" t="s">
        <v>1790</v>
      </c>
      <c r="DM155" s="1488" t="s">
        <v>1790</v>
      </c>
      <c r="DN155" s="1488" t="s">
        <v>1790</v>
      </c>
      <c r="DO155" s="1488" t="s">
        <v>1790</v>
      </c>
      <c r="DP155" s="1488" t="s">
        <v>1790</v>
      </c>
      <c r="DQ155" s="1488" t="s">
        <v>1790</v>
      </c>
      <c r="DR155" s="1488" t="s">
        <v>1790</v>
      </c>
      <c r="DS155" s="1488" t="s">
        <v>1790</v>
      </c>
      <c r="DT155" s="1233" t="s">
        <v>1790</v>
      </c>
      <c r="DU155" s="1233" t="s">
        <v>1790</v>
      </c>
      <c r="DV155" s="1233" t="s">
        <v>1790</v>
      </c>
      <c r="DW155" s="1233" t="s">
        <v>1790</v>
      </c>
      <c r="DX155" s="1233" t="s">
        <v>1790</v>
      </c>
      <c r="DY155" s="1233" t="s">
        <v>1790</v>
      </c>
    </row>
    <row r="156" spans="2:129" x14ac:dyDescent="0.25">
      <c r="B156" s="1740"/>
      <c r="C156" s="1485" t="s">
        <v>2049</v>
      </c>
      <c r="D156" s="1425" t="s">
        <v>2050</v>
      </c>
      <c r="E156" s="1267" t="s">
        <v>810</v>
      </c>
      <c r="F156" s="1424" t="s">
        <v>811</v>
      </c>
      <c r="G156" s="1424" t="s">
        <v>1790</v>
      </c>
      <c r="H156" s="1425" t="s">
        <v>812</v>
      </c>
      <c r="I156" s="1460" t="s">
        <v>1790</v>
      </c>
      <c r="J156" s="1461" t="s">
        <v>1790</v>
      </c>
      <c r="K156" s="1461" t="s">
        <v>1790</v>
      </c>
      <c r="L156" s="1461" t="s">
        <v>1790</v>
      </c>
      <c r="M156" s="1461" t="s">
        <v>1790</v>
      </c>
      <c r="N156" s="1489" t="s">
        <v>1790</v>
      </c>
      <c r="O156" s="1489" t="s">
        <v>1790</v>
      </c>
      <c r="P156" s="1489" t="s">
        <v>1790</v>
      </c>
      <c r="Q156" s="1489" t="s">
        <v>1790</v>
      </c>
      <c r="R156" s="1489" t="s">
        <v>1790</v>
      </c>
      <c r="S156" s="1489" t="s">
        <v>1790</v>
      </c>
      <c r="T156" s="1489" t="s">
        <v>1790</v>
      </c>
      <c r="U156" s="1489" t="s">
        <v>1790</v>
      </c>
      <c r="V156" s="1489" t="s">
        <v>1790</v>
      </c>
      <c r="W156" s="1489" t="s">
        <v>1790</v>
      </c>
      <c r="X156" s="1489" t="s">
        <v>1790</v>
      </c>
      <c r="Y156" s="1489" t="s">
        <v>1790</v>
      </c>
      <c r="Z156" s="1489" t="s">
        <v>1790</v>
      </c>
      <c r="AA156" s="1489" t="s">
        <v>1790</v>
      </c>
      <c r="AB156" s="1489" t="s">
        <v>1790</v>
      </c>
      <c r="AC156" s="1489" t="s">
        <v>1790</v>
      </c>
      <c r="AD156" s="1489" t="s">
        <v>1790</v>
      </c>
      <c r="AE156" s="1489" t="s">
        <v>1790</v>
      </c>
      <c r="AF156" s="1489" t="s">
        <v>1790</v>
      </c>
      <c r="AG156" s="1489" t="s">
        <v>1790</v>
      </c>
      <c r="AH156" s="1489" t="s">
        <v>1790</v>
      </c>
      <c r="AI156" s="1489" t="s">
        <v>1790</v>
      </c>
      <c r="AJ156" s="1489" t="s">
        <v>1790</v>
      </c>
      <c r="AK156" s="1489" t="s">
        <v>1790</v>
      </c>
      <c r="AL156" s="1489" t="s">
        <v>1790</v>
      </c>
      <c r="AM156" s="1489" t="s">
        <v>1790</v>
      </c>
      <c r="AN156" s="1489" t="s">
        <v>1790</v>
      </c>
      <c r="AO156" s="1489" t="s">
        <v>1790</v>
      </c>
      <c r="AP156" s="1489" t="s">
        <v>1790</v>
      </c>
      <c r="AQ156" s="1489" t="s">
        <v>1790</v>
      </c>
      <c r="AR156" s="1489" t="s">
        <v>1790</v>
      </c>
      <c r="AS156" s="1489" t="s">
        <v>1790</v>
      </c>
      <c r="AT156" s="1489" t="s">
        <v>1790</v>
      </c>
      <c r="AU156" s="1489" t="s">
        <v>1790</v>
      </c>
      <c r="AV156" s="1489" t="s">
        <v>1790</v>
      </c>
      <c r="AW156" s="1489" t="s">
        <v>1790</v>
      </c>
      <c r="AX156" s="1489" t="s">
        <v>1790</v>
      </c>
      <c r="AY156" s="1489" t="s">
        <v>1790</v>
      </c>
      <c r="AZ156" s="1489" t="s">
        <v>1790</v>
      </c>
      <c r="BA156" s="1489" t="s">
        <v>1790</v>
      </c>
      <c r="BB156" s="1489" t="s">
        <v>1790</v>
      </c>
      <c r="BC156" s="1489" t="s">
        <v>1790</v>
      </c>
      <c r="BD156" s="1489" t="s">
        <v>1790</v>
      </c>
      <c r="BE156" s="1489" t="s">
        <v>1790</v>
      </c>
      <c r="BF156" s="1489" t="s">
        <v>1790</v>
      </c>
      <c r="BG156" s="1489" t="s">
        <v>1790</v>
      </c>
      <c r="BH156" s="1489" t="s">
        <v>1790</v>
      </c>
      <c r="BI156" s="1489" t="s">
        <v>1790</v>
      </c>
      <c r="BJ156" s="1489" t="s">
        <v>1790</v>
      </c>
      <c r="BK156" s="1489" t="s">
        <v>1790</v>
      </c>
      <c r="BL156" s="1489" t="s">
        <v>1790</v>
      </c>
      <c r="BM156" s="1489" t="s">
        <v>1790</v>
      </c>
      <c r="BN156" s="1489" t="s">
        <v>1790</v>
      </c>
      <c r="BO156" s="1489" t="s">
        <v>1790</v>
      </c>
      <c r="BP156" s="1489" t="s">
        <v>1790</v>
      </c>
      <c r="BQ156" s="1489" t="s">
        <v>1790</v>
      </c>
      <c r="BR156" s="1489" t="s">
        <v>1790</v>
      </c>
      <c r="BS156" s="1489" t="s">
        <v>1790</v>
      </c>
      <c r="BT156" s="1489" t="s">
        <v>1790</v>
      </c>
      <c r="BU156" s="1489" t="s">
        <v>1790</v>
      </c>
      <c r="BV156" s="1489" t="s">
        <v>1790</v>
      </c>
      <c r="BW156" s="1489" t="s">
        <v>1790</v>
      </c>
      <c r="BX156" s="1489" t="s">
        <v>1790</v>
      </c>
      <c r="BY156" s="1489" t="s">
        <v>1790</v>
      </c>
      <c r="BZ156" s="1489" t="s">
        <v>1790</v>
      </c>
      <c r="CA156" s="1489" t="s">
        <v>1790</v>
      </c>
      <c r="CB156" s="1489" t="s">
        <v>1790</v>
      </c>
      <c r="CC156" s="1489" t="s">
        <v>1790</v>
      </c>
      <c r="CD156" s="1489" t="s">
        <v>1790</v>
      </c>
      <c r="CE156" s="1489" t="s">
        <v>1790</v>
      </c>
      <c r="CF156" s="1489" t="s">
        <v>1790</v>
      </c>
      <c r="CG156" s="1489" t="s">
        <v>1790</v>
      </c>
      <c r="CH156" s="1489" t="s">
        <v>1790</v>
      </c>
      <c r="CI156" s="1489" t="s">
        <v>1790</v>
      </c>
      <c r="CJ156" s="1489" t="s">
        <v>1790</v>
      </c>
      <c r="CK156" s="1489" t="s">
        <v>1790</v>
      </c>
      <c r="CL156" s="1489" t="s">
        <v>1790</v>
      </c>
      <c r="CM156" s="1489" t="s">
        <v>1790</v>
      </c>
      <c r="CN156" s="1489" t="s">
        <v>1790</v>
      </c>
      <c r="CO156" s="1489" t="s">
        <v>1790</v>
      </c>
      <c r="CP156" s="1490" t="s">
        <v>1790</v>
      </c>
      <c r="CQ156" s="1488" t="s">
        <v>1790</v>
      </c>
      <c r="CR156" s="1488" t="s">
        <v>1790</v>
      </c>
      <c r="CS156" s="1488" t="s">
        <v>1790</v>
      </c>
      <c r="CT156" s="1488" t="s">
        <v>1790</v>
      </c>
      <c r="CU156" s="1488" t="s">
        <v>1790</v>
      </c>
      <c r="CV156" s="1488" t="s">
        <v>1790</v>
      </c>
      <c r="CW156" s="1488" t="s">
        <v>1790</v>
      </c>
      <c r="CX156" s="1488" t="s">
        <v>1790</v>
      </c>
      <c r="CY156" s="1488" t="s">
        <v>1790</v>
      </c>
      <c r="CZ156" s="1488" t="s">
        <v>1790</v>
      </c>
      <c r="DA156" s="1488" t="s">
        <v>1790</v>
      </c>
      <c r="DB156" s="1488" t="s">
        <v>1790</v>
      </c>
      <c r="DC156" s="1488" t="s">
        <v>1790</v>
      </c>
      <c r="DD156" s="1488" t="s">
        <v>1790</v>
      </c>
      <c r="DE156" s="1488" t="s">
        <v>1790</v>
      </c>
      <c r="DF156" s="1488" t="s">
        <v>1790</v>
      </c>
      <c r="DG156" s="1488" t="s">
        <v>1790</v>
      </c>
      <c r="DH156" s="1488" t="s">
        <v>1790</v>
      </c>
      <c r="DI156" s="1488" t="s">
        <v>1790</v>
      </c>
      <c r="DJ156" s="1488" t="s">
        <v>1790</v>
      </c>
      <c r="DK156" s="1488" t="s">
        <v>1790</v>
      </c>
      <c r="DL156" s="1488" t="s">
        <v>1790</v>
      </c>
      <c r="DM156" s="1488" t="s">
        <v>1790</v>
      </c>
      <c r="DN156" s="1488" t="s">
        <v>1790</v>
      </c>
      <c r="DO156" s="1488" t="s">
        <v>1790</v>
      </c>
      <c r="DP156" s="1488" t="s">
        <v>1790</v>
      </c>
      <c r="DQ156" s="1488" t="s">
        <v>1790</v>
      </c>
      <c r="DR156" s="1488" t="s">
        <v>1790</v>
      </c>
      <c r="DS156" s="1488" t="s">
        <v>1790</v>
      </c>
      <c r="DT156" s="1233" t="s">
        <v>1790</v>
      </c>
      <c r="DU156" s="1233" t="s">
        <v>1790</v>
      </c>
      <c r="DV156" s="1233" t="s">
        <v>1790</v>
      </c>
      <c r="DW156" s="1233" t="s">
        <v>1790</v>
      </c>
      <c r="DX156" s="1233" t="s">
        <v>1790</v>
      </c>
      <c r="DY156" s="1233" t="s">
        <v>1790</v>
      </c>
    </row>
    <row r="157" spans="2:129" x14ac:dyDescent="0.25">
      <c r="B157" s="1740"/>
      <c r="C157" s="1485" t="s">
        <v>2049</v>
      </c>
      <c r="D157" s="1425" t="s">
        <v>2050</v>
      </c>
      <c r="E157" s="1267" t="s">
        <v>810</v>
      </c>
      <c r="F157" s="1424" t="s">
        <v>813</v>
      </c>
      <c r="G157" s="1424" t="s">
        <v>1790</v>
      </c>
      <c r="H157" s="1425" t="s">
        <v>812</v>
      </c>
      <c r="I157" s="1460" t="s">
        <v>1790</v>
      </c>
      <c r="J157" s="1461" t="s">
        <v>1790</v>
      </c>
      <c r="K157" s="1461" t="s">
        <v>1790</v>
      </c>
      <c r="L157" s="1461" t="s">
        <v>1790</v>
      </c>
      <c r="M157" s="1461" t="s">
        <v>1790</v>
      </c>
      <c r="N157" s="1489" t="s">
        <v>1790</v>
      </c>
      <c r="O157" s="1489" t="s">
        <v>1790</v>
      </c>
      <c r="P157" s="1489" t="s">
        <v>1790</v>
      </c>
      <c r="Q157" s="1489" t="s">
        <v>1790</v>
      </c>
      <c r="R157" s="1489" t="s">
        <v>1790</v>
      </c>
      <c r="S157" s="1489" t="s">
        <v>1790</v>
      </c>
      <c r="T157" s="1489" t="s">
        <v>1790</v>
      </c>
      <c r="U157" s="1489" t="s">
        <v>1790</v>
      </c>
      <c r="V157" s="1489" t="s">
        <v>1790</v>
      </c>
      <c r="W157" s="1489" t="s">
        <v>1790</v>
      </c>
      <c r="X157" s="1489" t="s">
        <v>1790</v>
      </c>
      <c r="Y157" s="1489" t="s">
        <v>1790</v>
      </c>
      <c r="Z157" s="1489" t="s">
        <v>1790</v>
      </c>
      <c r="AA157" s="1489" t="s">
        <v>1790</v>
      </c>
      <c r="AB157" s="1489" t="s">
        <v>1790</v>
      </c>
      <c r="AC157" s="1489" t="s">
        <v>1790</v>
      </c>
      <c r="AD157" s="1489" t="s">
        <v>1790</v>
      </c>
      <c r="AE157" s="1489" t="s">
        <v>1790</v>
      </c>
      <c r="AF157" s="1489" t="s">
        <v>1790</v>
      </c>
      <c r="AG157" s="1489" t="s">
        <v>1790</v>
      </c>
      <c r="AH157" s="1489" t="s">
        <v>1790</v>
      </c>
      <c r="AI157" s="1489" t="s">
        <v>1790</v>
      </c>
      <c r="AJ157" s="1489" t="s">
        <v>1790</v>
      </c>
      <c r="AK157" s="1489" t="s">
        <v>1790</v>
      </c>
      <c r="AL157" s="1489" t="s">
        <v>1790</v>
      </c>
      <c r="AM157" s="1489" t="s">
        <v>1790</v>
      </c>
      <c r="AN157" s="1489" t="s">
        <v>1790</v>
      </c>
      <c r="AO157" s="1489" t="s">
        <v>1790</v>
      </c>
      <c r="AP157" s="1489" t="s">
        <v>1790</v>
      </c>
      <c r="AQ157" s="1489" t="s">
        <v>1790</v>
      </c>
      <c r="AR157" s="1489" t="s">
        <v>1790</v>
      </c>
      <c r="AS157" s="1489" t="s">
        <v>1790</v>
      </c>
      <c r="AT157" s="1489" t="s">
        <v>1790</v>
      </c>
      <c r="AU157" s="1489" t="s">
        <v>1790</v>
      </c>
      <c r="AV157" s="1489" t="s">
        <v>1790</v>
      </c>
      <c r="AW157" s="1489" t="s">
        <v>1790</v>
      </c>
      <c r="AX157" s="1489" t="s">
        <v>1790</v>
      </c>
      <c r="AY157" s="1489" t="s">
        <v>1790</v>
      </c>
      <c r="AZ157" s="1489" t="s">
        <v>1790</v>
      </c>
      <c r="BA157" s="1489" t="s">
        <v>1790</v>
      </c>
      <c r="BB157" s="1489" t="s">
        <v>1790</v>
      </c>
      <c r="BC157" s="1489" t="s">
        <v>1790</v>
      </c>
      <c r="BD157" s="1489" t="s">
        <v>1790</v>
      </c>
      <c r="BE157" s="1489" t="s">
        <v>1790</v>
      </c>
      <c r="BF157" s="1489" t="s">
        <v>1790</v>
      </c>
      <c r="BG157" s="1489" t="s">
        <v>1790</v>
      </c>
      <c r="BH157" s="1489" t="s">
        <v>1790</v>
      </c>
      <c r="BI157" s="1489" t="s">
        <v>1790</v>
      </c>
      <c r="BJ157" s="1489" t="s">
        <v>1790</v>
      </c>
      <c r="BK157" s="1489" t="s">
        <v>1790</v>
      </c>
      <c r="BL157" s="1489" t="s">
        <v>1790</v>
      </c>
      <c r="BM157" s="1489" t="s">
        <v>1790</v>
      </c>
      <c r="BN157" s="1489" t="s">
        <v>1790</v>
      </c>
      <c r="BO157" s="1489" t="s">
        <v>1790</v>
      </c>
      <c r="BP157" s="1489" t="s">
        <v>1790</v>
      </c>
      <c r="BQ157" s="1489" t="s">
        <v>1790</v>
      </c>
      <c r="BR157" s="1489" t="s">
        <v>1790</v>
      </c>
      <c r="BS157" s="1489" t="s">
        <v>1790</v>
      </c>
      <c r="BT157" s="1489" t="s">
        <v>1790</v>
      </c>
      <c r="BU157" s="1489" t="s">
        <v>1790</v>
      </c>
      <c r="BV157" s="1489" t="s">
        <v>1790</v>
      </c>
      <c r="BW157" s="1489" t="s">
        <v>1790</v>
      </c>
      <c r="BX157" s="1489" t="s">
        <v>1790</v>
      </c>
      <c r="BY157" s="1489" t="s">
        <v>1790</v>
      </c>
      <c r="BZ157" s="1489" t="s">
        <v>1790</v>
      </c>
      <c r="CA157" s="1489" t="s">
        <v>1790</v>
      </c>
      <c r="CB157" s="1489" t="s">
        <v>1790</v>
      </c>
      <c r="CC157" s="1489" t="s">
        <v>1790</v>
      </c>
      <c r="CD157" s="1489" t="s">
        <v>1790</v>
      </c>
      <c r="CE157" s="1489" t="s">
        <v>1790</v>
      </c>
      <c r="CF157" s="1489" t="s">
        <v>1790</v>
      </c>
      <c r="CG157" s="1489" t="s">
        <v>1790</v>
      </c>
      <c r="CH157" s="1489" t="s">
        <v>1790</v>
      </c>
      <c r="CI157" s="1489" t="s">
        <v>1790</v>
      </c>
      <c r="CJ157" s="1489" t="s">
        <v>1790</v>
      </c>
      <c r="CK157" s="1489" t="s">
        <v>1790</v>
      </c>
      <c r="CL157" s="1489" t="s">
        <v>1790</v>
      </c>
      <c r="CM157" s="1489" t="s">
        <v>1790</v>
      </c>
      <c r="CN157" s="1489" t="s">
        <v>1790</v>
      </c>
      <c r="CO157" s="1489" t="s">
        <v>1790</v>
      </c>
      <c r="CP157" s="1490" t="s">
        <v>1790</v>
      </c>
      <c r="CQ157" s="1488" t="s">
        <v>1790</v>
      </c>
      <c r="CR157" s="1488" t="s">
        <v>1790</v>
      </c>
      <c r="CS157" s="1488" t="s">
        <v>1790</v>
      </c>
      <c r="CT157" s="1488" t="s">
        <v>1790</v>
      </c>
      <c r="CU157" s="1488" t="s">
        <v>1790</v>
      </c>
      <c r="CV157" s="1488" t="s">
        <v>1790</v>
      </c>
      <c r="CW157" s="1488" t="s">
        <v>1790</v>
      </c>
      <c r="CX157" s="1488" t="s">
        <v>1790</v>
      </c>
      <c r="CY157" s="1488" t="s">
        <v>1790</v>
      </c>
      <c r="CZ157" s="1488" t="s">
        <v>1790</v>
      </c>
      <c r="DA157" s="1488" t="s">
        <v>1790</v>
      </c>
      <c r="DB157" s="1488" t="s">
        <v>1790</v>
      </c>
      <c r="DC157" s="1488" t="s">
        <v>1790</v>
      </c>
      <c r="DD157" s="1488" t="s">
        <v>1790</v>
      </c>
      <c r="DE157" s="1488" t="s">
        <v>1790</v>
      </c>
      <c r="DF157" s="1488" t="s">
        <v>1790</v>
      </c>
      <c r="DG157" s="1488" t="s">
        <v>1790</v>
      </c>
      <c r="DH157" s="1488" t="s">
        <v>1790</v>
      </c>
      <c r="DI157" s="1488" t="s">
        <v>1790</v>
      </c>
      <c r="DJ157" s="1488" t="s">
        <v>1790</v>
      </c>
      <c r="DK157" s="1488" t="s">
        <v>1790</v>
      </c>
      <c r="DL157" s="1488" t="s">
        <v>1790</v>
      </c>
      <c r="DM157" s="1488" t="s">
        <v>1790</v>
      </c>
      <c r="DN157" s="1488" t="s">
        <v>1790</v>
      </c>
      <c r="DO157" s="1488" t="s">
        <v>1790</v>
      </c>
      <c r="DP157" s="1488" t="s">
        <v>1790</v>
      </c>
      <c r="DQ157" s="1488" t="s">
        <v>1790</v>
      </c>
      <c r="DR157" s="1488" t="s">
        <v>1790</v>
      </c>
      <c r="DS157" s="1488" t="s">
        <v>1790</v>
      </c>
      <c r="DT157" s="1233" t="s">
        <v>1790</v>
      </c>
      <c r="DU157" s="1233" t="s">
        <v>1790</v>
      </c>
      <c r="DV157" s="1233" t="s">
        <v>1790</v>
      </c>
      <c r="DW157" s="1233" t="s">
        <v>1790</v>
      </c>
      <c r="DX157" s="1233" t="s">
        <v>1790</v>
      </c>
      <c r="DY157" s="1233" t="s">
        <v>1790</v>
      </c>
    </row>
    <row r="158" spans="2:129" ht="14.4" thickBot="1" x14ac:dyDescent="0.3">
      <c r="B158" s="1740"/>
      <c r="C158" s="1485" t="s">
        <v>2049</v>
      </c>
      <c r="D158" s="1425" t="s">
        <v>2050</v>
      </c>
      <c r="E158" s="1267" t="s">
        <v>814</v>
      </c>
      <c r="F158" s="1424" t="s">
        <v>1790</v>
      </c>
      <c r="G158" s="1424" t="s">
        <v>1790</v>
      </c>
      <c r="H158" s="1425" t="s">
        <v>84</v>
      </c>
      <c r="I158" s="1460" t="s">
        <v>1790</v>
      </c>
      <c r="J158" s="1461" t="s">
        <v>1790</v>
      </c>
      <c r="K158" s="1461" t="s">
        <v>1790</v>
      </c>
      <c r="L158" s="1461" t="s">
        <v>1790</v>
      </c>
      <c r="M158" s="1461" t="s">
        <v>1790</v>
      </c>
      <c r="N158" s="1489" t="s">
        <v>1790</v>
      </c>
      <c r="O158" s="1489" t="s">
        <v>1790</v>
      </c>
      <c r="P158" s="1489" t="s">
        <v>1790</v>
      </c>
      <c r="Q158" s="1489" t="s">
        <v>1790</v>
      </c>
      <c r="R158" s="1489" t="s">
        <v>1790</v>
      </c>
      <c r="S158" s="1489" t="s">
        <v>1790</v>
      </c>
      <c r="T158" s="1489" t="s">
        <v>1790</v>
      </c>
      <c r="U158" s="1489" t="s">
        <v>1790</v>
      </c>
      <c r="V158" s="1489" t="s">
        <v>1790</v>
      </c>
      <c r="W158" s="1489" t="s">
        <v>1790</v>
      </c>
      <c r="X158" s="1489" t="s">
        <v>1790</v>
      </c>
      <c r="Y158" s="1489" t="s">
        <v>1790</v>
      </c>
      <c r="Z158" s="1489" t="s">
        <v>1790</v>
      </c>
      <c r="AA158" s="1489" t="s">
        <v>1790</v>
      </c>
      <c r="AB158" s="1489" t="s">
        <v>1790</v>
      </c>
      <c r="AC158" s="1489" t="s">
        <v>1790</v>
      </c>
      <c r="AD158" s="1489" t="s">
        <v>1790</v>
      </c>
      <c r="AE158" s="1489" t="s">
        <v>1790</v>
      </c>
      <c r="AF158" s="1489" t="s">
        <v>1790</v>
      </c>
      <c r="AG158" s="1489" t="s">
        <v>1790</v>
      </c>
      <c r="AH158" s="1489" t="s">
        <v>1790</v>
      </c>
      <c r="AI158" s="1489" t="s">
        <v>1790</v>
      </c>
      <c r="AJ158" s="1489" t="s">
        <v>1790</v>
      </c>
      <c r="AK158" s="1489" t="s">
        <v>1790</v>
      </c>
      <c r="AL158" s="1489" t="s">
        <v>1790</v>
      </c>
      <c r="AM158" s="1489" t="s">
        <v>1790</v>
      </c>
      <c r="AN158" s="1489" t="s">
        <v>1790</v>
      </c>
      <c r="AO158" s="1489" t="s">
        <v>1790</v>
      </c>
      <c r="AP158" s="1489" t="s">
        <v>1790</v>
      </c>
      <c r="AQ158" s="1489" t="s">
        <v>1790</v>
      </c>
      <c r="AR158" s="1489" t="s">
        <v>1790</v>
      </c>
      <c r="AS158" s="1489" t="s">
        <v>1790</v>
      </c>
      <c r="AT158" s="1489" t="s">
        <v>1790</v>
      </c>
      <c r="AU158" s="1489" t="s">
        <v>1790</v>
      </c>
      <c r="AV158" s="1489" t="s">
        <v>1790</v>
      </c>
      <c r="AW158" s="1489" t="s">
        <v>1790</v>
      </c>
      <c r="AX158" s="1489" t="s">
        <v>1790</v>
      </c>
      <c r="AY158" s="1489" t="s">
        <v>1790</v>
      </c>
      <c r="AZ158" s="1489" t="s">
        <v>1790</v>
      </c>
      <c r="BA158" s="1489" t="s">
        <v>1790</v>
      </c>
      <c r="BB158" s="1489" t="s">
        <v>1790</v>
      </c>
      <c r="BC158" s="1489" t="s">
        <v>1790</v>
      </c>
      <c r="BD158" s="1489" t="s">
        <v>1790</v>
      </c>
      <c r="BE158" s="1489" t="s">
        <v>1790</v>
      </c>
      <c r="BF158" s="1489" t="s">
        <v>1790</v>
      </c>
      <c r="BG158" s="1489" t="s">
        <v>1790</v>
      </c>
      <c r="BH158" s="1489" t="s">
        <v>1790</v>
      </c>
      <c r="BI158" s="1489" t="s">
        <v>1790</v>
      </c>
      <c r="BJ158" s="1489" t="s">
        <v>1790</v>
      </c>
      <c r="BK158" s="1489" t="s">
        <v>1790</v>
      </c>
      <c r="BL158" s="1489" t="s">
        <v>1790</v>
      </c>
      <c r="BM158" s="1489" t="s">
        <v>1790</v>
      </c>
      <c r="BN158" s="1489" t="s">
        <v>1790</v>
      </c>
      <c r="BO158" s="1489" t="s">
        <v>1790</v>
      </c>
      <c r="BP158" s="1489" t="s">
        <v>1790</v>
      </c>
      <c r="BQ158" s="1489" t="s">
        <v>1790</v>
      </c>
      <c r="BR158" s="1489" t="s">
        <v>1790</v>
      </c>
      <c r="BS158" s="1489" t="s">
        <v>1790</v>
      </c>
      <c r="BT158" s="1489" t="s">
        <v>1790</v>
      </c>
      <c r="BU158" s="1489" t="s">
        <v>1790</v>
      </c>
      <c r="BV158" s="1489" t="s">
        <v>1790</v>
      </c>
      <c r="BW158" s="1489" t="s">
        <v>1790</v>
      </c>
      <c r="BX158" s="1489" t="s">
        <v>1790</v>
      </c>
      <c r="BY158" s="1489" t="s">
        <v>1790</v>
      </c>
      <c r="BZ158" s="1489" t="s">
        <v>1790</v>
      </c>
      <c r="CA158" s="1489" t="s">
        <v>1790</v>
      </c>
      <c r="CB158" s="1489" t="s">
        <v>1790</v>
      </c>
      <c r="CC158" s="1489" t="s">
        <v>1790</v>
      </c>
      <c r="CD158" s="1489" t="s">
        <v>1790</v>
      </c>
      <c r="CE158" s="1489" t="s">
        <v>1790</v>
      </c>
      <c r="CF158" s="1489" t="s">
        <v>1790</v>
      </c>
      <c r="CG158" s="1489" t="s">
        <v>1790</v>
      </c>
      <c r="CH158" s="1489" t="s">
        <v>1790</v>
      </c>
      <c r="CI158" s="1489" t="s">
        <v>1790</v>
      </c>
      <c r="CJ158" s="1489" t="s">
        <v>1790</v>
      </c>
      <c r="CK158" s="1489" t="s">
        <v>1790</v>
      </c>
      <c r="CL158" s="1489" t="s">
        <v>1790</v>
      </c>
      <c r="CM158" s="1489" t="s">
        <v>1790</v>
      </c>
      <c r="CN158" s="1489" t="s">
        <v>1790</v>
      </c>
      <c r="CO158" s="1489" t="s">
        <v>1790</v>
      </c>
      <c r="CP158" s="1490" t="s">
        <v>1790</v>
      </c>
      <c r="CQ158" s="1488" t="s">
        <v>1790</v>
      </c>
      <c r="CR158" s="1488" t="s">
        <v>1790</v>
      </c>
      <c r="CS158" s="1488" t="s">
        <v>1790</v>
      </c>
      <c r="CT158" s="1488" t="s">
        <v>1790</v>
      </c>
      <c r="CU158" s="1488" t="s">
        <v>1790</v>
      </c>
      <c r="CV158" s="1488" t="s">
        <v>1790</v>
      </c>
      <c r="CW158" s="1488" t="s">
        <v>1790</v>
      </c>
      <c r="CX158" s="1488" t="s">
        <v>1790</v>
      </c>
      <c r="CY158" s="1488" t="s">
        <v>1790</v>
      </c>
      <c r="CZ158" s="1488" t="s">
        <v>1790</v>
      </c>
      <c r="DA158" s="1488" t="s">
        <v>1790</v>
      </c>
      <c r="DB158" s="1488" t="s">
        <v>1790</v>
      </c>
      <c r="DC158" s="1488" t="s">
        <v>1790</v>
      </c>
      <c r="DD158" s="1488" t="s">
        <v>1790</v>
      </c>
      <c r="DE158" s="1488" t="s">
        <v>1790</v>
      </c>
      <c r="DF158" s="1488" t="s">
        <v>1790</v>
      </c>
      <c r="DG158" s="1488" t="s">
        <v>1790</v>
      </c>
      <c r="DH158" s="1488" t="s">
        <v>1790</v>
      </c>
      <c r="DI158" s="1488" t="s">
        <v>1790</v>
      </c>
      <c r="DJ158" s="1488" t="s">
        <v>1790</v>
      </c>
      <c r="DK158" s="1488" t="s">
        <v>1790</v>
      </c>
      <c r="DL158" s="1488" t="s">
        <v>1790</v>
      </c>
      <c r="DM158" s="1488" t="s">
        <v>1790</v>
      </c>
      <c r="DN158" s="1488" t="s">
        <v>1790</v>
      </c>
      <c r="DO158" s="1488" t="s">
        <v>1790</v>
      </c>
      <c r="DP158" s="1488" t="s">
        <v>1790</v>
      </c>
      <c r="DQ158" s="1488" t="s">
        <v>1790</v>
      </c>
      <c r="DR158" s="1488" t="s">
        <v>1790</v>
      </c>
      <c r="DS158" s="1488" t="s">
        <v>1790</v>
      </c>
      <c r="DT158" s="1233" t="s">
        <v>1790</v>
      </c>
      <c r="DU158" s="1233" t="s">
        <v>1790</v>
      </c>
      <c r="DV158" s="1233" t="s">
        <v>1790</v>
      </c>
      <c r="DW158" s="1233" t="s">
        <v>1790</v>
      </c>
      <c r="DX158" s="1233" t="s">
        <v>1790</v>
      </c>
      <c r="DY158" s="1233" t="s">
        <v>1790</v>
      </c>
    </row>
    <row r="159" spans="2:129" ht="14.4" thickBot="1" x14ac:dyDescent="0.3">
      <c r="B159" s="1740"/>
      <c r="C159" s="1485" t="s">
        <v>2049</v>
      </c>
      <c r="D159" s="1425" t="s">
        <v>2050</v>
      </c>
      <c r="E159" s="1267" t="s">
        <v>815</v>
      </c>
      <c r="F159" s="1424" t="s">
        <v>1790</v>
      </c>
      <c r="G159" s="1424" t="s">
        <v>1790</v>
      </c>
      <c r="H159" s="1425" t="s">
        <v>84</v>
      </c>
      <c r="I159" s="1724" t="str">
        <f>IF(SUM(I158:CU158)&lt;&gt;0,SUM(I158:CU158),"")</f>
        <v/>
      </c>
      <c r="J159" s="1725"/>
      <c r="K159" s="1725"/>
      <c r="L159" s="1725"/>
      <c r="M159" s="1726"/>
      <c r="N159" s="1489" t="s">
        <v>1790</v>
      </c>
      <c r="O159" s="1489" t="s">
        <v>1790</v>
      </c>
      <c r="P159" s="1489" t="s">
        <v>1790</v>
      </c>
      <c r="Q159" s="1489" t="s">
        <v>1790</v>
      </c>
      <c r="R159" s="1489" t="s">
        <v>1790</v>
      </c>
      <c r="S159" s="1489" t="s">
        <v>1790</v>
      </c>
      <c r="T159" s="1489" t="s">
        <v>1790</v>
      </c>
      <c r="U159" s="1489" t="s">
        <v>1790</v>
      </c>
      <c r="V159" s="1489" t="s">
        <v>1790</v>
      </c>
      <c r="W159" s="1489" t="s">
        <v>1790</v>
      </c>
      <c r="X159" s="1489" t="s">
        <v>1790</v>
      </c>
      <c r="Y159" s="1489" t="s">
        <v>1790</v>
      </c>
      <c r="Z159" s="1489" t="s">
        <v>1790</v>
      </c>
      <c r="AA159" s="1489" t="s">
        <v>1790</v>
      </c>
      <c r="AB159" s="1489" t="s">
        <v>1790</v>
      </c>
      <c r="AC159" s="1489" t="s">
        <v>1790</v>
      </c>
      <c r="AD159" s="1489" t="s">
        <v>1790</v>
      </c>
      <c r="AE159" s="1489" t="s">
        <v>1790</v>
      </c>
      <c r="AF159" s="1489" t="s">
        <v>1790</v>
      </c>
      <c r="AG159" s="1489" t="s">
        <v>1790</v>
      </c>
      <c r="AH159" s="1489" t="s">
        <v>1790</v>
      </c>
      <c r="AI159" s="1489" t="s">
        <v>1790</v>
      </c>
      <c r="AJ159" s="1489" t="s">
        <v>1790</v>
      </c>
      <c r="AK159" s="1489" t="s">
        <v>1790</v>
      </c>
      <c r="AL159" s="1489" t="s">
        <v>1790</v>
      </c>
      <c r="AM159" s="1489" t="s">
        <v>1790</v>
      </c>
      <c r="AN159" s="1489" t="s">
        <v>1790</v>
      </c>
      <c r="AO159" s="1489" t="s">
        <v>1790</v>
      </c>
      <c r="AP159" s="1489" t="s">
        <v>1790</v>
      </c>
      <c r="AQ159" s="1489" t="s">
        <v>1790</v>
      </c>
      <c r="AR159" s="1489" t="s">
        <v>1790</v>
      </c>
      <c r="AS159" s="1489" t="s">
        <v>1790</v>
      </c>
      <c r="AT159" s="1489" t="s">
        <v>1790</v>
      </c>
      <c r="AU159" s="1489" t="s">
        <v>1790</v>
      </c>
      <c r="AV159" s="1489" t="s">
        <v>1790</v>
      </c>
      <c r="AW159" s="1489" t="s">
        <v>1790</v>
      </c>
      <c r="AX159" s="1489" t="s">
        <v>1790</v>
      </c>
      <c r="AY159" s="1489" t="s">
        <v>1790</v>
      </c>
      <c r="AZ159" s="1489" t="s">
        <v>1790</v>
      </c>
      <c r="BA159" s="1489" t="s">
        <v>1790</v>
      </c>
      <c r="BB159" s="1489" t="s">
        <v>1790</v>
      </c>
      <c r="BC159" s="1489" t="s">
        <v>1790</v>
      </c>
      <c r="BD159" s="1489" t="s">
        <v>1790</v>
      </c>
      <c r="BE159" s="1489" t="s">
        <v>1790</v>
      </c>
      <c r="BF159" s="1489" t="s">
        <v>1790</v>
      </c>
      <c r="BG159" s="1489" t="s">
        <v>1790</v>
      </c>
      <c r="BH159" s="1489" t="s">
        <v>1790</v>
      </c>
      <c r="BI159" s="1489" t="s">
        <v>1790</v>
      </c>
      <c r="BJ159" s="1489" t="s">
        <v>1790</v>
      </c>
      <c r="BK159" s="1489" t="s">
        <v>1790</v>
      </c>
      <c r="BL159" s="1489" t="s">
        <v>1790</v>
      </c>
      <c r="BM159" s="1489" t="s">
        <v>1790</v>
      </c>
      <c r="BN159" s="1489" t="s">
        <v>1790</v>
      </c>
      <c r="BO159" s="1489" t="s">
        <v>1790</v>
      </c>
      <c r="BP159" s="1489" t="s">
        <v>1790</v>
      </c>
      <c r="BQ159" s="1489" t="s">
        <v>1790</v>
      </c>
      <c r="BR159" s="1489" t="s">
        <v>1790</v>
      </c>
      <c r="BS159" s="1489" t="s">
        <v>1790</v>
      </c>
      <c r="BT159" s="1489" t="s">
        <v>1790</v>
      </c>
      <c r="BU159" s="1489" t="s">
        <v>1790</v>
      </c>
      <c r="BV159" s="1489" t="s">
        <v>1790</v>
      </c>
      <c r="BW159" s="1489" t="s">
        <v>1790</v>
      </c>
      <c r="BX159" s="1489" t="s">
        <v>1790</v>
      </c>
      <c r="BY159" s="1489" t="s">
        <v>1790</v>
      </c>
      <c r="BZ159" s="1489" t="s">
        <v>1790</v>
      </c>
      <c r="CA159" s="1489" t="s">
        <v>1790</v>
      </c>
      <c r="CB159" s="1489" t="s">
        <v>1790</v>
      </c>
      <c r="CC159" s="1489" t="s">
        <v>1790</v>
      </c>
      <c r="CD159" s="1489" t="s">
        <v>1790</v>
      </c>
      <c r="CE159" s="1489" t="s">
        <v>1790</v>
      </c>
      <c r="CF159" s="1489" t="s">
        <v>1790</v>
      </c>
      <c r="CG159" s="1489" t="s">
        <v>1790</v>
      </c>
      <c r="CH159" s="1489" t="s">
        <v>1790</v>
      </c>
      <c r="CI159" s="1489" t="s">
        <v>1790</v>
      </c>
      <c r="CJ159" s="1489" t="s">
        <v>1790</v>
      </c>
      <c r="CK159" s="1489" t="s">
        <v>1790</v>
      </c>
      <c r="CL159" s="1489" t="s">
        <v>1790</v>
      </c>
      <c r="CM159" s="1489" t="s">
        <v>1790</v>
      </c>
      <c r="CN159" s="1489" t="s">
        <v>1790</v>
      </c>
      <c r="CO159" s="1489" t="s">
        <v>1790</v>
      </c>
      <c r="CP159" s="1490" t="s">
        <v>1790</v>
      </c>
      <c r="CQ159" s="1488" t="s">
        <v>1790</v>
      </c>
      <c r="CR159" s="1488" t="s">
        <v>1790</v>
      </c>
      <c r="CS159" s="1488" t="s">
        <v>1790</v>
      </c>
      <c r="CT159" s="1488" t="s">
        <v>1790</v>
      </c>
      <c r="CU159" s="1488" t="s">
        <v>1790</v>
      </c>
      <c r="CV159" s="1488" t="s">
        <v>1790</v>
      </c>
      <c r="CW159" s="1488" t="s">
        <v>1790</v>
      </c>
      <c r="CX159" s="1488" t="s">
        <v>1790</v>
      </c>
      <c r="CY159" s="1488" t="s">
        <v>1790</v>
      </c>
      <c r="CZ159" s="1488" t="s">
        <v>1790</v>
      </c>
      <c r="DA159" s="1488" t="s">
        <v>1790</v>
      </c>
      <c r="DB159" s="1488" t="s">
        <v>1790</v>
      </c>
      <c r="DC159" s="1488" t="s">
        <v>1790</v>
      </c>
      <c r="DD159" s="1488" t="s">
        <v>1790</v>
      </c>
      <c r="DE159" s="1488" t="s">
        <v>1790</v>
      </c>
      <c r="DF159" s="1488" t="s">
        <v>1790</v>
      </c>
      <c r="DG159" s="1488" t="s">
        <v>1790</v>
      </c>
      <c r="DH159" s="1488" t="s">
        <v>1790</v>
      </c>
      <c r="DI159" s="1488" t="s">
        <v>1790</v>
      </c>
      <c r="DJ159" s="1488" t="s">
        <v>1790</v>
      </c>
      <c r="DK159" s="1488" t="s">
        <v>1790</v>
      </c>
      <c r="DL159" s="1488" t="s">
        <v>1790</v>
      </c>
      <c r="DM159" s="1488" t="s">
        <v>1790</v>
      </c>
      <c r="DN159" s="1488" t="s">
        <v>1790</v>
      </c>
      <c r="DO159" s="1488" t="s">
        <v>1790</v>
      </c>
      <c r="DP159" s="1488" t="s">
        <v>1790</v>
      </c>
      <c r="DQ159" s="1488" t="s">
        <v>1790</v>
      </c>
      <c r="DR159" s="1488" t="s">
        <v>1790</v>
      </c>
      <c r="DS159" s="1488" t="s">
        <v>1790</v>
      </c>
      <c r="DT159" s="1233" t="s">
        <v>1790</v>
      </c>
      <c r="DU159" s="1233" t="s">
        <v>1790</v>
      </c>
      <c r="DV159" s="1233" t="s">
        <v>1790</v>
      </c>
      <c r="DW159" s="1233" t="s">
        <v>1790</v>
      </c>
      <c r="DX159" s="1233" t="s">
        <v>1790</v>
      </c>
      <c r="DY159" s="1233" t="s">
        <v>1790</v>
      </c>
    </row>
    <row r="160" spans="2:129" x14ac:dyDescent="0.25">
      <c r="B160" s="1740"/>
      <c r="C160" s="1485" t="s">
        <v>1601</v>
      </c>
      <c r="D160" s="1425" t="s">
        <v>1696</v>
      </c>
      <c r="E160" s="1267" t="s">
        <v>810</v>
      </c>
      <c r="F160" s="1424" t="s">
        <v>1790</v>
      </c>
      <c r="G160" s="1424" t="s">
        <v>1790</v>
      </c>
      <c r="H160" s="1425" t="s">
        <v>84</v>
      </c>
      <c r="I160" s="1460" t="s">
        <v>1790</v>
      </c>
      <c r="J160" s="1461" t="s">
        <v>1790</v>
      </c>
      <c r="K160" s="1461" t="s">
        <v>1790</v>
      </c>
      <c r="L160" s="1461" t="s">
        <v>1790</v>
      </c>
      <c r="M160" s="1461" t="s">
        <v>1790</v>
      </c>
      <c r="N160" s="1489" t="s">
        <v>1790</v>
      </c>
      <c r="O160" s="1489" t="s">
        <v>1790</v>
      </c>
      <c r="P160" s="1489" t="s">
        <v>1790</v>
      </c>
      <c r="Q160" s="1489" t="s">
        <v>1790</v>
      </c>
      <c r="R160" s="1489" t="s">
        <v>1790</v>
      </c>
      <c r="S160" s="1489" t="s">
        <v>1790</v>
      </c>
      <c r="T160" s="1489" t="s">
        <v>1790</v>
      </c>
      <c r="U160" s="1489" t="s">
        <v>1790</v>
      </c>
      <c r="V160" s="1489" t="s">
        <v>1790</v>
      </c>
      <c r="W160" s="1489" t="s">
        <v>1790</v>
      </c>
      <c r="X160" s="1489" t="s">
        <v>1790</v>
      </c>
      <c r="Y160" s="1489" t="s">
        <v>1790</v>
      </c>
      <c r="Z160" s="1489" t="s">
        <v>1790</v>
      </c>
      <c r="AA160" s="1489" t="s">
        <v>1790</v>
      </c>
      <c r="AB160" s="1489" t="s">
        <v>1790</v>
      </c>
      <c r="AC160" s="1489" t="s">
        <v>1790</v>
      </c>
      <c r="AD160" s="1489" t="s">
        <v>1790</v>
      </c>
      <c r="AE160" s="1489" t="s">
        <v>1790</v>
      </c>
      <c r="AF160" s="1489" t="s">
        <v>1790</v>
      </c>
      <c r="AG160" s="1489" t="s">
        <v>1790</v>
      </c>
      <c r="AH160" s="1489" t="s">
        <v>1790</v>
      </c>
      <c r="AI160" s="1489" t="s">
        <v>1790</v>
      </c>
      <c r="AJ160" s="1489" t="s">
        <v>1790</v>
      </c>
      <c r="AK160" s="1489" t="s">
        <v>1790</v>
      </c>
      <c r="AL160" s="1489" t="s">
        <v>1790</v>
      </c>
      <c r="AM160" s="1489" t="s">
        <v>1790</v>
      </c>
      <c r="AN160" s="1489" t="s">
        <v>1790</v>
      </c>
      <c r="AO160" s="1489" t="s">
        <v>1790</v>
      </c>
      <c r="AP160" s="1489" t="s">
        <v>1790</v>
      </c>
      <c r="AQ160" s="1489" t="s">
        <v>1790</v>
      </c>
      <c r="AR160" s="1489" t="s">
        <v>1790</v>
      </c>
      <c r="AS160" s="1489" t="s">
        <v>1790</v>
      </c>
      <c r="AT160" s="1489" t="s">
        <v>1790</v>
      </c>
      <c r="AU160" s="1489" t="s">
        <v>1790</v>
      </c>
      <c r="AV160" s="1489" t="s">
        <v>1790</v>
      </c>
      <c r="AW160" s="1489" t="s">
        <v>1790</v>
      </c>
      <c r="AX160" s="1489" t="s">
        <v>1790</v>
      </c>
      <c r="AY160" s="1489" t="s">
        <v>1790</v>
      </c>
      <c r="AZ160" s="1489" t="s">
        <v>1790</v>
      </c>
      <c r="BA160" s="1489" t="s">
        <v>1790</v>
      </c>
      <c r="BB160" s="1489" t="s">
        <v>1790</v>
      </c>
      <c r="BC160" s="1489" t="s">
        <v>1790</v>
      </c>
      <c r="BD160" s="1489" t="s">
        <v>1790</v>
      </c>
      <c r="BE160" s="1489" t="s">
        <v>1790</v>
      </c>
      <c r="BF160" s="1489" t="s">
        <v>1790</v>
      </c>
      <c r="BG160" s="1489" t="s">
        <v>1790</v>
      </c>
      <c r="BH160" s="1489" t="s">
        <v>1790</v>
      </c>
      <c r="BI160" s="1489" t="s">
        <v>1790</v>
      </c>
      <c r="BJ160" s="1489" t="s">
        <v>1790</v>
      </c>
      <c r="BK160" s="1489" t="s">
        <v>1790</v>
      </c>
      <c r="BL160" s="1489" t="s">
        <v>1790</v>
      </c>
      <c r="BM160" s="1489" t="s">
        <v>1790</v>
      </c>
      <c r="BN160" s="1489" t="s">
        <v>1790</v>
      </c>
      <c r="BO160" s="1489" t="s">
        <v>1790</v>
      </c>
      <c r="BP160" s="1489" t="s">
        <v>1790</v>
      </c>
      <c r="BQ160" s="1489" t="s">
        <v>1790</v>
      </c>
      <c r="BR160" s="1489" t="s">
        <v>1790</v>
      </c>
      <c r="BS160" s="1489" t="s">
        <v>1790</v>
      </c>
      <c r="BT160" s="1489" t="s">
        <v>1790</v>
      </c>
      <c r="BU160" s="1489" t="s">
        <v>1790</v>
      </c>
      <c r="BV160" s="1489" t="s">
        <v>1790</v>
      </c>
      <c r="BW160" s="1489" t="s">
        <v>1790</v>
      </c>
      <c r="BX160" s="1489" t="s">
        <v>1790</v>
      </c>
      <c r="BY160" s="1489" t="s">
        <v>1790</v>
      </c>
      <c r="BZ160" s="1489" t="s">
        <v>1790</v>
      </c>
      <c r="CA160" s="1489" t="s">
        <v>1790</v>
      </c>
      <c r="CB160" s="1489" t="s">
        <v>1790</v>
      </c>
      <c r="CC160" s="1489" t="s">
        <v>1790</v>
      </c>
      <c r="CD160" s="1489" t="s">
        <v>1790</v>
      </c>
      <c r="CE160" s="1489" t="s">
        <v>1790</v>
      </c>
      <c r="CF160" s="1489" t="s">
        <v>1790</v>
      </c>
      <c r="CG160" s="1489" t="s">
        <v>1790</v>
      </c>
      <c r="CH160" s="1489" t="s">
        <v>1790</v>
      </c>
      <c r="CI160" s="1489" t="s">
        <v>1790</v>
      </c>
      <c r="CJ160" s="1489" t="s">
        <v>1790</v>
      </c>
      <c r="CK160" s="1489" t="s">
        <v>1790</v>
      </c>
      <c r="CL160" s="1489" t="s">
        <v>1790</v>
      </c>
      <c r="CM160" s="1489" t="s">
        <v>1790</v>
      </c>
      <c r="CN160" s="1489" t="s">
        <v>1790</v>
      </c>
      <c r="CO160" s="1489" t="s">
        <v>1790</v>
      </c>
      <c r="CP160" s="1490" t="s">
        <v>1790</v>
      </c>
      <c r="CQ160" s="1488" t="s">
        <v>1790</v>
      </c>
      <c r="CR160" s="1488" t="s">
        <v>1790</v>
      </c>
      <c r="CS160" s="1488" t="s">
        <v>1790</v>
      </c>
      <c r="CT160" s="1488" t="s">
        <v>1790</v>
      </c>
      <c r="CU160" s="1488" t="s">
        <v>1790</v>
      </c>
      <c r="CV160" s="1488" t="s">
        <v>1790</v>
      </c>
      <c r="CW160" s="1488" t="s">
        <v>1790</v>
      </c>
      <c r="CX160" s="1488" t="s">
        <v>1790</v>
      </c>
      <c r="CY160" s="1488" t="s">
        <v>1790</v>
      </c>
      <c r="CZ160" s="1488" t="s">
        <v>1790</v>
      </c>
      <c r="DA160" s="1488" t="s">
        <v>1790</v>
      </c>
      <c r="DB160" s="1488" t="s">
        <v>1790</v>
      </c>
      <c r="DC160" s="1488" t="s">
        <v>1790</v>
      </c>
      <c r="DD160" s="1488" t="s">
        <v>1790</v>
      </c>
      <c r="DE160" s="1488" t="s">
        <v>1790</v>
      </c>
      <c r="DF160" s="1488" t="s">
        <v>1790</v>
      </c>
      <c r="DG160" s="1488" t="s">
        <v>1790</v>
      </c>
      <c r="DH160" s="1488" t="s">
        <v>1790</v>
      </c>
      <c r="DI160" s="1488" t="s">
        <v>1790</v>
      </c>
      <c r="DJ160" s="1488" t="s">
        <v>1790</v>
      </c>
      <c r="DK160" s="1488" t="s">
        <v>1790</v>
      </c>
      <c r="DL160" s="1488" t="s">
        <v>1790</v>
      </c>
      <c r="DM160" s="1488" t="s">
        <v>1790</v>
      </c>
      <c r="DN160" s="1488" t="s">
        <v>1790</v>
      </c>
      <c r="DO160" s="1488" t="s">
        <v>1790</v>
      </c>
      <c r="DP160" s="1488" t="s">
        <v>1790</v>
      </c>
      <c r="DQ160" s="1488" t="s">
        <v>1790</v>
      </c>
      <c r="DR160" s="1488" t="s">
        <v>1790</v>
      </c>
      <c r="DS160" s="1488" t="s">
        <v>1790</v>
      </c>
      <c r="DT160" s="1233" t="s">
        <v>1790</v>
      </c>
      <c r="DU160" s="1233" t="s">
        <v>1790</v>
      </c>
      <c r="DV160" s="1233" t="s">
        <v>1790</v>
      </c>
      <c r="DW160" s="1233" t="s">
        <v>1790</v>
      </c>
      <c r="DX160" s="1233" t="s">
        <v>1790</v>
      </c>
      <c r="DY160" s="1233" t="s">
        <v>1790</v>
      </c>
    </row>
    <row r="161" spans="2:129" x14ac:dyDescent="0.25">
      <c r="B161" s="1740"/>
      <c r="C161" s="1485" t="s">
        <v>1601</v>
      </c>
      <c r="D161" s="1425" t="s">
        <v>1696</v>
      </c>
      <c r="E161" s="1267" t="s">
        <v>807</v>
      </c>
      <c r="F161" s="1424" t="s">
        <v>1790</v>
      </c>
      <c r="G161" s="1424" t="s">
        <v>1790</v>
      </c>
      <c r="H161" s="1425" t="s">
        <v>84</v>
      </c>
      <c r="I161" s="1460" t="s">
        <v>1790</v>
      </c>
      <c r="J161" s="1461" t="s">
        <v>1790</v>
      </c>
      <c r="K161" s="1461" t="s">
        <v>1790</v>
      </c>
      <c r="L161" s="1461" t="s">
        <v>1790</v>
      </c>
      <c r="M161" s="1461" t="s">
        <v>1790</v>
      </c>
      <c r="N161" s="1489" t="s">
        <v>1790</v>
      </c>
      <c r="O161" s="1489" t="s">
        <v>1790</v>
      </c>
      <c r="P161" s="1489" t="s">
        <v>1790</v>
      </c>
      <c r="Q161" s="1489" t="s">
        <v>1790</v>
      </c>
      <c r="R161" s="1489" t="s">
        <v>1790</v>
      </c>
      <c r="S161" s="1489" t="s">
        <v>1790</v>
      </c>
      <c r="T161" s="1489" t="s">
        <v>1790</v>
      </c>
      <c r="U161" s="1489" t="s">
        <v>1790</v>
      </c>
      <c r="V161" s="1489" t="s">
        <v>1790</v>
      </c>
      <c r="W161" s="1489" t="s">
        <v>1790</v>
      </c>
      <c r="X161" s="1489" t="s">
        <v>1790</v>
      </c>
      <c r="Y161" s="1489" t="s">
        <v>1790</v>
      </c>
      <c r="Z161" s="1489" t="s">
        <v>1790</v>
      </c>
      <c r="AA161" s="1489" t="s">
        <v>1790</v>
      </c>
      <c r="AB161" s="1489" t="s">
        <v>1790</v>
      </c>
      <c r="AC161" s="1489" t="s">
        <v>1790</v>
      </c>
      <c r="AD161" s="1489" t="s">
        <v>1790</v>
      </c>
      <c r="AE161" s="1489" t="s">
        <v>1790</v>
      </c>
      <c r="AF161" s="1489" t="s">
        <v>1790</v>
      </c>
      <c r="AG161" s="1489" t="s">
        <v>1790</v>
      </c>
      <c r="AH161" s="1489" t="s">
        <v>1790</v>
      </c>
      <c r="AI161" s="1489" t="s">
        <v>1790</v>
      </c>
      <c r="AJ161" s="1489" t="s">
        <v>1790</v>
      </c>
      <c r="AK161" s="1489" t="s">
        <v>1790</v>
      </c>
      <c r="AL161" s="1489" t="s">
        <v>1790</v>
      </c>
      <c r="AM161" s="1489" t="s">
        <v>1790</v>
      </c>
      <c r="AN161" s="1489" t="s">
        <v>1790</v>
      </c>
      <c r="AO161" s="1489" t="s">
        <v>1790</v>
      </c>
      <c r="AP161" s="1489" t="s">
        <v>1790</v>
      </c>
      <c r="AQ161" s="1489" t="s">
        <v>1790</v>
      </c>
      <c r="AR161" s="1489" t="s">
        <v>1790</v>
      </c>
      <c r="AS161" s="1489" t="s">
        <v>1790</v>
      </c>
      <c r="AT161" s="1489" t="s">
        <v>1790</v>
      </c>
      <c r="AU161" s="1489" t="s">
        <v>1790</v>
      </c>
      <c r="AV161" s="1489" t="s">
        <v>1790</v>
      </c>
      <c r="AW161" s="1489" t="s">
        <v>1790</v>
      </c>
      <c r="AX161" s="1489" t="s">
        <v>1790</v>
      </c>
      <c r="AY161" s="1489" t="s">
        <v>1790</v>
      </c>
      <c r="AZ161" s="1489" t="s">
        <v>1790</v>
      </c>
      <c r="BA161" s="1489" t="s">
        <v>1790</v>
      </c>
      <c r="BB161" s="1489" t="s">
        <v>1790</v>
      </c>
      <c r="BC161" s="1489" t="s">
        <v>1790</v>
      </c>
      <c r="BD161" s="1489" t="s">
        <v>1790</v>
      </c>
      <c r="BE161" s="1489" t="s">
        <v>1790</v>
      </c>
      <c r="BF161" s="1489" t="s">
        <v>1790</v>
      </c>
      <c r="BG161" s="1489" t="s">
        <v>1790</v>
      </c>
      <c r="BH161" s="1489" t="s">
        <v>1790</v>
      </c>
      <c r="BI161" s="1489" t="s">
        <v>1790</v>
      </c>
      <c r="BJ161" s="1489" t="s">
        <v>1790</v>
      </c>
      <c r="BK161" s="1489" t="s">
        <v>1790</v>
      </c>
      <c r="BL161" s="1489" t="s">
        <v>1790</v>
      </c>
      <c r="BM161" s="1489" t="s">
        <v>1790</v>
      </c>
      <c r="BN161" s="1489" t="s">
        <v>1790</v>
      </c>
      <c r="BO161" s="1489" t="s">
        <v>1790</v>
      </c>
      <c r="BP161" s="1489" t="s">
        <v>1790</v>
      </c>
      <c r="BQ161" s="1489" t="s">
        <v>1790</v>
      </c>
      <c r="BR161" s="1489" t="s">
        <v>1790</v>
      </c>
      <c r="BS161" s="1489" t="s">
        <v>1790</v>
      </c>
      <c r="BT161" s="1489" t="s">
        <v>1790</v>
      </c>
      <c r="BU161" s="1489" t="s">
        <v>1790</v>
      </c>
      <c r="BV161" s="1489" t="s">
        <v>1790</v>
      </c>
      <c r="BW161" s="1489" t="s">
        <v>1790</v>
      </c>
      <c r="BX161" s="1489" t="s">
        <v>1790</v>
      </c>
      <c r="BY161" s="1489" t="s">
        <v>1790</v>
      </c>
      <c r="BZ161" s="1489" t="s">
        <v>1790</v>
      </c>
      <c r="CA161" s="1489" t="s">
        <v>1790</v>
      </c>
      <c r="CB161" s="1489" t="s">
        <v>1790</v>
      </c>
      <c r="CC161" s="1489" t="s">
        <v>1790</v>
      </c>
      <c r="CD161" s="1489" t="s">
        <v>1790</v>
      </c>
      <c r="CE161" s="1489" t="s">
        <v>1790</v>
      </c>
      <c r="CF161" s="1489" t="s">
        <v>1790</v>
      </c>
      <c r="CG161" s="1489" t="s">
        <v>1790</v>
      </c>
      <c r="CH161" s="1489" t="s">
        <v>1790</v>
      </c>
      <c r="CI161" s="1489" t="s">
        <v>1790</v>
      </c>
      <c r="CJ161" s="1489" t="s">
        <v>1790</v>
      </c>
      <c r="CK161" s="1489" t="s">
        <v>1790</v>
      </c>
      <c r="CL161" s="1489" t="s">
        <v>1790</v>
      </c>
      <c r="CM161" s="1489" t="s">
        <v>1790</v>
      </c>
      <c r="CN161" s="1489" t="s">
        <v>1790</v>
      </c>
      <c r="CO161" s="1489" t="s">
        <v>1790</v>
      </c>
      <c r="CP161" s="1490" t="s">
        <v>1790</v>
      </c>
      <c r="CQ161" s="1488" t="s">
        <v>1790</v>
      </c>
      <c r="CR161" s="1488" t="s">
        <v>1790</v>
      </c>
      <c r="CS161" s="1488" t="s">
        <v>1790</v>
      </c>
      <c r="CT161" s="1488" t="s">
        <v>1790</v>
      </c>
      <c r="CU161" s="1488" t="s">
        <v>1790</v>
      </c>
      <c r="CV161" s="1488" t="s">
        <v>1790</v>
      </c>
      <c r="CW161" s="1488" t="s">
        <v>1790</v>
      </c>
      <c r="CX161" s="1488" t="s">
        <v>1790</v>
      </c>
      <c r="CY161" s="1488" t="s">
        <v>1790</v>
      </c>
      <c r="CZ161" s="1488" t="s">
        <v>1790</v>
      </c>
      <c r="DA161" s="1488" t="s">
        <v>1790</v>
      </c>
      <c r="DB161" s="1488" t="s">
        <v>1790</v>
      </c>
      <c r="DC161" s="1488" t="s">
        <v>1790</v>
      </c>
      <c r="DD161" s="1488" t="s">
        <v>1790</v>
      </c>
      <c r="DE161" s="1488" t="s">
        <v>1790</v>
      </c>
      <c r="DF161" s="1488" t="s">
        <v>1790</v>
      </c>
      <c r="DG161" s="1488" t="s">
        <v>1790</v>
      </c>
      <c r="DH161" s="1488" t="s">
        <v>1790</v>
      </c>
      <c r="DI161" s="1488" t="s">
        <v>1790</v>
      </c>
      <c r="DJ161" s="1488" t="s">
        <v>1790</v>
      </c>
      <c r="DK161" s="1488" t="s">
        <v>1790</v>
      </c>
      <c r="DL161" s="1488" t="s">
        <v>1790</v>
      </c>
      <c r="DM161" s="1488" t="s">
        <v>1790</v>
      </c>
      <c r="DN161" s="1488" t="s">
        <v>1790</v>
      </c>
      <c r="DO161" s="1488" t="s">
        <v>1790</v>
      </c>
      <c r="DP161" s="1488" t="s">
        <v>1790</v>
      </c>
      <c r="DQ161" s="1488" t="s">
        <v>1790</v>
      </c>
      <c r="DR161" s="1488" t="s">
        <v>1790</v>
      </c>
      <c r="DS161" s="1488" t="s">
        <v>1790</v>
      </c>
      <c r="DT161" s="1233" t="s">
        <v>1790</v>
      </c>
      <c r="DU161" s="1233" t="s">
        <v>1790</v>
      </c>
      <c r="DV161" s="1233" t="s">
        <v>1790</v>
      </c>
      <c r="DW161" s="1233" t="s">
        <v>1790</v>
      </c>
      <c r="DX161" s="1233" t="s">
        <v>1790</v>
      </c>
      <c r="DY161" s="1233" t="s">
        <v>1790</v>
      </c>
    </row>
    <row r="162" spans="2:129" x14ac:dyDescent="0.25">
      <c r="B162" s="1740"/>
      <c r="C162" s="1485" t="s">
        <v>1601</v>
      </c>
      <c r="D162" s="1425" t="s">
        <v>1696</v>
      </c>
      <c r="E162" s="1267" t="s">
        <v>808</v>
      </c>
      <c r="F162" s="1424" t="s">
        <v>1790</v>
      </c>
      <c r="G162" s="1424" t="s">
        <v>1790</v>
      </c>
      <c r="H162" s="1425" t="s">
        <v>84</v>
      </c>
      <c r="I162" s="1460" t="s">
        <v>1790</v>
      </c>
      <c r="J162" s="1461" t="s">
        <v>1790</v>
      </c>
      <c r="K162" s="1461" t="s">
        <v>1790</v>
      </c>
      <c r="L162" s="1461" t="s">
        <v>1790</v>
      </c>
      <c r="M162" s="1461" t="s">
        <v>1790</v>
      </c>
      <c r="N162" s="1489" t="s">
        <v>1790</v>
      </c>
      <c r="O162" s="1489" t="s">
        <v>1790</v>
      </c>
      <c r="P162" s="1489" t="s">
        <v>1790</v>
      </c>
      <c r="Q162" s="1489" t="s">
        <v>1790</v>
      </c>
      <c r="R162" s="1489" t="s">
        <v>1790</v>
      </c>
      <c r="S162" s="1489" t="s">
        <v>1790</v>
      </c>
      <c r="T162" s="1489" t="s">
        <v>1790</v>
      </c>
      <c r="U162" s="1489" t="s">
        <v>1790</v>
      </c>
      <c r="V162" s="1489" t="s">
        <v>1790</v>
      </c>
      <c r="W162" s="1489" t="s">
        <v>1790</v>
      </c>
      <c r="X162" s="1489" t="s">
        <v>1790</v>
      </c>
      <c r="Y162" s="1489" t="s">
        <v>1790</v>
      </c>
      <c r="Z162" s="1489" t="s">
        <v>1790</v>
      </c>
      <c r="AA162" s="1489" t="s">
        <v>1790</v>
      </c>
      <c r="AB162" s="1489" t="s">
        <v>1790</v>
      </c>
      <c r="AC162" s="1489" t="s">
        <v>1790</v>
      </c>
      <c r="AD162" s="1489" t="s">
        <v>1790</v>
      </c>
      <c r="AE162" s="1489" t="s">
        <v>1790</v>
      </c>
      <c r="AF162" s="1489" t="s">
        <v>1790</v>
      </c>
      <c r="AG162" s="1489" t="s">
        <v>1790</v>
      </c>
      <c r="AH162" s="1489" t="s">
        <v>1790</v>
      </c>
      <c r="AI162" s="1489" t="s">
        <v>1790</v>
      </c>
      <c r="AJ162" s="1489" t="s">
        <v>1790</v>
      </c>
      <c r="AK162" s="1489" t="s">
        <v>1790</v>
      </c>
      <c r="AL162" s="1489" t="s">
        <v>1790</v>
      </c>
      <c r="AM162" s="1489" t="s">
        <v>1790</v>
      </c>
      <c r="AN162" s="1489" t="s">
        <v>1790</v>
      </c>
      <c r="AO162" s="1489" t="s">
        <v>1790</v>
      </c>
      <c r="AP162" s="1489" t="s">
        <v>1790</v>
      </c>
      <c r="AQ162" s="1489" t="s">
        <v>1790</v>
      </c>
      <c r="AR162" s="1489" t="s">
        <v>1790</v>
      </c>
      <c r="AS162" s="1489" t="s">
        <v>1790</v>
      </c>
      <c r="AT162" s="1489" t="s">
        <v>1790</v>
      </c>
      <c r="AU162" s="1489" t="s">
        <v>1790</v>
      </c>
      <c r="AV162" s="1489" t="s">
        <v>1790</v>
      </c>
      <c r="AW162" s="1489" t="s">
        <v>1790</v>
      </c>
      <c r="AX162" s="1489" t="s">
        <v>1790</v>
      </c>
      <c r="AY162" s="1489" t="s">
        <v>1790</v>
      </c>
      <c r="AZ162" s="1489" t="s">
        <v>1790</v>
      </c>
      <c r="BA162" s="1489" t="s">
        <v>1790</v>
      </c>
      <c r="BB162" s="1489" t="s">
        <v>1790</v>
      </c>
      <c r="BC162" s="1489" t="s">
        <v>1790</v>
      </c>
      <c r="BD162" s="1489" t="s">
        <v>1790</v>
      </c>
      <c r="BE162" s="1489" t="s">
        <v>1790</v>
      </c>
      <c r="BF162" s="1489" t="s">
        <v>1790</v>
      </c>
      <c r="BG162" s="1489" t="s">
        <v>1790</v>
      </c>
      <c r="BH162" s="1489" t="s">
        <v>1790</v>
      </c>
      <c r="BI162" s="1489" t="s">
        <v>1790</v>
      </c>
      <c r="BJ162" s="1489" t="s">
        <v>1790</v>
      </c>
      <c r="BK162" s="1489" t="s">
        <v>1790</v>
      </c>
      <c r="BL162" s="1489" t="s">
        <v>1790</v>
      </c>
      <c r="BM162" s="1489" t="s">
        <v>1790</v>
      </c>
      <c r="BN162" s="1489" t="s">
        <v>1790</v>
      </c>
      <c r="BO162" s="1489" t="s">
        <v>1790</v>
      </c>
      <c r="BP162" s="1489" t="s">
        <v>1790</v>
      </c>
      <c r="BQ162" s="1489" t="s">
        <v>1790</v>
      </c>
      <c r="BR162" s="1489" t="s">
        <v>1790</v>
      </c>
      <c r="BS162" s="1489" t="s">
        <v>1790</v>
      </c>
      <c r="BT162" s="1489" t="s">
        <v>1790</v>
      </c>
      <c r="BU162" s="1489" t="s">
        <v>1790</v>
      </c>
      <c r="BV162" s="1489" t="s">
        <v>1790</v>
      </c>
      <c r="BW162" s="1489" t="s">
        <v>1790</v>
      </c>
      <c r="BX162" s="1489" t="s">
        <v>1790</v>
      </c>
      <c r="BY162" s="1489" t="s">
        <v>1790</v>
      </c>
      <c r="BZ162" s="1489" t="s">
        <v>1790</v>
      </c>
      <c r="CA162" s="1489" t="s">
        <v>1790</v>
      </c>
      <c r="CB162" s="1489" t="s">
        <v>1790</v>
      </c>
      <c r="CC162" s="1489" t="s">
        <v>1790</v>
      </c>
      <c r="CD162" s="1489" t="s">
        <v>1790</v>
      </c>
      <c r="CE162" s="1489" t="s">
        <v>1790</v>
      </c>
      <c r="CF162" s="1489" t="s">
        <v>1790</v>
      </c>
      <c r="CG162" s="1489" t="s">
        <v>1790</v>
      </c>
      <c r="CH162" s="1489" t="s">
        <v>1790</v>
      </c>
      <c r="CI162" s="1489" t="s">
        <v>1790</v>
      </c>
      <c r="CJ162" s="1489" t="s">
        <v>1790</v>
      </c>
      <c r="CK162" s="1489" t="s">
        <v>1790</v>
      </c>
      <c r="CL162" s="1489" t="s">
        <v>1790</v>
      </c>
      <c r="CM162" s="1489" t="s">
        <v>1790</v>
      </c>
      <c r="CN162" s="1489" t="s">
        <v>1790</v>
      </c>
      <c r="CO162" s="1489" t="s">
        <v>1790</v>
      </c>
      <c r="CP162" s="1490" t="s">
        <v>1790</v>
      </c>
      <c r="CQ162" s="1488" t="s">
        <v>1790</v>
      </c>
      <c r="CR162" s="1488" t="s">
        <v>1790</v>
      </c>
      <c r="CS162" s="1488" t="s">
        <v>1790</v>
      </c>
      <c r="CT162" s="1488" t="s">
        <v>1790</v>
      </c>
      <c r="CU162" s="1488" t="s">
        <v>1790</v>
      </c>
      <c r="CV162" s="1488" t="s">
        <v>1790</v>
      </c>
      <c r="CW162" s="1488" t="s">
        <v>1790</v>
      </c>
      <c r="CX162" s="1488" t="s">
        <v>1790</v>
      </c>
      <c r="CY162" s="1488" t="s">
        <v>1790</v>
      </c>
      <c r="CZ162" s="1488" t="s">
        <v>1790</v>
      </c>
      <c r="DA162" s="1488" t="s">
        <v>1790</v>
      </c>
      <c r="DB162" s="1488" t="s">
        <v>1790</v>
      </c>
      <c r="DC162" s="1488" t="s">
        <v>1790</v>
      </c>
      <c r="DD162" s="1488" t="s">
        <v>1790</v>
      </c>
      <c r="DE162" s="1488" t="s">
        <v>1790</v>
      </c>
      <c r="DF162" s="1488" t="s">
        <v>1790</v>
      </c>
      <c r="DG162" s="1488" t="s">
        <v>1790</v>
      </c>
      <c r="DH162" s="1488" t="s">
        <v>1790</v>
      </c>
      <c r="DI162" s="1488" t="s">
        <v>1790</v>
      </c>
      <c r="DJ162" s="1488" t="s">
        <v>1790</v>
      </c>
      <c r="DK162" s="1488" t="s">
        <v>1790</v>
      </c>
      <c r="DL162" s="1488" t="s">
        <v>1790</v>
      </c>
      <c r="DM162" s="1488" t="s">
        <v>1790</v>
      </c>
      <c r="DN162" s="1488" t="s">
        <v>1790</v>
      </c>
      <c r="DO162" s="1488" t="s">
        <v>1790</v>
      </c>
      <c r="DP162" s="1488" t="s">
        <v>1790</v>
      </c>
      <c r="DQ162" s="1488" t="s">
        <v>1790</v>
      </c>
      <c r="DR162" s="1488" t="s">
        <v>1790</v>
      </c>
      <c r="DS162" s="1488" t="s">
        <v>1790</v>
      </c>
      <c r="DT162" s="1233" t="s">
        <v>1790</v>
      </c>
      <c r="DU162" s="1233" t="s">
        <v>1790</v>
      </c>
      <c r="DV162" s="1233" t="s">
        <v>1790</v>
      </c>
      <c r="DW162" s="1233" t="s">
        <v>1790</v>
      </c>
      <c r="DX162" s="1233" t="s">
        <v>1790</v>
      </c>
      <c r="DY162" s="1233" t="s">
        <v>1790</v>
      </c>
    </row>
    <row r="163" spans="2:129" x14ac:dyDescent="0.25">
      <c r="B163" s="1740"/>
      <c r="C163" s="1485" t="s">
        <v>1601</v>
      </c>
      <c r="D163" s="1425" t="s">
        <v>1696</v>
      </c>
      <c r="E163" s="1267" t="s">
        <v>826</v>
      </c>
      <c r="F163" s="1424" t="s">
        <v>1790</v>
      </c>
      <c r="G163" s="1424" t="s">
        <v>1790</v>
      </c>
      <c r="H163" s="1425" t="s">
        <v>84</v>
      </c>
      <c r="I163" s="1460" t="s">
        <v>1790</v>
      </c>
      <c r="J163" s="1461" t="s">
        <v>1790</v>
      </c>
      <c r="K163" s="1461" t="s">
        <v>1790</v>
      </c>
      <c r="L163" s="1461" t="s">
        <v>1790</v>
      </c>
      <c r="M163" s="1461" t="s">
        <v>1790</v>
      </c>
      <c r="N163" s="1489" t="s">
        <v>1790</v>
      </c>
      <c r="O163" s="1489">
        <v>3.5000000000000003E-2</v>
      </c>
      <c r="P163" s="1489">
        <v>3.5000000000000003E-2</v>
      </c>
      <c r="Q163" s="1489">
        <v>3.5000000000000003E-2</v>
      </c>
      <c r="R163" s="1489">
        <v>3.5000000000000003E-2</v>
      </c>
      <c r="S163" s="1489">
        <v>3.5000000000000003E-2</v>
      </c>
      <c r="T163" s="1489">
        <v>3.5000000000000003E-2</v>
      </c>
      <c r="U163" s="1489">
        <v>3.5000000000000003E-2</v>
      </c>
      <c r="V163" s="1489">
        <v>3.5000000000000003E-2</v>
      </c>
      <c r="W163" s="1489">
        <v>3.5000000000000003E-2</v>
      </c>
      <c r="X163" s="1489">
        <v>3.5000000000000003E-2</v>
      </c>
      <c r="Y163" s="1489">
        <v>3.5000000000000003E-2</v>
      </c>
      <c r="Z163" s="1489">
        <v>3.5000000000000003E-2</v>
      </c>
      <c r="AA163" s="1489">
        <v>3.5000000000000003E-2</v>
      </c>
      <c r="AB163" s="1489">
        <v>3.5000000000000003E-2</v>
      </c>
      <c r="AC163" s="1489">
        <v>3.5000000000000003E-2</v>
      </c>
      <c r="AD163" s="1489">
        <v>3.5000000000000003E-2</v>
      </c>
      <c r="AE163" s="1489">
        <v>3.5000000000000003E-2</v>
      </c>
      <c r="AF163" s="1489">
        <v>3.5000000000000003E-2</v>
      </c>
      <c r="AG163" s="1489">
        <v>3.5000000000000003E-2</v>
      </c>
      <c r="AH163" s="1489">
        <v>3.5000000000000003E-2</v>
      </c>
      <c r="AI163" s="1489">
        <v>3.5000000000000003E-2</v>
      </c>
      <c r="AJ163" s="1489">
        <v>3.5000000000000003E-2</v>
      </c>
      <c r="AK163" s="1489">
        <v>3.5000000000000003E-2</v>
      </c>
      <c r="AL163" s="1489">
        <v>3.5000000000000003E-2</v>
      </c>
      <c r="AM163" s="1489">
        <v>3.5000000000000003E-2</v>
      </c>
      <c r="AN163" s="1489">
        <v>3.5000000000000003E-2</v>
      </c>
      <c r="AO163" s="1489">
        <v>3.5000000000000003E-2</v>
      </c>
      <c r="AP163" s="1489">
        <v>3.5000000000000003E-2</v>
      </c>
      <c r="AQ163" s="1489">
        <v>3.5000000000000003E-2</v>
      </c>
      <c r="AR163" s="1489">
        <v>3.5000000000000003E-2</v>
      </c>
      <c r="AS163" s="1489">
        <v>0.03</v>
      </c>
      <c r="AT163" s="1489">
        <v>0.03</v>
      </c>
      <c r="AU163" s="1489">
        <v>0.03</v>
      </c>
      <c r="AV163" s="1489">
        <v>0.03</v>
      </c>
      <c r="AW163" s="1489">
        <v>0.03</v>
      </c>
      <c r="AX163" s="1489">
        <v>0.03</v>
      </c>
      <c r="AY163" s="1489">
        <v>0.03</v>
      </c>
      <c r="AZ163" s="1489">
        <v>0.03</v>
      </c>
      <c r="BA163" s="1489">
        <v>0.03</v>
      </c>
      <c r="BB163" s="1489">
        <v>0.03</v>
      </c>
      <c r="BC163" s="1489">
        <v>0.03</v>
      </c>
      <c r="BD163" s="1489">
        <v>0.03</v>
      </c>
      <c r="BE163" s="1489">
        <v>0.03</v>
      </c>
      <c r="BF163" s="1489">
        <v>0.03</v>
      </c>
      <c r="BG163" s="1489">
        <v>0.03</v>
      </c>
      <c r="BH163" s="1489">
        <v>0.03</v>
      </c>
      <c r="BI163" s="1489">
        <v>0.03</v>
      </c>
      <c r="BJ163" s="1489">
        <v>0.03</v>
      </c>
      <c r="BK163" s="1489">
        <v>0.03</v>
      </c>
      <c r="BL163" s="1489">
        <v>0.03</v>
      </c>
      <c r="BM163" s="1489">
        <v>0.03</v>
      </c>
      <c r="BN163" s="1489">
        <v>0.03</v>
      </c>
      <c r="BO163" s="1489">
        <v>0.03</v>
      </c>
      <c r="BP163" s="1489">
        <v>0.03</v>
      </c>
      <c r="BQ163" s="1489">
        <v>0.03</v>
      </c>
      <c r="BR163" s="1489">
        <v>0.03</v>
      </c>
      <c r="BS163" s="1489">
        <v>0.03</v>
      </c>
      <c r="BT163" s="1489">
        <v>0.03</v>
      </c>
      <c r="BU163" s="1489">
        <v>0.03</v>
      </c>
      <c r="BV163" s="1489">
        <v>0.03</v>
      </c>
      <c r="BW163" s="1489">
        <v>0.03</v>
      </c>
      <c r="BX163" s="1489">
        <v>0.03</v>
      </c>
      <c r="BY163" s="1489">
        <v>0.03</v>
      </c>
      <c r="BZ163" s="1489">
        <v>0.03</v>
      </c>
      <c r="CA163" s="1489">
        <v>0.03</v>
      </c>
      <c r="CB163" s="1489">
        <v>0.03</v>
      </c>
      <c r="CC163" s="1489">
        <v>0.03</v>
      </c>
      <c r="CD163" s="1489">
        <v>0.03</v>
      </c>
      <c r="CE163" s="1489">
        <v>0.03</v>
      </c>
      <c r="CF163" s="1489">
        <v>0.03</v>
      </c>
      <c r="CG163" s="1489">
        <v>0.03</v>
      </c>
      <c r="CH163" s="1489">
        <v>0.03</v>
      </c>
      <c r="CI163" s="1489">
        <v>0.03</v>
      </c>
      <c r="CJ163" s="1489">
        <v>0.03</v>
      </c>
      <c r="CK163" s="1489">
        <v>0.03</v>
      </c>
      <c r="CL163" s="1489">
        <v>2.5000000000000001E-2</v>
      </c>
      <c r="CM163" s="1489">
        <v>2.5000000000000001E-2</v>
      </c>
      <c r="CN163" s="1489">
        <v>2.5000000000000001E-2</v>
      </c>
      <c r="CO163" s="1489">
        <v>2.5000000000000001E-2</v>
      </c>
      <c r="CP163" s="1490">
        <v>2.5000000000000001E-2</v>
      </c>
      <c r="CQ163" s="1488" t="s">
        <v>1790</v>
      </c>
      <c r="CR163" s="1488" t="s">
        <v>1790</v>
      </c>
      <c r="CS163" s="1488" t="s">
        <v>1790</v>
      </c>
      <c r="CT163" s="1488" t="s">
        <v>1790</v>
      </c>
      <c r="CU163" s="1488" t="s">
        <v>1790</v>
      </c>
      <c r="CV163" s="1488" t="s">
        <v>1790</v>
      </c>
      <c r="CW163" s="1488" t="s">
        <v>1790</v>
      </c>
      <c r="CX163" s="1488" t="s">
        <v>1790</v>
      </c>
      <c r="CY163" s="1488" t="s">
        <v>1790</v>
      </c>
      <c r="CZ163" s="1488" t="s">
        <v>1790</v>
      </c>
      <c r="DA163" s="1488" t="s">
        <v>1790</v>
      </c>
      <c r="DB163" s="1488" t="s">
        <v>1790</v>
      </c>
      <c r="DC163" s="1488" t="s">
        <v>1790</v>
      </c>
      <c r="DD163" s="1488" t="s">
        <v>1790</v>
      </c>
      <c r="DE163" s="1488" t="s">
        <v>1790</v>
      </c>
      <c r="DF163" s="1488" t="s">
        <v>1790</v>
      </c>
      <c r="DG163" s="1488" t="s">
        <v>1790</v>
      </c>
      <c r="DH163" s="1488" t="s">
        <v>1790</v>
      </c>
      <c r="DI163" s="1488" t="s">
        <v>1790</v>
      </c>
      <c r="DJ163" s="1488" t="s">
        <v>1790</v>
      </c>
      <c r="DK163" s="1488" t="s">
        <v>1790</v>
      </c>
      <c r="DL163" s="1488" t="s">
        <v>1790</v>
      </c>
      <c r="DM163" s="1488" t="s">
        <v>1790</v>
      </c>
      <c r="DN163" s="1488" t="s">
        <v>1790</v>
      </c>
      <c r="DO163" s="1488" t="s">
        <v>1790</v>
      </c>
      <c r="DP163" s="1488" t="s">
        <v>1790</v>
      </c>
      <c r="DQ163" s="1488" t="s">
        <v>1790</v>
      </c>
      <c r="DR163" s="1488" t="s">
        <v>1790</v>
      </c>
      <c r="DS163" s="1488" t="s">
        <v>1790</v>
      </c>
      <c r="DT163" s="1233" t="s">
        <v>1790</v>
      </c>
      <c r="DU163" s="1233" t="s">
        <v>1790</v>
      </c>
      <c r="DV163" s="1233" t="s">
        <v>1790</v>
      </c>
      <c r="DW163" s="1233" t="s">
        <v>1790</v>
      </c>
      <c r="DX163" s="1233" t="s">
        <v>1790</v>
      </c>
      <c r="DY163" s="1233" t="s">
        <v>1790</v>
      </c>
    </row>
    <row r="164" spans="2:129" x14ac:dyDescent="0.25">
      <c r="B164" s="1740"/>
      <c r="C164" s="1485" t="s">
        <v>1601</v>
      </c>
      <c r="D164" s="1425" t="s">
        <v>1696</v>
      </c>
      <c r="E164" s="1267" t="s">
        <v>809</v>
      </c>
      <c r="F164" s="1424" t="s">
        <v>1790</v>
      </c>
      <c r="G164" s="1424" t="s">
        <v>1790</v>
      </c>
      <c r="H164" s="1425" t="s">
        <v>84</v>
      </c>
      <c r="I164" s="1460" t="s">
        <v>1790</v>
      </c>
      <c r="J164" s="1461" t="s">
        <v>1790</v>
      </c>
      <c r="K164" s="1461" t="s">
        <v>1790</v>
      </c>
      <c r="L164" s="1461" t="s">
        <v>1790</v>
      </c>
      <c r="M164" s="1461" t="s">
        <v>1790</v>
      </c>
      <c r="N164" s="1489" t="s">
        <v>1790</v>
      </c>
      <c r="O164" s="1489">
        <v>0.96618357487922713</v>
      </c>
      <c r="P164" s="1489">
        <v>0.93351070036640305</v>
      </c>
      <c r="Q164" s="1489">
        <v>0.90194270566802237</v>
      </c>
      <c r="R164" s="1489">
        <v>0.87144222769857238</v>
      </c>
      <c r="S164" s="1489">
        <v>0.84197316685852408</v>
      </c>
      <c r="T164" s="1489">
        <v>0.81350064430775282</v>
      </c>
      <c r="U164" s="1489">
        <v>0.78599096068381924</v>
      </c>
      <c r="V164" s="1489">
        <v>0.75941155621625056</v>
      </c>
      <c r="W164" s="1489">
        <v>0.73373097218961414</v>
      </c>
      <c r="X164" s="1489">
        <v>0.70891881370977217</v>
      </c>
      <c r="Y164" s="1489">
        <v>0.68494571372924851</v>
      </c>
      <c r="Z164" s="1489">
        <v>0.66178329828912907</v>
      </c>
      <c r="AA164" s="1489">
        <v>0.63940415293635666</v>
      </c>
      <c r="AB164" s="1489">
        <v>0.61778179027667313</v>
      </c>
      <c r="AC164" s="1489">
        <v>0.59689061862480497</v>
      </c>
      <c r="AD164" s="1489">
        <v>0.57670591171478747</v>
      </c>
      <c r="AE164" s="1489">
        <v>0.55720377943457733</v>
      </c>
      <c r="AF164" s="1489">
        <v>0.53836113955031628</v>
      </c>
      <c r="AG164" s="1489">
        <v>0.520155690386779</v>
      </c>
      <c r="AH164" s="1489">
        <v>0.50256588443167061</v>
      </c>
      <c r="AI164" s="1489">
        <v>0.48557090283253201</v>
      </c>
      <c r="AJ164" s="1489">
        <v>0.46915063075606961</v>
      </c>
      <c r="AK164" s="1489">
        <v>0.45328563358074364</v>
      </c>
      <c r="AL164" s="1489">
        <v>0.43795713389443836</v>
      </c>
      <c r="AM164" s="1489">
        <v>0.42314698926998878</v>
      </c>
      <c r="AN164" s="1489">
        <v>0.40883767079225974</v>
      </c>
      <c r="AO164" s="1489">
        <v>0.39501224231136212</v>
      </c>
      <c r="AP164" s="1489">
        <v>0.38165434039745133</v>
      </c>
      <c r="AQ164" s="1489">
        <v>0.36874815497338298</v>
      </c>
      <c r="AR164" s="1489">
        <v>0.35627841060230242</v>
      </c>
      <c r="AS164" s="1489">
        <v>0.3459013695167984</v>
      </c>
      <c r="AT164" s="1489">
        <v>0.33582657234640623</v>
      </c>
      <c r="AU164" s="1489">
        <v>0.32604521587029728</v>
      </c>
      <c r="AV164" s="1489">
        <v>0.31654875327213333</v>
      </c>
      <c r="AW164" s="1489">
        <v>0.30732888667197411</v>
      </c>
      <c r="AX164" s="1489">
        <v>0.29837755987570302</v>
      </c>
      <c r="AY164" s="1489">
        <v>0.28968695133563405</v>
      </c>
      <c r="AZ164" s="1489">
        <v>0.28124946731614947</v>
      </c>
      <c r="BA164" s="1489">
        <v>0.27305773525839755</v>
      </c>
      <c r="BB164" s="1489">
        <v>0.26510459733825009</v>
      </c>
      <c r="BC164" s="1489">
        <v>0.25738310421189325</v>
      </c>
      <c r="BD164" s="1489">
        <v>0.24988650894358566</v>
      </c>
      <c r="BE164" s="1489">
        <v>0.24260826111027742</v>
      </c>
      <c r="BF164" s="1489">
        <v>0.23554200107793916</v>
      </c>
      <c r="BG164" s="1489">
        <v>0.22868155444460117</v>
      </c>
      <c r="BH164" s="1489">
        <v>0.22202092664524387</v>
      </c>
      <c r="BI164" s="1489">
        <v>0.215554297713829</v>
      </c>
      <c r="BJ164" s="1489">
        <v>0.20927601719789227</v>
      </c>
      <c r="BK164" s="1489">
        <v>0.20318059922125464</v>
      </c>
      <c r="BL164" s="1489">
        <v>0.19726271769053846</v>
      </c>
      <c r="BM164" s="1489">
        <v>0.19151720164129948</v>
      </c>
      <c r="BN164" s="1489">
        <v>0.18593903071970824</v>
      </c>
      <c r="BO164" s="1489">
        <v>0.18052333079583327</v>
      </c>
      <c r="BP164" s="1489">
        <v>0.17526536970469248</v>
      </c>
      <c r="BQ164" s="1489">
        <v>0.17016055311135189</v>
      </c>
      <c r="BR164" s="1489">
        <v>0.16520442049645817</v>
      </c>
      <c r="BS164" s="1489">
        <v>0.16039264125869726</v>
      </c>
      <c r="BT164" s="1489">
        <v>0.15572101093077401</v>
      </c>
      <c r="BU164" s="1489">
        <v>0.15118544750560586</v>
      </c>
      <c r="BV164" s="1489">
        <v>0.14678198786952024</v>
      </c>
      <c r="BW164" s="1489">
        <v>0.14250678433934003</v>
      </c>
      <c r="BX164" s="1489">
        <v>0.13835610130033013</v>
      </c>
      <c r="BY164" s="1489">
        <v>0.13432631194206807</v>
      </c>
      <c r="BZ164" s="1489">
        <v>0.13041389508938647</v>
      </c>
      <c r="CA164" s="1489">
        <v>0.12661543212561796</v>
      </c>
      <c r="CB164" s="1489">
        <v>0.12292760400545433</v>
      </c>
      <c r="CC164" s="1489">
        <v>0.11934718835481004</v>
      </c>
      <c r="CD164" s="1489">
        <v>0.11587105665515537</v>
      </c>
      <c r="CE164" s="1489">
        <v>0.11249617150985959</v>
      </c>
      <c r="CF164" s="1489">
        <v>0.10921958399015494</v>
      </c>
      <c r="CG164" s="1489">
        <v>0.10603843105840287</v>
      </c>
      <c r="CH164" s="1489">
        <v>0.10294993306641054</v>
      </c>
      <c r="CI164" s="1489">
        <v>9.9951391326612168E-2</v>
      </c>
      <c r="CJ164" s="1489">
        <v>9.7040185753992411E-2</v>
      </c>
      <c r="CK164" s="1489">
        <v>9.4213772576691654E-2</v>
      </c>
      <c r="CL164" s="1489">
        <v>9.1915875684577236E-2</v>
      </c>
      <c r="CM164" s="1489">
        <v>8.9674025058124135E-2</v>
      </c>
      <c r="CN164" s="1489">
        <v>8.7486853715243049E-2</v>
      </c>
      <c r="CO164" s="1489">
        <v>8.5353028014871282E-2</v>
      </c>
      <c r="CP164" s="1490">
        <v>8.3271246843776875E-2</v>
      </c>
      <c r="CQ164" s="1488" t="s">
        <v>1790</v>
      </c>
      <c r="CR164" s="1488" t="s">
        <v>1790</v>
      </c>
      <c r="CS164" s="1488" t="s">
        <v>1790</v>
      </c>
      <c r="CT164" s="1488" t="s">
        <v>1790</v>
      </c>
      <c r="CU164" s="1488" t="s">
        <v>1790</v>
      </c>
      <c r="CV164" s="1488" t="s">
        <v>1790</v>
      </c>
      <c r="CW164" s="1488" t="s">
        <v>1790</v>
      </c>
      <c r="CX164" s="1488" t="s">
        <v>1790</v>
      </c>
      <c r="CY164" s="1488" t="s">
        <v>1790</v>
      </c>
      <c r="CZ164" s="1488" t="s">
        <v>1790</v>
      </c>
      <c r="DA164" s="1488" t="s">
        <v>1790</v>
      </c>
      <c r="DB164" s="1488" t="s">
        <v>1790</v>
      </c>
      <c r="DC164" s="1488" t="s">
        <v>1790</v>
      </c>
      <c r="DD164" s="1488" t="s">
        <v>1790</v>
      </c>
      <c r="DE164" s="1488" t="s">
        <v>1790</v>
      </c>
      <c r="DF164" s="1488" t="s">
        <v>1790</v>
      </c>
      <c r="DG164" s="1488" t="s">
        <v>1790</v>
      </c>
      <c r="DH164" s="1488" t="s">
        <v>1790</v>
      </c>
      <c r="DI164" s="1488" t="s">
        <v>1790</v>
      </c>
      <c r="DJ164" s="1488" t="s">
        <v>1790</v>
      </c>
      <c r="DK164" s="1488" t="s">
        <v>1790</v>
      </c>
      <c r="DL164" s="1488" t="s">
        <v>1790</v>
      </c>
      <c r="DM164" s="1488" t="s">
        <v>1790</v>
      </c>
      <c r="DN164" s="1488" t="s">
        <v>1790</v>
      </c>
      <c r="DO164" s="1488" t="s">
        <v>1790</v>
      </c>
      <c r="DP164" s="1488" t="s">
        <v>1790</v>
      </c>
      <c r="DQ164" s="1488" t="s">
        <v>1790</v>
      </c>
      <c r="DR164" s="1488" t="s">
        <v>1790</v>
      </c>
      <c r="DS164" s="1488" t="s">
        <v>1790</v>
      </c>
      <c r="DT164" s="1233" t="s">
        <v>1790</v>
      </c>
      <c r="DU164" s="1233" t="s">
        <v>1790</v>
      </c>
      <c r="DV164" s="1233" t="s">
        <v>1790</v>
      </c>
      <c r="DW164" s="1233" t="s">
        <v>1790</v>
      </c>
      <c r="DX164" s="1233" t="s">
        <v>1790</v>
      </c>
      <c r="DY164" s="1233" t="s">
        <v>1790</v>
      </c>
    </row>
    <row r="165" spans="2:129" x14ac:dyDescent="0.25">
      <c r="B165" s="1740"/>
      <c r="C165" s="1485" t="s">
        <v>1601</v>
      </c>
      <c r="D165" s="1425" t="s">
        <v>1696</v>
      </c>
      <c r="E165" s="1267" t="s">
        <v>810</v>
      </c>
      <c r="F165" s="1424" t="s">
        <v>811</v>
      </c>
      <c r="G165" s="1424" t="s">
        <v>1790</v>
      </c>
      <c r="H165" s="1425" t="s">
        <v>812</v>
      </c>
      <c r="I165" s="1460" t="s">
        <v>1790</v>
      </c>
      <c r="J165" s="1461" t="s">
        <v>1790</v>
      </c>
      <c r="K165" s="1461" t="s">
        <v>1790</v>
      </c>
      <c r="L165" s="1461" t="s">
        <v>1790</v>
      </c>
      <c r="M165" s="1461" t="s">
        <v>1790</v>
      </c>
      <c r="N165" s="1489" t="s">
        <v>1790</v>
      </c>
      <c r="O165" s="1489" t="s">
        <v>1790</v>
      </c>
      <c r="P165" s="1489" t="s">
        <v>1790</v>
      </c>
      <c r="Q165" s="1489" t="s">
        <v>1790</v>
      </c>
      <c r="R165" s="1489" t="s">
        <v>1790</v>
      </c>
      <c r="S165" s="1489" t="s">
        <v>1790</v>
      </c>
      <c r="T165" s="1489" t="s">
        <v>1790</v>
      </c>
      <c r="U165" s="1489" t="s">
        <v>1790</v>
      </c>
      <c r="V165" s="1489" t="s">
        <v>1790</v>
      </c>
      <c r="W165" s="1489" t="s">
        <v>1790</v>
      </c>
      <c r="X165" s="1489" t="s">
        <v>1790</v>
      </c>
      <c r="Y165" s="1489" t="s">
        <v>1790</v>
      </c>
      <c r="Z165" s="1489" t="s">
        <v>1790</v>
      </c>
      <c r="AA165" s="1489" t="s">
        <v>1790</v>
      </c>
      <c r="AB165" s="1489" t="s">
        <v>1790</v>
      </c>
      <c r="AC165" s="1489" t="s">
        <v>1790</v>
      </c>
      <c r="AD165" s="1489" t="s">
        <v>1790</v>
      </c>
      <c r="AE165" s="1489" t="s">
        <v>1790</v>
      </c>
      <c r="AF165" s="1489" t="s">
        <v>1790</v>
      </c>
      <c r="AG165" s="1489" t="s">
        <v>1790</v>
      </c>
      <c r="AH165" s="1489" t="s">
        <v>1790</v>
      </c>
      <c r="AI165" s="1489" t="s">
        <v>1790</v>
      </c>
      <c r="AJ165" s="1489" t="s">
        <v>1790</v>
      </c>
      <c r="AK165" s="1489" t="s">
        <v>1790</v>
      </c>
      <c r="AL165" s="1489" t="s">
        <v>1790</v>
      </c>
      <c r="AM165" s="1489" t="s">
        <v>1790</v>
      </c>
      <c r="AN165" s="1489" t="s">
        <v>1790</v>
      </c>
      <c r="AO165" s="1489" t="s">
        <v>1790</v>
      </c>
      <c r="AP165" s="1489" t="s">
        <v>1790</v>
      </c>
      <c r="AQ165" s="1489" t="s">
        <v>1790</v>
      </c>
      <c r="AR165" s="1489" t="s">
        <v>1790</v>
      </c>
      <c r="AS165" s="1489" t="s">
        <v>1790</v>
      </c>
      <c r="AT165" s="1489" t="s">
        <v>1790</v>
      </c>
      <c r="AU165" s="1489" t="s">
        <v>1790</v>
      </c>
      <c r="AV165" s="1489" t="s">
        <v>1790</v>
      </c>
      <c r="AW165" s="1489" t="s">
        <v>1790</v>
      </c>
      <c r="AX165" s="1489" t="s">
        <v>1790</v>
      </c>
      <c r="AY165" s="1489" t="s">
        <v>1790</v>
      </c>
      <c r="AZ165" s="1489" t="s">
        <v>1790</v>
      </c>
      <c r="BA165" s="1489" t="s">
        <v>1790</v>
      </c>
      <c r="BB165" s="1489" t="s">
        <v>1790</v>
      </c>
      <c r="BC165" s="1489" t="s">
        <v>1790</v>
      </c>
      <c r="BD165" s="1489" t="s">
        <v>1790</v>
      </c>
      <c r="BE165" s="1489" t="s">
        <v>1790</v>
      </c>
      <c r="BF165" s="1489" t="s">
        <v>1790</v>
      </c>
      <c r="BG165" s="1489" t="s">
        <v>1790</v>
      </c>
      <c r="BH165" s="1489" t="s">
        <v>1790</v>
      </c>
      <c r="BI165" s="1489" t="s">
        <v>1790</v>
      </c>
      <c r="BJ165" s="1489" t="s">
        <v>1790</v>
      </c>
      <c r="BK165" s="1489" t="s">
        <v>1790</v>
      </c>
      <c r="BL165" s="1489" t="s">
        <v>1790</v>
      </c>
      <c r="BM165" s="1489" t="s">
        <v>1790</v>
      </c>
      <c r="BN165" s="1489" t="s">
        <v>1790</v>
      </c>
      <c r="BO165" s="1489" t="s">
        <v>1790</v>
      </c>
      <c r="BP165" s="1489" t="s">
        <v>1790</v>
      </c>
      <c r="BQ165" s="1489" t="s">
        <v>1790</v>
      </c>
      <c r="BR165" s="1489" t="s">
        <v>1790</v>
      </c>
      <c r="BS165" s="1489" t="s">
        <v>1790</v>
      </c>
      <c r="BT165" s="1489" t="s">
        <v>1790</v>
      </c>
      <c r="BU165" s="1489" t="s">
        <v>1790</v>
      </c>
      <c r="BV165" s="1489" t="s">
        <v>1790</v>
      </c>
      <c r="BW165" s="1489" t="s">
        <v>1790</v>
      </c>
      <c r="BX165" s="1489" t="s">
        <v>1790</v>
      </c>
      <c r="BY165" s="1489" t="s">
        <v>1790</v>
      </c>
      <c r="BZ165" s="1489" t="s">
        <v>1790</v>
      </c>
      <c r="CA165" s="1489" t="s">
        <v>1790</v>
      </c>
      <c r="CB165" s="1489" t="s">
        <v>1790</v>
      </c>
      <c r="CC165" s="1489" t="s">
        <v>1790</v>
      </c>
      <c r="CD165" s="1489" t="s">
        <v>1790</v>
      </c>
      <c r="CE165" s="1489" t="s">
        <v>1790</v>
      </c>
      <c r="CF165" s="1489" t="s">
        <v>1790</v>
      </c>
      <c r="CG165" s="1489" t="s">
        <v>1790</v>
      </c>
      <c r="CH165" s="1489" t="s">
        <v>1790</v>
      </c>
      <c r="CI165" s="1489" t="s">
        <v>1790</v>
      </c>
      <c r="CJ165" s="1489" t="s">
        <v>1790</v>
      </c>
      <c r="CK165" s="1489" t="s">
        <v>1790</v>
      </c>
      <c r="CL165" s="1489" t="s">
        <v>1790</v>
      </c>
      <c r="CM165" s="1489" t="s">
        <v>1790</v>
      </c>
      <c r="CN165" s="1489" t="s">
        <v>1790</v>
      </c>
      <c r="CO165" s="1489" t="s">
        <v>1790</v>
      </c>
      <c r="CP165" s="1490" t="s">
        <v>1790</v>
      </c>
      <c r="CQ165" s="1488" t="s">
        <v>1790</v>
      </c>
      <c r="CR165" s="1488" t="s">
        <v>1790</v>
      </c>
      <c r="CS165" s="1488" t="s">
        <v>1790</v>
      </c>
      <c r="CT165" s="1488" t="s">
        <v>1790</v>
      </c>
      <c r="CU165" s="1488" t="s">
        <v>1790</v>
      </c>
      <c r="CV165" s="1488" t="s">
        <v>1790</v>
      </c>
      <c r="CW165" s="1488" t="s">
        <v>1790</v>
      </c>
      <c r="CX165" s="1488" t="s">
        <v>1790</v>
      </c>
      <c r="CY165" s="1488" t="s">
        <v>1790</v>
      </c>
      <c r="CZ165" s="1488" t="s">
        <v>1790</v>
      </c>
      <c r="DA165" s="1488" t="s">
        <v>1790</v>
      </c>
      <c r="DB165" s="1488" t="s">
        <v>1790</v>
      </c>
      <c r="DC165" s="1488" t="s">
        <v>1790</v>
      </c>
      <c r="DD165" s="1488" t="s">
        <v>1790</v>
      </c>
      <c r="DE165" s="1488" t="s">
        <v>1790</v>
      </c>
      <c r="DF165" s="1488" t="s">
        <v>1790</v>
      </c>
      <c r="DG165" s="1488" t="s">
        <v>1790</v>
      </c>
      <c r="DH165" s="1488" t="s">
        <v>1790</v>
      </c>
      <c r="DI165" s="1488" t="s">
        <v>1790</v>
      </c>
      <c r="DJ165" s="1488" t="s">
        <v>1790</v>
      </c>
      <c r="DK165" s="1488" t="s">
        <v>1790</v>
      </c>
      <c r="DL165" s="1488" t="s">
        <v>1790</v>
      </c>
      <c r="DM165" s="1488" t="s">
        <v>1790</v>
      </c>
      <c r="DN165" s="1488" t="s">
        <v>1790</v>
      </c>
      <c r="DO165" s="1488" t="s">
        <v>1790</v>
      </c>
      <c r="DP165" s="1488" t="s">
        <v>1790</v>
      </c>
      <c r="DQ165" s="1488" t="s">
        <v>1790</v>
      </c>
      <c r="DR165" s="1488" t="s">
        <v>1790</v>
      </c>
      <c r="DS165" s="1488" t="s">
        <v>1790</v>
      </c>
      <c r="DT165" s="1233" t="s">
        <v>1790</v>
      </c>
      <c r="DU165" s="1233" t="s">
        <v>1790</v>
      </c>
      <c r="DV165" s="1233" t="s">
        <v>1790</v>
      </c>
      <c r="DW165" s="1233" t="s">
        <v>1790</v>
      </c>
      <c r="DX165" s="1233" t="s">
        <v>1790</v>
      </c>
      <c r="DY165" s="1233" t="s">
        <v>1790</v>
      </c>
    </row>
    <row r="166" spans="2:129" x14ac:dyDescent="0.25">
      <c r="B166" s="1740"/>
      <c r="C166" s="1485" t="s">
        <v>1601</v>
      </c>
      <c r="D166" s="1425" t="s">
        <v>1696</v>
      </c>
      <c r="E166" s="1267" t="s">
        <v>810</v>
      </c>
      <c r="F166" s="1424" t="s">
        <v>813</v>
      </c>
      <c r="G166" s="1424" t="s">
        <v>1790</v>
      </c>
      <c r="H166" s="1425" t="s">
        <v>812</v>
      </c>
      <c r="I166" s="1460" t="s">
        <v>1790</v>
      </c>
      <c r="J166" s="1461" t="s">
        <v>1790</v>
      </c>
      <c r="K166" s="1461" t="s">
        <v>1790</v>
      </c>
      <c r="L166" s="1461" t="s">
        <v>1790</v>
      </c>
      <c r="M166" s="1461" t="s">
        <v>1790</v>
      </c>
      <c r="N166" s="1489" t="s">
        <v>1790</v>
      </c>
      <c r="O166" s="1489" t="s">
        <v>1790</v>
      </c>
      <c r="P166" s="1489" t="s">
        <v>1790</v>
      </c>
      <c r="Q166" s="1489" t="s">
        <v>1790</v>
      </c>
      <c r="R166" s="1489" t="s">
        <v>1790</v>
      </c>
      <c r="S166" s="1489" t="s">
        <v>1790</v>
      </c>
      <c r="T166" s="1489" t="s">
        <v>1790</v>
      </c>
      <c r="U166" s="1489" t="s">
        <v>1790</v>
      </c>
      <c r="V166" s="1489" t="s">
        <v>1790</v>
      </c>
      <c r="W166" s="1489" t="s">
        <v>1790</v>
      </c>
      <c r="X166" s="1489" t="s">
        <v>1790</v>
      </c>
      <c r="Y166" s="1489" t="s">
        <v>1790</v>
      </c>
      <c r="Z166" s="1489" t="s">
        <v>1790</v>
      </c>
      <c r="AA166" s="1489" t="s">
        <v>1790</v>
      </c>
      <c r="AB166" s="1489" t="s">
        <v>1790</v>
      </c>
      <c r="AC166" s="1489" t="s">
        <v>1790</v>
      </c>
      <c r="AD166" s="1489" t="s">
        <v>1790</v>
      </c>
      <c r="AE166" s="1489" t="s">
        <v>1790</v>
      </c>
      <c r="AF166" s="1489" t="s">
        <v>1790</v>
      </c>
      <c r="AG166" s="1489" t="s">
        <v>1790</v>
      </c>
      <c r="AH166" s="1489" t="s">
        <v>1790</v>
      </c>
      <c r="AI166" s="1489" t="s">
        <v>1790</v>
      </c>
      <c r="AJ166" s="1489" t="s">
        <v>1790</v>
      </c>
      <c r="AK166" s="1489" t="s">
        <v>1790</v>
      </c>
      <c r="AL166" s="1489" t="s">
        <v>1790</v>
      </c>
      <c r="AM166" s="1489" t="s">
        <v>1790</v>
      </c>
      <c r="AN166" s="1489" t="s">
        <v>1790</v>
      </c>
      <c r="AO166" s="1489" t="s">
        <v>1790</v>
      </c>
      <c r="AP166" s="1489" t="s">
        <v>1790</v>
      </c>
      <c r="AQ166" s="1489" t="s">
        <v>1790</v>
      </c>
      <c r="AR166" s="1489" t="s">
        <v>1790</v>
      </c>
      <c r="AS166" s="1489" t="s">
        <v>1790</v>
      </c>
      <c r="AT166" s="1489" t="s">
        <v>1790</v>
      </c>
      <c r="AU166" s="1489" t="s">
        <v>1790</v>
      </c>
      <c r="AV166" s="1489" t="s">
        <v>1790</v>
      </c>
      <c r="AW166" s="1489" t="s">
        <v>1790</v>
      </c>
      <c r="AX166" s="1489" t="s">
        <v>1790</v>
      </c>
      <c r="AY166" s="1489" t="s">
        <v>1790</v>
      </c>
      <c r="AZ166" s="1489" t="s">
        <v>1790</v>
      </c>
      <c r="BA166" s="1489" t="s">
        <v>1790</v>
      </c>
      <c r="BB166" s="1489" t="s">
        <v>1790</v>
      </c>
      <c r="BC166" s="1489" t="s">
        <v>1790</v>
      </c>
      <c r="BD166" s="1489" t="s">
        <v>1790</v>
      </c>
      <c r="BE166" s="1489" t="s">
        <v>1790</v>
      </c>
      <c r="BF166" s="1489" t="s">
        <v>1790</v>
      </c>
      <c r="BG166" s="1489" t="s">
        <v>1790</v>
      </c>
      <c r="BH166" s="1489" t="s">
        <v>1790</v>
      </c>
      <c r="BI166" s="1489" t="s">
        <v>1790</v>
      </c>
      <c r="BJ166" s="1489" t="s">
        <v>1790</v>
      </c>
      <c r="BK166" s="1489" t="s">
        <v>1790</v>
      </c>
      <c r="BL166" s="1489" t="s">
        <v>1790</v>
      </c>
      <c r="BM166" s="1489" t="s">
        <v>1790</v>
      </c>
      <c r="BN166" s="1489" t="s">
        <v>1790</v>
      </c>
      <c r="BO166" s="1489" t="s">
        <v>1790</v>
      </c>
      <c r="BP166" s="1489" t="s">
        <v>1790</v>
      </c>
      <c r="BQ166" s="1489" t="s">
        <v>1790</v>
      </c>
      <c r="BR166" s="1489" t="s">
        <v>1790</v>
      </c>
      <c r="BS166" s="1489" t="s">
        <v>1790</v>
      </c>
      <c r="BT166" s="1489" t="s">
        <v>1790</v>
      </c>
      <c r="BU166" s="1489" t="s">
        <v>1790</v>
      </c>
      <c r="BV166" s="1489" t="s">
        <v>1790</v>
      </c>
      <c r="BW166" s="1489" t="s">
        <v>1790</v>
      </c>
      <c r="BX166" s="1489" t="s">
        <v>1790</v>
      </c>
      <c r="BY166" s="1489" t="s">
        <v>1790</v>
      </c>
      <c r="BZ166" s="1489" t="s">
        <v>1790</v>
      </c>
      <c r="CA166" s="1489" t="s">
        <v>1790</v>
      </c>
      <c r="CB166" s="1489" t="s">
        <v>1790</v>
      </c>
      <c r="CC166" s="1489" t="s">
        <v>1790</v>
      </c>
      <c r="CD166" s="1489" t="s">
        <v>1790</v>
      </c>
      <c r="CE166" s="1489" t="s">
        <v>1790</v>
      </c>
      <c r="CF166" s="1489" t="s">
        <v>1790</v>
      </c>
      <c r="CG166" s="1489" t="s">
        <v>1790</v>
      </c>
      <c r="CH166" s="1489" t="s">
        <v>1790</v>
      </c>
      <c r="CI166" s="1489" t="s">
        <v>1790</v>
      </c>
      <c r="CJ166" s="1489" t="s">
        <v>1790</v>
      </c>
      <c r="CK166" s="1489" t="s">
        <v>1790</v>
      </c>
      <c r="CL166" s="1489" t="s">
        <v>1790</v>
      </c>
      <c r="CM166" s="1489" t="s">
        <v>1790</v>
      </c>
      <c r="CN166" s="1489" t="s">
        <v>1790</v>
      </c>
      <c r="CO166" s="1489" t="s">
        <v>1790</v>
      </c>
      <c r="CP166" s="1490" t="s">
        <v>1790</v>
      </c>
      <c r="CQ166" s="1488" t="s">
        <v>1790</v>
      </c>
      <c r="CR166" s="1488" t="s">
        <v>1790</v>
      </c>
      <c r="CS166" s="1488" t="s">
        <v>1790</v>
      </c>
      <c r="CT166" s="1488" t="s">
        <v>1790</v>
      </c>
      <c r="CU166" s="1488" t="s">
        <v>1790</v>
      </c>
      <c r="CV166" s="1488" t="s">
        <v>1790</v>
      </c>
      <c r="CW166" s="1488" t="s">
        <v>1790</v>
      </c>
      <c r="CX166" s="1488" t="s">
        <v>1790</v>
      </c>
      <c r="CY166" s="1488" t="s">
        <v>1790</v>
      </c>
      <c r="CZ166" s="1488" t="s">
        <v>1790</v>
      </c>
      <c r="DA166" s="1488" t="s">
        <v>1790</v>
      </c>
      <c r="DB166" s="1488" t="s">
        <v>1790</v>
      </c>
      <c r="DC166" s="1488" t="s">
        <v>1790</v>
      </c>
      <c r="DD166" s="1488" t="s">
        <v>1790</v>
      </c>
      <c r="DE166" s="1488" t="s">
        <v>1790</v>
      </c>
      <c r="DF166" s="1488" t="s">
        <v>1790</v>
      </c>
      <c r="DG166" s="1488" t="s">
        <v>1790</v>
      </c>
      <c r="DH166" s="1488" t="s">
        <v>1790</v>
      </c>
      <c r="DI166" s="1488" t="s">
        <v>1790</v>
      </c>
      <c r="DJ166" s="1488" t="s">
        <v>1790</v>
      </c>
      <c r="DK166" s="1488" t="s">
        <v>1790</v>
      </c>
      <c r="DL166" s="1488" t="s">
        <v>1790</v>
      </c>
      <c r="DM166" s="1488" t="s">
        <v>1790</v>
      </c>
      <c r="DN166" s="1488" t="s">
        <v>1790</v>
      </c>
      <c r="DO166" s="1488" t="s">
        <v>1790</v>
      </c>
      <c r="DP166" s="1488" t="s">
        <v>1790</v>
      </c>
      <c r="DQ166" s="1488" t="s">
        <v>1790</v>
      </c>
      <c r="DR166" s="1488" t="s">
        <v>1790</v>
      </c>
      <c r="DS166" s="1488" t="s">
        <v>1790</v>
      </c>
      <c r="DT166" s="1233" t="s">
        <v>1790</v>
      </c>
      <c r="DU166" s="1233" t="s">
        <v>1790</v>
      </c>
      <c r="DV166" s="1233" t="s">
        <v>1790</v>
      </c>
      <c r="DW166" s="1233" t="s">
        <v>1790</v>
      </c>
      <c r="DX166" s="1233" t="s">
        <v>1790</v>
      </c>
      <c r="DY166" s="1233" t="s">
        <v>1790</v>
      </c>
    </row>
    <row r="167" spans="2:129" ht="14.4" thickBot="1" x14ac:dyDescent="0.3">
      <c r="B167" s="1740"/>
      <c r="C167" s="1485" t="s">
        <v>1601</v>
      </c>
      <c r="D167" s="1425" t="s">
        <v>1696</v>
      </c>
      <c r="E167" s="1267" t="s">
        <v>814</v>
      </c>
      <c r="F167" s="1424" t="s">
        <v>1790</v>
      </c>
      <c r="G167" s="1424" t="s">
        <v>1790</v>
      </c>
      <c r="H167" s="1425" t="s">
        <v>84</v>
      </c>
      <c r="I167" s="1460" t="s">
        <v>1790</v>
      </c>
      <c r="J167" s="1461" t="s">
        <v>1790</v>
      </c>
      <c r="K167" s="1461" t="s">
        <v>1790</v>
      </c>
      <c r="L167" s="1461" t="s">
        <v>1790</v>
      </c>
      <c r="M167" s="1461" t="s">
        <v>1790</v>
      </c>
      <c r="N167" s="1489" t="s">
        <v>1790</v>
      </c>
      <c r="O167" s="1489" t="s">
        <v>1790</v>
      </c>
      <c r="P167" s="1489" t="s">
        <v>1790</v>
      </c>
      <c r="Q167" s="1489" t="s">
        <v>1790</v>
      </c>
      <c r="R167" s="1489" t="s">
        <v>1790</v>
      </c>
      <c r="S167" s="1489" t="s">
        <v>1790</v>
      </c>
      <c r="T167" s="1489" t="s">
        <v>1790</v>
      </c>
      <c r="U167" s="1489" t="s">
        <v>1790</v>
      </c>
      <c r="V167" s="1489" t="s">
        <v>1790</v>
      </c>
      <c r="W167" s="1489" t="s">
        <v>1790</v>
      </c>
      <c r="X167" s="1489" t="s">
        <v>1790</v>
      </c>
      <c r="Y167" s="1489" t="s">
        <v>1790</v>
      </c>
      <c r="Z167" s="1489" t="s">
        <v>1790</v>
      </c>
      <c r="AA167" s="1489" t="s">
        <v>1790</v>
      </c>
      <c r="AB167" s="1489" t="s">
        <v>1790</v>
      </c>
      <c r="AC167" s="1489" t="s">
        <v>1790</v>
      </c>
      <c r="AD167" s="1489" t="s">
        <v>1790</v>
      </c>
      <c r="AE167" s="1489" t="s">
        <v>1790</v>
      </c>
      <c r="AF167" s="1489" t="s">
        <v>1790</v>
      </c>
      <c r="AG167" s="1489" t="s">
        <v>1790</v>
      </c>
      <c r="AH167" s="1489" t="s">
        <v>1790</v>
      </c>
      <c r="AI167" s="1489" t="s">
        <v>1790</v>
      </c>
      <c r="AJ167" s="1489" t="s">
        <v>1790</v>
      </c>
      <c r="AK167" s="1489" t="s">
        <v>1790</v>
      </c>
      <c r="AL167" s="1489" t="s">
        <v>1790</v>
      </c>
      <c r="AM167" s="1489" t="s">
        <v>1790</v>
      </c>
      <c r="AN167" s="1489" t="s">
        <v>1790</v>
      </c>
      <c r="AO167" s="1489" t="s">
        <v>1790</v>
      </c>
      <c r="AP167" s="1489" t="s">
        <v>1790</v>
      </c>
      <c r="AQ167" s="1489" t="s">
        <v>1790</v>
      </c>
      <c r="AR167" s="1489" t="s">
        <v>1790</v>
      </c>
      <c r="AS167" s="1489" t="s">
        <v>1790</v>
      </c>
      <c r="AT167" s="1489" t="s">
        <v>1790</v>
      </c>
      <c r="AU167" s="1489" t="s">
        <v>1790</v>
      </c>
      <c r="AV167" s="1489" t="s">
        <v>1790</v>
      </c>
      <c r="AW167" s="1489" t="s">
        <v>1790</v>
      </c>
      <c r="AX167" s="1489" t="s">
        <v>1790</v>
      </c>
      <c r="AY167" s="1489" t="s">
        <v>1790</v>
      </c>
      <c r="AZ167" s="1489" t="s">
        <v>1790</v>
      </c>
      <c r="BA167" s="1489" t="s">
        <v>1790</v>
      </c>
      <c r="BB167" s="1489" t="s">
        <v>1790</v>
      </c>
      <c r="BC167" s="1489" t="s">
        <v>1790</v>
      </c>
      <c r="BD167" s="1489" t="s">
        <v>1790</v>
      </c>
      <c r="BE167" s="1489" t="s">
        <v>1790</v>
      </c>
      <c r="BF167" s="1489" t="s">
        <v>1790</v>
      </c>
      <c r="BG167" s="1489" t="s">
        <v>1790</v>
      </c>
      <c r="BH167" s="1489" t="s">
        <v>1790</v>
      </c>
      <c r="BI167" s="1489" t="s">
        <v>1790</v>
      </c>
      <c r="BJ167" s="1489" t="s">
        <v>1790</v>
      </c>
      <c r="BK167" s="1489" t="s">
        <v>1790</v>
      </c>
      <c r="BL167" s="1489" t="s">
        <v>1790</v>
      </c>
      <c r="BM167" s="1489" t="s">
        <v>1790</v>
      </c>
      <c r="BN167" s="1489" t="s">
        <v>1790</v>
      </c>
      <c r="BO167" s="1489" t="s">
        <v>1790</v>
      </c>
      <c r="BP167" s="1489" t="s">
        <v>1790</v>
      </c>
      <c r="BQ167" s="1489" t="s">
        <v>1790</v>
      </c>
      <c r="BR167" s="1489" t="s">
        <v>1790</v>
      </c>
      <c r="BS167" s="1489" t="s">
        <v>1790</v>
      </c>
      <c r="BT167" s="1489" t="s">
        <v>1790</v>
      </c>
      <c r="BU167" s="1489" t="s">
        <v>1790</v>
      </c>
      <c r="BV167" s="1489" t="s">
        <v>1790</v>
      </c>
      <c r="BW167" s="1489" t="s">
        <v>1790</v>
      </c>
      <c r="BX167" s="1489" t="s">
        <v>1790</v>
      </c>
      <c r="BY167" s="1489" t="s">
        <v>1790</v>
      </c>
      <c r="BZ167" s="1489" t="s">
        <v>1790</v>
      </c>
      <c r="CA167" s="1489" t="s">
        <v>1790</v>
      </c>
      <c r="CB167" s="1489" t="s">
        <v>1790</v>
      </c>
      <c r="CC167" s="1489" t="s">
        <v>1790</v>
      </c>
      <c r="CD167" s="1489" t="s">
        <v>1790</v>
      </c>
      <c r="CE167" s="1489" t="s">
        <v>1790</v>
      </c>
      <c r="CF167" s="1489" t="s">
        <v>1790</v>
      </c>
      <c r="CG167" s="1489" t="s">
        <v>1790</v>
      </c>
      <c r="CH167" s="1489" t="s">
        <v>1790</v>
      </c>
      <c r="CI167" s="1489" t="s">
        <v>1790</v>
      </c>
      <c r="CJ167" s="1489" t="s">
        <v>1790</v>
      </c>
      <c r="CK167" s="1489" t="s">
        <v>1790</v>
      </c>
      <c r="CL167" s="1489" t="s">
        <v>1790</v>
      </c>
      <c r="CM167" s="1489" t="s">
        <v>1790</v>
      </c>
      <c r="CN167" s="1489" t="s">
        <v>1790</v>
      </c>
      <c r="CO167" s="1489" t="s">
        <v>1790</v>
      </c>
      <c r="CP167" s="1490" t="s">
        <v>1790</v>
      </c>
      <c r="CQ167" s="1488" t="s">
        <v>1790</v>
      </c>
      <c r="CR167" s="1488" t="s">
        <v>1790</v>
      </c>
      <c r="CS167" s="1488" t="s">
        <v>1790</v>
      </c>
      <c r="CT167" s="1488" t="s">
        <v>1790</v>
      </c>
      <c r="CU167" s="1488" t="s">
        <v>1790</v>
      </c>
      <c r="CV167" s="1488" t="s">
        <v>1790</v>
      </c>
      <c r="CW167" s="1488" t="s">
        <v>1790</v>
      </c>
      <c r="CX167" s="1488" t="s">
        <v>1790</v>
      </c>
      <c r="CY167" s="1488" t="s">
        <v>1790</v>
      </c>
      <c r="CZ167" s="1488" t="s">
        <v>1790</v>
      </c>
      <c r="DA167" s="1488" t="s">
        <v>1790</v>
      </c>
      <c r="DB167" s="1488" t="s">
        <v>1790</v>
      </c>
      <c r="DC167" s="1488" t="s">
        <v>1790</v>
      </c>
      <c r="DD167" s="1488" t="s">
        <v>1790</v>
      </c>
      <c r="DE167" s="1488" t="s">
        <v>1790</v>
      </c>
      <c r="DF167" s="1488" t="s">
        <v>1790</v>
      </c>
      <c r="DG167" s="1488" t="s">
        <v>1790</v>
      </c>
      <c r="DH167" s="1488" t="s">
        <v>1790</v>
      </c>
      <c r="DI167" s="1488" t="s">
        <v>1790</v>
      </c>
      <c r="DJ167" s="1488" t="s">
        <v>1790</v>
      </c>
      <c r="DK167" s="1488" t="s">
        <v>1790</v>
      </c>
      <c r="DL167" s="1488" t="s">
        <v>1790</v>
      </c>
      <c r="DM167" s="1488" t="s">
        <v>1790</v>
      </c>
      <c r="DN167" s="1488" t="s">
        <v>1790</v>
      </c>
      <c r="DO167" s="1488" t="s">
        <v>1790</v>
      </c>
      <c r="DP167" s="1488" t="s">
        <v>1790</v>
      </c>
      <c r="DQ167" s="1488" t="s">
        <v>1790</v>
      </c>
      <c r="DR167" s="1488" t="s">
        <v>1790</v>
      </c>
      <c r="DS167" s="1488" t="s">
        <v>1790</v>
      </c>
      <c r="DT167" s="1233" t="s">
        <v>1790</v>
      </c>
      <c r="DU167" s="1233" t="s">
        <v>1790</v>
      </c>
      <c r="DV167" s="1233" t="s">
        <v>1790</v>
      </c>
      <c r="DW167" s="1233" t="s">
        <v>1790</v>
      </c>
      <c r="DX167" s="1233" t="s">
        <v>1790</v>
      </c>
      <c r="DY167" s="1233" t="s">
        <v>1790</v>
      </c>
    </row>
    <row r="168" spans="2:129" ht="14.4" thickBot="1" x14ac:dyDescent="0.3">
      <c r="B168" s="1740"/>
      <c r="C168" s="1485" t="s">
        <v>1601</v>
      </c>
      <c r="D168" s="1425" t="s">
        <v>1696</v>
      </c>
      <c r="E168" s="1267" t="s">
        <v>815</v>
      </c>
      <c r="F168" s="1424" t="s">
        <v>1790</v>
      </c>
      <c r="G168" s="1424" t="s">
        <v>1790</v>
      </c>
      <c r="H168" s="1425" t="s">
        <v>84</v>
      </c>
      <c r="I168" s="1724" t="str">
        <f>IF(SUM(I167:CU167)&lt;&gt;0,SUM(I167:CU167),"")</f>
        <v/>
      </c>
      <c r="J168" s="1725"/>
      <c r="K168" s="1725"/>
      <c r="L168" s="1725"/>
      <c r="M168" s="1726"/>
      <c r="N168" s="1489" t="s">
        <v>1790</v>
      </c>
      <c r="O168" s="1489" t="s">
        <v>1790</v>
      </c>
      <c r="P168" s="1489" t="s">
        <v>1790</v>
      </c>
      <c r="Q168" s="1489" t="s">
        <v>1790</v>
      </c>
      <c r="R168" s="1489" t="s">
        <v>1790</v>
      </c>
      <c r="S168" s="1489" t="s">
        <v>1790</v>
      </c>
      <c r="T168" s="1489" t="s">
        <v>1790</v>
      </c>
      <c r="U168" s="1489" t="s">
        <v>1790</v>
      </c>
      <c r="V168" s="1489" t="s">
        <v>1790</v>
      </c>
      <c r="W168" s="1489" t="s">
        <v>1790</v>
      </c>
      <c r="X168" s="1489" t="s">
        <v>1790</v>
      </c>
      <c r="Y168" s="1489" t="s">
        <v>1790</v>
      </c>
      <c r="Z168" s="1489" t="s">
        <v>1790</v>
      </c>
      <c r="AA168" s="1489" t="s">
        <v>1790</v>
      </c>
      <c r="AB168" s="1489" t="s">
        <v>1790</v>
      </c>
      <c r="AC168" s="1489" t="s">
        <v>1790</v>
      </c>
      <c r="AD168" s="1489" t="s">
        <v>1790</v>
      </c>
      <c r="AE168" s="1489" t="s">
        <v>1790</v>
      </c>
      <c r="AF168" s="1489" t="s">
        <v>1790</v>
      </c>
      <c r="AG168" s="1489" t="s">
        <v>1790</v>
      </c>
      <c r="AH168" s="1489" t="s">
        <v>1790</v>
      </c>
      <c r="AI168" s="1489" t="s">
        <v>1790</v>
      </c>
      <c r="AJ168" s="1489" t="s">
        <v>1790</v>
      </c>
      <c r="AK168" s="1489" t="s">
        <v>1790</v>
      </c>
      <c r="AL168" s="1489" t="s">
        <v>1790</v>
      </c>
      <c r="AM168" s="1489" t="s">
        <v>1790</v>
      </c>
      <c r="AN168" s="1489" t="s">
        <v>1790</v>
      </c>
      <c r="AO168" s="1489" t="s">
        <v>1790</v>
      </c>
      <c r="AP168" s="1489" t="s">
        <v>1790</v>
      </c>
      <c r="AQ168" s="1489" t="s">
        <v>1790</v>
      </c>
      <c r="AR168" s="1489" t="s">
        <v>1790</v>
      </c>
      <c r="AS168" s="1489" t="s">
        <v>1790</v>
      </c>
      <c r="AT168" s="1489" t="s">
        <v>1790</v>
      </c>
      <c r="AU168" s="1489" t="s">
        <v>1790</v>
      </c>
      <c r="AV168" s="1489" t="s">
        <v>1790</v>
      </c>
      <c r="AW168" s="1489" t="s">
        <v>1790</v>
      </c>
      <c r="AX168" s="1489" t="s">
        <v>1790</v>
      </c>
      <c r="AY168" s="1489" t="s">
        <v>1790</v>
      </c>
      <c r="AZ168" s="1489" t="s">
        <v>1790</v>
      </c>
      <c r="BA168" s="1489" t="s">
        <v>1790</v>
      </c>
      <c r="BB168" s="1489" t="s">
        <v>1790</v>
      </c>
      <c r="BC168" s="1489" t="s">
        <v>1790</v>
      </c>
      <c r="BD168" s="1489" t="s">
        <v>1790</v>
      </c>
      <c r="BE168" s="1489" t="s">
        <v>1790</v>
      </c>
      <c r="BF168" s="1489" t="s">
        <v>1790</v>
      </c>
      <c r="BG168" s="1489" t="s">
        <v>1790</v>
      </c>
      <c r="BH168" s="1489" t="s">
        <v>1790</v>
      </c>
      <c r="BI168" s="1489" t="s">
        <v>1790</v>
      </c>
      <c r="BJ168" s="1489" t="s">
        <v>1790</v>
      </c>
      <c r="BK168" s="1489" t="s">
        <v>1790</v>
      </c>
      <c r="BL168" s="1489" t="s">
        <v>1790</v>
      </c>
      <c r="BM168" s="1489" t="s">
        <v>1790</v>
      </c>
      <c r="BN168" s="1489" t="s">
        <v>1790</v>
      </c>
      <c r="BO168" s="1489" t="s">
        <v>1790</v>
      </c>
      <c r="BP168" s="1489" t="s">
        <v>1790</v>
      </c>
      <c r="BQ168" s="1489" t="s">
        <v>1790</v>
      </c>
      <c r="BR168" s="1489" t="s">
        <v>1790</v>
      </c>
      <c r="BS168" s="1489" t="s">
        <v>1790</v>
      </c>
      <c r="BT168" s="1489" t="s">
        <v>1790</v>
      </c>
      <c r="BU168" s="1489" t="s">
        <v>1790</v>
      </c>
      <c r="BV168" s="1489" t="s">
        <v>1790</v>
      </c>
      <c r="BW168" s="1489" t="s">
        <v>1790</v>
      </c>
      <c r="BX168" s="1489" t="s">
        <v>1790</v>
      </c>
      <c r="BY168" s="1489" t="s">
        <v>1790</v>
      </c>
      <c r="BZ168" s="1489" t="s">
        <v>1790</v>
      </c>
      <c r="CA168" s="1489" t="s">
        <v>1790</v>
      </c>
      <c r="CB168" s="1489" t="s">
        <v>1790</v>
      </c>
      <c r="CC168" s="1489" t="s">
        <v>1790</v>
      </c>
      <c r="CD168" s="1489" t="s">
        <v>1790</v>
      </c>
      <c r="CE168" s="1489" t="s">
        <v>1790</v>
      </c>
      <c r="CF168" s="1489" t="s">
        <v>1790</v>
      </c>
      <c r="CG168" s="1489" t="s">
        <v>1790</v>
      </c>
      <c r="CH168" s="1489" t="s">
        <v>1790</v>
      </c>
      <c r="CI168" s="1489" t="s">
        <v>1790</v>
      </c>
      <c r="CJ168" s="1489" t="s">
        <v>1790</v>
      </c>
      <c r="CK168" s="1489" t="s">
        <v>1790</v>
      </c>
      <c r="CL168" s="1489" t="s">
        <v>1790</v>
      </c>
      <c r="CM168" s="1489" t="s">
        <v>1790</v>
      </c>
      <c r="CN168" s="1489" t="s">
        <v>1790</v>
      </c>
      <c r="CO168" s="1489" t="s">
        <v>1790</v>
      </c>
      <c r="CP168" s="1490" t="s">
        <v>1790</v>
      </c>
      <c r="CQ168" s="1488" t="s">
        <v>1790</v>
      </c>
      <c r="CR168" s="1488" t="s">
        <v>1790</v>
      </c>
      <c r="CS168" s="1488" t="s">
        <v>1790</v>
      </c>
      <c r="CT168" s="1488" t="s">
        <v>1790</v>
      </c>
      <c r="CU168" s="1488" t="s">
        <v>1790</v>
      </c>
      <c r="CV168" s="1488" t="s">
        <v>1790</v>
      </c>
      <c r="CW168" s="1488" t="s">
        <v>1790</v>
      </c>
      <c r="CX168" s="1488" t="s">
        <v>1790</v>
      </c>
      <c r="CY168" s="1488" t="s">
        <v>1790</v>
      </c>
      <c r="CZ168" s="1488" t="s">
        <v>1790</v>
      </c>
      <c r="DA168" s="1488" t="s">
        <v>1790</v>
      </c>
      <c r="DB168" s="1488" t="s">
        <v>1790</v>
      </c>
      <c r="DC168" s="1488" t="s">
        <v>1790</v>
      </c>
      <c r="DD168" s="1488" t="s">
        <v>1790</v>
      </c>
      <c r="DE168" s="1488" t="s">
        <v>1790</v>
      </c>
      <c r="DF168" s="1488" t="s">
        <v>1790</v>
      </c>
      <c r="DG168" s="1488" t="s">
        <v>1790</v>
      </c>
      <c r="DH168" s="1488" t="s">
        <v>1790</v>
      </c>
      <c r="DI168" s="1488" t="s">
        <v>1790</v>
      </c>
      <c r="DJ168" s="1488" t="s">
        <v>1790</v>
      </c>
      <c r="DK168" s="1488" t="s">
        <v>1790</v>
      </c>
      <c r="DL168" s="1488" t="s">
        <v>1790</v>
      </c>
      <c r="DM168" s="1488" t="s">
        <v>1790</v>
      </c>
      <c r="DN168" s="1488" t="s">
        <v>1790</v>
      </c>
      <c r="DO168" s="1488" t="s">
        <v>1790</v>
      </c>
      <c r="DP168" s="1488" t="s">
        <v>1790</v>
      </c>
      <c r="DQ168" s="1488" t="s">
        <v>1790</v>
      </c>
      <c r="DR168" s="1488" t="s">
        <v>1790</v>
      </c>
      <c r="DS168" s="1488" t="s">
        <v>1790</v>
      </c>
      <c r="DT168" s="1233" t="s">
        <v>1790</v>
      </c>
      <c r="DU168" s="1233" t="s">
        <v>1790</v>
      </c>
      <c r="DV168" s="1233" t="s">
        <v>1790</v>
      </c>
      <c r="DW168" s="1233" t="s">
        <v>1790</v>
      </c>
      <c r="DX168" s="1233" t="s">
        <v>1790</v>
      </c>
      <c r="DY168" s="1233" t="s">
        <v>1790</v>
      </c>
    </row>
    <row r="169" spans="2:129" x14ac:dyDescent="0.25">
      <c r="B169" s="1740"/>
      <c r="C169" s="1485" t="s">
        <v>1602</v>
      </c>
      <c r="D169" s="1425" t="s">
        <v>1697</v>
      </c>
      <c r="E169" s="1267" t="s">
        <v>810</v>
      </c>
      <c r="F169" s="1424" t="s">
        <v>1790</v>
      </c>
      <c r="G169" s="1424" t="s">
        <v>1790</v>
      </c>
      <c r="H169" s="1425" t="s">
        <v>84</v>
      </c>
      <c r="I169" s="1460" t="s">
        <v>1790</v>
      </c>
      <c r="J169" s="1461" t="s">
        <v>1790</v>
      </c>
      <c r="K169" s="1461" t="s">
        <v>1790</v>
      </c>
      <c r="L169" s="1461" t="s">
        <v>1790</v>
      </c>
      <c r="M169" s="1461" t="s">
        <v>1790</v>
      </c>
      <c r="N169" s="1489" t="s">
        <v>1790</v>
      </c>
      <c r="O169" s="1489" t="s">
        <v>1790</v>
      </c>
      <c r="P169" s="1489" t="s">
        <v>1790</v>
      </c>
      <c r="Q169" s="1489" t="s">
        <v>1790</v>
      </c>
      <c r="R169" s="1489" t="s">
        <v>1790</v>
      </c>
      <c r="S169" s="1489" t="s">
        <v>1790</v>
      </c>
      <c r="T169" s="1489" t="s">
        <v>1790</v>
      </c>
      <c r="U169" s="1489" t="s">
        <v>1790</v>
      </c>
      <c r="V169" s="1489" t="s">
        <v>1790</v>
      </c>
      <c r="W169" s="1489" t="s">
        <v>1790</v>
      </c>
      <c r="X169" s="1489" t="s">
        <v>1790</v>
      </c>
      <c r="Y169" s="1489" t="s">
        <v>1790</v>
      </c>
      <c r="Z169" s="1489" t="s">
        <v>1790</v>
      </c>
      <c r="AA169" s="1489" t="s">
        <v>1790</v>
      </c>
      <c r="AB169" s="1489" t="s">
        <v>1790</v>
      </c>
      <c r="AC169" s="1489" t="s">
        <v>1790</v>
      </c>
      <c r="AD169" s="1489" t="s">
        <v>1790</v>
      </c>
      <c r="AE169" s="1489" t="s">
        <v>1790</v>
      </c>
      <c r="AF169" s="1489" t="s">
        <v>1790</v>
      </c>
      <c r="AG169" s="1489" t="s">
        <v>1790</v>
      </c>
      <c r="AH169" s="1489" t="s">
        <v>1790</v>
      </c>
      <c r="AI169" s="1489" t="s">
        <v>1790</v>
      </c>
      <c r="AJ169" s="1489" t="s">
        <v>1790</v>
      </c>
      <c r="AK169" s="1489" t="s">
        <v>1790</v>
      </c>
      <c r="AL169" s="1489" t="s">
        <v>1790</v>
      </c>
      <c r="AM169" s="1489" t="s">
        <v>1790</v>
      </c>
      <c r="AN169" s="1489" t="s">
        <v>1790</v>
      </c>
      <c r="AO169" s="1489" t="s">
        <v>1790</v>
      </c>
      <c r="AP169" s="1489" t="s">
        <v>1790</v>
      </c>
      <c r="AQ169" s="1489" t="s">
        <v>1790</v>
      </c>
      <c r="AR169" s="1489" t="s">
        <v>1790</v>
      </c>
      <c r="AS169" s="1489" t="s">
        <v>1790</v>
      </c>
      <c r="AT169" s="1489" t="s">
        <v>1790</v>
      </c>
      <c r="AU169" s="1489" t="s">
        <v>1790</v>
      </c>
      <c r="AV169" s="1489" t="s">
        <v>1790</v>
      </c>
      <c r="AW169" s="1489" t="s">
        <v>1790</v>
      </c>
      <c r="AX169" s="1489" t="s">
        <v>1790</v>
      </c>
      <c r="AY169" s="1489" t="s">
        <v>1790</v>
      </c>
      <c r="AZ169" s="1489" t="s">
        <v>1790</v>
      </c>
      <c r="BA169" s="1489" t="s">
        <v>1790</v>
      </c>
      <c r="BB169" s="1489" t="s">
        <v>1790</v>
      </c>
      <c r="BC169" s="1489" t="s">
        <v>1790</v>
      </c>
      <c r="BD169" s="1489" t="s">
        <v>1790</v>
      </c>
      <c r="BE169" s="1489" t="s">
        <v>1790</v>
      </c>
      <c r="BF169" s="1489" t="s">
        <v>1790</v>
      </c>
      <c r="BG169" s="1489" t="s">
        <v>1790</v>
      </c>
      <c r="BH169" s="1489" t="s">
        <v>1790</v>
      </c>
      <c r="BI169" s="1489" t="s">
        <v>1790</v>
      </c>
      <c r="BJ169" s="1489" t="s">
        <v>1790</v>
      </c>
      <c r="BK169" s="1489" t="s">
        <v>1790</v>
      </c>
      <c r="BL169" s="1489" t="s">
        <v>1790</v>
      </c>
      <c r="BM169" s="1489" t="s">
        <v>1790</v>
      </c>
      <c r="BN169" s="1489" t="s">
        <v>1790</v>
      </c>
      <c r="BO169" s="1489" t="s">
        <v>1790</v>
      </c>
      <c r="BP169" s="1489" t="s">
        <v>1790</v>
      </c>
      <c r="BQ169" s="1489" t="s">
        <v>1790</v>
      </c>
      <c r="BR169" s="1489" t="s">
        <v>1790</v>
      </c>
      <c r="BS169" s="1489" t="s">
        <v>1790</v>
      </c>
      <c r="BT169" s="1489" t="s">
        <v>1790</v>
      </c>
      <c r="BU169" s="1489" t="s">
        <v>1790</v>
      </c>
      <c r="BV169" s="1489" t="s">
        <v>1790</v>
      </c>
      <c r="BW169" s="1489" t="s">
        <v>1790</v>
      </c>
      <c r="BX169" s="1489" t="s">
        <v>1790</v>
      </c>
      <c r="BY169" s="1489" t="s">
        <v>1790</v>
      </c>
      <c r="BZ169" s="1489" t="s">
        <v>1790</v>
      </c>
      <c r="CA169" s="1489" t="s">
        <v>1790</v>
      </c>
      <c r="CB169" s="1489" t="s">
        <v>1790</v>
      </c>
      <c r="CC169" s="1489" t="s">
        <v>1790</v>
      </c>
      <c r="CD169" s="1489" t="s">
        <v>1790</v>
      </c>
      <c r="CE169" s="1489" t="s">
        <v>1790</v>
      </c>
      <c r="CF169" s="1489" t="s">
        <v>1790</v>
      </c>
      <c r="CG169" s="1489" t="s">
        <v>1790</v>
      </c>
      <c r="CH169" s="1489" t="s">
        <v>1790</v>
      </c>
      <c r="CI169" s="1489" t="s">
        <v>1790</v>
      </c>
      <c r="CJ169" s="1489" t="s">
        <v>1790</v>
      </c>
      <c r="CK169" s="1489" t="s">
        <v>1790</v>
      </c>
      <c r="CL169" s="1489" t="s">
        <v>1790</v>
      </c>
      <c r="CM169" s="1489" t="s">
        <v>1790</v>
      </c>
      <c r="CN169" s="1489" t="s">
        <v>1790</v>
      </c>
      <c r="CO169" s="1489" t="s">
        <v>1790</v>
      </c>
      <c r="CP169" s="1490" t="s">
        <v>1790</v>
      </c>
      <c r="CQ169" s="1488" t="s">
        <v>1790</v>
      </c>
      <c r="CR169" s="1488" t="s">
        <v>1790</v>
      </c>
      <c r="CS169" s="1488" t="s">
        <v>1790</v>
      </c>
      <c r="CT169" s="1488" t="s">
        <v>1790</v>
      </c>
      <c r="CU169" s="1488" t="s">
        <v>1790</v>
      </c>
      <c r="CV169" s="1488" t="s">
        <v>1790</v>
      </c>
      <c r="CW169" s="1488" t="s">
        <v>1790</v>
      </c>
      <c r="CX169" s="1488" t="s">
        <v>1790</v>
      </c>
      <c r="CY169" s="1488" t="s">
        <v>1790</v>
      </c>
      <c r="CZ169" s="1488" t="s">
        <v>1790</v>
      </c>
      <c r="DA169" s="1488" t="s">
        <v>1790</v>
      </c>
      <c r="DB169" s="1488" t="s">
        <v>1790</v>
      </c>
      <c r="DC169" s="1488" t="s">
        <v>1790</v>
      </c>
      <c r="DD169" s="1488" t="s">
        <v>1790</v>
      </c>
      <c r="DE169" s="1488" t="s">
        <v>1790</v>
      </c>
      <c r="DF169" s="1488" t="s">
        <v>1790</v>
      </c>
      <c r="DG169" s="1488" t="s">
        <v>1790</v>
      </c>
      <c r="DH169" s="1488" t="s">
        <v>1790</v>
      </c>
      <c r="DI169" s="1488" t="s">
        <v>1790</v>
      </c>
      <c r="DJ169" s="1488" t="s">
        <v>1790</v>
      </c>
      <c r="DK169" s="1488" t="s">
        <v>1790</v>
      </c>
      <c r="DL169" s="1488" t="s">
        <v>1790</v>
      </c>
      <c r="DM169" s="1488" t="s">
        <v>1790</v>
      </c>
      <c r="DN169" s="1488" t="s">
        <v>1790</v>
      </c>
      <c r="DO169" s="1488" t="s">
        <v>1790</v>
      </c>
      <c r="DP169" s="1488" t="s">
        <v>1790</v>
      </c>
      <c r="DQ169" s="1488" t="s">
        <v>1790</v>
      </c>
      <c r="DR169" s="1488" t="s">
        <v>1790</v>
      </c>
      <c r="DS169" s="1488" t="s">
        <v>1790</v>
      </c>
      <c r="DT169" s="1233" t="s">
        <v>1790</v>
      </c>
      <c r="DU169" s="1233" t="s">
        <v>1790</v>
      </c>
      <c r="DV169" s="1233" t="s">
        <v>1790</v>
      </c>
      <c r="DW169" s="1233" t="s">
        <v>1790</v>
      </c>
      <c r="DX169" s="1233" t="s">
        <v>1790</v>
      </c>
      <c r="DY169" s="1233" t="s">
        <v>1790</v>
      </c>
    </row>
    <row r="170" spans="2:129" x14ac:dyDescent="0.25">
      <c r="B170" s="1740"/>
      <c r="C170" s="1485" t="s">
        <v>1602</v>
      </c>
      <c r="D170" s="1425" t="s">
        <v>1697</v>
      </c>
      <c r="E170" s="1267" t="s">
        <v>807</v>
      </c>
      <c r="F170" s="1424" t="s">
        <v>1790</v>
      </c>
      <c r="G170" s="1424" t="s">
        <v>1790</v>
      </c>
      <c r="H170" s="1425" t="s">
        <v>84</v>
      </c>
      <c r="I170" s="1460" t="s">
        <v>1790</v>
      </c>
      <c r="J170" s="1461" t="s">
        <v>1790</v>
      </c>
      <c r="K170" s="1461" t="s">
        <v>1790</v>
      </c>
      <c r="L170" s="1461" t="s">
        <v>1790</v>
      </c>
      <c r="M170" s="1461" t="s">
        <v>1790</v>
      </c>
      <c r="N170" s="1489" t="s">
        <v>1790</v>
      </c>
      <c r="O170" s="1489" t="s">
        <v>1790</v>
      </c>
      <c r="P170" s="1489" t="s">
        <v>1790</v>
      </c>
      <c r="Q170" s="1489" t="s">
        <v>1790</v>
      </c>
      <c r="R170" s="1489" t="s">
        <v>1790</v>
      </c>
      <c r="S170" s="1489" t="s">
        <v>1790</v>
      </c>
      <c r="T170" s="1489" t="s">
        <v>1790</v>
      </c>
      <c r="U170" s="1489" t="s">
        <v>1790</v>
      </c>
      <c r="V170" s="1489" t="s">
        <v>1790</v>
      </c>
      <c r="W170" s="1489" t="s">
        <v>1790</v>
      </c>
      <c r="X170" s="1489" t="s">
        <v>1790</v>
      </c>
      <c r="Y170" s="1489" t="s">
        <v>1790</v>
      </c>
      <c r="Z170" s="1489" t="s">
        <v>1790</v>
      </c>
      <c r="AA170" s="1489" t="s">
        <v>1790</v>
      </c>
      <c r="AB170" s="1489" t="s">
        <v>1790</v>
      </c>
      <c r="AC170" s="1489" t="s">
        <v>1790</v>
      </c>
      <c r="AD170" s="1489" t="s">
        <v>1790</v>
      </c>
      <c r="AE170" s="1489" t="s">
        <v>1790</v>
      </c>
      <c r="AF170" s="1489" t="s">
        <v>1790</v>
      </c>
      <c r="AG170" s="1489" t="s">
        <v>1790</v>
      </c>
      <c r="AH170" s="1489" t="s">
        <v>1790</v>
      </c>
      <c r="AI170" s="1489" t="s">
        <v>1790</v>
      </c>
      <c r="AJ170" s="1489" t="s">
        <v>1790</v>
      </c>
      <c r="AK170" s="1489" t="s">
        <v>1790</v>
      </c>
      <c r="AL170" s="1489" t="s">
        <v>1790</v>
      </c>
      <c r="AM170" s="1489" t="s">
        <v>1790</v>
      </c>
      <c r="AN170" s="1489" t="s">
        <v>1790</v>
      </c>
      <c r="AO170" s="1489" t="s">
        <v>1790</v>
      </c>
      <c r="AP170" s="1489" t="s">
        <v>1790</v>
      </c>
      <c r="AQ170" s="1489" t="s">
        <v>1790</v>
      </c>
      <c r="AR170" s="1489" t="s">
        <v>1790</v>
      </c>
      <c r="AS170" s="1489" t="s">
        <v>1790</v>
      </c>
      <c r="AT170" s="1489" t="s">
        <v>1790</v>
      </c>
      <c r="AU170" s="1489" t="s">
        <v>1790</v>
      </c>
      <c r="AV170" s="1489" t="s">
        <v>1790</v>
      </c>
      <c r="AW170" s="1489" t="s">
        <v>1790</v>
      </c>
      <c r="AX170" s="1489" t="s">
        <v>1790</v>
      </c>
      <c r="AY170" s="1489" t="s">
        <v>1790</v>
      </c>
      <c r="AZ170" s="1489" t="s">
        <v>1790</v>
      </c>
      <c r="BA170" s="1489" t="s">
        <v>1790</v>
      </c>
      <c r="BB170" s="1489" t="s">
        <v>1790</v>
      </c>
      <c r="BC170" s="1489" t="s">
        <v>1790</v>
      </c>
      <c r="BD170" s="1489" t="s">
        <v>1790</v>
      </c>
      <c r="BE170" s="1489" t="s">
        <v>1790</v>
      </c>
      <c r="BF170" s="1489" t="s">
        <v>1790</v>
      </c>
      <c r="BG170" s="1489" t="s">
        <v>1790</v>
      </c>
      <c r="BH170" s="1489" t="s">
        <v>1790</v>
      </c>
      <c r="BI170" s="1489" t="s">
        <v>1790</v>
      </c>
      <c r="BJ170" s="1489" t="s">
        <v>1790</v>
      </c>
      <c r="BK170" s="1489" t="s">
        <v>1790</v>
      </c>
      <c r="BL170" s="1489" t="s">
        <v>1790</v>
      </c>
      <c r="BM170" s="1489" t="s">
        <v>1790</v>
      </c>
      <c r="BN170" s="1489" t="s">
        <v>1790</v>
      </c>
      <c r="BO170" s="1489" t="s">
        <v>1790</v>
      </c>
      <c r="BP170" s="1489" t="s">
        <v>1790</v>
      </c>
      <c r="BQ170" s="1489" t="s">
        <v>1790</v>
      </c>
      <c r="BR170" s="1489" t="s">
        <v>1790</v>
      </c>
      <c r="BS170" s="1489" t="s">
        <v>1790</v>
      </c>
      <c r="BT170" s="1489" t="s">
        <v>1790</v>
      </c>
      <c r="BU170" s="1489" t="s">
        <v>1790</v>
      </c>
      <c r="BV170" s="1489" t="s">
        <v>1790</v>
      </c>
      <c r="BW170" s="1489" t="s">
        <v>1790</v>
      </c>
      <c r="BX170" s="1489" t="s">
        <v>1790</v>
      </c>
      <c r="BY170" s="1489" t="s">
        <v>1790</v>
      </c>
      <c r="BZ170" s="1489" t="s">
        <v>1790</v>
      </c>
      <c r="CA170" s="1489" t="s">
        <v>1790</v>
      </c>
      <c r="CB170" s="1489" t="s">
        <v>1790</v>
      </c>
      <c r="CC170" s="1489" t="s">
        <v>1790</v>
      </c>
      <c r="CD170" s="1489" t="s">
        <v>1790</v>
      </c>
      <c r="CE170" s="1489" t="s">
        <v>1790</v>
      </c>
      <c r="CF170" s="1489" t="s">
        <v>1790</v>
      </c>
      <c r="CG170" s="1489" t="s">
        <v>1790</v>
      </c>
      <c r="CH170" s="1489" t="s">
        <v>1790</v>
      </c>
      <c r="CI170" s="1489" t="s">
        <v>1790</v>
      </c>
      <c r="CJ170" s="1489" t="s">
        <v>1790</v>
      </c>
      <c r="CK170" s="1489" t="s">
        <v>1790</v>
      </c>
      <c r="CL170" s="1489" t="s">
        <v>1790</v>
      </c>
      <c r="CM170" s="1489" t="s">
        <v>1790</v>
      </c>
      <c r="CN170" s="1489" t="s">
        <v>1790</v>
      </c>
      <c r="CO170" s="1489" t="s">
        <v>1790</v>
      </c>
      <c r="CP170" s="1490" t="s">
        <v>1790</v>
      </c>
      <c r="CQ170" s="1488" t="s">
        <v>1790</v>
      </c>
      <c r="CR170" s="1488" t="s">
        <v>1790</v>
      </c>
      <c r="CS170" s="1488" t="s">
        <v>1790</v>
      </c>
      <c r="CT170" s="1488" t="s">
        <v>1790</v>
      </c>
      <c r="CU170" s="1488" t="s">
        <v>1790</v>
      </c>
      <c r="CV170" s="1488" t="s">
        <v>1790</v>
      </c>
      <c r="CW170" s="1488" t="s">
        <v>1790</v>
      </c>
      <c r="CX170" s="1488" t="s">
        <v>1790</v>
      </c>
      <c r="CY170" s="1488" t="s">
        <v>1790</v>
      </c>
      <c r="CZ170" s="1488" t="s">
        <v>1790</v>
      </c>
      <c r="DA170" s="1488" t="s">
        <v>1790</v>
      </c>
      <c r="DB170" s="1488" t="s">
        <v>1790</v>
      </c>
      <c r="DC170" s="1488" t="s">
        <v>1790</v>
      </c>
      <c r="DD170" s="1488" t="s">
        <v>1790</v>
      </c>
      <c r="DE170" s="1488" t="s">
        <v>1790</v>
      </c>
      <c r="DF170" s="1488" t="s">
        <v>1790</v>
      </c>
      <c r="DG170" s="1488" t="s">
        <v>1790</v>
      </c>
      <c r="DH170" s="1488" t="s">
        <v>1790</v>
      </c>
      <c r="DI170" s="1488" t="s">
        <v>1790</v>
      </c>
      <c r="DJ170" s="1488" t="s">
        <v>1790</v>
      </c>
      <c r="DK170" s="1488" t="s">
        <v>1790</v>
      </c>
      <c r="DL170" s="1488" t="s">
        <v>1790</v>
      </c>
      <c r="DM170" s="1488" t="s">
        <v>1790</v>
      </c>
      <c r="DN170" s="1488" t="s">
        <v>1790</v>
      </c>
      <c r="DO170" s="1488" t="s">
        <v>1790</v>
      </c>
      <c r="DP170" s="1488" t="s">
        <v>1790</v>
      </c>
      <c r="DQ170" s="1488" t="s">
        <v>1790</v>
      </c>
      <c r="DR170" s="1488" t="s">
        <v>1790</v>
      </c>
      <c r="DS170" s="1488" t="s">
        <v>1790</v>
      </c>
      <c r="DT170" s="1233" t="s">
        <v>1790</v>
      </c>
      <c r="DU170" s="1233" t="s">
        <v>1790</v>
      </c>
      <c r="DV170" s="1233" t="s">
        <v>1790</v>
      </c>
      <c r="DW170" s="1233" t="s">
        <v>1790</v>
      </c>
      <c r="DX170" s="1233" t="s">
        <v>1790</v>
      </c>
      <c r="DY170" s="1233" t="s">
        <v>1790</v>
      </c>
    </row>
    <row r="171" spans="2:129" x14ac:dyDescent="0.25">
      <c r="B171" s="1740"/>
      <c r="C171" s="1485" t="s">
        <v>1602</v>
      </c>
      <c r="D171" s="1425" t="s">
        <v>1697</v>
      </c>
      <c r="E171" s="1267" t="s">
        <v>808</v>
      </c>
      <c r="F171" s="1424" t="s">
        <v>1790</v>
      </c>
      <c r="G171" s="1424" t="s">
        <v>1790</v>
      </c>
      <c r="H171" s="1425" t="s">
        <v>84</v>
      </c>
      <c r="I171" s="1460" t="s">
        <v>1790</v>
      </c>
      <c r="J171" s="1461" t="s">
        <v>1790</v>
      </c>
      <c r="K171" s="1461" t="s">
        <v>1790</v>
      </c>
      <c r="L171" s="1461" t="s">
        <v>1790</v>
      </c>
      <c r="M171" s="1461" t="s">
        <v>1790</v>
      </c>
      <c r="N171" s="1489" t="s">
        <v>1790</v>
      </c>
      <c r="O171" s="1489" t="s">
        <v>1790</v>
      </c>
      <c r="P171" s="1489" t="s">
        <v>1790</v>
      </c>
      <c r="Q171" s="1489" t="s">
        <v>1790</v>
      </c>
      <c r="R171" s="1489" t="s">
        <v>1790</v>
      </c>
      <c r="S171" s="1489" t="s">
        <v>1790</v>
      </c>
      <c r="T171" s="1489" t="s">
        <v>1790</v>
      </c>
      <c r="U171" s="1489" t="s">
        <v>1790</v>
      </c>
      <c r="V171" s="1489" t="s">
        <v>1790</v>
      </c>
      <c r="W171" s="1489" t="s">
        <v>1790</v>
      </c>
      <c r="X171" s="1489" t="s">
        <v>1790</v>
      </c>
      <c r="Y171" s="1489" t="s">
        <v>1790</v>
      </c>
      <c r="Z171" s="1489" t="s">
        <v>1790</v>
      </c>
      <c r="AA171" s="1489" t="s">
        <v>1790</v>
      </c>
      <c r="AB171" s="1489" t="s">
        <v>1790</v>
      </c>
      <c r="AC171" s="1489" t="s">
        <v>1790</v>
      </c>
      <c r="AD171" s="1489" t="s">
        <v>1790</v>
      </c>
      <c r="AE171" s="1489" t="s">
        <v>1790</v>
      </c>
      <c r="AF171" s="1489" t="s">
        <v>1790</v>
      </c>
      <c r="AG171" s="1489" t="s">
        <v>1790</v>
      </c>
      <c r="AH171" s="1489" t="s">
        <v>1790</v>
      </c>
      <c r="AI171" s="1489" t="s">
        <v>1790</v>
      </c>
      <c r="AJ171" s="1489" t="s">
        <v>1790</v>
      </c>
      <c r="AK171" s="1489" t="s">
        <v>1790</v>
      </c>
      <c r="AL171" s="1489" t="s">
        <v>1790</v>
      </c>
      <c r="AM171" s="1489" t="s">
        <v>1790</v>
      </c>
      <c r="AN171" s="1489" t="s">
        <v>1790</v>
      </c>
      <c r="AO171" s="1489" t="s">
        <v>1790</v>
      </c>
      <c r="AP171" s="1489" t="s">
        <v>1790</v>
      </c>
      <c r="AQ171" s="1489" t="s">
        <v>1790</v>
      </c>
      <c r="AR171" s="1489" t="s">
        <v>1790</v>
      </c>
      <c r="AS171" s="1489" t="s">
        <v>1790</v>
      </c>
      <c r="AT171" s="1489" t="s">
        <v>1790</v>
      </c>
      <c r="AU171" s="1489" t="s">
        <v>1790</v>
      </c>
      <c r="AV171" s="1489" t="s">
        <v>1790</v>
      </c>
      <c r="AW171" s="1489" t="s">
        <v>1790</v>
      </c>
      <c r="AX171" s="1489" t="s">
        <v>1790</v>
      </c>
      <c r="AY171" s="1489" t="s">
        <v>1790</v>
      </c>
      <c r="AZ171" s="1489" t="s">
        <v>1790</v>
      </c>
      <c r="BA171" s="1489" t="s">
        <v>1790</v>
      </c>
      <c r="BB171" s="1489" t="s">
        <v>1790</v>
      </c>
      <c r="BC171" s="1489" t="s">
        <v>1790</v>
      </c>
      <c r="BD171" s="1489" t="s">
        <v>1790</v>
      </c>
      <c r="BE171" s="1489" t="s">
        <v>1790</v>
      </c>
      <c r="BF171" s="1489" t="s">
        <v>1790</v>
      </c>
      <c r="BG171" s="1489" t="s">
        <v>1790</v>
      </c>
      <c r="BH171" s="1489" t="s">
        <v>1790</v>
      </c>
      <c r="BI171" s="1489" t="s">
        <v>1790</v>
      </c>
      <c r="BJ171" s="1489" t="s">
        <v>1790</v>
      </c>
      <c r="BK171" s="1489" t="s">
        <v>1790</v>
      </c>
      <c r="BL171" s="1489" t="s">
        <v>1790</v>
      </c>
      <c r="BM171" s="1489" t="s">
        <v>1790</v>
      </c>
      <c r="BN171" s="1489" t="s">
        <v>1790</v>
      </c>
      <c r="BO171" s="1489" t="s">
        <v>1790</v>
      </c>
      <c r="BP171" s="1489" t="s">
        <v>1790</v>
      </c>
      <c r="BQ171" s="1489" t="s">
        <v>1790</v>
      </c>
      <c r="BR171" s="1489" t="s">
        <v>1790</v>
      </c>
      <c r="BS171" s="1489" t="s">
        <v>1790</v>
      </c>
      <c r="BT171" s="1489" t="s">
        <v>1790</v>
      </c>
      <c r="BU171" s="1489" t="s">
        <v>1790</v>
      </c>
      <c r="BV171" s="1489" t="s">
        <v>1790</v>
      </c>
      <c r="BW171" s="1489" t="s">
        <v>1790</v>
      </c>
      <c r="BX171" s="1489" t="s">
        <v>1790</v>
      </c>
      <c r="BY171" s="1489" t="s">
        <v>1790</v>
      </c>
      <c r="BZ171" s="1489" t="s">
        <v>1790</v>
      </c>
      <c r="CA171" s="1489" t="s">
        <v>1790</v>
      </c>
      <c r="CB171" s="1489" t="s">
        <v>1790</v>
      </c>
      <c r="CC171" s="1489" t="s">
        <v>1790</v>
      </c>
      <c r="CD171" s="1489" t="s">
        <v>1790</v>
      </c>
      <c r="CE171" s="1489" t="s">
        <v>1790</v>
      </c>
      <c r="CF171" s="1489" t="s">
        <v>1790</v>
      </c>
      <c r="CG171" s="1489" t="s">
        <v>1790</v>
      </c>
      <c r="CH171" s="1489" t="s">
        <v>1790</v>
      </c>
      <c r="CI171" s="1489" t="s">
        <v>1790</v>
      </c>
      <c r="CJ171" s="1489" t="s">
        <v>1790</v>
      </c>
      <c r="CK171" s="1489" t="s">
        <v>1790</v>
      </c>
      <c r="CL171" s="1489" t="s">
        <v>1790</v>
      </c>
      <c r="CM171" s="1489" t="s">
        <v>1790</v>
      </c>
      <c r="CN171" s="1489" t="s">
        <v>1790</v>
      </c>
      <c r="CO171" s="1489" t="s">
        <v>1790</v>
      </c>
      <c r="CP171" s="1490" t="s">
        <v>1790</v>
      </c>
      <c r="CQ171" s="1488" t="s">
        <v>1790</v>
      </c>
      <c r="CR171" s="1488" t="s">
        <v>1790</v>
      </c>
      <c r="CS171" s="1488" t="s">
        <v>1790</v>
      </c>
      <c r="CT171" s="1488" t="s">
        <v>1790</v>
      </c>
      <c r="CU171" s="1488" t="s">
        <v>1790</v>
      </c>
      <c r="CV171" s="1488" t="s">
        <v>1790</v>
      </c>
      <c r="CW171" s="1488" t="s">
        <v>1790</v>
      </c>
      <c r="CX171" s="1488" t="s">
        <v>1790</v>
      </c>
      <c r="CY171" s="1488" t="s">
        <v>1790</v>
      </c>
      <c r="CZ171" s="1488" t="s">
        <v>1790</v>
      </c>
      <c r="DA171" s="1488" t="s">
        <v>1790</v>
      </c>
      <c r="DB171" s="1488" t="s">
        <v>1790</v>
      </c>
      <c r="DC171" s="1488" t="s">
        <v>1790</v>
      </c>
      <c r="DD171" s="1488" t="s">
        <v>1790</v>
      </c>
      <c r="DE171" s="1488" t="s">
        <v>1790</v>
      </c>
      <c r="DF171" s="1488" t="s">
        <v>1790</v>
      </c>
      <c r="DG171" s="1488" t="s">
        <v>1790</v>
      </c>
      <c r="DH171" s="1488" t="s">
        <v>1790</v>
      </c>
      <c r="DI171" s="1488" t="s">
        <v>1790</v>
      </c>
      <c r="DJ171" s="1488" t="s">
        <v>1790</v>
      </c>
      <c r="DK171" s="1488" t="s">
        <v>1790</v>
      </c>
      <c r="DL171" s="1488" t="s">
        <v>1790</v>
      </c>
      <c r="DM171" s="1488" t="s">
        <v>1790</v>
      </c>
      <c r="DN171" s="1488" t="s">
        <v>1790</v>
      </c>
      <c r="DO171" s="1488" t="s">
        <v>1790</v>
      </c>
      <c r="DP171" s="1488" t="s">
        <v>1790</v>
      </c>
      <c r="DQ171" s="1488" t="s">
        <v>1790</v>
      </c>
      <c r="DR171" s="1488" t="s">
        <v>1790</v>
      </c>
      <c r="DS171" s="1488" t="s">
        <v>1790</v>
      </c>
      <c r="DT171" s="1233" t="s">
        <v>1790</v>
      </c>
      <c r="DU171" s="1233" t="s">
        <v>1790</v>
      </c>
      <c r="DV171" s="1233" t="s">
        <v>1790</v>
      </c>
      <c r="DW171" s="1233" t="s">
        <v>1790</v>
      </c>
      <c r="DX171" s="1233" t="s">
        <v>1790</v>
      </c>
      <c r="DY171" s="1233" t="s">
        <v>1790</v>
      </c>
    </row>
    <row r="172" spans="2:129" x14ac:dyDescent="0.25">
      <c r="B172" s="1740"/>
      <c r="C172" s="1485" t="s">
        <v>1602</v>
      </c>
      <c r="D172" s="1425" t="s">
        <v>1697</v>
      </c>
      <c r="E172" s="1267" t="s">
        <v>826</v>
      </c>
      <c r="F172" s="1424" t="s">
        <v>1790</v>
      </c>
      <c r="G172" s="1424" t="s">
        <v>1790</v>
      </c>
      <c r="H172" s="1425" t="s">
        <v>84</v>
      </c>
      <c r="I172" s="1460" t="s">
        <v>1790</v>
      </c>
      <c r="J172" s="1461" t="s">
        <v>1790</v>
      </c>
      <c r="K172" s="1461" t="s">
        <v>1790</v>
      </c>
      <c r="L172" s="1461" t="s">
        <v>1790</v>
      </c>
      <c r="M172" s="1461" t="s">
        <v>1790</v>
      </c>
      <c r="N172" s="1489" t="s">
        <v>1790</v>
      </c>
      <c r="O172" s="1489">
        <v>3.5000000000000003E-2</v>
      </c>
      <c r="P172" s="1489">
        <v>3.5000000000000003E-2</v>
      </c>
      <c r="Q172" s="1489">
        <v>3.5000000000000003E-2</v>
      </c>
      <c r="R172" s="1489">
        <v>3.5000000000000003E-2</v>
      </c>
      <c r="S172" s="1489">
        <v>3.5000000000000003E-2</v>
      </c>
      <c r="T172" s="1489">
        <v>3.5000000000000003E-2</v>
      </c>
      <c r="U172" s="1489">
        <v>3.5000000000000003E-2</v>
      </c>
      <c r="V172" s="1489">
        <v>3.5000000000000003E-2</v>
      </c>
      <c r="W172" s="1489">
        <v>3.5000000000000003E-2</v>
      </c>
      <c r="X172" s="1489">
        <v>3.5000000000000003E-2</v>
      </c>
      <c r="Y172" s="1489">
        <v>3.5000000000000003E-2</v>
      </c>
      <c r="Z172" s="1489">
        <v>3.5000000000000003E-2</v>
      </c>
      <c r="AA172" s="1489">
        <v>3.5000000000000003E-2</v>
      </c>
      <c r="AB172" s="1489">
        <v>3.5000000000000003E-2</v>
      </c>
      <c r="AC172" s="1489">
        <v>3.5000000000000003E-2</v>
      </c>
      <c r="AD172" s="1489">
        <v>3.5000000000000003E-2</v>
      </c>
      <c r="AE172" s="1489">
        <v>3.5000000000000003E-2</v>
      </c>
      <c r="AF172" s="1489">
        <v>3.5000000000000003E-2</v>
      </c>
      <c r="AG172" s="1489">
        <v>3.5000000000000003E-2</v>
      </c>
      <c r="AH172" s="1489">
        <v>3.5000000000000003E-2</v>
      </c>
      <c r="AI172" s="1489">
        <v>3.5000000000000003E-2</v>
      </c>
      <c r="AJ172" s="1489">
        <v>3.5000000000000003E-2</v>
      </c>
      <c r="AK172" s="1489">
        <v>3.5000000000000003E-2</v>
      </c>
      <c r="AL172" s="1489">
        <v>3.5000000000000003E-2</v>
      </c>
      <c r="AM172" s="1489">
        <v>3.5000000000000003E-2</v>
      </c>
      <c r="AN172" s="1489">
        <v>3.5000000000000003E-2</v>
      </c>
      <c r="AO172" s="1489">
        <v>3.5000000000000003E-2</v>
      </c>
      <c r="AP172" s="1489">
        <v>3.5000000000000003E-2</v>
      </c>
      <c r="AQ172" s="1489">
        <v>3.5000000000000003E-2</v>
      </c>
      <c r="AR172" s="1489">
        <v>3.5000000000000003E-2</v>
      </c>
      <c r="AS172" s="1489">
        <v>0.03</v>
      </c>
      <c r="AT172" s="1489">
        <v>0.03</v>
      </c>
      <c r="AU172" s="1489">
        <v>0.03</v>
      </c>
      <c r="AV172" s="1489">
        <v>0.03</v>
      </c>
      <c r="AW172" s="1489">
        <v>0.03</v>
      </c>
      <c r="AX172" s="1489">
        <v>0.03</v>
      </c>
      <c r="AY172" s="1489">
        <v>0.03</v>
      </c>
      <c r="AZ172" s="1489">
        <v>0.03</v>
      </c>
      <c r="BA172" s="1489">
        <v>0.03</v>
      </c>
      <c r="BB172" s="1489">
        <v>0.03</v>
      </c>
      <c r="BC172" s="1489">
        <v>0.03</v>
      </c>
      <c r="BD172" s="1489">
        <v>0.03</v>
      </c>
      <c r="BE172" s="1489">
        <v>0.03</v>
      </c>
      <c r="BF172" s="1489">
        <v>0.03</v>
      </c>
      <c r="BG172" s="1489">
        <v>0.03</v>
      </c>
      <c r="BH172" s="1489">
        <v>0.03</v>
      </c>
      <c r="BI172" s="1489">
        <v>0.03</v>
      </c>
      <c r="BJ172" s="1489">
        <v>0.03</v>
      </c>
      <c r="BK172" s="1489">
        <v>0.03</v>
      </c>
      <c r="BL172" s="1489">
        <v>0.03</v>
      </c>
      <c r="BM172" s="1489">
        <v>0.03</v>
      </c>
      <c r="BN172" s="1489">
        <v>0.03</v>
      </c>
      <c r="BO172" s="1489">
        <v>0.03</v>
      </c>
      <c r="BP172" s="1489">
        <v>0.03</v>
      </c>
      <c r="BQ172" s="1489">
        <v>0.03</v>
      </c>
      <c r="BR172" s="1489">
        <v>0.03</v>
      </c>
      <c r="BS172" s="1489">
        <v>0.03</v>
      </c>
      <c r="BT172" s="1489">
        <v>0.03</v>
      </c>
      <c r="BU172" s="1489">
        <v>0.03</v>
      </c>
      <c r="BV172" s="1489">
        <v>0.03</v>
      </c>
      <c r="BW172" s="1489">
        <v>0.03</v>
      </c>
      <c r="BX172" s="1489">
        <v>0.03</v>
      </c>
      <c r="BY172" s="1489">
        <v>0.03</v>
      </c>
      <c r="BZ172" s="1489">
        <v>0.03</v>
      </c>
      <c r="CA172" s="1489">
        <v>0.03</v>
      </c>
      <c r="CB172" s="1489">
        <v>0.03</v>
      </c>
      <c r="CC172" s="1489">
        <v>0.03</v>
      </c>
      <c r="CD172" s="1489">
        <v>0.03</v>
      </c>
      <c r="CE172" s="1489">
        <v>0.03</v>
      </c>
      <c r="CF172" s="1489">
        <v>0.03</v>
      </c>
      <c r="CG172" s="1489">
        <v>0.03</v>
      </c>
      <c r="CH172" s="1489">
        <v>0.03</v>
      </c>
      <c r="CI172" s="1489">
        <v>0.03</v>
      </c>
      <c r="CJ172" s="1489">
        <v>0.03</v>
      </c>
      <c r="CK172" s="1489">
        <v>0.03</v>
      </c>
      <c r="CL172" s="1489">
        <v>2.5000000000000001E-2</v>
      </c>
      <c r="CM172" s="1489">
        <v>2.5000000000000001E-2</v>
      </c>
      <c r="CN172" s="1489">
        <v>2.5000000000000001E-2</v>
      </c>
      <c r="CO172" s="1489">
        <v>2.5000000000000001E-2</v>
      </c>
      <c r="CP172" s="1490">
        <v>2.5000000000000001E-2</v>
      </c>
      <c r="CQ172" s="1488" t="s">
        <v>1790</v>
      </c>
      <c r="CR172" s="1488" t="s">
        <v>1790</v>
      </c>
      <c r="CS172" s="1488" t="s">
        <v>1790</v>
      </c>
      <c r="CT172" s="1488" t="s">
        <v>1790</v>
      </c>
      <c r="CU172" s="1488" t="s">
        <v>1790</v>
      </c>
      <c r="CV172" s="1488" t="s">
        <v>1790</v>
      </c>
      <c r="CW172" s="1488" t="s">
        <v>1790</v>
      </c>
      <c r="CX172" s="1488" t="s">
        <v>1790</v>
      </c>
      <c r="CY172" s="1488" t="s">
        <v>1790</v>
      </c>
      <c r="CZ172" s="1488" t="s">
        <v>1790</v>
      </c>
      <c r="DA172" s="1488" t="s">
        <v>1790</v>
      </c>
      <c r="DB172" s="1488" t="s">
        <v>1790</v>
      </c>
      <c r="DC172" s="1488" t="s">
        <v>1790</v>
      </c>
      <c r="DD172" s="1488" t="s">
        <v>1790</v>
      </c>
      <c r="DE172" s="1488" t="s">
        <v>1790</v>
      </c>
      <c r="DF172" s="1488" t="s">
        <v>1790</v>
      </c>
      <c r="DG172" s="1488" t="s">
        <v>1790</v>
      </c>
      <c r="DH172" s="1488" t="s">
        <v>1790</v>
      </c>
      <c r="DI172" s="1488" t="s">
        <v>1790</v>
      </c>
      <c r="DJ172" s="1488" t="s">
        <v>1790</v>
      </c>
      <c r="DK172" s="1488" t="s">
        <v>1790</v>
      </c>
      <c r="DL172" s="1488" t="s">
        <v>1790</v>
      </c>
      <c r="DM172" s="1488" t="s">
        <v>1790</v>
      </c>
      <c r="DN172" s="1488" t="s">
        <v>1790</v>
      </c>
      <c r="DO172" s="1488" t="s">
        <v>1790</v>
      </c>
      <c r="DP172" s="1488" t="s">
        <v>1790</v>
      </c>
      <c r="DQ172" s="1488" t="s">
        <v>1790</v>
      </c>
      <c r="DR172" s="1488" t="s">
        <v>1790</v>
      </c>
      <c r="DS172" s="1488" t="s">
        <v>1790</v>
      </c>
      <c r="DT172" s="1233" t="s">
        <v>1790</v>
      </c>
      <c r="DU172" s="1233" t="s">
        <v>1790</v>
      </c>
      <c r="DV172" s="1233" t="s">
        <v>1790</v>
      </c>
      <c r="DW172" s="1233" t="s">
        <v>1790</v>
      </c>
      <c r="DX172" s="1233" t="s">
        <v>1790</v>
      </c>
      <c r="DY172" s="1233" t="s">
        <v>1790</v>
      </c>
    </row>
    <row r="173" spans="2:129" x14ac:dyDescent="0.25">
      <c r="B173" s="1740"/>
      <c r="C173" s="1485" t="s">
        <v>1602</v>
      </c>
      <c r="D173" s="1425" t="s">
        <v>1697</v>
      </c>
      <c r="E173" s="1267" t="s">
        <v>809</v>
      </c>
      <c r="F173" s="1424" t="s">
        <v>1790</v>
      </c>
      <c r="G173" s="1424" t="s">
        <v>1790</v>
      </c>
      <c r="H173" s="1425" t="s">
        <v>84</v>
      </c>
      <c r="I173" s="1460" t="s">
        <v>1790</v>
      </c>
      <c r="J173" s="1461" t="s">
        <v>1790</v>
      </c>
      <c r="K173" s="1461" t="s">
        <v>1790</v>
      </c>
      <c r="L173" s="1461" t="s">
        <v>1790</v>
      </c>
      <c r="M173" s="1461" t="s">
        <v>1790</v>
      </c>
      <c r="N173" s="1489" t="s">
        <v>1790</v>
      </c>
      <c r="O173" s="1489">
        <v>0.96618357487922713</v>
      </c>
      <c r="P173" s="1489">
        <v>0.93351070036640305</v>
      </c>
      <c r="Q173" s="1489">
        <v>0.90194270566802237</v>
      </c>
      <c r="R173" s="1489">
        <v>0.87144222769857238</v>
      </c>
      <c r="S173" s="1489">
        <v>0.84197316685852408</v>
      </c>
      <c r="T173" s="1489">
        <v>0.81350064430775282</v>
      </c>
      <c r="U173" s="1489">
        <v>0.78599096068381924</v>
      </c>
      <c r="V173" s="1489">
        <v>0.75941155621625056</v>
      </c>
      <c r="W173" s="1489">
        <v>0.73373097218961414</v>
      </c>
      <c r="X173" s="1489">
        <v>0.70891881370977217</v>
      </c>
      <c r="Y173" s="1489">
        <v>0.68494571372924851</v>
      </c>
      <c r="Z173" s="1489">
        <v>0.66178329828912907</v>
      </c>
      <c r="AA173" s="1489">
        <v>0.63940415293635666</v>
      </c>
      <c r="AB173" s="1489">
        <v>0.61778179027667313</v>
      </c>
      <c r="AC173" s="1489">
        <v>0.59689061862480497</v>
      </c>
      <c r="AD173" s="1489">
        <v>0.57670591171478747</v>
      </c>
      <c r="AE173" s="1489">
        <v>0.55720377943457733</v>
      </c>
      <c r="AF173" s="1489">
        <v>0.53836113955031628</v>
      </c>
      <c r="AG173" s="1489">
        <v>0.520155690386779</v>
      </c>
      <c r="AH173" s="1489">
        <v>0.50256588443167061</v>
      </c>
      <c r="AI173" s="1489">
        <v>0.48557090283253201</v>
      </c>
      <c r="AJ173" s="1489">
        <v>0.46915063075606961</v>
      </c>
      <c r="AK173" s="1489">
        <v>0.45328563358074364</v>
      </c>
      <c r="AL173" s="1489">
        <v>0.43795713389443836</v>
      </c>
      <c r="AM173" s="1489">
        <v>0.42314698926998878</v>
      </c>
      <c r="AN173" s="1489">
        <v>0.40883767079225974</v>
      </c>
      <c r="AO173" s="1489">
        <v>0.39501224231136212</v>
      </c>
      <c r="AP173" s="1489">
        <v>0.38165434039745133</v>
      </c>
      <c r="AQ173" s="1489">
        <v>0.36874815497338298</v>
      </c>
      <c r="AR173" s="1489">
        <v>0.35627841060230242</v>
      </c>
      <c r="AS173" s="1489">
        <v>0.3459013695167984</v>
      </c>
      <c r="AT173" s="1489">
        <v>0.33582657234640623</v>
      </c>
      <c r="AU173" s="1489">
        <v>0.32604521587029728</v>
      </c>
      <c r="AV173" s="1489">
        <v>0.31654875327213333</v>
      </c>
      <c r="AW173" s="1489">
        <v>0.30732888667197411</v>
      </c>
      <c r="AX173" s="1489">
        <v>0.29837755987570302</v>
      </c>
      <c r="AY173" s="1489">
        <v>0.28968695133563405</v>
      </c>
      <c r="AZ173" s="1489">
        <v>0.28124946731614947</v>
      </c>
      <c r="BA173" s="1489">
        <v>0.27305773525839755</v>
      </c>
      <c r="BB173" s="1489">
        <v>0.26510459733825009</v>
      </c>
      <c r="BC173" s="1489">
        <v>0.25738310421189325</v>
      </c>
      <c r="BD173" s="1489">
        <v>0.24988650894358566</v>
      </c>
      <c r="BE173" s="1489">
        <v>0.24260826111027742</v>
      </c>
      <c r="BF173" s="1489">
        <v>0.23554200107793916</v>
      </c>
      <c r="BG173" s="1489">
        <v>0.22868155444460117</v>
      </c>
      <c r="BH173" s="1489">
        <v>0.22202092664524387</v>
      </c>
      <c r="BI173" s="1489">
        <v>0.215554297713829</v>
      </c>
      <c r="BJ173" s="1489">
        <v>0.20927601719789227</v>
      </c>
      <c r="BK173" s="1489">
        <v>0.20318059922125464</v>
      </c>
      <c r="BL173" s="1489">
        <v>0.19726271769053846</v>
      </c>
      <c r="BM173" s="1489">
        <v>0.19151720164129948</v>
      </c>
      <c r="BN173" s="1489">
        <v>0.18593903071970824</v>
      </c>
      <c r="BO173" s="1489">
        <v>0.18052333079583327</v>
      </c>
      <c r="BP173" s="1489">
        <v>0.17526536970469248</v>
      </c>
      <c r="BQ173" s="1489">
        <v>0.17016055311135189</v>
      </c>
      <c r="BR173" s="1489">
        <v>0.16520442049645817</v>
      </c>
      <c r="BS173" s="1489">
        <v>0.16039264125869726</v>
      </c>
      <c r="BT173" s="1489">
        <v>0.15572101093077401</v>
      </c>
      <c r="BU173" s="1489">
        <v>0.15118544750560586</v>
      </c>
      <c r="BV173" s="1489">
        <v>0.14678198786952024</v>
      </c>
      <c r="BW173" s="1489">
        <v>0.14250678433934003</v>
      </c>
      <c r="BX173" s="1489">
        <v>0.13835610130033013</v>
      </c>
      <c r="BY173" s="1489">
        <v>0.13432631194206807</v>
      </c>
      <c r="BZ173" s="1489">
        <v>0.13041389508938647</v>
      </c>
      <c r="CA173" s="1489">
        <v>0.12661543212561796</v>
      </c>
      <c r="CB173" s="1489">
        <v>0.12292760400545433</v>
      </c>
      <c r="CC173" s="1489">
        <v>0.11934718835481004</v>
      </c>
      <c r="CD173" s="1489">
        <v>0.11587105665515537</v>
      </c>
      <c r="CE173" s="1489">
        <v>0.11249617150985959</v>
      </c>
      <c r="CF173" s="1489">
        <v>0.10921958399015494</v>
      </c>
      <c r="CG173" s="1489">
        <v>0.10603843105840287</v>
      </c>
      <c r="CH173" s="1489">
        <v>0.10294993306641054</v>
      </c>
      <c r="CI173" s="1489">
        <v>9.9951391326612168E-2</v>
      </c>
      <c r="CJ173" s="1489">
        <v>9.7040185753992411E-2</v>
      </c>
      <c r="CK173" s="1489">
        <v>9.4213772576691654E-2</v>
      </c>
      <c r="CL173" s="1489">
        <v>9.1915875684577236E-2</v>
      </c>
      <c r="CM173" s="1489">
        <v>8.9674025058124135E-2</v>
      </c>
      <c r="CN173" s="1489">
        <v>8.7486853715243049E-2</v>
      </c>
      <c r="CO173" s="1489">
        <v>8.5353028014871282E-2</v>
      </c>
      <c r="CP173" s="1490">
        <v>8.3271246843776875E-2</v>
      </c>
      <c r="CQ173" s="1488" t="s">
        <v>1790</v>
      </c>
      <c r="CR173" s="1488" t="s">
        <v>1790</v>
      </c>
      <c r="CS173" s="1488" t="s">
        <v>1790</v>
      </c>
      <c r="CT173" s="1488" t="s">
        <v>1790</v>
      </c>
      <c r="CU173" s="1488" t="s">
        <v>1790</v>
      </c>
      <c r="CV173" s="1488" t="s">
        <v>1790</v>
      </c>
      <c r="CW173" s="1488" t="s">
        <v>1790</v>
      </c>
      <c r="CX173" s="1488" t="s">
        <v>1790</v>
      </c>
      <c r="CY173" s="1488" t="s">
        <v>1790</v>
      </c>
      <c r="CZ173" s="1488" t="s">
        <v>1790</v>
      </c>
      <c r="DA173" s="1488" t="s">
        <v>1790</v>
      </c>
      <c r="DB173" s="1488" t="s">
        <v>1790</v>
      </c>
      <c r="DC173" s="1488" t="s">
        <v>1790</v>
      </c>
      <c r="DD173" s="1488" t="s">
        <v>1790</v>
      </c>
      <c r="DE173" s="1488" t="s">
        <v>1790</v>
      </c>
      <c r="DF173" s="1488" t="s">
        <v>1790</v>
      </c>
      <c r="DG173" s="1488" t="s">
        <v>1790</v>
      </c>
      <c r="DH173" s="1488" t="s">
        <v>1790</v>
      </c>
      <c r="DI173" s="1488" t="s">
        <v>1790</v>
      </c>
      <c r="DJ173" s="1488" t="s">
        <v>1790</v>
      </c>
      <c r="DK173" s="1488" t="s">
        <v>1790</v>
      </c>
      <c r="DL173" s="1488" t="s">
        <v>1790</v>
      </c>
      <c r="DM173" s="1488" t="s">
        <v>1790</v>
      </c>
      <c r="DN173" s="1488" t="s">
        <v>1790</v>
      </c>
      <c r="DO173" s="1488" t="s">
        <v>1790</v>
      </c>
      <c r="DP173" s="1488" t="s">
        <v>1790</v>
      </c>
      <c r="DQ173" s="1488" t="s">
        <v>1790</v>
      </c>
      <c r="DR173" s="1488" t="s">
        <v>1790</v>
      </c>
      <c r="DS173" s="1488" t="s">
        <v>1790</v>
      </c>
      <c r="DT173" s="1233" t="s">
        <v>1790</v>
      </c>
      <c r="DU173" s="1233" t="s">
        <v>1790</v>
      </c>
      <c r="DV173" s="1233" t="s">
        <v>1790</v>
      </c>
      <c r="DW173" s="1233" t="s">
        <v>1790</v>
      </c>
      <c r="DX173" s="1233" t="s">
        <v>1790</v>
      </c>
      <c r="DY173" s="1233" t="s">
        <v>1790</v>
      </c>
    </row>
    <row r="174" spans="2:129" x14ac:dyDescent="0.25">
      <c r="B174" s="1740"/>
      <c r="C174" s="1485" t="s">
        <v>1602</v>
      </c>
      <c r="D174" s="1425" t="s">
        <v>1697</v>
      </c>
      <c r="E174" s="1267" t="s">
        <v>810</v>
      </c>
      <c r="F174" s="1424" t="s">
        <v>811</v>
      </c>
      <c r="G174" s="1424" t="s">
        <v>1790</v>
      </c>
      <c r="H174" s="1425" t="s">
        <v>812</v>
      </c>
      <c r="I174" s="1460" t="s">
        <v>1790</v>
      </c>
      <c r="J174" s="1461" t="s">
        <v>1790</v>
      </c>
      <c r="K174" s="1461" t="s">
        <v>1790</v>
      </c>
      <c r="L174" s="1461" t="s">
        <v>1790</v>
      </c>
      <c r="M174" s="1461" t="s">
        <v>1790</v>
      </c>
      <c r="N174" s="1489" t="s">
        <v>1790</v>
      </c>
      <c r="O174" s="1489" t="s">
        <v>1790</v>
      </c>
      <c r="P174" s="1489" t="s">
        <v>1790</v>
      </c>
      <c r="Q174" s="1489" t="s">
        <v>1790</v>
      </c>
      <c r="R174" s="1489" t="s">
        <v>1790</v>
      </c>
      <c r="S174" s="1489" t="s">
        <v>1790</v>
      </c>
      <c r="T174" s="1489" t="s">
        <v>1790</v>
      </c>
      <c r="U174" s="1489" t="s">
        <v>1790</v>
      </c>
      <c r="V174" s="1489" t="s">
        <v>1790</v>
      </c>
      <c r="W174" s="1489" t="s">
        <v>1790</v>
      </c>
      <c r="X174" s="1489" t="s">
        <v>1790</v>
      </c>
      <c r="Y174" s="1489" t="s">
        <v>1790</v>
      </c>
      <c r="Z174" s="1489" t="s">
        <v>1790</v>
      </c>
      <c r="AA174" s="1489" t="s">
        <v>1790</v>
      </c>
      <c r="AB174" s="1489" t="s">
        <v>1790</v>
      </c>
      <c r="AC174" s="1489" t="s">
        <v>1790</v>
      </c>
      <c r="AD174" s="1489" t="s">
        <v>1790</v>
      </c>
      <c r="AE174" s="1489" t="s">
        <v>1790</v>
      </c>
      <c r="AF174" s="1489" t="s">
        <v>1790</v>
      </c>
      <c r="AG174" s="1489" t="s">
        <v>1790</v>
      </c>
      <c r="AH174" s="1489" t="s">
        <v>1790</v>
      </c>
      <c r="AI174" s="1489" t="s">
        <v>1790</v>
      </c>
      <c r="AJ174" s="1489" t="s">
        <v>1790</v>
      </c>
      <c r="AK174" s="1489" t="s">
        <v>1790</v>
      </c>
      <c r="AL174" s="1489" t="s">
        <v>1790</v>
      </c>
      <c r="AM174" s="1489" t="s">
        <v>1790</v>
      </c>
      <c r="AN174" s="1489" t="s">
        <v>1790</v>
      </c>
      <c r="AO174" s="1489" t="s">
        <v>1790</v>
      </c>
      <c r="AP174" s="1489" t="s">
        <v>1790</v>
      </c>
      <c r="AQ174" s="1489" t="s">
        <v>1790</v>
      </c>
      <c r="AR174" s="1489" t="s">
        <v>1790</v>
      </c>
      <c r="AS174" s="1489" t="s">
        <v>1790</v>
      </c>
      <c r="AT174" s="1489" t="s">
        <v>1790</v>
      </c>
      <c r="AU174" s="1489" t="s">
        <v>1790</v>
      </c>
      <c r="AV174" s="1489" t="s">
        <v>1790</v>
      </c>
      <c r="AW174" s="1489" t="s">
        <v>1790</v>
      </c>
      <c r="AX174" s="1489" t="s">
        <v>1790</v>
      </c>
      <c r="AY174" s="1489" t="s">
        <v>1790</v>
      </c>
      <c r="AZ174" s="1489" t="s">
        <v>1790</v>
      </c>
      <c r="BA174" s="1489" t="s">
        <v>1790</v>
      </c>
      <c r="BB174" s="1489" t="s">
        <v>1790</v>
      </c>
      <c r="BC174" s="1489" t="s">
        <v>1790</v>
      </c>
      <c r="BD174" s="1489" t="s">
        <v>1790</v>
      </c>
      <c r="BE174" s="1489" t="s">
        <v>1790</v>
      </c>
      <c r="BF174" s="1489" t="s">
        <v>1790</v>
      </c>
      <c r="BG174" s="1489" t="s">
        <v>1790</v>
      </c>
      <c r="BH174" s="1489" t="s">
        <v>1790</v>
      </c>
      <c r="BI174" s="1489" t="s">
        <v>1790</v>
      </c>
      <c r="BJ174" s="1489" t="s">
        <v>1790</v>
      </c>
      <c r="BK174" s="1489" t="s">
        <v>1790</v>
      </c>
      <c r="BL174" s="1489" t="s">
        <v>1790</v>
      </c>
      <c r="BM174" s="1489" t="s">
        <v>1790</v>
      </c>
      <c r="BN174" s="1489" t="s">
        <v>1790</v>
      </c>
      <c r="BO174" s="1489" t="s">
        <v>1790</v>
      </c>
      <c r="BP174" s="1489" t="s">
        <v>1790</v>
      </c>
      <c r="BQ174" s="1489" t="s">
        <v>1790</v>
      </c>
      <c r="BR174" s="1489" t="s">
        <v>1790</v>
      </c>
      <c r="BS174" s="1489" t="s">
        <v>1790</v>
      </c>
      <c r="BT174" s="1489" t="s">
        <v>1790</v>
      </c>
      <c r="BU174" s="1489" t="s">
        <v>1790</v>
      </c>
      <c r="BV174" s="1489" t="s">
        <v>1790</v>
      </c>
      <c r="BW174" s="1489" t="s">
        <v>1790</v>
      </c>
      <c r="BX174" s="1489" t="s">
        <v>1790</v>
      </c>
      <c r="BY174" s="1489" t="s">
        <v>1790</v>
      </c>
      <c r="BZ174" s="1489" t="s">
        <v>1790</v>
      </c>
      <c r="CA174" s="1489" t="s">
        <v>1790</v>
      </c>
      <c r="CB174" s="1489" t="s">
        <v>1790</v>
      </c>
      <c r="CC174" s="1489" t="s">
        <v>1790</v>
      </c>
      <c r="CD174" s="1489" t="s">
        <v>1790</v>
      </c>
      <c r="CE174" s="1489" t="s">
        <v>1790</v>
      </c>
      <c r="CF174" s="1489" t="s">
        <v>1790</v>
      </c>
      <c r="CG174" s="1489" t="s">
        <v>1790</v>
      </c>
      <c r="CH174" s="1489" t="s">
        <v>1790</v>
      </c>
      <c r="CI174" s="1489" t="s">
        <v>1790</v>
      </c>
      <c r="CJ174" s="1489" t="s">
        <v>1790</v>
      </c>
      <c r="CK174" s="1489" t="s">
        <v>1790</v>
      </c>
      <c r="CL174" s="1489" t="s">
        <v>1790</v>
      </c>
      <c r="CM174" s="1489" t="s">
        <v>1790</v>
      </c>
      <c r="CN174" s="1489" t="s">
        <v>1790</v>
      </c>
      <c r="CO174" s="1489" t="s">
        <v>1790</v>
      </c>
      <c r="CP174" s="1490" t="s">
        <v>1790</v>
      </c>
      <c r="CQ174" s="1488" t="s">
        <v>1790</v>
      </c>
      <c r="CR174" s="1488" t="s">
        <v>1790</v>
      </c>
      <c r="CS174" s="1488" t="s">
        <v>1790</v>
      </c>
      <c r="CT174" s="1488" t="s">
        <v>1790</v>
      </c>
      <c r="CU174" s="1488" t="s">
        <v>1790</v>
      </c>
      <c r="CV174" s="1488" t="s">
        <v>1790</v>
      </c>
      <c r="CW174" s="1488" t="s">
        <v>1790</v>
      </c>
      <c r="CX174" s="1488" t="s">
        <v>1790</v>
      </c>
      <c r="CY174" s="1488" t="s">
        <v>1790</v>
      </c>
      <c r="CZ174" s="1488" t="s">
        <v>1790</v>
      </c>
      <c r="DA174" s="1488" t="s">
        <v>1790</v>
      </c>
      <c r="DB174" s="1488" t="s">
        <v>1790</v>
      </c>
      <c r="DC174" s="1488" t="s">
        <v>1790</v>
      </c>
      <c r="DD174" s="1488" t="s">
        <v>1790</v>
      </c>
      <c r="DE174" s="1488" t="s">
        <v>1790</v>
      </c>
      <c r="DF174" s="1488" t="s">
        <v>1790</v>
      </c>
      <c r="DG174" s="1488" t="s">
        <v>1790</v>
      </c>
      <c r="DH174" s="1488" t="s">
        <v>1790</v>
      </c>
      <c r="DI174" s="1488" t="s">
        <v>1790</v>
      </c>
      <c r="DJ174" s="1488" t="s">
        <v>1790</v>
      </c>
      <c r="DK174" s="1488" t="s">
        <v>1790</v>
      </c>
      <c r="DL174" s="1488" t="s">
        <v>1790</v>
      </c>
      <c r="DM174" s="1488" t="s">
        <v>1790</v>
      </c>
      <c r="DN174" s="1488" t="s">
        <v>1790</v>
      </c>
      <c r="DO174" s="1488" t="s">
        <v>1790</v>
      </c>
      <c r="DP174" s="1488" t="s">
        <v>1790</v>
      </c>
      <c r="DQ174" s="1488" t="s">
        <v>1790</v>
      </c>
      <c r="DR174" s="1488" t="s">
        <v>1790</v>
      </c>
      <c r="DS174" s="1488" t="s">
        <v>1790</v>
      </c>
      <c r="DT174" s="1233" t="s">
        <v>1790</v>
      </c>
      <c r="DU174" s="1233" t="s">
        <v>1790</v>
      </c>
      <c r="DV174" s="1233" t="s">
        <v>1790</v>
      </c>
      <c r="DW174" s="1233" t="s">
        <v>1790</v>
      </c>
      <c r="DX174" s="1233" t="s">
        <v>1790</v>
      </c>
      <c r="DY174" s="1233" t="s">
        <v>1790</v>
      </c>
    </row>
    <row r="175" spans="2:129" x14ac:dyDescent="0.25">
      <c r="B175" s="1740"/>
      <c r="C175" s="1485" t="s">
        <v>1602</v>
      </c>
      <c r="D175" s="1425" t="s">
        <v>1697</v>
      </c>
      <c r="E175" s="1267" t="s">
        <v>810</v>
      </c>
      <c r="F175" s="1424" t="s">
        <v>813</v>
      </c>
      <c r="G175" s="1424" t="s">
        <v>1790</v>
      </c>
      <c r="H175" s="1425" t="s">
        <v>812</v>
      </c>
      <c r="I175" s="1460" t="s">
        <v>1790</v>
      </c>
      <c r="J175" s="1461" t="s">
        <v>1790</v>
      </c>
      <c r="K175" s="1461" t="s">
        <v>1790</v>
      </c>
      <c r="L175" s="1461" t="s">
        <v>1790</v>
      </c>
      <c r="M175" s="1461" t="s">
        <v>1790</v>
      </c>
      <c r="N175" s="1489" t="s">
        <v>1790</v>
      </c>
      <c r="O175" s="1489" t="s">
        <v>1790</v>
      </c>
      <c r="P175" s="1489" t="s">
        <v>1790</v>
      </c>
      <c r="Q175" s="1489" t="s">
        <v>1790</v>
      </c>
      <c r="R175" s="1489" t="s">
        <v>1790</v>
      </c>
      <c r="S175" s="1489" t="s">
        <v>1790</v>
      </c>
      <c r="T175" s="1489" t="s">
        <v>1790</v>
      </c>
      <c r="U175" s="1489" t="s">
        <v>1790</v>
      </c>
      <c r="V175" s="1489" t="s">
        <v>1790</v>
      </c>
      <c r="W175" s="1489" t="s">
        <v>1790</v>
      </c>
      <c r="X175" s="1489" t="s">
        <v>1790</v>
      </c>
      <c r="Y175" s="1489" t="s">
        <v>1790</v>
      </c>
      <c r="Z175" s="1489" t="s">
        <v>1790</v>
      </c>
      <c r="AA175" s="1489" t="s">
        <v>1790</v>
      </c>
      <c r="AB175" s="1489" t="s">
        <v>1790</v>
      </c>
      <c r="AC175" s="1489" t="s">
        <v>1790</v>
      </c>
      <c r="AD175" s="1489" t="s">
        <v>1790</v>
      </c>
      <c r="AE175" s="1489" t="s">
        <v>1790</v>
      </c>
      <c r="AF175" s="1489" t="s">
        <v>1790</v>
      </c>
      <c r="AG175" s="1489" t="s">
        <v>1790</v>
      </c>
      <c r="AH175" s="1489" t="s">
        <v>1790</v>
      </c>
      <c r="AI175" s="1489" t="s">
        <v>1790</v>
      </c>
      <c r="AJ175" s="1489" t="s">
        <v>1790</v>
      </c>
      <c r="AK175" s="1489" t="s">
        <v>1790</v>
      </c>
      <c r="AL175" s="1489" t="s">
        <v>1790</v>
      </c>
      <c r="AM175" s="1489" t="s">
        <v>1790</v>
      </c>
      <c r="AN175" s="1489" t="s">
        <v>1790</v>
      </c>
      <c r="AO175" s="1489" t="s">
        <v>1790</v>
      </c>
      <c r="AP175" s="1489" t="s">
        <v>1790</v>
      </c>
      <c r="AQ175" s="1489" t="s">
        <v>1790</v>
      </c>
      <c r="AR175" s="1489" t="s">
        <v>1790</v>
      </c>
      <c r="AS175" s="1489" t="s">
        <v>1790</v>
      </c>
      <c r="AT175" s="1489" t="s">
        <v>1790</v>
      </c>
      <c r="AU175" s="1489" t="s">
        <v>1790</v>
      </c>
      <c r="AV175" s="1489" t="s">
        <v>1790</v>
      </c>
      <c r="AW175" s="1489" t="s">
        <v>1790</v>
      </c>
      <c r="AX175" s="1489" t="s">
        <v>1790</v>
      </c>
      <c r="AY175" s="1489" t="s">
        <v>1790</v>
      </c>
      <c r="AZ175" s="1489" t="s">
        <v>1790</v>
      </c>
      <c r="BA175" s="1489" t="s">
        <v>1790</v>
      </c>
      <c r="BB175" s="1489" t="s">
        <v>1790</v>
      </c>
      <c r="BC175" s="1489" t="s">
        <v>1790</v>
      </c>
      <c r="BD175" s="1489" t="s">
        <v>1790</v>
      </c>
      <c r="BE175" s="1489" t="s">
        <v>1790</v>
      </c>
      <c r="BF175" s="1489" t="s">
        <v>1790</v>
      </c>
      <c r="BG175" s="1489" t="s">
        <v>1790</v>
      </c>
      <c r="BH175" s="1489" t="s">
        <v>1790</v>
      </c>
      <c r="BI175" s="1489" t="s">
        <v>1790</v>
      </c>
      <c r="BJ175" s="1489" t="s">
        <v>1790</v>
      </c>
      <c r="BK175" s="1489" t="s">
        <v>1790</v>
      </c>
      <c r="BL175" s="1489" t="s">
        <v>1790</v>
      </c>
      <c r="BM175" s="1489" t="s">
        <v>1790</v>
      </c>
      <c r="BN175" s="1489" t="s">
        <v>1790</v>
      </c>
      <c r="BO175" s="1489" t="s">
        <v>1790</v>
      </c>
      <c r="BP175" s="1489" t="s">
        <v>1790</v>
      </c>
      <c r="BQ175" s="1489" t="s">
        <v>1790</v>
      </c>
      <c r="BR175" s="1489" t="s">
        <v>1790</v>
      </c>
      <c r="BS175" s="1489" t="s">
        <v>1790</v>
      </c>
      <c r="BT175" s="1489" t="s">
        <v>1790</v>
      </c>
      <c r="BU175" s="1489" t="s">
        <v>1790</v>
      </c>
      <c r="BV175" s="1489" t="s">
        <v>1790</v>
      </c>
      <c r="BW175" s="1489" t="s">
        <v>1790</v>
      </c>
      <c r="BX175" s="1489" t="s">
        <v>1790</v>
      </c>
      <c r="BY175" s="1489" t="s">
        <v>1790</v>
      </c>
      <c r="BZ175" s="1489" t="s">
        <v>1790</v>
      </c>
      <c r="CA175" s="1489" t="s">
        <v>1790</v>
      </c>
      <c r="CB175" s="1489" t="s">
        <v>1790</v>
      </c>
      <c r="CC175" s="1489" t="s">
        <v>1790</v>
      </c>
      <c r="CD175" s="1489" t="s">
        <v>1790</v>
      </c>
      <c r="CE175" s="1489" t="s">
        <v>1790</v>
      </c>
      <c r="CF175" s="1489" t="s">
        <v>1790</v>
      </c>
      <c r="CG175" s="1489" t="s">
        <v>1790</v>
      </c>
      <c r="CH175" s="1489" t="s">
        <v>1790</v>
      </c>
      <c r="CI175" s="1489" t="s">
        <v>1790</v>
      </c>
      <c r="CJ175" s="1489" t="s">
        <v>1790</v>
      </c>
      <c r="CK175" s="1489" t="s">
        <v>1790</v>
      </c>
      <c r="CL175" s="1489" t="s">
        <v>1790</v>
      </c>
      <c r="CM175" s="1489" t="s">
        <v>1790</v>
      </c>
      <c r="CN175" s="1489" t="s">
        <v>1790</v>
      </c>
      <c r="CO175" s="1489" t="s">
        <v>1790</v>
      </c>
      <c r="CP175" s="1490" t="s">
        <v>1790</v>
      </c>
      <c r="CQ175" s="1488" t="s">
        <v>1790</v>
      </c>
      <c r="CR175" s="1488" t="s">
        <v>1790</v>
      </c>
      <c r="CS175" s="1488" t="s">
        <v>1790</v>
      </c>
      <c r="CT175" s="1488" t="s">
        <v>1790</v>
      </c>
      <c r="CU175" s="1488" t="s">
        <v>1790</v>
      </c>
      <c r="CV175" s="1488" t="s">
        <v>1790</v>
      </c>
      <c r="CW175" s="1488" t="s">
        <v>1790</v>
      </c>
      <c r="CX175" s="1488" t="s">
        <v>1790</v>
      </c>
      <c r="CY175" s="1488" t="s">
        <v>1790</v>
      </c>
      <c r="CZ175" s="1488" t="s">
        <v>1790</v>
      </c>
      <c r="DA175" s="1488" t="s">
        <v>1790</v>
      </c>
      <c r="DB175" s="1488" t="s">
        <v>1790</v>
      </c>
      <c r="DC175" s="1488" t="s">
        <v>1790</v>
      </c>
      <c r="DD175" s="1488" t="s">
        <v>1790</v>
      </c>
      <c r="DE175" s="1488" t="s">
        <v>1790</v>
      </c>
      <c r="DF175" s="1488" t="s">
        <v>1790</v>
      </c>
      <c r="DG175" s="1488" t="s">
        <v>1790</v>
      </c>
      <c r="DH175" s="1488" t="s">
        <v>1790</v>
      </c>
      <c r="DI175" s="1488" t="s">
        <v>1790</v>
      </c>
      <c r="DJ175" s="1488" t="s">
        <v>1790</v>
      </c>
      <c r="DK175" s="1488" t="s">
        <v>1790</v>
      </c>
      <c r="DL175" s="1488" t="s">
        <v>1790</v>
      </c>
      <c r="DM175" s="1488" t="s">
        <v>1790</v>
      </c>
      <c r="DN175" s="1488" t="s">
        <v>1790</v>
      </c>
      <c r="DO175" s="1488" t="s">
        <v>1790</v>
      </c>
      <c r="DP175" s="1488" t="s">
        <v>1790</v>
      </c>
      <c r="DQ175" s="1488" t="s">
        <v>1790</v>
      </c>
      <c r="DR175" s="1488" t="s">
        <v>1790</v>
      </c>
      <c r="DS175" s="1488" t="s">
        <v>1790</v>
      </c>
      <c r="DT175" s="1233" t="s">
        <v>1790</v>
      </c>
      <c r="DU175" s="1233" t="s">
        <v>1790</v>
      </c>
      <c r="DV175" s="1233" t="s">
        <v>1790</v>
      </c>
      <c r="DW175" s="1233" t="s">
        <v>1790</v>
      </c>
      <c r="DX175" s="1233" t="s">
        <v>1790</v>
      </c>
      <c r="DY175" s="1233" t="s">
        <v>1790</v>
      </c>
    </row>
    <row r="176" spans="2:129" ht="14.4" thickBot="1" x14ac:dyDescent="0.3">
      <c r="B176" s="1740"/>
      <c r="C176" s="1485" t="s">
        <v>1602</v>
      </c>
      <c r="D176" s="1425" t="s">
        <v>1697</v>
      </c>
      <c r="E176" s="1267" t="s">
        <v>814</v>
      </c>
      <c r="F176" s="1424" t="s">
        <v>1790</v>
      </c>
      <c r="G176" s="1424" t="s">
        <v>1790</v>
      </c>
      <c r="H176" s="1425" t="s">
        <v>84</v>
      </c>
      <c r="I176" s="1460" t="s">
        <v>1790</v>
      </c>
      <c r="J176" s="1461" t="s">
        <v>1790</v>
      </c>
      <c r="K176" s="1461" t="s">
        <v>1790</v>
      </c>
      <c r="L176" s="1461" t="s">
        <v>1790</v>
      </c>
      <c r="M176" s="1461" t="s">
        <v>1790</v>
      </c>
      <c r="N176" s="1489" t="s">
        <v>1790</v>
      </c>
      <c r="O176" s="1489" t="s">
        <v>1790</v>
      </c>
      <c r="P176" s="1489" t="s">
        <v>1790</v>
      </c>
      <c r="Q176" s="1489" t="s">
        <v>1790</v>
      </c>
      <c r="R176" s="1489" t="s">
        <v>1790</v>
      </c>
      <c r="S176" s="1489" t="s">
        <v>1790</v>
      </c>
      <c r="T176" s="1489" t="s">
        <v>1790</v>
      </c>
      <c r="U176" s="1489" t="s">
        <v>1790</v>
      </c>
      <c r="V176" s="1489" t="s">
        <v>1790</v>
      </c>
      <c r="W176" s="1489" t="s">
        <v>1790</v>
      </c>
      <c r="X176" s="1489" t="s">
        <v>1790</v>
      </c>
      <c r="Y176" s="1489" t="s">
        <v>1790</v>
      </c>
      <c r="Z176" s="1489" t="s">
        <v>1790</v>
      </c>
      <c r="AA176" s="1489" t="s">
        <v>1790</v>
      </c>
      <c r="AB176" s="1489" t="s">
        <v>1790</v>
      </c>
      <c r="AC176" s="1489" t="s">
        <v>1790</v>
      </c>
      <c r="AD176" s="1489" t="s">
        <v>1790</v>
      </c>
      <c r="AE176" s="1489" t="s">
        <v>1790</v>
      </c>
      <c r="AF176" s="1489" t="s">
        <v>1790</v>
      </c>
      <c r="AG176" s="1489" t="s">
        <v>1790</v>
      </c>
      <c r="AH176" s="1489" t="s">
        <v>1790</v>
      </c>
      <c r="AI176" s="1489" t="s">
        <v>1790</v>
      </c>
      <c r="AJ176" s="1489" t="s">
        <v>1790</v>
      </c>
      <c r="AK176" s="1489" t="s">
        <v>1790</v>
      </c>
      <c r="AL176" s="1489" t="s">
        <v>1790</v>
      </c>
      <c r="AM176" s="1489" t="s">
        <v>1790</v>
      </c>
      <c r="AN176" s="1489" t="s">
        <v>1790</v>
      </c>
      <c r="AO176" s="1489" t="s">
        <v>1790</v>
      </c>
      <c r="AP176" s="1489" t="s">
        <v>1790</v>
      </c>
      <c r="AQ176" s="1489" t="s">
        <v>1790</v>
      </c>
      <c r="AR176" s="1489" t="s">
        <v>1790</v>
      </c>
      <c r="AS176" s="1489" t="s">
        <v>1790</v>
      </c>
      <c r="AT176" s="1489" t="s">
        <v>1790</v>
      </c>
      <c r="AU176" s="1489" t="s">
        <v>1790</v>
      </c>
      <c r="AV176" s="1489" t="s">
        <v>1790</v>
      </c>
      <c r="AW176" s="1489" t="s">
        <v>1790</v>
      </c>
      <c r="AX176" s="1489" t="s">
        <v>1790</v>
      </c>
      <c r="AY176" s="1489" t="s">
        <v>1790</v>
      </c>
      <c r="AZ176" s="1489" t="s">
        <v>1790</v>
      </c>
      <c r="BA176" s="1489" t="s">
        <v>1790</v>
      </c>
      <c r="BB176" s="1489" t="s">
        <v>1790</v>
      </c>
      <c r="BC176" s="1489" t="s">
        <v>1790</v>
      </c>
      <c r="BD176" s="1489" t="s">
        <v>1790</v>
      </c>
      <c r="BE176" s="1489" t="s">
        <v>1790</v>
      </c>
      <c r="BF176" s="1489" t="s">
        <v>1790</v>
      </c>
      <c r="BG176" s="1489" t="s">
        <v>1790</v>
      </c>
      <c r="BH176" s="1489" t="s">
        <v>1790</v>
      </c>
      <c r="BI176" s="1489" t="s">
        <v>1790</v>
      </c>
      <c r="BJ176" s="1489" t="s">
        <v>1790</v>
      </c>
      <c r="BK176" s="1489" t="s">
        <v>1790</v>
      </c>
      <c r="BL176" s="1489" t="s">
        <v>1790</v>
      </c>
      <c r="BM176" s="1489" t="s">
        <v>1790</v>
      </c>
      <c r="BN176" s="1489" t="s">
        <v>1790</v>
      </c>
      <c r="BO176" s="1489" t="s">
        <v>1790</v>
      </c>
      <c r="BP176" s="1489" t="s">
        <v>1790</v>
      </c>
      <c r="BQ176" s="1489" t="s">
        <v>1790</v>
      </c>
      <c r="BR176" s="1489" t="s">
        <v>1790</v>
      </c>
      <c r="BS176" s="1489" t="s">
        <v>1790</v>
      </c>
      <c r="BT176" s="1489" t="s">
        <v>1790</v>
      </c>
      <c r="BU176" s="1489" t="s">
        <v>1790</v>
      </c>
      <c r="BV176" s="1489" t="s">
        <v>1790</v>
      </c>
      <c r="BW176" s="1489" t="s">
        <v>1790</v>
      </c>
      <c r="BX176" s="1489" t="s">
        <v>1790</v>
      </c>
      <c r="BY176" s="1489" t="s">
        <v>1790</v>
      </c>
      <c r="BZ176" s="1489" t="s">
        <v>1790</v>
      </c>
      <c r="CA176" s="1489" t="s">
        <v>1790</v>
      </c>
      <c r="CB176" s="1489" t="s">
        <v>1790</v>
      </c>
      <c r="CC176" s="1489" t="s">
        <v>1790</v>
      </c>
      <c r="CD176" s="1489" t="s">
        <v>1790</v>
      </c>
      <c r="CE176" s="1489" t="s">
        <v>1790</v>
      </c>
      <c r="CF176" s="1489" t="s">
        <v>1790</v>
      </c>
      <c r="CG176" s="1489" t="s">
        <v>1790</v>
      </c>
      <c r="CH176" s="1489" t="s">
        <v>1790</v>
      </c>
      <c r="CI176" s="1489" t="s">
        <v>1790</v>
      </c>
      <c r="CJ176" s="1489" t="s">
        <v>1790</v>
      </c>
      <c r="CK176" s="1489" t="s">
        <v>1790</v>
      </c>
      <c r="CL176" s="1489" t="s">
        <v>1790</v>
      </c>
      <c r="CM176" s="1489" t="s">
        <v>1790</v>
      </c>
      <c r="CN176" s="1489" t="s">
        <v>1790</v>
      </c>
      <c r="CO176" s="1489" t="s">
        <v>1790</v>
      </c>
      <c r="CP176" s="1490" t="s">
        <v>1790</v>
      </c>
      <c r="CQ176" s="1488" t="s">
        <v>1790</v>
      </c>
      <c r="CR176" s="1488" t="s">
        <v>1790</v>
      </c>
      <c r="CS176" s="1488" t="s">
        <v>1790</v>
      </c>
      <c r="CT176" s="1488" t="s">
        <v>1790</v>
      </c>
      <c r="CU176" s="1488" t="s">
        <v>1790</v>
      </c>
      <c r="CV176" s="1488" t="s">
        <v>1790</v>
      </c>
      <c r="CW176" s="1488" t="s">
        <v>1790</v>
      </c>
      <c r="CX176" s="1488" t="s">
        <v>1790</v>
      </c>
      <c r="CY176" s="1488" t="s">
        <v>1790</v>
      </c>
      <c r="CZ176" s="1488" t="s">
        <v>1790</v>
      </c>
      <c r="DA176" s="1488" t="s">
        <v>1790</v>
      </c>
      <c r="DB176" s="1488" t="s">
        <v>1790</v>
      </c>
      <c r="DC176" s="1488" t="s">
        <v>1790</v>
      </c>
      <c r="DD176" s="1488" t="s">
        <v>1790</v>
      </c>
      <c r="DE176" s="1488" t="s">
        <v>1790</v>
      </c>
      <c r="DF176" s="1488" t="s">
        <v>1790</v>
      </c>
      <c r="DG176" s="1488" t="s">
        <v>1790</v>
      </c>
      <c r="DH176" s="1488" t="s">
        <v>1790</v>
      </c>
      <c r="DI176" s="1488" t="s">
        <v>1790</v>
      </c>
      <c r="DJ176" s="1488" t="s">
        <v>1790</v>
      </c>
      <c r="DK176" s="1488" t="s">
        <v>1790</v>
      </c>
      <c r="DL176" s="1488" t="s">
        <v>1790</v>
      </c>
      <c r="DM176" s="1488" t="s">
        <v>1790</v>
      </c>
      <c r="DN176" s="1488" t="s">
        <v>1790</v>
      </c>
      <c r="DO176" s="1488" t="s">
        <v>1790</v>
      </c>
      <c r="DP176" s="1488" t="s">
        <v>1790</v>
      </c>
      <c r="DQ176" s="1488" t="s">
        <v>1790</v>
      </c>
      <c r="DR176" s="1488" t="s">
        <v>1790</v>
      </c>
      <c r="DS176" s="1488" t="s">
        <v>1790</v>
      </c>
      <c r="DT176" s="1233" t="s">
        <v>1790</v>
      </c>
      <c r="DU176" s="1233" t="s">
        <v>1790</v>
      </c>
      <c r="DV176" s="1233" t="s">
        <v>1790</v>
      </c>
      <c r="DW176" s="1233" t="s">
        <v>1790</v>
      </c>
      <c r="DX176" s="1233" t="s">
        <v>1790</v>
      </c>
      <c r="DY176" s="1233" t="s">
        <v>1790</v>
      </c>
    </row>
    <row r="177" spans="2:129" ht="14.4" thickBot="1" x14ac:dyDescent="0.3">
      <c r="B177" s="1740"/>
      <c r="C177" s="1485" t="s">
        <v>1602</v>
      </c>
      <c r="D177" s="1425" t="s">
        <v>1697</v>
      </c>
      <c r="E177" s="1267" t="s">
        <v>815</v>
      </c>
      <c r="F177" s="1424" t="s">
        <v>1790</v>
      </c>
      <c r="G177" s="1424" t="s">
        <v>1790</v>
      </c>
      <c r="H177" s="1425" t="s">
        <v>84</v>
      </c>
      <c r="I177" s="1724" t="str">
        <f>IF(SUM(I176:CU176)&lt;&gt;0,SUM(I176:CU176),"")</f>
        <v/>
      </c>
      <c r="J177" s="1725"/>
      <c r="K177" s="1725"/>
      <c r="L177" s="1725"/>
      <c r="M177" s="1726"/>
      <c r="N177" s="1489" t="s">
        <v>1790</v>
      </c>
      <c r="O177" s="1489" t="s">
        <v>1790</v>
      </c>
      <c r="P177" s="1489" t="s">
        <v>1790</v>
      </c>
      <c r="Q177" s="1489" t="s">
        <v>1790</v>
      </c>
      <c r="R177" s="1489" t="s">
        <v>1790</v>
      </c>
      <c r="S177" s="1489" t="s">
        <v>1790</v>
      </c>
      <c r="T177" s="1489" t="s">
        <v>1790</v>
      </c>
      <c r="U177" s="1489" t="s">
        <v>1790</v>
      </c>
      <c r="V177" s="1489" t="s">
        <v>1790</v>
      </c>
      <c r="W177" s="1489" t="s">
        <v>1790</v>
      </c>
      <c r="X177" s="1489" t="s">
        <v>1790</v>
      </c>
      <c r="Y177" s="1489" t="s">
        <v>1790</v>
      </c>
      <c r="Z177" s="1489" t="s">
        <v>1790</v>
      </c>
      <c r="AA177" s="1489" t="s">
        <v>1790</v>
      </c>
      <c r="AB177" s="1489" t="s">
        <v>1790</v>
      </c>
      <c r="AC177" s="1489" t="s">
        <v>1790</v>
      </c>
      <c r="AD177" s="1489" t="s">
        <v>1790</v>
      </c>
      <c r="AE177" s="1489" t="s">
        <v>1790</v>
      </c>
      <c r="AF177" s="1489" t="s">
        <v>1790</v>
      </c>
      <c r="AG177" s="1489" t="s">
        <v>1790</v>
      </c>
      <c r="AH177" s="1489" t="s">
        <v>1790</v>
      </c>
      <c r="AI177" s="1489" t="s">
        <v>1790</v>
      </c>
      <c r="AJ177" s="1489" t="s">
        <v>1790</v>
      </c>
      <c r="AK177" s="1489" t="s">
        <v>1790</v>
      </c>
      <c r="AL177" s="1489" t="s">
        <v>1790</v>
      </c>
      <c r="AM177" s="1489" t="s">
        <v>1790</v>
      </c>
      <c r="AN177" s="1489" t="s">
        <v>1790</v>
      </c>
      <c r="AO177" s="1489" t="s">
        <v>1790</v>
      </c>
      <c r="AP177" s="1489" t="s">
        <v>1790</v>
      </c>
      <c r="AQ177" s="1489" t="s">
        <v>1790</v>
      </c>
      <c r="AR177" s="1489" t="s">
        <v>1790</v>
      </c>
      <c r="AS177" s="1489" t="s">
        <v>1790</v>
      </c>
      <c r="AT177" s="1489" t="s">
        <v>1790</v>
      </c>
      <c r="AU177" s="1489" t="s">
        <v>1790</v>
      </c>
      <c r="AV177" s="1489" t="s">
        <v>1790</v>
      </c>
      <c r="AW177" s="1489" t="s">
        <v>1790</v>
      </c>
      <c r="AX177" s="1489" t="s">
        <v>1790</v>
      </c>
      <c r="AY177" s="1489" t="s">
        <v>1790</v>
      </c>
      <c r="AZ177" s="1489" t="s">
        <v>1790</v>
      </c>
      <c r="BA177" s="1489" t="s">
        <v>1790</v>
      </c>
      <c r="BB177" s="1489" t="s">
        <v>1790</v>
      </c>
      <c r="BC177" s="1489" t="s">
        <v>1790</v>
      </c>
      <c r="BD177" s="1489" t="s">
        <v>1790</v>
      </c>
      <c r="BE177" s="1489" t="s">
        <v>1790</v>
      </c>
      <c r="BF177" s="1489" t="s">
        <v>1790</v>
      </c>
      <c r="BG177" s="1489" t="s">
        <v>1790</v>
      </c>
      <c r="BH177" s="1489" t="s">
        <v>1790</v>
      </c>
      <c r="BI177" s="1489" t="s">
        <v>1790</v>
      </c>
      <c r="BJ177" s="1489" t="s">
        <v>1790</v>
      </c>
      <c r="BK177" s="1489" t="s">
        <v>1790</v>
      </c>
      <c r="BL177" s="1489" t="s">
        <v>1790</v>
      </c>
      <c r="BM177" s="1489" t="s">
        <v>1790</v>
      </c>
      <c r="BN177" s="1489" t="s">
        <v>1790</v>
      </c>
      <c r="BO177" s="1489" t="s">
        <v>1790</v>
      </c>
      <c r="BP177" s="1489" t="s">
        <v>1790</v>
      </c>
      <c r="BQ177" s="1489" t="s">
        <v>1790</v>
      </c>
      <c r="BR177" s="1489" t="s">
        <v>1790</v>
      </c>
      <c r="BS177" s="1489" t="s">
        <v>1790</v>
      </c>
      <c r="BT177" s="1489" t="s">
        <v>1790</v>
      </c>
      <c r="BU177" s="1489" t="s">
        <v>1790</v>
      </c>
      <c r="BV177" s="1489" t="s">
        <v>1790</v>
      </c>
      <c r="BW177" s="1489" t="s">
        <v>1790</v>
      </c>
      <c r="BX177" s="1489" t="s">
        <v>1790</v>
      </c>
      <c r="BY177" s="1489" t="s">
        <v>1790</v>
      </c>
      <c r="BZ177" s="1489" t="s">
        <v>1790</v>
      </c>
      <c r="CA177" s="1489" t="s">
        <v>1790</v>
      </c>
      <c r="CB177" s="1489" t="s">
        <v>1790</v>
      </c>
      <c r="CC177" s="1489" t="s">
        <v>1790</v>
      </c>
      <c r="CD177" s="1489" t="s">
        <v>1790</v>
      </c>
      <c r="CE177" s="1489" t="s">
        <v>1790</v>
      </c>
      <c r="CF177" s="1489" t="s">
        <v>1790</v>
      </c>
      <c r="CG177" s="1489" t="s">
        <v>1790</v>
      </c>
      <c r="CH177" s="1489" t="s">
        <v>1790</v>
      </c>
      <c r="CI177" s="1489" t="s">
        <v>1790</v>
      </c>
      <c r="CJ177" s="1489" t="s">
        <v>1790</v>
      </c>
      <c r="CK177" s="1489" t="s">
        <v>1790</v>
      </c>
      <c r="CL177" s="1489" t="s">
        <v>1790</v>
      </c>
      <c r="CM177" s="1489" t="s">
        <v>1790</v>
      </c>
      <c r="CN177" s="1489" t="s">
        <v>1790</v>
      </c>
      <c r="CO177" s="1489" t="s">
        <v>1790</v>
      </c>
      <c r="CP177" s="1490" t="s">
        <v>1790</v>
      </c>
      <c r="CQ177" s="1488" t="s">
        <v>1790</v>
      </c>
      <c r="CR177" s="1488" t="s">
        <v>1790</v>
      </c>
      <c r="CS177" s="1488" t="s">
        <v>1790</v>
      </c>
      <c r="CT177" s="1488" t="s">
        <v>1790</v>
      </c>
      <c r="CU177" s="1488" t="s">
        <v>1790</v>
      </c>
      <c r="CV177" s="1488" t="s">
        <v>1790</v>
      </c>
      <c r="CW177" s="1488" t="s">
        <v>1790</v>
      </c>
      <c r="CX177" s="1488" t="s">
        <v>1790</v>
      </c>
      <c r="CY177" s="1488" t="s">
        <v>1790</v>
      </c>
      <c r="CZ177" s="1488" t="s">
        <v>1790</v>
      </c>
      <c r="DA177" s="1488" t="s">
        <v>1790</v>
      </c>
      <c r="DB177" s="1488" t="s">
        <v>1790</v>
      </c>
      <c r="DC177" s="1488" t="s">
        <v>1790</v>
      </c>
      <c r="DD177" s="1488" t="s">
        <v>1790</v>
      </c>
      <c r="DE177" s="1488" t="s">
        <v>1790</v>
      </c>
      <c r="DF177" s="1488" t="s">
        <v>1790</v>
      </c>
      <c r="DG177" s="1488" t="s">
        <v>1790</v>
      </c>
      <c r="DH177" s="1488" t="s">
        <v>1790</v>
      </c>
      <c r="DI177" s="1488" t="s">
        <v>1790</v>
      </c>
      <c r="DJ177" s="1488" t="s">
        <v>1790</v>
      </c>
      <c r="DK177" s="1488" t="s">
        <v>1790</v>
      </c>
      <c r="DL177" s="1488" t="s">
        <v>1790</v>
      </c>
      <c r="DM177" s="1488" t="s">
        <v>1790</v>
      </c>
      <c r="DN177" s="1488" t="s">
        <v>1790</v>
      </c>
      <c r="DO177" s="1488" t="s">
        <v>1790</v>
      </c>
      <c r="DP177" s="1488" t="s">
        <v>1790</v>
      </c>
      <c r="DQ177" s="1488" t="s">
        <v>1790</v>
      </c>
      <c r="DR177" s="1488" t="s">
        <v>1790</v>
      </c>
      <c r="DS177" s="1488" t="s">
        <v>1790</v>
      </c>
      <c r="DT177" s="1233" t="s">
        <v>1790</v>
      </c>
      <c r="DU177" s="1233" t="s">
        <v>1790</v>
      </c>
      <c r="DV177" s="1233" t="s">
        <v>1790</v>
      </c>
      <c r="DW177" s="1233" t="s">
        <v>1790</v>
      </c>
      <c r="DX177" s="1233" t="s">
        <v>1790</v>
      </c>
      <c r="DY177" s="1233" t="s">
        <v>1790</v>
      </c>
    </row>
    <row r="178" spans="2:129" x14ac:dyDescent="0.25">
      <c r="B178" s="1740"/>
      <c r="C178" s="1485" t="s">
        <v>2093</v>
      </c>
      <c r="D178" s="1425" t="s">
        <v>2094</v>
      </c>
      <c r="E178" s="1267" t="s">
        <v>810</v>
      </c>
      <c r="F178" s="1424" t="s">
        <v>1790</v>
      </c>
      <c r="G178" s="1424" t="s">
        <v>1790</v>
      </c>
      <c r="H178" s="1425" t="s">
        <v>84</v>
      </c>
      <c r="I178" s="1460" t="s">
        <v>1790</v>
      </c>
      <c r="J178" s="1461" t="s">
        <v>1790</v>
      </c>
      <c r="K178" s="1461" t="s">
        <v>1790</v>
      </c>
      <c r="L178" s="1461" t="s">
        <v>1790</v>
      </c>
      <c r="M178" s="1461" t="s">
        <v>1790</v>
      </c>
      <c r="N178" s="1489" t="s">
        <v>1790</v>
      </c>
      <c r="O178" s="1489" t="s">
        <v>1790</v>
      </c>
      <c r="P178" s="1489" t="s">
        <v>1790</v>
      </c>
      <c r="Q178" s="1489" t="s">
        <v>1790</v>
      </c>
      <c r="R178" s="1489" t="s">
        <v>1790</v>
      </c>
      <c r="S178" s="1489" t="s">
        <v>1790</v>
      </c>
      <c r="T178" s="1489" t="s">
        <v>1790</v>
      </c>
      <c r="U178" s="1489" t="s">
        <v>1790</v>
      </c>
      <c r="V178" s="1489" t="s">
        <v>1790</v>
      </c>
      <c r="W178" s="1489" t="s">
        <v>1790</v>
      </c>
      <c r="X178" s="1489" t="s">
        <v>1790</v>
      </c>
      <c r="Y178" s="1489" t="s">
        <v>1790</v>
      </c>
      <c r="Z178" s="1489" t="s">
        <v>1790</v>
      </c>
      <c r="AA178" s="1489" t="s">
        <v>1790</v>
      </c>
      <c r="AB178" s="1489" t="s">
        <v>1790</v>
      </c>
      <c r="AC178" s="1489" t="s">
        <v>1790</v>
      </c>
      <c r="AD178" s="1489" t="s">
        <v>1790</v>
      </c>
      <c r="AE178" s="1489" t="s">
        <v>1790</v>
      </c>
      <c r="AF178" s="1489" t="s">
        <v>1790</v>
      </c>
      <c r="AG178" s="1489" t="s">
        <v>1790</v>
      </c>
      <c r="AH178" s="1489" t="s">
        <v>1790</v>
      </c>
      <c r="AI178" s="1489" t="s">
        <v>1790</v>
      </c>
      <c r="AJ178" s="1489" t="s">
        <v>1790</v>
      </c>
      <c r="AK178" s="1489" t="s">
        <v>1790</v>
      </c>
      <c r="AL178" s="1489" t="s">
        <v>1790</v>
      </c>
      <c r="AM178" s="1489" t="s">
        <v>1790</v>
      </c>
      <c r="AN178" s="1489" t="s">
        <v>1790</v>
      </c>
      <c r="AO178" s="1489" t="s">
        <v>1790</v>
      </c>
      <c r="AP178" s="1489" t="s">
        <v>1790</v>
      </c>
      <c r="AQ178" s="1489" t="s">
        <v>1790</v>
      </c>
      <c r="AR178" s="1489" t="s">
        <v>1790</v>
      </c>
      <c r="AS178" s="1489" t="s">
        <v>1790</v>
      </c>
      <c r="AT178" s="1489" t="s">
        <v>1790</v>
      </c>
      <c r="AU178" s="1489" t="s">
        <v>1790</v>
      </c>
      <c r="AV178" s="1489" t="s">
        <v>1790</v>
      </c>
      <c r="AW178" s="1489" t="s">
        <v>1790</v>
      </c>
      <c r="AX178" s="1489" t="s">
        <v>1790</v>
      </c>
      <c r="AY178" s="1489" t="s">
        <v>1790</v>
      </c>
      <c r="AZ178" s="1489" t="s">
        <v>1790</v>
      </c>
      <c r="BA178" s="1489" t="s">
        <v>1790</v>
      </c>
      <c r="BB178" s="1489" t="s">
        <v>1790</v>
      </c>
      <c r="BC178" s="1489" t="s">
        <v>1790</v>
      </c>
      <c r="BD178" s="1489" t="s">
        <v>1790</v>
      </c>
      <c r="BE178" s="1489" t="s">
        <v>1790</v>
      </c>
      <c r="BF178" s="1489" t="s">
        <v>1790</v>
      </c>
      <c r="BG178" s="1489" t="s">
        <v>1790</v>
      </c>
      <c r="BH178" s="1489" t="s">
        <v>1790</v>
      </c>
      <c r="BI178" s="1489" t="s">
        <v>1790</v>
      </c>
      <c r="BJ178" s="1489" t="s">
        <v>1790</v>
      </c>
      <c r="BK178" s="1489" t="s">
        <v>1790</v>
      </c>
      <c r="BL178" s="1489" t="s">
        <v>1790</v>
      </c>
      <c r="BM178" s="1489" t="s">
        <v>1790</v>
      </c>
      <c r="BN178" s="1489" t="s">
        <v>1790</v>
      </c>
      <c r="BO178" s="1489" t="s">
        <v>1790</v>
      </c>
      <c r="BP178" s="1489" t="s">
        <v>1790</v>
      </c>
      <c r="BQ178" s="1489" t="s">
        <v>1790</v>
      </c>
      <c r="BR178" s="1489" t="s">
        <v>1790</v>
      </c>
      <c r="BS178" s="1489" t="s">
        <v>1790</v>
      </c>
      <c r="BT178" s="1489" t="s">
        <v>1790</v>
      </c>
      <c r="BU178" s="1489" t="s">
        <v>1790</v>
      </c>
      <c r="BV178" s="1489" t="s">
        <v>1790</v>
      </c>
      <c r="BW178" s="1489" t="s">
        <v>1790</v>
      </c>
      <c r="BX178" s="1489" t="s">
        <v>1790</v>
      </c>
      <c r="BY178" s="1489" t="s">
        <v>1790</v>
      </c>
      <c r="BZ178" s="1489" t="s">
        <v>1790</v>
      </c>
      <c r="CA178" s="1489" t="s">
        <v>1790</v>
      </c>
      <c r="CB178" s="1489" t="s">
        <v>1790</v>
      </c>
      <c r="CC178" s="1489" t="s">
        <v>1790</v>
      </c>
      <c r="CD178" s="1489" t="s">
        <v>1790</v>
      </c>
      <c r="CE178" s="1489" t="s">
        <v>1790</v>
      </c>
      <c r="CF178" s="1489" t="s">
        <v>1790</v>
      </c>
      <c r="CG178" s="1489" t="s">
        <v>1790</v>
      </c>
      <c r="CH178" s="1489" t="s">
        <v>1790</v>
      </c>
      <c r="CI178" s="1489" t="s">
        <v>1790</v>
      </c>
      <c r="CJ178" s="1489" t="s">
        <v>1790</v>
      </c>
      <c r="CK178" s="1489" t="s">
        <v>1790</v>
      </c>
      <c r="CL178" s="1489" t="s">
        <v>1790</v>
      </c>
      <c r="CM178" s="1489" t="s">
        <v>1790</v>
      </c>
      <c r="CN178" s="1489" t="s">
        <v>1790</v>
      </c>
      <c r="CO178" s="1489" t="s">
        <v>1790</v>
      </c>
      <c r="CP178" s="1490" t="s">
        <v>1790</v>
      </c>
      <c r="CQ178" s="1488" t="s">
        <v>1790</v>
      </c>
      <c r="CR178" s="1488" t="s">
        <v>1790</v>
      </c>
      <c r="CS178" s="1488" t="s">
        <v>1790</v>
      </c>
      <c r="CT178" s="1488" t="s">
        <v>1790</v>
      </c>
      <c r="CU178" s="1488" t="s">
        <v>1790</v>
      </c>
      <c r="CV178" s="1488" t="s">
        <v>1790</v>
      </c>
      <c r="CW178" s="1488" t="s">
        <v>1790</v>
      </c>
      <c r="CX178" s="1488" t="s">
        <v>1790</v>
      </c>
      <c r="CY178" s="1488" t="s">
        <v>1790</v>
      </c>
      <c r="CZ178" s="1488" t="s">
        <v>1790</v>
      </c>
      <c r="DA178" s="1488" t="s">
        <v>1790</v>
      </c>
      <c r="DB178" s="1488" t="s">
        <v>1790</v>
      </c>
      <c r="DC178" s="1488" t="s">
        <v>1790</v>
      </c>
      <c r="DD178" s="1488" t="s">
        <v>1790</v>
      </c>
      <c r="DE178" s="1488" t="s">
        <v>1790</v>
      </c>
      <c r="DF178" s="1488" t="s">
        <v>1790</v>
      </c>
      <c r="DG178" s="1488" t="s">
        <v>1790</v>
      </c>
      <c r="DH178" s="1488" t="s">
        <v>1790</v>
      </c>
      <c r="DI178" s="1488" t="s">
        <v>1790</v>
      </c>
      <c r="DJ178" s="1488" t="s">
        <v>1790</v>
      </c>
      <c r="DK178" s="1488" t="s">
        <v>1790</v>
      </c>
      <c r="DL178" s="1488" t="s">
        <v>1790</v>
      </c>
      <c r="DM178" s="1488" t="s">
        <v>1790</v>
      </c>
      <c r="DN178" s="1488" t="s">
        <v>1790</v>
      </c>
      <c r="DO178" s="1488" t="s">
        <v>1790</v>
      </c>
      <c r="DP178" s="1488" t="s">
        <v>1790</v>
      </c>
      <c r="DQ178" s="1488" t="s">
        <v>1790</v>
      </c>
      <c r="DR178" s="1488" t="s">
        <v>1790</v>
      </c>
      <c r="DS178" s="1488" t="s">
        <v>1790</v>
      </c>
      <c r="DT178" s="1233" t="s">
        <v>1790</v>
      </c>
      <c r="DU178" s="1233" t="s">
        <v>1790</v>
      </c>
      <c r="DV178" s="1233" t="s">
        <v>1790</v>
      </c>
      <c r="DW178" s="1233" t="s">
        <v>1790</v>
      </c>
      <c r="DX178" s="1233" t="s">
        <v>1790</v>
      </c>
      <c r="DY178" s="1233" t="s">
        <v>1790</v>
      </c>
    </row>
    <row r="179" spans="2:129" x14ac:dyDescent="0.25">
      <c r="B179" s="1740"/>
      <c r="C179" s="1485" t="s">
        <v>2093</v>
      </c>
      <c r="D179" s="1425" t="s">
        <v>2094</v>
      </c>
      <c r="E179" s="1267" t="s">
        <v>807</v>
      </c>
      <c r="F179" s="1424" t="s">
        <v>1790</v>
      </c>
      <c r="G179" s="1424" t="s">
        <v>1790</v>
      </c>
      <c r="H179" s="1425" t="s">
        <v>84</v>
      </c>
      <c r="I179" s="1460" t="s">
        <v>1790</v>
      </c>
      <c r="J179" s="1461" t="s">
        <v>1790</v>
      </c>
      <c r="K179" s="1461" t="s">
        <v>1790</v>
      </c>
      <c r="L179" s="1461" t="s">
        <v>1790</v>
      </c>
      <c r="M179" s="1461" t="s">
        <v>1790</v>
      </c>
      <c r="N179" s="1489" t="s">
        <v>1790</v>
      </c>
      <c r="O179" s="1489" t="s">
        <v>1790</v>
      </c>
      <c r="P179" s="1489" t="s">
        <v>1790</v>
      </c>
      <c r="Q179" s="1489" t="s">
        <v>1790</v>
      </c>
      <c r="R179" s="1489" t="s">
        <v>1790</v>
      </c>
      <c r="S179" s="1489" t="s">
        <v>1790</v>
      </c>
      <c r="T179" s="1489" t="s">
        <v>1790</v>
      </c>
      <c r="U179" s="1489" t="s">
        <v>1790</v>
      </c>
      <c r="V179" s="1489" t="s">
        <v>1790</v>
      </c>
      <c r="W179" s="1489" t="s">
        <v>1790</v>
      </c>
      <c r="X179" s="1489" t="s">
        <v>1790</v>
      </c>
      <c r="Y179" s="1489" t="s">
        <v>1790</v>
      </c>
      <c r="Z179" s="1489" t="s">
        <v>1790</v>
      </c>
      <c r="AA179" s="1489" t="s">
        <v>1790</v>
      </c>
      <c r="AB179" s="1489" t="s">
        <v>1790</v>
      </c>
      <c r="AC179" s="1489" t="s">
        <v>1790</v>
      </c>
      <c r="AD179" s="1489" t="s">
        <v>1790</v>
      </c>
      <c r="AE179" s="1489" t="s">
        <v>1790</v>
      </c>
      <c r="AF179" s="1489" t="s">
        <v>1790</v>
      </c>
      <c r="AG179" s="1489" t="s">
        <v>1790</v>
      </c>
      <c r="AH179" s="1489" t="s">
        <v>1790</v>
      </c>
      <c r="AI179" s="1489" t="s">
        <v>1790</v>
      </c>
      <c r="AJ179" s="1489" t="s">
        <v>1790</v>
      </c>
      <c r="AK179" s="1489" t="s">
        <v>1790</v>
      </c>
      <c r="AL179" s="1489" t="s">
        <v>1790</v>
      </c>
      <c r="AM179" s="1489" t="s">
        <v>1790</v>
      </c>
      <c r="AN179" s="1489" t="s">
        <v>1790</v>
      </c>
      <c r="AO179" s="1489" t="s">
        <v>1790</v>
      </c>
      <c r="AP179" s="1489" t="s">
        <v>1790</v>
      </c>
      <c r="AQ179" s="1489" t="s">
        <v>1790</v>
      </c>
      <c r="AR179" s="1489" t="s">
        <v>1790</v>
      </c>
      <c r="AS179" s="1489" t="s">
        <v>1790</v>
      </c>
      <c r="AT179" s="1489" t="s">
        <v>1790</v>
      </c>
      <c r="AU179" s="1489" t="s">
        <v>1790</v>
      </c>
      <c r="AV179" s="1489" t="s">
        <v>1790</v>
      </c>
      <c r="AW179" s="1489" t="s">
        <v>1790</v>
      </c>
      <c r="AX179" s="1489" t="s">
        <v>1790</v>
      </c>
      <c r="AY179" s="1489" t="s">
        <v>1790</v>
      </c>
      <c r="AZ179" s="1489" t="s">
        <v>1790</v>
      </c>
      <c r="BA179" s="1489" t="s">
        <v>1790</v>
      </c>
      <c r="BB179" s="1489" t="s">
        <v>1790</v>
      </c>
      <c r="BC179" s="1489" t="s">
        <v>1790</v>
      </c>
      <c r="BD179" s="1489" t="s">
        <v>1790</v>
      </c>
      <c r="BE179" s="1489" t="s">
        <v>1790</v>
      </c>
      <c r="BF179" s="1489" t="s">
        <v>1790</v>
      </c>
      <c r="BG179" s="1489" t="s">
        <v>1790</v>
      </c>
      <c r="BH179" s="1489" t="s">
        <v>1790</v>
      </c>
      <c r="BI179" s="1489" t="s">
        <v>1790</v>
      </c>
      <c r="BJ179" s="1489" t="s">
        <v>1790</v>
      </c>
      <c r="BK179" s="1489" t="s">
        <v>1790</v>
      </c>
      <c r="BL179" s="1489" t="s">
        <v>1790</v>
      </c>
      <c r="BM179" s="1489" t="s">
        <v>1790</v>
      </c>
      <c r="BN179" s="1489" t="s">
        <v>1790</v>
      </c>
      <c r="BO179" s="1489" t="s">
        <v>1790</v>
      </c>
      <c r="BP179" s="1489" t="s">
        <v>1790</v>
      </c>
      <c r="BQ179" s="1489" t="s">
        <v>1790</v>
      </c>
      <c r="BR179" s="1489" t="s">
        <v>1790</v>
      </c>
      <c r="BS179" s="1489" t="s">
        <v>1790</v>
      </c>
      <c r="BT179" s="1489" t="s">
        <v>1790</v>
      </c>
      <c r="BU179" s="1489" t="s">
        <v>1790</v>
      </c>
      <c r="BV179" s="1489" t="s">
        <v>1790</v>
      </c>
      <c r="BW179" s="1489" t="s">
        <v>1790</v>
      </c>
      <c r="BX179" s="1489" t="s">
        <v>1790</v>
      </c>
      <c r="BY179" s="1489" t="s">
        <v>1790</v>
      </c>
      <c r="BZ179" s="1489" t="s">
        <v>1790</v>
      </c>
      <c r="CA179" s="1489" t="s">
        <v>1790</v>
      </c>
      <c r="CB179" s="1489" t="s">
        <v>1790</v>
      </c>
      <c r="CC179" s="1489" t="s">
        <v>1790</v>
      </c>
      <c r="CD179" s="1489" t="s">
        <v>1790</v>
      </c>
      <c r="CE179" s="1489" t="s">
        <v>1790</v>
      </c>
      <c r="CF179" s="1489" t="s">
        <v>1790</v>
      </c>
      <c r="CG179" s="1489" t="s">
        <v>1790</v>
      </c>
      <c r="CH179" s="1489" t="s">
        <v>1790</v>
      </c>
      <c r="CI179" s="1489" t="s">
        <v>1790</v>
      </c>
      <c r="CJ179" s="1489" t="s">
        <v>1790</v>
      </c>
      <c r="CK179" s="1489" t="s">
        <v>1790</v>
      </c>
      <c r="CL179" s="1489" t="s">
        <v>1790</v>
      </c>
      <c r="CM179" s="1489" t="s">
        <v>1790</v>
      </c>
      <c r="CN179" s="1489" t="s">
        <v>1790</v>
      </c>
      <c r="CO179" s="1489" t="s">
        <v>1790</v>
      </c>
      <c r="CP179" s="1490" t="s">
        <v>1790</v>
      </c>
      <c r="CQ179" s="1488" t="s">
        <v>1790</v>
      </c>
      <c r="CR179" s="1488" t="s">
        <v>1790</v>
      </c>
      <c r="CS179" s="1488" t="s">
        <v>1790</v>
      </c>
      <c r="CT179" s="1488" t="s">
        <v>1790</v>
      </c>
      <c r="CU179" s="1488" t="s">
        <v>1790</v>
      </c>
      <c r="CV179" s="1488" t="s">
        <v>1790</v>
      </c>
      <c r="CW179" s="1488" t="s">
        <v>1790</v>
      </c>
      <c r="CX179" s="1488" t="s">
        <v>1790</v>
      </c>
      <c r="CY179" s="1488" t="s">
        <v>1790</v>
      </c>
      <c r="CZ179" s="1488" t="s">
        <v>1790</v>
      </c>
      <c r="DA179" s="1488" t="s">
        <v>1790</v>
      </c>
      <c r="DB179" s="1488" t="s">
        <v>1790</v>
      </c>
      <c r="DC179" s="1488" t="s">
        <v>1790</v>
      </c>
      <c r="DD179" s="1488" t="s">
        <v>1790</v>
      </c>
      <c r="DE179" s="1488" t="s">
        <v>1790</v>
      </c>
      <c r="DF179" s="1488" t="s">
        <v>1790</v>
      </c>
      <c r="DG179" s="1488" t="s">
        <v>1790</v>
      </c>
      <c r="DH179" s="1488" t="s">
        <v>1790</v>
      </c>
      <c r="DI179" s="1488" t="s">
        <v>1790</v>
      </c>
      <c r="DJ179" s="1488" t="s">
        <v>1790</v>
      </c>
      <c r="DK179" s="1488" t="s">
        <v>1790</v>
      </c>
      <c r="DL179" s="1488" t="s">
        <v>1790</v>
      </c>
      <c r="DM179" s="1488" t="s">
        <v>1790</v>
      </c>
      <c r="DN179" s="1488" t="s">
        <v>1790</v>
      </c>
      <c r="DO179" s="1488" t="s">
        <v>1790</v>
      </c>
      <c r="DP179" s="1488" t="s">
        <v>1790</v>
      </c>
      <c r="DQ179" s="1488" t="s">
        <v>1790</v>
      </c>
      <c r="DR179" s="1488" t="s">
        <v>1790</v>
      </c>
      <c r="DS179" s="1488" t="s">
        <v>1790</v>
      </c>
      <c r="DT179" s="1233" t="s">
        <v>1790</v>
      </c>
      <c r="DU179" s="1233" t="s">
        <v>1790</v>
      </c>
      <c r="DV179" s="1233" t="s">
        <v>1790</v>
      </c>
      <c r="DW179" s="1233" t="s">
        <v>1790</v>
      </c>
      <c r="DX179" s="1233" t="s">
        <v>1790</v>
      </c>
      <c r="DY179" s="1233" t="s">
        <v>1790</v>
      </c>
    </row>
    <row r="180" spans="2:129" x14ac:dyDescent="0.25">
      <c r="B180" s="1740"/>
      <c r="C180" s="1485" t="s">
        <v>2093</v>
      </c>
      <c r="D180" s="1425" t="s">
        <v>2094</v>
      </c>
      <c r="E180" s="1267" t="s">
        <v>808</v>
      </c>
      <c r="F180" s="1424" t="s">
        <v>1790</v>
      </c>
      <c r="G180" s="1424" t="s">
        <v>1790</v>
      </c>
      <c r="H180" s="1425" t="s">
        <v>84</v>
      </c>
      <c r="I180" s="1460" t="s">
        <v>1790</v>
      </c>
      <c r="J180" s="1461" t="s">
        <v>1790</v>
      </c>
      <c r="K180" s="1461" t="s">
        <v>1790</v>
      </c>
      <c r="L180" s="1461" t="s">
        <v>1790</v>
      </c>
      <c r="M180" s="1461" t="s">
        <v>1790</v>
      </c>
      <c r="N180" s="1489" t="s">
        <v>1790</v>
      </c>
      <c r="O180" s="1489" t="s">
        <v>1790</v>
      </c>
      <c r="P180" s="1489" t="s">
        <v>1790</v>
      </c>
      <c r="Q180" s="1489" t="s">
        <v>1790</v>
      </c>
      <c r="R180" s="1489" t="s">
        <v>1790</v>
      </c>
      <c r="S180" s="1489" t="s">
        <v>1790</v>
      </c>
      <c r="T180" s="1489" t="s">
        <v>1790</v>
      </c>
      <c r="U180" s="1489" t="s">
        <v>1790</v>
      </c>
      <c r="V180" s="1489" t="s">
        <v>1790</v>
      </c>
      <c r="W180" s="1489" t="s">
        <v>1790</v>
      </c>
      <c r="X180" s="1489" t="s">
        <v>1790</v>
      </c>
      <c r="Y180" s="1489" t="s">
        <v>1790</v>
      </c>
      <c r="Z180" s="1489" t="s">
        <v>1790</v>
      </c>
      <c r="AA180" s="1489" t="s">
        <v>1790</v>
      </c>
      <c r="AB180" s="1489" t="s">
        <v>1790</v>
      </c>
      <c r="AC180" s="1489" t="s">
        <v>1790</v>
      </c>
      <c r="AD180" s="1489" t="s">
        <v>1790</v>
      </c>
      <c r="AE180" s="1489" t="s">
        <v>1790</v>
      </c>
      <c r="AF180" s="1489" t="s">
        <v>1790</v>
      </c>
      <c r="AG180" s="1489" t="s">
        <v>1790</v>
      </c>
      <c r="AH180" s="1489" t="s">
        <v>1790</v>
      </c>
      <c r="AI180" s="1489" t="s">
        <v>1790</v>
      </c>
      <c r="AJ180" s="1489" t="s">
        <v>1790</v>
      </c>
      <c r="AK180" s="1489" t="s">
        <v>1790</v>
      </c>
      <c r="AL180" s="1489" t="s">
        <v>1790</v>
      </c>
      <c r="AM180" s="1489" t="s">
        <v>1790</v>
      </c>
      <c r="AN180" s="1489" t="s">
        <v>1790</v>
      </c>
      <c r="AO180" s="1489" t="s">
        <v>1790</v>
      </c>
      <c r="AP180" s="1489" t="s">
        <v>1790</v>
      </c>
      <c r="AQ180" s="1489" t="s">
        <v>1790</v>
      </c>
      <c r="AR180" s="1489" t="s">
        <v>1790</v>
      </c>
      <c r="AS180" s="1489" t="s">
        <v>1790</v>
      </c>
      <c r="AT180" s="1489" t="s">
        <v>1790</v>
      </c>
      <c r="AU180" s="1489" t="s">
        <v>1790</v>
      </c>
      <c r="AV180" s="1489" t="s">
        <v>1790</v>
      </c>
      <c r="AW180" s="1489" t="s">
        <v>1790</v>
      </c>
      <c r="AX180" s="1489" t="s">
        <v>1790</v>
      </c>
      <c r="AY180" s="1489" t="s">
        <v>1790</v>
      </c>
      <c r="AZ180" s="1489" t="s">
        <v>1790</v>
      </c>
      <c r="BA180" s="1489" t="s">
        <v>1790</v>
      </c>
      <c r="BB180" s="1489" t="s">
        <v>1790</v>
      </c>
      <c r="BC180" s="1489" t="s">
        <v>1790</v>
      </c>
      <c r="BD180" s="1489" t="s">
        <v>1790</v>
      </c>
      <c r="BE180" s="1489" t="s">
        <v>1790</v>
      </c>
      <c r="BF180" s="1489" t="s">
        <v>1790</v>
      </c>
      <c r="BG180" s="1489" t="s">
        <v>1790</v>
      </c>
      <c r="BH180" s="1489" t="s">
        <v>1790</v>
      </c>
      <c r="BI180" s="1489" t="s">
        <v>1790</v>
      </c>
      <c r="BJ180" s="1489" t="s">
        <v>1790</v>
      </c>
      <c r="BK180" s="1489" t="s">
        <v>1790</v>
      </c>
      <c r="BL180" s="1489" t="s">
        <v>1790</v>
      </c>
      <c r="BM180" s="1489" t="s">
        <v>1790</v>
      </c>
      <c r="BN180" s="1489" t="s">
        <v>1790</v>
      </c>
      <c r="BO180" s="1489" t="s">
        <v>1790</v>
      </c>
      <c r="BP180" s="1489" t="s">
        <v>1790</v>
      </c>
      <c r="BQ180" s="1489" t="s">
        <v>1790</v>
      </c>
      <c r="BR180" s="1489" t="s">
        <v>1790</v>
      </c>
      <c r="BS180" s="1489" t="s">
        <v>1790</v>
      </c>
      <c r="BT180" s="1489" t="s">
        <v>1790</v>
      </c>
      <c r="BU180" s="1489" t="s">
        <v>1790</v>
      </c>
      <c r="BV180" s="1489" t="s">
        <v>1790</v>
      </c>
      <c r="BW180" s="1489" t="s">
        <v>1790</v>
      </c>
      <c r="BX180" s="1489" t="s">
        <v>1790</v>
      </c>
      <c r="BY180" s="1489" t="s">
        <v>1790</v>
      </c>
      <c r="BZ180" s="1489" t="s">
        <v>1790</v>
      </c>
      <c r="CA180" s="1489" t="s">
        <v>1790</v>
      </c>
      <c r="CB180" s="1489" t="s">
        <v>1790</v>
      </c>
      <c r="CC180" s="1489" t="s">
        <v>1790</v>
      </c>
      <c r="CD180" s="1489" t="s">
        <v>1790</v>
      </c>
      <c r="CE180" s="1489" t="s">
        <v>1790</v>
      </c>
      <c r="CF180" s="1489" t="s">
        <v>1790</v>
      </c>
      <c r="CG180" s="1489" t="s">
        <v>1790</v>
      </c>
      <c r="CH180" s="1489" t="s">
        <v>1790</v>
      </c>
      <c r="CI180" s="1489" t="s">
        <v>1790</v>
      </c>
      <c r="CJ180" s="1489" t="s">
        <v>1790</v>
      </c>
      <c r="CK180" s="1489" t="s">
        <v>1790</v>
      </c>
      <c r="CL180" s="1489" t="s">
        <v>1790</v>
      </c>
      <c r="CM180" s="1489" t="s">
        <v>1790</v>
      </c>
      <c r="CN180" s="1489" t="s">
        <v>1790</v>
      </c>
      <c r="CO180" s="1489" t="s">
        <v>1790</v>
      </c>
      <c r="CP180" s="1490" t="s">
        <v>1790</v>
      </c>
      <c r="CQ180" s="1488" t="s">
        <v>1790</v>
      </c>
      <c r="CR180" s="1488" t="s">
        <v>1790</v>
      </c>
      <c r="CS180" s="1488" t="s">
        <v>1790</v>
      </c>
      <c r="CT180" s="1488" t="s">
        <v>1790</v>
      </c>
      <c r="CU180" s="1488" t="s">
        <v>1790</v>
      </c>
      <c r="CV180" s="1488" t="s">
        <v>1790</v>
      </c>
      <c r="CW180" s="1488" t="s">
        <v>1790</v>
      </c>
      <c r="CX180" s="1488" t="s">
        <v>1790</v>
      </c>
      <c r="CY180" s="1488" t="s">
        <v>1790</v>
      </c>
      <c r="CZ180" s="1488" t="s">
        <v>1790</v>
      </c>
      <c r="DA180" s="1488" t="s">
        <v>1790</v>
      </c>
      <c r="DB180" s="1488" t="s">
        <v>1790</v>
      </c>
      <c r="DC180" s="1488" t="s">
        <v>1790</v>
      </c>
      <c r="DD180" s="1488" t="s">
        <v>1790</v>
      </c>
      <c r="DE180" s="1488" t="s">
        <v>1790</v>
      </c>
      <c r="DF180" s="1488" t="s">
        <v>1790</v>
      </c>
      <c r="DG180" s="1488" t="s">
        <v>1790</v>
      </c>
      <c r="DH180" s="1488" t="s">
        <v>1790</v>
      </c>
      <c r="DI180" s="1488" t="s">
        <v>1790</v>
      </c>
      <c r="DJ180" s="1488" t="s">
        <v>1790</v>
      </c>
      <c r="DK180" s="1488" t="s">
        <v>1790</v>
      </c>
      <c r="DL180" s="1488" t="s">
        <v>1790</v>
      </c>
      <c r="DM180" s="1488" t="s">
        <v>1790</v>
      </c>
      <c r="DN180" s="1488" t="s">
        <v>1790</v>
      </c>
      <c r="DO180" s="1488" t="s">
        <v>1790</v>
      </c>
      <c r="DP180" s="1488" t="s">
        <v>1790</v>
      </c>
      <c r="DQ180" s="1488" t="s">
        <v>1790</v>
      </c>
      <c r="DR180" s="1488" t="s">
        <v>1790</v>
      </c>
      <c r="DS180" s="1488" t="s">
        <v>1790</v>
      </c>
      <c r="DT180" s="1233" t="s">
        <v>1790</v>
      </c>
      <c r="DU180" s="1233" t="s">
        <v>1790</v>
      </c>
      <c r="DV180" s="1233" t="s">
        <v>1790</v>
      </c>
      <c r="DW180" s="1233" t="s">
        <v>1790</v>
      </c>
      <c r="DX180" s="1233" t="s">
        <v>1790</v>
      </c>
      <c r="DY180" s="1233" t="s">
        <v>1790</v>
      </c>
    </row>
    <row r="181" spans="2:129" x14ac:dyDescent="0.25">
      <c r="B181" s="1740"/>
      <c r="C181" s="1485" t="s">
        <v>2093</v>
      </c>
      <c r="D181" s="1425" t="s">
        <v>2094</v>
      </c>
      <c r="E181" s="1267" t="s">
        <v>826</v>
      </c>
      <c r="F181" s="1424" t="s">
        <v>1790</v>
      </c>
      <c r="G181" s="1424" t="s">
        <v>1790</v>
      </c>
      <c r="H181" s="1425" t="s">
        <v>84</v>
      </c>
      <c r="I181" s="1460" t="s">
        <v>1790</v>
      </c>
      <c r="J181" s="1461" t="s">
        <v>1790</v>
      </c>
      <c r="K181" s="1461" t="s">
        <v>1790</v>
      </c>
      <c r="L181" s="1461" t="s">
        <v>1790</v>
      </c>
      <c r="M181" s="1461" t="s">
        <v>1790</v>
      </c>
      <c r="N181" s="1489" t="s">
        <v>1790</v>
      </c>
      <c r="O181" s="1489">
        <v>3.5000000000000003E-2</v>
      </c>
      <c r="P181" s="1489">
        <v>3.5000000000000003E-2</v>
      </c>
      <c r="Q181" s="1489">
        <v>3.5000000000000003E-2</v>
      </c>
      <c r="R181" s="1489">
        <v>3.5000000000000003E-2</v>
      </c>
      <c r="S181" s="1489">
        <v>3.5000000000000003E-2</v>
      </c>
      <c r="T181" s="1489">
        <v>3.5000000000000003E-2</v>
      </c>
      <c r="U181" s="1489">
        <v>3.5000000000000003E-2</v>
      </c>
      <c r="V181" s="1489">
        <v>3.5000000000000003E-2</v>
      </c>
      <c r="W181" s="1489">
        <v>3.5000000000000003E-2</v>
      </c>
      <c r="X181" s="1489">
        <v>3.5000000000000003E-2</v>
      </c>
      <c r="Y181" s="1489">
        <v>3.5000000000000003E-2</v>
      </c>
      <c r="Z181" s="1489">
        <v>3.5000000000000003E-2</v>
      </c>
      <c r="AA181" s="1489">
        <v>3.5000000000000003E-2</v>
      </c>
      <c r="AB181" s="1489">
        <v>3.5000000000000003E-2</v>
      </c>
      <c r="AC181" s="1489">
        <v>3.5000000000000003E-2</v>
      </c>
      <c r="AD181" s="1489">
        <v>3.5000000000000003E-2</v>
      </c>
      <c r="AE181" s="1489">
        <v>3.5000000000000003E-2</v>
      </c>
      <c r="AF181" s="1489">
        <v>3.5000000000000003E-2</v>
      </c>
      <c r="AG181" s="1489">
        <v>3.5000000000000003E-2</v>
      </c>
      <c r="AH181" s="1489">
        <v>3.5000000000000003E-2</v>
      </c>
      <c r="AI181" s="1489">
        <v>3.5000000000000003E-2</v>
      </c>
      <c r="AJ181" s="1489">
        <v>3.5000000000000003E-2</v>
      </c>
      <c r="AK181" s="1489">
        <v>3.5000000000000003E-2</v>
      </c>
      <c r="AL181" s="1489">
        <v>3.5000000000000003E-2</v>
      </c>
      <c r="AM181" s="1489">
        <v>3.5000000000000003E-2</v>
      </c>
      <c r="AN181" s="1489">
        <v>3.5000000000000003E-2</v>
      </c>
      <c r="AO181" s="1489">
        <v>3.5000000000000003E-2</v>
      </c>
      <c r="AP181" s="1489">
        <v>3.5000000000000003E-2</v>
      </c>
      <c r="AQ181" s="1489">
        <v>3.5000000000000003E-2</v>
      </c>
      <c r="AR181" s="1489">
        <v>3.5000000000000003E-2</v>
      </c>
      <c r="AS181" s="1489">
        <v>0.03</v>
      </c>
      <c r="AT181" s="1489">
        <v>0.03</v>
      </c>
      <c r="AU181" s="1489">
        <v>0.03</v>
      </c>
      <c r="AV181" s="1489">
        <v>0.03</v>
      </c>
      <c r="AW181" s="1489">
        <v>0.03</v>
      </c>
      <c r="AX181" s="1489">
        <v>0.03</v>
      </c>
      <c r="AY181" s="1489">
        <v>0.03</v>
      </c>
      <c r="AZ181" s="1489">
        <v>0.03</v>
      </c>
      <c r="BA181" s="1489">
        <v>0.03</v>
      </c>
      <c r="BB181" s="1489">
        <v>0.03</v>
      </c>
      <c r="BC181" s="1489">
        <v>0.03</v>
      </c>
      <c r="BD181" s="1489">
        <v>0.03</v>
      </c>
      <c r="BE181" s="1489">
        <v>0.03</v>
      </c>
      <c r="BF181" s="1489">
        <v>0.03</v>
      </c>
      <c r="BG181" s="1489">
        <v>0.03</v>
      </c>
      <c r="BH181" s="1489">
        <v>0.03</v>
      </c>
      <c r="BI181" s="1489">
        <v>0.03</v>
      </c>
      <c r="BJ181" s="1489">
        <v>0.03</v>
      </c>
      <c r="BK181" s="1489">
        <v>0.03</v>
      </c>
      <c r="BL181" s="1489">
        <v>0.03</v>
      </c>
      <c r="BM181" s="1489">
        <v>0.03</v>
      </c>
      <c r="BN181" s="1489">
        <v>0.03</v>
      </c>
      <c r="BO181" s="1489">
        <v>0.03</v>
      </c>
      <c r="BP181" s="1489">
        <v>0.03</v>
      </c>
      <c r="BQ181" s="1489">
        <v>0.03</v>
      </c>
      <c r="BR181" s="1489">
        <v>0.03</v>
      </c>
      <c r="BS181" s="1489">
        <v>0.03</v>
      </c>
      <c r="BT181" s="1489">
        <v>0.03</v>
      </c>
      <c r="BU181" s="1489">
        <v>0.03</v>
      </c>
      <c r="BV181" s="1489">
        <v>0.03</v>
      </c>
      <c r="BW181" s="1489">
        <v>0.03</v>
      </c>
      <c r="BX181" s="1489">
        <v>0.03</v>
      </c>
      <c r="BY181" s="1489">
        <v>0.03</v>
      </c>
      <c r="BZ181" s="1489">
        <v>0.03</v>
      </c>
      <c r="CA181" s="1489">
        <v>0.03</v>
      </c>
      <c r="CB181" s="1489">
        <v>0.03</v>
      </c>
      <c r="CC181" s="1489">
        <v>0.03</v>
      </c>
      <c r="CD181" s="1489">
        <v>0.03</v>
      </c>
      <c r="CE181" s="1489">
        <v>0.03</v>
      </c>
      <c r="CF181" s="1489">
        <v>0.03</v>
      </c>
      <c r="CG181" s="1489">
        <v>0.03</v>
      </c>
      <c r="CH181" s="1489">
        <v>0.03</v>
      </c>
      <c r="CI181" s="1489">
        <v>0.03</v>
      </c>
      <c r="CJ181" s="1489">
        <v>0.03</v>
      </c>
      <c r="CK181" s="1489">
        <v>0.03</v>
      </c>
      <c r="CL181" s="1489">
        <v>2.5000000000000001E-2</v>
      </c>
      <c r="CM181" s="1489">
        <v>2.5000000000000001E-2</v>
      </c>
      <c r="CN181" s="1489">
        <v>2.5000000000000001E-2</v>
      </c>
      <c r="CO181" s="1489">
        <v>2.5000000000000001E-2</v>
      </c>
      <c r="CP181" s="1490">
        <v>2.5000000000000001E-2</v>
      </c>
      <c r="CQ181" s="1488" t="s">
        <v>1790</v>
      </c>
      <c r="CR181" s="1488" t="s">
        <v>1790</v>
      </c>
      <c r="CS181" s="1488" t="s">
        <v>1790</v>
      </c>
      <c r="CT181" s="1488" t="s">
        <v>1790</v>
      </c>
      <c r="CU181" s="1488" t="s">
        <v>1790</v>
      </c>
      <c r="CV181" s="1488" t="s">
        <v>1790</v>
      </c>
      <c r="CW181" s="1488" t="s">
        <v>1790</v>
      </c>
      <c r="CX181" s="1488" t="s">
        <v>1790</v>
      </c>
      <c r="CY181" s="1488" t="s">
        <v>1790</v>
      </c>
      <c r="CZ181" s="1488" t="s">
        <v>1790</v>
      </c>
      <c r="DA181" s="1488" t="s">
        <v>1790</v>
      </c>
      <c r="DB181" s="1488" t="s">
        <v>1790</v>
      </c>
      <c r="DC181" s="1488" t="s">
        <v>1790</v>
      </c>
      <c r="DD181" s="1488" t="s">
        <v>1790</v>
      </c>
      <c r="DE181" s="1488" t="s">
        <v>1790</v>
      </c>
      <c r="DF181" s="1488" t="s">
        <v>1790</v>
      </c>
      <c r="DG181" s="1488" t="s">
        <v>1790</v>
      </c>
      <c r="DH181" s="1488" t="s">
        <v>1790</v>
      </c>
      <c r="DI181" s="1488" t="s">
        <v>1790</v>
      </c>
      <c r="DJ181" s="1488" t="s">
        <v>1790</v>
      </c>
      <c r="DK181" s="1488" t="s">
        <v>1790</v>
      </c>
      <c r="DL181" s="1488" t="s">
        <v>1790</v>
      </c>
      <c r="DM181" s="1488" t="s">
        <v>1790</v>
      </c>
      <c r="DN181" s="1488" t="s">
        <v>1790</v>
      </c>
      <c r="DO181" s="1488" t="s">
        <v>1790</v>
      </c>
      <c r="DP181" s="1488" t="s">
        <v>1790</v>
      </c>
      <c r="DQ181" s="1488" t="s">
        <v>1790</v>
      </c>
      <c r="DR181" s="1488" t="s">
        <v>1790</v>
      </c>
      <c r="DS181" s="1488" t="s">
        <v>1790</v>
      </c>
      <c r="DT181" s="1233" t="s">
        <v>1790</v>
      </c>
      <c r="DU181" s="1233" t="s">
        <v>1790</v>
      </c>
      <c r="DV181" s="1233" t="s">
        <v>1790</v>
      </c>
      <c r="DW181" s="1233" t="s">
        <v>1790</v>
      </c>
      <c r="DX181" s="1233" t="s">
        <v>1790</v>
      </c>
      <c r="DY181" s="1233" t="s">
        <v>1790</v>
      </c>
    </row>
    <row r="182" spans="2:129" x14ac:dyDescent="0.25">
      <c r="B182" s="1740"/>
      <c r="C182" s="1485" t="s">
        <v>2093</v>
      </c>
      <c r="D182" s="1425" t="s">
        <v>2094</v>
      </c>
      <c r="E182" s="1267" t="s">
        <v>809</v>
      </c>
      <c r="F182" s="1424" t="s">
        <v>1790</v>
      </c>
      <c r="G182" s="1424" t="s">
        <v>1790</v>
      </c>
      <c r="H182" s="1425" t="s">
        <v>84</v>
      </c>
      <c r="I182" s="1460" t="s">
        <v>1790</v>
      </c>
      <c r="J182" s="1461" t="s">
        <v>1790</v>
      </c>
      <c r="K182" s="1461" t="s">
        <v>1790</v>
      </c>
      <c r="L182" s="1461" t="s">
        <v>1790</v>
      </c>
      <c r="M182" s="1461" t="s">
        <v>1790</v>
      </c>
      <c r="N182" s="1489" t="s">
        <v>1790</v>
      </c>
      <c r="O182" s="1489">
        <v>0.96618357487922713</v>
      </c>
      <c r="P182" s="1489">
        <v>0.93351070036640305</v>
      </c>
      <c r="Q182" s="1489">
        <v>0.90194270566802237</v>
      </c>
      <c r="R182" s="1489">
        <v>0.87144222769857238</v>
      </c>
      <c r="S182" s="1489">
        <v>0.84197316685852408</v>
      </c>
      <c r="T182" s="1489">
        <v>0.81350064430775282</v>
      </c>
      <c r="U182" s="1489">
        <v>0.78599096068381924</v>
      </c>
      <c r="V182" s="1489">
        <v>0.75941155621625056</v>
      </c>
      <c r="W182" s="1489">
        <v>0.73373097218961414</v>
      </c>
      <c r="X182" s="1489">
        <v>0.70891881370977217</v>
      </c>
      <c r="Y182" s="1489">
        <v>0.68494571372924851</v>
      </c>
      <c r="Z182" s="1489">
        <v>0.66178329828912907</v>
      </c>
      <c r="AA182" s="1489">
        <v>0.63940415293635666</v>
      </c>
      <c r="AB182" s="1489">
        <v>0.61778179027667313</v>
      </c>
      <c r="AC182" s="1489">
        <v>0.59689061862480497</v>
      </c>
      <c r="AD182" s="1489">
        <v>0.57670591171478747</v>
      </c>
      <c r="AE182" s="1489">
        <v>0.55720377943457733</v>
      </c>
      <c r="AF182" s="1489">
        <v>0.53836113955031628</v>
      </c>
      <c r="AG182" s="1489">
        <v>0.520155690386779</v>
      </c>
      <c r="AH182" s="1489">
        <v>0.50256588443167061</v>
      </c>
      <c r="AI182" s="1489">
        <v>0.48557090283253201</v>
      </c>
      <c r="AJ182" s="1489">
        <v>0.46915063075606961</v>
      </c>
      <c r="AK182" s="1489">
        <v>0.45328563358074364</v>
      </c>
      <c r="AL182" s="1489">
        <v>0.43795713389443836</v>
      </c>
      <c r="AM182" s="1489">
        <v>0.42314698926998878</v>
      </c>
      <c r="AN182" s="1489">
        <v>0.40883767079225974</v>
      </c>
      <c r="AO182" s="1489">
        <v>0.39501224231136212</v>
      </c>
      <c r="AP182" s="1489">
        <v>0.38165434039745133</v>
      </c>
      <c r="AQ182" s="1489">
        <v>0.36874815497338298</v>
      </c>
      <c r="AR182" s="1489">
        <v>0.35627841060230242</v>
      </c>
      <c r="AS182" s="1489">
        <v>0.3459013695167984</v>
      </c>
      <c r="AT182" s="1489">
        <v>0.33582657234640623</v>
      </c>
      <c r="AU182" s="1489">
        <v>0.32604521587029728</v>
      </c>
      <c r="AV182" s="1489">
        <v>0.31654875327213333</v>
      </c>
      <c r="AW182" s="1489">
        <v>0.30732888667197411</v>
      </c>
      <c r="AX182" s="1489">
        <v>0.29837755987570302</v>
      </c>
      <c r="AY182" s="1489">
        <v>0.28968695133563405</v>
      </c>
      <c r="AZ182" s="1489">
        <v>0.28124946731614947</v>
      </c>
      <c r="BA182" s="1489">
        <v>0.27305773525839755</v>
      </c>
      <c r="BB182" s="1489">
        <v>0.26510459733825009</v>
      </c>
      <c r="BC182" s="1489">
        <v>0.25738310421189325</v>
      </c>
      <c r="BD182" s="1489">
        <v>0.24988650894358566</v>
      </c>
      <c r="BE182" s="1489">
        <v>0.24260826111027742</v>
      </c>
      <c r="BF182" s="1489">
        <v>0.23554200107793916</v>
      </c>
      <c r="BG182" s="1489">
        <v>0.22868155444460117</v>
      </c>
      <c r="BH182" s="1489">
        <v>0.22202092664524387</v>
      </c>
      <c r="BI182" s="1489">
        <v>0.215554297713829</v>
      </c>
      <c r="BJ182" s="1489">
        <v>0.20927601719789227</v>
      </c>
      <c r="BK182" s="1489">
        <v>0.20318059922125464</v>
      </c>
      <c r="BL182" s="1489">
        <v>0.19726271769053846</v>
      </c>
      <c r="BM182" s="1489">
        <v>0.19151720164129948</v>
      </c>
      <c r="BN182" s="1489">
        <v>0.18593903071970824</v>
      </c>
      <c r="BO182" s="1489">
        <v>0.18052333079583327</v>
      </c>
      <c r="BP182" s="1489">
        <v>0.17526536970469248</v>
      </c>
      <c r="BQ182" s="1489">
        <v>0.17016055311135189</v>
      </c>
      <c r="BR182" s="1489">
        <v>0.16520442049645817</v>
      </c>
      <c r="BS182" s="1489">
        <v>0.16039264125869726</v>
      </c>
      <c r="BT182" s="1489">
        <v>0.15572101093077401</v>
      </c>
      <c r="BU182" s="1489">
        <v>0.15118544750560586</v>
      </c>
      <c r="BV182" s="1489">
        <v>0.14678198786952024</v>
      </c>
      <c r="BW182" s="1489">
        <v>0.14250678433934003</v>
      </c>
      <c r="BX182" s="1489">
        <v>0.13835610130033013</v>
      </c>
      <c r="BY182" s="1489">
        <v>0.13432631194206807</v>
      </c>
      <c r="BZ182" s="1489">
        <v>0.13041389508938647</v>
      </c>
      <c r="CA182" s="1489">
        <v>0.12661543212561796</v>
      </c>
      <c r="CB182" s="1489">
        <v>0.12292760400545433</v>
      </c>
      <c r="CC182" s="1489">
        <v>0.11934718835481004</v>
      </c>
      <c r="CD182" s="1489">
        <v>0.11587105665515537</v>
      </c>
      <c r="CE182" s="1489">
        <v>0.11249617150985959</v>
      </c>
      <c r="CF182" s="1489">
        <v>0.10921958399015494</v>
      </c>
      <c r="CG182" s="1489">
        <v>0.10603843105840287</v>
      </c>
      <c r="CH182" s="1489">
        <v>0.10294993306641054</v>
      </c>
      <c r="CI182" s="1489">
        <v>9.9951391326612168E-2</v>
      </c>
      <c r="CJ182" s="1489">
        <v>9.7040185753992411E-2</v>
      </c>
      <c r="CK182" s="1489">
        <v>9.4213772576691654E-2</v>
      </c>
      <c r="CL182" s="1489">
        <v>9.1915875684577236E-2</v>
      </c>
      <c r="CM182" s="1489">
        <v>8.9674025058124135E-2</v>
      </c>
      <c r="CN182" s="1489">
        <v>8.7486853715243049E-2</v>
      </c>
      <c r="CO182" s="1489">
        <v>8.5353028014871282E-2</v>
      </c>
      <c r="CP182" s="1490">
        <v>8.3271246843776875E-2</v>
      </c>
      <c r="CQ182" s="1488" t="s">
        <v>1790</v>
      </c>
      <c r="CR182" s="1488" t="s">
        <v>1790</v>
      </c>
      <c r="CS182" s="1488" t="s">
        <v>1790</v>
      </c>
      <c r="CT182" s="1488" t="s">
        <v>1790</v>
      </c>
      <c r="CU182" s="1488" t="s">
        <v>1790</v>
      </c>
      <c r="CV182" s="1488" t="s">
        <v>1790</v>
      </c>
      <c r="CW182" s="1488" t="s">
        <v>1790</v>
      </c>
      <c r="CX182" s="1488" t="s">
        <v>1790</v>
      </c>
      <c r="CY182" s="1488" t="s">
        <v>1790</v>
      </c>
      <c r="CZ182" s="1488" t="s">
        <v>1790</v>
      </c>
      <c r="DA182" s="1488" t="s">
        <v>1790</v>
      </c>
      <c r="DB182" s="1488" t="s">
        <v>1790</v>
      </c>
      <c r="DC182" s="1488" t="s">
        <v>1790</v>
      </c>
      <c r="DD182" s="1488" t="s">
        <v>1790</v>
      </c>
      <c r="DE182" s="1488" t="s">
        <v>1790</v>
      </c>
      <c r="DF182" s="1488" t="s">
        <v>1790</v>
      </c>
      <c r="DG182" s="1488" t="s">
        <v>1790</v>
      </c>
      <c r="DH182" s="1488" t="s">
        <v>1790</v>
      </c>
      <c r="DI182" s="1488" t="s">
        <v>1790</v>
      </c>
      <c r="DJ182" s="1488" t="s">
        <v>1790</v>
      </c>
      <c r="DK182" s="1488" t="s">
        <v>1790</v>
      </c>
      <c r="DL182" s="1488" t="s">
        <v>1790</v>
      </c>
      <c r="DM182" s="1488" t="s">
        <v>1790</v>
      </c>
      <c r="DN182" s="1488" t="s">
        <v>1790</v>
      </c>
      <c r="DO182" s="1488" t="s">
        <v>1790</v>
      </c>
      <c r="DP182" s="1488" t="s">
        <v>1790</v>
      </c>
      <c r="DQ182" s="1488" t="s">
        <v>1790</v>
      </c>
      <c r="DR182" s="1488" t="s">
        <v>1790</v>
      </c>
      <c r="DS182" s="1488" t="s">
        <v>1790</v>
      </c>
      <c r="DT182" s="1233" t="s">
        <v>1790</v>
      </c>
      <c r="DU182" s="1233" t="s">
        <v>1790</v>
      </c>
      <c r="DV182" s="1233" t="s">
        <v>1790</v>
      </c>
      <c r="DW182" s="1233" t="s">
        <v>1790</v>
      </c>
      <c r="DX182" s="1233" t="s">
        <v>1790</v>
      </c>
      <c r="DY182" s="1233" t="s">
        <v>1790</v>
      </c>
    </row>
    <row r="183" spans="2:129" x14ac:dyDescent="0.25">
      <c r="B183" s="1740"/>
      <c r="C183" s="1485" t="s">
        <v>2093</v>
      </c>
      <c r="D183" s="1425" t="s">
        <v>2094</v>
      </c>
      <c r="E183" s="1267" t="s">
        <v>810</v>
      </c>
      <c r="F183" s="1424" t="s">
        <v>811</v>
      </c>
      <c r="G183" s="1424" t="s">
        <v>1790</v>
      </c>
      <c r="H183" s="1425" t="s">
        <v>812</v>
      </c>
      <c r="I183" s="1460" t="s">
        <v>1790</v>
      </c>
      <c r="J183" s="1461" t="s">
        <v>1790</v>
      </c>
      <c r="K183" s="1461" t="s">
        <v>1790</v>
      </c>
      <c r="L183" s="1461" t="s">
        <v>1790</v>
      </c>
      <c r="M183" s="1461" t="s">
        <v>1790</v>
      </c>
      <c r="N183" s="1489" t="s">
        <v>1790</v>
      </c>
      <c r="O183" s="1489" t="s">
        <v>1790</v>
      </c>
      <c r="P183" s="1489" t="s">
        <v>1790</v>
      </c>
      <c r="Q183" s="1489" t="s">
        <v>1790</v>
      </c>
      <c r="R183" s="1489" t="s">
        <v>1790</v>
      </c>
      <c r="S183" s="1489" t="s">
        <v>1790</v>
      </c>
      <c r="T183" s="1489" t="s">
        <v>1790</v>
      </c>
      <c r="U183" s="1489" t="s">
        <v>1790</v>
      </c>
      <c r="V183" s="1489" t="s">
        <v>1790</v>
      </c>
      <c r="W183" s="1489" t="s">
        <v>1790</v>
      </c>
      <c r="X183" s="1489" t="s">
        <v>1790</v>
      </c>
      <c r="Y183" s="1489" t="s">
        <v>1790</v>
      </c>
      <c r="Z183" s="1489" t="s">
        <v>1790</v>
      </c>
      <c r="AA183" s="1489" t="s">
        <v>1790</v>
      </c>
      <c r="AB183" s="1489" t="s">
        <v>1790</v>
      </c>
      <c r="AC183" s="1489" t="s">
        <v>1790</v>
      </c>
      <c r="AD183" s="1489" t="s">
        <v>1790</v>
      </c>
      <c r="AE183" s="1489" t="s">
        <v>1790</v>
      </c>
      <c r="AF183" s="1489" t="s">
        <v>1790</v>
      </c>
      <c r="AG183" s="1489" t="s">
        <v>1790</v>
      </c>
      <c r="AH183" s="1489" t="s">
        <v>1790</v>
      </c>
      <c r="AI183" s="1489" t="s">
        <v>1790</v>
      </c>
      <c r="AJ183" s="1489" t="s">
        <v>1790</v>
      </c>
      <c r="AK183" s="1489" t="s">
        <v>1790</v>
      </c>
      <c r="AL183" s="1489" t="s">
        <v>1790</v>
      </c>
      <c r="AM183" s="1489" t="s">
        <v>1790</v>
      </c>
      <c r="AN183" s="1489" t="s">
        <v>1790</v>
      </c>
      <c r="AO183" s="1489" t="s">
        <v>1790</v>
      </c>
      <c r="AP183" s="1489" t="s">
        <v>1790</v>
      </c>
      <c r="AQ183" s="1489" t="s">
        <v>1790</v>
      </c>
      <c r="AR183" s="1489" t="s">
        <v>1790</v>
      </c>
      <c r="AS183" s="1489" t="s">
        <v>1790</v>
      </c>
      <c r="AT183" s="1489" t="s">
        <v>1790</v>
      </c>
      <c r="AU183" s="1489" t="s">
        <v>1790</v>
      </c>
      <c r="AV183" s="1489" t="s">
        <v>1790</v>
      </c>
      <c r="AW183" s="1489" t="s">
        <v>1790</v>
      </c>
      <c r="AX183" s="1489" t="s">
        <v>1790</v>
      </c>
      <c r="AY183" s="1489" t="s">
        <v>1790</v>
      </c>
      <c r="AZ183" s="1489" t="s">
        <v>1790</v>
      </c>
      <c r="BA183" s="1489" t="s">
        <v>1790</v>
      </c>
      <c r="BB183" s="1489" t="s">
        <v>1790</v>
      </c>
      <c r="BC183" s="1489" t="s">
        <v>1790</v>
      </c>
      <c r="BD183" s="1489" t="s">
        <v>1790</v>
      </c>
      <c r="BE183" s="1489" t="s">
        <v>1790</v>
      </c>
      <c r="BF183" s="1489" t="s">
        <v>1790</v>
      </c>
      <c r="BG183" s="1489" t="s">
        <v>1790</v>
      </c>
      <c r="BH183" s="1489" t="s">
        <v>1790</v>
      </c>
      <c r="BI183" s="1489" t="s">
        <v>1790</v>
      </c>
      <c r="BJ183" s="1489" t="s">
        <v>1790</v>
      </c>
      <c r="BK183" s="1489" t="s">
        <v>1790</v>
      </c>
      <c r="BL183" s="1489" t="s">
        <v>1790</v>
      </c>
      <c r="BM183" s="1489" t="s">
        <v>1790</v>
      </c>
      <c r="BN183" s="1489" t="s">
        <v>1790</v>
      </c>
      <c r="BO183" s="1489" t="s">
        <v>1790</v>
      </c>
      <c r="BP183" s="1489" t="s">
        <v>1790</v>
      </c>
      <c r="BQ183" s="1489" t="s">
        <v>1790</v>
      </c>
      <c r="BR183" s="1489" t="s">
        <v>1790</v>
      </c>
      <c r="BS183" s="1489" t="s">
        <v>1790</v>
      </c>
      <c r="BT183" s="1489" t="s">
        <v>1790</v>
      </c>
      <c r="BU183" s="1489" t="s">
        <v>1790</v>
      </c>
      <c r="BV183" s="1489" t="s">
        <v>1790</v>
      </c>
      <c r="BW183" s="1489" t="s">
        <v>1790</v>
      </c>
      <c r="BX183" s="1489" t="s">
        <v>1790</v>
      </c>
      <c r="BY183" s="1489" t="s">
        <v>1790</v>
      </c>
      <c r="BZ183" s="1489" t="s">
        <v>1790</v>
      </c>
      <c r="CA183" s="1489" t="s">
        <v>1790</v>
      </c>
      <c r="CB183" s="1489" t="s">
        <v>1790</v>
      </c>
      <c r="CC183" s="1489" t="s">
        <v>1790</v>
      </c>
      <c r="CD183" s="1489" t="s">
        <v>1790</v>
      </c>
      <c r="CE183" s="1489" t="s">
        <v>1790</v>
      </c>
      <c r="CF183" s="1489" t="s">
        <v>1790</v>
      </c>
      <c r="CG183" s="1489" t="s">
        <v>1790</v>
      </c>
      <c r="CH183" s="1489" t="s">
        <v>1790</v>
      </c>
      <c r="CI183" s="1489" t="s">
        <v>1790</v>
      </c>
      <c r="CJ183" s="1489" t="s">
        <v>1790</v>
      </c>
      <c r="CK183" s="1489" t="s">
        <v>1790</v>
      </c>
      <c r="CL183" s="1489" t="s">
        <v>1790</v>
      </c>
      <c r="CM183" s="1489" t="s">
        <v>1790</v>
      </c>
      <c r="CN183" s="1489" t="s">
        <v>1790</v>
      </c>
      <c r="CO183" s="1489" t="s">
        <v>1790</v>
      </c>
      <c r="CP183" s="1490" t="s">
        <v>1790</v>
      </c>
      <c r="CQ183" s="1488" t="s">
        <v>1790</v>
      </c>
      <c r="CR183" s="1488" t="s">
        <v>1790</v>
      </c>
      <c r="CS183" s="1488" t="s">
        <v>1790</v>
      </c>
      <c r="CT183" s="1488" t="s">
        <v>1790</v>
      </c>
      <c r="CU183" s="1488" t="s">
        <v>1790</v>
      </c>
      <c r="CV183" s="1488" t="s">
        <v>1790</v>
      </c>
      <c r="CW183" s="1488" t="s">
        <v>1790</v>
      </c>
      <c r="CX183" s="1488" t="s">
        <v>1790</v>
      </c>
      <c r="CY183" s="1488" t="s">
        <v>1790</v>
      </c>
      <c r="CZ183" s="1488" t="s">
        <v>1790</v>
      </c>
      <c r="DA183" s="1488" t="s">
        <v>1790</v>
      </c>
      <c r="DB183" s="1488" t="s">
        <v>1790</v>
      </c>
      <c r="DC183" s="1488" t="s">
        <v>1790</v>
      </c>
      <c r="DD183" s="1488" t="s">
        <v>1790</v>
      </c>
      <c r="DE183" s="1488" t="s">
        <v>1790</v>
      </c>
      <c r="DF183" s="1488" t="s">
        <v>1790</v>
      </c>
      <c r="DG183" s="1488" t="s">
        <v>1790</v>
      </c>
      <c r="DH183" s="1488" t="s">
        <v>1790</v>
      </c>
      <c r="DI183" s="1488" t="s">
        <v>1790</v>
      </c>
      <c r="DJ183" s="1488" t="s">
        <v>1790</v>
      </c>
      <c r="DK183" s="1488" t="s">
        <v>1790</v>
      </c>
      <c r="DL183" s="1488" t="s">
        <v>1790</v>
      </c>
      <c r="DM183" s="1488" t="s">
        <v>1790</v>
      </c>
      <c r="DN183" s="1488" t="s">
        <v>1790</v>
      </c>
      <c r="DO183" s="1488" t="s">
        <v>1790</v>
      </c>
      <c r="DP183" s="1488" t="s">
        <v>1790</v>
      </c>
      <c r="DQ183" s="1488" t="s">
        <v>1790</v>
      </c>
      <c r="DR183" s="1488" t="s">
        <v>1790</v>
      </c>
      <c r="DS183" s="1488" t="s">
        <v>1790</v>
      </c>
      <c r="DT183" s="1233" t="s">
        <v>1790</v>
      </c>
      <c r="DU183" s="1233" t="s">
        <v>1790</v>
      </c>
      <c r="DV183" s="1233" t="s">
        <v>1790</v>
      </c>
      <c r="DW183" s="1233" t="s">
        <v>1790</v>
      </c>
      <c r="DX183" s="1233" t="s">
        <v>1790</v>
      </c>
      <c r="DY183" s="1233" t="s">
        <v>1790</v>
      </c>
    </row>
    <row r="184" spans="2:129" x14ac:dyDescent="0.25">
      <c r="B184" s="1740"/>
      <c r="C184" s="1485" t="s">
        <v>2093</v>
      </c>
      <c r="D184" s="1425" t="s">
        <v>2094</v>
      </c>
      <c r="E184" s="1267" t="s">
        <v>810</v>
      </c>
      <c r="F184" s="1424" t="s">
        <v>813</v>
      </c>
      <c r="G184" s="1424" t="s">
        <v>1790</v>
      </c>
      <c r="H184" s="1425" t="s">
        <v>812</v>
      </c>
      <c r="I184" s="1460" t="s">
        <v>1790</v>
      </c>
      <c r="J184" s="1461" t="s">
        <v>1790</v>
      </c>
      <c r="K184" s="1461" t="s">
        <v>1790</v>
      </c>
      <c r="L184" s="1461" t="s">
        <v>1790</v>
      </c>
      <c r="M184" s="1461" t="s">
        <v>1790</v>
      </c>
      <c r="N184" s="1489" t="s">
        <v>1790</v>
      </c>
      <c r="O184" s="1489" t="s">
        <v>1790</v>
      </c>
      <c r="P184" s="1489" t="s">
        <v>1790</v>
      </c>
      <c r="Q184" s="1489" t="s">
        <v>1790</v>
      </c>
      <c r="R184" s="1489" t="s">
        <v>1790</v>
      </c>
      <c r="S184" s="1489" t="s">
        <v>1790</v>
      </c>
      <c r="T184" s="1489" t="s">
        <v>1790</v>
      </c>
      <c r="U184" s="1489" t="s">
        <v>1790</v>
      </c>
      <c r="V184" s="1489" t="s">
        <v>1790</v>
      </c>
      <c r="W184" s="1489" t="s">
        <v>1790</v>
      </c>
      <c r="X184" s="1489" t="s">
        <v>1790</v>
      </c>
      <c r="Y184" s="1489" t="s">
        <v>1790</v>
      </c>
      <c r="Z184" s="1489" t="s">
        <v>1790</v>
      </c>
      <c r="AA184" s="1489" t="s">
        <v>1790</v>
      </c>
      <c r="AB184" s="1489" t="s">
        <v>1790</v>
      </c>
      <c r="AC184" s="1489" t="s">
        <v>1790</v>
      </c>
      <c r="AD184" s="1489" t="s">
        <v>1790</v>
      </c>
      <c r="AE184" s="1489" t="s">
        <v>1790</v>
      </c>
      <c r="AF184" s="1489" t="s">
        <v>1790</v>
      </c>
      <c r="AG184" s="1489" t="s">
        <v>1790</v>
      </c>
      <c r="AH184" s="1489" t="s">
        <v>1790</v>
      </c>
      <c r="AI184" s="1489" t="s">
        <v>1790</v>
      </c>
      <c r="AJ184" s="1489" t="s">
        <v>1790</v>
      </c>
      <c r="AK184" s="1489" t="s">
        <v>1790</v>
      </c>
      <c r="AL184" s="1489" t="s">
        <v>1790</v>
      </c>
      <c r="AM184" s="1489" t="s">
        <v>1790</v>
      </c>
      <c r="AN184" s="1489" t="s">
        <v>1790</v>
      </c>
      <c r="AO184" s="1489" t="s">
        <v>1790</v>
      </c>
      <c r="AP184" s="1489" t="s">
        <v>1790</v>
      </c>
      <c r="AQ184" s="1489" t="s">
        <v>1790</v>
      </c>
      <c r="AR184" s="1489" t="s">
        <v>1790</v>
      </c>
      <c r="AS184" s="1489" t="s">
        <v>1790</v>
      </c>
      <c r="AT184" s="1489" t="s">
        <v>1790</v>
      </c>
      <c r="AU184" s="1489" t="s">
        <v>1790</v>
      </c>
      <c r="AV184" s="1489" t="s">
        <v>1790</v>
      </c>
      <c r="AW184" s="1489" t="s">
        <v>1790</v>
      </c>
      <c r="AX184" s="1489" t="s">
        <v>1790</v>
      </c>
      <c r="AY184" s="1489" t="s">
        <v>1790</v>
      </c>
      <c r="AZ184" s="1489" t="s">
        <v>1790</v>
      </c>
      <c r="BA184" s="1489" t="s">
        <v>1790</v>
      </c>
      <c r="BB184" s="1489" t="s">
        <v>1790</v>
      </c>
      <c r="BC184" s="1489" t="s">
        <v>1790</v>
      </c>
      <c r="BD184" s="1489" t="s">
        <v>1790</v>
      </c>
      <c r="BE184" s="1489" t="s">
        <v>1790</v>
      </c>
      <c r="BF184" s="1489" t="s">
        <v>1790</v>
      </c>
      <c r="BG184" s="1489" t="s">
        <v>1790</v>
      </c>
      <c r="BH184" s="1489" t="s">
        <v>1790</v>
      </c>
      <c r="BI184" s="1489" t="s">
        <v>1790</v>
      </c>
      <c r="BJ184" s="1489" t="s">
        <v>1790</v>
      </c>
      <c r="BK184" s="1489" t="s">
        <v>1790</v>
      </c>
      <c r="BL184" s="1489" t="s">
        <v>1790</v>
      </c>
      <c r="BM184" s="1489" t="s">
        <v>1790</v>
      </c>
      <c r="BN184" s="1489" t="s">
        <v>1790</v>
      </c>
      <c r="BO184" s="1489" t="s">
        <v>1790</v>
      </c>
      <c r="BP184" s="1489" t="s">
        <v>1790</v>
      </c>
      <c r="BQ184" s="1489" t="s">
        <v>1790</v>
      </c>
      <c r="BR184" s="1489" t="s">
        <v>1790</v>
      </c>
      <c r="BS184" s="1489" t="s">
        <v>1790</v>
      </c>
      <c r="BT184" s="1489" t="s">
        <v>1790</v>
      </c>
      <c r="BU184" s="1489" t="s">
        <v>1790</v>
      </c>
      <c r="BV184" s="1489" t="s">
        <v>1790</v>
      </c>
      <c r="BW184" s="1489" t="s">
        <v>1790</v>
      </c>
      <c r="BX184" s="1489" t="s">
        <v>1790</v>
      </c>
      <c r="BY184" s="1489" t="s">
        <v>1790</v>
      </c>
      <c r="BZ184" s="1489" t="s">
        <v>1790</v>
      </c>
      <c r="CA184" s="1489" t="s">
        <v>1790</v>
      </c>
      <c r="CB184" s="1489" t="s">
        <v>1790</v>
      </c>
      <c r="CC184" s="1489" t="s">
        <v>1790</v>
      </c>
      <c r="CD184" s="1489" t="s">
        <v>1790</v>
      </c>
      <c r="CE184" s="1489" t="s">
        <v>1790</v>
      </c>
      <c r="CF184" s="1489" t="s">
        <v>1790</v>
      </c>
      <c r="CG184" s="1489" t="s">
        <v>1790</v>
      </c>
      <c r="CH184" s="1489" t="s">
        <v>1790</v>
      </c>
      <c r="CI184" s="1489" t="s">
        <v>1790</v>
      </c>
      <c r="CJ184" s="1489" t="s">
        <v>1790</v>
      </c>
      <c r="CK184" s="1489" t="s">
        <v>1790</v>
      </c>
      <c r="CL184" s="1489" t="s">
        <v>1790</v>
      </c>
      <c r="CM184" s="1489" t="s">
        <v>1790</v>
      </c>
      <c r="CN184" s="1489" t="s">
        <v>1790</v>
      </c>
      <c r="CO184" s="1489" t="s">
        <v>1790</v>
      </c>
      <c r="CP184" s="1490" t="s">
        <v>1790</v>
      </c>
      <c r="CQ184" s="1488" t="s">
        <v>1790</v>
      </c>
      <c r="CR184" s="1488" t="s">
        <v>1790</v>
      </c>
      <c r="CS184" s="1488" t="s">
        <v>1790</v>
      </c>
      <c r="CT184" s="1488" t="s">
        <v>1790</v>
      </c>
      <c r="CU184" s="1488" t="s">
        <v>1790</v>
      </c>
      <c r="CV184" s="1488" t="s">
        <v>1790</v>
      </c>
      <c r="CW184" s="1488" t="s">
        <v>1790</v>
      </c>
      <c r="CX184" s="1488" t="s">
        <v>1790</v>
      </c>
      <c r="CY184" s="1488" t="s">
        <v>1790</v>
      </c>
      <c r="CZ184" s="1488" t="s">
        <v>1790</v>
      </c>
      <c r="DA184" s="1488" t="s">
        <v>1790</v>
      </c>
      <c r="DB184" s="1488" t="s">
        <v>1790</v>
      </c>
      <c r="DC184" s="1488" t="s">
        <v>1790</v>
      </c>
      <c r="DD184" s="1488" t="s">
        <v>1790</v>
      </c>
      <c r="DE184" s="1488" t="s">
        <v>1790</v>
      </c>
      <c r="DF184" s="1488" t="s">
        <v>1790</v>
      </c>
      <c r="DG184" s="1488" t="s">
        <v>1790</v>
      </c>
      <c r="DH184" s="1488" t="s">
        <v>1790</v>
      </c>
      <c r="DI184" s="1488" t="s">
        <v>1790</v>
      </c>
      <c r="DJ184" s="1488" t="s">
        <v>1790</v>
      </c>
      <c r="DK184" s="1488" t="s">
        <v>1790</v>
      </c>
      <c r="DL184" s="1488" t="s">
        <v>1790</v>
      </c>
      <c r="DM184" s="1488" t="s">
        <v>1790</v>
      </c>
      <c r="DN184" s="1488" t="s">
        <v>1790</v>
      </c>
      <c r="DO184" s="1488" t="s">
        <v>1790</v>
      </c>
      <c r="DP184" s="1488" t="s">
        <v>1790</v>
      </c>
      <c r="DQ184" s="1488" t="s">
        <v>1790</v>
      </c>
      <c r="DR184" s="1488" t="s">
        <v>1790</v>
      </c>
      <c r="DS184" s="1488" t="s">
        <v>1790</v>
      </c>
      <c r="DT184" s="1233" t="s">
        <v>1790</v>
      </c>
      <c r="DU184" s="1233" t="s">
        <v>1790</v>
      </c>
      <c r="DV184" s="1233" t="s">
        <v>1790</v>
      </c>
      <c r="DW184" s="1233" t="s">
        <v>1790</v>
      </c>
      <c r="DX184" s="1233" t="s">
        <v>1790</v>
      </c>
      <c r="DY184" s="1233" t="s">
        <v>1790</v>
      </c>
    </row>
    <row r="185" spans="2:129" ht="14.4" thickBot="1" x14ac:dyDescent="0.3">
      <c r="B185" s="1740"/>
      <c r="C185" s="1485" t="s">
        <v>2093</v>
      </c>
      <c r="D185" s="1425" t="s">
        <v>2094</v>
      </c>
      <c r="E185" s="1267" t="s">
        <v>814</v>
      </c>
      <c r="F185" s="1424" t="s">
        <v>1790</v>
      </c>
      <c r="G185" s="1424" t="s">
        <v>1790</v>
      </c>
      <c r="H185" s="1425" t="s">
        <v>84</v>
      </c>
      <c r="I185" s="1460" t="s">
        <v>1790</v>
      </c>
      <c r="J185" s="1461" t="s">
        <v>1790</v>
      </c>
      <c r="K185" s="1461" t="s">
        <v>1790</v>
      </c>
      <c r="L185" s="1461" t="s">
        <v>1790</v>
      </c>
      <c r="M185" s="1461" t="s">
        <v>1790</v>
      </c>
      <c r="N185" s="1489" t="s">
        <v>1790</v>
      </c>
      <c r="O185" s="1489" t="s">
        <v>1790</v>
      </c>
      <c r="P185" s="1489" t="s">
        <v>1790</v>
      </c>
      <c r="Q185" s="1489" t="s">
        <v>1790</v>
      </c>
      <c r="R185" s="1489" t="s">
        <v>1790</v>
      </c>
      <c r="S185" s="1489" t="s">
        <v>1790</v>
      </c>
      <c r="T185" s="1489" t="s">
        <v>1790</v>
      </c>
      <c r="U185" s="1489" t="s">
        <v>1790</v>
      </c>
      <c r="V185" s="1489" t="s">
        <v>1790</v>
      </c>
      <c r="W185" s="1489" t="s">
        <v>1790</v>
      </c>
      <c r="X185" s="1489" t="s">
        <v>1790</v>
      </c>
      <c r="Y185" s="1489" t="s">
        <v>1790</v>
      </c>
      <c r="Z185" s="1489" t="s">
        <v>1790</v>
      </c>
      <c r="AA185" s="1489" t="s">
        <v>1790</v>
      </c>
      <c r="AB185" s="1489" t="s">
        <v>1790</v>
      </c>
      <c r="AC185" s="1489" t="s">
        <v>1790</v>
      </c>
      <c r="AD185" s="1489" t="s">
        <v>1790</v>
      </c>
      <c r="AE185" s="1489" t="s">
        <v>1790</v>
      </c>
      <c r="AF185" s="1489" t="s">
        <v>1790</v>
      </c>
      <c r="AG185" s="1489" t="s">
        <v>1790</v>
      </c>
      <c r="AH185" s="1489" t="s">
        <v>1790</v>
      </c>
      <c r="AI185" s="1489" t="s">
        <v>1790</v>
      </c>
      <c r="AJ185" s="1489" t="s">
        <v>1790</v>
      </c>
      <c r="AK185" s="1489" t="s">
        <v>1790</v>
      </c>
      <c r="AL185" s="1489" t="s">
        <v>1790</v>
      </c>
      <c r="AM185" s="1489" t="s">
        <v>1790</v>
      </c>
      <c r="AN185" s="1489" t="s">
        <v>1790</v>
      </c>
      <c r="AO185" s="1489" t="s">
        <v>1790</v>
      </c>
      <c r="AP185" s="1489" t="s">
        <v>1790</v>
      </c>
      <c r="AQ185" s="1489" t="s">
        <v>1790</v>
      </c>
      <c r="AR185" s="1489" t="s">
        <v>1790</v>
      </c>
      <c r="AS185" s="1489" t="s">
        <v>1790</v>
      </c>
      <c r="AT185" s="1489" t="s">
        <v>1790</v>
      </c>
      <c r="AU185" s="1489" t="s">
        <v>1790</v>
      </c>
      <c r="AV185" s="1489" t="s">
        <v>1790</v>
      </c>
      <c r="AW185" s="1489" t="s">
        <v>1790</v>
      </c>
      <c r="AX185" s="1489" t="s">
        <v>1790</v>
      </c>
      <c r="AY185" s="1489" t="s">
        <v>1790</v>
      </c>
      <c r="AZ185" s="1489" t="s">
        <v>1790</v>
      </c>
      <c r="BA185" s="1489" t="s">
        <v>1790</v>
      </c>
      <c r="BB185" s="1489" t="s">
        <v>1790</v>
      </c>
      <c r="BC185" s="1489" t="s">
        <v>1790</v>
      </c>
      <c r="BD185" s="1489" t="s">
        <v>1790</v>
      </c>
      <c r="BE185" s="1489" t="s">
        <v>1790</v>
      </c>
      <c r="BF185" s="1489" t="s">
        <v>1790</v>
      </c>
      <c r="BG185" s="1489" t="s">
        <v>1790</v>
      </c>
      <c r="BH185" s="1489" t="s">
        <v>1790</v>
      </c>
      <c r="BI185" s="1489" t="s">
        <v>1790</v>
      </c>
      <c r="BJ185" s="1489" t="s">
        <v>1790</v>
      </c>
      <c r="BK185" s="1489" t="s">
        <v>1790</v>
      </c>
      <c r="BL185" s="1489" t="s">
        <v>1790</v>
      </c>
      <c r="BM185" s="1489" t="s">
        <v>1790</v>
      </c>
      <c r="BN185" s="1489" t="s">
        <v>1790</v>
      </c>
      <c r="BO185" s="1489" t="s">
        <v>1790</v>
      </c>
      <c r="BP185" s="1489" t="s">
        <v>1790</v>
      </c>
      <c r="BQ185" s="1489" t="s">
        <v>1790</v>
      </c>
      <c r="BR185" s="1489" t="s">
        <v>1790</v>
      </c>
      <c r="BS185" s="1489" t="s">
        <v>1790</v>
      </c>
      <c r="BT185" s="1489" t="s">
        <v>1790</v>
      </c>
      <c r="BU185" s="1489" t="s">
        <v>1790</v>
      </c>
      <c r="BV185" s="1489" t="s">
        <v>1790</v>
      </c>
      <c r="BW185" s="1489" t="s">
        <v>1790</v>
      </c>
      <c r="BX185" s="1489" t="s">
        <v>1790</v>
      </c>
      <c r="BY185" s="1489" t="s">
        <v>1790</v>
      </c>
      <c r="BZ185" s="1489" t="s">
        <v>1790</v>
      </c>
      <c r="CA185" s="1489" t="s">
        <v>1790</v>
      </c>
      <c r="CB185" s="1489" t="s">
        <v>1790</v>
      </c>
      <c r="CC185" s="1489" t="s">
        <v>1790</v>
      </c>
      <c r="CD185" s="1489" t="s">
        <v>1790</v>
      </c>
      <c r="CE185" s="1489" t="s">
        <v>1790</v>
      </c>
      <c r="CF185" s="1489" t="s">
        <v>1790</v>
      </c>
      <c r="CG185" s="1489" t="s">
        <v>1790</v>
      </c>
      <c r="CH185" s="1489" t="s">
        <v>1790</v>
      </c>
      <c r="CI185" s="1489" t="s">
        <v>1790</v>
      </c>
      <c r="CJ185" s="1489" t="s">
        <v>1790</v>
      </c>
      <c r="CK185" s="1489" t="s">
        <v>1790</v>
      </c>
      <c r="CL185" s="1489" t="s">
        <v>1790</v>
      </c>
      <c r="CM185" s="1489" t="s">
        <v>1790</v>
      </c>
      <c r="CN185" s="1489" t="s">
        <v>1790</v>
      </c>
      <c r="CO185" s="1489" t="s">
        <v>1790</v>
      </c>
      <c r="CP185" s="1490" t="s">
        <v>1790</v>
      </c>
      <c r="CQ185" s="1488" t="s">
        <v>1790</v>
      </c>
      <c r="CR185" s="1488" t="s">
        <v>1790</v>
      </c>
      <c r="CS185" s="1488" t="s">
        <v>1790</v>
      </c>
      <c r="CT185" s="1488" t="s">
        <v>1790</v>
      </c>
      <c r="CU185" s="1488" t="s">
        <v>1790</v>
      </c>
      <c r="CV185" s="1488" t="s">
        <v>1790</v>
      </c>
      <c r="CW185" s="1488" t="s">
        <v>1790</v>
      </c>
      <c r="CX185" s="1488" t="s">
        <v>1790</v>
      </c>
      <c r="CY185" s="1488" t="s">
        <v>1790</v>
      </c>
      <c r="CZ185" s="1488" t="s">
        <v>1790</v>
      </c>
      <c r="DA185" s="1488" t="s">
        <v>1790</v>
      </c>
      <c r="DB185" s="1488" t="s">
        <v>1790</v>
      </c>
      <c r="DC185" s="1488" t="s">
        <v>1790</v>
      </c>
      <c r="DD185" s="1488" t="s">
        <v>1790</v>
      </c>
      <c r="DE185" s="1488" t="s">
        <v>1790</v>
      </c>
      <c r="DF185" s="1488" t="s">
        <v>1790</v>
      </c>
      <c r="DG185" s="1488" t="s">
        <v>1790</v>
      </c>
      <c r="DH185" s="1488" t="s">
        <v>1790</v>
      </c>
      <c r="DI185" s="1488" t="s">
        <v>1790</v>
      </c>
      <c r="DJ185" s="1488" t="s">
        <v>1790</v>
      </c>
      <c r="DK185" s="1488" t="s">
        <v>1790</v>
      </c>
      <c r="DL185" s="1488" t="s">
        <v>1790</v>
      </c>
      <c r="DM185" s="1488" t="s">
        <v>1790</v>
      </c>
      <c r="DN185" s="1488" t="s">
        <v>1790</v>
      </c>
      <c r="DO185" s="1488" t="s">
        <v>1790</v>
      </c>
      <c r="DP185" s="1488" t="s">
        <v>1790</v>
      </c>
      <c r="DQ185" s="1488" t="s">
        <v>1790</v>
      </c>
      <c r="DR185" s="1488" t="s">
        <v>1790</v>
      </c>
      <c r="DS185" s="1488" t="s">
        <v>1790</v>
      </c>
      <c r="DT185" s="1233" t="s">
        <v>1790</v>
      </c>
      <c r="DU185" s="1233" t="s">
        <v>1790</v>
      </c>
      <c r="DV185" s="1233" t="s">
        <v>1790</v>
      </c>
      <c r="DW185" s="1233" t="s">
        <v>1790</v>
      </c>
      <c r="DX185" s="1233" t="s">
        <v>1790</v>
      </c>
      <c r="DY185" s="1233" t="s">
        <v>1790</v>
      </c>
    </row>
    <row r="186" spans="2:129" ht="14.4" thickBot="1" x14ac:dyDescent="0.3">
      <c r="B186" s="1740"/>
      <c r="C186" s="1485" t="s">
        <v>2093</v>
      </c>
      <c r="D186" s="1425" t="s">
        <v>2094</v>
      </c>
      <c r="E186" s="1267" t="s">
        <v>815</v>
      </c>
      <c r="F186" s="1424" t="s">
        <v>1790</v>
      </c>
      <c r="G186" s="1424" t="s">
        <v>1790</v>
      </c>
      <c r="H186" s="1425" t="s">
        <v>84</v>
      </c>
      <c r="I186" s="1724" t="str">
        <f>IF(SUM(I185:CU185)&lt;&gt;0,SUM(I185:CU185),"")</f>
        <v/>
      </c>
      <c r="J186" s="1725"/>
      <c r="K186" s="1725"/>
      <c r="L186" s="1725"/>
      <c r="M186" s="1726"/>
      <c r="N186" s="1489" t="s">
        <v>1790</v>
      </c>
      <c r="O186" s="1489" t="s">
        <v>1790</v>
      </c>
      <c r="P186" s="1489" t="s">
        <v>1790</v>
      </c>
      <c r="Q186" s="1489" t="s">
        <v>1790</v>
      </c>
      <c r="R186" s="1489" t="s">
        <v>1790</v>
      </c>
      <c r="S186" s="1489" t="s">
        <v>1790</v>
      </c>
      <c r="T186" s="1489" t="s">
        <v>1790</v>
      </c>
      <c r="U186" s="1489" t="s">
        <v>1790</v>
      </c>
      <c r="V186" s="1489" t="s">
        <v>1790</v>
      </c>
      <c r="W186" s="1489" t="s">
        <v>1790</v>
      </c>
      <c r="X186" s="1489" t="s">
        <v>1790</v>
      </c>
      <c r="Y186" s="1489" t="s">
        <v>1790</v>
      </c>
      <c r="Z186" s="1489" t="s">
        <v>1790</v>
      </c>
      <c r="AA186" s="1489" t="s">
        <v>1790</v>
      </c>
      <c r="AB186" s="1489" t="s">
        <v>1790</v>
      </c>
      <c r="AC186" s="1489" t="s">
        <v>1790</v>
      </c>
      <c r="AD186" s="1489" t="s">
        <v>1790</v>
      </c>
      <c r="AE186" s="1489" t="s">
        <v>1790</v>
      </c>
      <c r="AF186" s="1489" t="s">
        <v>1790</v>
      </c>
      <c r="AG186" s="1489" t="s">
        <v>1790</v>
      </c>
      <c r="AH186" s="1489" t="s">
        <v>1790</v>
      </c>
      <c r="AI186" s="1489" t="s">
        <v>1790</v>
      </c>
      <c r="AJ186" s="1489" t="s">
        <v>1790</v>
      </c>
      <c r="AK186" s="1489" t="s">
        <v>1790</v>
      </c>
      <c r="AL186" s="1489" t="s">
        <v>1790</v>
      </c>
      <c r="AM186" s="1489" t="s">
        <v>1790</v>
      </c>
      <c r="AN186" s="1489" t="s">
        <v>1790</v>
      </c>
      <c r="AO186" s="1489" t="s">
        <v>1790</v>
      </c>
      <c r="AP186" s="1489" t="s">
        <v>1790</v>
      </c>
      <c r="AQ186" s="1489" t="s">
        <v>1790</v>
      </c>
      <c r="AR186" s="1489" t="s">
        <v>1790</v>
      </c>
      <c r="AS186" s="1489" t="s">
        <v>1790</v>
      </c>
      <c r="AT186" s="1489" t="s">
        <v>1790</v>
      </c>
      <c r="AU186" s="1489" t="s">
        <v>1790</v>
      </c>
      <c r="AV186" s="1489" t="s">
        <v>1790</v>
      </c>
      <c r="AW186" s="1489" t="s">
        <v>1790</v>
      </c>
      <c r="AX186" s="1489" t="s">
        <v>1790</v>
      </c>
      <c r="AY186" s="1489" t="s">
        <v>1790</v>
      </c>
      <c r="AZ186" s="1489" t="s">
        <v>1790</v>
      </c>
      <c r="BA186" s="1489" t="s">
        <v>1790</v>
      </c>
      <c r="BB186" s="1489" t="s">
        <v>1790</v>
      </c>
      <c r="BC186" s="1489" t="s">
        <v>1790</v>
      </c>
      <c r="BD186" s="1489" t="s">
        <v>1790</v>
      </c>
      <c r="BE186" s="1489" t="s">
        <v>1790</v>
      </c>
      <c r="BF186" s="1489" t="s">
        <v>1790</v>
      </c>
      <c r="BG186" s="1489" t="s">
        <v>1790</v>
      </c>
      <c r="BH186" s="1489" t="s">
        <v>1790</v>
      </c>
      <c r="BI186" s="1489" t="s">
        <v>1790</v>
      </c>
      <c r="BJ186" s="1489" t="s">
        <v>1790</v>
      </c>
      <c r="BK186" s="1489" t="s">
        <v>1790</v>
      </c>
      <c r="BL186" s="1489" t="s">
        <v>1790</v>
      </c>
      <c r="BM186" s="1489" t="s">
        <v>1790</v>
      </c>
      <c r="BN186" s="1489" t="s">
        <v>1790</v>
      </c>
      <c r="BO186" s="1489" t="s">
        <v>1790</v>
      </c>
      <c r="BP186" s="1489" t="s">
        <v>1790</v>
      </c>
      <c r="BQ186" s="1489" t="s">
        <v>1790</v>
      </c>
      <c r="BR186" s="1489" t="s">
        <v>1790</v>
      </c>
      <c r="BS186" s="1489" t="s">
        <v>1790</v>
      </c>
      <c r="BT186" s="1489" t="s">
        <v>1790</v>
      </c>
      <c r="BU186" s="1489" t="s">
        <v>1790</v>
      </c>
      <c r="BV186" s="1489" t="s">
        <v>1790</v>
      </c>
      <c r="BW186" s="1489" t="s">
        <v>1790</v>
      </c>
      <c r="BX186" s="1489" t="s">
        <v>1790</v>
      </c>
      <c r="BY186" s="1489" t="s">
        <v>1790</v>
      </c>
      <c r="BZ186" s="1489" t="s">
        <v>1790</v>
      </c>
      <c r="CA186" s="1489" t="s">
        <v>1790</v>
      </c>
      <c r="CB186" s="1489" t="s">
        <v>1790</v>
      </c>
      <c r="CC186" s="1489" t="s">
        <v>1790</v>
      </c>
      <c r="CD186" s="1489" t="s">
        <v>1790</v>
      </c>
      <c r="CE186" s="1489" t="s">
        <v>1790</v>
      </c>
      <c r="CF186" s="1489" t="s">
        <v>1790</v>
      </c>
      <c r="CG186" s="1489" t="s">
        <v>1790</v>
      </c>
      <c r="CH186" s="1489" t="s">
        <v>1790</v>
      </c>
      <c r="CI186" s="1489" t="s">
        <v>1790</v>
      </c>
      <c r="CJ186" s="1489" t="s">
        <v>1790</v>
      </c>
      <c r="CK186" s="1489" t="s">
        <v>1790</v>
      </c>
      <c r="CL186" s="1489" t="s">
        <v>1790</v>
      </c>
      <c r="CM186" s="1489" t="s">
        <v>1790</v>
      </c>
      <c r="CN186" s="1489" t="s">
        <v>1790</v>
      </c>
      <c r="CO186" s="1489" t="s">
        <v>1790</v>
      </c>
      <c r="CP186" s="1490" t="s">
        <v>1790</v>
      </c>
      <c r="CQ186" s="1488" t="s">
        <v>1790</v>
      </c>
      <c r="CR186" s="1488" t="s">
        <v>1790</v>
      </c>
      <c r="CS186" s="1488" t="s">
        <v>1790</v>
      </c>
      <c r="CT186" s="1488" t="s">
        <v>1790</v>
      </c>
      <c r="CU186" s="1488" t="s">
        <v>1790</v>
      </c>
      <c r="CV186" s="1488" t="s">
        <v>1790</v>
      </c>
      <c r="CW186" s="1488" t="s">
        <v>1790</v>
      </c>
      <c r="CX186" s="1488" t="s">
        <v>1790</v>
      </c>
      <c r="CY186" s="1488" t="s">
        <v>1790</v>
      </c>
      <c r="CZ186" s="1488" t="s">
        <v>1790</v>
      </c>
      <c r="DA186" s="1488" t="s">
        <v>1790</v>
      </c>
      <c r="DB186" s="1488" t="s">
        <v>1790</v>
      </c>
      <c r="DC186" s="1488" t="s">
        <v>1790</v>
      </c>
      <c r="DD186" s="1488" t="s">
        <v>1790</v>
      </c>
      <c r="DE186" s="1488" t="s">
        <v>1790</v>
      </c>
      <c r="DF186" s="1488" t="s">
        <v>1790</v>
      </c>
      <c r="DG186" s="1488" t="s">
        <v>1790</v>
      </c>
      <c r="DH186" s="1488" t="s">
        <v>1790</v>
      </c>
      <c r="DI186" s="1488" t="s">
        <v>1790</v>
      </c>
      <c r="DJ186" s="1488" t="s">
        <v>1790</v>
      </c>
      <c r="DK186" s="1488" t="s">
        <v>1790</v>
      </c>
      <c r="DL186" s="1488" t="s">
        <v>1790</v>
      </c>
      <c r="DM186" s="1488" t="s">
        <v>1790</v>
      </c>
      <c r="DN186" s="1488" t="s">
        <v>1790</v>
      </c>
      <c r="DO186" s="1488" t="s">
        <v>1790</v>
      </c>
      <c r="DP186" s="1488" t="s">
        <v>1790</v>
      </c>
      <c r="DQ186" s="1488" t="s">
        <v>1790</v>
      </c>
      <c r="DR186" s="1488" t="s">
        <v>1790</v>
      </c>
      <c r="DS186" s="1488" t="s">
        <v>1790</v>
      </c>
      <c r="DT186" s="1233" t="s">
        <v>1790</v>
      </c>
      <c r="DU186" s="1233" t="s">
        <v>1790</v>
      </c>
      <c r="DV186" s="1233" t="s">
        <v>1790</v>
      </c>
      <c r="DW186" s="1233" t="s">
        <v>1790</v>
      </c>
      <c r="DX186" s="1233" t="s">
        <v>1790</v>
      </c>
      <c r="DY186" s="1233" t="s">
        <v>1790</v>
      </c>
    </row>
    <row r="187" spans="2:129" x14ac:dyDescent="0.25">
      <c r="B187" s="1740"/>
      <c r="C187" s="1485" t="s">
        <v>2089</v>
      </c>
      <c r="D187" s="1425" t="s">
        <v>2090</v>
      </c>
      <c r="E187" s="1267" t="s">
        <v>810</v>
      </c>
      <c r="F187" s="1424" t="s">
        <v>1790</v>
      </c>
      <c r="G187" s="1424" t="s">
        <v>1790</v>
      </c>
      <c r="H187" s="1425" t="s">
        <v>84</v>
      </c>
      <c r="I187" s="1460" t="s">
        <v>1790</v>
      </c>
      <c r="J187" s="1461" t="s">
        <v>1790</v>
      </c>
      <c r="K187" s="1461" t="s">
        <v>1790</v>
      </c>
      <c r="L187" s="1461" t="s">
        <v>1790</v>
      </c>
      <c r="M187" s="1461" t="s">
        <v>1790</v>
      </c>
      <c r="N187" s="1489" t="s">
        <v>1790</v>
      </c>
      <c r="O187" s="1489" t="s">
        <v>1790</v>
      </c>
      <c r="P187" s="1489" t="s">
        <v>1790</v>
      </c>
      <c r="Q187" s="1489" t="s">
        <v>1790</v>
      </c>
      <c r="R187" s="1489" t="s">
        <v>1790</v>
      </c>
      <c r="S187" s="1489" t="s">
        <v>1790</v>
      </c>
      <c r="T187" s="1489" t="s">
        <v>1790</v>
      </c>
      <c r="U187" s="1489" t="s">
        <v>1790</v>
      </c>
      <c r="V187" s="1489" t="s">
        <v>1790</v>
      </c>
      <c r="W187" s="1489" t="s">
        <v>1790</v>
      </c>
      <c r="X187" s="1489" t="s">
        <v>1790</v>
      </c>
      <c r="Y187" s="1489" t="s">
        <v>1790</v>
      </c>
      <c r="Z187" s="1489" t="s">
        <v>1790</v>
      </c>
      <c r="AA187" s="1489" t="s">
        <v>1790</v>
      </c>
      <c r="AB187" s="1489" t="s">
        <v>1790</v>
      </c>
      <c r="AC187" s="1489" t="s">
        <v>1790</v>
      </c>
      <c r="AD187" s="1489" t="s">
        <v>1790</v>
      </c>
      <c r="AE187" s="1489" t="s">
        <v>1790</v>
      </c>
      <c r="AF187" s="1489" t="s">
        <v>1790</v>
      </c>
      <c r="AG187" s="1489" t="s">
        <v>1790</v>
      </c>
      <c r="AH187" s="1489" t="s">
        <v>1790</v>
      </c>
      <c r="AI187" s="1489" t="s">
        <v>1790</v>
      </c>
      <c r="AJ187" s="1489" t="s">
        <v>1790</v>
      </c>
      <c r="AK187" s="1489" t="s">
        <v>1790</v>
      </c>
      <c r="AL187" s="1489" t="s">
        <v>1790</v>
      </c>
      <c r="AM187" s="1489" t="s">
        <v>1790</v>
      </c>
      <c r="AN187" s="1489" t="s">
        <v>1790</v>
      </c>
      <c r="AO187" s="1489" t="s">
        <v>1790</v>
      </c>
      <c r="AP187" s="1489" t="s">
        <v>1790</v>
      </c>
      <c r="AQ187" s="1489" t="s">
        <v>1790</v>
      </c>
      <c r="AR187" s="1489" t="s">
        <v>1790</v>
      </c>
      <c r="AS187" s="1489" t="s">
        <v>1790</v>
      </c>
      <c r="AT187" s="1489" t="s">
        <v>1790</v>
      </c>
      <c r="AU187" s="1489" t="s">
        <v>1790</v>
      </c>
      <c r="AV187" s="1489" t="s">
        <v>1790</v>
      </c>
      <c r="AW187" s="1489" t="s">
        <v>1790</v>
      </c>
      <c r="AX187" s="1489" t="s">
        <v>1790</v>
      </c>
      <c r="AY187" s="1489" t="s">
        <v>1790</v>
      </c>
      <c r="AZ187" s="1489" t="s">
        <v>1790</v>
      </c>
      <c r="BA187" s="1489" t="s">
        <v>1790</v>
      </c>
      <c r="BB187" s="1489" t="s">
        <v>1790</v>
      </c>
      <c r="BC187" s="1489" t="s">
        <v>1790</v>
      </c>
      <c r="BD187" s="1489" t="s">
        <v>1790</v>
      </c>
      <c r="BE187" s="1489" t="s">
        <v>1790</v>
      </c>
      <c r="BF187" s="1489" t="s">
        <v>1790</v>
      </c>
      <c r="BG187" s="1489" t="s">
        <v>1790</v>
      </c>
      <c r="BH187" s="1489" t="s">
        <v>1790</v>
      </c>
      <c r="BI187" s="1489" t="s">
        <v>1790</v>
      </c>
      <c r="BJ187" s="1489" t="s">
        <v>1790</v>
      </c>
      <c r="BK187" s="1489" t="s">
        <v>1790</v>
      </c>
      <c r="BL187" s="1489" t="s">
        <v>1790</v>
      </c>
      <c r="BM187" s="1489" t="s">
        <v>1790</v>
      </c>
      <c r="BN187" s="1489" t="s">
        <v>1790</v>
      </c>
      <c r="BO187" s="1489" t="s">
        <v>1790</v>
      </c>
      <c r="BP187" s="1489" t="s">
        <v>1790</v>
      </c>
      <c r="BQ187" s="1489" t="s">
        <v>1790</v>
      </c>
      <c r="BR187" s="1489" t="s">
        <v>1790</v>
      </c>
      <c r="BS187" s="1489" t="s">
        <v>1790</v>
      </c>
      <c r="BT187" s="1489" t="s">
        <v>1790</v>
      </c>
      <c r="BU187" s="1489" t="s">
        <v>1790</v>
      </c>
      <c r="BV187" s="1489" t="s">
        <v>1790</v>
      </c>
      <c r="BW187" s="1489" t="s">
        <v>1790</v>
      </c>
      <c r="BX187" s="1489" t="s">
        <v>1790</v>
      </c>
      <c r="BY187" s="1489" t="s">
        <v>1790</v>
      </c>
      <c r="BZ187" s="1489" t="s">
        <v>1790</v>
      </c>
      <c r="CA187" s="1489" t="s">
        <v>1790</v>
      </c>
      <c r="CB187" s="1489" t="s">
        <v>1790</v>
      </c>
      <c r="CC187" s="1489" t="s">
        <v>1790</v>
      </c>
      <c r="CD187" s="1489" t="s">
        <v>1790</v>
      </c>
      <c r="CE187" s="1489" t="s">
        <v>1790</v>
      </c>
      <c r="CF187" s="1489" t="s">
        <v>1790</v>
      </c>
      <c r="CG187" s="1489" t="s">
        <v>1790</v>
      </c>
      <c r="CH187" s="1489" t="s">
        <v>1790</v>
      </c>
      <c r="CI187" s="1489" t="s">
        <v>1790</v>
      </c>
      <c r="CJ187" s="1489" t="s">
        <v>1790</v>
      </c>
      <c r="CK187" s="1489" t="s">
        <v>1790</v>
      </c>
      <c r="CL187" s="1489" t="s">
        <v>1790</v>
      </c>
      <c r="CM187" s="1489" t="s">
        <v>1790</v>
      </c>
      <c r="CN187" s="1489" t="s">
        <v>1790</v>
      </c>
      <c r="CO187" s="1489" t="s">
        <v>1790</v>
      </c>
      <c r="CP187" s="1490" t="s">
        <v>1790</v>
      </c>
      <c r="CQ187" s="1488" t="s">
        <v>1790</v>
      </c>
      <c r="CR187" s="1488" t="s">
        <v>1790</v>
      </c>
      <c r="CS187" s="1488" t="s">
        <v>1790</v>
      </c>
      <c r="CT187" s="1488" t="s">
        <v>1790</v>
      </c>
      <c r="CU187" s="1488" t="s">
        <v>1790</v>
      </c>
      <c r="CV187" s="1488" t="s">
        <v>1790</v>
      </c>
      <c r="CW187" s="1488" t="s">
        <v>1790</v>
      </c>
      <c r="CX187" s="1488" t="s">
        <v>1790</v>
      </c>
      <c r="CY187" s="1488" t="s">
        <v>1790</v>
      </c>
      <c r="CZ187" s="1488" t="s">
        <v>1790</v>
      </c>
      <c r="DA187" s="1488" t="s">
        <v>1790</v>
      </c>
      <c r="DB187" s="1488" t="s">
        <v>1790</v>
      </c>
      <c r="DC187" s="1488" t="s">
        <v>1790</v>
      </c>
      <c r="DD187" s="1488" t="s">
        <v>1790</v>
      </c>
      <c r="DE187" s="1488" t="s">
        <v>1790</v>
      </c>
      <c r="DF187" s="1488" t="s">
        <v>1790</v>
      </c>
      <c r="DG187" s="1488" t="s">
        <v>1790</v>
      </c>
      <c r="DH187" s="1488" t="s">
        <v>1790</v>
      </c>
      <c r="DI187" s="1488" t="s">
        <v>1790</v>
      </c>
      <c r="DJ187" s="1488" t="s">
        <v>1790</v>
      </c>
      <c r="DK187" s="1488" t="s">
        <v>1790</v>
      </c>
      <c r="DL187" s="1488" t="s">
        <v>1790</v>
      </c>
      <c r="DM187" s="1488" t="s">
        <v>1790</v>
      </c>
      <c r="DN187" s="1488" t="s">
        <v>1790</v>
      </c>
      <c r="DO187" s="1488" t="s">
        <v>1790</v>
      </c>
      <c r="DP187" s="1488" t="s">
        <v>1790</v>
      </c>
      <c r="DQ187" s="1488" t="s">
        <v>1790</v>
      </c>
      <c r="DR187" s="1488" t="s">
        <v>1790</v>
      </c>
      <c r="DS187" s="1488" t="s">
        <v>1790</v>
      </c>
      <c r="DT187" s="1233" t="s">
        <v>1790</v>
      </c>
      <c r="DU187" s="1233" t="s">
        <v>1790</v>
      </c>
      <c r="DV187" s="1233" t="s">
        <v>1790</v>
      </c>
      <c r="DW187" s="1233" t="s">
        <v>1790</v>
      </c>
      <c r="DX187" s="1233" t="s">
        <v>1790</v>
      </c>
      <c r="DY187" s="1233" t="s">
        <v>1790</v>
      </c>
    </row>
    <row r="188" spans="2:129" x14ac:dyDescent="0.25">
      <c r="B188" s="1740"/>
      <c r="C188" s="1485" t="s">
        <v>2089</v>
      </c>
      <c r="D188" s="1425" t="s">
        <v>2090</v>
      </c>
      <c r="E188" s="1267" t="s">
        <v>807</v>
      </c>
      <c r="F188" s="1424" t="s">
        <v>1790</v>
      </c>
      <c r="G188" s="1424" t="s">
        <v>1790</v>
      </c>
      <c r="H188" s="1425" t="s">
        <v>84</v>
      </c>
      <c r="I188" s="1460" t="s">
        <v>1790</v>
      </c>
      <c r="J188" s="1461" t="s">
        <v>1790</v>
      </c>
      <c r="K188" s="1461" t="s">
        <v>1790</v>
      </c>
      <c r="L188" s="1461" t="s">
        <v>1790</v>
      </c>
      <c r="M188" s="1461" t="s">
        <v>1790</v>
      </c>
      <c r="N188" s="1489" t="s">
        <v>1790</v>
      </c>
      <c r="O188" s="1489" t="s">
        <v>1790</v>
      </c>
      <c r="P188" s="1489" t="s">
        <v>1790</v>
      </c>
      <c r="Q188" s="1489" t="s">
        <v>1790</v>
      </c>
      <c r="R188" s="1489" t="s">
        <v>1790</v>
      </c>
      <c r="S188" s="1489" t="s">
        <v>1790</v>
      </c>
      <c r="T188" s="1489" t="s">
        <v>1790</v>
      </c>
      <c r="U188" s="1489" t="s">
        <v>1790</v>
      </c>
      <c r="V188" s="1489" t="s">
        <v>1790</v>
      </c>
      <c r="W188" s="1489" t="s">
        <v>1790</v>
      </c>
      <c r="X188" s="1489" t="s">
        <v>1790</v>
      </c>
      <c r="Y188" s="1489" t="s">
        <v>1790</v>
      </c>
      <c r="Z188" s="1489" t="s">
        <v>1790</v>
      </c>
      <c r="AA188" s="1489" t="s">
        <v>1790</v>
      </c>
      <c r="AB188" s="1489" t="s">
        <v>1790</v>
      </c>
      <c r="AC188" s="1489" t="s">
        <v>1790</v>
      </c>
      <c r="AD188" s="1489" t="s">
        <v>1790</v>
      </c>
      <c r="AE188" s="1489" t="s">
        <v>1790</v>
      </c>
      <c r="AF188" s="1489" t="s">
        <v>1790</v>
      </c>
      <c r="AG188" s="1489" t="s">
        <v>1790</v>
      </c>
      <c r="AH188" s="1489" t="s">
        <v>1790</v>
      </c>
      <c r="AI188" s="1489" t="s">
        <v>1790</v>
      </c>
      <c r="AJ188" s="1489" t="s">
        <v>1790</v>
      </c>
      <c r="AK188" s="1489" t="s">
        <v>1790</v>
      </c>
      <c r="AL188" s="1489" t="s">
        <v>1790</v>
      </c>
      <c r="AM188" s="1489" t="s">
        <v>1790</v>
      </c>
      <c r="AN188" s="1489" t="s">
        <v>1790</v>
      </c>
      <c r="AO188" s="1489" t="s">
        <v>1790</v>
      </c>
      <c r="AP188" s="1489" t="s">
        <v>1790</v>
      </c>
      <c r="AQ188" s="1489" t="s">
        <v>1790</v>
      </c>
      <c r="AR188" s="1489" t="s">
        <v>1790</v>
      </c>
      <c r="AS188" s="1489" t="s">
        <v>1790</v>
      </c>
      <c r="AT188" s="1489" t="s">
        <v>1790</v>
      </c>
      <c r="AU188" s="1489" t="s">
        <v>1790</v>
      </c>
      <c r="AV188" s="1489" t="s">
        <v>1790</v>
      </c>
      <c r="AW188" s="1489" t="s">
        <v>1790</v>
      </c>
      <c r="AX188" s="1489" t="s">
        <v>1790</v>
      </c>
      <c r="AY188" s="1489" t="s">
        <v>1790</v>
      </c>
      <c r="AZ188" s="1489" t="s">
        <v>1790</v>
      </c>
      <c r="BA188" s="1489" t="s">
        <v>1790</v>
      </c>
      <c r="BB188" s="1489" t="s">
        <v>1790</v>
      </c>
      <c r="BC188" s="1489" t="s">
        <v>1790</v>
      </c>
      <c r="BD188" s="1489" t="s">
        <v>1790</v>
      </c>
      <c r="BE188" s="1489" t="s">
        <v>1790</v>
      </c>
      <c r="BF188" s="1489" t="s">
        <v>1790</v>
      </c>
      <c r="BG188" s="1489" t="s">
        <v>1790</v>
      </c>
      <c r="BH188" s="1489" t="s">
        <v>1790</v>
      </c>
      <c r="BI188" s="1489" t="s">
        <v>1790</v>
      </c>
      <c r="BJ188" s="1489" t="s">
        <v>1790</v>
      </c>
      <c r="BK188" s="1489" t="s">
        <v>1790</v>
      </c>
      <c r="BL188" s="1489" t="s">
        <v>1790</v>
      </c>
      <c r="BM188" s="1489" t="s">
        <v>1790</v>
      </c>
      <c r="BN188" s="1489" t="s">
        <v>1790</v>
      </c>
      <c r="BO188" s="1489" t="s">
        <v>1790</v>
      </c>
      <c r="BP188" s="1489" t="s">
        <v>1790</v>
      </c>
      <c r="BQ188" s="1489" t="s">
        <v>1790</v>
      </c>
      <c r="BR188" s="1489" t="s">
        <v>1790</v>
      </c>
      <c r="BS188" s="1489" t="s">
        <v>1790</v>
      </c>
      <c r="BT188" s="1489" t="s">
        <v>1790</v>
      </c>
      <c r="BU188" s="1489" t="s">
        <v>1790</v>
      </c>
      <c r="BV188" s="1489" t="s">
        <v>1790</v>
      </c>
      <c r="BW188" s="1489" t="s">
        <v>1790</v>
      </c>
      <c r="BX188" s="1489" t="s">
        <v>1790</v>
      </c>
      <c r="BY188" s="1489" t="s">
        <v>1790</v>
      </c>
      <c r="BZ188" s="1489" t="s">
        <v>1790</v>
      </c>
      <c r="CA188" s="1489" t="s">
        <v>1790</v>
      </c>
      <c r="CB188" s="1489" t="s">
        <v>1790</v>
      </c>
      <c r="CC188" s="1489" t="s">
        <v>1790</v>
      </c>
      <c r="CD188" s="1489" t="s">
        <v>1790</v>
      </c>
      <c r="CE188" s="1489" t="s">
        <v>1790</v>
      </c>
      <c r="CF188" s="1489" t="s">
        <v>1790</v>
      </c>
      <c r="CG188" s="1489" t="s">
        <v>1790</v>
      </c>
      <c r="CH188" s="1489" t="s">
        <v>1790</v>
      </c>
      <c r="CI188" s="1489" t="s">
        <v>1790</v>
      </c>
      <c r="CJ188" s="1489" t="s">
        <v>1790</v>
      </c>
      <c r="CK188" s="1489" t="s">
        <v>1790</v>
      </c>
      <c r="CL188" s="1489" t="s">
        <v>1790</v>
      </c>
      <c r="CM188" s="1489" t="s">
        <v>1790</v>
      </c>
      <c r="CN188" s="1489" t="s">
        <v>1790</v>
      </c>
      <c r="CO188" s="1489" t="s">
        <v>1790</v>
      </c>
      <c r="CP188" s="1490" t="s">
        <v>1790</v>
      </c>
      <c r="CQ188" s="1488" t="s">
        <v>1790</v>
      </c>
      <c r="CR188" s="1488" t="s">
        <v>1790</v>
      </c>
      <c r="CS188" s="1488" t="s">
        <v>1790</v>
      </c>
      <c r="CT188" s="1488" t="s">
        <v>1790</v>
      </c>
      <c r="CU188" s="1488" t="s">
        <v>1790</v>
      </c>
      <c r="CV188" s="1488" t="s">
        <v>1790</v>
      </c>
      <c r="CW188" s="1488" t="s">
        <v>1790</v>
      </c>
      <c r="CX188" s="1488" t="s">
        <v>1790</v>
      </c>
      <c r="CY188" s="1488" t="s">
        <v>1790</v>
      </c>
      <c r="CZ188" s="1488" t="s">
        <v>1790</v>
      </c>
      <c r="DA188" s="1488" t="s">
        <v>1790</v>
      </c>
      <c r="DB188" s="1488" t="s">
        <v>1790</v>
      </c>
      <c r="DC188" s="1488" t="s">
        <v>1790</v>
      </c>
      <c r="DD188" s="1488" t="s">
        <v>1790</v>
      </c>
      <c r="DE188" s="1488" t="s">
        <v>1790</v>
      </c>
      <c r="DF188" s="1488" t="s">
        <v>1790</v>
      </c>
      <c r="DG188" s="1488" t="s">
        <v>1790</v>
      </c>
      <c r="DH188" s="1488" t="s">
        <v>1790</v>
      </c>
      <c r="DI188" s="1488" t="s">
        <v>1790</v>
      </c>
      <c r="DJ188" s="1488" t="s">
        <v>1790</v>
      </c>
      <c r="DK188" s="1488" t="s">
        <v>1790</v>
      </c>
      <c r="DL188" s="1488" t="s">
        <v>1790</v>
      </c>
      <c r="DM188" s="1488" t="s">
        <v>1790</v>
      </c>
      <c r="DN188" s="1488" t="s">
        <v>1790</v>
      </c>
      <c r="DO188" s="1488" t="s">
        <v>1790</v>
      </c>
      <c r="DP188" s="1488" t="s">
        <v>1790</v>
      </c>
      <c r="DQ188" s="1488" t="s">
        <v>1790</v>
      </c>
      <c r="DR188" s="1488" t="s">
        <v>1790</v>
      </c>
      <c r="DS188" s="1488" t="s">
        <v>1790</v>
      </c>
      <c r="DT188" s="1233" t="s">
        <v>1790</v>
      </c>
      <c r="DU188" s="1233" t="s">
        <v>1790</v>
      </c>
      <c r="DV188" s="1233" t="s">
        <v>1790</v>
      </c>
      <c r="DW188" s="1233" t="s">
        <v>1790</v>
      </c>
      <c r="DX188" s="1233" t="s">
        <v>1790</v>
      </c>
      <c r="DY188" s="1233" t="s">
        <v>1790</v>
      </c>
    </row>
    <row r="189" spans="2:129" x14ac:dyDescent="0.25">
      <c r="B189" s="1740"/>
      <c r="C189" s="1485" t="s">
        <v>2089</v>
      </c>
      <c r="D189" s="1425" t="s">
        <v>2090</v>
      </c>
      <c r="E189" s="1267" t="s">
        <v>808</v>
      </c>
      <c r="F189" s="1424" t="s">
        <v>1790</v>
      </c>
      <c r="G189" s="1424" t="s">
        <v>1790</v>
      </c>
      <c r="H189" s="1425" t="s">
        <v>84</v>
      </c>
      <c r="I189" s="1460" t="s">
        <v>1790</v>
      </c>
      <c r="J189" s="1461" t="s">
        <v>1790</v>
      </c>
      <c r="K189" s="1461" t="s">
        <v>1790</v>
      </c>
      <c r="L189" s="1461" t="s">
        <v>1790</v>
      </c>
      <c r="M189" s="1461" t="s">
        <v>1790</v>
      </c>
      <c r="N189" s="1489" t="s">
        <v>1790</v>
      </c>
      <c r="O189" s="1489" t="s">
        <v>1790</v>
      </c>
      <c r="P189" s="1489" t="s">
        <v>1790</v>
      </c>
      <c r="Q189" s="1489" t="s">
        <v>1790</v>
      </c>
      <c r="R189" s="1489" t="s">
        <v>1790</v>
      </c>
      <c r="S189" s="1489" t="s">
        <v>1790</v>
      </c>
      <c r="T189" s="1489" t="s">
        <v>1790</v>
      </c>
      <c r="U189" s="1489" t="s">
        <v>1790</v>
      </c>
      <c r="V189" s="1489" t="s">
        <v>1790</v>
      </c>
      <c r="W189" s="1489" t="s">
        <v>1790</v>
      </c>
      <c r="X189" s="1489" t="s">
        <v>1790</v>
      </c>
      <c r="Y189" s="1489" t="s">
        <v>1790</v>
      </c>
      <c r="Z189" s="1489" t="s">
        <v>1790</v>
      </c>
      <c r="AA189" s="1489" t="s">
        <v>1790</v>
      </c>
      <c r="AB189" s="1489" t="s">
        <v>1790</v>
      </c>
      <c r="AC189" s="1489" t="s">
        <v>1790</v>
      </c>
      <c r="AD189" s="1489" t="s">
        <v>1790</v>
      </c>
      <c r="AE189" s="1489" t="s">
        <v>1790</v>
      </c>
      <c r="AF189" s="1489" t="s">
        <v>1790</v>
      </c>
      <c r="AG189" s="1489" t="s">
        <v>1790</v>
      </c>
      <c r="AH189" s="1489" t="s">
        <v>1790</v>
      </c>
      <c r="AI189" s="1489" t="s">
        <v>1790</v>
      </c>
      <c r="AJ189" s="1489" t="s">
        <v>1790</v>
      </c>
      <c r="AK189" s="1489" t="s">
        <v>1790</v>
      </c>
      <c r="AL189" s="1489" t="s">
        <v>1790</v>
      </c>
      <c r="AM189" s="1489" t="s">
        <v>1790</v>
      </c>
      <c r="AN189" s="1489" t="s">
        <v>1790</v>
      </c>
      <c r="AO189" s="1489" t="s">
        <v>1790</v>
      </c>
      <c r="AP189" s="1489" t="s">
        <v>1790</v>
      </c>
      <c r="AQ189" s="1489" t="s">
        <v>1790</v>
      </c>
      <c r="AR189" s="1489" t="s">
        <v>1790</v>
      </c>
      <c r="AS189" s="1489" t="s">
        <v>1790</v>
      </c>
      <c r="AT189" s="1489" t="s">
        <v>1790</v>
      </c>
      <c r="AU189" s="1489" t="s">
        <v>1790</v>
      </c>
      <c r="AV189" s="1489" t="s">
        <v>1790</v>
      </c>
      <c r="AW189" s="1489" t="s">
        <v>1790</v>
      </c>
      <c r="AX189" s="1489" t="s">
        <v>1790</v>
      </c>
      <c r="AY189" s="1489" t="s">
        <v>1790</v>
      </c>
      <c r="AZ189" s="1489" t="s">
        <v>1790</v>
      </c>
      <c r="BA189" s="1489" t="s">
        <v>1790</v>
      </c>
      <c r="BB189" s="1489" t="s">
        <v>1790</v>
      </c>
      <c r="BC189" s="1489" t="s">
        <v>1790</v>
      </c>
      <c r="BD189" s="1489" t="s">
        <v>1790</v>
      </c>
      <c r="BE189" s="1489" t="s">
        <v>1790</v>
      </c>
      <c r="BF189" s="1489" t="s">
        <v>1790</v>
      </c>
      <c r="BG189" s="1489" t="s">
        <v>1790</v>
      </c>
      <c r="BH189" s="1489" t="s">
        <v>1790</v>
      </c>
      <c r="BI189" s="1489" t="s">
        <v>1790</v>
      </c>
      <c r="BJ189" s="1489" t="s">
        <v>1790</v>
      </c>
      <c r="BK189" s="1489" t="s">
        <v>1790</v>
      </c>
      <c r="BL189" s="1489" t="s">
        <v>1790</v>
      </c>
      <c r="BM189" s="1489" t="s">
        <v>1790</v>
      </c>
      <c r="BN189" s="1489" t="s">
        <v>1790</v>
      </c>
      <c r="BO189" s="1489" t="s">
        <v>1790</v>
      </c>
      <c r="BP189" s="1489" t="s">
        <v>1790</v>
      </c>
      <c r="BQ189" s="1489" t="s">
        <v>1790</v>
      </c>
      <c r="BR189" s="1489" t="s">
        <v>1790</v>
      </c>
      <c r="BS189" s="1489" t="s">
        <v>1790</v>
      </c>
      <c r="BT189" s="1489" t="s">
        <v>1790</v>
      </c>
      <c r="BU189" s="1489" t="s">
        <v>1790</v>
      </c>
      <c r="BV189" s="1489" t="s">
        <v>1790</v>
      </c>
      <c r="BW189" s="1489" t="s">
        <v>1790</v>
      </c>
      <c r="BX189" s="1489" t="s">
        <v>1790</v>
      </c>
      <c r="BY189" s="1489" t="s">
        <v>1790</v>
      </c>
      <c r="BZ189" s="1489" t="s">
        <v>1790</v>
      </c>
      <c r="CA189" s="1489" t="s">
        <v>1790</v>
      </c>
      <c r="CB189" s="1489" t="s">
        <v>1790</v>
      </c>
      <c r="CC189" s="1489" t="s">
        <v>1790</v>
      </c>
      <c r="CD189" s="1489" t="s">
        <v>1790</v>
      </c>
      <c r="CE189" s="1489" t="s">
        <v>1790</v>
      </c>
      <c r="CF189" s="1489" t="s">
        <v>1790</v>
      </c>
      <c r="CG189" s="1489" t="s">
        <v>1790</v>
      </c>
      <c r="CH189" s="1489" t="s">
        <v>1790</v>
      </c>
      <c r="CI189" s="1489" t="s">
        <v>1790</v>
      </c>
      <c r="CJ189" s="1489" t="s">
        <v>1790</v>
      </c>
      <c r="CK189" s="1489" t="s">
        <v>1790</v>
      </c>
      <c r="CL189" s="1489" t="s">
        <v>1790</v>
      </c>
      <c r="CM189" s="1489" t="s">
        <v>1790</v>
      </c>
      <c r="CN189" s="1489" t="s">
        <v>1790</v>
      </c>
      <c r="CO189" s="1489" t="s">
        <v>1790</v>
      </c>
      <c r="CP189" s="1490" t="s">
        <v>1790</v>
      </c>
      <c r="CQ189" s="1488" t="s">
        <v>1790</v>
      </c>
      <c r="CR189" s="1488" t="s">
        <v>1790</v>
      </c>
      <c r="CS189" s="1488" t="s">
        <v>1790</v>
      </c>
      <c r="CT189" s="1488" t="s">
        <v>1790</v>
      </c>
      <c r="CU189" s="1488" t="s">
        <v>1790</v>
      </c>
      <c r="CV189" s="1488" t="s">
        <v>1790</v>
      </c>
      <c r="CW189" s="1488" t="s">
        <v>1790</v>
      </c>
      <c r="CX189" s="1488" t="s">
        <v>1790</v>
      </c>
      <c r="CY189" s="1488" t="s">
        <v>1790</v>
      </c>
      <c r="CZ189" s="1488" t="s">
        <v>1790</v>
      </c>
      <c r="DA189" s="1488" t="s">
        <v>1790</v>
      </c>
      <c r="DB189" s="1488" t="s">
        <v>1790</v>
      </c>
      <c r="DC189" s="1488" t="s">
        <v>1790</v>
      </c>
      <c r="DD189" s="1488" t="s">
        <v>1790</v>
      </c>
      <c r="DE189" s="1488" t="s">
        <v>1790</v>
      </c>
      <c r="DF189" s="1488" t="s">
        <v>1790</v>
      </c>
      <c r="DG189" s="1488" t="s">
        <v>1790</v>
      </c>
      <c r="DH189" s="1488" t="s">
        <v>1790</v>
      </c>
      <c r="DI189" s="1488" t="s">
        <v>1790</v>
      </c>
      <c r="DJ189" s="1488" t="s">
        <v>1790</v>
      </c>
      <c r="DK189" s="1488" t="s">
        <v>1790</v>
      </c>
      <c r="DL189" s="1488" t="s">
        <v>1790</v>
      </c>
      <c r="DM189" s="1488" t="s">
        <v>1790</v>
      </c>
      <c r="DN189" s="1488" t="s">
        <v>1790</v>
      </c>
      <c r="DO189" s="1488" t="s">
        <v>1790</v>
      </c>
      <c r="DP189" s="1488" t="s">
        <v>1790</v>
      </c>
      <c r="DQ189" s="1488" t="s">
        <v>1790</v>
      </c>
      <c r="DR189" s="1488" t="s">
        <v>1790</v>
      </c>
      <c r="DS189" s="1488" t="s">
        <v>1790</v>
      </c>
      <c r="DT189" s="1233" t="s">
        <v>1790</v>
      </c>
      <c r="DU189" s="1233" t="s">
        <v>1790</v>
      </c>
      <c r="DV189" s="1233" t="s">
        <v>1790</v>
      </c>
      <c r="DW189" s="1233" t="s">
        <v>1790</v>
      </c>
      <c r="DX189" s="1233" t="s">
        <v>1790</v>
      </c>
      <c r="DY189" s="1233" t="s">
        <v>1790</v>
      </c>
    </row>
    <row r="190" spans="2:129" x14ac:dyDescent="0.25">
      <c r="B190" s="1740"/>
      <c r="C190" s="1485" t="s">
        <v>2089</v>
      </c>
      <c r="D190" s="1425" t="s">
        <v>2090</v>
      </c>
      <c r="E190" s="1267" t="s">
        <v>826</v>
      </c>
      <c r="F190" s="1424" t="s">
        <v>1790</v>
      </c>
      <c r="G190" s="1424" t="s">
        <v>1790</v>
      </c>
      <c r="H190" s="1425" t="s">
        <v>84</v>
      </c>
      <c r="I190" s="1460" t="s">
        <v>1790</v>
      </c>
      <c r="J190" s="1461" t="s">
        <v>1790</v>
      </c>
      <c r="K190" s="1461" t="s">
        <v>1790</v>
      </c>
      <c r="L190" s="1461" t="s">
        <v>1790</v>
      </c>
      <c r="M190" s="1461" t="s">
        <v>1790</v>
      </c>
      <c r="N190" s="1489" t="s">
        <v>1790</v>
      </c>
      <c r="O190" s="1489">
        <v>3.5000000000000003E-2</v>
      </c>
      <c r="P190" s="1489">
        <v>3.5000000000000003E-2</v>
      </c>
      <c r="Q190" s="1489">
        <v>3.5000000000000003E-2</v>
      </c>
      <c r="R190" s="1489">
        <v>3.5000000000000003E-2</v>
      </c>
      <c r="S190" s="1489">
        <v>3.5000000000000003E-2</v>
      </c>
      <c r="T190" s="1489">
        <v>3.5000000000000003E-2</v>
      </c>
      <c r="U190" s="1489">
        <v>3.5000000000000003E-2</v>
      </c>
      <c r="V190" s="1489">
        <v>3.5000000000000003E-2</v>
      </c>
      <c r="W190" s="1489">
        <v>3.5000000000000003E-2</v>
      </c>
      <c r="X190" s="1489">
        <v>3.5000000000000003E-2</v>
      </c>
      <c r="Y190" s="1489">
        <v>3.5000000000000003E-2</v>
      </c>
      <c r="Z190" s="1489">
        <v>3.5000000000000003E-2</v>
      </c>
      <c r="AA190" s="1489">
        <v>3.5000000000000003E-2</v>
      </c>
      <c r="AB190" s="1489">
        <v>3.5000000000000003E-2</v>
      </c>
      <c r="AC190" s="1489">
        <v>3.5000000000000003E-2</v>
      </c>
      <c r="AD190" s="1489">
        <v>3.5000000000000003E-2</v>
      </c>
      <c r="AE190" s="1489">
        <v>3.5000000000000003E-2</v>
      </c>
      <c r="AF190" s="1489">
        <v>3.5000000000000003E-2</v>
      </c>
      <c r="AG190" s="1489">
        <v>3.5000000000000003E-2</v>
      </c>
      <c r="AH190" s="1489">
        <v>3.5000000000000003E-2</v>
      </c>
      <c r="AI190" s="1489">
        <v>3.5000000000000003E-2</v>
      </c>
      <c r="AJ190" s="1489">
        <v>3.5000000000000003E-2</v>
      </c>
      <c r="AK190" s="1489">
        <v>3.5000000000000003E-2</v>
      </c>
      <c r="AL190" s="1489">
        <v>3.5000000000000003E-2</v>
      </c>
      <c r="AM190" s="1489">
        <v>3.5000000000000003E-2</v>
      </c>
      <c r="AN190" s="1489">
        <v>3.5000000000000003E-2</v>
      </c>
      <c r="AO190" s="1489">
        <v>3.5000000000000003E-2</v>
      </c>
      <c r="AP190" s="1489">
        <v>3.5000000000000003E-2</v>
      </c>
      <c r="AQ190" s="1489">
        <v>3.5000000000000003E-2</v>
      </c>
      <c r="AR190" s="1489">
        <v>3.5000000000000003E-2</v>
      </c>
      <c r="AS190" s="1489">
        <v>0.03</v>
      </c>
      <c r="AT190" s="1489">
        <v>0.03</v>
      </c>
      <c r="AU190" s="1489">
        <v>0.03</v>
      </c>
      <c r="AV190" s="1489">
        <v>0.03</v>
      </c>
      <c r="AW190" s="1489">
        <v>0.03</v>
      </c>
      <c r="AX190" s="1489">
        <v>0.03</v>
      </c>
      <c r="AY190" s="1489">
        <v>0.03</v>
      </c>
      <c r="AZ190" s="1489">
        <v>0.03</v>
      </c>
      <c r="BA190" s="1489">
        <v>0.03</v>
      </c>
      <c r="BB190" s="1489">
        <v>0.03</v>
      </c>
      <c r="BC190" s="1489">
        <v>0.03</v>
      </c>
      <c r="BD190" s="1489">
        <v>0.03</v>
      </c>
      <c r="BE190" s="1489">
        <v>0.03</v>
      </c>
      <c r="BF190" s="1489">
        <v>0.03</v>
      </c>
      <c r="BG190" s="1489">
        <v>0.03</v>
      </c>
      <c r="BH190" s="1489">
        <v>0.03</v>
      </c>
      <c r="BI190" s="1489">
        <v>0.03</v>
      </c>
      <c r="BJ190" s="1489">
        <v>0.03</v>
      </c>
      <c r="BK190" s="1489">
        <v>0.03</v>
      </c>
      <c r="BL190" s="1489">
        <v>0.03</v>
      </c>
      <c r="BM190" s="1489">
        <v>0.03</v>
      </c>
      <c r="BN190" s="1489">
        <v>0.03</v>
      </c>
      <c r="BO190" s="1489">
        <v>0.03</v>
      </c>
      <c r="BP190" s="1489">
        <v>0.03</v>
      </c>
      <c r="BQ190" s="1489">
        <v>0.03</v>
      </c>
      <c r="BR190" s="1489">
        <v>0.03</v>
      </c>
      <c r="BS190" s="1489">
        <v>0.03</v>
      </c>
      <c r="BT190" s="1489">
        <v>0.03</v>
      </c>
      <c r="BU190" s="1489">
        <v>0.03</v>
      </c>
      <c r="BV190" s="1489">
        <v>0.03</v>
      </c>
      <c r="BW190" s="1489">
        <v>0.03</v>
      </c>
      <c r="BX190" s="1489">
        <v>0.03</v>
      </c>
      <c r="BY190" s="1489">
        <v>0.03</v>
      </c>
      <c r="BZ190" s="1489">
        <v>0.03</v>
      </c>
      <c r="CA190" s="1489">
        <v>0.03</v>
      </c>
      <c r="CB190" s="1489">
        <v>0.03</v>
      </c>
      <c r="CC190" s="1489">
        <v>0.03</v>
      </c>
      <c r="CD190" s="1489">
        <v>0.03</v>
      </c>
      <c r="CE190" s="1489">
        <v>0.03</v>
      </c>
      <c r="CF190" s="1489">
        <v>0.03</v>
      </c>
      <c r="CG190" s="1489">
        <v>0.03</v>
      </c>
      <c r="CH190" s="1489">
        <v>0.03</v>
      </c>
      <c r="CI190" s="1489">
        <v>0.03</v>
      </c>
      <c r="CJ190" s="1489">
        <v>0.03</v>
      </c>
      <c r="CK190" s="1489">
        <v>0.03</v>
      </c>
      <c r="CL190" s="1489">
        <v>2.5000000000000001E-2</v>
      </c>
      <c r="CM190" s="1489">
        <v>2.5000000000000001E-2</v>
      </c>
      <c r="CN190" s="1489">
        <v>2.5000000000000001E-2</v>
      </c>
      <c r="CO190" s="1489">
        <v>2.5000000000000001E-2</v>
      </c>
      <c r="CP190" s="1490">
        <v>2.5000000000000001E-2</v>
      </c>
      <c r="CQ190" s="1488" t="s">
        <v>1790</v>
      </c>
      <c r="CR190" s="1488" t="s">
        <v>1790</v>
      </c>
      <c r="CS190" s="1488" t="s">
        <v>1790</v>
      </c>
      <c r="CT190" s="1488" t="s">
        <v>1790</v>
      </c>
      <c r="CU190" s="1488" t="s">
        <v>1790</v>
      </c>
      <c r="CV190" s="1488" t="s">
        <v>1790</v>
      </c>
      <c r="CW190" s="1488" t="s">
        <v>1790</v>
      </c>
      <c r="CX190" s="1488" t="s">
        <v>1790</v>
      </c>
      <c r="CY190" s="1488" t="s">
        <v>1790</v>
      </c>
      <c r="CZ190" s="1488" t="s">
        <v>1790</v>
      </c>
      <c r="DA190" s="1488" t="s">
        <v>1790</v>
      </c>
      <c r="DB190" s="1488" t="s">
        <v>1790</v>
      </c>
      <c r="DC190" s="1488" t="s">
        <v>1790</v>
      </c>
      <c r="DD190" s="1488" t="s">
        <v>1790</v>
      </c>
      <c r="DE190" s="1488" t="s">
        <v>1790</v>
      </c>
      <c r="DF190" s="1488" t="s">
        <v>1790</v>
      </c>
      <c r="DG190" s="1488" t="s">
        <v>1790</v>
      </c>
      <c r="DH190" s="1488" t="s">
        <v>1790</v>
      </c>
      <c r="DI190" s="1488" t="s">
        <v>1790</v>
      </c>
      <c r="DJ190" s="1488" t="s">
        <v>1790</v>
      </c>
      <c r="DK190" s="1488" t="s">
        <v>1790</v>
      </c>
      <c r="DL190" s="1488" t="s">
        <v>1790</v>
      </c>
      <c r="DM190" s="1488" t="s">
        <v>1790</v>
      </c>
      <c r="DN190" s="1488" t="s">
        <v>1790</v>
      </c>
      <c r="DO190" s="1488" t="s">
        <v>1790</v>
      </c>
      <c r="DP190" s="1488" t="s">
        <v>1790</v>
      </c>
      <c r="DQ190" s="1488" t="s">
        <v>1790</v>
      </c>
      <c r="DR190" s="1488" t="s">
        <v>1790</v>
      </c>
      <c r="DS190" s="1488" t="s">
        <v>1790</v>
      </c>
      <c r="DT190" s="1233" t="s">
        <v>1790</v>
      </c>
      <c r="DU190" s="1233" t="s">
        <v>1790</v>
      </c>
      <c r="DV190" s="1233" t="s">
        <v>1790</v>
      </c>
      <c r="DW190" s="1233" t="s">
        <v>1790</v>
      </c>
      <c r="DX190" s="1233" t="s">
        <v>1790</v>
      </c>
      <c r="DY190" s="1233" t="s">
        <v>1790</v>
      </c>
    </row>
    <row r="191" spans="2:129" x14ac:dyDescent="0.25">
      <c r="B191" s="1740"/>
      <c r="C191" s="1485" t="s">
        <v>2089</v>
      </c>
      <c r="D191" s="1425" t="s">
        <v>2090</v>
      </c>
      <c r="E191" s="1267" t="s">
        <v>809</v>
      </c>
      <c r="F191" s="1424" t="s">
        <v>1790</v>
      </c>
      <c r="G191" s="1424" t="s">
        <v>1790</v>
      </c>
      <c r="H191" s="1425" t="s">
        <v>84</v>
      </c>
      <c r="I191" s="1460" t="s">
        <v>1790</v>
      </c>
      <c r="J191" s="1461" t="s">
        <v>1790</v>
      </c>
      <c r="K191" s="1461" t="s">
        <v>1790</v>
      </c>
      <c r="L191" s="1461" t="s">
        <v>1790</v>
      </c>
      <c r="M191" s="1461" t="s">
        <v>1790</v>
      </c>
      <c r="N191" s="1489" t="s">
        <v>1790</v>
      </c>
      <c r="O191" s="1489">
        <v>0.96618357487922713</v>
      </c>
      <c r="P191" s="1489">
        <v>0.93351070036640305</v>
      </c>
      <c r="Q191" s="1489">
        <v>0.90194270566802237</v>
      </c>
      <c r="R191" s="1489">
        <v>0.87144222769857238</v>
      </c>
      <c r="S191" s="1489">
        <v>0.84197316685852408</v>
      </c>
      <c r="T191" s="1489">
        <v>0.81350064430775282</v>
      </c>
      <c r="U191" s="1489">
        <v>0.78599096068381924</v>
      </c>
      <c r="V191" s="1489">
        <v>0.75941155621625056</v>
      </c>
      <c r="W191" s="1489">
        <v>0.73373097218961414</v>
      </c>
      <c r="X191" s="1489">
        <v>0.70891881370977217</v>
      </c>
      <c r="Y191" s="1489">
        <v>0.68494571372924851</v>
      </c>
      <c r="Z191" s="1489">
        <v>0.66178329828912907</v>
      </c>
      <c r="AA191" s="1489">
        <v>0.63940415293635666</v>
      </c>
      <c r="AB191" s="1489">
        <v>0.61778179027667313</v>
      </c>
      <c r="AC191" s="1489">
        <v>0.59689061862480497</v>
      </c>
      <c r="AD191" s="1489">
        <v>0.57670591171478747</v>
      </c>
      <c r="AE191" s="1489">
        <v>0.55720377943457733</v>
      </c>
      <c r="AF191" s="1489">
        <v>0.53836113955031628</v>
      </c>
      <c r="AG191" s="1489">
        <v>0.520155690386779</v>
      </c>
      <c r="AH191" s="1489">
        <v>0.50256588443167061</v>
      </c>
      <c r="AI191" s="1489">
        <v>0.48557090283253201</v>
      </c>
      <c r="AJ191" s="1489">
        <v>0.46915063075606961</v>
      </c>
      <c r="AK191" s="1489">
        <v>0.45328563358074364</v>
      </c>
      <c r="AL191" s="1489">
        <v>0.43795713389443836</v>
      </c>
      <c r="AM191" s="1489">
        <v>0.42314698926998878</v>
      </c>
      <c r="AN191" s="1489">
        <v>0.40883767079225974</v>
      </c>
      <c r="AO191" s="1489">
        <v>0.39501224231136212</v>
      </c>
      <c r="AP191" s="1489">
        <v>0.38165434039745133</v>
      </c>
      <c r="AQ191" s="1489">
        <v>0.36874815497338298</v>
      </c>
      <c r="AR191" s="1489">
        <v>0.35627841060230242</v>
      </c>
      <c r="AS191" s="1489">
        <v>0.3459013695167984</v>
      </c>
      <c r="AT191" s="1489">
        <v>0.33582657234640623</v>
      </c>
      <c r="AU191" s="1489">
        <v>0.32604521587029728</v>
      </c>
      <c r="AV191" s="1489">
        <v>0.31654875327213333</v>
      </c>
      <c r="AW191" s="1489">
        <v>0.30732888667197411</v>
      </c>
      <c r="AX191" s="1489">
        <v>0.29837755987570302</v>
      </c>
      <c r="AY191" s="1489">
        <v>0.28968695133563405</v>
      </c>
      <c r="AZ191" s="1489">
        <v>0.28124946731614947</v>
      </c>
      <c r="BA191" s="1489">
        <v>0.27305773525839755</v>
      </c>
      <c r="BB191" s="1489">
        <v>0.26510459733825009</v>
      </c>
      <c r="BC191" s="1489">
        <v>0.25738310421189325</v>
      </c>
      <c r="BD191" s="1489">
        <v>0.24988650894358566</v>
      </c>
      <c r="BE191" s="1489">
        <v>0.24260826111027742</v>
      </c>
      <c r="BF191" s="1489">
        <v>0.23554200107793916</v>
      </c>
      <c r="BG191" s="1489">
        <v>0.22868155444460117</v>
      </c>
      <c r="BH191" s="1489">
        <v>0.22202092664524387</v>
      </c>
      <c r="BI191" s="1489">
        <v>0.215554297713829</v>
      </c>
      <c r="BJ191" s="1489">
        <v>0.20927601719789227</v>
      </c>
      <c r="BK191" s="1489">
        <v>0.20318059922125464</v>
      </c>
      <c r="BL191" s="1489">
        <v>0.19726271769053846</v>
      </c>
      <c r="BM191" s="1489">
        <v>0.19151720164129948</v>
      </c>
      <c r="BN191" s="1489">
        <v>0.18593903071970824</v>
      </c>
      <c r="BO191" s="1489">
        <v>0.18052333079583327</v>
      </c>
      <c r="BP191" s="1489">
        <v>0.17526536970469248</v>
      </c>
      <c r="BQ191" s="1489">
        <v>0.17016055311135189</v>
      </c>
      <c r="BR191" s="1489">
        <v>0.16520442049645817</v>
      </c>
      <c r="BS191" s="1489">
        <v>0.16039264125869726</v>
      </c>
      <c r="BT191" s="1489">
        <v>0.15572101093077401</v>
      </c>
      <c r="BU191" s="1489">
        <v>0.15118544750560586</v>
      </c>
      <c r="BV191" s="1489">
        <v>0.14678198786952024</v>
      </c>
      <c r="BW191" s="1489">
        <v>0.14250678433934003</v>
      </c>
      <c r="BX191" s="1489">
        <v>0.13835610130033013</v>
      </c>
      <c r="BY191" s="1489">
        <v>0.13432631194206807</v>
      </c>
      <c r="BZ191" s="1489">
        <v>0.13041389508938647</v>
      </c>
      <c r="CA191" s="1489">
        <v>0.12661543212561796</v>
      </c>
      <c r="CB191" s="1489">
        <v>0.12292760400545433</v>
      </c>
      <c r="CC191" s="1489">
        <v>0.11934718835481004</v>
      </c>
      <c r="CD191" s="1489">
        <v>0.11587105665515537</v>
      </c>
      <c r="CE191" s="1489">
        <v>0.11249617150985959</v>
      </c>
      <c r="CF191" s="1489">
        <v>0.10921958399015494</v>
      </c>
      <c r="CG191" s="1489">
        <v>0.10603843105840287</v>
      </c>
      <c r="CH191" s="1489">
        <v>0.10294993306641054</v>
      </c>
      <c r="CI191" s="1489">
        <v>9.9951391326612168E-2</v>
      </c>
      <c r="CJ191" s="1489">
        <v>9.7040185753992411E-2</v>
      </c>
      <c r="CK191" s="1489">
        <v>9.4213772576691654E-2</v>
      </c>
      <c r="CL191" s="1489">
        <v>9.1915875684577236E-2</v>
      </c>
      <c r="CM191" s="1489">
        <v>8.9674025058124135E-2</v>
      </c>
      <c r="CN191" s="1489">
        <v>8.7486853715243049E-2</v>
      </c>
      <c r="CO191" s="1489">
        <v>8.5353028014871282E-2</v>
      </c>
      <c r="CP191" s="1490">
        <v>8.3271246843776875E-2</v>
      </c>
      <c r="CQ191" s="1488" t="s">
        <v>1790</v>
      </c>
      <c r="CR191" s="1488" t="s">
        <v>1790</v>
      </c>
      <c r="CS191" s="1488" t="s">
        <v>1790</v>
      </c>
      <c r="CT191" s="1488" t="s">
        <v>1790</v>
      </c>
      <c r="CU191" s="1488" t="s">
        <v>1790</v>
      </c>
      <c r="CV191" s="1488" t="s">
        <v>1790</v>
      </c>
      <c r="CW191" s="1488" t="s">
        <v>1790</v>
      </c>
      <c r="CX191" s="1488" t="s">
        <v>1790</v>
      </c>
      <c r="CY191" s="1488" t="s">
        <v>1790</v>
      </c>
      <c r="CZ191" s="1488" t="s">
        <v>1790</v>
      </c>
      <c r="DA191" s="1488" t="s">
        <v>1790</v>
      </c>
      <c r="DB191" s="1488" t="s">
        <v>1790</v>
      </c>
      <c r="DC191" s="1488" t="s">
        <v>1790</v>
      </c>
      <c r="DD191" s="1488" t="s">
        <v>1790</v>
      </c>
      <c r="DE191" s="1488" t="s">
        <v>1790</v>
      </c>
      <c r="DF191" s="1488" t="s">
        <v>1790</v>
      </c>
      <c r="DG191" s="1488" t="s">
        <v>1790</v>
      </c>
      <c r="DH191" s="1488" t="s">
        <v>1790</v>
      </c>
      <c r="DI191" s="1488" t="s">
        <v>1790</v>
      </c>
      <c r="DJ191" s="1488" t="s">
        <v>1790</v>
      </c>
      <c r="DK191" s="1488" t="s">
        <v>1790</v>
      </c>
      <c r="DL191" s="1488" t="s">
        <v>1790</v>
      </c>
      <c r="DM191" s="1488" t="s">
        <v>1790</v>
      </c>
      <c r="DN191" s="1488" t="s">
        <v>1790</v>
      </c>
      <c r="DO191" s="1488" t="s">
        <v>1790</v>
      </c>
      <c r="DP191" s="1488" t="s">
        <v>1790</v>
      </c>
      <c r="DQ191" s="1488" t="s">
        <v>1790</v>
      </c>
      <c r="DR191" s="1488" t="s">
        <v>1790</v>
      </c>
      <c r="DS191" s="1488" t="s">
        <v>1790</v>
      </c>
      <c r="DT191" s="1233" t="s">
        <v>1790</v>
      </c>
      <c r="DU191" s="1233" t="s">
        <v>1790</v>
      </c>
      <c r="DV191" s="1233" t="s">
        <v>1790</v>
      </c>
      <c r="DW191" s="1233" t="s">
        <v>1790</v>
      </c>
      <c r="DX191" s="1233" t="s">
        <v>1790</v>
      </c>
      <c r="DY191" s="1233" t="s">
        <v>1790</v>
      </c>
    </row>
    <row r="192" spans="2:129" x14ac:dyDescent="0.25">
      <c r="B192" s="1740"/>
      <c r="C192" s="1485" t="s">
        <v>2089</v>
      </c>
      <c r="D192" s="1425" t="s">
        <v>2090</v>
      </c>
      <c r="E192" s="1267" t="s">
        <v>810</v>
      </c>
      <c r="F192" s="1424" t="s">
        <v>811</v>
      </c>
      <c r="G192" s="1424" t="s">
        <v>1790</v>
      </c>
      <c r="H192" s="1425" t="s">
        <v>812</v>
      </c>
      <c r="I192" s="1460" t="s">
        <v>1790</v>
      </c>
      <c r="J192" s="1461" t="s">
        <v>1790</v>
      </c>
      <c r="K192" s="1461" t="s">
        <v>1790</v>
      </c>
      <c r="L192" s="1461" t="s">
        <v>1790</v>
      </c>
      <c r="M192" s="1461" t="s">
        <v>1790</v>
      </c>
      <c r="N192" s="1489" t="s">
        <v>1790</v>
      </c>
      <c r="O192" s="1489" t="s">
        <v>1790</v>
      </c>
      <c r="P192" s="1489" t="s">
        <v>1790</v>
      </c>
      <c r="Q192" s="1489" t="s">
        <v>1790</v>
      </c>
      <c r="R192" s="1489" t="s">
        <v>1790</v>
      </c>
      <c r="S192" s="1489" t="s">
        <v>1790</v>
      </c>
      <c r="T192" s="1489" t="s">
        <v>1790</v>
      </c>
      <c r="U192" s="1489" t="s">
        <v>1790</v>
      </c>
      <c r="V192" s="1489" t="s">
        <v>1790</v>
      </c>
      <c r="W192" s="1489" t="s">
        <v>1790</v>
      </c>
      <c r="X192" s="1489" t="s">
        <v>1790</v>
      </c>
      <c r="Y192" s="1489" t="s">
        <v>1790</v>
      </c>
      <c r="Z192" s="1489" t="s">
        <v>1790</v>
      </c>
      <c r="AA192" s="1489" t="s">
        <v>1790</v>
      </c>
      <c r="AB192" s="1489" t="s">
        <v>1790</v>
      </c>
      <c r="AC192" s="1489" t="s">
        <v>1790</v>
      </c>
      <c r="AD192" s="1489" t="s">
        <v>1790</v>
      </c>
      <c r="AE192" s="1489" t="s">
        <v>1790</v>
      </c>
      <c r="AF192" s="1489" t="s">
        <v>1790</v>
      </c>
      <c r="AG192" s="1489" t="s">
        <v>1790</v>
      </c>
      <c r="AH192" s="1489" t="s">
        <v>1790</v>
      </c>
      <c r="AI192" s="1489" t="s">
        <v>1790</v>
      </c>
      <c r="AJ192" s="1489" t="s">
        <v>1790</v>
      </c>
      <c r="AK192" s="1489" t="s">
        <v>1790</v>
      </c>
      <c r="AL192" s="1489" t="s">
        <v>1790</v>
      </c>
      <c r="AM192" s="1489" t="s">
        <v>1790</v>
      </c>
      <c r="AN192" s="1489" t="s">
        <v>1790</v>
      </c>
      <c r="AO192" s="1489" t="s">
        <v>1790</v>
      </c>
      <c r="AP192" s="1489" t="s">
        <v>1790</v>
      </c>
      <c r="AQ192" s="1489" t="s">
        <v>1790</v>
      </c>
      <c r="AR192" s="1489" t="s">
        <v>1790</v>
      </c>
      <c r="AS192" s="1489" t="s">
        <v>1790</v>
      </c>
      <c r="AT192" s="1489" t="s">
        <v>1790</v>
      </c>
      <c r="AU192" s="1489" t="s">
        <v>1790</v>
      </c>
      <c r="AV192" s="1489" t="s">
        <v>1790</v>
      </c>
      <c r="AW192" s="1489" t="s">
        <v>1790</v>
      </c>
      <c r="AX192" s="1489" t="s">
        <v>1790</v>
      </c>
      <c r="AY192" s="1489" t="s">
        <v>1790</v>
      </c>
      <c r="AZ192" s="1489" t="s">
        <v>1790</v>
      </c>
      <c r="BA192" s="1489" t="s">
        <v>1790</v>
      </c>
      <c r="BB192" s="1489" t="s">
        <v>1790</v>
      </c>
      <c r="BC192" s="1489" t="s">
        <v>1790</v>
      </c>
      <c r="BD192" s="1489" t="s">
        <v>1790</v>
      </c>
      <c r="BE192" s="1489" t="s">
        <v>1790</v>
      </c>
      <c r="BF192" s="1489" t="s">
        <v>1790</v>
      </c>
      <c r="BG192" s="1489" t="s">
        <v>1790</v>
      </c>
      <c r="BH192" s="1489" t="s">
        <v>1790</v>
      </c>
      <c r="BI192" s="1489" t="s">
        <v>1790</v>
      </c>
      <c r="BJ192" s="1489" t="s">
        <v>1790</v>
      </c>
      <c r="BK192" s="1489" t="s">
        <v>1790</v>
      </c>
      <c r="BL192" s="1489" t="s">
        <v>1790</v>
      </c>
      <c r="BM192" s="1489" t="s">
        <v>1790</v>
      </c>
      <c r="BN192" s="1489" t="s">
        <v>1790</v>
      </c>
      <c r="BO192" s="1489" t="s">
        <v>1790</v>
      </c>
      <c r="BP192" s="1489" t="s">
        <v>1790</v>
      </c>
      <c r="BQ192" s="1489" t="s">
        <v>1790</v>
      </c>
      <c r="BR192" s="1489" t="s">
        <v>1790</v>
      </c>
      <c r="BS192" s="1489" t="s">
        <v>1790</v>
      </c>
      <c r="BT192" s="1489" t="s">
        <v>1790</v>
      </c>
      <c r="BU192" s="1489" t="s">
        <v>1790</v>
      </c>
      <c r="BV192" s="1489" t="s">
        <v>1790</v>
      </c>
      <c r="BW192" s="1489" t="s">
        <v>1790</v>
      </c>
      <c r="BX192" s="1489" t="s">
        <v>1790</v>
      </c>
      <c r="BY192" s="1489" t="s">
        <v>1790</v>
      </c>
      <c r="BZ192" s="1489" t="s">
        <v>1790</v>
      </c>
      <c r="CA192" s="1489" t="s">
        <v>1790</v>
      </c>
      <c r="CB192" s="1489" t="s">
        <v>1790</v>
      </c>
      <c r="CC192" s="1489" t="s">
        <v>1790</v>
      </c>
      <c r="CD192" s="1489" t="s">
        <v>1790</v>
      </c>
      <c r="CE192" s="1489" t="s">
        <v>1790</v>
      </c>
      <c r="CF192" s="1489" t="s">
        <v>1790</v>
      </c>
      <c r="CG192" s="1489" t="s">
        <v>1790</v>
      </c>
      <c r="CH192" s="1489" t="s">
        <v>1790</v>
      </c>
      <c r="CI192" s="1489" t="s">
        <v>1790</v>
      </c>
      <c r="CJ192" s="1489" t="s">
        <v>1790</v>
      </c>
      <c r="CK192" s="1489" t="s">
        <v>1790</v>
      </c>
      <c r="CL192" s="1489" t="s">
        <v>1790</v>
      </c>
      <c r="CM192" s="1489" t="s">
        <v>1790</v>
      </c>
      <c r="CN192" s="1489" t="s">
        <v>1790</v>
      </c>
      <c r="CO192" s="1489" t="s">
        <v>1790</v>
      </c>
      <c r="CP192" s="1490" t="s">
        <v>1790</v>
      </c>
      <c r="CQ192" s="1488" t="s">
        <v>1790</v>
      </c>
      <c r="CR192" s="1488" t="s">
        <v>1790</v>
      </c>
      <c r="CS192" s="1488" t="s">
        <v>1790</v>
      </c>
      <c r="CT192" s="1488" t="s">
        <v>1790</v>
      </c>
      <c r="CU192" s="1488" t="s">
        <v>1790</v>
      </c>
      <c r="CV192" s="1488" t="s">
        <v>1790</v>
      </c>
      <c r="CW192" s="1488" t="s">
        <v>1790</v>
      </c>
      <c r="CX192" s="1488" t="s">
        <v>1790</v>
      </c>
      <c r="CY192" s="1488" t="s">
        <v>1790</v>
      </c>
      <c r="CZ192" s="1488" t="s">
        <v>1790</v>
      </c>
      <c r="DA192" s="1488" t="s">
        <v>1790</v>
      </c>
      <c r="DB192" s="1488" t="s">
        <v>1790</v>
      </c>
      <c r="DC192" s="1488" t="s">
        <v>1790</v>
      </c>
      <c r="DD192" s="1488" t="s">
        <v>1790</v>
      </c>
      <c r="DE192" s="1488" t="s">
        <v>1790</v>
      </c>
      <c r="DF192" s="1488" t="s">
        <v>1790</v>
      </c>
      <c r="DG192" s="1488" t="s">
        <v>1790</v>
      </c>
      <c r="DH192" s="1488" t="s">
        <v>1790</v>
      </c>
      <c r="DI192" s="1488" t="s">
        <v>1790</v>
      </c>
      <c r="DJ192" s="1488" t="s">
        <v>1790</v>
      </c>
      <c r="DK192" s="1488" t="s">
        <v>1790</v>
      </c>
      <c r="DL192" s="1488" t="s">
        <v>1790</v>
      </c>
      <c r="DM192" s="1488" t="s">
        <v>1790</v>
      </c>
      <c r="DN192" s="1488" t="s">
        <v>1790</v>
      </c>
      <c r="DO192" s="1488" t="s">
        <v>1790</v>
      </c>
      <c r="DP192" s="1488" t="s">
        <v>1790</v>
      </c>
      <c r="DQ192" s="1488" t="s">
        <v>1790</v>
      </c>
      <c r="DR192" s="1488" t="s">
        <v>1790</v>
      </c>
      <c r="DS192" s="1488" t="s">
        <v>1790</v>
      </c>
      <c r="DT192" s="1233" t="s">
        <v>1790</v>
      </c>
      <c r="DU192" s="1233" t="s">
        <v>1790</v>
      </c>
      <c r="DV192" s="1233" t="s">
        <v>1790</v>
      </c>
      <c r="DW192" s="1233" t="s">
        <v>1790</v>
      </c>
      <c r="DX192" s="1233" t="s">
        <v>1790</v>
      </c>
      <c r="DY192" s="1233" t="s">
        <v>1790</v>
      </c>
    </row>
    <row r="193" spans="2:129" x14ac:dyDescent="0.25">
      <c r="B193" s="1740"/>
      <c r="C193" s="1485" t="s">
        <v>2089</v>
      </c>
      <c r="D193" s="1425" t="s">
        <v>2090</v>
      </c>
      <c r="E193" s="1267" t="s">
        <v>810</v>
      </c>
      <c r="F193" s="1424" t="s">
        <v>813</v>
      </c>
      <c r="G193" s="1424" t="s">
        <v>1790</v>
      </c>
      <c r="H193" s="1425" t="s">
        <v>812</v>
      </c>
      <c r="I193" s="1460" t="s">
        <v>1790</v>
      </c>
      <c r="J193" s="1461" t="s">
        <v>1790</v>
      </c>
      <c r="K193" s="1461" t="s">
        <v>1790</v>
      </c>
      <c r="L193" s="1461" t="s">
        <v>1790</v>
      </c>
      <c r="M193" s="1461" t="s">
        <v>1790</v>
      </c>
      <c r="N193" s="1489" t="s">
        <v>1790</v>
      </c>
      <c r="O193" s="1489" t="s">
        <v>1790</v>
      </c>
      <c r="P193" s="1489" t="s">
        <v>1790</v>
      </c>
      <c r="Q193" s="1489" t="s">
        <v>1790</v>
      </c>
      <c r="R193" s="1489" t="s">
        <v>1790</v>
      </c>
      <c r="S193" s="1489" t="s">
        <v>1790</v>
      </c>
      <c r="T193" s="1489" t="s">
        <v>1790</v>
      </c>
      <c r="U193" s="1489" t="s">
        <v>1790</v>
      </c>
      <c r="V193" s="1489" t="s">
        <v>1790</v>
      </c>
      <c r="W193" s="1489" t="s">
        <v>1790</v>
      </c>
      <c r="X193" s="1489" t="s">
        <v>1790</v>
      </c>
      <c r="Y193" s="1489" t="s">
        <v>1790</v>
      </c>
      <c r="Z193" s="1489" t="s">
        <v>1790</v>
      </c>
      <c r="AA193" s="1489" t="s">
        <v>1790</v>
      </c>
      <c r="AB193" s="1489" t="s">
        <v>1790</v>
      </c>
      <c r="AC193" s="1489" t="s">
        <v>1790</v>
      </c>
      <c r="AD193" s="1489" t="s">
        <v>1790</v>
      </c>
      <c r="AE193" s="1489" t="s">
        <v>1790</v>
      </c>
      <c r="AF193" s="1489" t="s">
        <v>1790</v>
      </c>
      <c r="AG193" s="1489" t="s">
        <v>1790</v>
      </c>
      <c r="AH193" s="1489" t="s">
        <v>1790</v>
      </c>
      <c r="AI193" s="1489" t="s">
        <v>1790</v>
      </c>
      <c r="AJ193" s="1489" t="s">
        <v>1790</v>
      </c>
      <c r="AK193" s="1489" t="s">
        <v>1790</v>
      </c>
      <c r="AL193" s="1489" t="s">
        <v>1790</v>
      </c>
      <c r="AM193" s="1489" t="s">
        <v>1790</v>
      </c>
      <c r="AN193" s="1489" t="s">
        <v>1790</v>
      </c>
      <c r="AO193" s="1489" t="s">
        <v>1790</v>
      </c>
      <c r="AP193" s="1489" t="s">
        <v>1790</v>
      </c>
      <c r="AQ193" s="1489" t="s">
        <v>1790</v>
      </c>
      <c r="AR193" s="1489" t="s">
        <v>1790</v>
      </c>
      <c r="AS193" s="1489" t="s">
        <v>1790</v>
      </c>
      <c r="AT193" s="1489" t="s">
        <v>1790</v>
      </c>
      <c r="AU193" s="1489" t="s">
        <v>1790</v>
      </c>
      <c r="AV193" s="1489" t="s">
        <v>1790</v>
      </c>
      <c r="AW193" s="1489" t="s">
        <v>1790</v>
      </c>
      <c r="AX193" s="1489" t="s">
        <v>1790</v>
      </c>
      <c r="AY193" s="1489" t="s">
        <v>1790</v>
      </c>
      <c r="AZ193" s="1489" t="s">
        <v>1790</v>
      </c>
      <c r="BA193" s="1489" t="s">
        <v>1790</v>
      </c>
      <c r="BB193" s="1489" t="s">
        <v>1790</v>
      </c>
      <c r="BC193" s="1489" t="s">
        <v>1790</v>
      </c>
      <c r="BD193" s="1489" t="s">
        <v>1790</v>
      </c>
      <c r="BE193" s="1489" t="s">
        <v>1790</v>
      </c>
      <c r="BF193" s="1489" t="s">
        <v>1790</v>
      </c>
      <c r="BG193" s="1489" t="s">
        <v>1790</v>
      </c>
      <c r="BH193" s="1489" t="s">
        <v>1790</v>
      </c>
      <c r="BI193" s="1489" t="s">
        <v>1790</v>
      </c>
      <c r="BJ193" s="1489" t="s">
        <v>1790</v>
      </c>
      <c r="BK193" s="1489" t="s">
        <v>1790</v>
      </c>
      <c r="BL193" s="1489" t="s">
        <v>1790</v>
      </c>
      <c r="BM193" s="1489" t="s">
        <v>1790</v>
      </c>
      <c r="BN193" s="1489" t="s">
        <v>1790</v>
      </c>
      <c r="BO193" s="1489" t="s">
        <v>1790</v>
      </c>
      <c r="BP193" s="1489" t="s">
        <v>1790</v>
      </c>
      <c r="BQ193" s="1489" t="s">
        <v>1790</v>
      </c>
      <c r="BR193" s="1489" t="s">
        <v>1790</v>
      </c>
      <c r="BS193" s="1489" t="s">
        <v>1790</v>
      </c>
      <c r="BT193" s="1489" t="s">
        <v>1790</v>
      </c>
      <c r="BU193" s="1489" t="s">
        <v>1790</v>
      </c>
      <c r="BV193" s="1489" t="s">
        <v>1790</v>
      </c>
      <c r="BW193" s="1489" t="s">
        <v>1790</v>
      </c>
      <c r="BX193" s="1489" t="s">
        <v>1790</v>
      </c>
      <c r="BY193" s="1489" t="s">
        <v>1790</v>
      </c>
      <c r="BZ193" s="1489" t="s">
        <v>1790</v>
      </c>
      <c r="CA193" s="1489" t="s">
        <v>1790</v>
      </c>
      <c r="CB193" s="1489" t="s">
        <v>1790</v>
      </c>
      <c r="CC193" s="1489" t="s">
        <v>1790</v>
      </c>
      <c r="CD193" s="1489" t="s">
        <v>1790</v>
      </c>
      <c r="CE193" s="1489" t="s">
        <v>1790</v>
      </c>
      <c r="CF193" s="1489" t="s">
        <v>1790</v>
      </c>
      <c r="CG193" s="1489" t="s">
        <v>1790</v>
      </c>
      <c r="CH193" s="1489" t="s">
        <v>1790</v>
      </c>
      <c r="CI193" s="1489" t="s">
        <v>1790</v>
      </c>
      <c r="CJ193" s="1489" t="s">
        <v>1790</v>
      </c>
      <c r="CK193" s="1489" t="s">
        <v>1790</v>
      </c>
      <c r="CL193" s="1489" t="s">
        <v>1790</v>
      </c>
      <c r="CM193" s="1489" t="s">
        <v>1790</v>
      </c>
      <c r="CN193" s="1489" t="s">
        <v>1790</v>
      </c>
      <c r="CO193" s="1489" t="s">
        <v>1790</v>
      </c>
      <c r="CP193" s="1490" t="s">
        <v>1790</v>
      </c>
      <c r="CQ193" s="1488" t="s">
        <v>1790</v>
      </c>
      <c r="CR193" s="1488" t="s">
        <v>1790</v>
      </c>
      <c r="CS193" s="1488" t="s">
        <v>1790</v>
      </c>
      <c r="CT193" s="1488" t="s">
        <v>1790</v>
      </c>
      <c r="CU193" s="1488" t="s">
        <v>1790</v>
      </c>
      <c r="CV193" s="1488" t="s">
        <v>1790</v>
      </c>
      <c r="CW193" s="1488" t="s">
        <v>1790</v>
      </c>
      <c r="CX193" s="1488" t="s">
        <v>1790</v>
      </c>
      <c r="CY193" s="1488" t="s">
        <v>1790</v>
      </c>
      <c r="CZ193" s="1488" t="s">
        <v>1790</v>
      </c>
      <c r="DA193" s="1488" t="s">
        <v>1790</v>
      </c>
      <c r="DB193" s="1488" t="s">
        <v>1790</v>
      </c>
      <c r="DC193" s="1488" t="s">
        <v>1790</v>
      </c>
      <c r="DD193" s="1488" t="s">
        <v>1790</v>
      </c>
      <c r="DE193" s="1488" t="s">
        <v>1790</v>
      </c>
      <c r="DF193" s="1488" t="s">
        <v>1790</v>
      </c>
      <c r="DG193" s="1488" t="s">
        <v>1790</v>
      </c>
      <c r="DH193" s="1488" t="s">
        <v>1790</v>
      </c>
      <c r="DI193" s="1488" t="s">
        <v>1790</v>
      </c>
      <c r="DJ193" s="1488" t="s">
        <v>1790</v>
      </c>
      <c r="DK193" s="1488" t="s">
        <v>1790</v>
      </c>
      <c r="DL193" s="1488" t="s">
        <v>1790</v>
      </c>
      <c r="DM193" s="1488" t="s">
        <v>1790</v>
      </c>
      <c r="DN193" s="1488" t="s">
        <v>1790</v>
      </c>
      <c r="DO193" s="1488" t="s">
        <v>1790</v>
      </c>
      <c r="DP193" s="1488" t="s">
        <v>1790</v>
      </c>
      <c r="DQ193" s="1488" t="s">
        <v>1790</v>
      </c>
      <c r="DR193" s="1488" t="s">
        <v>1790</v>
      </c>
      <c r="DS193" s="1488" t="s">
        <v>1790</v>
      </c>
      <c r="DT193" s="1233" t="s">
        <v>1790</v>
      </c>
      <c r="DU193" s="1233" t="s">
        <v>1790</v>
      </c>
      <c r="DV193" s="1233" t="s">
        <v>1790</v>
      </c>
      <c r="DW193" s="1233" t="s">
        <v>1790</v>
      </c>
      <c r="DX193" s="1233" t="s">
        <v>1790</v>
      </c>
      <c r="DY193" s="1233" t="s">
        <v>1790</v>
      </c>
    </row>
    <row r="194" spans="2:129" ht="14.4" thickBot="1" x14ac:dyDescent="0.3">
      <c r="B194" s="1740"/>
      <c r="C194" s="1485" t="s">
        <v>2089</v>
      </c>
      <c r="D194" s="1425" t="s">
        <v>2090</v>
      </c>
      <c r="E194" s="1267" t="s">
        <v>814</v>
      </c>
      <c r="F194" s="1424" t="s">
        <v>1790</v>
      </c>
      <c r="G194" s="1424" t="s">
        <v>1790</v>
      </c>
      <c r="H194" s="1425" t="s">
        <v>84</v>
      </c>
      <c r="I194" s="1460" t="s">
        <v>1790</v>
      </c>
      <c r="J194" s="1461" t="s">
        <v>1790</v>
      </c>
      <c r="K194" s="1461" t="s">
        <v>1790</v>
      </c>
      <c r="L194" s="1461" t="s">
        <v>1790</v>
      </c>
      <c r="M194" s="1461" t="s">
        <v>1790</v>
      </c>
      <c r="N194" s="1489" t="s">
        <v>1790</v>
      </c>
      <c r="O194" s="1489" t="s">
        <v>1790</v>
      </c>
      <c r="P194" s="1489" t="s">
        <v>1790</v>
      </c>
      <c r="Q194" s="1489" t="s">
        <v>1790</v>
      </c>
      <c r="R194" s="1489" t="s">
        <v>1790</v>
      </c>
      <c r="S194" s="1489" t="s">
        <v>1790</v>
      </c>
      <c r="T194" s="1489" t="s">
        <v>1790</v>
      </c>
      <c r="U194" s="1489" t="s">
        <v>1790</v>
      </c>
      <c r="V194" s="1489" t="s">
        <v>1790</v>
      </c>
      <c r="W194" s="1489" t="s">
        <v>1790</v>
      </c>
      <c r="X194" s="1489" t="s">
        <v>1790</v>
      </c>
      <c r="Y194" s="1489" t="s">
        <v>1790</v>
      </c>
      <c r="Z194" s="1489" t="s">
        <v>1790</v>
      </c>
      <c r="AA194" s="1489" t="s">
        <v>1790</v>
      </c>
      <c r="AB194" s="1489" t="s">
        <v>1790</v>
      </c>
      <c r="AC194" s="1489" t="s">
        <v>1790</v>
      </c>
      <c r="AD194" s="1489" t="s">
        <v>1790</v>
      </c>
      <c r="AE194" s="1489" t="s">
        <v>1790</v>
      </c>
      <c r="AF194" s="1489" t="s">
        <v>1790</v>
      </c>
      <c r="AG194" s="1489" t="s">
        <v>1790</v>
      </c>
      <c r="AH194" s="1489" t="s">
        <v>1790</v>
      </c>
      <c r="AI194" s="1489" t="s">
        <v>1790</v>
      </c>
      <c r="AJ194" s="1489" t="s">
        <v>1790</v>
      </c>
      <c r="AK194" s="1489" t="s">
        <v>1790</v>
      </c>
      <c r="AL194" s="1489" t="s">
        <v>1790</v>
      </c>
      <c r="AM194" s="1489" t="s">
        <v>1790</v>
      </c>
      <c r="AN194" s="1489" t="s">
        <v>1790</v>
      </c>
      <c r="AO194" s="1489" t="s">
        <v>1790</v>
      </c>
      <c r="AP194" s="1489" t="s">
        <v>1790</v>
      </c>
      <c r="AQ194" s="1489" t="s">
        <v>1790</v>
      </c>
      <c r="AR194" s="1489" t="s">
        <v>1790</v>
      </c>
      <c r="AS194" s="1489" t="s">
        <v>1790</v>
      </c>
      <c r="AT194" s="1489" t="s">
        <v>1790</v>
      </c>
      <c r="AU194" s="1489" t="s">
        <v>1790</v>
      </c>
      <c r="AV194" s="1489" t="s">
        <v>1790</v>
      </c>
      <c r="AW194" s="1489" t="s">
        <v>1790</v>
      </c>
      <c r="AX194" s="1489" t="s">
        <v>1790</v>
      </c>
      <c r="AY194" s="1489" t="s">
        <v>1790</v>
      </c>
      <c r="AZ194" s="1489" t="s">
        <v>1790</v>
      </c>
      <c r="BA194" s="1489" t="s">
        <v>1790</v>
      </c>
      <c r="BB194" s="1489" t="s">
        <v>1790</v>
      </c>
      <c r="BC194" s="1489" t="s">
        <v>1790</v>
      </c>
      <c r="BD194" s="1489" t="s">
        <v>1790</v>
      </c>
      <c r="BE194" s="1489" t="s">
        <v>1790</v>
      </c>
      <c r="BF194" s="1489" t="s">
        <v>1790</v>
      </c>
      <c r="BG194" s="1489" t="s">
        <v>1790</v>
      </c>
      <c r="BH194" s="1489" t="s">
        <v>1790</v>
      </c>
      <c r="BI194" s="1489" t="s">
        <v>1790</v>
      </c>
      <c r="BJ194" s="1489" t="s">
        <v>1790</v>
      </c>
      <c r="BK194" s="1489" t="s">
        <v>1790</v>
      </c>
      <c r="BL194" s="1489" t="s">
        <v>1790</v>
      </c>
      <c r="BM194" s="1489" t="s">
        <v>1790</v>
      </c>
      <c r="BN194" s="1489" t="s">
        <v>1790</v>
      </c>
      <c r="BO194" s="1489" t="s">
        <v>1790</v>
      </c>
      <c r="BP194" s="1489" t="s">
        <v>1790</v>
      </c>
      <c r="BQ194" s="1489" t="s">
        <v>1790</v>
      </c>
      <c r="BR194" s="1489" t="s">
        <v>1790</v>
      </c>
      <c r="BS194" s="1489" t="s">
        <v>1790</v>
      </c>
      <c r="BT194" s="1489" t="s">
        <v>1790</v>
      </c>
      <c r="BU194" s="1489" t="s">
        <v>1790</v>
      </c>
      <c r="BV194" s="1489" t="s">
        <v>1790</v>
      </c>
      <c r="BW194" s="1489" t="s">
        <v>1790</v>
      </c>
      <c r="BX194" s="1489" t="s">
        <v>1790</v>
      </c>
      <c r="BY194" s="1489" t="s">
        <v>1790</v>
      </c>
      <c r="BZ194" s="1489" t="s">
        <v>1790</v>
      </c>
      <c r="CA194" s="1489" t="s">
        <v>1790</v>
      </c>
      <c r="CB194" s="1489" t="s">
        <v>1790</v>
      </c>
      <c r="CC194" s="1489" t="s">
        <v>1790</v>
      </c>
      <c r="CD194" s="1489" t="s">
        <v>1790</v>
      </c>
      <c r="CE194" s="1489" t="s">
        <v>1790</v>
      </c>
      <c r="CF194" s="1489" t="s">
        <v>1790</v>
      </c>
      <c r="CG194" s="1489" t="s">
        <v>1790</v>
      </c>
      <c r="CH194" s="1489" t="s">
        <v>1790</v>
      </c>
      <c r="CI194" s="1489" t="s">
        <v>1790</v>
      </c>
      <c r="CJ194" s="1489" t="s">
        <v>1790</v>
      </c>
      <c r="CK194" s="1489" t="s">
        <v>1790</v>
      </c>
      <c r="CL194" s="1489" t="s">
        <v>1790</v>
      </c>
      <c r="CM194" s="1489" t="s">
        <v>1790</v>
      </c>
      <c r="CN194" s="1489" t="s">
        <v>1790</v>
      </c>
      <c r="CO194" s="1489" t="s">
        <v>1790</v>
      </c>
      <c r="CP194" s="1490" t="s">
        <v>1790</v>
      </c>
      <c r="CQ194" s="1488" t="s">
        <v>1790</v>
      </c>
      <c r="CR194" s="1488" t="s">
        <v>1790</v>
      </c>
      <c r="CS194" s="1488" t="s">
        <v>1790</v>
      </c>
      <c r="CT194" s="1488" t="s">
        <v>1790</v>
      </c>
      <c r="CU194" s="1488" t="s">
        <v>1790</v>
      </c>
      <c r="CV194" s="1488" t="s">
        <v>1790</v>
      </c>
      <c r="CW194" s="1488" t="s">
        <v>1790</v>
      </c>
      <c r="CX194" s="1488" t="s">
        <v>1790</v>
      </c>
      <c r="CY194" s="1488" t="s">
        <v>1790</v>
      </c>
      <c r="CZ194" s="1488" t="s">
        <v>1790</v>
      </c>
      <c r="DA194" s="1488" t="s">
        <v>1790</v>
      </c>
      <c r="DB194" s="1488" t="s">
        <v>1790</v>
      </c>
      <c r="DC194" s="1488" t="s">
        <v>1790</v>
      </c>
      <c r="DD194" s="1488" t="s">
        <v>1790</v>
      </c>
      <c r="DE194" s="1488" t="s">
        <v>1790</v>
      </c>
      <c r="DF194" s="1488" t="s">
        <v>1790</v>
      </c>
      <c r="DG194" s="1488" t="s">
        <v>1790</v>
      </c>
      <c r="DH194" s="1488" t="s">
        <v>1790</v>
      </c>
      <c r="DI194" s="1488" t="s">
        <v>1790</v>
      </c>
      <c r="DJ194" s="1488" t="s">
        <v>1790</v>
      </c>
      <c r="DK194" s="1488" t="s">
        <v>1790</v>
      </c>
      <c r="DL194" s="1488" t="s">
        <v>1790</v>
      </c>
      <c r="DM194" s="1488" t="s">
        <v>1790</v>
      </c>
      <c r="DN194" s="1488" t="s">
        <v>1790</v>
      </c>
      <c r="DO194" s="1488" t="s">
        <v>1790</v>
      </c>
      <c r="DP194" s="1488" t="s">
        <v>1790</v>
      </c>
      <c r="DQ194" s="1488" t="s">
        <v>1790</v>
      </c>
      <c r="DR194" s="1488" t="s">
        <v>1790</v>
      </c>
      <c r="DS194" s="1488" t="s">
        <v>1790</v>
      </c>
      <c r="DT194" s="1233" t="s">
        <v>1790</v>
      </c>
      <c r="DU194" s="1233" t="s">
        <v>1790</v>
      </c>
      <c r="DV194" s="1233" t="s">
        <v>1790</v>
      </c>
      <c r="DW194" s="1233" t="s">
        <v>1790</v>
      </c>
      <c r="DX194" s="1233" t="s">
        <v>1790</v>
      </c>
      <c r="DY194" s="1233" t="s">
        <v>1790</v>
      </c>
    </row>
    <row r="195" spans="2:129" ht="14.4" thickBot="1" x14ac:dyDescent="0.3">
      <c r="B195" s="1740"/>
      <c r="C195" s="1485" t="s">
        <v>2089</v>
      </c>
      <c r="D195" s="1425" t="s">
        <v>2090</v>
      </c>
      <c r="E195" s="1267" t="s">
        <v>815</v>
      </c>
      <c r="F195" s="1424" t="s">
        <v>1790</v>
      </c>
      <c r="G195" s="1424" t="s">
        <v>1790</v>
      </c>
      <c r="H195" s="1425" t="s">
        <v>84</v>
      </c>
      <c r="I195" s="1724" t="str">
        <f>IF(SUM(I194:CU194)&lt;&gt;0,SUM(I194:CU194),"")</f>
        <v/>
      </c>
      <c r="J195" s="1725"/>
      <c r="K195" s="1725"/>
      <c r="L195" s="1725"/>
      <c r="M195" s="1726"/>
      <c r="N195" s="1489" t="s">
        <v>1790</v>
      </c>
      <c r="O195" s="1489" t="s">
        <v>1790</v>
      </c>
      <c r="P195" s="1489" t="s">
        <v>1790</v>
      </c>
      <c r="Q195" s="1489" t="s">
        <v>1790</v>
      </c>
      <c r="R195" s="1489" t="s">
        <v>1790</v>
      </c>
      <c r="S195" s="1489" t="s">
        <v>1790</v>
      </c>
      <c r="T195" s="1489" t="s">
        <v>1790</v>
      </c>
      <c r="U195" s="1489" t="s">
        <v>1790</v>
      </c>
      <c r="V195" s="1489" t="s">
        <v>1790</v>
      </c>
      <c r="W195" s="1489" t="s">
        <v>1790</v>
      </c>
      <c r="X195" s="1489" t="s">
        <v>1790</v>
      </c>
      <c r="Y195" s="1489" t="s">
        <v>1790</v>
      </c>
      <c r="Z195" s="1489" t="s">
        <v>1790</v>
      </c>
      <c r="AA195" s="1489" t="s">
        <v>1790</v>
      </c>
      <c r="AB195" s="1489" t="s">
        <v>1790</v>
      </c>
      <c r="AC195" s="1489" t="s">
        <v>1790</v>
      </c>
      <c r="AD195" s="1489" t="s">
        <v>1790</v>
      </c>
      <c r="AE195" s="1489" t="s">
        <v>1790</v>
      </c>
      <c r="AF195" s="1489" t="s">
        <v>1790</v>
      </c>
      <c r="AG195" s="1489" t="s">
        <v>1790</v>
      </c>
      <c r="AH195" s="1489" t="s">
        <v>1790</v>
      </c>
      <c r="AI195" s="1489" t="s">
        <v>1790</v>
      </c>
      <c r="AJ195" s="1489" t="s">
        <v>1790</v>
      </c>
      <c r="AK195" s="1489" t="s">
        <v>1790</v>
      </c>
      <c r="AL195" s="1489" t="s">
        <v>1790</v>
      </c>
      <c r="AM195" s="1489" t="s">
        <v>1790</v>
      </c>
      <c r="AN195" s="1489" t="s">
        <v>1790</v>
      </c>
      <c r="AO195" s="1489" t="s">
        <v>1790</v>
      </c>
      <c r="AP195" s="1489" t="s">
        <v>1790</v>
      </c>
      <c r="AQ195" s="1489" t="s">
        <v>1790</v>
      </c>
      <c r="AR195" s="1489" t="s">
        <v>1790</v>
      </c>
      <c r="AS195" s="1489" t="s">
        <v>1790</v>
      </c>
      <c r="AT195" s="1489" t="s">
        <v>1790</v>
      </c>
      <c r="AU195" s="1489" t="s">
        <v>1790</v>
      </c>
      <c r="AV195" s="1489" t="s">
        <v>1790</v>
      </c>
      <c r="AW195" s="1489" t="s">
        <v>1790</v>
      </c>
      <c r="AX195" s="1489" t="s">
        <v>1790</v>
      </c>
      <c r="AY195" s="1489" t="s">
        <v>1790</v>
      </c>
      <c r="AZ195" s="1489" t="s">
        <v>1790</v>
      </c>
      <c r="BA195" s="1489" t="s">
        <v>1790</v>
      </c>
      <c r="BB195" s="1489" t="s">
        <v>1790</v>
      </c>
      <c r="BC195" s="1489" t="s">
        <v>1790</v>
      </c>
      <c r="BD195" s="1489" t="s">
        <v>1790</v>
      </c>
      <c r="BE195" s="1489" t="s">
        <v>1790</v>
      </c>
      <c r="BF195" s="1489" t="s">
        <v>1790</v>
      </c>
      <c r="BG195" s="1489" t="s">
        <v>1790</v>
      </c>
      <c r="BH195" s="1489" t="s">
        <v>1790</v>
      </c>
      <c r="BI195" s="1489" t="s">
        <v>1790</v>
      </c>
      <c r="BJ195" s="1489" t="s">
        <v>1790</v>
      </c>
      <c r="BK195" s="1489" t="s">
        <v>1790</v>
      </c>
      <c r="BL195" s="1489" t="s">
        <v>1790</v>
      </c>
      <c r="BM195" s="1489" t="s">
        <v>1790</v>
      </c>
      <c r="BN195" s="1489" t="s">
        <v>1790</v>
      </c>
      <c r="BO195" s="1489" t="s">
        <v>1790</v>
      </c>
      <c r="BP195" s="1489" t="s">
        <v>1790</v>
      </c>
      <c r="BQ195" s="1489" t="s">
        <v>1790</v>
      </c>
      <c r="BR195" s="1489" t="s">
        <v>1790</v>
      </c>
      <c r="BS195" s="1489" t="s">
        <v>1790</v>
      </c>
      <c r="BT195" s="1489" t="s">
        <v>1790</v>
      </c>
      <c r="BU195" s="1489" t="s">
        <v>1790</v>
      </c>
      <c r="BV195" s="1489" t="s">
        <v>1790</v>
      </c>
      <c r="BW195" s="1489" t="s">
        <v>1790</v>
      </c>
      <c r="BX195" s="1489" t="s">
        <v>1790</v>
      </c>
      <c r="BY195" s="1489" t="s">
        <v>1790</v>
      </c>
      <c r="BZ195" s="1489" t="s">
        <v>1790</v>
      </c>
      <c r="CA195" s="1489" t="s">
        <v>1790</v>
      </c>
      <c r="CB195" s="1489" t="s">
        <v>1790</v>
      </c>
      <c r="CC195" s="1489" t="s">
        <v>1790</v>
      </c>
      <c r="CD195" s="1489" t="s">
        <v>1790</v>
      </c>
      <c r="CE195" s="1489" t="s">
        <v>1790</v>
      </c>
      <c r="CF195" s="1489" t="s">
        <v>1790</v>
      </c>
      <c r="CG195" s="1489" t="s">
        <v>1790</v>
      </c>
      <c r="CH195" s="1489" t="s">
        <v>1790</v>
      </c>
      <c r="CI195" s="1489" t="s">
        <v>1790</v>
      </c>
      <c r="CJ195" s="1489" t="s">
        <v>1790</v>
      </c>
      <c r="CK195" s="1489" t="s">
        <v>1790</v>
      </c>
      <c r="CL195" s="1489" t="s">
        <v>1790</v>
      </c>
      <c r="CM195" s="1489" t="s">
        <v>1790</v>
      </c>
      <c r="CN195" s="1489" t="s">
        <v>1790</v>
      </c>
      <c r="CO195" s="1489" t="s">
        <v>1790</v>
      </c>
      <c r="CP195" s="1490" t="s">
        <v>1790</v>
      </c>
      <c r="CQ195" s="1488" t="s">
        <v>1790</v>
      </c>
      <c r="CR195" s="1488" t="s">
        <v>1790</v>
      </c>
      <c r="CS195" s="1488" t="s">
        <v>1790</v>
      </c>
      <c r="CT195" s="1488" t="s">
        <v>1790</v>
      </c>
      <c r="CU195" s="1488" t="s">
        <v>1790</v>
      </c>
      <c r="CV195" s="1488" t="s">
        <v>1790</v>
      </c>
      <c r="CW195" s="1488" t="s">
        <v>1790</v>
      </c>
      <c r="CX195" s="1488" t="s">
        <v>1790</v>
      </c>
      <c r="CY195" s="1488" t="s">
        <v>1790</v>
      </c>
      <c r="CZ195" s="1488" t="s">
        <v>1790</v>
      </c>
      <c r="DA195" s="1488" t="s">
        <v>1790</v>
      </c>
      <c r="DB195" s="1488" t="s">
        <v>1790</v>
      </c>
      <c r="DC195" s="1488" t="s">
        <v>1790</v>
      </c>
      <c r="DD195" s="1488" t="s">
        <v>1790</v>
      </c>
      <c r="DE195" s="1488" t="s">
        <v>1790</v>
      </c>
      <c r="DF195" s="1488" t="s">
        <v>1790</v>
      </c>
      <c r="DG195" s="1488" t="s">
        <v>1790</v>
      </c>
      <c r="DH195" s="1488" t="s">
        <v>1790</v>
      </c>
      <c r="DI195" s="1488" t="s">
        <v>1790</v>
      </c>
      <c r="DJ195" s="1488" t="s">
        <v>1790</v>
      </c>
      <c r="DK195" s="1488" t="s">
        <v>1790</v>
      </c>
      <c r="DL195" s="1488" t="s">
        <v>1790</v>
      </c>
      <c r="DM195" s="1488" t="s">
        <v>1790</v>
      </c>
      <c r="DN195" s="1488" t="s">
        <v>1790</v>
      </c>
      <c r="DO195" s="1488" t="s">
        <v>1790</v>
      </c>
      <c r="DP195" s="1488" t="s">
        <v>1790</v>
      </c>
      <c r="DQ195" s="1488" t="s">
        <v>1790</v>
      </c>
      <c r="DR195" s="1488" t="s">
        <v>1790</v>
      </c>
      <c r="DS195" s="1488" t="s">
        <v>1790</v>
      </c>
      <c r="DT195" s="1233" t="s">
        <v>1790</v>
      </c>
      <c r="DU195" s="1233" t="s">
        <v>1790</v>
      </c>
      <c r="DV195" s="1233" t="s">
        <v>1790</v>
      </c>
      <c r="DW195" s="1233" t="s">
        <v>1790</v>
      </c>
      <c r="DX195" s="1233" t="s">
        <v>1790</v>
      </c>
      <c r="DY195" s="1233" t="s">
        <v>1790</v>
      </c>
    </row>
    <row r="196" spans="2:129" x14ac:dyDescent="0.25">
      <c r="B196" s="1740"/>
      <c r="C196" s="1485" t="s">
        <v>1603</v>
      </c>
      <c r="D196" s="1425" t="s">
        <v>1698</v>
      </c>
      <c r="E196" s="1267" t="s">
        <v>810</v>
      </c>
      <c r="F196" s="1424" t="s">
        <v>1790</v>
      </c>
      <c r="G196" s="1424" t="s">
        <v>1790</v>
      </c>
      <c r="H196" s="1425" t="s">
        <v>84</v>
      </c>
      <c r="I196" s="1460" t="s">
        <v>1790</v>
      </c>
      <c r="J196" s="1461" t="s">
        <v>1790</v>
      </c>
      <c r="K196" s="1461" t="s">
        <v>1790</v>
      </c>
      <c r="L196" s="1461" t="s">
        <v>1790</v>
      </c>
      <c r="M196" s="1461" t="s">
        <v>1790</v>
      </c>
      <c r="N196" s="1489" t="s">
        <v>1790</v>
      </c>
      <c r="O196" s="1489" t="s">
        <v>1790</v>
      </c>
      <c r="P196" s="1489" t="s">
        <v>1790</v>
      </c>
      <c r="Q196" s="1489" t="s">
        <v>1790</v>
      </c>
      <c r="R196" s="1489" t="s">
        <v>1790</v>
      </c>
      <c r="S196" s="1489" t="s">
        <v>1790</v>
      </c>
      <c r="T196" s="1489" t="s">
        <v>1790</v>
      </c>
      <c r="U196" s="1489" t="s">
        <v>1790</v>
      </c>
      <c r="V196" s="1489" t="s">
        <v>1790</v>
      </c>
      <c r="W196" s="1489" t="s">
        <v>1790</v>
      </c>
      <c r="X196" s="1489" t="s">
        <v>1790</v>
      </c>
      <c r="Y196" s="1489" t="s">
        <v>1790</v>
      </c>
      <c r="Z196" s="1489" t="s">
        <v>1790</v>
      </c>
      <c r="AA196" s="1489" t="s">
        <v>1790</v>
      </c>
      <c r="AB196" s="1489" t="s">
        <v>1790</v>
      </c>
      <c r="AC196" s="1489" t="s">
        <v>1790</v>
      </c>
      <c r="AD196" s="1489" t="s">
        <v>1790</v>
      </c>
      <c r="AE196" s="1489" t="s">
        <v>1790</v>
      </c>
      <c r="AF196" s="1489" t="s">
        <v>1790</v>
      </c>
      <c r="AG196" s="1489" t="s">
        <v>1790</v>
      </c>
      <c r="AH196" s="1489" t="s">
        <v>1790</v>
      </c>
      <c r="AI196" s="1489" t="s">
        <v>1790</v>
      </c>
      <c r="AJ196" s="1489" t="s">
        <v>1790</v>
      </c>
      <c r="AK196" s="1489" t="s">
        <v>1790</v>
      </c>
      <c r="AL196" s="1489" t="s">
        <v>1790</v>
      </c>
      <c r="AM196" s="1489" t="s">
        <v>1790</v>
      </c>
      <c r="AN196" s="1489" t="s">
        <v>1790</v>
      </c>
      <c r="AO196" s="1489" t="s">
        <v>1790</v>
      </c>
      <c r="AP196" s="1489" t="s">
        <v>1790</v>
      </c>
      <c r="AQ196" s="1489" t="s">
        <v>1790</v>
      </c>
      <c r="AR196" s="1489" t="s">
        <v>1790</v>
      </c>
      <c r="AS196" s="1489" t="s">
        <v>1790</v>
      </c>
      <c r="AT196" s="1489" t="s">
        <v>1790</v>
      </c>
      <c r="AU196" s="1489" t="s">
        <v>1790</v>
      </c>
      <c r="AV196" s="1489" t="s">
        <v>1790</v>
      </c>
      <c r="AW196" s="1489" t="s">
        <v>1790</v>
      </c>
      <c r="AX196" s="1489" t="s">
        <v>1790</v>
      </c>
      <c r="AY196" s="1489" t="s">
        <v>1790</v>
      </c>
      <c r="AZ196" s="1489" t="s">
        <v>1790</v>
      </c>
      <c r="BA196" s="1489" t="s">
        <v>1790</v>
      </c>
      <c r="BB196" s="1489" t="s">
        <v>1790</v>
      </c>
      <c r="BC196" s="1489" t="s">
        <v>1790</v>
      </c>
      <c r="BD196" s="1489" t="s">
        <v>1790</v>
      </c>
      <c r="BE196" s="1489" t="s">
        <v>1790</v>
      </c>
      <c r="BF196" s="1489" t="s">
        <v>1790</v>
      </c>
      <c r="BG196" s="1489" t="s">
        <v>1790</v>
      </c>
      <c r="BH196" s="1489" t="s">
        <v>1790</v>
      </c>
      <c r="BI196" s="1489" t="s">
        <v>1790</v>
      </c>
      <c r="BJ196" s="1489" t="s">
        <v>1790</v>
      </c>
      <c r="BK196" s="1489" t="s">
        <v>1790</v>
      </c>
      <c r="BL196" s="1489" t="s">
        <v>1790</v>
      </c>
      <c r="BM196" s="1489" t="s">
        <v>1790</v>
      </c>
      <c r="BN196" s="1489" t="s">
        <v>1790</v>
      </c>
      <c r="BO196" s="1489" t="s">
        <v>1790</v>
      </c>
      <c r="BP196" s="1489" t="s">
        <v>1790</v>
      </c>
      <c r="BQ196" s="1489" t="s">
        <v>1790</v>
      </c>
      <c r="BR196" s="1489" t="s">
        <v>1790</v>
      </c>
      <c r="BS196" s="1489" t="s">
        <v>1790</v>
      </c>
      <c r="BT196" s="1489" t="s">
        <v>1790</v>
      </c>
      <c r="BU196" s="1489" t="s">
        <v>1790</v>
      </c>
      <c r="BV196" s="1489" t="s">
        <v>1790</v>
      </c>
      <c r="BW196" s="1489" t="s">
        <v>1790</v>
      </c>
      <c r="BX196" s="1489" t="s">
        <v>1790</v>
      </c>
      <c r="BY196" s="1489" t="s">
        <v>1790</v>
      </c>
      <c r="BZ196" s="1489" t="s">
        <v>1790</v>
      </c>
      <c r="CA196" s="1489" t="s">
        <v>1790</v>
      </c>
      <c r="CB196" s="1489" t="s">
        <v>1790</v>
      </c>
      <c r="CC196" s="1489" t="s">
        <v>1790</v>
      </c>
      <c r="CD196" s="1489" t="s">
        <v>1790</v>
      </c>
      <c r="CE196" s="1489" t="s">
        <v>1790</v>
      </c>
      <c r="CF196" s="1489" t="s">
        <v>1790</v>
      </c>
      <c r="CG196" s="1489" t="s">
        <v>1790</v>
      </c>
      <c r="CH196" s="1489" t="s">
        <v>1790</v>
      </c>
      <c r="CI196" s="1489" t="s">
        <v>1790</v>
      </c>
      <c r="CJ196" s="1489" t="s">
        <v>1790</v>
      </c>
      <c r="CK196" s="1489" t="s">
        <v>1790</v>
      </c>
      <c r="CL196" s="1489" t="s">
        <v>1790</v>
      </c>
      <c r="CM196" s="1489" t="s">
        <v>1790</v>
      </c>
      <c r="CN196" s="1489" t="s">
        <v>1790</v>
      </c>
      <c r="CO196" s="1489" t="s">
        <v>1790</v>
      </c>
      <c r="CP196" s="1490" t="s">
        <v>1790</v>
      </c>
      <c r="CQ196" s="1488" t="s">
        <v>1790</v>
      </c>
      <c r="CR196" s="1488" t="s">
        <v>1790</v>
      </c>
      <c r="CS196" s="1488" t="s">
        <v>1790</v>
      </c>
      <c r="CT196" s="1488" t="s">
        <v>1790</v>
      </c>
      <c r="CU196" s="1488" t="s">
        <v>1790</v>
      </c>
      <c r="CV196" s="1488" t="s">
        <v>1790</v>
      </c>
      <c r="CW196" s="1488" t="s">
        <v>1790</v>
      </c>
      <c r="CX196" s="1488" t="s">
        <v>1790</v>
      </c>
      <c r="CY196" s="1488" t="s">
        <v>1790</v>
      </c>
      <c r="CZ196" s="1488" t="s">
        <v>1790</v>
      </c>
      <c r="DA196" s="1488" t="s">
        <v>1790</v>
      </c>
      <c r="DB196" s="1488" t="s">
        <v>1790</v>
      </c>
      <c r="DC196" s="1488" t="s">
        <v>1790</v>
      </c>
      <c r="DD196" s="1488" t="s">
        <v>1790</v>
      </c>
      <c r="DE196" s="1488" t="s">
        <v>1790</v>
      </c>
      <c r="DF196" s="1488" t="s">
        <v>1790</v>
      </c>
      <c r="DG196" s="1488" t="s">
        <v>1790</v>
      </c>
      <c r="DH196" s="1488" t="s">
        <v>1790</v>
      </c>
      <c r="DI196" s="1488" t="s">
        <v>1790</v>
      </c>
      <c r="DJ196" s="1488" t="s">
        <v>1790</v>
      </c>
      <c r="DK196" s="1488" t="s">
        <v>1790</v>
      </c>
      <c r="DL196" s="1488" t="s">
        <v>1790</v>
      </c>
      <c r="DM196" s="1488" t="s">
        <v>1790</v>
      </c>
      <c r="DN196" s="1488" t="s">
        <v>1790</v>
      </c>
      <c r="DO196" s="1488" t="s">
        <v>1790</v>
      </c>
      <c r="DP196" s="1488" t="s">
        <v>1790</v>
      </c>
      <c r="DQ196" s="1488" t="s">
        <v>1790</v>
      </c>
      <c r="DR196" s="1488" t="s">
        <v>1790</v>
      </c>
      <c r="DS196" s="1488" t="s">
        <v>1790</v>
      </c>
      <c r="DT196" s="1233" t="s">
        <v>1790</v>
      </c>
      <c r="DU196" s="1233" t="s">
        <v>1790</v>
      </c>
      <c r="DV196" s="1233" t="s">
        <v>1790</v>
      </c>
      <c r="DW196" s="1233" t="s">
        <v>1790</v>
      </c>
      <c r="DX196" s="1233" t="s">
        <v>1790</v>
      </c>
      <c r="DY196" s="1233" t="s">
        <v>1790</v>
      </c>
    </row>
    <row r="197" spans="2:129" x14ac:dyDescent="0.25">
      <c r="B197" s="1740"/>
      <c r="C197" s="1485" t="s">
        <v>1603</v>
      </c>
      <c r="D197" s="1425" t="s">
        <v>1698</v>
      </c>
      <c r="E197" s="1267" t="s">
        <v>807</v>
      </c>
      <c r="F197" s="1424" t="s">
        <v>1790</v>
      </c>
      <c r="G197" s="1424" t="s">
        <v>1790</v>
      </c>
      <c r="H197" s="1425" t="s">
        <v>84</v>
      </c>
      <c r="I197" s="1460" t="s">
        <v>1790</v>
      </c>
      <c r="J197" s="1461" t="s">
        <v>1790</v>
      </c>
      <c r="K197" s="1461" t="s">
        <v>1790</v>
      </c>
      <c r="L197" s="1461" t="s">
        <v>1790</v>
      </c>
      <c r="M197" s="1461" t="s">
        <v>1790</v>
      </c>
      <c r="N197" s="1489" t="s">
        <v>1790</v>
      </c>
      <c r="O197" s="1489" t="s">
        <v>1790</v>
      </c>
      <c r="P197" s="1489" t="s">
        <v>1790</v>
      </c>
      <c r="Q197" s="1489" t="s">
        <v>1790</v>
      </c>
      <c r="R197" s="1489" t="s">
        <v>1790</v>
      </c>
      <c r="S197" s="1489" t="s">
        <v>1790</v>
      </c>
      <c r="T197" s="1489" t="s">
        <v>1790</v>
      </c>
      <c r="U197" s="1489" t="s">
        <v>1790</v>
      </c>
      <c r="V197" s="1489" t="s">
        <v>1790</v>
      </c>
      <c r="W197" s="1489" t="s">
        <v>1790</v>
      </c>
      <c r="X197" s="1489" t="s">
        <v>1790</v>
      </c>
      <c r="Y197" s="1489" t="s">
        <v>1790</v>
      </c>
      <c r="Z197" s="1489" t="s">
        <v>1790</v>
      </c>
      <c r="AA197" s="1489" t="s">
        <v>1790</v>
      </c>
      <c r="AB197" s="1489" t="s">
        <v>1790</v>
      </c>
      <c r="AC197" s="1489" t="s">
        <v>1790</v>
      </c>
      <c r="AD197" s="1489" t="s">
        <v>1790</v>
      </c>
      <c r="AE197" s="1489" t="s">
        <v>1790</v>
      </c>
      <c r="AF197" s="1489" t="s">
        <v>1790</v>
      </c>
      <c r="AG197" s="1489" t="s">
        <v>1790</v>
      </c>
      <c r="AH197" s="1489" t="s">
        <v>1790</v>
      </c>
      <c r="AI197" s="1489" t="s">
        <v>1790</v>
      </c>
      <c r="AJ197" s="1489" t="s">
        <v>1790</v>
      </c>
      <c r="AK197" s="1489" t="s">
        <v>1790</v>
      </c>
      <c r="AL197" s="1489" t="s">
        <v>1790</v>
      </c>
      <c r="AM197" s="1489" t="s">
        <v>1790</v>
      </c>
      <c r="AN197" s="1489" t="s">
        <v>1790</v>
      </c>
      <c r="AO197" s="1489" t="s">
        <v>1790</v>
      </c>
      <c r="AP197" s="1489" t="s">
        <v>1790</v>
      </c>
      <c r="AQ197" s="1489" t="s">
        <v>1790</v>
      </c>
      <c r="AR197" s="1489" t="s">
        <v>1790</v>
      </c>
      <c r="AS197" s="1489" t="s">
        <v>1790</v>
      </c>
      <c r="AT197" s="1489" t="s">
        <v>1790</v>
      </c>
      <c r="AU197" s="1489" t="s">
        <v>1790</v>
      </c>
      <c r="AV197" s="1489" t="s">
        <v>1790</v>
      </c>
      <c r="AW197" s="1489" t="s">
        <v>1790</v>
      </c>
      <c r="AX197" s="1489" t="s">
        <v>1790</v>
      </c>
      <c r="AY197" s="1489" t="s">
        <v>1790</v>
      </c>
      <c r="AZ197" s="1489" t="s">
        <v>1790</v>
      </c>
      <c r="BA197" s="1489" t="s">
        <v>1790</v>
      </c>
      <c r="BB197" s="1489" t="s">
        <v>1790</v>
      </c>
      <c r="BC197" s="1489" t="s">
        <v>1790</v>
      </c>
      <c r="BD197" s="1489" t="s">
        <v>1790</v>
      </c>
      <c r="BE197" s="1489" t="s">
        <v>1790</v>
      </c>
      <c r="BF197" s="1489" t="s">
        <v>1790</v>
      </c>
      <c r="BG197" s="1489" t="s">
        <v>1790</v>
      </c>
      <c r="BH197" s="1489" t="s">
        <v>1790</v>
      </c>
      <c r="BI197" s="1489" t="s">
        <v>1790</v>
      </c>
      <c r="BJ197" s="1489" t="s">
        <v>1790</v>
      </c>
      <c r="BK197" s="1489" t="s">
        <v>1790</v>
      </c>
      <c r="BL197" s="1489" t="s">
        <v>1790</v>
      </c>
      <c r="BM197" s="1489" t="s">
        <v>1790</v>
      </c>
      <c r="BN197" s="1489" t="s">
        <v>1790</v>
      </c>
      <c r="BO197" s="1489" t="s">
        <v>1790</v>
      </c>
      <c r="BP197" s="1489" t="s">
        <v>1790</v>
      </c>
      <c r="BQ197" s="1489" t="s">
        <v>1790</v>
      </c>
      <c r="BR197" s="1489" t="s">
        <v>1790</v>
      </c>
      <c r="BS197" s="1489" t="s">
        <v>1790</v>
      </c>
      <c r="BT197" s="1489" t="s">
        <v>1790</v>
      </c>
      <c r="BU197" s="1489" t="s">
        <v>1790</v>
      </c>
      <c r="BV197" s="1489" t="s">
        <v>1790</v>
      </c>
      <c r="BW197" s="1489" t="s">
        <v>1790</v>
      </c>
      <c r="BX197" s="1489" t="s">
        <v>1790</v>
      </c>
      <c r="BY197" s="1489" t="s">
        <v>1790</v>
      </c>
      <c r="BZ197" s="1489" t="s">
        <v>1790</v>
      </c>
      <c r="CA197" s="1489" t="s">
        <v>1790</v>
      </c>
      <c r="CB197" s="1489" t="s">
        <v>1790</v>
      </c>
      <c r="CC197" s="1489" t="s">
        <v>1790</v>
      </c>
      <c r="CD197" s="1489" t="s">
        <v>1790</v>
      </c>
      <c r="CE197" s="1489" t="s">
        <v>1790</v>
      </c>
      <c r="CF197" s="1489" t="s">
        <v>1790</v>
      </c>
      <c r="CG197" s="1489" t="s">
        <v>1790</v>
      </c>
      <c r="CH197" s="1489" t="s">
        <v>1790</v>
      </c>
      <c r="CI197" s="1489" t="s">
        <v>1790</v>
      </c>
      <c r="CJ197" s="1489" t="s">
        <v>1790</v>
      </c>
      <c r="CK197" s="1489" t="s">
        <v>1790</v>
      </c>
      <c r="CL197" s="1489" t="s">
        <v>1790</v>
      </c>
      <c r="CM197" s="1489" t="s">
        <v>1790</v>
      </c>
      <c r="CN197" s="1489" t="s">
        <v>1790</v>
      </c>
      <c r="CO197" s="1489" t="s">
        <v>1790</v>
      </c>
      <c r="CP197" s="1490" t="s">
        <v>1790</v>
      </c>
      <c r="CQ197" s="1488" t="s">
        <v>1790</v>
      </c>
      <c r="CR197" s="1488" t="s">
        <v>1790</v>
      </c>
      <c r="CS197" s="1488" t="s">
        <v>1790</v>
      </c>
      <c r="CT197" s="1488" t="s">
        <v>1790</v>
      </c>
      <c r="CU197" s="1488" t="s">
        <v>1790</v>
      </c>
      <c r="CV197" s="1488" t="s">
        <v>1790</v>
      </c>
      <c r="CW197" s="1488" t="s">
        <v>1790</v>
      </c>
      <c r="CX197" s="1488" t="s">
        <v>1790</v>
      </c>
      <c r="CY197" s="1488" t="s">
        <v>1790</v>
      </c>
      <c r="CZ197" s="1488" t="s">
        <v>1790</v>
      </c>
      <c r="DA197" s="1488" t="s">
        <v>1790</v>
      </c>
      <c r="DB197" s="1488" t="s">
        <v>1790</v>
      </c>
      <c r="DC197" s="1488" t="s">
        <v>1790</v>
      </c>
      <c r="DD197" s="1488" t="s">
        <v>1790</v>
      </c>
      <c r="DE197" s="1488" t="s">
        <v>1790</v>
      </c>
      <c r="DF197" s="1488" t="s">
        <v>1790</v>
      </c>
      <c r="DG197" s="1488" t="s">
        <v>1790</v>
      </c>
      <c r="DH197" s="1488" t="s">
        <v>1790</v>
      </c>
      <c r="DI197" s="1488" t="s">
        <v>1790</v>
      </c>
      <c r="DJ197" s="1488" t="s">
        <v>1790</v>
      </c>
      <c r="DK197" s="1488" t="s">
        <v>1790</v>
      </c>
      <c r="DL197" s="1488" t="s">
        <v>1790</v>
      </c>
      <c r="DM197" s="1488" t="s">
        <v>1790</v>
      </c>
      <c r="DN197" s="1488" t="s">
        <v>1790</v>
      </c>
      <c r="DO197" s="1488" t="s">
        <v>1790</v>
      </c>
      <c r="DP197" s="1488" t="s">
        <v>1790</v>
      </c>
      <c r="DQ197" s="1488" t="s">
        <v>1790</v>
      </c>
      <c r="DR197" s="1488" t="s">
        <v>1790</v>
      </c>
      <c r="DS197" s="1488" t="s">
        <v>1790</v>
      </c>
      <c r="DT197" s="1233" t="s">
        <v>1790</v>
      </c>
      <c r="DU197" s="1233" t="s">
        <v>1790</v>
      </c>
      <c r="DV197" s="1233" t="s">
        <v>1790</v>
      </c>
      <c r="DW197" s="1233" t="s">
        <v>1790</v>
      </c>
      <c r="DX197" s="1233" t="s">
        <v>1790</v>
      </c>
      <c r="DY197" s="1233" t="s">
        <v>1790</v>
      </c>
    </row>
    <row r="198" spans="2:129" x14ac:dyDescent="0.25">
      <c r="B198" s="1740"/>
      <c r="C198" s="1485" t="s">
        <v>1603</v>
      </c>
      <c r="D198" s="1425" t="s">
        <v>1698</v>
      </c>
      <c r="E198" s="1267" t="s">
        <v>808</v>
      </c>
      <c r="F198" s="1424" t="s">
        <v>1790</v>
      </c>
      <c r="G198" s="1424" t="s">
        <v>1790</v>
      </c>
      <c r="H198" s="1425" t="s">
        <v>84</v>
      </c>
      <c r="I198" s="1460" t="s">
        <v>1790</v>
      </c>
      <c r="J198" s="1461" t="s">
        <v>1790</v>
      </c>
      <c r="K198" s="1461" t="s">
        <v>1790</v>
      </c>
      <c r="L198" s="1461" t="s">
        <v>1790</v>
      </c>
      <c r="M198" s="1461" t="s">
        <v>1790</v>
      </c>
      <c r="N198" s="1489" t="s">
        <v>1790</v>
      </c>
      <c r="O198" s="1489" t="s">
        <v>1790</v>
      </c>
      <c r="P198" s="1489" t="s">
        <v>1790</v>
      </c>
      <c r="Q198" s="1489" t="s">
        <v>1790</v>
      </c>
      <c r="R198" s="1489" t="s">
        <v>1790</v>
      </c>
      <c r="S198" s="1489" t="s">
        <v>1790</v>
      </c>
      <c r="T198" s="1489" t="s">
        <v>1790</v>
      </c>
      <c r="U198" s="1489" t="s">
        <v>1790</v>
      </c>
      <c r="V198" s="1489" t="s">
        <v>1790</v>
      </c>
      <c r="W198" s="1489" t="s">
        <v>1790</v>
      </c>
      <c r="X198" s="1489" t="s">
        <v>1790</v>
      </c>
      <c r="Y198" s="1489" t="s">
        <v>1790</v>
      </c>
      <c r="Z198" s="1489" t="s">
        <v>1790</v>
      </c>
      <c r="AA198" s="1489" t="s">
        <v>1790</v>
      </c>
      <c r="AB198" s="1489" t="s">
        <v>1790</v>
      </c>
      <c r="AC198" s="1489" t="s">
        <v>1790</v>
      </c>
      <c r="AD198" s="1489" t="s">
        <v>1790</v>
      </c>
      <c r="AE198" s="1489" t="s">
        <v>1790</v>
      </c>
      <c r="AF198" s="1489" t="s">
        <v>1790</v>
      </c>
      <c r="AG198" s="1489" t="s">
        <v>1790</v>
      </c>
      <c r="AH198" s="1489" t="s">
        <v>1790</v>
      </c>
      <c r="AI198" s="1489" t="s">
        <v>1790</v>
      </c>
      <c r="AJ198" s="1489" t="s">
        <v>1790</v>
      </c>
      <c r="AK198" s="1489" t="s">
        <v>1790</v>
      </c>
      <c r="AL198" s="1489" t="s">
        <v>1790</v>
      </c>
      <c r="AM198" s="1489" t="s">
        <v>1790</v>
      </c>
      <c r="AN198" s="1489" t="s">
        <v>1790</v>
      </c>
      <c r="AO198" s="1489" t="s">
        <v>1790</v>
      </c>
      <c r="AP198" s="1489" t="s">
        <v>1790</v>
      </c>
      <c r="AQ198" s="1489" t="s">
        <v>1790</v>
      </c>
      <c r="AR198" s="1489" t="s">
        <v>1790</v>
      </c>
      <c r="AS198" s="1489" t="s">
        <v>1790</v>
      </c>
      <c r="AT198" s="1489" t="s">
        <v>1790</v>
      </c>
      <c r="AU198" s="1489" t="s">
        <v>1790</v>
      </c>
      <c r="AV198" s="1489" t="s">
        <v>1790</v>
      </c>
      <c r="AW198" s="1489" t="s">
        <v>1790</v>
      </c>
      <c r="AX198" s="1489" t="s">
        <v>1790</v>
      </c>
      <c r="AY198" s="1489" t="s">
        <v>1790</v>
      </c>
      <c r="AZ198" s="1489" t="s">
        <v>1790</v>
      </c>
      <c r="BA198" s="1489" t="s">
        <v>1790</v>
      </c>
      <c r="BB198" s="1489" t="s">
        <v>1790</v>
      </c>
      <c r="BC198" s="1489" t="s">
        <v>1790</v>
      </c>
      <c r="BD198" s="1489" t="s">
        <v>1790</v>
      </c>
      <c r="BE198" s="1489" t="s">
        <v>1790</v>
      </c>
      <c r="BF198" s="1489" t="s">
        <v>1790</v>
      </c>
      <c r="BG198" s="1489" t="s">
        <v>1790</v>
      </c>
      <c r="BH198" s="1489" t="s">
        <v>1790</v>
      </c>
      <c r="BI198" s="1489" t="s">
        <v>1790</v>
      </c>
      <c r="BJ198" s="1489" t="s">
        <v>1790</v>
      </c>
      <c r="BK198" s="1489" t="s">
        <v>1790</v>
      </c>
      <c r="BL198" s="1489" t="s">
        <v>1790</v>
      </c>
      <c r="BM198" s="1489" t="s">
        <v>1790</v>
      </c>
      <c r="BN198" s="1489" t="s">
        <v>1790</v>
      </c>
      <c r="BO198" s="1489" t="s">
        <v>1790</v>
      </c>
      <c r="BP198" s="1489" t="s">
        <v>1790</v>
      </c>
      <c r="BQ198" s="1489" t="s">
        <v>1790</v>
      </c>
      <c r="BR198" s="1489" t="s">
        <v>1790</v>
      </c>
      <c r="BS198" s="1489" t="s">
        <v>1790</v>
      </c>
      <c r="BT198" s="1489" t="s">
        <v>1790</v>
      </c>
      <c r="BU198" s="1489" t="s">
        <v>1790</v>
      </c>
      <c r="BV198" s="1489" t="s">
        <v>1790</v>
      </c>
      <c r="BW198" s="1489" t="s">
        <v>1790</v>
      </c>
      <c r="BX198" s="1489" t="s">
        <v>1790</v>
      </c>
      <c r="BY198" s="1489" t="s">
        <v>1790</v>
      </c>
      <c r="BZ198" s="1489" t="s">
        <v>1790</v>
      </c>
      <c r="CA198" s="1489" t="s">
        <v>1790</v>
      </c>
      <c r="CB198" s="1489" t="s">
        <v>1790</v>
      </c>
      <c r="CC198" s="1489" t="s">
        <v>1790</v>
      </c>
      <c r="CD198" s="1489" t="s">
        <v>1790</v>
      </c>
      <c r="CE198" s="1489" t="s">
        <v>1790</v>
      </c>
      <c r="CF198" s="1489" t="s">
        <v>1790</v>
      </c>
      <c r="CG198" s="1489" t="s">
        <v>1790</v>
      </c>
      <c r="CH198" s="1489" t="s">
        <v>1790</v>
      </c>
      <c r="CI198" s="1489" t="s">
        <v>1790</v>
      </c>
      <c r="CJ198" s="1489" t="s">
        <v>1790</v>
      </c>
      <c r="CK198" s="1489" t="s">
        <v>1790</v>
      </c>
      <c r="CL198" s="1489" t="s">
        <v>1790</v>
      </c>
      <c r="CM198" s="1489" t="s">
        <v>1790</v>
      </c>
      <c r="CN198" s="1489" t="s">
        <v>1790</v>
      </c>
      <c r="CO198" s="1489" t="s">
        <v>1790</v>
      </c>
      <c r="CP198" s="1490" t="s">
        <v>1790</v>
      </c>
      <c r="CQ198" s="1488" t="s">
        <v>1790</v>
      </c>
      <c r="CR198" s="1488" t="s">
        <v>1790</v>
      </c>
      <c r="CS198" s="1488" t="s">
        <v>1790</v>
      </c>
      <c r="CT198" s="1488" t="s">
        <v>1790</v>
      </c>
      <c r="CU198" s="1488" t="s">
        <v>1790</v>
      </c>
      <c r="CV198" s="1488" t="s">
        <v>1790</v>
      </c>
      <c r="CW198" s="1488" t="s">
        <v>1790</v>
      </c>
      <c r="CX198" s="1488" t="s">
        <v>1790</v>
      </c>
      <c r="CY198" s="1488" t="s">
        <v>1790</v>
      </c>
      <c r="CZ198" s="1488" t="s">
        <v>1790</v>
      </c>
      <c r="DA198" s="1488" t="s">
        <v>1790</v>
      </c>
      <c r="DB198" s="1488" t="s">
        <v>1790</v>
      </c>
      <c r="DC198" s="1488" t="s">
        <v>1790</v>
      </c>
      <c r="DD198" s="1488" t="s">
        <v>1790</v>
      </c>
      <c r="DE198" s="1488" t="s">
        <v>1790</v>
      </c>
      <c r="DF198" s="1488" t="s">
        <v>1790</v>
      </c>
      <c r="DG198" s="1488" t="s">
        <v>1790</v>
      </c>
      <c r="DH198" s="1488" t="s">
        <v>1790</v>
      </c>
      <c r="DI198" s="1488" t="s">
        <v>1790</v>
      </c>
      <c r="DJ198" s="1488" t="s">
        <v>1790</v>
      </c>
      <c r="DK198" s="1488" t="s">
        <v>1790</v>
      </c>
      <c r="DL198" s="1488" t="s">
        <v>1790</v>
      </c>
      <c r="DM198" s="1488" t="s">
        <v>1790</v>
      </c>
      <c r="DN198" s="1488" t="s">
        <v>1790</v>
      </c>
      <c r="DO198" s="1488" t="s">
        <v>1790</v>
      </c>
      <c r="DP198" s="1488" t="s">
        <v>1790</v>
      </c>
      <c r="DQ198" s="1488" t="s">
        <v>1790</v>
      </c>
      <c r="DR198" s="1488" t="s">
        <v>1790</v>
      </c>
      <c r="DS198" s="1488" t="s">
        <v>1790</v>
      </c>
      <c r="DT198" s="1233" t="s">
        <v>1790</v>
      </c>
      <c r="DU198" s="1233" t="s">
        <v>1790</v>
      </c>
      <c r="DV198" s="1233" t="s">
        <v>1790</v>
      </c>
      <c r="DW198" s="1233" t="s">
        <v>1790</v>
      </c>
      <c r="DX198" s="1233" t="s">
        <v>1790</v>
      </c>
      <c r="DY198" s="1233" t="s">
        <v>1790</v>
      </c>
    </row>
    <row r="199" spans="2:129" x14ac:dyDescent="0.25">
      <c r="B199" s="1740"/>
      <c r="C199" s="1485" t="s">
        <v>1603</v>
      </c>
      <c r="D199" s="1425" t="s">
        <v>1698</v>
      </c>
      <c r="E199" s="1267" t="s">
        <v>826</v>
      </c>
      <c r="F199" s="1424" t="s">
        <v>1790</v>
      </c>
      <c r="G199" s="1424" t="s">
        <v>1790</v>
      </c>
      <c r="H199" s="1425" t="s">
        <v>84</v>
      </c>
      <c r="I199" s="1460" t="s">
        <v>1790</v>
      </c>
      <c r="J199" s="1461" t="s">
        <v>1790</v>
      </c>
      <c r="K199" s="1461" t="s">
        <v>1790</v>
      </c>
      <c r="L199" s="1461" t="s">
        <v>1790</v>
      </c>
      <c r="M199" s="1461" t="s">
        <v>1790</v>
      </c>
      <c r="N199" s="1489" t="s">
        <v>1790</v>
      </c>
      <c r="O199" s="1489">
        <v>3.5000000000000003E-2</v>
      </c>
      <c r="P199" s="1489">
        <v>3.5000000000000003E-2</v>
      </c>
      <c r="Q199" s="1489">
        <v>3.5000000000000003E-2</v>
      </c>
      <c r="R199" s="1489">
        <v>3.5000000000000003E-2</v>
      </c>
      <c r="S199" s="1489">
        <v>3.5000000000000003E-2</v>
      </c>
      <c r="T199" s="1489">
        <v>3.5000000000000003E-2</v>
      </c>
      <c r="U199" s="1489">
        <v>3.5000000000000003E-2</v>
      </c>
      <c r="V199" s="1489">
        <v>3.5000000000000003E-2</v>
      </c>
      <c r="W199" s="1489">
        <v>3.5000000000000003E-2</v>
      </c>
      <c r="X199" s="1489">
        <v>3.5000000000000003E-2</v>
      </c>
      <c r="Y199" s="1489">
        <v>3.5000000000000003E-2</v>
      </c>
      <c r="Z199" s="1489">
        <v>3.5000000000000003E-2</v>
      </c>
      <c r="AA199" s="1489">
        <v>3.5000000000000003E-2</v>
      </c>
      <c r="AB199" s="1489">
        <v>3.5000000000000003E-2</v>
      </c>
      <c r="AC199" s="1489">
        <v>3.5000000000000003E-2</v>
      </c>
      <c r="AD199" s="1489">
        <v>3.5000000000000003E-2</v>
      </c>
      <c r="AE199" s="1489">
        <v>3.5000000000000003E-2</v>
      </c>
      <c r="AF199" s="1489">
        <v>3.5000000000000003E-2</v>
      </c>
      <c r="AG199" s="1489">
        <v>3.5000000000000003E-2</v>
      </c>
      <c r="AH199" s="1489">
        <v>3.5000000000000003E-2</v>
      </c>
      <c r="AI199" s="1489">
        <v>3.5000000000000003E-2</v>
      </c>
      <c r="AJ199" s="1489">
        <v>3.5000000000000003E-2</v>
      </c>
      <c r="AK199" s="1489">
        <v>3.5000000000000003E-2</v>
      </c>
      <c r="AL199" s="1489">
        <v>3.5000000000000003E-2</v>
      </c>
      <c r="AM199" s="1489">
        <v>3.5000000000000003E-2</v>
      </c>
      <c r="AN199" s="1489">
        <v>3.5000000000000003E-2</v>
      </c>
      <c r="AO199" s="1489">
        <v>3.5000000000000003E-2</v>
      </c>
      <c r="AP199" s="1489">
        <v>3.5000000000000003E-2</v>
      </c>
      <c r="AQ199" s="1489">
        <v>3.5000000000000003E-2</v>
      </c>
      <c r="AR199" s="1489">
        <v>3.5000000000000003E-2</v>
      </c>
      <c r="AS199" s="1489">
        <v>0.03</v>
      </c>
      <c r="AT199" s="1489">
        <v>0.03</v>
      </c>
      <c r="AU199" s="1489">
        <v>0.03</v>
      </c>
      <c r="AV199" s="1489">
        <v>0.03</v>
      </c>
      <c r="AW199" s="1489">
        <v>0.03</v>
      </c>
      <c r="AX199" s="1489">
        <v>0.03</v>
      </c>
      <c r="AY199" s="1489">
        <v>0.03</v>
      </c>
      <c r="AZ199" s="1489">
        <v>0.03</v>
      </c>
      <c r="BA199" s="1489">
        <v>0.03</v>
      </c>
      <c r="BB199" s="1489">
        <v>0.03</v>
      </c>
      <c r="BC199" s="1489">
        <v>0.03</v>
      </c>
      <c r="BD199" s="1489">
        <v>0.03</v>
      </c>
      <c r="BE199" s="1489">
        <v>0.03</v>
      </c>
      <c r="BF199" s="1489">
        <v>0.03</v>
      </c>
      <c r="BG199" s="1489">
        <v>0.03</v>
      </c>
      <c r="BH199" s="1489">
        <v>0.03</v>
      </c>
      <c r="BI199" s="1489">
        <v>0.03</v>
      </c>
      <c r="BJ199" s="1489">
        <v>0.03</v>
      </c>
      <c r="BK199" s="1489">
        <v>0.03</v>
      </c>
      <c r="BL199" s="1489">
        <v>0.03</v>
      </c>
      <c r="BM199" s="1489">
        <v>0.03</v>
      </c>
      <c r="BN199" s="1489">
        <v>0.03</v>
      </c>
      <c r="BO199" s="1489">
        <v>0.03</v>
      </c>
      <c r="BP199" s="1489">
        <v>0.03</v>
      </c>
      <c r="BQ199" s="1489">
        <v>0.03</v>
      </c>
      <c r="BR199" s="1489">
        <v>0.03</v>
      </c>
      <c r="BS199" s="1489">
        <v>0.03</v>
      </c>
      <c r="BT199" s="1489">
        <v>0.03</v>
      </c>
      <c r="BU199" s="1489">
        <v>0.03</v>
      </c>
      <c r="BV199" s="1489">
        <v>0.03</v>
      </c>
      <c r="BW199" s="1489">
        <v>0.03</v>
      </c>
      <c r="BX199" s="1489">
        <v>0.03</v>
      </c>
      <c r="BY199" s="1489">
        <v>0.03</v>
      </c>
      <c r="BZ199" s="1489">
        <v>0.03</v>
      </c>
      <c r="CA199" s="1489">
        <v>0.03</v>
      </c>
      <c r="CB199" s="1489">
        <v>0.03</v>
      </c>
      <c r="CC199" s="1489">
        <v>0.03</v>
      </c>
      <c r="CD199" s="1489">
        <v>0.03</v>
      </c>
      <c r="CE199" s="1489">
        <v>0.03</v>
      </c>
      <c r="CF199" s="1489">
        <v>0.03</v>
      </c>
      <c r="CG199" s="1489">
        <v>0.03</v>
      </c>
      <c r="CH199" s="1489">
        <v>0.03</v>
      </c>
      <c r="CI199" s="1489">
        <v>0.03</v>
      </c>
      <c r="CJ199" s="1489">
        <v>0.03</v>
      </c>
      <c r="CK199" s="1489">
        <v>0.03</v>
      </c>
      <c r="CL199" s="1489">
        <v>2.5000000000000001E-2</v>
      </c>
      <c r="CM199" s="1489">
        <v>2.5000000000000001E-2</v>
      </c>
      <c r="CN199" s="1489">
        <v>2.5000000000000001E-2</v>
      </c>
      <c r="CO199" s="1489">
        <v>2.5000000000000001E-2</v>
      </c>
      <c r="CP199" s="1490">
        <v>2.5000000000000001E-2</v>
      </c>
      <c r="CQ199" s="1488" t="s">
        <v>1790</v>
      </c>
      <c r="CR199" s="1488" t="s">
        <v>1790</v>
      </c>
      <c r="CS199" s="1488" t="s">
        <v>1790</v>
      </c>
      <c r="CT199" s="1488" t="s">
        <v>1790</v>
      </c>
      <c r="CU199" s="1488" t="s">
        <v>1790</v>
      </c>
      <c r="CV199" s="1488" t="s">
        <v>1790</v>
      </c>
      <c r="CW199" s="1488" t="s">
        <v>1790</v>
      </c>
      <c r="CX199" s="1488" t="s">
        <v>1790</v>
      </c>
      <c r="CY199" s="1488" t="s">
        <v>1790</v>
      </c>
      <c r="CZ199" s="1488" t="s">
        <v>1790</v>
      </c>
      <c r="DA199" s="1488" t="s">
        <v>1790</v>
      </c>
      <c r="DB199" s="1488" t="s">
        <v>1790</v>
      </c>
      <c r="DC199" s="1488" t="s">
        <v>1790</v>
      </c>
      <c r="DD199" s="1488" t="s">
        <v>1790</v>
      </c>
      <c r="DE199" s="1488" t="s">
        <v>1790</v>
      </c>
      <c r="DF199" s="1488" t="s">
        <v>1790</v>
      </c>
      <c r="DG199" s="1488" t="s">
        <v>1790</v>
      </c>
      <c r="DH199" s="1488" t="s">
        <v>1790</v>
      </c>
      <c r="DI199" s="1488" t="s">
        <v>1790</v>
      </c>
      <c r="DJ199" s="1488" t="s">
        <v>1790</v>
      </c>
      <c r="DK199" s="1488" t="s">
        <v>1790</v>
      </c>
      <c r="DL199" s="1488" t="s">
        <v>1790</v>
      </c>
      <c r="DM199" s="1488" t="s">
        <v>1790</v>
      </c>
      <c r="DN199" s="1488" t="s">
        <v>1790</v>
      </c>
      <c r="DO199" s="1488" t="s">
        <v>1790</v>
      </c>
      <c r="DP199" s="1488" t="s">
        <v>1790</v>
      </c>
      <c r="DQ199" s="1488" t="s">
        <v>1790</v>
      </c>
      <c r="DR199" s="1488" t="s">
        <v>1790</v>
      </c>
      <c r="DS199" s="1488" t="s">
        <v>1790</v>
      </c>
      <c r="DT199" s="1233" t="s">
        <v>1790</v>
      </c>
      <c r="DU199" s="1233" t="s">
        <v>1790</v>
      </c>
      <c r="DV199" s="1233" t="s">
        <v>1790</v>
      </c>
      <c r="DW199" s="1233" t="s">
        <v>1790</v>
      </c>
      <c r="DX199" s="1233" t="s">
        <v>1790</v>
      </c>
      <c r="DY199" s="1233" t="s">
        <v>1790</v>
      </c>
    </row>
    <row r="200" spans="2:129" x14ac:dyDescent="0.25">
      <c r="B200" s="1740"/>
      <c r="C200" s="1485" t="s">
        <v>1603</v>
      </c>
      <c r="D200" s="1425" t="s">
        <v>1698</v>
      </c>
      <c r="E200" s="1267" t="s">
        <v>809</v>
      </c>
      <c r="F200" s="1424" t="s">
        <v>1790</v>
      </c>
      <c r="G200" s="1424" t="s">
        <v>1790</v>
      </c>
      <c r="H200" s="1425" t="s">
        <v>84</v>
      </c>
      <c r="I200" s="1460" t="s">
        <v>1790</v>
      </c>
      <c r="J200" s="1461" t="s">
        <v>1790</v>
      </c>
      <c r="K200" s="1461" t="s">
        <v>1790</v>
      </c>
      <c r="L200" s="1461" t="s">
        <v>1790</v>
      </c>
      <c r="M200" s="1461" t="s">
        <v>1790</v>
      </c>
      <c r="N200" s="1489" t="s">
        <v>1790</v>
      </c>
      <c r="O200" s="1489">
        <v>0.96618357487922713</v>
      </c>
      <c r="P200" s="1489">
        <v>0.93351070036640305</v>
      </c>
      <c r="Q200" s="1489">
        <v>0.90194270566802237</v>
      </c>
      <c r="R200" s="1489">
        <v>0.87144222769857238</v>
      </c>
      <c r="S200" s="1489">
        <v>0.84197316685852408</v>
      </c>
      <c r="T200" s="1489">
        <v>0.81350064430775282</v>
      </c>
      <c r="U200" s="1489">
        <v>0.78599096068381924</v>
      </c>
      <c r="V200" s="1489">
        <v>0.75941155621625056</v>
      </c>
      <c r="W200" s="1489">
        <v>0.73373097218961414</v>
      </c>
      <c r="X200" s="1489">
        <v>0.70891881370977217</v>
      </c>
      <c r="Y200" s="1489">
        <v>0.68494571372924851</v>
      </c>
      <c r="Z200" s="1489">
        <v>0.66178329828912907</v>
      </c>
      <c r="AA200" s="1489">
        <v>0.63940415293635666</v>
      </c>
      <c r="AB200" s="1489">
        <v>0.61778179027667313</v>
      </c>
      <c r="AC200" s="1489">
        <v>0.59689061862480497</v>
      </c>
      <c r="AD200" s="1489">
        <v>0.57670591171478747</v>
      </c>
      <c r="AE200" s="1489">
        <v>0.55720377943457733</v>
      </c>
      <c r="AF200" s="1489">
        <v>0.53836113955031628</v>
      </c>
      <c r="AG200" s="1489">
        <v>0.520155690386779</v>
      </c>
      <c r="AH200" s="1489">
        <v>0.50256588443167061</v>
      </c>
      <c r="AI200" s="1489">
        <v>0.48557090283253201</v>
      </c>
      <c r="AJ200" s="1489">
        <v>0.46915063075606961</v>
      </c>
      <c r="AK200" s="1489">
        <v>0.45328563358074364</v>
      </c>
      <c r="AL200" s="1489">
        <v>0.43795713389443836</v>
      </c>
      <c r="AM200" s="1489">
        <v>0.42314698926998878</v>
      </c>
      <c r="AN200" s="1489">
        <v>0.40883767079225974</v>
      </c>
      <c r="AO200" s="1489">
        <v>0.39501224231136212</v>
      </c>
      <c r="AP200" s="1489">
        <v>0.38165434039745133</v>
      </c>
      <c r="AQ200" s="1489">
        <v>0.36874815497338298</v>
      </c>
      <c r="AR200" s="1489">
        <v>0.35627841060230242</v>
      </c>
      <c r="AS200" s="1489">
        <v>0.3459013695167984</v>
      </c>
      <c r="AT200" s="1489">
        <v>0.33582657234640623</v>
      </c>
      <c r="AU200" s="1489">
        <v>0.32604521587029728</v>
      </c>
      <c r="AV200" s="1489">
        <v>0.31654875327213333</v>
      </c>
      <c r="AW200" s="1489">
        <v>0.30732888667197411</v>
      </c>
      <c r="AX200" s="1489">
        <v>0.29837755987570302</v>
      </c>
      <c r="AY200" s="1489">
        <v>0.28968695133563405</v>
      </c>
      <c r="AZ200" s="1489">
        <v>0.28124946731614947</v>
      </c>
      <c r="BA200" s="1489">
        <v>0.27305773525839755</v>
      </c>
      <c r="BB200" s="1489">
        <v>0.26510459733825009</v>
      </c>
      <c r="BC200" s="1489">
        <v>0.25738310421189325</v>
      </c>
      <c r="BD200" s="1489">
        <v>0.24988650894358566</v>
      </c>
      <c r="BE200" s="1489">
        <v>0.24260826111027742</v>
      </c>
      <c r="BF200" s="1489">
        <v>0.23554200107793916</v>
      </c>
      <c r="BG200" s="1489">
        <v>0.22868155444460117</v>
      </c>
      <c r="BH200" s="1489">
        <v>0.22202092664524387</v>
      </c>
      <c r="BI200" s="1489">
        <v>0.215554297713829</v>
      </c>
      <c r="BJ200" s="1489">
        <v>0.20927601719789227</v>
      </c>
      <c r="BK200" s="1489">
        <v>0.20318059922125464</v>
      </c>
      <c r="BL200" s="1489">
        <v>0.19726271769053846</v>
      </c>
      <c r="BM200" s="1489">
        <v>0.19151720164129948</v>
      </c>
      <c r="BN200" s="1489">
        <v>0.18593903071970824</v>
      </c>
      <c r="BO200" s="1489">
        <v>0.18052333079583327</v>
      </c>
      <c r="BP200" s="1489">
        <v>0.17526536970469248</v>
      </c>
      <c r="BQ200" s="1489">
        <v>0.17016055311135189</v>
      </c>
      <c r="BR200" s="1489">
        <v>0.16520442049645817</v>
      </c>
      <c r="BS200" s="1489">
        <v>0.16039264125869726</v>
      </c>
      <c r="BT200" s="1489">
        <v>0.15572101093077401</v>
      </c>
      <c r="BU200" s="1489">
        <v>0.15118544750560586</v>
      </c>
      <c r="BV200" s="1489">
        <v>0.14678198786952024</v>
      </c>
      <c r="BW200" s="1489">
        <v>0.14250678433934003</v>
      </c>
      <c r="BX200" s="1489">
        <v>0.13835610130033013</v>
      </c>
      <c r="BY200" s="1489">
        <v>0.13432631194206807</v>
      </c>
      <c r="BZ200" s="1489">
        <v>0.13041389508938647</v>
      </c>
      <c r="CA200" s="1489">
        <v>0.12661543212561796</v>
      </c>
      <c r="CB200" s="1489">
        <v>0.12292760400545433</v>
      </c>
      <c r="CC200" s="1489">
        <v>0.11934718835481004</v>
      </c>
      <c r="CD200" s="1489">
        <v>0.11587105665515537</v>
      </c>
      <c r="CE200" s="1489">
        <v>0.11249617150985959</v>
      </c>
      <c r="CF200" s="1489">
        <v>0.10921958399015494</v>
      </c>
      <c r="CG200" s="1489">
        <v>0.10603843105840287</v>
      </c>
      <c r="CH200" s="1489">
        <v>0.10294993306641054</v>
      </c>
      <c r="CI200" s="1489">
        <v>9.9951391326612168E-2</v>
      </c>
      <c r="CJ200" s="1489">
        <v>9.7040185753992411E-2</v>
      </c>
      <c r="CK200" s="1489">
        <v>9.4213772576691654E-2</v>
      </c>
      <c r="CL200" s="1489">
        <v>9.1915875684577236E-2</v>
      </c>
      <c r="CM200" s="1489">
        <v>8.9674025058124135E-2</v>
      </c>
      <c r="CN200" s="1489">
        <v>8.7486853715243049E-2</v>
      </c>
      <c r="CO200" s="1489">
        <v>8.5353028014871282E-2</v>
      </c>
      <c r="CP200" s="1490">
        <v>8.3271246843776875E-2</v>
      </c>
      <c r="CQ200" s="1488" t="s">
        <v>1790</v>
      </c>
      <c r="CR200" s="1488" t="s">
        <v>1790</v>
      </c>
      <c r="CS200" s="1488" t="s">
        <v>1790</v>
      </c>
      <c r="CT200" s="1488" t="s">
        <v>1790</v>
      </c>
      <c r="CU200" s="1488" t="s">
        <v>1790</v>
      </c>
      <c r="CV200" s="1488" t="s">
        <v>1790</v>
      </c>
      <c r="CW200" s="1488" t="s">
        <v>1790</v>
      </c>
      <c r="CX200" s="1488" t="s">
        <v>1790</v>
      </c>
      <c r="CY200" s="1488" t="s">
        <v>1790</v>
      </c>
      <c r="CZ200" s="1488" t="s">
        <v>1790</v>
      </c>
      <c r="DA200" s="1488" t="s">
        <v>1790</v>
      </c>
      <c r="DB200" s="1488" t="s">
        <v>1790</v>
      </c>
      <c r="DC200" s="1488" t="s">
        <v>1790</v>
      </c>
      <c r="DD200" s="1488" t="s">
        <v>1790</v>
      </c>
      <c r="DE200" s="1488" t="s">
        <v>1790</v>
      </c>
      <c r="DF200" s="1488" t="s">
        <v>1790</v>
      </c>
      <c r="DG200" s="1488" t="s">
        <v>1790</v>
      </c>
      <c r="DH200" s="1488" t="s">
        <v>1790</v>
      </c>
      <c r="DI200" s="1488" t="s">
        <v>1790</v>
      </c>
      <c r="DJ200" s="1488" t="s">
        <v>1790</v>
      </c>
      <c r="DK200" s="1488" t="s">
        <v>1790</v>
      </c>
      <c r="DL200" s="1488" t="s">
        <v>1790</v>
      </c>
      <c r="DM200" s="1488" t="s">
        <v>1790</v>
      </c>
      <c r="DN200" s="1488" t="s">
        <v>1790</v>
      </c>
      <c r="DO200" s="1488" t="s">
        <v>1790</v>
      </c>
      <c r="DP200" s="1488" t="s">
        <v>1790</v>
      </c>
      <c r="DQ200" s="1488" t="s">
        <v>1790</v>
      </c>
      <c r="DR200" s="1488" t="s">
        <v>1790</v>
      </c>
      <c r="DS200" s="1488" t="s">
        <v>1790</v>
      </c>
      <c r="DT200" s="1233" t="s">
        <v>1790</v>
      </c>
      <c r="DU200" s="1233" t="s">
        <v>1790</v>
      </c>
      <c r="DV200" s="1233" t="s">
        <v>1790</v>
      </c>
      <c r="DW200" s="1233" t="s">
        <v>1790</v>
      </c>
      <c r="DX200" s="1233" t="s">
        <v>1790</v>
      </c>
      <c r="DY200" s="1233" t="s">
        <v>1790</v>
      </c>
    </row>
    <row r="201" spans="2:129" x14ac:dyDescent="0.25">
      <c r="B201" s="1740"/>
      <c r="C201" s="1485" t="s">
        <v>1603</v>
      </c>
      <c r="D201" s="1425" t="s">
        <v>1698</v>
      </c>
      <c r="E201" s="1267" t="s">
        <v>810</v>
      </c>
      <c r="F201" s="1424" t="s">
        <v>811</v>
      </c>
      <c r="G201" s="1424" t="s">
        <v>1790</v>
      </c>
      <c r="H201" s="1425" t="s">
        <v>812</v>
      </c>
      <c r="I201" s="1460" t="s">
        <v>1790</v>
      </c>
      <c r="J201" s="1461" t="s">
        <v>1790</v>
      </c>
      <c r="K201" s="1461" t="s">
        <v>1790</v>
      </c>
      <c r="L201" s="1461" t="s">
        <v>1790</v>
      </c>
      <c r="M201" s="1461" t="s">
        <v>1790</v>
      </c>
      <c r="N201" s="1489" t="s">
        <v>1790</v>
      </c>
      <c r="O201" s="1489" t="s">
        <v>1790</v>
      </c>
      <c r="P201" s="1489" t="s">
        <v>1790</v>
      </c>
      <c r="Q201" s="1489" t="s">
        <v>1790</v>
      </c>
      <c r="R201" s="1489" t="s">
        <v>1790</v>
      </c>
      <c r="S201" s="1489" t="s">
        <v>1790</v>
      </c>
      <c r="T201" s="1489" t="s">
        <v>1790</v>
      </c>
      <c r="U201" s="1489" t="s">
        <v>1790</v>
      </c>
      <c r="V201" s="1489" t="s">
        <v>1790</v>
      </c>
      <c r="W201" s="1489" t="s">
        <v>1790</v>
      </c>
      <c r="X201" s="1489" t="s">
        <v>1790</v>
      </c>
      <c r="Y201" s="1489" t="s">
        <v>1790</v>
      </c>
      <c r="Z201" s="1489" t="s">
        <v>1790</v>
      </c>
      <c r="AA201" s="1489" t="s">
        <v>1790</v>
      </c>
      <c r="AB201" s="1489" t="s">
        <v>1790</v>
      </c>
      <c r="AC201" s="1489" t="s">
        <v>1790</v>
      </c>
      <c r="AD201" s="1489" t="s">
        <v>1790</v>
      </c>
      <c r="AE201" s="1489" t="s">
        <v>1790</v>
      </c>
      <c r="AF201" s="1489" t="s">
        <v>1790</v>
      </c>
      <c r="AG201" s="1489" t="s">
        <v>1790</v>
      </c>
      <c r="AH201" s="1489" t="s">
        <v>1790</v>
      </c>
      <c r="AI201" s="1489" t="s">
        <v>1790</v>
      </c>
      <c r="AJ201" s="1489" t="s">
        <v>1790</v>
      </c>
      <c r="AK201" s="1489" t="s">
        <v>1790</v>
      </c>
      <c r="AL201" s="1489" t="s">
        <v>1790</v>
      </c>
      <c r="AM201" s="1489" t="s">
        <v>1790</v>
      </c>
      <c r="AN201" s="1489" t="s">
        <v>1790</v>
      </c>
      <c r="AO201" s="1489" t="s">
        <v>1790</v>
      </c>
      <c r="AP201" s="1489" t="s">
        <v>1790</v>
      </c>
      <c r="AQ201" s="1489" t="s">
        <v>1790</v>
      </c>
      <c r="AR201" s="1489" t="s">
        <v>1790</v>
      </c>
      <c r="AS201" s="1489" t="s">
        <v>1790</v>
      </c>
      <c r="AT201" s="1489" t="s">
        <v>1790</v>
      </c>
      <c r="AU201" s="1489" t="s">
        <v>1790</v>
      </c>
      <c r="AV201" s="1489" t="s">
        <v>1790</v>
      </c>
      <c r="AW201" s="1489" t="s">
        <v>1790</v>
      </c>
      <c r="AX201" s="1489" t="s">
        <v>1790</v>
      </c>
      <c r="AY201" s="1489" t="s">
        <v>1790</v>
      </c>
      <c r="AZ201" s="1489" t="s">
        <v>1790</v>
      </c>
      <c r="BA201" s="1489" t="s">
        <v>1790</v>
      </c>
      <c r="BB201" s="1489" t="s">
        <v>1790</v>
      </c>
      <c r="BC201" s="1489" t="s">
        <v>1790</v>
      </c>
      <c r="BD201" s="1489" t="s">
        <v>1790</v>
      </c>
      <c r="BE201" s="1489" t="s">
        <v>1790</v>
      </c>
      <c r="BF201" s="1489" t="s">
        <v>1790</v>
      </c>
      <c r="BG201" s="1489" t="s">
        <v>1790</v>
      </c>
      <c r="BH201" s="1489" t="s">
        <v>1790</v>
      </c>
      <c r="BI201" s="1489" t="s">
        <v>1790</v>
      </c>
      <c r="BJ201" s="1489" t="s">
        <v>1790</v>
      </c>
      <c r="BK201" s="1489" t="s">
        <v>1790</v>
      </c>
      <c r="BL201" s="1489" t="s">
        <v>1790</v>
      </c>
      <c r="BM201" s="1489" t="s">
        <v>1790</v>
      </c>
      <c r="BN201" s="1489" t="s">
        <v>1790</v>
      </c>
      <c r="BO201" s="1489" t="s">
        <v>1790</v>
      </c>
      <c r="BP201" s="1489" t="s">
        <v>1790</v>
      </c>
      <c r="BQ201" s="1489" t="s">
        <v>1790</v>
      </c>
      <c r="BR201" s="1489" t="s">
        <v>1790</v>
      </c>
      <c r="BS201" s="1489" t="s">
        <v>1790</v>
      </c>
      <c r="BT201" s="1489" t="s">
        <v>1790</v>
      </c>
      <c r="BU201" s="1489" t="s">
        <v>1790</v>
      </c>
      <c r="BV201" s="1489" t="s">
        <v>1790</v>
      </c>
      <c r="BW201" s="1489" t="s">
        <v>1790</v>
      </c>
      <c r="BX201" s="1489" t="s">
        <v>1790</v>
      </c>
      <c r="BY201" s="1489" t="s">
        <v>1790</v>
      </c>
      <c r="BZ201" s="1489" t="s">
        <v>1790</v>
      </c>
      <c r="CA201" s="1489" t="s">
        <v>1790</v>
      </c>
      <c r="CB201" s="1489" t="s">
        <v>1790</v>
      </c>
      <c r="CC201" s="1489" t="s">
        <v>1790</v>
      </c>
      <c r="CD201" s="1489" t="s">
        <v>1790</v>
      </c>
      <c r="CE201" s="1489" t="s">
        <v>1790</v>
      </c>
      <c r="CF201" s="1489" t="s">
        <v>1790</v>
      </c>
      <c r="CG201" s="1489" t="s">
        <v>1790</v>
      </c>
      <c r="CH201" s="1489" t="s">
        <v>1790</v>
      </c>
      <c r="CI201" s="1489" t="s">
        <v>1790</v>
      </c>
      <c r="CJ201" s="1489" t="s">
        <v>1790</v>
      </c>
      <c r="CK201" s="1489" t="s">
        <v>1790</v>
      </c>
      <c r="CL201" s="1489" t="s">
        <v>1790</v>
      </c>
      <c r="CM201" s="1489" t="s">
        <v>1790</v>
      </c>
      <c r="CN201" s="1489" t="s">
        <v>1790</v>
      </c>
      <c r="CO201" s="1489" t="s">
        <v>1790</v>
      </c>
      <c r="CP201" s="1490" t="s">
        <v>1790</v>
      </c>
      <c r="CQ201" s="1488" t="s">
        <v>1790</v>
      </c>
      <c r="CR201" s="1488" t="s">
        <v>1790</v>
      </c>
      <c r="CS201" s="1488" t="s">
        <v>1790</v>
      </c>
      <c r="CT201" s="1488" t="s">
        <v>1790</v>
      </c>
      <c r="CU201" s="1488" t="s">
        <v>1790</v>
      </c>
      <c r="CV201" s="1488" t="s">
        <v>1790</v>
      </c>
      <c r="CW201" s="1488" t="s">
        <v>1790</v>
      </c>
      <c r="CX201" s="1488" t="s">
        <v>1790</v>
      </c>
      <c r="CY201" s="1488" t="s">
        <v>1790</v>
      </c>
      <c r="CZ201" s="1488" t="s">
        <v>1790</v>
      </c>
      <c r="DA201" s="1488" t="s">
        <v>1790</v>
      </c>
      <c r="DB201" s="1488" t="s">
        <v>1790</v>
      </c>
      <c r="DC201" s="1488" t="s">
        <v>1790</v>
      </c>
      <c r="DD201" s="1488" t="s">
        <v>1790</v>
      </c>
      <c r="DE201" s="1488" t="s">
        <v>1790</v>
      </c>
      <c r="DF201" s="1488" t="s">
        <v>1790</v>
      </c>
      <c r="DG201" s="1488" t="s">
        <v>1790</v>
      </c>
      <c r="DH201" s="1488" t="s">
        <v>1790</v>
      </c>
      <c r="DI201" s="1488" t="s">
        <v>1790</v>
      </c>
      <c r="DJ201" s="1488" t="s">
        <v>1790</v>
      </c>
      <c r="DK201" s="1488" t="s">
        <v>1790</v>
      </c>
      <c r="DL201" s="1488" t="s">
        <v>1790</v>
      </c>
      <c r="DM201" s="1488" t="s">
        <v>1790</v>
      </c>
      <c r="DN201" s="1488" t="s">
        <v>1790</v>
      </c>
      <c r="DO201" s="1488" t="s">
        <v>1790</v>
      </c>
      <c r="DP201" s="1488" t="s">
        <v>1790</v>
      </c>
      <c r="DQ201" s="1488" t="s">
        <v>1790</v>
      </c>
      <c r="DR201" s="1488" t="s">
        <v>1790</v>
      </c>
      <c r="DS201" s="1488" t="s">
        <v>1790</v>
      </c>
      <c r="DT201" s="1233" t="s">
        <v>1790</v>
      </c>
      <c r="DU201" s="1233" t="s">
        <v>1790</v>
      </c>
      <c r="DV201" s="1233" t="s">
        <v>1790</v>
      </c>
      <c r="DW201" s="1233" t="s">
        <v>1790</v>
      </c>
      <c r="DX201" s="1233" t="s">
        <v>1790</v>
      </c>
      <c r="DY201" s="1233" t="s">
        <v>1790</v>
      </c>
    </row>
    <row r="202" spans="2:129" x14ac:dyDescent="0.25">
      <c r="B202" s="1740"/>
      <c r="C202" s="1485" t="s">
        <v>1603</v>
      </c>
      <c r="D202" s="1425" t="s">
        <v>1698</v>
      </c>
      <c r="E202" s="1267" t="s">
        <v>810</v>
      </c>
      <c r="F202" s="1424" t="s">
        <v>813</v>
      </c>
      <c r="G202" s="1424" t="s">
        <v>1790</v>
      </c>
      <c r="H202" s="1425" t="s">
        <v>812</v>
      </c>
      <c r="I202" s="1460" t="s">
        <v>1790</v>
      </c>
      <c r="J202" s="1461" t="s">
        <v>1790</v>
      </c>
      <c r="K202" s="1461" t="s">
        <v>1790</v>
      </c>
      <c r="L202" s="1461" t="s">
        <v>1790</v>
      </c>
      <c r="M202" s="1461" t="s">
        <v>1790</v>
      </c>
      <c r="N202" s="1489" t="s">
        <v>1790</v>
      </c>
      <c r="O202" s="1489" t="s">
        <v>1790</v>
      </c>
      <c r="P202" s="1489" t="s">
        <v>1790</v>
      </c>
      <c r="Q202" s="1489" t="s">
        <v>1790</v>
      </c>
      <c r="R202" s="1489" t="s">
        <v>1790</v>
      </c>
      <c r="S202" s="1489" t="s">
        <v>1790</v>
      </c>
      <c r="T202" s="1489" t="s">
        <v>1790</v>
      </c>
      <c r="U202" s="1489" t="s">
        <v>1790</v>
      </c>
      <c r="V202" s="1489" t="s">
        <v>1790</v>
      </c>
      <c r="W202" s="1489" t="s">
        <v>1790</v>
      </c>
      <c r="X202" s="1489" t="s">
        <v>1790</v>
      </c>
      <c r="Y202" s="1489" t="s">
        <v>1790</v>
      </c>
      <c r="Z202" s="1489" t="s">
        <v>1790</v>
      </c>
      <c r="AA202" s="1489" t="s">
        <v>1790</v>
      </c>
      <c r="AB202" s="1489" t="s">
        <v>1790</v>
      </c>
      <c r="AC202" s="1489" t="s">
        <v>1790</v>
      </c>
      <c r="AD202" s="1489" t="s">
        <v>1790</v>
      </c>
      <c r="AE202" s="1489" t="s">
        <v>1790</v>
      </c>
      <c r="AF202" s="1489" t="s">
        <v>1790</v>
      </c>
      <c r="AG202" s="1489" t="s">
        <v>1790</v>
      </c>
      <c r="AH202" s="1489" t="s">
        <v>1790</v>
      </c>
      <c r="AI202" s="1489" t="s">
        <v>1790</v>
      </c>
      <c r="AJ202" s="1489" t="s">
        <v>1790</v>
      </c>
      <c r="AK202" s="1489" t="s">
        <v>1790</v>
      </c>
      <c r="AL202" s="1489" t="s">
        <v>1790</v>
      </c>
      <c r="AM202" s="1489" t="s">
        <v>1790</v>
      </c>
      <c r="AN202" s="1489" t="s">
        <v>1790</v>
      </c>
      <c r="AO202" s="1489" t="s">
        <v>1790</v>
      </c>
      <c r="AP202" s="1489" t="s">
        <v>1790</v>
      </c>
      <c r="AQ202" s="1489" t="s">
        <v>1790</v>
      </c>
      <c r="AR202" s="1489" t="s">
        <v>1790</v>
      </c>
      <c r="AS202" s="1489" t="s">
        <v>1790</v>
      </c>
      <c r="AT202" s="1489" t="s">
        <v>1790</v>
      </c>
      <c r="AU202" s="1489" t="s">
        <v>1790</v>
      </c>
      <c r="AV202" s="1489" t="s">
        <v>1790</v>
      </c>
      <c r="AW202" s="1489" t="s">
        <v>1790</v>
      </c>
      <c r="AX202" s="1489" t="s">
        <v>1790</v>
      </c>
      <c r="AY202" s="1489" t="s">
        <v>1790</v>
      </c>
      <c r="AZ202" s="1489" t="s">
        <v>1790</v>
      </c>
      <c r="BA202" s="1489" t="s">
        <v>1790</v>
      </c>
      <c r="BB202" s="1489" t="s">
        <v>1790</v>
      </c>
      <c r="BC202" s="1489" t="s">
        <v>1790</v>
      </c>
      <c r="BD202" s="1489" t="s">
        <v>1790</v>
      </c>
      <c r="BE202" s="1489" t="s">
        <v>1790</v>
      </c>
      <c r="BF202" s="1489" t="s">
        <v>1790</v>
      </c>
      <c r="BG202" s="1489" t="s">
        <v>1790</v>
      </c>
      <c r="BH202" s="1489" t="s">
        <v>1790</v>
      </c>
      <c r="BI202" s="1489" t="s">
        <v>1790</v>
      </c>
      <c r="BJ202" s="1489" t="s">
        <v>1790</v>
      </c>
      <c r="BK202" s="1489" t="s">
        <v>1790</v>
      </c>
      <c r="BL202" s="1489" t="s">
        <v>1790</v>
      </c>
      <c r="BM202" s="1489" t="s">
        <v>1790</v>
      </c>
      <c r="BN202" s="1489" t="s">
        <v>1790</v>
      </c>
      <c r="BO202" s="1489" t="s">
        <v>1790</v>
      </c>
      <c r="BP202" s="1489" t="s">
        <v>1790</v>
      </c>
      <c r="BQ202" s="1489" t="s">
        <v>1790</v>
      </c>
      <c r="BR202" s="1489" t="s">
        <v>1790</v>
      </c>
      <c r="BS202" s="1489" t="s">
        <v>1790</v>
      </c>
      <c r="BT202" s="1489" t="s">
        <v>1790</v>
      </c>
      <c r="BU202" s="1489" t="s">
        <v>1790</v>
      </c>
      <c r="BV202" s="1489" t="s">
        <v>1790</v>
      </c>
      <c r="BW202" s="1489" t="s">
        <v>1790</v>
      </c>
      <c r="BX202" s="1489" t="s">
        <v>1790</v>
      </c>
      <c r="BY202" s="1489" t="s">
        <v>1790</v>
      </c>
      <c r="BZ202" s="1489" t="s">
        <v>1790</v>
      </c>
      <c r="CA202" s="1489" t="s">
        <v>1790</v>
      </c>
      <c r="CB202" s="1489" t="s">
        <v>1790</v>
      </c>
      <c r="CC202" s="1489" t="s">
        <v>1790</v>
      </c>
      <c r="CD202" s="1489" t="s">
        <v>1790</v>
      </c>
      <c r="CE202" s="1489" t="s">
        <v>1790</v>
      </c>
      <c r="CF202" s="1489" t="s">
        <v>1790</v>
      </c>
      <c r="CG202" s="1489" t="s">
        <v>1790</v>
      </c>
      <c r="CH202" s="1489" t="s">
        <v>1790</v>
      </c>
      <c r="CI202" s="1489" t="s">
        <v>1790</v>
      </c>
      <c r="CJ202" s="1489" t="s">
        <v>1790</v>
      </c>
      <c r="CK202" s="1489" t="s">
        <v>1790</v>
      </c>
      <c r="CL202" s="1489" t="s">
        <v>1790</v>
      </c>
      <c r="CM202" s="1489" t="s">
        <v>1790</v>
      </c>
      <c r="CN202" s="1489" t="s">
        <v>1790</v>
      </c>
      <c r="CO202" s="1489" t="s">
        <v>1790</v>
      </c>
      <c r="CP202" s="1490" t="s">
        <v>1790</v>
      </c>
      <c r="CQ202" s="1488" t="s">
        <v>1790</v>
      </c>
      <c r="CR202" s="1488" t="s">
        <v>1790</v>
      </c>
      <c r="CS202" s="1488" t="s">
        <v>1790</v>
      </c>
      <c r="CT202" s="1488" t="s">
        <v>1790</v>
      </c>
      <c r="CU202" s="1488" t="s">
        <v>1790</v>
      </c>
      <c r="CV202" s="1488" t="s">
        <v>1790</v>
      </c>
      <c r="CW202" s="1488" t="s">
        <v>1790</v>
      </c>
      <c r="CX202" s="1488" t="s">
        <v>1790</v>
      </c>
      <c r="CY202" s="1488" t="s">
        <v>1790</v>
      </c>
      <c r="CZ202" s="1488" t="s">
        <v>1790</v>
      </c>
      <c r="DA202" s="1488" t="s">
        <v>1790</v>
      </c>
      <c r="DB202" s="1488" t="s">
        <v>1790</v>
      </c>
      <c r="DC202" s="1488" t="s">
        <v>1790</v>
      </c>
      <c r="DD202" s="1488" t="s">
        <v>1790</v>
      </c>
      <c r="DE202" s="1488" t="s">
        <v>1790</v>
      </c>
      <c r="DF202" s="1488" t="s">
        <v>1790</v>
      </c>
      <c r="DG202" s="1488" t="s">
        <v>1790</v>
      </c>
      <c r="DH202" s="1488" t="s">
        <v>1790</v>
      </c>
      <c r="DI202" s="1488" t="s">
        <v>1790</v>
      </c>
      <c r="DJ202" s="1488" t="s">
        <v>1790</v>
      </c>
      <c r="DK202" s="1488" t="s">
        <v>1790</v>
      </c>
      <c r="DL202" s="1488" t="s">
        <v>1790</v>
      </c>
      <c r="DM202" s="1488" t="s">
        <v>1790</v>
      </c>
      <c r="DN202" s="1488" t="s">
        <v>1790</v>
      </c>
      <c r="DO202" s="1488" t="s">
        <v>1790</v>
      </c>
      <c r="DP202" s="1488" t="s">
        <v>1790</v>
      </c>
      <c r="DQ202" s="1488" t="s">
        <v>1790</v>
      </c>
      <c r="DR202" s="1488" t="s">
        <v>1790</v>
      </c>
      <c r="DS202" s="1488" t="s">
        <v>1790</v>
      </c>
      <c r="DT202" s="1233" t="s">
        <v>1790</v>
      </c>
      <c r="DU202" s="1233" t="s">
        <v>1790</v>
      </c>
      <c r="DV202" s="1233" t="s">
        <v>1790</v>
      </c>
      <c r="DW202" s="1233" t="s">
        <v>1790</v>
      </c>
      <c r="DX202" s="1233" t="s">
        <v>1790</v>
      </c>
      <c r="DY202" s="1233" t="s">
        <v>1790</v>
      </c>
    </row>
    <row r="203" spans="2:129" ht="14.4" thickBot="1" x14ac:dyDescent="0.3">
      <c r="B203" s="1740"/>
      <c r="C203" s="1485" t="s">
        <v>1603</v>
      </c>
      <c r="D203" s="1425" t="s">
        <v>1698</v>
      </c>
      <c r="E203" s="1267" t="s">
        <v>814</v>
      </c>
      <c r="F203" s="1424" t="s">
        <v>1790</v>
      </c>
      <c r="G203" s="1424" t="s">
        <v>1790</v>
      </c>
      <c r="H203" s="1425" t="s">
        <v>84</v>
      </c>
      <c r="I203" s="1460" t="s">
        <v>1790</v>
      </c>
      <c r="J203" s="1461" t="s">
        <v>1790</v>
      </c>
      <c r="K203" s="1461" t="s">
        <v>1790</v>
      </c>
      <c r="L203" s="1461" t="s">
        <v>1790</v>
      </c>
      <c r="M203" s="1461" t="s">
        <v>1790</v>
      </c>
      <c r="N203" s="1489" t="s">
        <v>1790</v>
      </c>
      <c r="O203" s="1489" t="s">
        <v>1790</v>
      </c>
      <c r="P203" s="1489" t="s">
        <v>1790</v>
      </c>
      <c r="Q203" s="1489" t="s">
        <v>1790</v>
      </c>
      <c r="R203" s="1489" t="s">
        <v>1790</v>
      </c>
      <c r="S203" s="1489" t="s">
        <v>1790</v>
      </c>
      <c r="T203" s="1489" t="s">
        <v>1790</v>
      </c>
      <c r="U203" s="1489" t="s">
        <v>1790</v>
      </c>
      <c r="V203" s="1489" t="s">
        <v>1790</v>
      </c>
      <c r="W203" s="1489" t="s">
        <v>1790</v>
      </c>
      <c r="X203" s="1489" t="s">
        <v>1790</v>
      </c>
      <c r="Y203" s="1489" t="s">
        <v>1790</v>
      </c>
      <c r="Z203" s="1489" t="s">
        <v>1790</v>
      </c>
      <c r="AA203" s="1489" t="s">
        <v>1790</v>
      </c>
      <c r="AB203" s="1489" t="s">
        <v>1790</v>
      </c>
      <c r="AC203" s="1489" t="s">
        <v>1790</v>
      </c>
      <c r="AD203" s="1489" t="s">
        <v>1790</v>
      </c>
      <c r="AE203" s="1489" t="s">
        <v>1790</v>
      </c>
      <c r="AF203" s="1489" t="s">
        <v>1790</v>
      </c>
      <c r="AG203" s="1489" t="s">
        <v>1790</v>
      </c>
      <c r="AH203" s="1489" t="s">
        <v>1790</v>
      </c>
      <c r="AI203" s="1489" t="s">
        <v>1790</v>
      </c>
      <c r="AJ203" s="1489" t="s">
        <v>1790</v>
      </c>
      <c r="AK203" s="1489" t="s">
        <v>1790</v>
      </c>
      <c r="AL203" s="1489" t="s">
        <v>1790</v>
      </c>
      <c r="AM203" s="1489" t="s">
        <v>1790</v>
      </c>
      <c r="AN203" s="1489" t="s">
        <v>1790</v>
      </c>
      <c r="AO203" s="1489" t="s">
        <v>1790</v>
      </c>
      <c r="AP203" s="1489" t="s">
        <v>1790</v>
      </c>
      <c r="AQ203" s="1489" t="s">
        <v>1790</v>
      </c>
      <c r="AR203" s="1489" t="s">
        <v>1790</v>
      </c>
      <c r="AS203" s="1489" t="s">
        <v>1790</v>
      </c>
      <c r="AT203" s="1489" t="s">
        <v>1790</v>
      </c>
      <c r="AU203" s="1489" t="s">
        <v>1790</v>
      </c>
      <c r="AV203" s="1489" t="s">
        <v>1790</v>
      </c>
      <c r="AW203" s="1489" t="s">
        <v>1790</v>
      </c>
      <c r="AX203" s="1489" t="s">
        <v>1790</v>
      </c>
      <c r="AY203" s="1489" t="s">
        <v>1790</v>
      </c>
      <c r="AZ203" s="1489" t="s">
        <v>1790</v>
      </c>
      <c r="BA203" s="1489" t="s">
        <v>1790</v>
      </c>
      <c r="BB203" s="1489" t="s">
        <v>1790</v>
      </c>
      <c r="BC203" s="1489" t="s">
        <v>1790</v>
      </c>
      <c r="BD203" s="1489" t="s">
        <v>1790</v>
      </c>
      <c r="BE203" s="1489" t="s">
        <v>1790</v>
      </c>
      <c r="BF203" s="1489" t="s">
        <v>1790</v>
      </c>
      <c r="BG203" s="1489" t="s">
        <v>1790</v>
      </c>
      <c r="BH203" s="1489" t="s">
        <v>1790</v>
      </c>
      <c r="BI203" s="1489" t="s">
        <v>1790</v>
      </c>
      <c r="BJ203" s="1489" t="s">
        <v>1790</v>
      </c>
      <c r="BK203" s="1489" t="s">
        <v>1790</v>
      </c>
      <c r="BL203" s="1489" t="s">
        <v>1790</v>
      </c>
      <c r="BM203" s="1489" t="s">
        <v>1790</v>
      </c>
      <c r="BN203" s="1489" t="s">
        <v>1790</v>
      </c>
      <c r="BO203" s="1489" t="s">
        <v>1790</v>
      </c>
      <c r="BP203" s="1489" t="s">
        <v>1790</v>
      </c>
      <c r="BQ203" s="1489" t="s">
        <v>1790</v>
      </c>
      <c r="BR203" s="1489" t="s">
        <v>1790</v>
      </c>
      <c r="BS203" s="1489" t="s">
        <v>1790</v>
      </c>
      <c r="BT203" s="1489" t="s">
        <v>1790</v>
      </c>
      <c r="BU203" s="1489" t="s">
        <v>1790</v>
      </c>
      <c r="BV203" s="1489" t="s">
        <v>1790</v>
      </c>
      <c r="BW203" s="1489" t="s">
        <v>1790</v>
      </c>
      <c r="BX203" s="1489" t="s">
        <v>1790</v>
      </c>
      <c r="BY203" s="1489" t="s">
        <v>1790</v>
      </c>
      <c r="BZ203" s="1489" t="s">
        <v>1790</v>
      </c>
      <c r="CA203" s="1489" t="s">
        <v>1790</v>
      </c>
      <c r="CB203" s="1489" t="s">
        <v>1790</v>
      </c>
      <c r="CC203" s="1489" t="s">
        <v>1790</v>
      </c>
      <c r="CD203" s="1489" t="s">
        <v>1790</v>
      </c>
      <c r="CE203" s="1489" t="s">
        <v>1790</v>
      </c>
      <c r="CF203" s="1489" t="s">
        <v>1790</v>
      </c>
      <c r="CG203" s="1489" t="s">
        <v>1790</v>
      </c>
      <c r="CH203" s="1489" t="s">
        <v>1790</v>
      </c>
      <c r="CI203" s="1489" t="s">
        <v>1790</v>
      </c>
      <c r="CJ203" s="1489" t="s">
        <v>1790</v>
      </c>
      <c r="CK203" s="1489" t="s">
        <v>1790</v>
      </c>
      <c r="CL203" s="1489" t="s">
        <v>1790</v>
      </c>
      <c r="CM203" s="1489" t="s">
        <v>1790</v>
      </c>
      <c r="CN203" s="1489" t="s">
        <v>1790</v>
      </c>
      <c r="CO203" s="1489" t="s">
        <v>1790</v>
      </c>
      <c r="CP203" s="1490" t="s">
        <v>1790</v>
      </c>
      <c r="CQ203" s="1488" t="s">
        <v>1790</v>
      </c>
      <c r="CR203" s="1488" t="s">
        <v>1790</v>
      </c>
      <c r="CS203" s="1488" t="s">
        <v>1790</v>
      </c>
      <c r="CT203" s="1488" t="s">
        <v>1790</v>
      </c>
      <c r="CU203" s="1488" t="s">
        <v>1790</v>
      </c>
      <c r="CV203" s="1488" t="s">
        <v>1790</v>
      </c>
      <c r="CW203" s="1488" t="s">
        <v>1790</v>
      </c>
      <c r="CX203" s="1488" t="s">
        <v>1790</v>
      </c>
      <c r="CY203" s="1488" t="s">
        <v>1790</v>
      </c>
      <c r="CZ203" s="1488" t="s">
        <v>1790</v>
      </c>
      <c r="DA203" s="1488" t="s">
        <v>1790</v>
      </c>
      <c r="DB203" s="1488" t="s">
        <v>1790</v>
      </c>
      <c r="DC203" s="1488" t="s">
        <v>1790</v>
      </c>
      <c r="DD203" s="1488" t="s">
        <v>1790</v>
      </c>
      <c r="DE203" s="1488" t="s">
        <v>1790</v>
      </c>
      <c r="DF203" s="1488" t="s">
        <v>1790</v>
      </c>
      <c r="DG203" s="1488" t="s">
        <v>1790</v>
      </c>
      <c r="DH203" s="1488" t="s">
        <v>1790</v>
      </c>
      <c r="DI203" s="1488" t="s">
        <v>1790</v>
      </c>
      <c r="DJ203" s="1488" t="s">
        <v>1790</v>
      </c>
      <c r="DK203" s="1488" t="s">
        <v>1790</v>
      </c>
      <c r="DL203" s="1488" t="s">
        <v>1790</v>
      </c>
      <c r="DM203" s="1488" t="s">
        <v>1790</v>
      </c>
      <c r="DN203" s="1488" t="s">
        <v>1790</v>
      </c>
      <c r="DO203" s="1488" t="s">
        <v>1790</v>
      </c>
      <c r="DP203" s="1488" t="s">
        <v>1790</v>
      </c>
      <c r="DQ203" s="1488" t="s">
        <v>1790</v>
      </c>
      <c r="DR203" s="1488" t="s">
        <v>1790</v>
      </c>
      <c r="DS203" s="1488" t="s">
        <v>1790</v>
      </c>
      <c r="DT203" s="1233" t="s">
        <v>1790</v>
      </c>
      <c r="DU203" s="1233" t="s">
        <v>1790</v>
      </c>
      <c r="DV203" s="1233" t="s">
        <v>1790</v>
      </c>
      <c r="DW203" s="1233" t="s">
        <v>1790</v>
      </c>
      <c r="DX203" s="1233" t="s">
        <v>1790</v>
      </c>
      <c r="DY203" s="1233" t="s">
        <v>1790</v>
      </c>
    </row>
    <row r="204" spans="2:129" ht="14.4" thickBot="1" x14ac:dyDescent="0.3">
      <c r="B204" s="1740"/>
      <c r="C204" s="1485" t="s">
        <v>1603</v>
      </c>
      <c r="D204" s="1425" t="s">
        <v>1698</v>
      </c>
      <c r="E204" s="1267" t="s">
        <v>815</v>
      </c>
      <c r="F204" s="1424" t="s">
        <v>1790</v>
      </c>
      <c r="G204" s="1424" t="s">
        <v>1790</v>
      </c>
      <c r="H204" s="1425" t="s">
        <v>84</v>
      </c>
      <c r="I204" s="1724" t="str">
        <f>IF(SUM(I203:CU203)&lt;&gt;0,SUM(I203:CU203),"")</f>
        <v/>
      </c>
      <c r="J204" s="1725"/>
      <c r="K204" s="1725"/>
      <c r="L204" s="1725"/>
      <c r="M204" s="1726"/>
      <c r="N204" s="1489" t="s">
        <v>1790</v>
      </c>
      <c r="O204" s="1489" t="s">
        <v>1790</v>
      </c>
      <c r="P204" s="1489" t="s">
        <v>1790</v>
      </c>
      <c r="Q204" s="1489" t="s">
        <v>1790</v>
      </c>
      <c r="R204" s="1489" t="s">
        <v>1790</v>
      </c>
      <c r="S204" s="1489" t="s">
        <v>1790</v>
      </c>
      <c r="T204" s="1489" t="s">
        <v>1790</v>
      </c>
      <c r="U204" s="1489" t="s">
        <v>1790</v>
      </c>
      <c r="V204" s="1489" t="s">
        <v>1790</v>
      </c>
      <c r="W204" s="1489" t="s">
        <v>1790</v>
      </c>
      <c r="X204" s="1489" t="s">
        <v>1790</v>
      </c>
      <c r="Y204" s="1489" t="s">
        <v>1790</v>
      </c>
      <c r="Z204" s="1489" t="s">
        <v>1790</v>
      </c>
      <c r="AA204" s="1489" t="s">
        <v>1790</v>
      </c>
      <c r="AB204" s="1489" t="s">
        <v>1790</v>
      </c>
      <c r="AC204" s="1489" t="s">
        <v>1790</v>
      </c>
      <c r="AD204" s="1489" t="s">
        <v>1790</v>
      </c>
      <c r="AE204" s="1489" t="s">
        <v>1790</v>
      </c>
      <c r="AF204" s="1489" t="s">
        <v>1790</v>
      </c>
      <c r="AG204" s="1489" t="s">
        <v>1790</v>
      </c>
      <c r="AH204" s="1489" t="s">
        <v>1790</v>
      </c>
      <c r="AI204" s="1489" t="s">
        <v>1790</v>
      </c>
      <c r="AJ204" s="1489" t="s">
        <v>1790</v>
      </c>
      <c r="AK204" s="1489" t="s">
        <v>1790</v>
      </c>
      <c r="AL204" s="1489" t="s">
        <v>1790</v>
      </c>
      <c r="AM204" s="1489" t="s">
        <v>1790</v>
      </c>
      <c r="AN204" s="1489" t="s">
        <v>1790</v>
      </c>
      <c r="AO204" s="1489" t="s">
        <v>1790</v>
      </c>
      <c r="AP204" s="1489" t="s">
        <v>1790</v>
      </c>
      <c r="AQ204" s="1489" t="s">
        <v>1790</v>
      </c>
      <c r="AR204" s="1489" t="s">
        <v>1790</v>
      </c>
      <c r="AS204" s="1489" t="s">
        <v>1790</v>
      </c>
      <c r="AT204" s="1489" t="s">
        <v>1790</v>
      </c>
      <c r="AU204" s="1489" t="s">
        <v>1790</v>
      </c>
      <c r="AV204" s="1489" t="s">
        <v>1790</v>
      </c>
      <c r="AW204" s="1489" t="s">
        <v>1790</v>
      </c>
      <c r="AX204" s="1489" t="s">
        <v>1790</v>
      </c>
      <c r="AY204" s="1489" t="s">
        <v>1790</v>
      </c>
      <c r="AZ204" s="1489" t="s">
        <v>1790</v>
      </c>
      <c r="BA204" s="1489" t="s">
        <v>1790</v>
      </c>
      <c r="BB204" s="1489" t="s">
        <v>1790</v>
      </c>
      <c r="BC204" s="1489" t="s">
        <v>1790</v>
      </c>
      <c r="BD204" s="1489" t="s">
        <v>1790</v>
      </c>
      <c r="BE204" s="1489" t="s">
        <v>1790</v>
      </c>
      <c r="BF204" s="1489" t="s">
        <v>1790</v>
      </c>
      <c r="BG204" s="1489" t="s">
        <v>1790</v>
      </c>
      <c r="BH204" s="1489" t="s">
        <v>1790</v>
      </c>
      <c r="BI204" s="1489" t="s">
        <v>1790</v>
      </c>
      <c r="BJ204" s="1489" t="s">
        <v>1790</v>
      </c>
      <c r="BK204" s="1489" t="s">
        <v>1790</v>
      </c>
      <c r="BL204" s="1489" t="s">
        <v>1790</v>
      </c>
      <c r="BM204" s="1489" t="s">
        <v>1790</v>
      </c>
      <c r="BN204" s="1489" t="s">
        <v>1790</v>
      </c>
      <c r="BO204" s="1489" t="s">
        <v>1790</v>
      </c>
      <c r="BP204" s="1489" t="s">
        <v>1790</v>
      </c>
      <c r="BQ204" s="1489" t="s">
        <v>1790</v>
      </c>
      <c r="BR204" s="1489" t="s">
        <v>1790</v>
      </c>
      <c r="BS204" s="1489" t="s">
        <v>1790</v>
      </c>
      <c r="BT204" s="1489" t="s">
        <v>1790</v>
      </c>
      <c r="BU204" s="1489" t="s">
        <v>1790</v>
      </c>
      <c r="BV204" s="1489" t="s">
        <v>1790</v>
      </c>
      <c r="BW204" s="1489" t="s">
        <v>1790</v>
      </c>
      <c r="BX204" s="1489" t="s">
        <v>1790</v>
      </c>
      <c r="BY204" s="1489" t="s">
        <v>1790</v>
      </c>
      <c r="BZ204" s="1489" t="s">
        <v>1790</v>
      </c>
      <c r="CA204" s="1489" t="s">
        <v>1790</v>
      </c>
      <c r="CB204" s="1489" t="s">
        <v>1790</v>
      </c>
      <c r="CC204" s="1489" t="s">
        <v>1790</v>
      </c>
      <c r="CD204" s="1489" t="s">
        <v>1790</v>
      </c>
      <c r="CE204" s="1489" t="s">
        <v>1790</v>
      </c>
      <c r="CF204" s="1489" t="s">
        <v>1790</v>
      </c>
      <c r="CG204" s="1489" t="s">
        <v>1790</v>
      </c>
      <c r="CH204" s="1489" t="s">
        <v>1790</v>
      </c>
      <c r="CI204" s="1489" t="s">
        <v>1790</v>
      </c>
      <c r="CJ204" s="1489" t="s">
        <v>1790</v>
      </c>
      <c r="CK204" s="1489" t="s">
        <v>1790</v>
      </c>
      <c r="CL204" s="1489" t="s">
        <v>1790</v>
      </c>
      <c r="CM204" s="1489" t="s">
        <v>1790</v>
      </c>
      <c r="CN204" s="1489" t="s">
        <v>1790</v>
      </c>
      <c r="CO204" s="1489" t="s">
        <v>1790</v>
      </c>
      <c r="CP204" s="1490" t="s">
        <v>1790</v>
      </c>
      <c r="CQ204" s="1488" t="s">
        <v>1790</v>
      </c>
      <c r="CR204" s="1488" t="s">
        <v>1790</v>
      </c>
      <c r="CS204" s="1488" t="s">
        <v>1790</v>
      </c>
      <c r="CT204" s="1488" t="s">
        <v>1790</v>
      </c>
      <c r="CU204" s="1488" t="s">
        <v>1790</v>
      </c>
      <c r="CV204" s="1488" t="s">
        <v>1790</v>
      </c>
      <c r="CW204" s="1488" t="s">
        <v>1790</v>
      </c>
      <c r="CX204" s="1488" t="s">
        <v>1790</v>
      </c>
      <c r="CY204" s="1488" t="s">
        <v>1790</v>
      </c>
      <c r="CZ204" s="1488" t="s">
        <v>1790</v>
      </c>
      <c r="DA204" s="1488" t="s">
        <v>1790</v>
      </c>
      <c r="DB204" s="1488" t="s">
        <v>1790</v>
      </c>
      <c r="DC204" s="1488" t="s">
        <v>1790</v>
      </c>
      <c r="DD204" s="1488" t="s">
        <v>1790</v>
      </c>
      <c r="DE204" s="1488" t="s">
        <v>1790</v>
      </c>
      <c r="DF204" s="1488" t="s">
        <v>1790</v>
      </c>
      <c r="DG204" s="1488" t="s">
        <v>1790</v>
      </c>
      <c r="DH204" s="1488" t="s">
        <v>1790</v>
      </c>
      <c r="DI204" s="1488" t="s">
        <v>1790</v>
      </c>
      <c r="DJ204" s="1488" t="s">
        <v>1790</v>
      </c>
      <c r="DK204" s="1488" t="s">
        <v>1790</v>
      </c>
      <c r="DL204" s="1488" t="s">
        <v>1790</v>
      </c>
      <c r="DM204" s="1488" t="s">
        <v>1790</v>
      </c>
      <c r="DN204" s="1488" t="s">
        <v>1790</v>
      </c>
      <c r="DO204" s="1488" t="s">
        <v>1790</v>
      </c>
      <c r="DP204" s="1488" t="s">
        <v>1790</v>
      </c>
      <c r="DQ204" s="1488" t="s">
        <v>1790</v>
      </c>
      <c r="DR204" s="1488" t="s">
        <v>1790</v>
      </c>
      <c r="DS204" s="1488" t="s">
        <v>1790</v>
      </c>
      <c r="DT204" s="1233" t="s">
        <v>1790</v>
      </c>
      <c r="DU204" s="1233" t="s">
        <v>1790</v>
      </c>
      <c r="DV204" s="1233" t="s">
        <v>1790</v>
      </c>
      <c r="DW204" s="1233" t="s">
        <v>1790</v>
      </c>
      <c r="DX204" s="1233" t="s">
        <v>1790</v>
      </c>
      <c r="DY204" s="1233" t="s">
        <v>1790</v>
      </c>
    </row>
    <row r="205" spans="2:129" x14ac:dyDescent="0.25">
      <c r="B205" s="1740"/>
      <c r="C205" s="1485" t="s">
        <v>1604</v>
      </c>
      <c r="D205" s="1425" t="s">
        <v>1699</v>
      </c>
      <c r="E205" s="1267" t="s">
        <v>810</v>
      </c>
      <c r="F205" s="1424" t="s">
        <v>1790</v>
      </c>
      <c r="G205" s="1424" t="s">
        <v>1790</v>
      </c>
      <c r="H205" s="1425" t="s">
        <v>84</v>
      </c>
      <c r="I205" s="1460" t="s">
        <v>1790</v>
      </c>
      <c r="J205" s="1461" t="s">
        <v>1790</v>
      </c>
      <c r="K205" s="1461" t="s">
        <v>1790</v>
      </c>
      <c r="L205" s="1461" t="s">
        <v>1790</v>
      </c>
      <c r="M205" s="1461" t="s">
        <v>1790</v>
      </c>
      <c r="N205" s="1489" t="s">
        <v>1790</v>
      </c>
      <c r="O205" s="1489" t="s">
        <v>1790</v>
      </c>
      <c r="P205" s="1489" t="s">
        <v>1790</v>
      </c>
      <c r="Q205" s="1489" t="s">
        <v>1790</v>
      </c>
      <c r="R205" s="1489" t="s">
        <v>1790</v>
      </c>
      <c r="S205" s="1489" t="s">
        <v>1790</v>
      </c>
      <c r="T205" s="1489" t="s">
        <v>1790</v>
      </c>
      <c r="U205" s="1489" t="s">
        <v>1790</v>
      </c>
      <c r="V205" s="1489" t="s">
        <v>1790</v>
      </c>
      <c r="W205" s="1489" t="s">
        <v>1790</v>
      </c>
      <c r="X205" s="1489" t="s">
        <v>1790</v>
      </c>
      <c r="Y205" s="1489" t="s">
        <v>1790</v>
      </c>
      <c r="Z205" s="1489" t="s">
        <v>1790</v>
      </c>
      <c r="AA205" s="1489" t="s">
        <v>1790</v>
      </c>
      <c r="AB205" s="1489" t="s">
        <v>1790</v>
      </c>
      <c r="AC205" s="1489" t="s">
        <v>1790</v>
      </c>
      <c r="AD205" s="1489" t="s">
        <v>1790</v>
      </c>
      <c r="AE205" s="1489" t="s">
        <v>1790</v>
      </c>
      <c r="AF205" s="1489" t="s">
        <v>1790</v>
      </c>
      <c r="AG205" s="1489" t="s">
        <v>1790</v>
      </c>
      <c r="AH205" s="1489" t="s">
        <v>1790</v>
      </c>
      <c r="AI205" s="1489" t="s">
        <v>1790</v>
      </c>
      <c r="AJ205" s="1489" t="s">
        <v>1790</v>
      </c>
      <c r="AK205" s="1489" t="s">
        <v>1790</v>
      </c>
      <c r="AL205" s="1489" t="s">
        <v>1790</v>
      </c>
      <c r="AM205" s="1489" t="s">
        <v>1790</v>
      </c>
      <c r="AN205" s="1489" t="s">
        <v>1790</v>
      </c>
      <c r="AO205" s="1489" t="s">
        <v>1790</v>
      </c>
      <c r="AP205" s="1489" t="s">
        <v>1790</v>
      </c>
      <c r="AQ205" s="1489" t="s">
        <v>1790</v>
      </c>
      <c r="AR205" s="1489" t="s">
        <v>1790</v>
      </c>
      <c r="AS205" s="1489" t="s">
        <v>1790</v>
      </c>
      <c r="AT205" s="1489" t="s">
        <v>1790</v>
      </c>
      <c r="AU205" s="1489" t="s">
        <v>1790</v>
      </c>
      <c r="AV205" s="1489" t="s">
        <v>1790</v>
      </c>
      <c r="AW205" s="1489" t="s">
        <v>1790</v>
      </c>
      <c r="AX205" s="1489" t="s">
        <v>1790</v>
      </c>
      <c r="AY205" s="1489" t="s">
        <v>1790</v>
      </c>
      <c r="AZ205" s="1489" t="s">
        <v>1790</v>
      </c>
      <c r="BA205" s="1489" t="s">
        <v>1790</v>
      </c>
      <c r="BB205" s="1489" t="s">
        <v>1790</v>
      </c>
      <c r="BC205" s="1489" t="s">
        <v>1790</v>
      </c>
      <c r="BD205" s="1489" t="s">
        <v>1790</v>
      </c>
      <c r="BE205" s="1489" t="s">
        <v>1790</v>
      </c>
      <c r="BF205" s="1489" t="s">
        <v>1790</v>
      </c>
      <c r="BG205" s="1489" t="s">
        <v>1790</v>
      </c>
      <c r="BH205" s="1489" t="s">
        <v>1790</v>
      </c>
      <c r="BI205" s="1489" t="s">
        <v>1790</v>
      </c>
      <c r="BJ205" s="1489" t="s">
        <v>1790</v>
      </c>
      <c r="BK205" s="1489" t="s">
        <v>1790</v>
      </c>
      <c r="BL205" s="1489" t="s">
        <v>1790</v>
      </c>
      <c r="BM205" s="1489" t="s">
        <v>1790</v>
      </c>
      <c r="BN205" s="1489" t="s">
        <v>1790</v>
      </c>
      <c r="BO205" s="1489" t="s">
        <v>1790</v>
      </c>
      <c r="BP205" s="1489" t="s">
        <v>1790</v>
      </c>
      <c r="BQ205" s="1489" t="s">
        <v>1790</v>
      </c>
      <c r="BR205" s="1489" t="s">
        <v>1790</v>
      </c>
      <c r="BS205" s="1489" t="s">
        <v>1790</v>
      </c>
      <c r="BT205" s="1489" t="s">
        <v>1790</v>
      </c>
      <c r="BU205" s="1489" t="s">
        <v>1790</v>
      </c>
      <c r="BV205" s="1489" t="s">
        <v>1790</v>
      </c>
      <c r="BW205" s="1489" t="s">
        <v>1790</v>
      </c>
      <c r="BX205" s="1489" t="s">
        <v>1790</v>
      </c>
      <c r="BY205" s="1489" t="s">
        <v>1790</v>
      </c>
      <c r="BZ205" s="1489" t="s">
        <v>1790</v>
      </c>
      <c r="CA205" s="1489" t="s">
        <v>1790</v>
      </c>
      <c r="CB205" s="1489" t="s">
        <v>1790</v>
      </c>
      <c r="CC205" s="1489" t="s">
        <v>1790</v>
      </c>
      <c r="CD205" s="1489" t="s">
        <v>1790</v>
      </c>
      <c r="CE205" s="1489" t="s">
        <v>1790</v>
      </c>
      <c r="CF205" s="1489" t="s">
        <v>1790</v>
      </c>
      <c r="CG205" s="1489" t="s">
        <v>1790</v>
      </c>
      <c r="CH205" s="1489" t="s">
        <v>1790</v>
      </c>
      <c r="CI205" s="1489" t="s">
        <v>1790</v>
      </c>
      <c r="CJ205" s="1489" t="s">
        <v>1790</v>
      </c>
      <c r="CK205" s="1489" t="s">
        <v>1790</v>
      </c>
      <c r="CL205" s="1489" t="s">
        <v>1790</v>
      </c>
      <c r="CM205" s="1489" t="s">
        <v>1790</v>
      </c>
      <c r="CN205" s="1489" t="s">
        <v>1790</v>
      </c>
      <c r="CO205" s="1489" t="s">
        <v>1790</v>
      </c>
      <c r="CP205" s="1490" t="s">
        <v>1790</v>
      </c>
      <c r="CQ205" s="1488" t="s">
        <v>1790</v>
      </c>
      <c r="CR205" s="1488" t="s">
        <v>1790</v>
      </c>
      <c r="CS205" s="1488" t="s">
        <v>1790</v>
      </c>
      <c r="CT205" s="1488" t="s">
        <v>1790</v>
      </c>
      <c r="CU205" s="1488" t="s">
        <v>1790</v>
      </c>
      <c r="CV205" s="1488" t="s">
        <v>1790</v>
      </c>
      <c r="CW205" s="1488" t="s">
        <v>1790</v>
      </c>
      <c r="CX205" s="1488" t="s">
        <v>1790</v>
      </c>
      <c r="CY205" s="1488" t="s">
        <v>1790</v>
      </c>
      <c r="CZ205" s="1488" t="s">
        <v>1790</v>
      </c>
      <c r="DA205" s="1488" t="s">
        <v>1790</v>
      </c>
      <c r="DB205" s="1488" t="s">
        <v>1790</v>
      </c>
      <c r="DC205" s="1488" t="s">
        <v>1790</v>
      </c>
      <c r="DD205" s="1488" t="s">
        <v>1790</v>
      </c>
      <c r="DE205" s="1488" t="s">
        <v>1790</v>
      </c>
      <c r="DF205" s="1488" t="s">
        <v>1790</v>
      </c>
      <c r="DG205" s="1488" t="s">
        <v>1790</v>
      </c>
      <c r="DH205" s="1488" t="s">
        <v>1790</v>
      </c>
      <c r="DI205" s="1488" t="s">
        <v>1790</v>
      </c>
      <c r="DJ205" s="1488" t="s">
        <v>1790</v>
      </c>
      <c r="DK205" s="1488" t="s">
        <v>1790</v>
      </c>
      <c r="DL205" s="1488" t="s">
        <v>1790</v>
      </c>
      <c r="DM205" s="1488" t="s">
        <v>1790</v>
      </c>
      <c r="DN205" s="1488" t="s">
        <v>1790</v>
      </c>
      <c r="DO205" s="1488" t="s">
        <v>1790</v>
      </c>
      <c r="DP205" s="1488" t="s">
        <v>1790</v>
      </c>
      <c r="DQ205" s="1488" t="s">
        <v>1790</v>
      </c>
      <c r="DR205" s="1488" t="s">
        <v>1790</v>
      </c>
      <c r="DS205" s="1488" t="s">
        <v>1790</v>
      </c>
      <c r="DT205" s="1233" t="s">
        <v>1790</v>
      </c>
      <c r="DU205" s="1233" t="s">
        <v>1790</v>
      </c>
      <c r="DV205" s="1233" t="s">
        <v>1790</v>
      </c>
      <c r="DW205" s="1233" t="s">
        <v>1790</v>
      </c>
      <c r="DX205" s="1233" t="s">
        <v>1790</v>
      </c>
      <c r="DY205" s="1233" t="s">
        <v>1790</v>
      </c>
    </row>
    <row r="206" spans="2:129" x14ac:dyDescent="0.25">
      <c r="B206" s="1740"/>
      <c r="C206" s="1485" t="s">
        <v>1604</v>
      </c>
      <c r="D206" s="1425" t="s">
        <v>1699</v>
      </c>
      <c r="E206" s="1267" t="s">
        <v>807</v>
      </c>
      <c r="F206" s="1424" t="s">
        <v>1790</v>
      </c>
      <c r="G206" s="1424" t="s">
        <v>1790</v>
      </c>
      <c r="H206" s="1425" t="s">
        <v>84</v>
      </c>
      <c r="I206" s="1460" t="s">
        <v>1790</v>
      </c>
      <c r="J206" s="1461" t="s">
        <v>1790</v>
      </c>
      <c r="K206" s="1461" t="s">
        <v>1790</v>
      </c>
      <c r="L206" s="1461" t="s">
        <v>1790</v>
      </c>
      <c r="M206" s="1461" t="s">
        <v>1790</v>
      </c>
      <c r="N206" s="1489" t="s">
        <v>1790</v>
      </c>
      <c r="O206" s="1489" t="s">
        <v>1790</v>
      </c>
      <c r="P206" s="1489" t="s">
        <v>1790</v>
      </c>
      <c r="Q206" s="1489" t="s">
        <v>1790</v>
      </c>
      <c r="R206" s="1489" t="s">
        <v>1790</v>
      </c>
      <c r="S206" s="1489" t="s">
        <v>1790</v>
      </c>
      <c r="T206" s="1489" t="s">
        <v>1790</v>
      </c>
      <c r="U206" s="1489" t="s">
        <v>1790</v>
      </c>
      <c r="V206" s="1489" t="s">
        <v>1790</v>
      </c>
      <c r="W206" s="1489" t="s">
        <v>1790</v>
      </c>
      <c r="X206" s="1489" t="s">
        <v>1790</v>
      </c>
      <c r="Y206" s="1489" t="s">
        <v>1790</v>
      </c>
      <c r="Z206" s="1489" t="s">
        <v>1790</v>
      </c>
      <c r="AA206" s="1489" t="s">
        <v>1790</v>
      </c>
      <c r="AB206" s="1489" t="s">
        <v>1790</v>
      </c>
      <c r="AC206" s="1489" t="s">
        <v>1790</v>
      </c>
      <c r="AD206" s="1489" t="s">
        <v>1790</v>
      </c>
      <c r="AE206" s="1489" t="s">
        <v>1790</v>
      </c>
      <c r="AF206" s="1489" t="s">
        <v>1790</v>
      </c>
      <c r="AG206" s="1489" t="s">
        <v>1790</v>
      </c>
      <c r="AH206" s="1489" t="s">
        <v>1790</v>
      </c>
      <c r="AI206" s="1489" t="s">
        <v>1790</v>
      </c>
      <c r="AJ206" s="1489" t="s">
        <v>1790</v>
      </c>
      <c r="AK206" s="1489" t="s">
        <v>1790</v>
      </c>
      <c r="AL206" s="1489" t="s">
        <v>1790</v>
      </c>
      <c r="AM206" s="1489" t="s">
        <v>1790</v>
      </c>
      <c r="AN206" s="1489" t="s">
        <v>1790</v>
      </c>
      <c r="AO206" s="1489" t="s">
        <v>1790</v>
      </c>
      <c r="AP206" s="1489" t="s">
        <v>1790</v>
      </c>
      <c r="AQ206" s="1489" t="s">
        <v>1790</v>
      </c>
      <c r="AR206" s="1489" t="s">
        <v>1790</v>
      </c>
      <c r="AS206" s="1489" t="s">
        <v>1790</v>
      </c>
      <c r="AT206" s="1489" t="s">
        <v>1790</v>
      </c>
      <c r="AU206" s="1489" t="s">
        <v>1790</v>
      </c>
      <c r="AV206" s="1489" t="s">
        <v>1790</v>
      </c>
      <c r="AW206" s="1489" t="s">
        <v>1790</v>
      </c>
      <c r="AX206" s="1489" t="s">
        <v>1790</v>
      </c>
      <c r="AY206" s="1489" t="s">
        <v>1790</v>
      </c>
      <c r="AZ206" s="1489" t="s">
        <v>1790</v>
      </c>
      <c r="BA206" s="1489" t="s">
        <v>1790</v>
      </c>
      <c r="BB206" s="1489" t="s">
        <v>1790</v>
      </c>
      <c r="BC206" s="1489" t="s">
        <v>1790</v>
      </c>
      <c r="BD206" s="1489" t="s">
        <v>1790</v>
      </c>
      <c r="BE206" s="1489" t="s">
        <v>1790</v>
      </c>
      <c r="BF206" s="1489" t="s">
        <v>1790</v>
      </c>
      <c r="BG206" s="1489" t="s">
        <v>1790</v>
      </c>
      <c r="BH206" s="1489" t="s">
        <v>1790</v>
      </c>
      <c r="BI206" s="1489" t="s">
        <v>1790</v>
      </c>
      <c r="BJ206" s="1489" t="s">
        <v>1790</v>
      </c>
      <c r="BK206" s="1489" t="s">
        <v>1790</v>
      </c>
      <c r="BL206" s="1489" t="s">
        <v>1790</v>
      </c>
      <c r="BM206" s="1489" t="s">
        <v>1790</v>
      </c>
      <c r="BN206" s="1489" t="s">
        <v>1790</v>
      </c>
      <c r="BO206" s="1489" t="s">
        <v>1790</v>
      </c>
      <c r="BP206" s="1489" t="s">
        <v>1790</v>
      </c>
      <c r="BQ206" s="1489" t="s">
        <v>1790</v>
      </c>
      <c r="BR206" s="1489" t="s">
        <v>1790</v>
      </c>
      <c r="BS206" s="1489" t="s">
        <v>1790</v>
      </c>
      <c r="BT206" s="1489" t="s">
        <v>1790</v>
      </c>
      <c r="BU206" s="1489" t="s">
        <v>1790</v>
      </c>
      <c r="BV206" s="1489" t="s">
        <v>1790</v>
      </c>
      <c r="BW206" s="1489" t="s">
        <v>1790</v>
      </c>
      <c r="BX206" s="1489" t="s">
        <v>1790</v>
      </c>
      <c r="BY206" s="1489" t="s">
        <v>1790</v>
      </c>
      <c r="BZ206" s="1489" t="s">
        <v>1790</v>
      </c>
      <c r="CA206" s="1489" t="s">
        <v>1790</v>
      </c>
      <c r="CB206" s="1489" t="s">
        <v>1790</v>
      </c>
      <c r="CC206" s="1489" t="s">
        <v>1790</v>
      </c>
      <c r="CD206" s="1489" t="s">
        <v>1790</v>
      </c>
      <c r="CE206" s="1489" t="s">
        <v>1790</v>
      </c>
      <c r="CF206" s="1489" t="s">
        <v>1790</v>
      </c>
      <c r="CG206" s="1489" t="s">
        <v>1790</v>
      </c>
      <c r="CH206" s="1489" t="s">
        <v>1790</v>
      </c>
      <c r="CI206" s="1489" t="s">
        <v>1790</v>
      </c>
      <c r="CJ206" s="1489" t="s">
        <v>1790</v>
      </c>
      <c r="CK206" s="1489" t="s">
        <v>1790</v>
      </c>
      <c r="CL206" s="1489" t="s">
        <v>1790</v>
      </c>
      <c r="CM206" s="1489" t="s">
        <v>1790</v>
      </c>
      <c r="CN206" s="1489" t="s">
        <v>1790</v>
      </c>
      <c r="CO206" s="1489" t="s">
        <v>1790</v>
      </c>
      <c r="CP206" s="1490" t="s">
        <v>1790</v>
      </c>
      <c r="CQ206" s="1488" t="s">
        <v>1790</v>
      </c>
      <c r="CR206" s="1488" t="s">
        <v>1790</v>
      </c>
      <c r="CS206" s="1488" t="s">
        <v>1790</v>
      </c>
      <c r="CT206" s="1488" t="s">
        <v>1790</v>
      </c>
      <c r="CU206" s="1488" t="s">
        <v>1790</v>
      </c>
      <c r="CV206" s="1488" t="s">
        <v>1790</v>
      </c>
      <c r="CW206" s="1488" t="s">
        <v>1790</v>
      </c>
      <c r="CX206" s="1488" t="s">
        <v>1790</v>
      </c>
      <c r="CY206" s="1488" t="s">
        <v>1790</v>
      </c>
      <c r="CZ206" s="1488" t="s">
        <v>1790</v>
      </c>
      <c r="DA206" s="1488" t="s">
        <v>1790</v>
      </c>
      <c r="DB206" s="1488" t="s">
        <v>1790</v>
      </c>
      <c r="DC206" s="1488" t="s">
        <v>1790</v>
      </c>
      <c r="DD206" s="1488" t="s">
        <v>1790</v>
      </c>
      <c r="DE206" s="1488" t="s">
        <v>1790</v>
      </c>
      <c r="DF206" s="1488" t="s">
        <v>1790</v>
      </c>
      <c r="DG206" s="1488" t="s">
        <v>1790</v>
      </c>
      <c r="DH206" s="1488" t="s">
        <v>1790</v>
      </c>
      <c r="DI206" s="1488" t="s">
        <v>1790</v>
      </c>
      <c r="DJ206" s="1488" t="s">
        <v>1790</v>
      </c>
      <c r="DK206" s="1488" t="s">
        <v>1790</v>
      </c>
      <c r="DL206" s="1488" t="s">
        <v>1790</v>
      </c>
      <c r="DM206" s="1488" t="s">
        <v>1790</v>
      </c>
      <c r="DN206" s="1488" t="s">
        <v>1790</v>
      </c>
      <c r="DO206" s="1488" t="s">
        <v>1790</v>
      </c>
      <c r="DP206" s="1488" t="s">
        <v>1790</v>
      </c>
      <c r="DQ206" s="1488" t="s">
        <v>1790</v>
      </c>
      <c r="DR206" s="1488" t="s">
        <v>1790</v>
      </c>
      <c r="DS206" s="1488" t="s">
        <v>1790</v>
      </c>
      <c r="DT206" s="1233" t="s">
        <v>1790</v>
      </c>
      <c r="DU206" s="1233" t="s">
        <v>1790</v>
      </c>
      <c r="DV206" s="1233" t="s">
        <v>1790</v>
      </c>
      <c r="DW206" s="1233" t="s">
        <v>1790</v>
      </c>
      <c r="DX206" s="1233" t="s">
        <v>1790</v>
      </c>
      <c r="DY206" s="1233" t="s">
        <v>1790</v>
      </c>
    </row>
    <row r="207" spans="2:129" x14ac:dyDescent="0.25">
      <c r="B207" s="1740"/>
      <c r="C207" s="1485" t="s">
        <v>1604</v>
      </c>
      <c r="D207" s="1425" t="s">
        <v>1699</v>
      </c>
      <c r="E207" s="1267" t="s">
        <v>808</v>
      </c>
      <c r="F207" s="1424" t="s">
        <v>1790</v>
      </c>
      <c r="G207" s="1424" t="s">
        <v>1790</v>
      </c>
      <c r="H207" s="1425" t="s">
        <v>84</v>
      </c>
      <c r="I207" s="1460" t="s">
        <v>1790</v>
      </c>
      <c r="J207" s="1461" t="s">
        <v>1790</v>
      </c>
      <c r="K207" s="1461" t="s">
        <v>1790</v>
      </c>
      <c r="L207" s="1461" t="s">
        <v>1790</v>
      </c>
      <c r="M207" s="1461" t="s">
        <v>1790</v>
      </c>
      <c r="N207" s="1489" t="s">
        <v>1790</v>
      </c>
      <c r="O207" s="1489" t="s">
        <v>1790</v>
      </c>
      <c r="P207" s="1489" t="s">
        <v>1790</v>
      </c>
      <c r="Q207" s="1489" t="s">
        <v>1790</v>
      </c>
      <c r="R207" s="1489" t="s">
        <v>1790</v>
      </c>
      <c r="S207" s="1489" t="s">
        <v>1790</v>
      </c>
      <c r="T207" s="1489" t="s">
        <v>1790</v>
      </c>
      <c r="U207" s="1489" t="s">
        <v>1790</v>
      </c>
      <c r="V207" s="1489" t="s">
        <v>1790</v>
      </c>
      <c r="W207" s="1489" t="s">
        <v>1790</v>
      </c>
      <c r="X207" s="1489" t="s">
        <v>1790</v>
      </c>
      <c r="Y207" s="1489" t="s">
        <v>1790</v>
      </c>
      <c r="Z207" s="1489" t="s">
        <v>1790</v>
      </c>
      <c r="AA207" s="1489" t="s">
        <v>1790</v>
      </c>
      <c r="AB207" s="1489" t="s">
        <v>1790</v>
      </c>
      <c r="AC207" s="1489" t="s">
        <v>1790</v>
      </c>
      <c r="AD207" s="1489" t="s">
        <v>1790</v>
      </c>
      <c r="AE207" s="1489" t="s">
        <v>1790</v>
      </c>
      <c r="AF207" s="1489" t="s">
        <v>1790</v>
      </c>
      <c r="AG207" s="1489" t="s">
        <v>1790</v>
      </c>
      <c r="AH207" s="1489" t="s">
        <v>1790</v>
      </c>
      <c r="AI207" s="1489" t="s">
        <v>1790</v>
      </c>
      <c r="AJ207" s="1489" t="s">
        <v>1790</v>
      </c>
      <c r="AK207" s="1489" t="s">
        <v>1790</v>
      </c>
      <c r="AL207" s="1489" t="s">
        <v>1790</v>
      </c>
      <c r="AM207" s="1489" t="s">
        <v>1790</v>
      </c>
      <c r="AN207" s="1489" t="s">
        <v>1790</v>
      </c>
      <c r="AO207" s="1489" t="s">
        <v>1790</v>
      </c>
      <c r="AP207" s="1489" t="s">
        <v>1790</v>
      </c>
      <c r="AQ207" s="1489" t="s">
        <v>1790</v>
      </c>
      <c r="AR207" s="1489" t="s">
        <v>1790</v>
      </c>
      <c r="AS207" s="1489" t="s">
        <v>1790</v>
      </c>
      <c r="AT207" s="1489" t="s">
        <v>1790</v>
      </c>
      <c r="AU207" s="1489" t="s">
        <v>1790</v>
      </c>
      <c r="AV207" s="1489" t="s">
        <v>1790</v>
      </c>
      <c r="AW207" s="1489" t="s">
        <v>1790</v>
      </c>
      <c r="AX207" s="1489" t="s">
        <v>1790</v>
      </c>
      <c r="AY207" s="1489" t="s">
        <v>1790</v>
      </c>
      <c r="AZ207" s="1489" t="s">
        <v>1790</v>
      </c>
      <c r="BA207" s="1489" t="s">
        <v>1790</v>
      </c>
      <c r="BB207" s="1489" t="s">
        <v>1790</v>
      </c>
      <c r="BC207" s="1489" t="s">
        <v>1790</v>
      </c>
      <c r="BD207" s="1489" t="s">
        <v>1790</v>
      </c>
      <c r="BE207" s="1489" t="s">
        <v>1790</v>
      </c>
      <c r="BF207" s="1489" t="s">
        <v>1790</v>
      </c>
      <c r="BG207" s="1489" t="s">
        <v>1790</v>
      </c>
      <c r="BH207" s="1489" t="s">
        <v>1790</v>
      </c>
      <c r="BI207" s="1489" t="s">
        <v>1790</v>
      </c>
      <c r="BJ207" s="1489" t="s">
        <v>1790</v>
      </c>
      <c r="BK207" s="1489" t="s">
        <v>1790</v>
      </c>
      <c r="BL207" s="1489" t="s">
        <v>1790</v>
      </c>
      <c r="BM207" s="1489" t="s">
        <v>1790</v>
      </c>
      <c r="BN207" s="1489" t="s">
        <v>1790</v>
      </c>
      <c r="BO207" s="1489" t="s">
        <v>1790</v>
      </c>
      <c r="BP207" s="1489" t="s">
        <v>1790</v>
      </c>
      <c r="BQ207" s="1489" t="s">
        <v>1790</v>
      </c>
      <c r="BR207" s="1489" t="s">
        <v>1790</v>
      </c>
      <c r="BS207" s="1489" t="s">
        <v>1790</v>
      </c>
      <c r="BT207" s="1489" t="s">
        <v>1790</v>
      </c>
      <c r="BU207" s="1489" t="s">
        <v>1790</v>
      </c>
      <c r="BV207" s="1489" t="s">
        <v>1790</v>
      </c>
      <c r="BW207" s="1489" t="s">
        <v>1790</v>
      </c>
      <c r="BX207" s="1489" t="s">
        <v>1790</v>
      </c>
      <c r="BY207" s="1489" t="s">
        <v>1790</v>
      </c>
      <c r="BZ207" s="1489" t="s">
        <v>1790</v>
      </c>
      <c r="CA207" s="1489" t="s">
        <v>1790</v>
      </c>
      <c r="CB207" s="1489" t="s">
        <v>1790</v>
      </c>
      <c r="CC207" s="1489" t="s">
        <v>1790</v>
      </c>
      <c r="CD207" s="1489" t="s">
        <v>1790</v>
      </c>
      <c r="CE207" s="1489" t="s">
        <v>1790</v>
      </c>
      <c r="CF207" s="1489" t="s">
        <v>1790</v>
      </c>
      <c r="CG207" s="1489" t="s">
        <v>1790</v>
      </c>
      <c r="CH207" s="1489" t="s">
        <v>1790</v>
      </c>
      <c r="CI207" s="1489" t="s">
        <v>1790</v>
      </c>
      <c r="CJ207" s="1489" t="s">
        <v>1790</v>
      </c>
      <c r="CK207" s="1489" t="s">
        <v>1790</v>
      </c>
      <c r="CL207" s="1489" t="s">
        <v>1790</v>
      </c>
      <c r="CM207" s="1489" t="s">
        <v>1790</v>
      </c>
      <c r="CN207" s="1489" t="s">
        <v>1790</v>
      </c>
      <c r="CO207" s="1489" t="s">
        <v>1790</v>
      </c>
      <c r="CP207" s="1490" t="s">
        <v>1790</v>
      </c>
      <c r="CQ207" s="1488" t="s">
        <v>1790</v>
      </c>
      <c r="CR207" s="1488" t="s">
        <v>1790</v>
      </c>
      <c r="CS207" s="1488" t="s">
        <v>1790</v>
      </c>
      <c r="CT207" s="1488" t="s">
        <v>1790</v>
      </c>
      <c r="CU207" s="1488" t="s">
        <v>1790</v>
      </c>
      <c r="CV207" s="1488" t="s">
        <v>1790</v>
      </c>
      <c r="CW207" s="1488" t="s">
        <v>1790</v>
      </c>
      <c r="CX207" s="1488" t="s">
        <v>1790</v>
      </c>
      <c r="CY207" s="1488" t="s">
        <v>1790</v>
      </c>
      <c r="CZ207" s="1488" t="s">
        <v>1790</v>
      </c>
      <c r="DA207" s="1488" t="s">
        <v>1790</v>
      </c>
      <c r="DB207" s="1488" t="s">
        <v>1790</v>
      </c>
      <c r="DC207" s="1488" t="s">
        <v>1790</v>
      </c>
      <c r="DD207" s="1488" t="s">
        <v>1790</v>
      </c>
      <c r="DE207" s="1488" t="s">
        <v>1790</v>
      </c>
      <c r="DF207" s="1488" t="s">
        <v>1790</v>
      </c>
      <c r="DG207" s="1488" t="s">
        <v>1790</v>
      </c>
      <c r="DH207" s="1488" t="s">
        <v>1790</v>
      </c>
      <c r="DI207" s="1488" t="s">
        <v>1790</v>
      </c>
      <c r="DJ207" s="1488" t="s">
        <v>1790</v>
      </c>
      <c r="DK207" s="1488" t="s">
        <v>1790</v>
      </c>
      <c r="DL207" s="1488" t="s">
        <v>1790</v>
      </c>
      <c r="DM207" s="1488" t="s">
        <v>1790</v>
      </c>
      <c r="DN207" s="1488" t="s">
        <v>1790</v>
      </c>
      <c r="DO207" s="1488" t="s">
        <v>1790</v>
      </c>
      <c r="DP207" s="1488" t="s">
        <v>1790</v>
      </c>
      <c r="DQ207" s="1488" t="s">
        <v>1790</v>
      </c>
      <c r="DR207" s="1488" t="s">
        <v>1790</v>
      </c>
      <c r="DS207" s="1488" t="s">
        <v>1790</v>
      </c>
      <c r="DT207" s="1233" t="s">
        <v>1790</v>
      </c>
      <c r="DU207" s="1233" t="s">
        <v>1790</v>
      </c>
      <c r="DV207" s="1233" t="s">
        <v>1790</v>
      </c>
      <c r="DW207" s="1233" t="s">
        <v>1790</v>
      </c>
      <c r="DX207" s="1233" t="s">
        <v>1790</v>
      </c>
      <c r="DY207" s="1233" t="s">
        <v>1790</v>
      </c>
    </row>
    <row r="208" spans="2:129" x14ac:dyDescent="0.25">
      <c r="B208" s="1740"/>
      <c r="C208" s="1485" t="s">
        <v>1604</v>
      </c>
      <c r="D208" s="1425" t="s">
        <v>1699</v>
      </c>
      <c r="E208" s="1267" t="s">
        <v>826</v>
      </c>
      <c r="F208" s="1424" t="s">
        <v>1790</v>
      </c>
      <c r="G208" s="1424" t="s">
        <v>1790</v>
      </c>
      <c r="H208" s="1425" t="s">
        <v>84</v>
      </c>
      <c r="I208" s="1460" t="s">
        <v>1790</v>
      </c>
      <c r="J208" s="1461" t="s">
        <v>1790</v>
      </c>
      <c r="K208" s="1461" t="s">
        <v>1790</v>
      </c>
      <c r="L208" s="1461" t="s">
        <v>1790</v>
      </c>
      <c r="M208" s="1461" t="s">
        <v>1790</v>
      </c>
      <c r="N208" s="1489" t="s">
        <v>1790</v>
      </c>
      <c r="O208" s="1489">
        <v>3.5000000000000003E-2</v>
      </c>
      <c r="P208" s="1489">
        <v>3.5000000000000003E-2</v>
      </c>
      <c r="Q208" s="1489">
        <v>3.5000000000000003E-2</v>
      </c>
      <c r="R208" s="1489">
        <v>3.5000000000000003E-2</v>
      </c>
      <c r="S208" s="1489">
        <v>3.5000000000000003E-2</v>
      </c>
      <c r="T208" s="1489">
        <v>3.5000000000000003E-2</v>
      </c>
      <c r="U208" s="1489">
        <v>3.5000000000000003E-2</v>
      </c>
      <c r="V208" s="1489">
        <v>3.5000000000000003E-2</v>
      </c>
      <c r="W208" s="1489">
        <v>3.5000000000000003E-2</v>
      </c>
      <c r="X208" s="1489">
        <v>3.5000000000000003E-2</v>
      </c>
      <c r="Y208" s="1489">
        <v>3.5000000000000003E-2</v>
      </c>
      <c r="Z208" s="1489">
        <v>3.5000000000000003E-2</v>
      </c>
      <c r="AA208" s="1489">
        <v>3.5000000000000003E-2</v>
      </c>
      <c r="AB208" s="1489">
        <v>3.5000000000000003E-2</v>
      </c>
      <c r="AC208" s="1489">
        <v>3.5000000000000003E-2</v>
      </c>
      <c r="AD208" s="1489">
        <v>3.5000000000000003E-2</v>
      </c>
      <c r="AE208" s="1489">
        <v>3.5000000000000003E-2</v>
      </c>
      <c r="AF208" s="1489">
        <v>3.5000000000000003E-2</v>
      </c>
      <c r="AG208" s="1489">
        <v>3.5000000000000003E-2</v>
      </c>
      <c r="AH208" s="1489">
        <v>3.5000000000000003E-2</v>
      </c>
      <c r="AI208" s="1489">
        <v>3.5000000000000003E-2</v>
      </c>
      <c r="AJ208" s="1489">
        <v>3.5000000000000003E-2</v>
      </c>
      <c r="AK208" s="1489">
        <v>3.5000000000000003E-2</v>
      </c>
      <c r="AL208" s="1489">
        <v>3.5000000000000003E-2</v>
      </c>
      <c r="AM208" s="1489">
        <v>3.5000000000000003E-2</v>
      </c>
      <c r="AN208" s="1489">
        <v>3.5000000000000003E-2</v>
      </c>
      <c r="AO208" s="1489">
        <v>3.5000000000000003E-2</v>
      </c>
      <c r="AP208" s="1489">
        <v>3.5000000000000003E-2</v>
      </c>
      <c r="AQ208" s="1489">
        <v>3.5000000000000003E-2</v>
      </c>
      <c r="AR208" s="1489">
        <v>3.5000000000000003E-2</v>
      </c>
      <c r="AS208" s="1489">
        <v>0.03</v>
      </c>
      <c r="AT208" s="1489">
        <v>0.03</v>
      </c>
      <c r="AU208" s="1489">
        <v>0.03</v>
      </c>
      <c r="AV208" s="1489">
        <v>0.03</v>
      </c>
      <c r="AW208" s="1489">
        <v>0.03</v>
      </c>
      <c r="AX208" s="1489">
        <v>0.03</v>
      </c>
      <c r="AY208" s="1489">
        <v>0.03</v>
      </c>
      <c r="AZ208" s="1489">
        <v>0.03</v>
      </c>
      <c r="BA208" s="1489">
        <v>0.03</v>
      </c>
      <c r="BB208" s="1489">
        <v>0.03</v>
      </c>
      <c r="BC208" s="1489">
        <v>0.03</v>
      </c>
      <c r="BD208" s="1489">
        <v>0.03</v>
      </c>
      <c r="BE208" s="1489">
        <v>0.03</v>
      </c>
      <c r="BF208" s="1489">
        <v>0.03</v>
      </c>
      <c r="BG208" s="1489">
        <v>0.03</v>
      </c>
      <c r="BH208" s="1489">
        <v>0.03</v>
      </c>
      <c r="BI208" s="1489">
        <v>0.03</v>
      </c>
      <c r="BJ208" s="1489">
        <v>0.03</v>
      </c>
      <c r="BK208" s="1489">
        <v>0.03</v>
      </c>
      <c r="BL208" s="1489">
        <v>0.03</v>
      </c>
      <c r="BM208" s="1489">
        <v>0.03</v>
      </c>
      <c r="BN208" s="1489">
        <v>0.03</v>
      </c>
      <c r="BO208" s="1489">
        <v>0.03</v>
      </c>
      <c r="BP208" s="1489">
        <v>0.03</v>
      </c>
      <c r="BQ208" s="1489">
        <v>0.03</v>
      </c>
      <c r="BR208" s="1489">
        <v>0.03</v>
      </c>
      <c r="BS208" s="1489">
        <v>0.03</v>
      </c>
      <c r="BT208" s="1489">
        <v>0.03</v>
      </c>
      <c r="BU208" s="1489">
        <v>0.03</v>
      </c>
      <c r="BV208" s="1489">
        <v>0.03</v>
      </c>
      <c r="BW208" s="1489">
        <v>0.03</v>
      </c>
      <c r="BX208" s="1489">
        <v>0.03</v>
      </c>
      <c r="BY208" s="1489">
        <v>0.03</v>
      </c>
      <c r="BZ208" s="1489">
        <v>0.03</v>
      </c>
      <c r="CA208" s="1489">
        <v>0.03</v>
      </c>
      <c r="CB208" s="1489">
        <v>0.03</v>
      </c>
      <c r="CC208" s="1489">
        <v>0.03</v>
      </c>
      <c r="CD208" s="1489">
        <v>0.03</v>
      </c>
      <c r="CE208" s="1489">
        <v>0.03</v>
      </c>
      <c r="CF208" s="1489">
        <v>0.03</v>
      </c>
      <c r="CG208" s="1489">
        <v>0.03</v>
      </c>
      <c r="CH208" s="1489">
        <v>0.03</v>
      </c>
      <c r="CI208" s="1489">
        <v>0.03</v>
      </c>
      <c r="CJ208" s="1489">
        <v>0.03</v>
      </c>
      <c r="CK208" s="1489">
        <v>0.03</v>
      </c>
      <c r="CL208" s="1489">
        <v>2.5000000000000001E-2</v>
      </c>
      <c r="CM208" s="1489">
        <v>2.5000000000000001E-2</v>
      </c>
      <c r="CN208" s="1489">
        <v>2.5000000000000001E-2</v>
      </c>
      <c r="CO208" s="1489">
        <v>2.5000000000000001E-2</v>
      </c>
      <c r="CP208" s="1490">
        <v>2.5000000000000001E-2</v>
      </c>
      <c r="CQ208" s="1488" t="s">
        <v>1790</v>
      </c>
      <c r="CR208" s="1488" t="s">
        <v>1790</v>
      </c>
      <c r="CS208" s="1488" t="s">
        <v>1790</v>
      </c>
      <c r="CT208" s="1488" t="s">
        <v>1790</v>
      </c>
      <c r="CU208" s="1488" t="s">
        <v>1790</v>
      </c>
      <c r="CV208" s="1488" t="s">
        <v>1790</v>
      </c>
      <c r="CW208" s="1488" t="s">
        <v>1790</v>
      </c>
      <c r="CX208" s="1488" t="s">
        <v>1790</v>
      </c>
      <c r="CY208" s="1488" t="s">
        <v>1790</v>
      </c>
      <c r="CZ208" s="1488" t="s">
        <v>1790</v>
      </c>
      <c r="DA208" s="1488" t="s">
        <v>1790</v>
      </c>
      <c r="DB208" s="1488" t="s">
        <v>1790</v>
      </c>
      <c r="DC208" s="1488" t="s">
        <v>1790</v>
      </c>
      <c r="DD208" s="1488" t="s">
        <v>1790</v>
      </c>
      <c r="DE208" s="1488" t="s">
        <v>1790</v>
      </c>
      <c r="DF208" s="1488" t="s">
        <v>1790</v>
      </c>
      <c r="DG208" s="1488" t="s">
        <v>1790</v>
      </c>
      <c r="DH208" s="1488" t="s">
        <v>1790</v>
      </c>
      <c r="DI208" s="1488" t="s">
        <v>1790</v>
      </c>
      <c r="DJ208" s="1488" t="s">
        <v>1790</v>
      </c>
      <c r="DK208" s="1488" t="s">
        <v>1790</v>
      </c>
      <c r="DL208" s="1488" t="s">
        <v>1790</v>
      </c>
      <c r="DM208" s="1488" t="s">
        <v>1790</v>
      </c>
      <c r="DN208" s="1488" t="s">
        <v>1790</v>
      </c>
      <c r="DO208" s="1488" t="s">
        <v>1790</v>
      </c>
      <c r="DP208" s="1488" t="s">
        <v>1790</v>
      </c>
      <c r="DQ208" s="1488" t="s">
        <v>1790</v>
      </c>
      <c r="DR208" s="1488" t="s">
        <v>1790</v>
      </c>
      <c r="DS208" s="1488" t="s">
        <v>1790</v>
      </c>
      <c r="DT208" s="1233" t="s">
        <v>1790</v>
      </c>
      <c r="DU208" s="1233" t="s">
        <v>1790</v>
      </c>
      <c r="DV208" s="1233" t="s">
        <v>1790</v>
      </c>
      <c r="DW208" s="1233" t="s">
        <v>1790</v>
      </c>
      <c r="DX208" s="1233" t="s">
        <v>1790</v>
      </c>
      <c r="DY208" s="1233" t="s">
        <v>1790</v>
      </c>
    </row>
    <row r="209" spans="2:129" x14ac:dyDescent="0.25">
      <c r="B209" s="1740"/>
      <c r="C209" s="1485" t="s">
        <v>1604</v>
      </c>
      <c r="D209" s="1425" t="s">
        <v>1699</v>
      </c>
      <c r="E209" s="1267" t="s">
        <v>809</v>
      </c>
      <c r="F209" s="1424" t="s">
        <v>1790</v>
      </c>
      <c r="G209" s="1424" t="s">
        <v>1790</v>
      </c>
      <c r="H209" s="1425" t="s">
        <v>84</v>
      </c>
      <c r="I209" s="1460" t="s">
        <v>1790</v>
      </c>
      <c r="J209" s="1461" t="s">
        <v>1790</v>
      </c>
      <c r="K209" s="1461" t="s">
        <v>1790</v>
      </c>
      <c r="L209" s="1461" t="s">
        <v>1790</v>
      </c>
      <c r="M209" s="1461" t="s">
        <v>1790</v>
      </c>
      <c r="N209" s="1489" t="s">
        <v>1790</v>
      </c>
      <c r="O209" s="1489">
        <v>0.96618357487922713</v>
      </c>
      <c r="P209" s="1489">
        <v>0.93351070036640305</v>
      </c>
      <c r="Q209" s="1489">
        <v>0.90194270566802237</v>
      </c>
      <c r="R209" s="1489">
        <v>0.87144222769857238</v>
      </c>
      <c r="S209" s="1489">
        <v>0.84197316685852408</v>
      </c>
      <c r="T209" s="1489">
        <v>0.81350064430775282</v>
      </c>
      <c r="U209" s="1489">
        <v>0.78599096068381924</v>
      </c>
      <c r="V209" s="1489">
        <v>0.75941155621625056</v>
      </c>
      <c r="W209" s="1489">
        <v>0.73373097218961414</v>
      </c>
      <c r="X209" s="1489">
        <v>0.70891881370977217</v>
      </c>
      <c r="Y209" s="1489">
        <v>0.68494571372924851</v>
      </c>
      <c r="Z209" s="1489">
        <v>0.66178329828912907</v>
      </c>
      <c r="AA209" s="1489">
        <v>0.63940415293635666</v>
      </c>
      <c r="AB209" s="1489">
        <v>0.61778179027667313</v>
      </c>
      <c r="AC209" s="1489">
        <v>0.59689061862480497</v>
      </c>
      <c r="AD209" s="1489">
        <v>0.57670591171478747</v>
      </c>
      <c r="AE209" s="1489">
        <v>0.55720377943457733</v>
      </c>
      <c r="AF209" s="1489">
        <v>0.53836113955031628</v>
      </c>
      <c r="AG209" s="1489">
        <v>0.520155690386779</v>
      </c>
      <c r="AH209" s="1489">
        <v>0.50256588443167061</v>
      </c>
      <c r="AI209" s="1489">
        <v>0.48557090283253201</v>
      </c>
      <c r="AJ209" s="1489">
        <v>0.46915063075606961</v>
      </c>
      <c r="AK209" s="1489">
        <v>0.45328563358074364</v>
      </c>
      <c r="AL209" s="1489">
        <v>0.43795713389443836</v>
      </c>
      <c r="AM209" s="1489">
        <v>0.42314698926998878</v>
      </c>
      <c r="AN209" s="1489">
        <v>0.40883767079225974</v>
      </c>
      <c r="AO209" s="1489">
        <v>0.39501224231136212</v>
      </c>
      <c r="AP209" s="1489">
        <v>0.38165434039745133</v>
      </c>
      <c r="AQ209" s="1489">
        <v>0.36874815497338298</v>
      </c>
      <c r="AR209" s="1489">
        <v>0.35627841060230242</v>
      </c>
      <c r="AS209" s="1489">
        <v>0.3459013695167984</v>
      </c>
      <c r="AT209" s="1489">
        <v>0.33582657234640623</v>
      </c>
      <c r="AU209" s="1489">
        <v>0.32604521587029728</v>
      </c>
      <c r="AV209" s="1489">
        <v>0.31654875327213333</v>
      </c>
      <c r="AW209" s="1489">
        <v>0.30732888667197411</v>
      </c>
      <c r="AX209" s="1489">
        <v>0.29837755987570302</v>
      </c>
      <c r="AY209" s="1489">
        <v>0.28968695133563405</v>
      </c>
      <c r="AZ209" s="1489">
        <v>0.28124946731614947</v>
      </c>
      <c r="BA209" s="1489">
        <v>0.27305773525839755</v>
      </c>
      <c r="BB209" s="1489">
        <v>0.26510459733825009</v>
      </c>
      <c r="BC209" s="1489">
        <v>0.25738310421189325</v>
      </c>
      <c r="BD209" s="1489">
        <v>0.24988650894358566</v>
      </c>
      <c r="BE209" s="1489">
        <v>0.24260826111027742</v>
      </c>
      <c r="BF209" s="1489">
        <v>0.23554200107793916</v>
      </c>
      <c r="BG209" s="1489">
        <v>0.22868155444460117</v>
      </c>
      <c r="BH209" s="1489">
        <v>0.22202092664524387</v>
      </c>
      <c r="BI209" s="1489">
        <v>0.215554297713829</v>
      </c>
      <c r="BJ209" s="1489">
        <v>0.20927601719789227</v>
      </c>
      <c r="BK209" s="1489">
        <v>0.20318059922125464</v>
      </c>
      <c r="BL209" s="1489">
        <v>0.19726271769053846</v>
      </c>
      <c r="BM209" s="1489">
        <v>0.19151720164129948</v>
      </c>
      <c r="BN209" s="1489">
        <v>0.18593903071970824</v>
      </c>
      <c r="BO209" s="1489">
        <v>0.18052333079583327</v>
      </c>
      <c r="BP209" s="1489">
        <v>0.17526536970469248</v>
      </c>
      <c r="BQ209" s="1489">
        <v>0.17016055311135189</v>
      </c>
      <c r="BR209" s="1489">
        <v>0.16520442049645817</v>
      </c>
      <c r="BS209" s="1489">
        <v>0.16039264125869726</v>
      </c>
      <c r="BT209" s="1489">
        <v>0.15572101093077401</v>
      </c>
      <c r="BU209" s="1489">
        <v>0.15118544750560586</v>
      </c>
      <c r="BV209" s="1489">
        <v>0.14678198786952024</v>
      </c>
      <c r="BW209" s="1489">
        <v>0.14250678433934003</v>
      </c>
      <c r="BX209" s="1489">
        <v>0.13835610130033013</v>
      </c>
      <c r="BY209" s="1489">
        <v>0.13432631194206807</v>
      </c>
      <c r="BZ209" s="1489">
        <v>0.13041389508938647</v>
      </c>
      <c r="CA209" s="1489">
        <v>0.12661543212561796</v>
      </c>
      <c r="CB209" s="1489">
        <v>0.12292760400545433</v>
      </c>
      <c r="CC209" s="1489">
        <v>0.11934718835481004</v>
      </c>
      <c r="CD209" s="1489">
        <v>0.11587105665515537</v>
      </c>
      <c r="CE209" s="1489">
        <v>0.11249617150985959</v>
      </c>
      <c r="CF209" s="1489">
        <v>0.10921958399015494</v>
      </c>
      <c r="CG209" s="1489">
        <v>0.10603843105840287</v>
      </c>
      <c r="CH209" s="1489">
        <v>0.10294993306641054</v>
      </c>
      <c r="CI209" s="1489">
        <v>9.9951391326612168E-2</v>
      </c>
      <c r="CJ209" s="1489">
        <v>9.7040185753992411E-2</v>
      </c>
      <c r="CK209" s="1489">
        <v>9.4213772576691654E-2</v>
      </c>
      <c r="CL209" s="1489">
        <v>9.1915875684577236E-2</v>
      </c>
      <c r="CM209" s="1489">
        <v>8.9674025058124135E-2</v>
      </c>
      <c r="CN209" s="1489">
        <v>8.7486853715243049E-2</v>
      </c>
      <c r="CO209" s="1489">
        <v>8.5353028014871282E-2</v>
      </c>
      <c r="CP209" s="1490">
        <v>8.3271246843776875E-2</v>
      </c>
      <c r="CQ209" s="1488" t="s">
        <v>1790</v>
      </c>
      <c r="CR209" s="1488" t="s">
        <v>1790</v>
      </c>
      <c r="CS209" s="1488" t="s">
        <v>1790</v>
      </c>
      <c r="CT209" s="1488" t="s">
        <v>1790</v>
      </c>
      <c r="CU209" s="1488" t="s">
        <v>1790</v>
      </c>
      <c r="CV209" s="1488" t="s">
        <v>1790</v>
      </c>
      <c r="CW209" s="1488" t="s">
        <v>1790</v>
      </c>
      <c r="CX209" s="1488" t="s">
        <v>1790</v>
      </c>
      <c r="CY209" s="1488" t="s">
        <v>1790</v>
      </c>
      <c r="CZ209" s="1488" t="s">
        <v>1790</v>
      </c>
      <c r="DA209" s="1488" t="s">
        <v>1790</v>
      </c>
      <c r="DB209" s="1488" t="s">
        <v>1790</v>
      </c>
      <c r="DC209" s="1488" t="s">
        <v>1790</v>
      </c>
      <c r="DD209" s="1488" t="s">
        <v>1790</v>
      </c>
      <c r="DE209" s="1488" t="s">
        <v>1790</v>
      </c>
      <c r="DF209" s="1488" t="s">
        <v>1790</v>
      </c>
      <c r="DG209" s="1488" t="s">
        <v>1790</v>
      </c>
      <c r="DH209" s="1488" t="s">
        <v>1790</v>
      </c>
      <c r="DI209" s="1488" t="s">
        <v>1790</v>
      </c>
      <c r="DJ209" s="1488" t="s">
        <v>1790</v>
      </c>
      <c r="DK209" s="1488" t="s">
        <v>1790</v>
      </c>
      <c r="DL209" s="1488" t="s">
        <v>1790</v>
      </c>
      <c r="DM209" s="1488" t="s">
        <v>1790</v>
      </c>
      <c r="DN209" s="1488" t="s">
        <v>1790</v>
      </c>
      <c r="DO209" s="1488" t="s">
        <v>1790</v>
      </c>
      <c r="DP209" s="1488" t="s">
        <v>1790</v>
      </c>
      <c r="DQ209" s="1488" t="s">
        <v>1790</v>
      </c>
      <c r="DR209" s="1488" t="s">
        <v>1790</v>
      </c>
      <c r="DS209" s="1488" t="s">
        <v>1790</v>
      </c>
      <c r="DT209" s="1233" t="s">
        <v>1790</v>
      </c>
      <c r="DU209" s="1233" t="s">
        <v>1790</v>
      </c>
      <c r="DV209" s="1233" t="s">
        <v>1790</v>
      </c>
      <c r="DW209" s="1233" t="s">
        <v>1790</v>
      </c>
      <c r="DX209" s="1233" t="s">
        <v>1790</v>
      </c>
      <c r="DY209" s="1233" t="s">
        <v>1790</v>
      </c>
    </row>
    <row r="210" spans="2:129" x14ac:dyDescent="0.25">
      <c r="B210" s="1740"/>
      <c r="C210" s="1485" t="s">
        <v>1604</v>
      </c>
      <c r="D210" s="1425" t="s">
        <v>1699</v>
      </c>
      <c r="E210" s="1267" t="s">
        <v>810</v>
      </c>
      <c r="F210" s="1424" t="s">
        <v>811</v>
      </c>
      <c r="G210" s="1424" t="s">
        <v>1790</v>
      </c>
      <c r="H210" s="1425" t="s">
        <v>812</v>
      </c>
      <c r="I210" s="1460" t="s">
        <v>1790</v>
      </c>
      <c r="J210" s="1461" t="s">
        <v>1790</v>
      </c>
      <c r="K210" s="1461" t="s">
        <v>1790</v>
      </c>
      <c r="L210" s="1461" t="s">
        <v>1790</v>
      </c>
      <c r="M210" s="1461" t="s">
        <v>1790</v>
      </c>
      <c r="N210" s="1489" t="s">
        <v>1790</v>
      </c>
      <c r="O210" s="1489" t="s">
        <v>1790</v>
      </c>
      <c r="P210" s="1489" t="s">
        <v>1790</v>
      </c>
      <c r="Q210" s="1489" t="s">
        <v>1790</v>
      </c>
      <c r="R210" s="1489" t="s">
        <v>1790</v>
      </c>
      <c r="S210" s="1489" t="s">
        <v>1790</v>
      </c>
      <c r="T210" s="1489" t="s">
        <v>1790</v>
      </c>
      <c r="U210" s="1489" t="s">
        <v>1790</v>
      </c>
      <c r="V210" s="1489" t="s">
        <v>1790</v>
      </c>
      <c r="W210" s="1489" t="s">
        <v>1790</v>
      </c>
      <c r="X210" s="1489" t="s">
        <v>1790</v>
      </c>
      <c r="Y210" s="1489" t="s">
        <v>1790</v>
      </c>
      <c r="Z210" s="1489" t="s">
        <v>1790</v>
      </c>
      <c r="AA210" s="1489" t="s">
        <v>1790</v>
      </c>
      <c r="AB210" s="1489" t="s">
        <v>1790</v>
      </c>
      <c r="AC210" s="1489" t="s">
        <v>1790</v>
      </c>
      <c r="AD210" s="1489" t="s">
        <v>1790</v>
      </c>
      <c r="AE210" s="1489" t="s">
        <v>1790</v>
      </c>
      <c r="AF210" s="1489" t="s">
        <v>1790</v>
      </c>
      <c r="AG210" s="1489" t="s">
        <v>1790</v>
      </c>
      <c r="AH210" s="1489" t="s">
        <v>1790</v>
      </c>
      <c r="AI210" s="1489" t="s">
        <v>1790</v>
      </c>
      <c r="AJ210" s="1489" t="s">
        <v>1790</v>
      </c>
      <c r="AK210" s="1489" t="s">
        <v>1790</v>
      </c>
      <c r="AL210" s="1489" t="s">
        <v>1790</v>
      </c>
      <c r="AM210" s="1489" t="s">
        <v>1790</v>
      </c>
      <c r="AN210" s="1489" t="s">
        <v>1790</v>
      </c>
      <c r="AO210" s="1489" t="s">
        <v>1790</v>
      </c>
      <c r="AP210" s="1489" t="s">
        <v>1790</v>
      </c>
      <c r="AQ210" s="1489" t="s">
        <v>1790</v>
      </c>
      <c r="AR210" s="1489" t="s">
        <v>1790</v>
      </c>
      <c r="AS210" s="1489" t="s">
        <v>1790</v>
      </c>
      <c r="AT210" s="1489" t="s">
        <v>1790</v>
      </c>
      <c r="AU210" s="1489" t="s">
        <v>1790</v>
      </c>
      <c r="AV210" s="1489" t="s">
        <v>1790</v>
      </c>
      <c r="AW210" s="1489" t="s">
        <v>1790</v>
      </c>
      <c r="AX210" s="1489" t="s">
        <v>1790</v>
      </c>
      <c r="AY210" s="1489" t="s">
        <v>1790</v>
      </c>
      <c r="AZ210" s="1489" t="s">
        <v>1790</v>
      </c>
      <c r="BA210" s="1489" t="s">
        <v>1790</v>
      </c>
      <c r="BB210" s="1489" t="s">
        <v>1790</v>
      </c>
      <c r="BC210" s="1489" t="s">
        <v>1790</v>
      </c>
      <c r="BD210" s="1489" t="s">
        <v>1790</v>
      </c>
      <c r="BE210" s="1489" t="s">
        <v>1790</v>
      </c>
      <c r="BF210" s="1489" t="s">
        <v>1790</v>
      </c>
      <c r="BG210" s="1489" t="s">
        <v>1790</v>
      </c>
      <c r="BH210" s="1489" t="s">
        <v>1790</v>
      </c>
      <c r="BI210" s="1489" t="s">
        <v>1790</v>
      </c>
      <c r="BJ210" s="1489" t="s">
        <v>1790</v>
      </c>
      <c r="BK210" s="1489" t="s">
        <v>1790</v>
      </c>
      <c r="BL210" s="1489" t="s">
        <v>1790</v>
      </c>
      <c r="BM210" s="1489" t="s">
        <v>1790</v>
      </c>
      <c r="BN210" s="1489" t="s">
        <v>1790</v>
      </c>
      <c r="BO210" s="1489" t="s">
        <v>1790</v>
      </c>
      <c r="BP210" s="1489" t="s">
        <v>1790</v>
      </c>
      <c r="BQ210" s="1489" t="s">
        <v>1790</v>
      </c>
      <c r="BR210" s="1489" t="s">
        <v>1790</v>
      </c>
      <c r="BS210" s="1489" t="s">
        <v>1790</v>
      </c>
      <c r="BT210" s="1489" t="s">
        <v>1790</v>
      </c>
      <c r="BU210" s="1489" t="s">
        <v>1790</v>
      </c>
      <c r="BV210" s="1489" t="s">
        <v>1790</v>
      </c>
      <c r="BW210" s="1489" t="s">
        <v>1790</v>
      </c>
      <c r="BX210" s="1489" t="s">
        <v>1790</v>
      </c>
      <c r="BY210" s="1489" t="s">
        <v>1790</v>
      </c>
      <c r="BZ210" s="1489" t="s">
        <v>1790</v>
      </c>
      <c r="CA210" s="1489" t="s">
        <v>1790</v>
      </c>
      <c r="CB210" s="1489" t="s">
        <v>1790</v>
      </c>
      <c r="CC210" s="1489" t="s">
        <v>1790</v>
      </c>
      <c r="CD210" s="1489" t="s">
        <v>1790</v>
      </c>
      <c r="CE210" s="1489" t="s">
        <v>1790</v>
      </c>
      <c r="CF210" s="1489" t="s">
        <v>1790</v>
      </c>
      <c r="CG210" s="1489" t="s">
        <v>1790</v>
      </c>
      <c r="CH210" s="1489" t="s">
        <v>1790</v>
      </c>
      <c r="CI210" s="1489" t="s">
        <v>1790</v>
      </c>
      <c r="CJ210" s="1489" t="s">
        <v>1790</v>
      </c>
      <c r="CK210" s="1489" t="s">
        <v>1790</v>
      </c>
      <c r="CL210" s="1489" t="s">
        <v>1790</v>
      </c>
      <c r="CM210" s="1489" t="s">
        <v>1790</v>
      </c>
      <c r="CN210" s="1489" t="s">
        <v>1790</v>
      </c>
      <c r="CO210" s="1489" t="s">
        <v>1790</v>
      </c>
      <c r="CP210" s="1490" t="s">
        <v>1790</v>
      </c>
      <c r="CQ210" s="1488" t="s">
        <v>1790</v>
      </c>
      <c r="CR210" s="1488" t="s">
        <v>1790</v>
      </c>
      <c r="CS210" s="1488" t="s">
        <v>1790</v>
      </c>
      <c r="CT210" s="1488" t="s">
        <v>1790</v>
      </c>
      <c r="CU210" s="1488" t="s">
        <v>1790</v>
      </c>
      <c r="CV210" s="1488" t="s">
        <v>1790</v>
      </c>
      <c r="CW210" s="1488" t="s">
        <v>1790</v>
      </c>
      <c r="CX210" s="1488" t="s">
        <v>1790</v>
      </c>
      <c r="CY210" s="1488" t="s">
        <v>1790</v>
      </c>
      <c r="CZ210" s="1488" t="s">
        <v>1790</v>
      </c>
      <c r="DA210" s="1488" t="s">
        <v>1790</v>
      </c>
      <c r="DB210" s="1488" t="s">
        <v>1790</v>
      </c>
      <c r="DC210" s="1488" t="s">
        <v>1790</v>
      </c>
      <c r="DD210" s="1488" t="s">
        <v>1790</v>
      </c>
      <c r="DE210" s="1488" t="s">
        <v>1790</v>
      </c>
      <c r="DF210" s="1488" t="s">
        <v>1790</v>
      </c>
      <c r="DG210" s="1488" t="s">
        <v>1790</v>
      </c>
      <c r="DH210" s="1488" t="s">
        <v>1790</v>
      </c>
      <c r="DI210" s="1488" t="s">
        <v>1790</v>
      </c>
      <c r="DJ210" s="1488" t="s">
        <v>1790</v>
      </c>
      <c r="DK210" s="1488" t="s">
        <v>1790</v>
      </c>
      <c r="DL210" s="1488" t="s">
        <v>1790</v>
      </c>
      <c r="DM210" s="1488" t="s">
        <v>1790</v>
      </c>
      <c r="DN210" s="1488" t="s">
        <v>1790</v>
      </c>
      <c r="DO210" s="1488" t="s">
        <v>1790</v>
      </c>
      <c r="DP210" s="1488" t="s">
        <v>1790</v>
      </c>
      <c r="DQ210" s="1488" t="s">
        <v>1790</v>
      </c>
      <c r="DR210" s="1488" t="s">
        <v>1790</v>
      </c>
      <c r="DS210" s="1488" t="s">
        <v>1790</v>
      </c>
      <c r="DT210" s="1233" t="s">
        <v>1790</v>
      </c>
      <c r="DU210" s="1233" t="s">
        <v>1790</v>
      </c>
      <c r="DV210" s="1233" t="s">
        <v>1790</v>
      </c>
      <c r="DW210" s="1233" t="s">
        <v>1790</v>
      </c>
      <c r="DX210" s="1233" t="s">
        <v>1790</v>
      </c>
      <c r="DY210" s="1233" t="s">
        <v>1790</v>
      </c>
    </row>
    <row r="211" spans="2:129" x14ac:dyDescent="0.25">
      <c r="B211" s="1740"/>
      <c r="C211" s="1485" t="s">
        <v>1604</v>
      </c>
      <c r="D211" s="1425" t="s">
        <v>1699</v>
      </c>
      <c r="E211" s="1267" t="s">
        <v>810</v>
      </c>
      <c r="F211" s="1424" t="s">
        <v>813</v>
      </c>
      <c r="G211" s="1424" t="s">
        <v>1790</v>
      </c>
      <c r="H211" s="1425" t="s">
        <v>812</v>
      </c>
      <c r="I211" s="1460" t="s">
        <v>1790</v>
      </c>
      <c r="J211" s="1461" t="s">
        <v>1790</v>
      </c>
      <c r="K211" s="1461" t="s">
        <v>1790</v>
      </c>
      <c r="L211" s="1461" t="s">
        <v>1790</v>
      </c>
      <c r="M211" s="1461" t="s">
        <v>1790</v>
      </c>
      <c r="N211" s="1489" t="s">
        <v>1790</v>
      </c>
      <c r="O211" s="1489" t="s">
        <v>1790</v>
      </c>
      <c r="P211" s="1489" t="s">
        <v>1790</v>
      </c>
      <c r="Q211" s="1489" t="s">
        <v>1790</v>
      </c>
      <c r="R211" s="1489" t="s">
        <v>1790</v>
      </c>
      <c r="S211" s="1489" t="s">
        <v>1790</v>
      </c>
      <c r="T211" s="1489" t="s">
        <v>1790</v>
      </c>
      <c r="U211" s="1489" t="s">
        <v>1790</v>
      </c>
      <c r="V211" s="1489" t="s">
        <v>1790</v>
      </c>
      <c r="W211" s="1489" t="s">
        <v>1790</v>
      </c>
      <c r="X211" s="1489" t="s">
        <v>1790</v>
      </c>
      <c r="Y211" s="1489" t="s">
        <v>1790</v>
      </c>
      <c r="Z211" s="1489" t="s">
        <v>1790</v>
      </c>
      <c r="AA211" s="1489" t="s">
        <v>1790</v>
      </c>
      <c r="AB211" s="1489" t="s">
        <v>1790</v>
      </c>
      <c r="AC211" s="1489" t="s">
        <v>1790</v>
      </c>
      <c r="AD211" s="1489" t="s">
        <v>1790</v>
      </c>
      <c r="AE211" s="1489" t="s">
        <v>1790</v>
      </c>
      <c r="AF211" s="1489" t="s">
        <v>1790</v>
      </c>
      <c r="AG211" s="1489" t="s">
        <v>1790</v>
      </c>
      <c r="AH211" s="1489" t="s">
        <v>1790</v>
      </c>
      <c r="AI211" s="1489" t="s">
        <v>1790</v>
      </c>
      <c r="AJ211" s="1489" t="s">
        <v>1790</v>
      </c>
      <c r="AK211" s="1489" t="s">
        <v>1790</v>
      </c>
      <c r="AL211" s="1489" t="s">
        <v>1790</v>
      </c>
      <c r="AM211" s="1489" t="s">
        <v>1790</v>
      </c>
      <c r="AN211" s="1489" t="s">
        <v>1790</v>
      </c>
      <c r="AO211" s="1489" t="s">
        <v>1790</v>
      </c>
      <c r="AP211" s="1489" t="s">
        <v>1790</v>
      </c>
      <c r="AQ211" s="1489" t="s">
        <v>1790</v>
      </c>
      <c r="AR211" s="1489" t="s">
        <v>1790</v>
      </c>
      <c r="AS211" s="1489" t="s">
        <v>1790</v>
      </c>
      <c r="AT211" s="1489" t="s">
        <v>1790</v>
      </c>
      <c r="AU211" s="1489" t="s">
        <v>1790</v>
      </c>
      <c r="AV211" s="1489" t="s">
        <v>1790</v>
      </c>
      <c r="AW211" s="1489" t="s">
        <v>1790</v>
      </c>
      <c r="AX211" s="1489" t="s">
        <v>1790</v>
      </c>
      <c r="AY211" s="1489" t="s">
        <v>1790</v>
      </c>
      <c r="AZ211" s="1489" t="s">
        <v>1790</v>
      </c>
      <c r="BA211" s="1489" t="s">
        <v>1790</v>
      </c>
      <c r="BB211" s="1489" t="s">
        <v>1790</v>
      </c>
      <c r="BC211" s="1489" t="s">
        <v>1790</v>
      </c>
      <c r="BD211" s="1489" t="s">
        <v>1790</v>
      </c>
      <c r="BE211" s="1489" t="s">
        <v>1790</v>
      </c>
      <c r="BF211" s="1489" t="s">
        <v>1790</v>
      </c>
      <c r="BG211" s="1489" t="s">
        <v>1790</v>
      </c>
      <c r="BH211" s="1489" t="s">
        <v>1790</v>
      </c>
      <c r="BI211" s="1489" t="s">
        <v>1790</v>
      </c>
      <c r="BJ211" s="1489" t="s">
        <v>1790</v>
      </c>
      <c r="BK211" s="1489" t="s">
        <v>1790</v>
      </c>
      <c r="BL211" s="1489" t="s">
        <v>1790</v>
      </c>
      <c r="BM211" s="1489" t="s">
        <v>1790</v>
      </c>
      <c r="BN211" s="1489" t="s">
        <v>1790</v>
      </c>
      <c r="BO211" s="1489" t="s">
        <v>1790</v>
      </c>
      <c r="BP211" s="1489" t="s">
        <v>1790</v>
      </c>
      <c r="BQ211" s="1489" t="s">
        <v>1790</v>
      </c>
      <c r="BR211" s="1489" t="s">
        <v>1790</v>
      </c>
      <c r="BS211" s="1489" t="s">
        <v>1790</v>
      </c>
      <c r="BT211" s="1489" t="s">
        <v>1790</v>
      </c>
      <c r="BU211" s="1489" t="s">
        <v>1790</v>
      </c>
      <c r="BV211" s="1489" t="s">
        <v>1790</v>
      </c>
      <c r="BW211" s="1489" t="s">
        <v>1790</v>
      </c>
      <c r="BX211" s="1489" t="s">
        <v>1790</v>
      </c>
      <c r="BY211" s="1489" t="s">
        <v>1790</v>
      </c>
      <c r="BZ211" s="1489" t="s">
        <v>1790</v>
      </c>
      <c r="CA211" s="1489" t="s">
        <v>1790</v>
      </c>
      <c r="CB211" s="1489" t="s">
        <v>1790</v>
      </c>
      <c r="CC211" s="1489" t="s">
        <v>1790</v>
      </c>
      <c r="CD211" s="1489" t="s">
        <v>1790</v>
      </c>
      <c r="CE211" s="1489" t="s">
        <v>1790</v>
      </c>
      <c r="CF211" s="1489" t="s">
        <v>1790</v>
      </c>
      <c r="CG211" s="1489" t="s">
        <v>1790</v>
      </c>
      <c r="CH211" s="1489" t="s">
        <v>1790</v>
      </c>
      <c r="CI211" s="1489" t="s">
        <v>1790</v>
      </c>
      <c r="CJ211" s="1489" t="s">
        <v>1790</v>
      </c>
      <c r="CK211" s="1489" t="s">
        <v>1790</v>
      </c>
      <c r="CL211" s="1489" t="s">
        <v>1790</v>
      </c>
      <c r="CM211" s="1489" t="s">
        <v>1790</v>
      </c>
      <c r="CN211" s="1489" t="s">
        <v>1790</v>
      </c>
      <c r="CO211" s="1489" t="s">
        <v>1790</v>
      </c>
      <c r="CP211" s="1490" t="s">
        <v>1790</v>
      </c>
      <c r="CQ211" s="1488" t="s">
        <v>1790</v>
      </c>
      <c r="CR211" s="1488" t="s">
        <v>1790</v>
      </c>
      <c r="CS211" s="1488" t="s">
        <v>1790</v>
      </c>
      <c r="CT211" s="1488" t="s">
        <v>1790</v>
      </c>
      <c r="CU211" s="1488" t="s">
        <v>1790</v>
      </c>
      <c r="CV211" s="1488" t="s">
        <v>1790</v>
      </c>
      <c r="CW211" s="1488" t="s">
        <v>1790</v>
      </c>
      <c r="CX211" s="1488" t="s">
        <v>1790</v>
      </c>
      <c r="CY211" s="1488" t="s">
        <v>1790</v>
      </c>
      <c r="CZ211" s="1488" t="s">
        <v>1790</v>
      </c>
      <c r="DA211" s="1488" t="s">
        <v>1790</v>
      </c>
      <c r="DB211" s="1488" t="s">
        <v>1790</v>
      </c>
      <c r="DC211" s="1488" t="s">
        <v>1790</v>
      </c>
      <c r="DD211" s="1488" t="s">
        <v>1790</v>
      </c>
      <c r="DE211" s="1488" t="s">
        <v>1790</v>
      </c>
      <c r="DF211" s="1488" t="s">
        <v>1790</v>
      </c>
      <c r="DG211" s="1488" t="s">
        <v>1790</v>
      </c>
      <c r="DH211" s="1488" t="s">
        <v>1790</v>
      </c>
      <c r="DI211" s="1488" t="s">
        <v>1790</v>
      </c>
      <c r="DJ211" s="1488" t="s">
        <v>1790</v>
      </c>
      <c r="DK211" s="1488" t="s">
        <v>1790</v>
      </c>
      <c r="DL211" s="1488" t="s">
        <v>1790</v>
      </c>
      <c r="DM211" s="1488" t="s">
        <v>1790</v>
      </c>
      <c r="DN211" s="1488" t="s">
        <v>1790</v>
      </c>
      <c r="DO211" s="1488" t="s">
        <v>1790</v>
      </c>
      <c r="DP211" s="1488" t="s">
        <v>1790</v>
      </c>
      <c r="DQ211" s="1488" t="s">
        <v>1790</v>
      </c>
      <c r="DR211" s="1488" t="s">
        <v>1790</v>
      </c>
      <c r="DS211" s="1488" t="s">
        <v>1790</v>
      </c>
      <c r="DT211" s="1233" t="s">
        <v>1790</v>
      </c>
      <c r="DU211" s="1233" t="s">
        <v>1790</v>
      </c>
      <c r="DV211" s="1233" t="s">
        <v>1790</v>
      </c>
      <c r="DW211" s="1233" t="s">
        <v>1790</v>
      </c>
      <c r="DX211" s="1233" t="s">
        <v>1790</v>
      </c>
      <c r="DY211" s="1233" t="s">
        <v>1790</v>
      </c>
    </row>
    <row r="212" spans="2:129" ht="14.4" thickBot="1" x14ac:dyDescent="0.3">
      <c r="B212" s="1740"/>
      <c r="C212" s="1485" t="s">
        <v>1604</v>
      </c>
      <c r="D212" s="1425" t="s">
        <v>1699</v>
      </c>
      <c r="E212" s="1267" t="s">
        <v>814</v>
      </c>
      <c r="F212" s="1424" t="s">
        <v>1790</v>
      </c>
      <c r="G212" s="1424" t="s">
        <v>1790</v>
      </c>
      <c r="H212" s="1425" t="s">
        <v>84</v>
      </c>
      <c r="I212" s="1460" t="s">
        <v>1790</v>
      </c>
      <c r="J212" s="1461" t="s">
        <v>1790</v>
      </c>
      <c r="K212" s="1461" t="s">
        <v>1790</v>
      </c>
      <c r="L212" s="1461" t="s">
        <v>1790</v>
      </c>
      <c r="M212" s="1461" t="s">
        <v>1790</v>
      </c>
      <c r="N212" s="1489" t="s">
        <v>1790</v>
      </c>
      <c r="O212" s="1489" t="s">
        <v>1790</v>
      </c>
      <c r="P212" s="1489" t="s">
        <v>1790</v>
      </c>
      <c r="Q212" s="1489" t="s">
        <v>1790</v>
      </c>
      <c r="R212" s="1489" t="s">
        <v>1790</v>
      </c>
      <c r="S212" s="1489" t="s">
        <v>1790</v>
      </c>
      <c r="T212" s="1489" t="s">
        <v>1790</v>
      </c>
      <c r="U212" s="1489" t="s">
        <v>1790</v>
      </c>
      <c r="V212" s="1489" t="s">
        <v>1790</v>
      </c>
      <c r="W212" s="1489" t="s">
        <v>1790</v>
      </c>
      <c r="X212" s="1489" t="s">
        <v>1790</v>
      </c>
      <c r="Y212" s="1489" t="s">
        <v>1790</v>
      </c>
      <c r="Z212" s="1489" t="s">
        <v>1790</v>
      </c>
      <c r="AA212" s="1489" t="s">
        <v>1790</v>
      </c>
      <c r="AB212" s="1489" t="s">
        <v>1790</v>
      </c>
      <c r="AC212" s="1489" t="s">
        <v>1790</v>
      </c>
      <c r="AD212" s="1489" t="s">
        <v>1790</v>
      </c>
      <c r="AE212" s="1489" t="s">
        <v>1790</v>
      </c>
      <c r="AF212" s="1489" t="s">
        <v>1790</v>
      </c>
      <c r="AG212" s="1489" t="s">
        <v>1790</v>
      </c>
      <c r="AH212" s="1489" t="s">
        <v>1790</v>
      </c>
      <c r="AI212" s="1489" t="s">
        <v>1790</v>
      </c>
      <c r="AJ212" s="1489" t="s">
        <v>1790</v>
      </c>
      <c r="AK212" s="1489" t="s">
        <v>1790</v>
      </c>
      <c r="AL212" s="1489" t="s">
        <v>1790</v>
      </c>
      <c r="AM212" s="1489" t="s">
        <v>1790</v>
      </c>
      <c r="AN212" s="1489" t="s">
        <v>1790</v>
      </c>
      <c r="AO212" s="1489" t="s">
        <v>1790</v>
      </c>
      <c r="AP212" s="1489" t="s">
        <v>1790</v>
      </c>
      <c r="AQ212" s="1489" t="s">
        <v>1790</v>
      </c>
      <c r="AR212" s="1489" t="s">
        <v>1790</v>
      </c>
      <c r="AS212" s="1489" t="s">
        <v>1790</v>
      </c>
      <c r="AT212" s="1489" t="s">
        <v>1790</v>
      </c>
      <c r="AU212" s="1489" t="s">
        <v>1790</v>
      </c>
      <c r="AV212" s="1489" t="s">
        <v>1790</v>
      </c>
      <c r="AW212" s="1489" t="s">
        <v>1790</v>
      </c>
      <c r="AX212" s="1489" t="s">
        <v>1790</v>
      </c>
      <c r="AY212" s="1489" t="s">
        <v>1790</v>
      </c>
      <c r="AZ212" s="1489" t="s">
        <v>1790</v>
      </c>
      <c r="BA212" s="1489" t="s">
        <v>1790</v>
      </c>
      <c r="BB212" s="1489" t="s">
        <v>1790</v>
      </c>
      <c r="BC212" s="1489" t="s">
        <v>1790</v>
      </c>
      <c r="BD212" s="1489" t="s">
        <v>1790</v>
      </c>
      <c r="BE212" s="1489" t="s">
        <v>1790</v>
      </c>
      <c r="BF212" s="1489" t="s">
        <v>1790</v>
      </c>
      <c r="BG212" s="1489" t="s">
        <v>1790</v>
      </c>
      <c r="BH212" s="1489" t="s">
        <v>1790</v>
      </c>
      <c r="BI212" s="1489" t="s">
        <v>1790</v>
      </c>
      <c r="BJ212" s="1489" t="s">
        <v>1790</v>
      </c>
      <c r="BK212" s="1489" t="s">
        <v>1790</v>
      </c>
      <c r="BL212" s="1489" t="s">
        <v>1790</v>
      </c>
      <c r="BM212" s="1489" t="s">
        <v>1790</v>
      </c>
      <c r="BN212" s="1489" t="s">
        <v>1790</v>
      </c>
      <c r="BO212" s="1489" t="s">
        <v>1790</v>
      </c>
      <c r="BP212" s="1489" t="s">
        <v>1790</v>
      </c>
      <c r="BQ212" s="1489" t="s">
        <v>1790</v>
      </c>
      <c r="BR212" s="1489" t="s">
        <v>1790</v>
      </c>
      <c r="BS212" s="1489" t="s">
        <v>1790</v>
      </c>
      <c r="BT212" s="1489" t="s">
        <v>1790</v>
      </c>
      <c r="BU212" s="1489" t="s">
        <v>1790</v>
      </c>
      <c r="BV212" s="1489" t="s">
        <v>1790</v>
      </c>
      <c r="BW212" s="1489" t="s">
        <v>1790</v>
      </c>
      <c r="BX212" s="1489" t="s">
        <v>1790</v>
      </c>
      <c r="BY212" s="1489" t="s">
        <v>1790</v>
      </c>
      <c r="BZ212" s="1489" t="s">
        <v>1790</v>
      </c>
      <c r="CA212" s="1489" t="s">
        <v>1790</v>
      </c>
      <c r="CB212" s="1489" t="s">
        <v>1790</v>
      </c>
      <c r="CC212" s="1489" t="s">
        <v>1790</v>
      </c>
      <c r="CD212" s="1489" t="s">
        <v>1790</v>
      </c>
      <c r="CE212" s="1489" t="s">
        <v>1790</v>
      </c>
      <c r="CF212" s="1489" t="s">
        <v>1790</v>
      </c>
      <c r="CG212" s="1489" t="s">
        <v>1790</v>
      </c>
      <c r="CH212" s="1489" t="s">
        <v>1790</v>
      </c>
      <c r="CI212" s="1489" t="s">
        <v>1790</v>
      </c>
      <c r="CJ212" s="1489" t="s">
        <v>1790</v>
      </c>
      <c r="CK212" s="1489" t="s">
        <v>1790</v>
      </c>
      <c r="CL212" s="1489" t="s">
        <v>1790</v>
      </c>
      <c r="CM212" s="1489" t="s">
        <v>1790</v>
      </c>
      <c r="CN212" s="1489" t="s">
        <v>1790</v>
      </c>
      <c r="CO212" s="1489" t="s">
        <v>1790</v>
      </c>
      <c r="CP212" s="1490" t="s">
        <v>1790</v>
      </c>
      <c r="CQ212" s="1488" t="s">
        <v>1790</v>
      </c>
      <c r="CR212" s="1488" t="s">
        <v>1790</v>
      </c>
      <c r="CS212" s="1488" t="s">
        <v>1790</v>
      </c>
      <c r="CT212" s="1488" t="s">
        <v>1790</v>
      </c>
      <c r="CU212" s="1488" t="s">
        <v>1790</v>
      </c>
      <c r="CV212" s="1488" t="s">
        <v>1790</v>
      </c>
      <c r="CW212" s="1488" t="s">
        <v>1790</v>
      </c>
      <c r="CX212" s="1488" t="s">
        <v>1790</v>
      </c>
      <c r="CY212" s="1488" t="s">
        <v>1790</v>
      </c>
      <c r="CZ212" s="1488" t="s">
        <v>1790</v>
      </c>
      <c r="DA212" s="1488" t="s">
        <v>1790</v>
      </c>
      <c r="DB212" s="1488" t="s">
        <v>1790</v>
      </c>
      <c r="DC212" s="1488" t="s">
        <v>1790</v>
      </c>
      <c r="DD212" s="1488" t="s">
        <v>1790</v>
      </c>
      <c r="DE212" s="1488" t="s">
        <v>1790</v>
      </c>
      <c r="DF212" s="1488" t="s">
        <v>1790</v>
      </c>
      <c r="DG212" s="1488" t="s">
        <v>1790</v>
      </c>
      <c r="DH212" s="1488" t="s">
        <v>1790</v>
      </c>
      <c r="DI212" s="1488" t="s">
        <v>1790</v>
      </c>
      <c r="DJ212" s="1488" t="s">
        <v>1790</v>
      </c>
      <c r="DK212" s="1488" t="s">
        <v>1790</v>
      </c>
      <c r="DL212" s="1488" t="s">
        <v>1790</v>
      </c>
      <c r="DM212" s="1488" t="s">
        <v>1790</v>
      </c>
      <c r="DN212" s="1488" t="s">
        <v>1790</v>
      </c>
      <c r="DO212" s="1488" t="s">
        <v>1790</v>
      </c>
      <c r="DP212" s="1488" t="s">
        <v>1790</v>
      </c>
      <c r="DQ212" s="1488" t="s">
        <v>1790</v>
      </c>
      <c r="DR212" s="1488" t="s">
        <v>1790</v>
      </c>
      <c r="DS212" s="1488" t="s">
        <v>1790</v>
      </c>
      <c r="DT212" s="1233" t="s">
        <v>1790</v>
      </c>
      <c r="DU212" s="1233" t="s">
        <v>1790</v>
      </c>
      <c r="DV212" s="1233" t="s">
        <v>1790</v>
      </c>
      <c r="DW212" s="1233" t="s">
        <v>1790</v>
      </c>
      <c r="DX212" s="1233" t="s">
        <v>1790</v>
      </c>
      <c r="DY212" s="1233" t="s">
        <v>1790</v>
      </c>
    </row>
    <row r="213" spans="2:129" ht="14.4" thickBot="1" x14ac:dyDescent="0.3">
      <c r="B213" s="1740"/>
      <c r="C213" s="1485" t="s">
        <v>1604</v>
      </c>
      <c r="D213" s="1425" t="s">
        <v>1699</v>
      </c>
      <c r="E213" s="1267" t="s">
        <v>815</v>
      </c>
      <c r="F213" s="1424" t="s">
        <v>1790</v>
      </c>
      <c r="G213" s="1424" t="s">
        <v>1790</v>
      </c>
      <c r="H213" s="1425" t="s">
        <v>84</v>
      </c>
      <c r="I213" s="1724" t="str">
        <f>IF(SUM(I212:CU212)&lt;&gt;0,SUM(I212:CU212),"")</f>
        <v/>
      </c>
      <c r="J213" s="1725"/>
      <c r="K213" s="1725"/>
      <c r="L213" s="1725"/>
      <c r="M213" s="1726"/>
      <c r="N213" s="1489" t="s">
        <v>1790</v>
      </c>
      <c r="O213" s="1489" t="s">
        <v>1790</v>
      </c>
      <c r="P213" s="1489" t="s">
        <v>1790</v>
      </c>
      <c r="Q213" s="1489" t="s">
        <v>1790</v>
      </c>
      <c r="R213" s="1489" t="s">
        <v>1790</v>
      </c>
      <c r="S213" s="1489" t="s">
        <v>1790</v>
      </c>
      <c r="T213" s="1489" t="s">
        <v>1790</v>
      </c>
      <c r="U213" s="1489" t="s">
        <v>1790</v>
      </c>
      <c r="V213" s="1489" t="s">
        <v>1790</v>
      </c>
      <c r="W213" s="1489" t="s">
        <v>1790</v>
      </c>
      <c r="X213" s="1489" t="s">
        <v>1790</v>
      </c>
      <c r="Y213" s="1489" t="s">
        <v>1790</v>
      </c>
      <c r="Z213" s="1489" t="s">
        <v>1790</v>
      </c>
      <c r="AA213" s="1489" t="s">
        <v>1790</v>
      </c>
      <c r="AB213" s="1489" t="s">
        <v>1790</v>
      </c>
      <c r="AC213" s="1489" t="s">
        <v>1790</v>
      </c>
      <c r="AD213" s="1489" t="s">
        <v>1790</v>
      </c>
      <c r="AE213" s="1489" t="s">
        <v>1790</v>
      </c>
      <c r="AF213" s="1489" t="s">
        <v>1790</v>
      </c>
      <c r="AG213" s="1489" t="s">
        <v>1790</v>
      </c>
      <c r="AH213" s="1489" t="s">
        <v>1790</v>
      </c>
      <c r="AI213" s="1489" t="s">
        <v>1790</v>
      </c>
      <c r="AJ213" s="1489" t="s">
        <v>1790</v>
      </c>
      <c r="AK213" s="1489" t="s">
        <v>1790</v>
      </c>
      <c r="AL213" s="1489" t="s">
        <v>1790</v>
      </c>
      <c r="AM213" s="1489" t="s">
        <v>1790</v>
      </c>
      <c r="AN213" s="1489" t="s">
        <v>1790</v>
      </c>
      <c r="AO213" s="1489" t="s">
        <v>1790</v>
      </c>
      <c r="AP213" s="1489" t="s">
        <v>1790</v>
      </c>
      <c r="AQ213" s="1489" t="s">
        <v>1790</v>
      </c>
      <c r="AR213" s="1489" t="s">
        <v>1790</v>
      </c>
      <c r="AS213" s="1489" t="s">
        <v>1790</v>
      </c>
      <c r="AT213" s="1489" t="s">
        <v>1790</v>
      </c>
      <c r="AU213" s="1489" t="s">
        <v>1790</v>
      </c>
      <c r="AV213" s="1489" t="s">
        <v>1790</v>
      </c>
      <c r="AW213" s="1489" t="s">
        <v>1790</v>
      </c>
      <c r="AX213" s="1489" t="s">
        <v>1790</v>
      </c>
      <c r="AY213" s="1489" t="s">
        <v>1790</v>
      </c>
      <c r="AZ213" s="1489" t="s">
        <v>1790</v>
      </c>
      <c r="BA213" s="1489" t="s">
        <v>1790</v>
      </c>
      <c r="BB213" s="1489" t="s">
        <v>1790</v>
      </c>
      <c r="BC213" s="1489" t="s">
        <v>1790</v>
      </c>
      <c r="BD213" s="1489" t="s">
        <v>1790</v>
      </c>
      <c r="BE213" s="1489" t="s">
        <v>1790</v>
      </c>
      <c r="BF213" s="1489" t="s">
        <v>1790</v>
      </c>
      <c r="BG213" s="1489" t="s">
        <v>1790</v>
      </c>
      <c r="BH213" s="1489" t="s">
        <v>1790</v>
      </c>
      <c r="BI213" s="1489" t="s">
        <v>1790</v>
      </c>
      <c r="BJ213" s="1489" t="s">
        <v>1790</v>
      </c>
      <c r="BK213" s="1489" t="s">
        <v>1790</v>
      </c>
      <c r="BL213" s="1489" t="s">
        <v>1790</v>
      </c>
      <c r="BM213" s="1489" t="s">
        <v>1790</v>
      </c>
      <c r="BN213" s="1489" t="s">
        <v>1790</v>
      </c>
      <c r="BO213" s="1489" t="s">
        <v>1790</v>
      </c>
      <c r="BP213" s="1489" t="s">
        <v>1790</v>
      </c>
      <c r="BQ213" s="1489" t="s">
        <v>1790</v>
      </c>
      <c r="BR213" s="1489" t="s">
        <v>1790</v>
      </c>
      <c r="BS213" s="1489" t="s">
        <v>1790</v>
      </c>
      <c r="BT213" s="1489" t="s">
        <v>1790</v>
      </c>
      <c r="BU213" s="1489" t="s">
        <v>1790</v>
      </c>
      <c r="BV213" s="1489" t="s">
        <v>1790</v>
      </c>
      <c r="BW213" s="1489" t="s">
        <v>1790</v>
      </c>
      <c r="BX213" s="1489" t="s">
        <v>1790</v>
      </c>
      <c r="BY213" s="1489" t="s">
        <v>1790</v>
      </c>
      <c r="BZ213" s="1489" t="s">
        <v>1790</v>
      </c>
      <c r="CA213" s="1489" t="s">
        <v>1790</v>
      </c>
      <c r="CB213" s="1489" t="s">
        <v>1790</v>
      </c>
      <c r="CC213" s="1489" t="s">
        <v>1790</v>
      </c>
      <c r="CD213" s="1489" t="s">
        <v>1790</v>
      </c>
      <c r="CE213" s="1489" t="s">
        <v>1790</v>
      </c>
      <c r="CF213" s="1489" t="s">
        <v>1790</v>
      </c>
      <c r="CG213" s="1489" t="s">
        <v>1790</v>
      </c>
      <c r="CH213" s="1489" t="s">
        <v>1790</v>
      </c>
      <c r="CI213" s="1489" t="s">
        <v>1790</v>
      </c>
      <c r="CJ213" s="1489" t="s">
        <v>1790</v>
      </c>
      <c r="CK213" s="1489" t="s">
        <v>1790</v>
      </c>
      <c r="CL213" s="1489" t="s">
        <v>1790</v>
      </c>
      <c r="CM213" s="1489" t="s">
        <v>1790</v>
      </c>
      <c r="CN213" s="1489" t="s">
        <v>1790</v>
      </c>
      <c r="CO213" s="1489" t="s">
        <v>1790</v>
      </c>
      <c r="CP213" s="1490" t="s">
        <v>1790</v>
      </c>
      <c r="CQ213" s="1488" t="s">
        <v>1790</v>
      </c>
      <c r="CR213" s="1488" t="s">
        <v>1790</v>
      </c>
      <c r="CS213" s="1488" t="s">
        <v>1790</v>
      </c>
      <c r="CT213" s="1488" t="s">
        <v>1790</v>
      </c>
      <c r="CU213" s="1488" t="s">
        <v>1790</v>
      </c>
      <c r="CV213" s="1488" t="s">
        <v>1790</v>
      </c>
      <c r="CW213" s="1488" t="s">
        <v>1790</v>
      </c>
      <c r="CX213" s="1488" t="s">
        <v>1790</v>
      </c>
      <c r="CY213" s="1488" t="s">
        <v>1790</v>
      </c>
      <c r="CZ213" s="1488" t="s">
        <v>1790</v>
      </c>
      <c r="DA213" s="1488" t="s">
        <v>1790</v>
      </c>
      <c r="DB213" s="1488" t="s">
        <v>1790</v>
      </c>
      <c r="DC213" s="1488" t="s">
        <v>1790</v>
      </c>
      <c r="DD213" s="1488" t="s">
        <v>1790</v>
      </c>
      <c r="DE213" s="1488" t="s">
        <v>1790</v>
      </c>
      <c r="DF213" s="1488" t="s">
        <v>1790</v>
      </c>
      <c r="DG213" s="1488" t="s">
        <v>1790</v>
      </c>
      <c r="DH213" s="1488" t="s">
        <v>1790</v>
      </c>
      <c r="DI213" s="1488" t="s">
        <v>1790</v>
      </c>
      <c r="DJ213" s="1488" t="s">
        <v>1790</v>
      </c>
      <c r="DK213" s="1488" t="s">
        <v>1790</v>
      </c>
      <c r="DL213" s="1488" t="s">
        <v>1790</v>
      </c>
      <c r="DM213" s="1488" t="s">
        <v>1790</v>
      </c>
      <c r="DN213" s="1488" t="s">
        <v>1790</v>
      </c>
      <c r="DO213" s="1488" t="s">
        <v>1790</v>
      </c>
      <c r="DP213" s="1488" t="s">
        <v>1790</v>
      </c>
      <c r="DQ213" s="1488" t="s">
        <v>1790</v>
      </c>
      <c r="DR213" s="1488" t="s">
        <v>1790</v>
      </c>
      <c r="DS213" s="1488" t="s">
        <v>1790</v>
      </c>
      <c r="DT213" s="1233" t="s">
        <v>1790</v>
      </c>
      <c r="DU213" s="1233" t="s">
        <v>1790</v>
      </c>
      <c r="DV213" s="1233" t="s">
        <v>1790</v>
      </c>
      <c r="DW213" s="1233" t="s">
        <v>1790</v>
      </c>
      <c r="DX213" s="1233" t="s">
        <v>1790</v>
      </c>
      <c r="DY213" s="1233" t="s">
        <v>1790</v>
      </c>
    </row>
    <row r="214" spans="2:129" x14ac:dyDescent="0.25">
      <c r="B214" s="1740"/>
      <c r="C214" s="1485" t="s">
        <v>1605</v>
      </c>
      <c r="D214" s="1425" t="s">
        <v>1700</v>
      </c>
      <c r="E214" s="1267" t="s">
        <v>810</v>
      </c>
      <c r="F214" s="1424" t="s">
        <v>1790</v>
      </c>
      <c r="G214" s="1424" t="s">
        <v>1790</v>
      </c>
      <c r="H214" s="1425" t="s">
        <v>84</v>
      </c>
      <c r="I214" s="1460" t="s">
        <v>1790</v>
      </c>
      <c r="J214" s="1461" t="s">
        <v>1790</v>
      </c>
      <c r="K214" s="1461" t="s">
        <v>1790</v>
      </c>
      <c r="L214" s="1461" t="s">
        <v>1790</v>
      </c>
      <c r="M214" s="1461" t="s">
        <v>1790</v>
      </c>
      <c r="N214" s="1489" t="s">
        <v>1790</v>
      </c>
      <c r="O214" s="1489" t="s">
        <v>1790</v>
      </c>
      <c r="P214" s="1489" t="s">
        <v>1790</v>
      </c>
      <c r="Q214" s="1489" t="s">
        <v>1790</v>
      </c>
      <c r="R214" s="1489" t="s">
        <v>1790</v>
      </c>
      <c r="S214" s="1489" t="s">
        <v>1790</v>
      </c>
      <c r="T214" s="1489" t="s">
        <v>1790</v>
      </c>
      <c r="U214" s="1489" t="s">
        <v>1790</v>
      </c>
      <c r="V214" s="1489" t="s">
        <v>1790</v>
      </c>
      <c r="W214" s="1489" t="s">
        <v>1790</v>
      </c>
      <c r="X214" s="1489" t="s">
        <v>1790</v>
      </c>
      <c r="Y214" s="1489" t="s">
        <v>1790</v>
      </c>
      <c r="Z214" s="1489" t="s">
        <v>1790</v>
      </c>
      <c r="AA214" s="1489" t="s">
        <v>1790</v>
      </c>
      <c r="AB214" s="1489" t="s">
        <v>1790</v>
      </c>
      <c r="AC214" s="1489" t="s">
        <v>1790</v>
      </c>
      <c r="AD214" s="1489" t="s">
        <v>1790</v>
      </c>
      <c r="AE214" s="1489" t="s">
        <v>1790</v>
      </c>
      <c r="AF214" s="1489" t="s">
        <v>1790</v>
      </c>
      <c r="AG214" s="1489" t="s">
        <v>1790</v>
      </c>
      <c r="AH214" s="1489" t="s">
        <v>1790</v>
      </c>
      <c r="AI214" s="1489" t="s">
        <v>1790</v>
      </c>
      <c r="AJ214" s="1489" t="s">
        <v>1790</v>
      </c>
      <c r="AK214" s="1489" t="s">
        <v>1790</v>
      </c>
      <c r="AL214" s="1489" t="s">
        <v>1790</v>
      </c>
      <c r="AM214" s="1489" t="s">
        <v>1790</v>
      </c>
      <c r="AN214" s="1489" t="s">
        <v>1790</v>
      </c>
      <c r="AO214" s="1489" t="s">
        <v>1790</v>
      </c>
      <c r="AP214" s="1489" t="s">
        <v>1790</v>
      </c>
      <c r="AQ214" s="1489" t="s">
        <v>1790</v>
      </c>
      <c r="AR214" s="1489" t="s">
        <v>1790</v>
      </c>
      <c r="AS214" s="1489" t="s">
        <v>1790</v>
      </c>
      <c r="AT214" s="1489" t="s">
        <v>1790</v>
      </c>
      <c r="AU214" s="1489" t="s">
        <v>1790</v>
      </c>
      <c r="AV214" s="1489" t="s">
        <v>1790</v>
      </c>
      <c r="AW214" s="1489" t="s">
        <v>1790</v>
      </c>
      <c r="AX214" s="1489" t="s">
        <v>1790</v>
      </c>
      <c r="AY214" s="1489" t="s">
        <v>1790</v>
      </c>
      <c r="AZ214" s="1489" t="s">
        <v>1790</v>
      </c>
      <c r="BA214" s="1489" t="s">
        <v>1790</v>
      </c>
      <c r="BB214" s="1489" t="s">
        <v>1790</v>
      </c>
      <c r="BC214" s="1489" t="s">
        <v>1790</v>
      </c>
      <c r="BD214" s="1489" t="s">
        <v>1790</v>
      </c>
      <c r="BE214" s="1489" t="s">
        <v>1790</v>
      </c>
      <c r="BF214" s="1489" t="s">
        <v>1790</v>
      </c>
      <c r="BG214" s="1489" t="s">
        <v>1790</v>
      </c>
      <c r="BH214" s="1489" t="s">
        <v>1790</v>
      </c>
      <c r="BI214" s="1489" t="s">
        <v>1790</v>
      </c>
      <c r="BJ214" s="1489" t="s">
        <v>1790</v>
      </c>
      <c r="BK214" s="1489" t="s">
        <v>1790</v>
      </c>
      <c r="BL214" s="1489" t="s">
        <v>1790</v>
      </c>
      <c r="BM214" s="1489" t="s">
        <v>1790</v>
      </c>
      <c r="BN214" s="1489" t="s">
        <v>1790</v>
      </c>
      <c r="BO214" s="1489" t="s">
        <v>1790</v>
      </c>
      <c r="BP214" s="1489" t="s">
        <v>1790</v>
      </c>
      <c r="BQ214" s="1489" t="s">
        <v>1790</v>
      </c>
      <c r="BR214" s="1489" t="s">
        <v>1790</v>
      </c>
      <c r="BS214" s="1489" t="s">
        <v>1790</v>
      </c>
      <c r="BT214" s="1489" t="s">
        <v>1790</v>
      </c>
      <c r="BU214" s="1489" t="s">
        <v>1790</v>
      </c>
      <c r="BV214" s="1489" t="s">
        <v>1790</v>
      </c>
      <c r="BW214" s="1489" t="s">
        <v>1790</v>
      </c>
      <c r="BX214" s="1489" t="s">
        <v>1790</v>
      </c>
      <c r="BY214" s="1489" t="s">
        <v>1790</v>
      </c>
      <c r="BZ214" s="1489" t="s">
        <v>1790</v>
      </c>
      <c r="CA214" s="1489" t="s">
        <v>1790</v>
      </c>
      <c r="CB214" s="1489" t="s">
        <v>1790</v>
      </c>
      <c r="CC214" s="1489" t="s">
        <v>1790</v>
      </c>
      <c r="CD214" s="1489" t="s">
        <v>1790</v>
      </c>
      <c r="CE214" s="1489" t="s">
        <v>1790</v>
      </c>
      <c r="CF214" s="1489" t="s">
        <v>1790</v>
      </c>
      <c r="CG214" s="1489" t="s">
        <v>1790</v>
      </c>
      <c r="CH214" s="1489" t="s">
        <v>1790</v>
      </c>
      <c r="CI214" s="1489" t="s">
        <v>1790</v>
      </c>
      <c r="CJ214" s="1489" t="s">
        <v>1790</v>
      </c>
      <c r="CK214" s="1489" t="s">
        <v>1790</v>
      </c>
      <c r="CL214" s="1489" t="s">
        <v>1790</v>
      </c>
      <c r="CM214" s="1489" t="s">
        <v>1790</v>
      </c>
      <c r="CN214" s="1489" t="s">
        <v>1790</v>
      </c>
      <c r="CO214" s="1489" t="s">
        <v>1790</v>
      </c>
      <c r="CP214" s="1490" t="s">
        <v>1790</v>
      </c>
      <c r="CQ214" s="1488" t="s">
        <v>1790</v>
      </c>
      <c r="CR214" s="1488" t="s">
        <v>1790</v>
      </c>
      <c r="CS214" s="1488" t="s">
        <v>1790</v>
      </c>
      <c r="CT214" s="1488" t="s">
        <v>1790</v>
      </c>
      <c r="CU214" s="1488" t="s">
        <v>1790</v>
      </c>
      <c r="CV214" s="1488" t="s">
        <v>1790</v>
      </c>
      <c r="CW214" s="1488" t="s">
        <v>1790</v>
      </c>
      <c r="CX214" s="1488" t="s">
        <v>1790</v>
      </c>
      <c r="CY214" s="1488" t="s">
        <v>1790</v>
      </c>
      <c r="CZ214" s="1488" t="s">
        <v>1790</v>
      </c>
      <c r="DA214" s="1488" t="s">
        <v>1790</v>
      </c>
      <c r="DB214" s="1488" t="s">
        <v>1790</v>
      </c>
      <c r="DC214" s="1488" t="s">
        <v>1790</v>
      </c>
      <c r="DD214" s="1488" t="s">
        <v>1790</v>
      </c>
      <c r="DE214" s="1488" t="s">
        <v>1790</v>
      </c>
      <c r="DF214" s="1488" t="s">
        <v>1790</v>
      </c>
      <c r="DG214" s="1488" t="s">
        <v>1790</v>
      </c>
      <c r="DH214" s="1488" t="s">
        <v>1790</v>
      </c>
      <c r="DI214" s="1488" t="s">
        <v>1790</v>
      </c>
      <c r="DJ214" s="1488" t="s">
        <v>1790</v>
      </c>
      <c r="DK214" s="1488" t="s">
        <v>1790</v>
      </c>
      <c r="DL214" s="1488" t="s">
        <v>1790</v>
      </c>
      <c r="DM214" s="1488" t="s">
        <v>1790</v>
      </c>
      <c r="DN214" s="1488" t="s">
        <v>1790</v>
      </c>
      <c r="DO214" s="1488" t="s">
        <v>1790</v>
      </c>
      <c r="DP214" s="1488" t="s">
        <v>1790</v>
      </c>
      <c r="DQ214" s="1488" t="s">
        <v>1790</v>
      </c>
      <c r="DR214" s="1488" t="s">
        <v>1790</v>
      </c>
      <c r="DS214" s="1488" t="s">
        <v>1790</v>
      </c>
      <c r="DT214" s="1233" t="s">
        <v>1790</v>
      </c>
      <c r="DU214" s="1233" t="s">
        <v>1790</v>
      </c>
      <c r="DV214" s="1233" t="s">
        <v>1790</v>
      </c>
      <c r="DW214" s="1233" t="s">
        <v>1790</v>
      </c>
      <c r="DX214" s="1233" t="s">
        <v>1790</v>
      </c>
      <c r="DY214" s="1233" t="s">
        <v>1790</v>
      </c>
    </row>
    <row r="215" spans="2:129" x14ac:dyDescent="0.25">
      <c r="B215" s="1740"/>
      <c r="C215" s="1485" t="s">
        <v>1605</v>
      </c>
      <c r="D215" s="1425" t="s">
        <v>1700</v>
      </c>
      <c r="E215" s="1267" t="s">
        <v>807</v>
      </c>
      <c r="F215" s="1424" t="s">
        <v>1790</v>
      </c>
      <c r="G215" s="1424" t="s">
        <v>1790</v>
      </c>
      <c r="H215" s="1425" t="s">
        <v>84</v>
      </c>
      <c r="I215" s="1460" t="s">
        <v>1790</v>
      </c>
      <c r="J215" s="1461" t="s">
        <v>1790</v>
      </c>
      <c r="K215" s="1461" t="s">
        <v>1790</v>
      </c>
      <c r="L215" s="1461" t="s">
        <v>1790</v>
      </c>
      <c r="M215" s="1461" t="s">
        <v>1790</v>
      </c>
      <c r="N215" s="1489" t="s">
        <v>1790</v>
      </c>
      <c r="O215" s="1489" t="s">
        <v>1790</v>
      </c>
      <c r="P215" s="1489" t="s">
        <v>1790</v>
      </c>
      <c r="Q215" s="1489" t="s">
        <v>1790</v>
      </c>
      <c r="R215" s="1489" t="s">
        <v>1790</v>
      </c>
      <c r="S215" s="1489" t="s">
        <v>1790</v>
      </c>
      <c r="T215" s="1489" t="s">
        <v>1790</v>
      </c>
      <c r="U215" s="1489" t="s">
        <v>1790</v>
      </c>
      <c r="V215" s="1489" t="s">
        <v>1790</v>
      </c>
      <c r="W215" s="1489" t="s">
        <v>1790</v>
      </c>
      <c r="X215" s="1489" t="s">
        <v>1790</v>
      </c>
      <c r="Y215" s="1489" t="s">
        <v>1790</v>
      </c>
      <c r="Z215" s="1489" t="s">
        <v>1790</v>
      </c>
      <c r="AA215" s="1489" t="s">
        <v>1790</v>
      </c>
      <c r="AB215" s="1489" t="s">
        <v>1790</v>
      </c>
      <c r="AC215" s="1489" t="s">
        <v>1790</v>
      </c>
      <c r="AD215" s="1489" t="s">
        <v>1790</v>
      </c>
      <c r="AE215" s="1489" t="s">
        <v>1790</v>
      </c>
      <c r="AF215" s="1489" t="s">
        <v>1790</v>
      </c>
      <c r="AG215" s="1489" t="s">
        <v>1790</v>
      </c>
      <c r="AH215" s="1489" t="s">
        <v>1790</v>
      </c>
      <c r="AI215" s="1489" t="s">
        <v>1790</v>
      </c>
      <c r="AJ215" s="1489" t="s">
        <v>1790</v>
      </c>
      <c r="AK215" s="1489" t="s">
        <v>1790</v>
      </c>
      <c r="AL215" s="1489" t="s">
        <v>1790</v>
      </c>
      <c r="AM215" s="1489" t="s">
        <v>1790</v>
      </c>
      <c r="AN215" s="1489" t="s">
        <v>1790</v>
      </c>
      <c r="AO215" s="1489" t="s">
        <v>1790</v>
      </c>
      <c r="AP215" s="1489" t="s">
        <v>1790</v>
      </c>
      <c r="AQ215" s="1489" t="s">
        <v>1790</v>
      </c>
      <c r="AR215" s="1489" t="s">
        <v>1790</v>
      </c>
      <c r="AS215" s="1489" t="s">
        <v>1790</v>
      </c>
      <c r="AT215" s="1489" t="s">
        <v>1790</v>
      </c>
      <c r="AU215" s="1489" t="s">
        <v>1790</v>
      </c>
      <c r="AV215" s="1489" t="s">
        <v>1790</v>
      </c>
      <c r="AW215" s="1489" t="s">
        <v>1790</v>
      </c>
      <c r="AX215" s="1489" t="s">
        <v>1790</v>
      </c>
      <c r="AY215" s="1489" t="s">
        <v>1790</v>
      </c>
      <c r="AZ215" s="1489" t="s">
        <v>1790</v>
      </c>
      <c r="BA215" s="1489" t="s">
        <v>1790</v>
      </c>
      <c r="BB215" s="1489" t="s">
        <v>1790</v>
      </c>
      <c r="BC215" s="1489" t="s">
        <v>1790</v>
      </c>
      <c r="BD215" s="1489" t="s">
        <v>1790</v>
      </c>
      <c r="BE215" s="1489" t="s">
        <v>1790</v>
      </c>
      <c r="BF215" s="1489" t="s">
        <v>1790</v>
      </c>
      <c r="BG215" s="1489" t="s">
        <v>1790</v>
      </c>
      <c r="BH215" s="1489" t="s">
        <v>1790</v>
      </c>
      <c r="BI215" s="1489" t="s">
        <v>1790</v>
      </c>
      <c r="BJ215" s="1489" t="s">
        <v>1790</v>
      </c>
      <c r="BK215" s="1489" t="s">
        <v>1790</v>
      </c>
      <c r="BL215" s="1489" t="s">
        <v>1790</v>
      </c>
      <c r="BM215" s="1489" t="s">
        <v>1790</v>
      </c>
      <c r="BN215" s="1489" t="s">
        <v>1790</v>
      </c>
      <c r="BO215" s="1489" t="s">
        <v>1790</v>
      </c>
      <c r="BP215" s="1489" t="s">
        <v>1790</v>
      </c>
      <c r="BQ215" s="1489" t="s">
        <v>1790</v>
      </c>
      <c r="BR215" s="1489" t="s">
        <v>1790</v>
      </c>
      <c r="BS215" s="1489" t="s">
        <v>1790</v>
      </c>
      <c r="BT215" s="1489" t="s">
        <v>1790</v>
      </c>
      <c r="BU215" s="1489" t="s">
        <v>1790</v>
      </c>
      <c r="BV215" s="1489" t="s">
        <v>1790</v>
      </c>
      <c r="BW215" s="1489" t="s">
        <v>1790</v>
      </c>
      <c r="BX215" s="1489" t="s">
        <v>1790</v>
      </c>
      <c r="BY215" s="1489" t="s">
        <v>1790</v>
      </c>
      <c r="BZ215" s="1489" t="s">
        <v>1790</v>
      </c>
      <c r="CA215" s="1489" t="s">
        <v>1790</v>
      </c>
      <c r="CB215" s="1489" t="s">
        <v>1790</v>
      </c>
      <c r="CC215" s="1489" t="s">
        <v>1790</v>
      </c>
      <c r="CD215" s="1489" t="s">
        <v>1790</v>
      </c>
      <c r="CE215" s="1489" t="s">
        <v>1790</v>
      </c>
      <c r="CF215" s="1489" t="s">
        <v>1790</v>
      </c>
      <c r="CG215" s="1489" t="s">
        <v>1790</v>
      </c>
      <c r="CH215" s="1489" t="s">
        <v>1790</v>
      </c>
      <c r="CI215" s="1489" t="s">
        <v>1790</v>
      </c>
      <c r="CJ215" s="1489" t="s">
        <v>1790</v>
      </c>
      <c r="CK215" s="1489" t="s">
        <v>1790</v>
      </c>
      <c r="CL215" s="1489" t="s">
        <v>1790</v>
      </c>
      <c r="CM215" s="1489" t="s">
        <v>1790</v>
      </c>
      <c r="CN215" s="1489" t="s">
        <v>1790</v>
      </c>
      <c r="CO215" s="1489" t="s">
        <v>1790</v>
      </c>
      <c r="CP215" s="1490" t="s">
        <v>1790</v>
      </c>
      <c r="CQ215" s="1488" t="s">
        <v>1790</v>
      </c>
      <c r="CR215" s="1488" t="s">
        <v>1790</v>
      </c>
      <c r="CS215" s="1488" t="s">
        <v>1790</v>
      </c>
      <c r="CT215" s="1488" t="s">
        <v>1790</v>
      </c>
      <c r="CU215" s="1488" t="s">
        <v>1790</v>
      </c>
      <c r="CV215" s="1488" t="s">
        <v>1790</v>
      </c>
      <c r="CW215" s="1488" t="s">
        <v>1790</v>
      </c>
      <c r="CX215" s="1488" t="s">
        <v>1790</v>
      </c>
      <c r="CY215" s="1488" t="s">
        <v>1790</v>
      </c>
      <c r="CZ215" s="1488" t="s">
        <v>1790</v>
      </c>
      <c r="DA215" s="1488" t="s">
        <v>1790</v>
      </c>
      <c r="DB215" s="1488" t="s">
        <v>1790</v>
      </c>
      <c r="DC215" s="1488" t="s">
        <v>1790</v>
      </c>
      <c r="DD215" s="1488" t="s">
        <v>1790</v>
      </c>
      <c r="DE215" s="1488" t="s">
        <v>1790</v>
      </c>
      <c r="DF215" s="1488" t="s">
        <v>1790</v>
      </c>
      <c r="DG215" s="1488" t="s">
        <v>1790</v>
      </c>
      <c r="DH215" s="1488" t="s">
        <v>1790</v>
      </c>
      <c r="DI215" s="1488" t="s">
        <v>1790</v>
      </c>
      <c r="DJ215" s="1488" t="s">
        <v>1790</v>
      </c>
      <c r="DK215" s="1488" t="s">
        <v>1790</v>
      </c>
      <c r="DL215" s="1488" t="s">
        <v>1790</v>
      </c>
      <c r="DM215" s="1488" t="s">
        <v>1790</v>
      </c>
      <c r="DN215" s="1488" t="s">
        <v>1790</v>
      </c>
      <c r="DO215" s="1488" t="s">
        <v>1790</v>
      </c>
      <c r="DP215" s="1488" t="s">
        <v>1790</v>
      </c>
      <c r="DQ215" s="1488" t="s">
        <v>1790</v>
      </c>
      <c r="DR215" s="1488" t="s">
        <v>1790</v>
      </c>
      <c r="DS215" s="1488" t="s">
        <v>1790</v>
      </c>
      <c r="DT215" s="1233" t="s">
        <v>1790</v>
      </c>
      <c r="DU215" s="1233" t="s">
        <v>1790</v>
      </c>
      <c r="DV215" s="1233" t="s">
        <v>1790</v>
      </c>
      <c r="DW215" s="1233" t="s">
        <v>1790</v>
      </c>
      <c r="DX215" s="1233" t="s">
        <v>1790</v>
      </c>
      <c r="DY215" s="1233" t="s">
        <v>1790</v>
      </c>
    </row>
    <row r="216" spans="2:129" x14ac:dyDescent="0.25">
      <c r="B216" s="1740"/>
      <c r="C216" s="1485" t="s">
        <v>1605</v>
      </c>
      <c r="D216" s="1425" t="s">
        <v>1700</v>
      </c>
      <c r="E216" s="1267" t="s">
        <v>808</v>
      </c>
      <c r="F216" s="1424" t="s">
        <v>1790</v>
      </c>
      <c r="G216" s="1424" t="s">
        <v>1790</v>
      </c>
      <c r="H216" s="1425" t="s">
        <v>84</v>
      </c>
      <c r="I216" s="1460" t="s">
        <v>1790</v>
      </c>
      <c r="J216" s="1461" t="s">
        <v>1790</v>
      </c>
      <c r="K216" s="1461" t="s">
        <v>1790</v>
      </c>
      <c r="L216" s="1461" t="s">
        <v>1790</v>
      </c>
      <c r="M216" s="1461" t="s">
        <v>1790</v>
      </c>
      <c r="N216" s="1489" t="s">
        <v>1790</v>
      </c>
      <c r="O216" s="1489" t="s">
        <v>1790</v>
      </c>
      <c r="P216" s="1489" t="s">
        <v>1790</v>
      </c>
      <c r="Q216" s="1489" t="s">
        <v>1790</v>
      </c>
      <c r="R216" s="1489" t="s">
        <v>1790</v>
      </c>
      <c r="S216" s="1489" t="s">
        <v>1790</v>
      </c>
      <c r="T216" s="1489" t="s">
        <v>1790</v>
      </c>
      <c r="U216" s="1489" t="s">
        <v>1790</v>
      </c>
      <c r="V216" s="1489" t="s">
        <v>1790</v>
      </c>
      <c r="W216" s="1489" t="s">
        <v>1790</v>
      </c>
      <c r="X216" s="1489" t="s">
        <v>1790</v>
      </c>
      <c r="Y216" s="1489" t="s">
        <v>1790</v>
      </c>
      <c r="Z216" s="1489" t="s">
        <v>1790</v>
      </c>
      <c r="AA216" s="1489" t="s">
        <v>1790</v>
      </c>
      <c r="AB216" s="1489" t="s">
        <v>1790</v>
      </c>
      <c r="AC216" s="1489" t="s">
        <v>1790</v>
      </c>
      <c r="AD216" s="1489" t="s">
        <v>1790</v>
      </c>
      <c r="AE216" s="1489" t="s">
        <v>1790</v>
      </c>
      <c r="AF216" s="1489" t="s">
        <v>1790</v>
      </c>
      <c r="AG216" s="1489" t="s">
        <v>1790</v>
      </c>
      <c r="AH216" s="1489" t="s">
        <v>1790</v>
      </c>
      <c r="AI216" s="1489" t="s">
        <v>1790</v>
      </c>
      <c r="AJ216" s="1489" t="s">
        <v>1790</v>
      </c>
      <c r="AK216" s="1489" t="s">
        <v>1790</v>
      </c>
      <c r="AL216" s="1489" t="s">
        <v>1790</v>
      </c>
      <c r="AM216" s="1489" t="s">
        <v>1790</v>
      </c>
      <c r="AN216" s="1489" t="s">
        <v>1790</v>
      </c>
      <c r="AO216" s="1489" t="s">
        <v>1790</v>
      </c>
      <c r="AP216" s="1489" t="s">
        <v>1790</v>
      </c>
      <c r="AQ216" s="1489" t="s">
        <v>1790</v>
      </c>
      <c r="AR216" s="1489" t="s">
        <v>1790</v>
      </c>
      <c r="AS216" s="1489" t="s">
        <v>1790</v>
      </c>
      <c r="AT216" s="1489" t="s">
        <v>1790</v>
      </c>
      <c r="AU216" s="1489" t="s">
        <v>1790</v>
      </c>
      <c r="AV216" s="1489" t="s">
        <v>1790</v>
      </c>
      <c r="AW216" s="1489" t="s">
        <v>1790</v>
      </c>
      <c r="AX216" s="1489" t="s">
        <v>1790</v>
      </c>
      <c r="AY216" s="1489" t="s">
        <v>1790</v>
      </c>
      <c r="AZ216" s="1489" t="s">
        <v>1790</v>
      </c>
      <c r="BA216" s="1489" t="s">
        <v>1790</v>
      </c>
      <c r="BB216" s="1489" t="s">
        <v>1790</v>
      </c>
      <c r="BC216" s="1489" t="s">
        <v>1790</v>
      </c>
      <c r="BD216" s="1489" t="s">
        <v>1790</v>
      </c>
      <c r="BE216" s="1489" t="s">
        <v>1790</v>
      </c>
      <c r="BF216" s="1489" t="s">
        <v>1790</v>
      </c>
      <c r="BG216" s="1489" t="s">
        <v>1790</v>
      </c>
      <c r="BH216" s="1489" t="s">
        <v>1790</v>
      </c>
      <c r="BI216" s="1489" t="s">
        <v>1790</v>
      </c>
      <c r="BJ216" s="1489" t="s">
        <v>1790</v>
      </c>
      <c r="BK216" s="1489" t="s">
        <v>1790</v>
      </c>
      <c r="BL216" s="1489" t="s">
        <v>1790</v>
      </c>
      <c r="BM216" s="1489" t="s">
        <v>1790</v>
      </c>
      <c r="BN216" s="1489" t="s">
        <v>1790</v>
      </c>
      <c r="BO216" s="1489" t="s">
        <v>1790</v>
      </c>
      <c r="BP216" s="1489" t="s">
        <v>1790</v>
      </c>
      <c r="BQ216" s="1489" t="s">
        <v>1790</v>
      </c>
      <c r="BR216" s="1489" t="s">
        <v>1790</v>
      </c>
      <c r="BS216" s="1489" t="s">
        <v>1790</v>
      </c>
      <c r="BT216" s="1489" t="s">
        <v>1790</v>
      </c>
      <c r="BU216" s="1489" t="s">
        <v>1790</v>
      </c>
      <c r="BV216" s="1489" t="s">
        <v>1790</v>
      </c>
      <c r="BW216" s="1489" t="s">
        <v>1790</v>
      </c>
      <c r="BX216" s="1489" t="s">
        <v>1790</v>
      </c>
      <c r="BY216" s="1489" t="s">
        <v>1790</v>
      </c>
      <c r="BZ216" s="1489" t="s">
        <v>1790</v>
      </c>
      <c r="CA216" s="1489" t="s">
        <v>1790</v>
      </c>
      <c r="CB216" s="1489" t="s">
        <v>1790</v>
      </c>
      <c r="CC216" s="1489" t="s">
        <v>1790</v>
      </c>
      <c r="CD216" s="1489" t="s">
        <v>1790</v>
      </c>
      <c r="CE216" s="1489" t="s">
        <v>1790</v>
      </c>
      <c r="CF216" s="1489" t="s">
        <v>1790</v>
      </c>
      <c r="CG216" s="1489" t="s">
        <v>1790</v>
      </c>
      <c r="CH216" s="1489" t="s">
        <v>1790</v>
      </c>
      <c r="CI216" s="1489" t="s">
        <v>1790</v>
      </c>
      <c r="CJ216" s="1489" t="s">
        <v>1790</v>
      </c>
      <c r="CK216" s="1489" t="s">
        <v>1790</v>
      </c>
      <c r="CL216" s="1489" t="s">
        <v>1790</v>
      </c>
      <c r="CM216" s="1489" t="s">
        <v>1790</v>
      </c>
      <c r="CN216" s="1489" t="s">
        <v>1790</v>
      </c>
      <c r="CO216" s="1489" t="s">
        <v>1790</v>
      </c>
      <c r="CP216" s="1490" t="s">
        <v>1790</v>
      </c>
      <c r="CQ216" s="1488" t="s">
        <v>1790</v>
      </c>
      <c r="CR216" s="1488" t="s">
        <v>1790</v>
      </c>
      <c r="CS216" s="1488" t="s">
        <v>1790</v>
      </c>
      <c r="CT216" s="1488" t="s">
        <v>1790</v>
      </c>
      <c r="CU216" s="1488" t="s">
        <v>1790</v>
      </c>
      <c r="CV216" s="1488" t="s">
        <v>1790</v>
      </c>
      <c r="CW216" s="1488" t="s">
        <v>1790</v>
      </c>
      <c r="CX216" s="1488" t="s">
        <v>1790</v>
      </c>
      <c r="CY216" s="1488" t="s">
        <v>1790</v>
      </c>
      <c r="CZ216" s="1488" t="s">
        <v>1790</v>
      </c>
      <c r="DA216" s="1488" t="s">
        <v>1790</v>
      </c>
      <c r="DB216" s="1488" t="s">
        <v>1790</v>
      </c>
      <c r="DC216" s="1488" t="s">
        <v>1790</v>
      </c>
      <c r="DD216" s="1488" t="s">
        <v>1790</v>
      </c>
      <c r="DE216" s="1488" t="s">
        <v>1790</v>
      </c>
      <c r="DF216" s="1488" t="s">
        <v>1790</v>
      </c>
      <c r="DG216" s="1488" t="s">
        <v>1790</v>
      </c>
      <c r="DH216" s="1488" t="s">
        <v>1790</v>
      </c>
      <c r="DI216" s="1488" t="s">
        <v>1790</v>
      </c>
      <c r="DJ216" s="1488" t="s">
        <v>1790</v>
      </c>
      <c r="DK216" s="1488" t="s">
        <v>1790</v>
      </c>
      <c r="DL216" s="1488" t="s">
        <v>1790</v>
      </c>
      <c r="DM216" s="1488" t="s">
        <v>1790</v>
      </c>
      <c r="DN216" s="1488" t="s">
        <v>1790</v>
      </c>
      <c r="DO216" s="1488" t="s">
        <v>1790</v>
      </c>
      <c r="DP216" s="1488" t="s">
        <v>1790</v>
      </c>
      <c r="DQ216" s="1488" t="s">
        <v>1790</v>
      </c>
      <c r="DR216" s="1488" t="s">
        <v>1790</v>
      </c>
      <c r="DS216" s="1488" t="s">
        <v>1790</v>
      </c>
      <c r="DT216" s="1233" t="s">
        <v>1790</v>
      </c>
      <c r="DU216" s="1233" t="s">
        <v>1790</v>
      </c>
      <c r="DV216" s="1233" t="s">
        <v>1790</v>
      </c>
      <c r="DW216" s="1233" t="s">
        <v>1790</v>
      </c>
      <c r="DX216" s="1233" t="s">
        <v>1790</v>
      </c>
      <c r="DY216" s="1233" t="s">
        <v>1790</v>
      </c>
    </row>
    <row r="217" spans="2:129" x14ac:dyDescent="0.25">
      <c r="B217" s="1740"/>
      <c r="C217" s="1485" t="s">
        <v>1605</v>
      </c>
      <c r="D217" s="1425" t="s">
        <v>1700</v>
      </c>
      <c r="E217" s="1267" t="s">
        <v>826</v>
      </c>
      <c r="F217" s="1424" t="s">
        <v>1790</v>
      </c>
      <c r="G217" s="1424" t="s">
        <v>1790</v>
      </c>
      <c r="H217" s="1425" t="s">
        <v>84</v>
      </c>
      <c r="I217" s="1460" t="s">
        <v>1790</v>
      </c>
      <c r="J217" s="1461" t="s">
        <v>1790</v>
      </c>
      <c r="K217" s="1461" t="s">
        <v>1790</v>
      </c>
      <c r="L217" s="1461" t="s">
        <v>1790</v>
      </c>
      <c r="M217" s="1461" t="s">
        <v>1790</v>
      </c>
      <c r="N217" s="1489" t="s">
        <v>1790</v>
      </c>
      <c r="O217" s="1489">
        <v>3.5000000000000003E-2</v>
      </c>
      <c r="P217" s="1489">
        <v>3.5000000000000003E-2</v>
      </c>
      <c r="Q217" s="1489">
        <v>3.5000000000000003E-2</v>
      </c>
      <c r="R217" s="1489">
        <v>3.5000000000000003E-2</v>
      </c>
      <c r="S217" s="1489">
        <v>3.5000000000000003E-2</v>
      </c>
      <c r="T217" s="1489">
        <v>3.5000000000000003E-2</v>
      </c>
      <c r="U217" s="1489">
        <v>3.5000000000000003E-2</v>
      </c>
      <c r="V217" s="1489">
        <v>3.5000000000000003E-2</v>
      </c>
      <c r="W217" s="1489">
        <v>3.5000000000000003E-2</v>
      </c>
      <c r="X217" s="1489">
        <v>3.5000000000000003E-2</v>
      </c>
      <c r="Y217" s="1489">
        <v>3.5000000000000003E-2</v>
      </c>
      <c r="Z217" s="1489">
        <v>3.5000000000000003E-2</v>
      </c>
      <c r="AA217" s="1489">
        <v>3.5000000000000003E-2</v>
      </c>
      <c r="AB217" s="1489">
        <v>3.5000000000000003E-2</v>
      </c>
      <c r="AC217" s="1489">
        <v>3.5000000000000003E-2</v>
      </c>
      <c r="AD217" s="1489">
        <v>3.5000000000000003E-2</v>
      </c>
      <c r="AE217" s="1489">
        <v>3.5000000000000003E-2</v>
      </c>
      <c r="AF217" s="1489">
        <v>3.5000000000000003E-2</v>
      </c>
      <c r="AG217" s="1489">
        <v>3.5000000000000003E-2</v>
      </c>
      <c r="AH217" s="1489">
        <v>3.5000000000000003E-2</v>
      </c>
      <c r="AI217" s="1489">
        <v>3.5000000000000003E-2</v>
      </c>
      <c r="AJ217" s="1489">
        <v>3.5000000000000003E-2</v>
      </c>
      <c r="AK217" s="1489">
        <v>3.5000000000000003E-2</v>
      </c>
      <c r="AL217" s="1489">
        <v>3.5000000000000003E-2</v>
      </c>
      <c r="AM217" s="1489">
        <v>3.5000000000000003E-2</v>
      </c>
      <c r="AN217" s="1489">
        <v>3.5000000000000003E-2</v>
      </c>
      <c r="AO217" s="1489">
        <v>3.5000000000000003E-2</v>
      </c>
      <c r="AP217" s="1489">
        <v>3.5000000000000003E-2</v>
      </c>
      <c r="AQ217" s="1489">
        <v>3.5000000000000003E-2</v>
      </c>
      <c r="AR217" s="1489">
        <v>3.5000000000000003E-2</v>
      </c>
      <c r="AS217" s="1489">
        <v>0.03</v>
      </c>
      <c r="AT217" s="1489">
        <v>0.03</v>
      </c>
      <c r="AU217" s="1489">
        <v>0.03</v>
      </c>
      <c r="AV217" s="1489">
        <v>0.03</v>
      </c>
      <c r="AW217" s="1489">
        <v>0.03</v>
      </c>
      <c r="AX217" s="1489">
        <v>0.03</v>
      </c>
      <c r="AY217" s="1489">
        <v>0.03</v>
      </c>
      <c r="AZ217" s="1489">
        <v>0.03</v>
      </c>
      <c r="BA217" s="1489">
        <v>0.03</v>
      </c>
      <c r="BB217" s="1489">
        <v>0.03</v>
      </c>
      <c r="BC217" s="1489">
        <v>0.03</v>
      </c>
      <c r="BD217" s="1489">
        <v>0.03</v>
      </c>
      <c r="BE217" s="1489">
        <v>0.03</v>
      </c>
      <c r="BF217" s="1489">
        <v>0.03</v>
      </c>
      <c r="BG217" s="1489">
        <v>0.03</v>
      </c>
      <c r="BH217" s="1489">
        <v>0.03</v>
      </c>
      <c r="BI217" s="1489">
        <v>0.03</v>
      </c>
      <c r="BJ217" s="1489">
        <v>0.03</v>
      </c>
      <c r="BK217" s="1489">
        <v>0.03</v>
      </c>
      <c r="BL217" s="1489">
        <v>0.03</v>
      </c>
      <c r="BM217" s="1489">
        <v>0.03</v>
      </c>
      <c r="BN217" s="1489">
        <v>0.03</v>
      </c>
      <c r="BO217" s="1489">
        <v>0.03</v>
      </c>
      <c r="BP217" s="1489">
        <v>0.03</v>
      </c>
      <c r="BQ217" s="1489">
        <v>0.03</v>
      </c>
      <c r="BR217" s="1489">
        <v>0.03</v>
      </c>
      <c r="BS217" s="1489">
        <v>0.03</v>
      </c>
      <c r="BT217" s="1489">
        <v>0.03</v>
      </c>
      <c r="BU217" s="1489">
        <v>0.03</v>
      </c>
      <c r="BV217" s="1489">
        <v>0.03</v>
      </c>
      <c r="BW217" s="1489">
        <v>0.03</v>
      </c>
      <c r="BX217" s="1489">
        <v>0.03</v>
      </c>
      <c r="BY217" s="1489">
        <v>0.03</v>
      </c>
      <c r="BZ217" s="1489">
        <v>0.03</v>
      </c>
      <c r="CA217" s="1489">
        <v>0.03</v>
      </c>
      <c r="CB217" s="1489">
        <v>0.03</v>
      </c>
      <c r="CC217" s="1489">
        <v>0.03</v>
      </c>
      <c r="CD217" s="1489">
        <v>0.03</v>
      </c>
      <c r="CE217" s="1489">
        <v>0.03</v>
      </c>
      <c r="CF217" s="1489">
        <v>0.03</v>
      </c>
      <c r="CG217" s="1489">
        <v>0.03</v>
      </c>
      <c r="CH217" s="1489">
        <v>0.03</v>
      </c>
      <c r="CI217" s="1489">
        <v>0.03</v>
      </c>
      <c r="CJ217" s="1489">
        <v>0.03</v>
      </c>
      <c r="CK217" s="1489">
        <v>0.03</v>
      </c>
      <c r="CL217" s="1489">
        <v>2.5000000000000001E-2</v>
      </c>
      <c r="CM217" s="1489">
        <v>2.5000000000000001E-2</v>
      </c>
      <c r="CN217" s="1489">
        <v>2.5000000000000001E-2</v>
      </c>
      <c r="CO217" s="1489">
        <v>2.5000000000000001E-2</v>
      </c>
      <c r="CP217" s="1490">
        <v>2.5000000000000001E-2</v>
      </c>
      <c r="CQ217" s="1488" t="s">
        <v>1790</v>
      </c>
      <c r="CR217" s="1488" t="s">
        <v>1790</v>
      </c>
      <c r="CS217" s="1488" t="s">
        <v>1790</v>
      </c>
      <c r="CT217" s="1488" t="s">
        <v>1790</v>
      </c>
      <c r="CU217" s="1488" t="s">
        <v>1790</v>
      </c>
      <c r="CV217" s="1488" t="s">
        <v>1790</v>
      </c>
      <c r="CW217" s="1488" t="s">
        <v>1790</v>
      </c>
      <c r="CX217" s="1488" t="s">
        <v>1790</v>
      </c>
      <c r="CY217" s="1488" t="s">
        <v>1790</v>
      </c>
      <c r="CZ217" s="1488" t="s">
        <v>1790</v>
      </c>
      <c r="DA217" s="1488" t="s">
        <v>1790</v>
      </c>
      <c r="DB217" s="1488" t="s">
        <v>1790</v>
      </c>
      <c r="DC217" s="1488" t="s">
        <v>1790</v>
      </c>
      <c r="DD217" s="1488" t="s">
        <v>1790</v>
      </c>
      <c r="DE217" s="1488" t="s">
        <v>1790</v>
      </c>
      <c r="DF217" s="1488" t="s">
        <v>1790</v>
      </c>
      <c r="DG217" s="1488" t="s">
        <v>1790</v>
      </c>
      <c r="DH217" s="1488" t="s">
        <v>1790</v>
      </c>
      <c r="DI217" s="1488" t="s">
        <v>1790</v>
      </c>
      <c r="DJ217" s="1488" t="s">
        <v>1790</v>
      </c>
      <c r="DK217" s="1488" t="s">
        <v>1790</v>
      </c>
      <c r="DL217" s="1488" t="s">
        <v>1790</v>
      </c>
      <c r="DM217" s="1488" t="s">
        <v>1790</v>
      </c>
      <c r="DN217" s="1488" t="s">
        <v>1790</v>
      </c>
      <c r="DO217" s="1488" t="s">
        <v>1790</v>
      </c>
      <c r="DP217" s="1488" t="s">
        <v>1790</v>
      </c>
      <c r="DQ217" s="1488" t="s">
        <v>1790</v>
      </c>
      <c r="DR217" s="1488" t="s">
        <v>1790</v>
      </c>
      <c r="DS217" s="1488" t="s">
        <v>1790</v>
      </c>
      <c r="DT217" s="1233" t="s">
        <v>1790</v>
      </c>
      <c r="DU217" s="1233" t="s">
        <v>1790</v>
      </c>
      <c r="DV217" s="1233" t="s">
        <v>1790</v>
      </c>
      <c r="DW217" s="1233" t="s">
        <v>1790</v>
      </c>
      <c r="DX217" s="1233" t="s">
        <v>1790</v>
      </c>
      <c r="DY217" s="1233" t="s">
        <v>1790</v>
      </c>
    </row>
    <row r="218" spans="2:129" x14ac:dyDescent="0.25">
      <c r="B218" s="1740"/>
      <c r="C218" s="1485" t="s">
        <v>1605</v>
      </c>
      <c r="D218" s="1425" t="s">
        <v>1700</v>
      </c>
      <c r="E218" s="1267" t="s">
        <v>809</v>
      </c>
      <c r="F218" s="1424" t="s">
        <v>1790</v>
      </c>
      <c r="G218" s="1424" t="s">
        <v>1790</v>
      </c>
      <c r="H218" s="1425" t="s">
        <v>84</v>
      </c>
      <c r="I218" s="1460"/>
      <c r="J218" s="1461"/>
      <c r="K218" s="1461"/>
      <c r="L218" s="1461"/>
      <c r="M218" s="1461"/>
      <c r="N218" s="1489" t="s">
        <v>1790</v>
      </c>
      <c r="O218" s="1489">
        <v>0.96618357487922713</v>
      </c>
      <c r="P218" s="1489">
        <v>0.93351070036640305</v>
      </c>
      <c r="Q218" s="1489">
        <v>0.90194270566802237</v>
      </c>
      <c r="R218" s="1489">
        <v>0.87144222769857238</v>
      </c>
      <c r="S218" s="1489">
        <v>0.84197316685852408</v>
      </c>
      <c r="T218" s="1489">
        <v>0.81350064430775282</v>
      </c>
      <c r="U218" s="1489">
        <v>0.78599096068381924</v>
      </c>
      <c r="V218" s="1489">
        <v>0.75941155621625056</v>
      </c>
      <c r="W218" s="1489">
        <v>0.73373097218961414</v>
      </c>
      <c r="X218" s="1489">
        <v>0.70891881370977217</v>
      </c>
      <c r="Y218" s="1489">
        <v>0.68494571372924851</v>
      </c>
      <c r="Z218" s="1489">
        <v>0.66178329828912907</v>
      </c>
      <c r="AA218" s="1489">
        <v>0.63940415293635666</v>
      </c>
      <c r="AB218" s="1489">
        <v>0.61778179027667313</v>
      </c>
      <c r="AC218" s="1489">
        <v>0.59689061862480497</v>
      </c>
      <c r="AD218" s="1489">
        <v>0.57670591171478747</v>
      </c>
      <c r="AE218" s="1489">
        <v>0.55720377943457733</v>
      </c>
      <c r="AF218" s="1489">
        <v>0.53836113955031628</v>
      </c>
      <c r="AG218" s="1489">
        <v>0.520155690386779</v>
      </c>
      <c r="AH218" s="1489">
        <v>0.50256588443167061</v>
      </c>
      <c r="AI218" s="1489">
        <v>0.48557090283253201</v>
      </c>
      <c r="AJ218" s="1489">
        <v>0.46915063075606961</v>
      </c>
      <c r="AK218" s="1489">
        <v>0.45328563358074364</v>
      </c>
      <c r="AL218" s="1489">
        <v>0.43795713389443836</v>
      </c>
      <c r="AM218" s="1489">
        <v>0.42314698926998878</v>
      </c>
      <c r="AN218" s="1489">
        <v>0.40883767079225974</v>
      </c>
      <c r="AO218" s="1489">
        <v>0.39501224231136212</v>
      </c>
      <c r="AP218" s="1489">
        <v>0.38165434039745133</v>
      </c>
      <c r="AQ218" s="1489">
        <v>0.36874815497338298</v>
      </c>
      <c r="AR218" s="1489">
        <v>0.35627841060230242</v>
      </c>
      <c r="AS218" s="1489">
        <v>0.3459013695167984</v>
      </c>
      <c r="AT218" s="1489">
        <v>0.33582657234640623</v>
      </c>
      <c r="AU218" s="1489">
        <v>0.32604521587029728</v>
      </c>
      <c r="AV218" s="1489">
        <v>0.31654875327213333</v>
      </c>
      <c r="AW218" s="1489">
        <v>0.30732888667197411</v>
      </c>
      <c r="AX218" s="1489">
        <v>0.29837755987570302</v>
      </c>
      <c r="AY218" s="1489">
        <v>0.28968695133563405</v>
      </c>
      <c r="AZ218" s="1489">
        <v>0.28124946731614947</v>
      </c>
      <c r="BA218" s="1489">
        <v>0.27305773525839755</v>
      </c>
      <c r="BB218" s="1489">
        <v>0.26510459733825009</v>
      </c>
      <c r="BC218" s="1489">
        <v>0.25738310421189325</v>
      </c>
      <c r="BD218" s="1489">
        <v>0.24988650894358566</v>
      </c>
      <c r="BE218" s="1489">
        <v>0.24260826111027742</v>
      </c>
      <c r="BF218" s="1489">
        <v>0.23554200107793916</v>
      </c>
      <c r="BG218" s="1489">
        <v>0.22868155444460117</v>
      </c>
      <c r="BH218" s="1489">
        <v>0.22202092664524387</v>
      </c>
      <c r="BI218" s="1489">
        <v>0.215554297713829</v>
      </c>
      <c r="BJ218" s="1489">
        <v>0.20927601719789227</v>
      </c>
      <c r="BK218" s="1489">
        <v>0.20318059922125464</v>
      </c>
      <c r="BL218" s="1489">
        <v>0.19726271769053846</v>
      </c>
      <c r="BM218" s="1489">
        <v>0.19151720164129948</v>
      </c>
      <c r="BN218" s="1489">
        <v>0.18593903071970824</v>
      </c>
      <c r="BO218" s="1489">
        <v>0.18052333079583327</v>
      </c>
      <c r="BP218" s="1489">
        <v>0.17526536970469248</v>
      </c>
      <c r="BQ218" s="1489">
        <v>0.17016055311135189</v>
      </c>
      <c r="BR218" s="1489">
        <v>0.16520442049645817</v>
      </c>
      <c r="BS218" s="1489">
        <v>0.16039264125869726</v>
      </c>
      <c r="BT218" s="1489">
        <v>0.15572101093077401</v>
      </c>
      <c r="BU218" s="1489">
        <v>0.15118544750560586</v>
      </c>
      <c r="BV218" s="1489">
        <v>0.14678198786952024</v>
      </c>
      <c r="BW218" s="1489">
        <v>0.14250678433934003</v>
      </c>
      <c r="BX218" s="1489">
        <v>0.13835610130033013</v>
      </c>
      <c r="BY218" s="1489">
        <v>0.13432631194206807</v>
      </c>
      <c r="BZ218" s="1489">
        <v>0.13041389508938647</v>
      </c>
      <c r="CA218" s="1489">
        <v>0.12661543212561796</v>
      </c>
      <c r="CB218" s="1489">
        <v>0.12292760400545433</v>
      </c>
      <c r="CC218" s="1489">
        <v>0.11934718835481004</v>
      </c>
      <c r="CD218" s="1489">
        <v>0.11587105665515537</v>
      </c>
      <c r="CE218" s="1489">
        <v>0.11249617150985959</v>
      </c>
      <c r="CF218" s="1489">
        <v>0.10921958399015494</v>
      </c>
      <c r="CG218" s="1489">
        <v>0.10603843105840287</v>
      </c>
      <c r="CH218" s="1489">
        <v>0.10294993306641054</v>
      </c>
      <c r="CI218" s="1489">
        <v>9.9951391326612168E-2</v>
      </c>
      <c r="CJ218" s="1489">
        <v>9.7040185753992411E-2</v>
      </c>
      <c r="CK218" s="1489">
        <v>9.4213772576691654E-2</v>
      </c>
      <c r="CL218" s="1489">
        <v>9.1915875684577236E-2</v>
      </c>
      <c r="CM218" s="1489">
        <v>8.9674025058124135E-2</v>
      </c>
      <c r="CN218" s="1489">
        <v>8.7486853715243049E-2</v>
      </c>
      <c r="CO218" s="1489">
        <v>8.5353028014871282E-2</v>
      </c>
      <c r="CP218" s="1490">
        <v>8.3271246843776875E-2</v>
      </c>
      <c r="CQ218" s="1488" t="s">
        <v>1790</v>
      </c>
      <c r="CR218" s="1488" t="s">
        <v>1790</v>
      </c>
      <c r="CS218" s="1488" t="s">
        <v>1790</v>
      </c>
      <c r="CT218" s="1488" t="s">
        <v>1790</v>
      </c>
      <c r="CU218" s="1488" t="s">
        <v>1790</v>
      </c>
      <c r="CV218" s="1488" t="s">
        <v>1790</v>
      </c>
      <c r="CW218" s="1488" t="s">
        <v>1790</v>
      </c>
      <c r="CX218" s="1488" t="s">
        <v>1790</v>
      </c>
      <c r="CY218" s="1488" t="s">
        <v>1790</v>
      </c>
      <c r="CZ218" s="1488" t="s">
        <v>1790</v>
      </c>
      <c r="DA218" s="1488" t="s">
        <v>1790</v>
      </c>
      <c r="DB218" s="1488" t="s">
        <v>1790</v>
      </c>
      <c r="DC218" s="1488" t="s">
        <v>1790</v>
      </c>
      <c r="DD218" s="1488" t="s">
        <v>1790</v>
      </c>
      <c r="DE218" s="1488" t="s">
        <v>1790</v>
      </c>
      <c r="DF218" s="1488" t="s">
        <v>1790</v>
      </c>
      <c r="DG218" s="1488" t="s">
        <v>1790</v>
      </c>
      <c r="DH218" s="1488" t="s">
        <v>1790</v>
      </c>
      <c r="DI218" s="1488" t="s">
        <v>1790</v>
      </c>
      <c r="DJ218" s="1488" t="s">
        <v>1790</v>
      </c>
      <c r="DK218" s="1488" t="s">
        <v>1790</v>
      </c>
      <c r="DL218" s="1488" t="s">
        <v>1790</v>
      </c>
      <c r="DM218" s="1488" t="s">
        <v>1790</v>
      </c>
      <c r="DN218" s="1488" t="s">
        <v>1790</v>
      </c>
      <c r="DO218" s="1488" t="s">
        <v>1790</v>
      </c>
      <c r="DP218" s="1488" t="s">
        <v>1790</v>
      </c>
      <c r="DQ218" s="1488" t="s">
        <v>1790</v>
      </c>
      <c r="DR218" s="1488" t="s">
        <v>1790</v>
      </c>
      <c r="DS218" s="1488" t="s">
        <v>1790</v>
      </c>
      <c r="DT218" s="1233" t="s">
        <v>1790</v>
      </c>
      <c r="DU218" s="1233" t="s">
        <v>1790</v>
      </c>
      <c r="DV218" s="1233" t="s">
        <v>1790</v>
      </c>
      <c r="DW218" s="1233" t="s">
        <v>1790</v>
      </c>
      <c r="DX218" s="1233" t="s">
        <v>1790</v>
      </c>
      <c r="DY218" s="1233" t="s">
        <v>1790</v>
      </c>
    </row>
    <row r="219" spans="2:129" x14ac:dyDescent="0.25">
      <c r="B219" s="1740"/>
      <c r="C219" s="1485" t="s">
        <v>1605</v>
      </c>
      <c r="D219" s="1425" t="s">
        <v>1700</v>
      </c>
      <c r="E219" s="1267" t="s">
        <v>810</v>
      </c>
      <c r="F219" s="1424" t="s">
        <v>811</v>
      </c>
      <c r="G219" s="1424" t="s">
        <v>1790</v>
      </c>
      <c r="H219" s="1425" t="s">
        <v>812</v>
      </c>
      <c r="I219" s="1460" t="s">
        <v>1790</v>
      </c>
      <c r="J219" s="1461" t="s">
        <v>1790</v>
      </c>
      <c r="K219" s="1461" t="s">
        <v>1790</v>
      </c>
      <c r="L219" s="1461" t="s">
        <v>1790</v>
      </c>
      <c r="M219" s="1461" t="s">
        <v>1790</v>
      </c>
      <c r="N219" s="1489" t="s">
        <v>1790</v>
      </c>
      <c r="O219" s="1489" t="s">
        <v>1790</v>
      </c>
      <c r="P219" s="1489" t="s">
        <v>1790</v>
      </c>
      <c r="Q219" s="1489" t="s">
        <v>1790</v>
      </c>
      <c r="R219" s="1489" t="s">
        <v>1790</v>
      </c>
      <c r="S219" s="1489" t="s">
        <v>1790</v>
      </c>
      <c r="T219" s="1489" t="s">
        <v>1790</v>
      </c>
      <c r="U219" s="1489" t="s">
        <v>1790</v>
      </c>
      <c r="V219" s="1489" t="s">
        <v>1790</v>
      </c>
      <c r="W219" s="1489" t="s">
        <v>1790</v>
      </c>
      <c r="X219" s="1489" t="s">
        <v>1790</v>
      </c>
      <c r="Y219" s="1489" t="s">
        <v>1790</v>
      </c>
      <c r="Z219" s="1489" t="s">
        <v>1790</v>
      </c>
      <c r="AA219" s="1489" t="s">
        <v>1790</v>
      </c>
      <c r="AB219" s="1489" t="s">
        <v>1790</v>
      </c>
      <c r="AC219" s="1489" t="s">
        <v>1790</v>
      </c>
      <c r="AD219" s="1489" t="s">
        <v>1790</v>
      </c>
      <c r="AE219" s="1489" t="s">
        <v>1790</v>
      </c>
      <c r="AF219" s="1489" t="s">
        <v>1790</v>
      </c>
      <c r="AG219" s="1489" t="s">
        <v>1790</v>
      </c>
      <c r="AH219" s="1489" t="s">
        <v>1790</v>
      </c>
      <c r="AI219" s="1489" t="s">
        <v>1790</v>
      </c>
      <c r="AJ219" s="1489" t="s">
        <v>1790</v>
      </c>
      <c r="AK219" s="1489" t="s">
        <v>1790</v>
      </c>
      <c r="AL219" s="1489" t="s">
        <v>1790</v>
      </c>
      <c r="AM219" s="1489" t="s">
        <v>1790</v>
      </c>
      <c r="AN219" s="1489" t="s">
        <v>1790</v>
      </c>
      <c r="AO219" s="1489" t="s">
        <v>1790</v>
      </c>
      <c r="AP219" s="1489" t="s">
        <v>1790</v>
      </c>
      <c r="AQ219" s="1489" t="s">
        <v>1790</v>
      </c>
      <c r="AR219" s="1489" t="s">
        <v>1790</v>
      </c>
      <c r="AS219" s="1489" t="s">
        <v>1790</v>
      </c>
      <c r="AT219" s="1489" t="s">
        <v>1790</v>
      </c>
      <c r="AU219" s="1489" t="s">
        <v>1790</v>
      </c>
      <c r="AV219" s="1489" t="s">
        <v>1790</v>
      </c>
      <c r="AW219" s="1489" t="s">
        <v>1790</v>
      </c>
      <c r="AX219" s="1489" t="s">
        <v>1790</v>
      </c>
      <c r="AY219" s="1489" t="s">
        <v>1790</v>
      </c>
      <c r="AZ219" s="1489" t="s">
        <v>1790</v>
      </c>
      <c r="BA219" s="1489" t="s">
        <v>1790</v>
      </c>
      <c r="BB219" s="1489" t="s">
        <v>1790</v>
      </c>
      <c r="BC219" s="1489" t="s">
        <v>1790</v>
      </c>
      <c r="BD219" s="1489" t="s">
        <v>1790</v>
      </c>
      <c r="BE219" s="1489" t="s">
        <v>1790</v>
      </c>
      <c r="BF219" s="1489" t="s">
        <v>1790</v>
      </c>
      <c r="BG219" s="1489" t="s">
        <v>1790</v>
      </c>
      <c r="BH219" s="1489" t="s">
        <v>1790</v>
      </c>
      <c r="BI219" s="1489" t="s">
        <v>1790</v>
      </c>
      <c r="BJ219" s="1489" t="s">
        <v>1790</v>
      </c>
      <c r="BK219" s="1489" t="s">
        <v>1790</v>
      </c>
      <c r="BL219" s="1489" t="s">
        <v>1790</v>
      </c>
      <c r="BM219" s="1489" t="s">
        <v>1790</v>
      </c>
      <c r="BN219" s="1489" t="s">
        <v>1790</v>
      </c>
      <c r="BO219" s="1489" t="s">
        <v>1790</v>
      </c>
      <c r="BP219" s="1489" t="s">
        <v>1790</v>
      </c>
      <c r="BQ219" s="1489" t="s">
        <v>1790</v>
      </c>
      <c r="BR219" s="1489" t="s">
        <v>1790</v>
      </c>
      <c r="BS219" s="1489" t="s">
        <v>1790</v>
      </c>
      <c r="BT219" s="1489" t="s">
        <v>1790</v>
      </c>
      <c r="BU219" s="1489" t="s">
        <v>1790</v>
      </c>
      <c r="BV219" s="1489" t="s">
        <v>1790</v>
      </c>
      <c r="BW219" s="1489" t="s">
        <v>1790</v>
      </c>
      <c r="BX219" s="1489" t="s">
        <v>1790</v>
      </c>
      <c r="BY219" s="1489" t="s">
        <v>1790</v>
      </c>
      <c r="BZ219" s="1489" t="s">
        <v>1790</v>
      </c>
      <c r="CA219" s="1489" t="s">
        <v>1790</v>
      </c>
      <c r="CB219" s="1489" t="s">
        <v>1790</v>
      </c>
      <c r="CC219" s="1489" t="s">
        <v>1790</v>
      </c>
      <c r="CD219" s="1489" t="s">
        <v>1790</v>
      </c>
      <c r="CE219" s="1489" t="s">
        <v>1790</v>
      </c>
      <c r="CF219" s="1489" t="s">
        <v>1790</v>
      </c>
      <c r="CG219" s="1489" t="s">
        <v>1790</v>
      </c>
      <c r="CH219" s="1489" t="s">
        <v>1790</v>
      </c>
      <c r="CI219" s="1489" t="s">
        <v>1790</v>
      </c>
      <c r="CJ219" s="1489" t="s">
        <v>1790</v>
      </c>
      <c r="CK219" s="1489" t="s">
        <v>1790</v>
      </c>
      <c r="CL219" s="1489" t="s">
        <v>1790</v>
      </c>
      <c r="CM219" s="1489" t="s">
        <v>1790</v>
      </c>
      <c r="CN219" s="1489" t="s">
        <v>1790</v>
      </c>
      <c r="CO219" s="1489" t="s">
        <v>1790</v>
      </c>
      <c r="CP219" s="1490" t="s">
        <v>1790</v>
      </c>
      <c r="CQ219" s="1488" t="s">
        <v>1790</v>
      </c>
      <c r="CR219" s="1488" t="s">
        <v>1790</v>
      </c>
      <c r="CS219" s="1488" t="s">
        <v>1790</v>
      </c>
      <c r="CT219" s="1488" t="s">
        <v>1790</v>
      </c>
      <c r="CU219" s="1488" t="s">
        <v>1790</v>
      </c>
      <c r="CV219" s="1488" t="s">
        <v>1790</v>
      </c>
      <c r="CW219" s="1488" t="s">
        <v>1790</v>
      </c>
      <c r="CX219" s="1488" t="s">
        <v>1790</v>
      </c>
      <c r="CY219" s="1488" t="s">
        <v>1790</v>
      </c>
      <c r="CZ219" s="1488" t="s">
        <v>1790</v>
      </c>
      <c r="DA219" s="1488" t="s">
        <v>1790</v>
      </c>
      <c r="DB219" s="1488" t="s">
        <v>1790</v>
      </c>
      <c r="DC219" s="1488" t="s">
        <v>1790</v>
      </c>
      <c r="DD219" s="1488" t="s">
        <v>1790</v>
      </c>
      <c r="DE219" s="1488" t="s">
        <v>1790</v>
      </c>
      <c r="DF219" s="1488" t="s">
        <v>1790</v>
      </c>
      <c r="DG219" s="1488" t="s">
        <v>1790</v>
      </c>
      <c r="DH219" s="1488" t="s">
        <v>1790</v>
      </c>
      <c r="DI219" s="1488" t="s">
        <v>1790</v>
      </c>
      <c r="DJ219" s="1488" t="s">
        <v>1790</v>
      </c>
      <c r="DK219" s="1488" t="s">
        <v>1790</v>
      </c>
      <c r="DL219" s="1488" t="s">
        <v>1790</v>
      </c>
      <c r="DM219" s="1488" t="s">
        <v>1790</v>
      </c>
      <c r="DN219" s="1488" t="s">
        <v>1790</v>
      </c>
      <c r="DO219" s="1488" t="s">
        <v>1790</v>
      </c>
      <c r="DP219" s="1488" t="s">
        <v>1790</v>
      </c>
      <c r="DQ219" s="1488" t="s">
        <v>1790</v>
      </c>
      <c r="DR219" s="1488" t="s">
        <v>1790</v>
      </c>
      <c r="DS219" s="1488" t="s">
        <v>1790</v>
      </c>
      <c r="DT219" s="1233" t="s">
        <v>1790</v>
      </c>
      <c r="DU219" s="1233" t="s">
        <v>1790</v>
      </c>
      <c r="DV219" s="1233" t="s">
        <v>1790</v>
      </c>
      <c r="DW219" s="1233" t="s">
        <v>1790</v>
      </c>
      <c r="DX219" s="1233" t="s">
        <v>1790</v>
      </c>
      <c r="DY219" s="1233" t="s">
        <v>1790</v>
      </c>
    </row>
    <row r="220" spans="2:129" x14ac:dyDescent="0.25">
      <c r="B220" s="1740"/>
      <c r="C220" s="1485" t="s">
        <v>1605</v>
      </c>
      <c r="D220" s="1425" t="s">
        <v>1700</v>
      </c>
      <c r="E220" s="1267" t="s">
        <v>810</v>
      </c>
      <c r="F220" s="1424" t="s">
        <v>813</v>
      </c>
      <c r="G220" s="1424" t="s">
        <v>1790</v>
      </c>
      <c r="H220" s="1425" t="s">
        <v>812</v>
      </c>
      <c r="I220" s="1460" t="s">
        <v>1790</v>
      </c>
      <c r="J220" s="1461" t="s">
        <v>1790</v>
      </c>
      <c r="K220" s="1461" t="s">
        <v>1790</v>
      </c>
      <c r="L220" s="1461" t="s">
        <v>1790</v>
      </c>
      <c r="M220" s="1461" t="s">
        <v>1790</v>
      </c>
      <c r="N220" s="1489" t="s">
        <v>1790</v>
      </c>
      <c r="O220" s="1489" t="s">
        <v>1790</v>
      </c>
      <c r="P220" s="1489" t="s">
        <v>1790</v>
      </c>
      <c r="Q220" s="1489" t="s">
        <v>1790</v>
      </c>
      <c r="R220" s="1489" t="s">
        <v>1790</v>
      </c>
      <c r="S220" s="1489" t="s">
        <v>1790</v>
      </c>
      <c r="T220" s="1489" t="s">
        <v>1790</v>
      </c>
      <c r="U220" s="1489" t="s">
        <v>1790</v>
      </c>
      <c r="V220" s="1489" t="s">
        <v>1790</v>
      </c>
      <c r="W220" s="1489" t="s">
        <v>1790</v>
      </c>
      <c r="X220" s="1489" t="s">
        <v>1790</v>
      </c>
      <c r="Y220" s="1489" t="s">
        <v>1790</v>
      </c>
      <c r="Z220" s="1489" t="s">
        <v>1790</v>
      </c>
      <c r="AA220" s="1489" t="s">
        <v>1790</v>
      </c>
      <c r="AB220" s="1489" t="s">
        <v>1790</v>
      </c>
      <c r="AC220" s="1489" t="s">
        <v>1790</v>
      </c>
      <c r="AD220" s="1489" t="s">
        <v>1790</v>
      </c>
      <c r="AE220" s="1489" t="s">
        <v>1790</v>
      </c>
      <c r="AF220" s="1489" t="s">
        <v>1790</v>
      </c>
      <c r="AG220" s="1489" t="s">
        <v>1790</v>
      </c>
      <c r="AH220" s="1489" t="s">
        <v>1790</v>
      </c>
      <c r="AI220" s="1489" t="s">
        <v>1790</v>
      </c>
      <c r="AJ220" s="1489" t="s">
        <v>1790</v>
      </c>
      <c r="AK220" s="1489" t="s">
        <v>1790</v>
      </c>
      <c r="AL220" s="1489" t="s">
        <v>1790</v>
      </c>
      <c r="AM220" s="1489" t="s">
        <v>1790</v>
      </c>
      <c r="AN220" s="1489" t="s">
        <v>1790</v>
      </c>
      <c r="AO220" s="1489" t="s">
        <v>1790</v>
      </c>
      <c r="AP220" s="1489" t="s">
        <v>1790</v>
      </c>
      <c r="AQ220" s="1489" t="s">
        <v>1790</v>
      </c>
      <c r="AR220" s="1489" t="s">
        <v>1790</v>
      </c>
      <c r="AS220" s="1489" t="s">
        <v>1790</v>
      </c>
      <c r="AT220" s="1489" t="s">
        <v>1790</v>
      </c>
      <c r="AU220" s="1489" t="s">
        <v>1790</v>
      </c>
      <c r="AV220" s="1489" t="s">
        <v>1790</v>
      </c>
      <c r="AW220" s="1489" t="s">
        <v>1790</v>
      </c>
      <c r="AX220" s="1489" t="s">
        <v>1790</v>
      </c>
      <c r="AY220" s="1489" t="s">
        <v>1790</v>
      </c>
      <c r="AZ220" s="1489" t="s">
        <v>1790</v>
      </c>
      <c r="BA220" s="1489" t="s">
        <v>1790</v>
      </c>
      <c r="BB220" s="1489" t="s">
        <v>1790</v>
      </c>
      <c r="BC220" s="1489" t="s">
        <v>1790</v>
      </c>
      <c r="BD220" s="1489" t="s">
        <v>1790</v>
      </c>
      <c r="BE220" s="1489" t="s">
        <v>1790</v>
      </c>
      <c r="BF220" s="1489" t="s">
        <v>1790</v>
      </c>
      <c r="BG220" s="1489" t="s">
        <v>1790</v>
      </c>
      <c r="BH220" s="1489" t="s">
        <v>1790</v>
      </c>
      <c r="BI220" s="1489" t="s">
        <v>1790</v>
      </c>
      <c r="BJ220" s="1489" t="s">
        <v>1790</v>
      </c>
      <c r="BK220" s="1489" t="s">
        <v>1790</v>
      </c>
      <c r="BL220" s="1489" t="s">
        <v>1790</v>
      </c>
      <c r="BM220" s="1489" t="s">
        <v>1790</v>
      </c>
      <c r="BN220" s="1489" t="s">
        <v>1790</v>
      </c>
      <c r="BO220" s="1489" t="s">
        <v>1790</v>
      </c>
      <c r="BP220" s="1489" t="s">
        <v>1790</v>
      </c>
      <c r="BQ220" s="1489" t="s">
        <v>1790</v>
      </c>
      <c r="BR220" s="1489" t="s">
        <v>1790</v>
      </c>
      <c r="BS220" s="1489" t="s">
        <v>1790</v>
      </c>
      <c r="BT220" s="1489" t="s">
        <v>1790</v>
      </c>
      <c r="BU220" s="1489" t="s">
        <v>1790</v>
      </c>
      <c r="BV220" s="1489" t="s">
        <v>1790</v>
      </c>
      <c r="BW220" s="1489" t="s">
        <v>1790</v>
      </c>
      <c r="BX220" s="1489" t="s">
        <v>1790</v>
      </c>
      <c r="BY220" s="1489" t="s">
        <v>1790</v>
      </c>
      <c r="BZ220" s="1489" t="s">
        <v>1790</v>
      </c>
      <c r="CA220" s="1489" t="s">
        <v>1790</v>
      </c>
      <c r="CB220" s="1489" t="s">
        <v>1790</v>
      </c>
      <c r="CC220" s="1489" t="s">
        <v>1790</v>
      </c>
      <c r="CD220" s="1489" t="s">
        <v>1790</v>
      </c>
      <c r="CE220" s="1489" t="s">
        <v>1790</v>
      </c>
      <c r="CF220" s="1489" t="s">
        <v>1790</v>
      </c>
      <c r="CG220" s="1489" t="s">
        <v>1790</v>
      </c>
      <c r="CH220" s="1489" t="s">
        <v>1790</v>
      </c>
      <c r="CI220" s="1489" t="s">
        <v>1790</v>
      </c>
      <c r="CJ220" s="1489" t="s">
        <v>1790</v>
      </c>
      <c r="CK220" s="1489" t="s">
        <v>1790</v>
      </c>
      <c r="CL220" s="1489" t="s">
        <v>1790</v>
      </c>
      <c r="CM220" s="1489" t="s">
        <v>1790</v>
      </c>
      <c r="CN220" s="1489" t="s">
        <v>1790</v>
      </c>
      <c r="CO220" s="1489" t="s">
        <v>1790</v>
      </c>
      <c r="CP220" s="1490" t="s">
        <v>1790</v>
      </c>
      <c r="CQ220" s="1488" t="s">
        <v>1790</v>
      </c>
      <c r="CR220" s="1488" t="s">
        <v>1790</v>
      </c>
      <c r="CS220" s="1488" t="s">
        <v>1790</v>
      </c>
      <c r="CT220" s="1488" t="s">
        <v>1790</v>
      </c>
      <c r="CU220" s="1488" t="s">
        <v>1790</v>
      </c>
      <c r="CV220" s="1488" t="s">
        <v>1790</v>
      </c>
      <c r="CW220" s="1488" t="s">
        <v>1790</v>
      </c>
      <c r="CX220" s="1488" t="s">
        <v>1790</v>
      </c>
      <c r="CY220" s="1488" t="s">
        <v>1790</v>
      </c>
      <c r="CZ220" s="1488" t="s">
        <v>1790</v>
      </c>
      <c r="DA220" s="1488" t="s">
        <v>1790</v>
      </c>
      <c r="DB220" s="1488" t="s">
        <v>1790</v>
      </c>
      <c r="DC220" s="1488" t="s">
        <v>1790</v>
      </c>
      <c r="DD220" s="1488" t="s">
        <v>1790</v>
      </c>
      <c r="DE220" s="1488" t="s">
        <v>1790</v>
      </c>
      <c r="DF220" s="1488" t="s">
        <v>1790</v>
      </c>
      <c r="DG220" s="1488" t="s">
        <v>1790</v>
      </c>
      <c r="DH220" s="1488" t="s">
        <v>1790</v>
      </c>
      <c r="DI220" s="1488" t="s">
        <v>1790</v>
      </c>
      <c r="DJ220" s="1488" t="s">
        <v>1790</v>
      </c>
      <c r="DK220" s="1488" t="s">
        <v>1790</v>
      </c>
      <c r="DL220" s="1488" t="s">
        <v>1790</v>
      </c>
      <c r="DM220" s="1488" t="s">
        <v>1790</v>
      </c>
      <c r="DN220" s="1488" t="s">
        <v>1790</v>
      </c>
      <c r="DO220" s="1488" t="s">
        <v>1790</v>
      </c>
      <c r="DP220" s="1488" t="s">
        <v>1790</v>
      </c>
      <c r="DQ220" s="1488" t="s">
        <v>1790</v>
      </c>
      <c r="DR220" s="1488" t="s">
        <v>1790</v>
      </c>
      <c r="DS220" s="1488" t="s">
        <v>1790</v>
      </c>
      <c r="DT220" s="1233" t="s">
        <v>1790</v>
      </c>
      <c r="DU220" s="1233" t="s">
        <v>1790</v>
      </c>
      <c r="DV220" s="1233" t="s">
        <v>1790</v>
      </c>
      <c r="DW220" s="1233" t="s">
        <v>1790</v>
      </c>
      <c r="DX220" s="1233" t="s">
        <v>1790</v>
      </c>
      <c r="DY220" s="1233" t="s">
        <v>1790</v>
      </c>
    </row>
    <row r="221" spans="2:129" ht="14.4" thickBot="1" x14ac:dyDescent="0.3">
      <c r="B221" s="1740"/>
      <c r="C221" s="1485" t="s">
        <v>1605</v>
      </c>
      <c r="D221" s="1425" t="s">
        <v>1700</v>
      </c>
      <c r="E221" s="1267" t="s">
        <v>814</v>
      </c>
      <c r="F221" s="1424" t="s">
        <v>1790</v>
      </c>
      <c r="G221" s="1424" t="s">
        <v>1790</v>
      </c>
      <c r="H221" s="1425" t="s">
        <v>84</v>
      </c>
      <c r="I221" s="1460" t="s">
        <v>1790</v>
      </c>
      <c r="J221" s="1461" t="s">
        <v>1790</v>
      </c>
      <c r="K221" s="1461" t="s">
        <v>1790</v>
      </c>
      <c r="L221" s="1461" t="s">
        <v>1790</v>
      </c>
      <c r="M221" s="1461" t="s">
        <v>1790</v>
      </c>
      <c r="N221" s="1489" t="s">
        <v>1790</v>
      </c>
      <c r="O221" s="1489" t="s">
        <v>1790</v>
      </c>
      <c r="P221" s="1489" t="s">
        <v>1790</v>
      </c>
      <c r="Q221" s="1489" t="s">
        <v>1790</v>
      </c>
      <c r="R221" s="1489" t="s">
        <v>1790</v>
      </c>
      <c r="S221" s="1489" t="s">
        <v>1790</v>
      </c>
      <c r="T221" s="1489" t="s">
        <v>1790</v>
      </c>
      <c r="U221" s="1489" t="s">
        <v>1790</v>
      </c>
      <c r="V221" s="1489" t="s">
        <v>1790</v>
      </c>
      <c r="W221" s="1489" t="s">
        <v>1790</v>
      </c>
      <c r="X221" s="1489" t="s">
        <v>1790</v>
      </c>
      <c r="Y221" s="1489" t="s">
        <v>1790</v>
      </c>
      <c r="Z221" s="1489" t="s">
        <v>1790</v>
      </c>
      <c r="AA221" s="1489" t="s">
        <v>1790</v>
      </c>
      <c r="AB221" s="1489" t="s">
        <v>1790</v>
      </c>
      <c r="AC221" s="1489" t="s">
        <v>1790</v>
      </c>
      <c r="AD221" s="1489" t="s">
        <v>1790</v>
      </c>
      <c r="AE221" s="1489" t="s">
        <v>1790</v>
      </c>
      <c r="AF221" s="1489" t="s">
        <v>1790</v>
      </c>
      <c r="AG221" s="1489" t="s">
        <v>1790</v>
      </c>
      <c r="AH221" s="1489" t="s">
        <v>1790</v>
      </c>
      <c r="AI221" s="1489" t="s">
        <v>1790</v>
      </c>
      <c r="AJ221" s="1489" t="s">
        <v>1790</v>
      </c>
      <c r="AK221" s="1489" t="s">
        <v>1790</v>
      </c>
      <c r="AL221" s="1489" t="s">
        <v>1790</v>
      </c>
      <c r="AM221" s="1489" t="s">
        <v>1790</v>
      </c>
      <c r="AN221" s="1489" t="s">
        <v>1790</v>
      </c>
      <c r="AO221" s="1489" t="s">
        <v>1790</v>
      </c>
      <c r="AP221" s="1489" t="s">
        <v>1790</v>
      </c>
      <c r="AQ221" s="1489" t="s">
        <v>1790</v>
      </c>
      <c r="AR221" s="1489" t="s">
        <v>1790</v>
      </c>
      <c r="AS221" s="1489" t="s">
        <v>1790</v>
      </c>
      <c r="AT221" s="1489" t="s">
        <v>1790</v>
      </c>
      <c r="AU221" s="1489" t="s">
        <v>1790</v>
      </c>
      <c r="AV221" s="1489" t="s">
        <v>1790</v>
      </c>
      <c r="AW221" s="1489" t="s">
        <v>1790</v>
      </c>
      <c r="AX221" s="1489" t="s">
        <v>1790</v>
      </c>
      <c r="AY221" s="1489" t="s">
        <v>1790</v>
      </c>
      <c r="AZ221" s="1489" t="s">
        <v>1790</v>
      </c>
      <c r="BA221" s="1489" t="s">
        <v>1790</v>
      </c>
      <c r="BB221" s="1489" t="s">
        <v>1790</v>
      </c>
      <c r="BC221" s="1489" t="s">
        <v>1790</v>
      </c>
      <c r="BD221" s="1489" t="s">
        <v>1790</v>
      </c>
      <c r="BE221" s="1489" t="s">
        <v>1790</v>
      </c>
      <c r="BF221" s="1489" t="s">
        <v>1790</v>
      </c>
      <c r="BG221" s="1489" t="s">
        <v>1790</v>
      </c>
      <c r="BH221" s="1489" t="s">
        <v>1790</v>
      </c>
      <c r="BI221" s="1489" t="s">
        <v>1790</v>
      </c>
      <c r="BJ221" s="1489" t="s">
        <v>1790</v>
      </c>
      <c r="BK221" s="1489" t="s">
        <v>1790</v>
      </c>
      <c r="BL221" s="1489" t="s">
        <v>1790</v>
      </c>
      <c r="BM221" s="1489" t="s">
        <v>1790</v>
      </c>
      <c r="BN221" s="1489" t="s">
        <v>1790</v>
      </c>
      <c r="BO221" s="1489" t="s">
        <v>1790</v>
      </c>
      <c r="BP221" s="1489" t="s">
        <v>1790</v>
      </c>
      <c r="BQ221" s="1489" t="s">
        <v>1790</v>
      </c>
      <c r="BR221" s="1489" t="s">
        <v>1790</v>
      </c>
      <c r="BS221" s="1489" t="s">
        <v>1790</v>
      </c>
      <c r="BT221" s="1489" t="s">
        <v>1790</v>
      </c>
      <c r="BU221" s="1489" t="s">
        <v>1790</v>
      </c>
      <c r="BV221" s="1489" t="s">
        <v>1790</v>
      </c>
      <c r="BW221" s="1489" t="s">
        <v>1790</v>
      </c>
      <c r="BX221" s="1489" t="s">
        <v>1790</v>
      </c>
      <c r="BY221" s="1489" t="s">
        <v>1790</v>
      </c>
      <c r="BZ221" s="1489" t="s">
        <v>1790</v>
      </c>
      <c r="CA221" s="1489" t="s">
        <v>1790</v>
      </c>
      <c r="CB221" s="1489" t="s">
        <v>1790</v>
      </c>
      <c r="CC221" s="1489" t="s">
        <v>1790</v>
      </c>
      <c r="CD221" s="1489" t="s">
        <v>1790</v>
      </c>
      <c r="CE221" s="1489" t="s">
        <v>1790</v>
      </c>
      <c r="CF221" s="1489" t="s">
        <v>1790</v>
      </c>
      <c r="CG221" s="1489" t="s">
        <v>1790</v>
      </c>
      <c r="CH221" s="1489" t="s">
        <v>1790</v>
      </c>
      <c r="CI221" s="1489" t="s">
        <v>1790</v>
      </c>
      <c r="CJ221" s="1489" t="s">
        <v>1790</v>
      </c>
      <c r="CK221" s="1489" t="s">
        <v>1790</v>
      </c>
      <c r="CL221" s="1489" t="s">
        <v>1790</v>
      </c>
      <c r="CM221" s="1489" t="s">
        <v>1790</v>
      </c>
      <c r="CN221" s="1489" t="s">
        <v>1790</v>
      </c>
      <c r="CO221" s="1489" t="s">
        <v>1790</v>
      </c>
      <c r="CP221" s="1490" t="s">
        <v>1790</v>
      </c>
      <c r="CQ221" s="1488" t="s">
        <v>1790</v>
      </c>
      <c r="CR221" s="1488" t="s">
        <v>1790</v>
      </c>
      <c r="CS221" s="1488" t="s">
        <v>1790</v>
      </c>
      <c r="CT221" s="1488" t="s">
        <v>1790</v>
      </c>
      <c r="CU221" s="1488" t="s">
        <v>1790</v>
      </c>
      <c r="CV221" s="1488" t="s">
        <v>1790</v>
      </c>
      <c r="CW221" s="1488" t="s">
        <v>1790</v>
      </c>
      <c r="CX221" s="1488" t="s">
        <v>1790</v>
      </c>
      <c r="CY221" s="1488" t="s">
        <v>1790</v>
      </c>
      <c r="CZ221" s="1488" t="s">
        <v>1790</v>
      </c>
      <c r="DA221" s="1488" t="s">
        <v>1790</v>
      </c>
      <c r="DB221" s="1488" t="s">
        <v>1790</v>
      </c>
      <c r="DC221" s="1488" t="s">
        <v>1790</v>
      </c>
      <c r="DD221" s="1488" t="s">
        <v>1790</v>
      </c>
      <c r="DE221" s="1488" t="s">
        <v>1790</v>
      </c>
      <c r="DF221" s="1488" t="s">
        <v>1790</v>
      </c>
      <c r="DG221" s="1488" t="s">
        <v>1790</v>
      </c>
      <c r="DH221" s="1488" t="s">
        <v>1790</v>
      </c>
      <c r="DI221" s="1488" t="s">
        <v>1790</v>
      </c>
      <c r="DJ221" s="1488" t="s">
        <v>1790</v>
      </c>
      <c r="DK221" s="1488" t="s">
        <v>1790</v>
      </c>
      <c r="DL221" s="1488" t="s">
        <v>1790</v>
      </c>
      <c r="DM221" s="1488" t="s">
        <v>1790</v>
      </c>
      <c r="DN221" s="1488" t="s">
        <v>1790</v>
      </c>
      <c r="DO221" s="1488" t="s">
        <v>1790</v>
      </c>
      <c r="DP221" s="1488" t="s">
        <v>1790</v>
      </c>
      <c r="DQ221" s="1488" t="s">
        <v>1790</v>
      </c>
      <c r="DR221" s="1488" t="s">
        <v>1790</v>
      </c>
      <c r="DS221" s="1488" t="s">
        <v>1790</v>
      </c>
      <c r="DT221" s="1233" t="s">
        <v>1790</v>
      </c>
      <c r="DU221" s="1233" t="s">
        <v>1790</v>
      </c>
      <c r="DV221" s="1233" t="s">
        <v>1790</v>
      </c>
      <c r="DW221" s="1233" t="s">
        <v>1790</v>
      </c>
      <c r="DX221" s="1233" t="s">
        <v>1790</v>
      </c>
      <c r="DY221" s="1233" t="s">
        <v>1790</v>
      </c>
    </row>
    <row r="222" spans="2:129" ht="14.4" thickBot="1" x14ac:dyDescent="0.3">
      <c r="B222" s="1740"/>
      <c r="C222" s="1485" t="s">
        <v>1605</v>
      </c>
      <c r="D222" s="1425" t="s">
        <v>1700</v>
      </c>
      <c r="E222" s="1267" t="s">
        <v>815</v>
      </c>
      <c r="F222" s="1424" t="s">
        <v>1790</v>
      </c>
      <c r="G222" s="1424" t="s">
        <v>1790</v>
      </c>
      <c r="H222" s="1425" t="s">
        <v>84</v>
      </c>
      <c r="I222" s="1724" t="str">
        <f>IF(SUM(I221:CU221)&lt;&gt;0,SUM(I221:CU221),"")</f>
        <v/>
      </c>
      <c r="J222" s="1725"/>
      <c r="K222" s="1725"/>
      <c r="L222" s="1725"/>
      <c r="M222" s="1726"/>
      <c r="N222" s="1489" t="s">
        <v>1790</v>
      </c>
      <c r="O222" s="1489" t="s">
        <v>1790</v>
      </c>
      <c r="P222" s="1489" t="s">
        <v>1790</v>
      </c>
      <c r="Q222" s="1489" t="s">
        <v>1790</v>
      </c>
      <c r="R222" s="1489" t="s">
        <v>1790</v>
      </c>
      <c r="S222" s="1489" t="s">
        <v>1790</v>
      </c>
      <c r="T222" s="1489" t="s">
        <v>1790</v>
      </c>
      <c r="U222" s="1489" t="s">
        <v>1790</v>
      </c>
      <c r="V222" s="1489" t="s">
        <v>1790</v>
      </c>
      <c r="W222" s="1489" t="s">
        <v>1790</v>
      </c>
      <c r="X222" s="1489" t="s">
        <v>1790</v>
      </c>
      <c r="Y222" s="1489" t="s">
        <v>1790</v>
      </c>
      <c r="Z222" s="1489" t="s">
        <v>1790</v>
      </c>
      <c r="AA222" s="1489" t="s">
        <v>1790</v>
      </c>
      <c r="AB222" s="1489" t="s">
        <v>1790</v>
      </c>
      <c r="AC222" s="1489" t="s">
        <v>1790</v>
      </c>
      <c r="AD222" s="1489" t="s">
        <v>1790</v>
      </c>
      <c r="AE222" s="1489" t="s">
        <v>1790</v>
      </c>
      <c r="AF222" s="1489" t="s">
        <v>1790</v>
      </c>
      <c r="AG222" s="1489" t="s">
        <v>1790</v>
      </c>
      <c r="AH222" s="1489" t="s">
        <v>1790</v>
      </c>
      <c r="AI222" s="1489" t="s">
        <v>1790</v>
      </c>
      <c r="AJ222" s="1489" t="s">
        <v>1790</v>
      </c>
      <c r="AK222" s="1489" t="s">
        <v>1790</v>
      </c>
      <c r="AL222" s="1489" t="s">
        <v>1790</v>
      </c>
      <c r="AM222" s="1489" t="s">
        <v>1790</v>
      </c>
      <c r="AN222" s="1489" t="s">
        <v>1790</v>
      </c>
      <c r="AO222" s="1489" t="s">
        <v>1790</v>
      </c>
      <c r="AP222" s="1489" t="s">
        <v>1790</v>
      </c>
      <c r="AQ222" s="1489" t="s">
        <v>1790</v>
      </c>
      <c r="AR222" s="1489" t="s">
        <v>1790</v>
      </c>
      <c r="AS222" s="1489" t="s">
        <v>1790</v>
      </c>
      <c r="AT222" s="1489" t="s">
        <v>1790</v>
      </c>
      <c r="AU222" s="1489" t="s">
        <v>1790</v>
      </c>
      <c r="AV222" s="1489" t="s">
        <v>1790</v>
      </c>
      <c r="AW222" s="1489" t="s">
        <v>1790</v>
      </c>
      <c r="AX222" s="1489" t="s">
        <v>1790</v>
      </c>
      <c r="AY222" s="1489" t="s">
        <v>1790</v>
      </c>
      <c r="AZ222" s="1489" t="s">
        <v>1790</v>
      </c>
      <c r="BA222" s="1489" t="s">
        <v>1790</v>
      </c>
      <c r="BB222" s="1489" t="s">
        <v>1790</v>
      </c>
      <c r="BC222" s="1489" t="s">
        <v>1790</v>
      </c>
      <c r="BD222" s="1489" t="s">
        <v>1790</v>
      </c>
      <c r="BE222" s="1489" t="s">
        <v>1790</v>
      </c>
      <c r="BF222" s="1489" t="s">
        <v>1790</v>
      </c>
      <c r="BG222" s="1489" t="s">
        <v>1790</v>
      </c>
      <c r="BH222" s="1489" t="s">
        <v>1790</v>
      </c>
      <c r="BI222" s="1489" t="s">
        <v>1790</v>
      </c>
      <c r="BJ222" s="1489" t="s">
        <v>1790</v>
      </c>
      <c r="BK222" s="1489" t="s">
        <v>1790</v>
      </c>
      <c r="BL222" s="1489" t="s">
        <v>1790</v>
      </c>
      <c r="BM222" s="1489" t="s">
        <v>1790</v>
      </c>
      <c r="BN222" s="1489" t="s">
        <v>1790</v>
      </c>
      <c r="BO222" s="1489" t="s">
        <v>1790</v>
      </c>
      <c r="BP222" s="1489" t="s">
        <v>1790</v>
      </c>
      <c r="BQ222" s="1489" t="s">
        <v>1790</v>
      </c>
      <c r="BR222" s="1489" t="s">
        <v>1790</v>
      </c>
      <c r="BS222" s="1489" t="s">
        <v>1790</v>
      </c>
      <c r="BT222" s="1489" t="s">
        <v>1790</v>
      </c>
      <c r="BU222" s="1489" t="s">
        <v>1790</v>
      </c>
      <c r="BV222" s="1489" t="s">
        <v>1790</v>
      </c>
      <c r="BW222" s="1489" t="s">
        <v>1790</v>
      </c>
      <c r="BX222" s="1489" t="s">
        <v>1790</v>
      </c>
      <c r="BY222" s="1489" t="s">
        <v>1790</v>
      </c>
      <c r="BZ222" s="1489" t="s">
        <v>1790</v>
      </c>
      <c r="CA222" s="1489" t="s">
        <v>1790</v>
      </c>
      <c r="CB222" s="1489" t="s">
        <v>1790</v>
      </c>
      <c r="CC222" s="1489" t="s">
        <v>1790</v>
      </c>
      <c r="CD222" s="1489" t="s">
        <v>1790</v>
      </c>
      <c r="CE222" s="1489" t="s">
        <v>1790</v>
      </c>
      <c r="CF222" s="1489" t="s">
        <v>1790</v>
      </c>
      <c r="CG222" s="1489" t="s">
        <v>1790</v>
      </c>
      <c r="CH222" s="1489" t="s">
        <v>1790</v>
      </c>
      <c r="CI222" s="1489" t="s">
        <v>1790</v>
      </c>
      <c r="CJ222" s="1489" t="s">
        <v>1790</v>
      </c>
      <c r="CK222" s="1489" t="s">
        <v>1790</v>
      </c>
      <c r="CL222" s="1489" t="s">
        <v>1790</v>
      </c>
      <c r="CM222" s="1489" t="s">
        <v>1790</v>
      </c>
      <c r="CN222" s="1489" t="s">
        <v>1790</v>
      </c>
      <c r="CO222" s="1489" t="s">
        <v>1790</v>
      </c>
      <c r="CP222" s="1490" t="s">
        <v>1790</v>
      </c>
      <c r="CQ222" s="1488" t="s">
        <v>1790</v>
      </c>
      <c r="CR222" s="1488" t="s">
        <v>1790</v>
      </c>
      <c r="CS222" s="1488" t="s">
        <v>1790</v>
      </c>
      <c r="CT222" s="1488" t="s">
        <v>1790</v>
      </c>
      <c r="CU222" s="1488" t="s">
        <v>1790</v>
      </c>
      <c r="CV222" s="1488" t="s">
        <v>1790</v>
      </c>
      <c r="CW222" s="1488" t="s">
        <v>1790</v>
      </c>
      <c r="CX222" s="1488" t="s">
        <v>1790</v>
      </c>
      <c r="CY222" s="1488" t="s">
        <v>1790</v>
      </c>
      <c r="CZ222" s="1488" t="s">
        <v>1790</v>
      </c>
      <c r="DA222" s="1488" t="s">
        <v>1790</v>
      </c>
      <c r="DB222" s="1488" t="s">
        <v>1790</v>
      </c>
      <c r="DC222" s="1488" t="s">
        <v>1790</v>
      </c>
      <c r="DD222" s="1488" t="s">
        <v>1790</v>
      </c>
      <c r="DE222" s="1488" t="s">
        <v>1790</v>
      </c>
      <c r="DF222" s="1488" t="s">
        <v>1790</v>
      </c>
      <c r="DG222" s="1488" t="s">
        <v>1790</v>
      </c>
      <c r="DH222" s="1488" t="s">
        <v>1790</v>
      </c>
      <c r="DI222" s="1488" t="s">
        <v>1790</v>
      </c>
      <c r="DJ222" s="1488" t="s">
        <v>1790</v>
      </c>
      <c r="DK222" s="1488" t="s">
        <v>1790</v>
      </c>
      <c r="DL222" s="1488" t="s">
        <v>1790</v>
      </c>
      <c r="DM222" s="1488" t="s">
        <v>1790</v>
      </c>
      <c r="DN222" s="1488" t="s">
        <v>1790</v>
      </c>
      <c r="DO222" s="1488" t="s">
        <v>1790</v>
      </c>
      <c r="DP222" s="1488" t="s">
        <v>1790</v>
      </c>
      <c r="DQ222" s="1488" t="s">
        <v>1790</v>
      </c>
      <c r="DR222" s="1488" t="s">
        <v>1790</v>
      </c>
      <c r="DS222" s="1488" t="s">
        <v>1790</v>
      </c>
      <c r="DT222" s="1233" t="s">
        <v>1790</v>
      </c>
      <c r="DU222" s="1233" t="s">
        <v>1790</v>
      </c>
      <c r="DV222" s="1233" t="s">
        <v>1790</v>
      </c>
      <c r="DW222" s="1233" t="s">
        <v>1790</v>
      </c>
      <c r="DX222" s="1233" t="s">
        <v>1790</v>
      </c>
      <c r="DY222" s="1233" t="s">
        <v>1790</v>
      </c>
    </row>
    <row r="223" spans="2:129" x14ac:dyDescent="0.25">
      <c r="B223" s="1740"/>
      <c r="C223" s="1485" t="s">
        <v>1606</v>
      </c>
      <c r="D223" s="1425" t="s">
        <v>1701</v>
      </c>
      <c r="E223" s="1267" t="s">
        <v>810</v>
      </c>
      <c r="F223" s="1424" t="s">
        <v>1790</v>
      </c>
      <c r="G223" s="1424" t="s">
        <v>1790</v>
      </c>
      <c r="H223" s="1425" t="s">
        <v>84</v>
      </c>
      <c r="I223" s="1460" t="s">
        <v>1790</v>
      </c>
      <c r="J223" s="1461" t="s">
        <v>1790</v>
      </c>
      <c r="K223" s="1461" t="s">
        <v>1790</v>
      </c>
      <c r="L223" s="1461" t="s">
        <v>1790</v>
      </c>
      <c r="M223" s="1461" t="s">
        <v>1790</v>
      </c>
      <c r="N223" s="1489" t="s">
        <v>1790</v>
      </c>
      <c r="O223" s="1489" t="s">
        <v>1790</v>
      </c>
      <c r="P223" s="1489" t="s">
        <v>1790</v>
      </c>
      <c r="Q223" s="1489" t="s">
        <v>1790</v>
      </c>
      <c r="R223" s="1489" t="s">
        <v>1790</v>
      </c>
      <c r="S223" s="1489" t="s">
        <v>1790</v>
      </c>
      <c r="T223" s="1489" t="s">
        <v>1790</v>
      </c>
      <c r="U223" s="1489" t="s">
        <v>1790</v>
      </c>
      <c r="V223" s="1489" t="s">
        <v>1790</v>
      </c>
      <c r="W223" s="1489" t="s">
        <v>1790</v>
      </c>
      <c r="X223" s="1489" t="s">
        <v>1790</v>
      </c>
      <c r="Y223" s="1489" t="s">
        <v>1790</v>
      </c>
      <c r="Z223" s="1489" t="s">
        <v>1790</v>
      </c>
      <c r="AA223" s="1489" t="s">
        <v>1790</v>
      </c>
      <c r="AB223" s="1489" t="s">
        <v>1790</v>
      </c>
      <c r="AC223" s="1489" t="s">
        <v>1790</v>
      </c>
      <c r="AD223" s="1489" t="s">
        <v>1790</v>
      </c>
      <c r="AE223" s="1489" t="s">
        <v>1790</v>
      </c>
      <c r="AF223" s="1489" t="s">
        <v>1790</v>
      </c>
      <c r="AG223" s="1489" t="s">
        <v>1790</v>
      </c>
      <c r="AH223" s="1489" t="s">
        <v>1790</v>
      </c>
      <c r="AI223" s="1489" t="s">
        <v>1790</v>
      </c>
      <c r="AJ223" s="1489" t="s">
        <v>1790</v>
      </c>
      <c r="AK223" s="1489" t="s">
        <v>1790</v>
      </c>
      <c r="AL223" s="1489" t="s">
        <v>1790</v>
      </c>
      <c r="AM223" s="1489" t="s">
        <v>1790</v>
      </c>
      <c r="AN223" s="1489" t="s">
        <v>1790</v>
      </c>
      <c r="AO223" s="1489" t="s">
        <v>1790</v>
      </c>
      <c r="AP223" s="1489" t="s">
        <v>1790</v>
      </c>
      <c r="AQ223" s="1489" t="s">
        <v>1790</v>
      </c>
      <c r="AR223" s="1489" t="s">
        <v>1790</v>
      </c>
      <c r="AS223" s="1489" t="s">
        <v>1790</v>
      </c>
      <c r="AT223" s="1489" t="s">
        <v>1790</v>
      </c>
      <c r="AU223" s="1489" t="s">
        <v>1790</v>
      </c>
      <c r="AV223" s="1489" t="s">
        <v>1790</v>
      </c>
      <c r="AW223" s="1489" t="s">
        <v>1790</v>
      </c>
      <c r="AX223" s="1489" t="s">
        <v>1790</v>
      </c>
      <c r="AY223" s="1489" t="s">
        <v>1790</v>
      </c>
      <c r="AZ223" s="1489" t="s">
        <v>1790</v>
      </c>
      <c r="BA223" s="1489" t="s">
        <v>1790</v>
      </c>
      <c r="BB223" s="1489" t="s">
        <v>1790</v>
      </c>
      <c r="BC223" s="1489" t="s">
        <v>1790</v>
      </c>
      <c r="BD223" s="1489" t="s">
        <v>1790</v>
      </c>
      <c r="BE223" s="1489" t="s">
        <v>1790</v>
      </c>
      <c r="BF223" s="1489" t="s">
        <v>1790</v>
      </c>
      <c r="BG223" s="1489" t="s">
        <v>1790</v>
      </c>
      <c r="BH223" s="1489" t="s">
        <v>1790</v>
      </c>
      <c r="BI223" s="1489" t="s">
        <v>1790</v>
      </c>
      <c r="BJ223" s="1489" t="s">
        <v>1790</v>
      </c>
      <c r="BK223" s="1489" t="s">
        <v>1790</v>
      </c>
      <c r="BL223" s="1489" t="s">
        <v>1790</v>
      </c>
      <c r="BM223" s="1489" t="s">
        <v>1790</v>
      </c>
      <c r="BN223" s="1489" t="s">
        <v>1790</v>
      </c>
      <c r="BO223" s="1489" t="s">
        <v>1790</v>
      </c>
      <c r="BP223" s="1489" t="s">
        <v>1790</v>
      </c>
      <c r="BQ223" s="1489" t="s">
        <v>1790</v>
      </c>
      <c r="BR223" s="1489" t="s">
        <v>1790</v>
      </c>
      <c r="BS223" s="1489" t="s">
        <v>1790</v>
      </c>
      <c r="BT223" s="1489" t="s">
        <v>1790</v>
      </c>
      <c r="BU223" s="1489" t="s">
        <v>1790</v>
      </c>
      <c r="BV223" s="1489" t="s">
        <v>1790</v>
      </c>
      <c r="BW223" s="1489" t="s">
        <v>1790</v>
      </c>
      <c r="BX223" s="1489" t="s">
        <v>1790</v>
      </c>
      <c r="BY223" s="1489" t="s">
        <v>1790</v>
      </c>
      <c r="BZ223" s="1489" t="s">
        <v>1790</v>
      </c>
      <c r="CA223" s="1489" t="s">
        <v>1790</v>
      </c>
      <c r="CB223" s="1489" t="s">
        <v>1790</v>
      </c>
      <c r="CC223" s="1489" t="s">
        <v>1790</v>
      </c>
      <c r="CD223" s="1489" t="s">
        <v>1790</v>
      </c>
      <c r="CE223" s="1489" t="s">
        <v>1790</v>
      </c>
      <c r="CF223" s="1489" t="s">
        <v>1790</v>
      </c>
      <c r="CG223" s="1489" t="s">
        <v>1790</v>
      </c>
      <c r="CH223" s="1489" t="s">
        <v>1790</v>
      </c>
      <c r="CI223" s="1489" t="s">
        <v>1790</v>
      </c>
      <c r="CJ223" s="1489" t="s">
        <v>1790</v>
      </c>
      <c r="CK223" s="1489" t="s">
        <v>1790</v>
      </c>
      <c r="CL223" s="1489" t="s">
        <v>1790</v>
      </c>
      <c r="CM223" s="1489" t="s">
        <v>1790</v>
      </c>
      <c r="CN223" s="1489" t="s">
        <v>1790</v>
      </c>
      <c r="CO223" s="1489" t="s">
        <v>1790</v>
      </c>
      <c r="CP223" s="1490" t="s">
        <v>1790</v>
      </c>
      <c r="CQ223" s="1488" t="s">
        <v>1790</v>
      </c>
      <c r="CR223" s="1488" t="s">
        <v>1790</v>
      </c>
      <c r="CS223" s="1488" t="s">
        <v>1790</v>
      </c>
      <c r="CT223" s="1488" t="s">
        <v>1790</v>
      </c>
      <c r="CU223" s="1488" t="s">
        <v>1790</v>
      </c>
      <c r="CV223" s="1488" t="s">
        <v>1790</v>
      </c>
      <c r="CW223" s="1488" t="s">
        <v>1790</v>
      </c>
      <c r="CX223" s="1488" t="s">
        <v>1790</v>
      </c>
      <c r="CY223" s="1488" t="s">
        <v>1790</v>
      </c>
      <c r="CZ223" s="1488" t="s">
        <v>1790</v>
      </c>
      <c r="DA223" s="1488" t="s">
        <v>1790</v>
      </c>
      <c r="DB223" s="1488" t="s">
        <v>1790</v>
      </c>
      <c r="DC223" s="1488" t="s">
        <v>1790</v>
      </c>
      <c r="DD223" s="1488" t="s">
        <v>1790</v>
      </c>
      <c r="DE223" s="1488" t="s">
        <v>1790</v>
      </c>
      <c r="DF223" s="1488" t="s">
        <v>1790</v>
      </c>
      <c r="DG223" s="1488" t="s">
        <v>1790</v>
      </c>
      <c r="DH223" s="1488" t="s">
        <v>1790</v>
      </c>
      <c r="DI223" s="1488" t="s">
        <v>1790</v>
      </c>
      <c r="DJ223" s="1488" t="s">
        <v>1790</v>
      </c>
      <c r="DK223" s="1488" t="s">
        <v>1790</v>
      </c>
      <c r="DL223" s="1488" t="s">
        <v>1790</v>
      </c>
      <c r="DM223" s="1488" t="s">
        <v>1790</v>
      </c>
      <c r="DN223" s="1488" t="s">
        <v>1790</v>
      </c>
      <c r="DO223" s="1488" t="s">
        <v>1790</v>
      </c>
      <c r="DP223" s="1488" t="s">
        <v>1790</v>
      </c>
      <c r="DQ223" s="1488" t="s">
        <v>1790</v>
      </c>
      <c r="DR223" s="1488" t="s">
        <v>1790</v>
      </c>
      <c r="DS223" s="1488" t="s">
        <v>1790</v>
      </c>
      <c r="DT223" s="1233" t="s">
        <v>1790</v>
      </c>
      <c r="DU223" s="1233" t="s">
        <v>1790</v>
      </c>
      <c r="DV223" s="1233" t="s">
        <v>1790</v>
      </c>
      <c r="DW223" s="1233" t="s">
        <v>1790</v>
      </c>
      <c r="DX223" s="1233" t="s">
        <v>1790</v>
      </c>
      <c r="DY223" s="1233" t="s">
        <v>1790</v>
      </c>
    </row>
    <row r="224" spans="2:129" x14ac:dyDescent="0.25">
      <c r="B224" s="1740"/>
      <c r="C224" s="1485" t="s">
        <v>1606</v>
      </c>
      <c r="D224" s="1425" t="s">
        <v>1701</v>
      </c>
      <c r="E224" s="1267" t="s">
        <v>807</v>
      </c>
      <c r="F224" s="1424" t="s">
        <v>1790</v>
      </c>
      <c r="G224" s="1424" t="s">
        <v>1790</v>
      </c>
      <c r="H224" s="1425" t="s">
        <v>84</v>
      </c>
      <c r="I224" s="1460" t="s">
        <v>1790</v>
      </c>
      <c r="J224" s="1461" t="s">
        <v>1790</v>
      </c>
      <c r="K224" s="1461" t="s">
        <v>1790</v>
      </c>
      <c r="L224" s="1461" t="s">
        <v>1790</v>
      </c>
      <c r="M224" s="1461" t="s">
        <v>1790</v>
      </c>
      <c r="N224" s="1489" t="s">
        <v>1790</v>
      </c>
      <c r="O224" s="1489" t="s">
        <v>1790</v>
      </c>
      <c r="P224" s="1489" t="s">
        <v>1790</v>
      </c>
      <c r="Q224" s="1489" t="s">
        <v>1790</v>
      </c>
      <c r="R224" s="1489" t="s">
        <v>1790</v>
      </c>
      <c r="S224" s="1489" t="s">
        <v>1790</v>
      </c>
      <c r="T224" s="1489" t="s">
        <v>1790</v>
      </c>
      <c r="U224" s="1489" t="s">
        <v>1790</v>
      </c>
      <c r="V224" s="1489" t="s">
        <v>1790</v>
      </c>
      <c r="W224" s="1489" t="s">
        <v>1790</v>
      </c>
      <c r="X224" s="1489" t="s">
        <v>1790</v>
      </c>
      <c r="Y224" s="1489" t="s">
        <v>1790</v>
      </c>
      <c r="Z224" s="1489" t="s">
        <v>1790</v>
      </c>
      <c r="AA224" s="1489" t="s">
        <v>1790</v>
      </c>
      <c r="AB224" s="1489" t="s">
        <v>1790</v>
      </c>
      <c r="AC224" s="1489" t="s">
        <v>1790</v>
      </c>
      <c r="AD224" s="1489" t="s">
        <v>1790</v>
      </c>
      <c r="AE224" s="1489" t="s">
        <v>1790</v>
      </c>
      <c r="AF224" s="1489" t="s">
        <v>1790</v>
      </c>
      <c r="AG224" s="1489" t="s">
        <v>1790</v>
      </c>
      <c r="AH224" s="1489" t="s">
        <v>1790</v>
      </c>
      <c r="AI224" s="1489" t="s">
        <v>1790</v>
      </c>
      <c r="AJ224" s="1489" t="s">
        <v>1790</v>
      </c>
      <c r="AK224" s="1489" t="s">
        <v>1790</v>
      </c>
      <c r="AL224" s="1489" t="s">
        <v>1790</v>
      </c>
      <c r="AM224" s="1489" t="s">
        <v>1790</v>
      </c>
      <c r="AN224" s="1489" t="s">
        <v>1790</v>
      </c>
      <c r="AO224" s="1489" t="s">
        <v>1790</v>
      </c>
      <c r="AP224" s="1489" t="s">
        <v>1790</v>
      </c>
      <c r="AQ224" s="1489" t="s">
        <v>1790</v>
      </c>
      <c r="AR224" s="1489" t="s">
        <v>1790</v>
      </c>
      <c r="AS224" s="1489" t="s">
        <v>1790</v>
      </c>
      <c r="AT224" s="1489" t="s">
        <v>1790</v>
      </c>
      <c r="AU224" s="1489" t="s">
        <v>1790</v>
      </c>
      <c r="AV224" s="1489" t="s">
        <v>1790</v>
      </c>
      <c r="AW224" s="1489" t="s">
        <v>1790</v>
      </c>
      <c r="AX224" s="1489" t="s">
        <v>1790</v>
      </c>
      <c r="AY224" s="1489" t="s">
        <v>1790</v>
      </c>
      <c r="AZ224" s="1489" t="s">
        <v>1790</v>
      </c>
      <c r="BA224" s="1489" t="s">
        <v>1790</v>
      </c>
      <c r="BB224" s="1489" t="s">
        <v>1790</v>
      </c>
      <c r="BC224" s="1489" t="s">
        <v>1790</v>
      </c>
      <c r="BD224" s="1489" t="s">
        <v>1790</v>
      </c>
      <c r="BE224" s="1489" t="s">
        <v>1790</v>
      </c>
      <c r="BF224" s="1489" t="s">
        <v>1790</v>
      </c>
      <c r="BG224" s="1489" t="s">
        <v>1790</v>
      </c>
      <c r="BH224" s="1489" t="s">
        <v>1790</v>
      </c>
      <c r="BI224" s="1489" t="s">
        <v>1790</v>
      </c>
      <c r="BJ224" s="1489" t="s">
        <v>1790</v>
      </c>
      <c r="BK224" s="1489" t="s">
        <v>1790</v>
      </c>
      <c r="BL224" s="1489" t="s">
        <v>1790</v>
      </c>
      <c r="BM224" s="1489" t="s">
        <v>1790</v>
      </c>
      <c r="BN224" s="1489" t="s">
        <v>1790</v>
      </c>
      <c r="BO224" s="1489" t="s">
        <v>1790</v>
      </c>
      <c r="BP224" s="1489" t="s">
        <v>1790</v>
      </c>
      <c r="BQ224" s="1489" t="s">
        <v>1790</v>
      </c>
      <c r="BR224" s="1489" t="s">
        <v>1790</v>
      </c>
      <c r="BS224" s="1489" t="s">
        <v>1790</v>
      </c>
      <c r="BT224" s="1489" t="s">
        <v>1790</v>
      </c>
      <c r="BU224" s="1489" t="s">
        <v>1790</v>
      </c>
      <c r="BV224" s="1489" t="s">
        <v>1790</v>
      </c>
      <c r="BW224" s="1489" t="s">
        <v>1790</v>
      </c>
      <c r="BX224" s="1489" t="s">
        <v>1790</v>
      </c>
      <c r="BY224" s="1489" t="s">
        <v>1790</v>
      </c>
      <c r="BZ224" s="1489" t="s">
        <v>1790</v>
      </c>
      <c r="CA224" s="1489" t="s">
        <v>1790</v>
      </c>
      <c r="CB224" s="1489" t="s">
        <v>1790</v>
      </c>
      <c r="CC224" s="1489" t="s">
        <v>1790</v>
      </c>
      <c r="CD224" s="1489" t="s">
        <v>1790</v>
      </c>
      <c r="CE224" s="1489" t="s">
        <v>1790</v>
      </c>
      <c r="CF224" s="1489" t="s">
        <v>1790</v>
      </c>
      <c r="CG224" s="1489" t="s">
        <v>1790</v>
      </c>
      <c r="CH224" s="1489" t="s">
        <v>1790</v>
      </c>
      <c r="CI224" s="1489" t="s">
        <v>1790</v>
      </c>
      <c r="CJ224" s="1489" t="s">
        <v>1790</v>
      </c>
      <c r="CK224" s="1489" t="s">
        <v>1790</v>
      </c>
      <c r="CL224" s="1489" t="s">
        <v>1790</v>
      </c>
      <c r="CM224" s="1489" t="s">
        <v>1790</v>
      </c>
      <c r="CN224" s="1489" t="s">
        <v>1790</v>
      </c>
      <c r="CO224" s="1489" t="s">
        <v>1790</v>
      </c>
      <c r="CP224" s="1490" t="s">
        <v>1790</v>
      </c>
      <c r="CQ224" s="1488" t="s">
        <v>1790</v>
      </c>
      <c r="CR224" s="1488" t="s">
        <v>1790</v>
      </c>
      <c r="CS224" s="1488" t="s">
        <v>1790</v>
      </c>
      <c r="CT224" s="1488" t="s">
        <v>1790</v>
      </c>
      <c r="CU224" s="1488" t="s">
        <v>1790</v>
      </c>
      <c r="CV224" s="1488" t="s">
        <v>1790</v>
      </c>
      <c r="CW224" s="1488" t="s">
        <v>1790</v>
      </c>
      <c r="CX224" s="1488" t="s">
        <v>1790</v>
      </c>
      <c r="CY224" s="1488" t="s">
        <v>1790</v>
      </c>
      <c r="CZ224" s="1488" t="s">
        <v>1790</v>
      </c>
      <c r="DA224" s="1488" t="s">
        <v>1790</v>
      </c>
      <c r="DB224" s="1488" t="s">
        <v>1790</v>
      </c>
      <c r="DC224" s="1488" t="s">
        <v>1790</v>
      </c>
      <c r="DD224" s="1488" t="s">
        <v>1790</v>
      </c>
      <c r="DE224" s="1488" t="s">
        <v>1790</v>
      </c>
      <c r="DF224" s="1488" t="s">
        <v>1790</v>
      </c>
      <c r="DG224" s="1488" t="s">
        <v>1790</v>
      </c>
      <c r="DH224" s="1488" t="s">
        <v>1790</v>
      </c>
      <c r="DI224" s="1488" t="s">
        <v>1790</v>
      </c>
      <c r="DJ224" s="1488" t="s">
        <v>1790</v>
      </c>
      <c r="DK224" s="1488" t="s">
        <v>1790</v>
      </c>
      <c r="DL224" s="1488" t="s">
        <v>1790</v>
      </c>
      <c r="DM224" s="1488" t="s">
        <v>1790</v>
      </c>
      <c r="DN224" s="1488" t="s">
        <v>1790</v>
      </c>
      <c r="DO224" s="1488" t="s">
        <v>1790</v>
      </c>
      <c r="DP224" s="1488" t="s">
        <v>1790</v>
      </c>
      <c r="DQ224" s="1488" t="s">
        <v>1790</v>
      </c>
      <c r="DR224" s="1488" t="s">
        <v>1790</v>
      </c>
      <c r="DS224" s="1488" t="s">
        <v>1790</v>
      </c>
      <c r="DT224" s="1233" t="s">
        <v>1790</v>
      </c>
      <c r="DU224" s="1233" t="s">
        <v>1790</v>
      </c>
      <c r="DV224" s="1233" t="s">
        <v>1790</v>
      </c>
      <c r="DW224" s="1233" t="s">
        <v>1790</v>
      </c>
      <c r="DX224" s="1233" t="s">
        <v>1790</v>
      </c>
      <c r="DY224" s="1233" t="s">
        <v>1790</v>
      </c>
    </row>
    <row r="225" spans="2:129" x14ac:dyDescent="0.25">
      <c r="B225" s="1740"/>
      <c r="C225" s="1485" t="s">
        <v>1606</v>
      </c>
      <c r="D225" s="1425" t="s">
        <v>1701</v>
      </c>
      <c r="E225" s="1267" t="s">
        <v>808</v>
      </c>
      <c r="F225" s="1424" t="s">
        <v>1790</v>
      </c>
      <c r="G225" s="1424" t="s">
        <v>1790</v>
      </c>
      <c r="H225" s="1425" t="s">
        <v>84</v>
      </c>
      <c r="I225" s="1460" t="s">
        <v>1790</v>
      </c>
      <c r="J225" s="1461" t="s">
        <v>1790</v>
      </c>
      <c r="K225" s="1461" t="s">
        <v>1790</v>
      </c>
      <c r="L225" s="1461" t="s">
        <v>1790</v>
      </c>
      <c r="M225" s="1461" t="s">
        <v>1790</v>
      </c>
      <c r="N225" s="1489" t="s">
        <v>1790</v>
      </c>
      <c r="O225" s="1489" t="s">
        <v>1790</v>
      </c>
      <c r="P225" s="1489" t="s">
        <v>1790</v>
      </c>
      <c r="Q225" s="1489" t="s">
        <v>1790</v>
      </c>
      <c r="R225" s="1489" t="s">
        <v>1790</v>
      </c>
      <c r="S225" s="1489" t="s">
        <v>1790</v>
      </c>
      <c r="T225" s="1489" t="s">
        <v>1790</v>
      </c>
      <c r="U225" s="1489" t="s">
        <v>1790</v>
      </c>
      <c r="V225" s="1489" t="s">
        <v>1790</v>
      </c>
      <c r="W225" s="1489" t="s">
        <v>1790</v>
      </c>
      <c r="X225" s="1489" t="s">
        <v>1790</v>
      </c>
      <c r="Y225" s="1489" t="s">
        <v>1790</v>
      </c>
      <c r="Z225" s="1489" t="s">
        <v>1790</v>
      </c>
      <c r="AA225" s="1489" t="s">
        <v>1790</v>
      </c>
      <c r="AB225" s="1489" t="s">
        <v>1790</v>
      </c>
      <c r="AC225" s="1489" t="s">
        <v>1790</v>
      </c>
      <c r="AD225" s="1489" t="s">
        <v>1790</v>
      </c>
      <c r="AE225" s="1489" t="s">
        <v>1790</v>
      </c>
      <c r="AF225" s="1489" t="s">
        <v>1790</v>
      </c>
      <c r="AG225" s="1489" t="s">
        <v>1790</v>
      </c>
      <c r="AH225" s="1489" t="s">
        <v>1790</v>
      </c>
      <c r="AI225" s="1489" t="s">
        <v>1790</v>
      </c>
      <c r="AJ225" s="1489" t="s">
        <v>1790</v>
      </c>
      <c r="AK225" s="1489" t="s">
        <v>1790</v>
      </c>
      <c r="AL225" s="1489" t="s">
        <v>1790</v>
      </c>
      <c r="AM225" s="1489" t="s">
        <v>1790</v>
      </c>
      <c r="AN225" s="1489" t="s">
        <v>1790</v>
      </c>
      <c r="AO225" s="1489" t="s">
        <v>1790</v>
      </c>
      <c r="AP225" s="1489" t="s">
        <v>1790</v>
      </c>
      <c r="AQ225" s="1489" t="s">
        <v>1790</v>
      </c>
      <c r="AR225" s="1489" t="s">
        <v>1790</v>
      </c>
      <c r="AS225" s="1489" t="s">
        <v>1790</v>
      </c>
      <c r="AT225" s="1489" t="s">
        <v>1790</v>
      </c>
      <c r="AU225" s="1489" t="s">
        <v>1790</v>
      </c>
      <c r="AV225" s="1489" t="s">
        <v>1790</v>
      </c>
      <c r="AW225" s="1489" t="s">
        <v>1790</v>
      </c>
      <c r="AX225" s="1489" t="s">
        <v>1790</v>
      </c>
      <c r="AY225" s="1489" t="s">
        <v>1790</v>
      </c>
      <c r="AZ225" s="1489" t="s">
        <v>1790</v>
      </c>
      <c r="BA225" s="1489" t="s">
        <v>1790</v>
      </c>
      <c r="BB225" s="1489" t="s">
        <v>1790</v>
      </c>
      <c r="BC225" s="1489" t="s">
        <v>1790</v>
      </c>
      <c r="BD225" s="1489" t="s">
        <v>1790</v>
      </c>
      <c r="BE225" s="1489" t="s">
        <v>1790</v>
      </c>
      <c r="BF225" s="1489" t="s">
        <v>1790</v>
      </c>
      <c r="BG225" s="1489" t="s">
        <v>1790</v>
      </c>
      <c r="BH225" s="1489" t="s">
        <v>1790</v>
      </c>
      <c r="BI225" s="1489" t="s">
        <v>1790</v>
      </c>
      <c r="BJ225" s="1489" t="s">
        <v>1790</v>
      </c>
      <c r="BK225" s="1489" t="s">
        <v>1790</v>
      </c>
      <c r="BL225" s="1489" t="s">
        <v>1790</v>
      </c>
      <c r="BM225" s="1489" t="s">
        <v>1790</v>
      </c>
      <c r="BN225" s="1489" t="s">
        <v>1790</v>
      </c>
      <c r="BO225" s="1489" t="s">
        <v>1790</v>
      </c>
      <c r="BP225" s="1489" t="s">
        <v>1790</v>
      </c>
      <c r="BQ225" s="1489" t="s">
        <v>1790</v>
      </c>
      <c r="BR225" s="1489" t="s">
        <v>1790</v>
      </c>
      <c r="BS225" s="1489" t="s">
        <v>1790</v>
      </c>
      <c r="BT225" s="1489" t="s">
        <v>1790</v>
      </c>
      <c r="BU225" s="1489" t="s">
        <v>1790</v>
      </c>
      <c r="BV225" s="1489" t="s">
        <v>1790</v>
      </c>
      <c r="BW225" s="1489" t="s">
        <v>1790</v>
      </c>
      <c r="BX225" s="1489" t="s">
        <v>1790</v>
      </c>
      <c r="BY225" s="1489" t="s">
        <v>1790</v>
      </c>
      <c r="BZ225" s="1489" t="s">
        <v>1790</v>
      </c>
      <c r="CA225" s="1489" t="s">
        <v>1790</v>
      </c>
      <c r="CB225" s="1489" t="s">
        <v>1790</v>
      </c>
      <c r="CC225" s="1489" t="s">
        <v>1790</v>
      </c>
      <c r="CD225" s="1489" t="s">
        <v>1790</v>
      </c>
      <c r="CE225" s="1489" t="s">
        <v>1790</v>
      </c>
      <c r="CF225" s="1489" t="s">
        <v>1790</v>
      </c>
      <c r="CG225" s="1489" t="s">
        <v>1790</v>
      </c>
      <c r="CH225" s="1489" t="s">
        <v>1790</v>
      </c>
      <c r="CI225" s="1489" t="s">
        <v>1790</v>
      </c>
      <c r="CJ225" s="1489" t="s">
        <v>1790</v>
      </c>
      <c r="CK225" s="1489" t="s">
        <v>1790</v>
      </c>
      <c r="CL225" s="1489" t="s">
        <v>1790</v>
      </c>
      <c r="CM225" s="1489" t="s">
        <v>1790</v>
      </c>
      <c r="CN225" s="1489" t="s">
        <v>1790</v>
      </c>
      <c r="CO225" s="1489" t="s">
        <v>1790</v>
      </c>
      <c r="CP225" s="1490" t="s">
        <v>1790</v>
      </c>
      <c r="CQ225" s="1488" t="s">
        <v>1790</v>
      </c>
      <c r="CR225" s="1488" t="s">
        <v>1790</v>
      </c>
      <c r="CS225" s="1488" t="s">
        <v>1790</v>
      </c>
      <c r="CT225" s="1488" t="s">
        <v>1790</v>
      </c>
      <c r="CU225" s="1488" t="s">
        <v>1790</v>
      </c>
      <c r="CV225" s="1488" t="s">
        <v>1790</v>
      </c>
      <c r="CW225" s="1488" t="s">
        <v>1790</v>
      </c>
      <c r="CX225" s="1488" t="s">
        <v>1790</v>
      </c>
      <c r="CY225" s="1488" t="s">
        <v>1790</v>
      </c>
      <c r="CZ225" s="1488" t="s">
        <v>1790</v>
      </c>
      <c r="DA225" s="1488" t="s">
        <v>1790</v>
      </c>
      <c r="DB225" s="1488" t="s">
        <v>1790</v>
      </c>
      <c r="DC225" s="1488" t="s">
        <v>1790</v>
      </c>
      <c r="DD225" s="1488" t="s">
        <v>1790</v>
      </c>
      <c r="DE225" s="1488" t="s">
        <v>1790</v>
      </c>
      <c r="DF225" s="1488" t="s">
        <v>1790</v>
      </c>
      <c r="DG225" s="1488" t="s">
        <v>1790</v>
      </c>
      <c r="DH225" s="1488" t="s">
        <v>1790</v>
      </c>
      <c r="DI225" s="1488" t="s">
        <v>1790</v>
      </c>
      <c r="DJ225" s="1488" t="s">
        <v>1790</v>
      </c>
      <c r="DK225" s="1488" t="s">
        <v>1790</v>
      </c>
      <c r="DL225" s="1488" t="s">
        <v>1790</v>
      </c>
      <c r="DM225" s="1488" t="s">
        <v>1790</v>
      </c>
      <c r="DN225" s="1488" t="s">
        <v>1790</v>
      </c>
      <c r="DO225" s="1488" t="s">
        <v>1790</v>
      </c>
      <c r="DP225" s="1488" t="s">
        <v>1790</v>
      </c>
      <c r="DQ225" s="1488" t="s">
        <v>1790</v>
      </c>
      <c r="DR225" s="1488" t="s">
        <v>1790</v>
      </c>
      <c r="DS225" s="1488" t="s">
        <v>1790</v>
      </c>
      <c r="DT225" s="1233" t="s">
        <v>1790</v>
      </c>
      <c r="DU225" s="1233" t="s">
        <v>1790</v>
      </c>
      <c r="DV225" s="1233" t="s">
        <v>1790</v>
      </c>
      <c r="DW225" s="1233" t="s">
        <v>1790</v>
      </c>
      <c r="DX225" s="1233" t="s">
        <v>1790</v>
      </c>
      <c r="DY225" s="1233" t="s">
        <v>1790</v>
      </c>
    </row>
    <row r="226" spans="2:129" x14ac:dyDescent="0.25">
      <c r="B226" s="1740"/>
      <c r="C226" s="1485" t="s">
        <v>1606</v>
      </c>
      <c r="D226" s="1425" t="s">
        <v>1701</v>
      </c>
      <c r="E226" s="1267" t="s">
        <v>826</v>
      </c>
      <c r="F226" s="1424" t="s">
        <v>1790</v>
      </c>
      <c r="G226" s="1424" t="s">
        <v>1790</v>
      </c>
      <c r="H226" s="1425" t="s">
        <v>84</v>
      </c>
      <c r="I226" s="1460" t="s">
        <v>1790</v>
      </c>
      <c r="J226" s="1461" t="s">
        <v>1790</v>
      </c>
      <c r="K226" s="1461" t="s">
        <v>1790</v>
      </c>
      <c r="L226" s="1461" t="s">
        <v>1790</v>
      </c>
      <c r="M226" s="1461" t="s">
        <v>1790</v>
      </c>
      <c r="N226" s="1489" t="s">
        <v>1790</v>
      </c>
      <c r="O226" s="1489">
        <v>3.5000000000000003E-2</v>
      </c>
      <c r="P226" s="1489">
        <v>3.5000000000000003E-2</v>
      </c>
      <c r="Q226" s="1489">
        <v>3.5000000000000003E-2</v>
      </c>
      <c r="R226" s="1489">
        <v>3.5000000000000003E-2</v>
      </c>
      <c r="S226" s="1489">
        <v>3.5000000000000003E-2</v>
      </c>
      <c r="T226" s="1489">
        <v>3.5000000000000003E-2</v>
      </c>
      <c r="U226" s="1489">
        <v>3.5000000000000003E-2</v>
      </c>
      <c r="V226" s="1489">
        <v>3.5000000000000003E-2</v>
      </c>
      <c r="W226" s="1489">
        <v>3.5000000000000003E-2</v>
      </c>
      <c r="X226" s="1489">
        <v>3.5000000000000003E-2</v>
      </c>
      <c r="Y226" s="1489">
        <v>3.5000000000000003E-2</v>
      </c>
      <c r="Z226" s="1489">
        <v>3.5000000000000003E-2</v>
      </c>
      <c r="AA226" s="1489">
        <v>3.5000000000000003E-2</v>
      </c>
      <c r="AB226" s="1489">
        <v>3.5000000000000003E-2</v>
      </c>
      <c r="AC226" s="1489">
        <v>3.5000000000000003E-2</v>
      </c>
      <c r="AD226" s="1489">
        <v>3.5000000000000003E-2</v>
      </c>
      <c r="AE226" s="1489">
        <v>3.5000000000000003E-2</v>
      </c>
      <c r="AF226" s="1489">
        <v>3.5000000000000003E-2</v>
      </c>
      <c r="AG226" s="1489">
        <v>3.5000000000000003E-2</v>
      </c>
      <c r="AH226" s="1489">
        <v>3.5000000000000003E-2</v>
      </c>
      <c r="AI226" s="1489">
        <v>3.5000000000000003E-2</v>
      </c>
      <c r="AJ226" s="1489">
        <v>3.5000000000000003E-2</v>
      </c>
      <c r="AK226" s="1489">
        <v>3.5000000000000003E-2</v>
      </c>
      <c r="AL226" s="1489">
        <v>3.5000000000000003E-2</v>
      </c>
      <c r="AM226" s="1489">
        <v>3.5000000000000003E-2</v>
      </c>
      <c r="AN226" s="1489">
        <v>3.5000000000000003E-2</v>
      </c>
      <c r="AO226" s="1489">
        <v>3.5000000000000003E-2</v>
      </c>
      <c r="AP226" s="1489">
        <v>3.5000000000000003E-2</v>
      </c>
      <c r="AQ226" s="1489">
        <v>3.5000000000000003E-2</v>
      </c>
      <c r="AR226" s="1489">
        <v>3.5000000000000003E-2</v>
      </c>
      <c r="AS226" s="1489">
        <v>0.03</v>
      </c>
      <c r="AT226" s="1489">
        <v>0.03</v>
      </c>
      <c r="AU226" s="1489">
        <v>0.03</v>
      </c>
      <c r="AV226" s="1489">
        <v>0.03</v>
      </c>
      <c r="AW226" s="1489">
        <v>0.03</v>
      </c>
      <c r="AX226" s="1489">
        <v>0.03</v>
      </c>
      <c r="AY226" s="1489">
        <v>0.03</v>
      </c>
      <c r="AZ226" s="1489">
        <v>0.03</v>
      </c>
      <c r="BA226" s="1489">
        <v>0.03</v>
      </c>
      <c r="BB226" s="1489">
        <v>0.03</v>
      </c>
      <c r="BC226" s="1489">
        <v>0.03</v>
      </c>
      <c r="BD226" s="1489">
        <v>0.03</v>
      </c>
      <c r="BE226" s="1489">
        <v>0.03</v>
      </c>
      <c r="BF226" s="1489">
        <v>0.03</v>
      </c>
      <c r="BG226" s="1489">
        <v>0.03</v>
      </c>
      <c r="BH226" s="1489">
        <v>0.03</v>
      </c>
      <c r="BI226" s="1489">
        <v>0.03</v>
      </c>
      <c r="BJ226" s="1489">
        <v>0.03</v>
      </c>
      <c r="BK226" s="1489">
        <v>0.03</v>
      </c>
      <c r="BL226" s="1489">
        <v>0.03</v>
      </c>
      <c r="BM226" s="1489">
        <v>0.03</v>
      </c>
      <c r="BN226" s="1489">
        <v>0.03</v>
      </c>
      <c r="BO226" s="1489">
        <v>0.03</v>
      </c>
      <c r="BP226" s="1489">
        <v>0.03</v>
      </c>
      <c r="BQ226" s="1489">
        <v>0.03</v>
      </c>
      <c r="BR226" s="1489">
        <v>0.03</v>
      </c>
      <c r="BS226" s="1489">
        <v>0.03</v>
      </c>
      <c r="BT226" s="1489">
        <v>0.03</v>
      </c>
      <c r="BU226" s="1489">
        <v>0.03</v>
      </c>
      <c r="BV226" s="1489">
        <v>0.03</v>
      </c>
      <c r="BW226" s="1489">
        <v>0.03</v>
      </c>
      <c r="BX226" s="1489">
        <v>0.03</v>
      </c>
      <c r="BY226" s="1489">
        <v>0.03</v>
      </c>
      <c r="BZ226" s="1489">
        <v>0.03</v>
      </c>
      <c r="CA226" s="1489">
        <v>0.03</v>
      </c>
      <c r="CB226" s="1489">
        <v>0.03</v>
      </c>
      <c r="CC226" s="1489">
        <v>0.03</v>
      </c>
      <c r="CD226" s="1489">
        <v>0.03</v>
      </c>
      <c r="CE226" s="1489">
        <v>0.03</v>
      </c>
      <c r="CF226" s="1489">
        <v>0.03</v>
      </c>
      <c r="CG226" s="1489">
        <v>0.03</v>
      </c>
      <c r="CH226" s="1489">
        <v>0.03</v>
      </c>
      <c r="CI226" s="1489">
        <v>0.03</v>
      </c>
      <c r="CJ226" s="1489">
        <v>0.03</v>
      </c>
      <c r="CK226" s="1489">
        <v>0.03</v>
      </c>
      <c r="CL226" s="1489">
        <v>2.5000000000000001E-2</v>
      </c>
      <c r="CM226" s="1489">
        <v>2.5000000000000001E-2</v>
      </c>
      <c r="CN226" s="1489">
        <v>2.5000000000000001E-2</v>
      </c>
      <c r="CO226" s="1489">
        <v>2.5000000000000001E-2</v>
      </c>
      <c r="CP226" s="1490">
        <v>2.5000000000000001E-2</v>
      </c>
      <c r="CQ226" s="1488" t="s">
        <v>1790</v>
      </c>
      <c r="CR226" s="1488" t="s">
        <v>1790</v>
      </c>
      <c r="CS226" s="1488" t="s">
        <v>1790</v>
      </c>
      <c r="CT226" s="1488" t="s">
        <v>1790</v>
      </c>
      <c r="CU226" s="1488" t="s">
        <v>1790</v>
      </c>
      <c r="CV226" s="1488" t="s">
        <v>1790</v>
      </c>
      <c r="CW226" s="1488" t="s">
        <v>1790</v>
      </c>
      <c r="CX226" s="1488" t="s">
        <v>1790</v>
      </c>
      <c r="CY226" s="1488" t="s">
        <v>1790</v>
      </c>
      <c r="CZ226" s="1488" t="s">
        <v>1790</v>
      </c>
      <c r="DA226" s="1488" t="s">
        <v>1790</v>
      </c>
      <c r="DB226" s="1488" t="s">
        <v>1790</v>
      </c>
      <c r="DC226" s="1488" t="s">
        <v>1790</v>
      </c>
      <c r="DD226" s="1488" t="s">
        <v>1790</v>
      </c>
      <c r="DE226" s="1488" t="s">
        <v>1790</v>
      </c>
      <c r="DF226" s="1488" t="s">
        <v>1790</v>
      </c>
      <c r="DG226" s="1488" t="s">
        <v>1790</v>
      </c>
      <c r="DH226" s="1488" t="s">
        <v>1790</v>
      </c>
      <c r="DI226" s="1488" t="s">
        <v>1790</v>
      </c>
      <c r="DJ226" s="1488" t="s">
        <v>1790</v>
      </c>
      <c r="DK226" s="1488" t="s">
        <v>1790</v>
      </c>
      <c r="DL226" s="1488" t="s">
        <v>1790</v>
      </c>
      <c r="DM226" s="1488" t="s">
        <v>1790</v>
      </c>
      <c r="DN226" s="1488" t="s">
        <v>1790</v>
      </c>
      <c r="DO226" s="1488" t="s">
        <v>1790</v>
      </c>
      <c r="DP226" s="1488" t="s">
        <v>1790</v>
      </c>
      <c r="DQ226" s="1488" t="s">
        <v>1790</v>
      </c>
      <c r="DR226" s="1488" t="s">
        <v>1790</v>
      </c>
      <c r="DS226" s="1488" t="s">
        <v>1790</v>
      </c>
      <c r="DT226" s="1233" t="s">
        <v>1790</v>
      </c>
      <c r="DU226" s="1233" t="s">
        <v>1790</v>
      </c>
      <c r="DV226" s="1233" t="s">
        <v>1790</v>
      </c>
      <c r="DW226" s="1233" t="s">
        <v>1790</v>
      </c>
      <c r="DX226" s="1233" t="s">
        <v>1790</v>
      </c>
      <c r="DY226" s="1233" t="s">
        <v>1790</v>
      </c>
    </row>
    <row r="227" spans="2:129" x14ac:dyDescent="0.25">
      <c r="B227" s="1740"/>
      <c r="C227" s="1485" t="s">
        <v>1606</v>
      </c>
      <c r="D227" s="1425" t="s">
        <v>1701</v>
      </c>
      <c r="E227" s="1267" t="s">
        <v>809</v>
      </c>
      <c r="F227" s="1424" t="s">
        <v>1790</v>
      </c>
      <c r="G227" s="1424" t="s">
        <v>1790</v>
      </c>
      <c r="H227" s="1425" t="s">
        <v>84</v>
      </c>
      <c r="I227" s="1460" t="s">
        <v>1790</v>
      </c>
      <c r="J227" s="1461" t="s">
        <v>1790</v>
      </c>
      <c r="K227" s="1461" t="s">
        <v>1790</v>
      </c>
      <c r="L227" s="1461" t="s">
        <v>1790</v>
      </c>
      <c r="M227" s="1461" t="s">
        <v>1790</v>
      </c>
      <c r="N227" s="1489" t="s">
        <v>1790</v>
      </c>
      <c r="O227" s="1489">
        <v>0.96618357487922713</v>
      </c>
      <c r="P227" s="1489">
        <v>0.93351070036640305</v>
      </c>
      <c r="Q227" s="1489">
        <v>0.90194270566802237</v>
      </c>
      <c r="R227" s="1489">
        <v>0.87144222769857238</v>
      </c>
      <c r="S227" s="1489">
        <v>0.84197316685852408</v>
      </c>
      <c r="T227" s="1489">
        <v>0.81350064430775282</v>
      </c>
      <c r="U227" s="1489">
        <v>0.78599096068381924</v>
      </c>
      <c r="V227" s="1489">
        <v>0.75941155621625056</v>
      </c>
      <c r="W227" s="1489">
        <v>0.73373097218961414</v>
      </c>
      <c r="X227" s="1489">
        <v>0.70891881370977217</v>
      </c>
      <c r="Y227" s="1489">
        <v>0.68494571372924851</v>
      </c>
      <c r="Z227" s="1489">
        <v>0.66178329828912907</v>
      </c>
      <c r="AA227" s="1489">
        <v>0.63940415293635666</v>
      </c>
      <c r="AB227" s="1489">
        <v>0.61778179027667313</v>
      </c>
      <c r="AC227" s="1489">
        <v>0.59689061862480497</v>
      </c>
      <c r="AD227" s="1489">
        <v>0.57670591171478747</v>
      </c>
      <c r="AE227" s="1489">
        <v>0.55720377943457733</v>
      </c>
      <c r="AF227" s="1489">
        <v>0.53836113955031628</v>
      </c>
      <c r="AG227" s="1489">
        <v>0.520155690386779</v>
      </c>
      <c r="AH227" s="1489">
        <v>0.50256588443167061</v>
      </c>
      <c r="AI227" s="1489">
        <v>0.48557090283253201</v>
      </c>
      <c r="AJ227" s="1489">
        <v>0.46915063075606961</v>
      </c>
      <c r="AK227" s="1489">
        <v>0.45328563358074364</v>
      </c>
      <c r="AL227" s="1489">
        <v>0.43795713389443836</v>
      </c>
      <c r="AM227" s="1489">
        <v>0.42314698926998878</v>
      </c>
      <c r="AN227" s="1489">
        <v>0.40883767079225974</v>
      </c>
      <c r="AO227" s="1489">
        <v>0.39501224231136212</v>
      </c>
      <c r="AP227" s="1489">
        <v>0.38165434039745133</v>
      </c>
      <c r="AQ227" s="1489">
        <v>0.36874815497338298</v>
      </c>
      <c r="AR227" s="1489">
        <v>0.35627841060230242</v>
      </c>
      <c r="AS227" s="1489">
        <v>0.3459013695167984</v>
      </c>
      <c r="AT227" s="1489">
        <v>0.33582657234640623</v>
      </c>
      <c r="AU227" s="1489">
        <v>0.32604521587029728</v>
      </c>
      <c r="AV227" s="1489">
        <v>0.31654875327213333</v>
      </c>
      <c r="AW227" s="1489">
        <v>0.30732888667197411</v>
      </c>
      <c r="AX227" s="1489">
        <v>0.29837755987570302</v>
      </c>
      <c r="AY227" s="1489">
        <v>0.28968695133563405</v>
      </c>
      <c r="AZ227" s="1489">
        <v>0.28124946731614947</v>
      </c>
      <c r="BA227" s="1489">
        <v>0.27305773525839755</v>
      </c>
      <c r="BB227" s="1489">
        <v>0.26510459733825009</v>
      </c>
      <c r="BC227" s="1489">
        <v>0.25738310421189325</v>
      </c>
      <c r="BD227" s="1489">
        <v>0.24988650894358566</v>
      </c>
      <c r="BE227" s="1489">
        <v>0.24260826111027742</v>
      </c>
      <c r="BF227" s="1489">
        <v>0.23554200107793916</v>
      </c>
      <c r="BG227" s="1489">
        <v>0.22868155444460117</v>
      </c>
      <c r="BH227" s="1489">
        <v>0.22202092664524387</v>
      </c>
      <c r="BI227" s="1489">
        <v>0.215554297713829</v>
      </c>
      <c r="BJ227" s="1489">
        <v>0.20927601719789227</v>
      </c>
      <c r="BK227" s="1489">
        <v>0.20318059922125464</v>
      </c>
      <c r="BL227" s="1489">
        <v>0.19726271769053846</v>
      </c>
      <c r="BM227" s="1489">
        <v>0.19151720164129948</v>
      </c>
      <c r="BN227" s="1489">
        <v>0.18593903071970824</v>
      </c>
      <c r="BO227" s="1489">
        <v>0.18052333079583327</v>
      </c>
      <c r="BP227" s="1489">
        <v>0.17526536970469248</v>
      </c>
      <c r="BQ227" s="1489">
        <v>0.17016055311135189</v>
      </c>
      <c r="BR227" s="1489">
        <v>0.16520442049645817</v>
      </c>
      <c r="BS227" s="1489">
        <v>0.16039264125869726</v>
      </c>
      <c r="BT227" s="1489">
        <v>0.15572101093077401</v>
      </c>
      <c r="BU227" s="1489">
        <v>0.15118544750560586</v>
      </c>
      <c r="BV227" s="1489">
        <v>0.14678198786952024</v>
      </c>
      <c r="BW227" s="1489">
        <v>0.14250678433934003</v>
      </c>
      <c r="BX227" s="1489">
        <v>0.13835610130033013</v>
      </c>
      <c r="BY227" s="1489">
        <v>0.13432631194206807</v>
      </c>
      <c r="BZ227" s="1489">
        <v>0.13041389508938647</v>
      </c>
      <c r="CA227" s="1489">
        <v>0.12661543212561796</v>
      </c>
      <c r="CB227" s="1489">
        <v>0.12292760400545433</v>
      </c>
      <c r="CC227" s="1489">
        <v>0.11934718835481004</v>
      </c>
      <c r="CD227" s="1489">
        <v>0.11587105665515537</v>
      </c>
      <c r="CE227" s="1489">
        <v>0.11249617150985959</v>
      </c>
      <c r="CF227" s="1489">
        <v>0.10921958399015494</v>
      </c>
      <c r="CG227" s="1489">
        <v>0.10603843105840287</v>
      </c>
      <c r="CH227" s="1489">
        <v>0.10294993306641054</v>
      </c>
      <c r="CI227" s="1489">
        <v>9.9951391326612168E-2</v>
      </c>
      <c r="CJ227" s="1489">
        <v>9.7040185753992411E-2</v>
      </c>
      <c r="CK227" s="1489">
        <v>9.4213772576691654E-2</v>
      </c>
      <c r="CL227" s="1489">
        <v>9.1915875684577236E-2</v>
      </c>
      <c r="CM227" s="1489">
        <v>8.9674025058124135E-2</v>
      </c>
      <c r="CN227" s="1489">
        <v>8.7486853715243049E-2</v>
      </c>
      <c r="CO227" s="1489">
        <v>8.5353028014871282E-2</v>
      </c>
      <c r="CP227" s="1490">
        <v>8.3271246843776875E-2</v>
      </c>
      <c r="CQ227" s="1488" t="s">
        <v>1790</v>
      </c>
      <c r="CR227" s="1488" t="s">
        <v>1790</v>
      </c>
      <c r="CS227" s="1488" t="s">
        <v>1790</v>
      </c>
      <c r="CT227" s="1488" t="s">
        <v>1790</v>
      </c>
      <c r="CU227" s="1488" t="s">
        <v>1790</v>
      </c>
      <c r="CV227" s="1488" t="s">
        <v>1790</v>
      </c>
      <c r="CW227" s="1488" t="s">
        <v>1790</v>
      </c>
      <c r="CX227" s="1488" t="s">
        <v>1790</v>
      </c>
      <c r="CY227" s="1488" t="s">
        <v>1790</v>
      </c>
      <c r="CZ227" s="1488" t="s">
        <v>1790</v>
      </c>
      <c r="DA227" s="1488" t="s">
        <v>1790</v>
      </c>
      <c r="DB227" s="1488" t="s">
        <v>1790</v>
      </c>
      <c r="DC227" s="1488" t="s">
        <v>1790</v>
      </c>
      <c r="DD227" s="1488" t="s">
        <v>1790</v>
      </c>
      <c r="DE227" s="1488" t="s">
        <v>1790</v>
      </c>
      <c r="DF227" s="1488" t="s">
        <v>1790</v>
      </c>
      <c r="DG227" s="1488" t="s">
        <v>1790</v>
      </c>
      <c r="DH227" s="1488" t="s">
        <v>1790</v>
      </c>
      <c r="DI227" s="1488" t="s">
        <v>1790</v>
      </c>
      <c r="DJ227" s="1488" t="s">
        <v>1790</v>
      </c>
      <c r="DK227" s="1488" t="s">
        <v>1790</v>
      </c>
      <c r="DL227" s="1488" t="s">
        <v>1790</v>
      </c>
      <c r="DM227" s="1488" t="s">
        <v>1790</v>
      </c>
      <c r="DN227" s="1488" t="s">
        <v>1790</v>
      </c>
      <c r="DO227" s="1488" t="s">
        <v>1790</v>
      </c>
      <c r="DP227" s="1488" t="s">
        <v>1790</v>
      </c>
      <c r="DQ227" s="1488" t="s">
        <v>1790</v>
      </c>
      <c r="DR227" s="1488" t="s">
        <v>1790</v>
      </c>
      <c r="DS227" s="1488" t="s">
        <v>1790</v>
      </c>
      <c r="DT227" s="1233" t="s">
        <v>1790</v>
      </c>
      <c r="DU227" s="1233" t="s">
        <v>1790</v>
      </c>
      <c r="DV227" s="1233" t="s">
        <v>1790</v>
      </c>
      <c r="DW227" s="1233" t="s">
        <v>1790</v>
      </c>
      <c r="DX227" s="1233" t="s">
        <v>1790</v>
      </c>
      <c r="DY227" s="1233" t="s">
        <v>1790</v>
      </c>
    </row>
    <row r="228" spans="2:129" x14ac:dyDescent="0.25">
      <c r="B228" s="1740"/>
      <c r="C228" s="1485" t="s">
        <v>1606</v>
      </c>
      <c r="D228" s="1425" t="s">
        <v>1701</v>
      </c>
      <c r="E228" s="1267" t="s">
        <v>810</v>
      </c>
      <c r="F228" s="1424" t="s">
        <v>811</v>
      </c>
      <c r="G228" s="1424" t="s">
        <v>1790</v>
      </c>
      <c r="H228" s="1425" t="s">
        <v>812</v>
      </c>
      <c r="I228" s="1460" t="s">
        <v>1790</v>
      </c>
      <c r="J228" s="1461" t="s">
        <v>1790</v>
      </c>
      <c r="K228" s="1461" t="s">
        <v>1790</v>
      </c>
      <c r="L228" s="1461" t="s">
        <v>1790</v>
      </c>
      <c r="M228" s="1461" t="s">
        <v>1790</v>
      </c>
      <c r="N228" s="1489" t="s">
        <v>1790</v>
      </c>
      <c r="O228" s="1489" t="s">
        <v>1790</v>
      </c>
      <c r="P228" s="1489" t="s">
        <v>1790</v>
      </c>
      <c r="Q228" s="1489" t="s">
        <v>1790</v>
      </c>
      <c r="R228" s="1489" t="s">
        <v>1790</v>
      </c>
      <c r="S228" s="1489" t="s">
        <v>1790</v>
      </c>
      <c r="T228" s="1489" t="s">
        <v>1790</v>
      </c>
      <c r="U228" s="1489" t="s">
        <v>1790</v>
      </c>
      <c r="V228" s="1489" t="s">
        <v>1790</v>
      </c>
      <c r="W228" s="1489" t="s">
        <v>1790</v>
      </c>
      <c r="X228" s="1489" t="s">
        <v>1790</v>
      </c>
      <c r="Y228" s="1489" t="s">
        <v>1790</v>
      </c>
      <c r="Z228" s="1489" t="s">
        <v>1790</v>
      </c>
      <c r="AA228" s="1489" t="s">
        <v>1790</v>
      </c>
      <c r="AB228" s="1489" t="s">
        <v>1790</v>
      </c>
      <c r="AC228" s="1489" t="s">
        <v>1790</v>
      </c>
      <c r="AD228" s="1489" t="s">
        <v>1790</v>
      </c>
      <c r="AE228" s="1489" t="s">
        <v>1790</v>
      </c>
      <c r="AF228" s="1489" t="s">
        <v>1790</v>
      </c>
      <c r="AG228" s="1489" t="s">
        <v>1790</v>
      </c>
      <c r="AH228" s="1489" t="s">
        <v>1790</v>
      </c>
      <c r="AI228" s="1489" t="s">
        <v>1790</v>
      </c>
      <c r="AJ228" s="1489" t="s">
        <v>1790</v>
      </c>
      <c r="AK228" s="1489" t="s">
        <v>1790</v>
      </c>
      <c r="AL228" s="1489" t="s">
        <v>1790</v>
      </c>
      <c r="AM228" s="1489" t="s">
        <v>1790</v>
      </c>
      <c r="AN228" s="1489" t="s">
        <v>1790</v>
      </c>
      <c r="AO228" s="1489" t="s">
        <v>1790</v>
      </c>
      <c r="AP228" s="1489" t="s">
        <v>1790</v>
      </c>
      <c r="AQ228" s="1489" t="s">
        <v>1790</v>
      </c>
      <c r="AR228" s="1489" t="s">
        <v>1790</v>
      </c>
      <c r="AS228" s="1489" t="s">
        <v>1790</v>
      </c>
      <c r="AT228" s="1489" t="s">
        <v>1790</v>
      </c>
      <c r="AU228" s="1489" t="s">
        <v>1790</v>
      </c>
      <c r="AV228" s="1489" t="s">
        <v>1790</v>
      </c>
      <c r="AW228" s="1489" t="s">
        <v>1790</v>
      </c>
      <c r="AX228" s="1489" t="s">
        <v>1790</v>
      </c>
      <c r="AY228" s="1489" t="s">
        <v>1790</v>
      </c>
      <c r="AZ228" s="1489" t="s">
        <v>1790</v>
      </c>
      <c r="BA228" s="1489" t="s">
        <v>1790</v>
      </c>
      <c r="BB228" s="1489" t="s">
        <v>1790</v>
      </c>
      <c r="BC228" s="1489" t="s">
        <v>1790</v>
      </c>
      <c r="BD228" s="1489" t="s">
        <v>1790</v>
      </c>
      <c r="BE228" s="1489" t="s">
        <v>1790</v>
      </c>
      <c r="BF228" s="1489" t="s">
        <v>1790</v>
      </c>
      <c r="BG228" s="1489" t="s">
        <v>1790</v>
      </c>
      <c r="BH228" s="1489" t="s">
        <v>1790</v>
      </c>
      <c r="BI228" s="1489" t="s">
        <v>1790</v>
      </c>
      <c r="BJ228" s="1489" t="s">
        <v>1790</v>
      </c>
      <c r="BK228" s="1489" t="s">
        <v>1790</v>
      </c>
      <c r="BL228" s="1489" t="s">
        <v>1790</v>
      </c>
      <c r="BM228" s="1489" t="s">
        <v>1790</v>
      </c>
      <c r="BN228" s="1489" t="s">
        <v>1790</v>
      </c>
      <c r="BO228" s="1489" t="s">
        <v>1790</v>
      </c>
      <c r="BP228" s="1489" t="s">
        <v>1790</v>
      </c>
      <c r="BQ228" s="1489" t="s">
        <v>1790</v>
      </c>
      <c r="BR228" s="1489" t="s">
        <v>1790</v>
      </c>
      <c r="BS228" s="1489" t="s">
        <v>1790</v>
      </c>
      <c r="BT228" s="1489" t="s">
        <v>1790</v>
      </c>
      <c r="BU228" s="1489" t="s">
        <v>1790</v>
      </c>
      <c r="BV228" s="1489" t="s">
        <v>1790</v>
      </c>
      <c r="BW228" s="1489" t="s">
        <v>1790</v>
      </c>
      <c r="BX228" s="1489" t="s">
        <v>1790</v>
      </c>
      <c r="BY228" s="1489" t="s">
        <v>1790</v>
      </c>
      <c r="BZ228" s="1489" t="s">
        <v>1790</v>
      </c>
      <c r="CA228" s="1489" t="s">
        <v>1790</v>
      </c>
      <c r="CB228" s="1489" t="s">
        <v>1790</v>
      </c>
      <c r="CC228" s="1489" t="s">
        <v>1790</v>
      </c>
      <c r="CD228" s="1489" t="s">
        <v>1790</v>
      </c>
      <c r="CE228" s="1489" t="s">
        <v>1790</v>
      </c>
      <c r="CF228" s="1489" t="s">
        <v>1790</v>
      </c>
      <c r="CG228" s="1489" t="s">
        <v>1790</v>
      </c>
      <c r="CH228" s="1489" t="s">
        <v>1790</v>
      </c>
      <c r="CI228" s="1489" t="s">
        <v>1790</v>
      </c>
      <c r="CJ228" s="1489" t="s">
        <v>1790</v>
      </c>
      <c r="CK228" s="1489" t="s">
        <v>1790</v>
      </c>
      <c r="CL228" s="1489" t="s">
        <v>1790</v>
      </c>
      <c r="CM228" s="1489" t="s">
        <v>1790</v>
      </c>
      <c r="CN228" s="1489" t="s">
        <v>1790</v>
      </c>
      <c r="CO228" s="1489" t="s">
        <v>1790</v>
      </c>
      <c r="CP228" s="1490" t="s">
        <v>1790</v>
      </c>
      <c r="CQ228" s="1488" t="s">
        <v>1790</v>
      </c>
      <c r="CR228" s="1488" t="s">
        <v>1790</v>
      </c>
      <c r="CS228" s="1488" t="s">
        <v>1790</v>
      </c>
      <c r="CT228" s="1488" t="s">
        <v>1790</v>
      </c>
      <c r="CU228" s="1488" t="s">
        <v>1790</v>
      </c>
      <c r="CV228" s="1488" t="s">
        <v>1790</v>
      </c>
      <c r="CW228" s="1488" t="s">
        <v>1790</v>
      </c>
      <c r="CX228" s="1488" t="s">
        <v>1790</v>
      </c>
      <c r="CY228" s="1488" t="s">
        <v>1790</v>
      </c>
      <c r="CZ228" s="1488" t="s">
        <v>1790</v>
      </c>
      <c r="DA228" s="1488" t="s">
        <v>1790</v>
      </c>
      <c r="DB228" s="1488" t="s">
        <v>1790</v>
      </c>
      <c r="DC228" s="1488" t="s">
        <v>1790</v>
      </c>
      <c r="DD228" s="1488" t="s">
        <v>1790</v>
      </c>
      <c r="DE228" s="1488" t="s">
        <v>1790</v>
      </c>
      <c r="DF228" s="1488" t="s">
        <v>1790</v>
      </c>
      <c r="DG228" s="1488" t="s">
        <v>1790</v>
      </c>
      <c r="DH228" s="1488" t="s">
        <v>1790</v>
      </c>
      <c r="DI228" s="1488" t="s">
        <v>1790</v>
      </c>
      <c r="DJ228" s="1488" t="s">
        <v>1790</v>
      </c>
      <c r="DK228" s="1488" t="s">
        <v>1790</v>
      </c>
      <c r="DL228" s="1488" t="s">
        <v>1790</v>
      </c>
      <c r="DM228" s="1488" t="s">
        <v>1790</v>
      </c>
      <c r="DN228" s="1488" t="s">
        <v>1790</v>
      </c>
      <c r="DO228" s="1488" t="s">
        <v>1790</v>
      </c>
      <c r="DP228" s="1488" t="s">
        <v>1790</v>
      </c>
      <c r="DQ228" s="1488" t="s">
        <v>1790</v>
      </c>
      <c r="DR228" s="1488" t="s">
        <v>1790</v>
      </c>
      <c r="DS228" s="1488" t="s">
        <v>1790</v>
      </c>
      <c r="DT228" s="1233" t="s">
        <v>1790</v>
      </c>
      <c r="DU228" s="1233" t="s">
        <v>1790</v>
      </c>
      <c r="DV228" s="1233" t="s">
        <v>1790</v>
      </c>
      <c r="DW228" s="1233" t="s">
        <v>1790</v>
      </c>
      <c r="DX228" s="1233" t="s">
        <v>1790</v>
      </c>
      <c r="DY228" s="1233" t="s">
        <v>1790</v>
      </c>
    </row>
    <row r="229" spans="2:129" x14ac:dyDescent="0.25">
      <c r="B229" s="1740"/>
      <c r="C229" s="1485" t="s">
        <v>1606</v>
      </c>
      <c r="D229" s="1425" t="s">
        <v>1701</v>
      </c>
      <c r="E229" s="1267" t="s">
        <v>810</v>
      </c>
      <c r="F229" s="1424" t="s">
        <v>813</v>
      </c>
      <c r="G229" s="1424" t="s">
        <v>1790</v>
      </c>
      <c r="H229" s="1425" t="s">
        <v>812</v>
      </c>
      <c r="I229" s="1460" t="s">
        <v>1790</v>
      </c>
      <c r="J229" s="1461" t="s">
        <v>1790</v>
      </c>
      <c r="K229" s="1461" t="s">
        <v>1790</v>
      </c>
      <c r="L229" s="1461" t="s">
        <v>1790</v>
      </c>
      <c r="M229" s="1461" t="s">
        <v>1790</v>
      </c>
      <c r="N229" s="1489" t="s">
        <v>1790</v>
      </c>
      <c r="O229" s="1489" t="s">
        <v>1790</v>
      </c>
      <c r="P229" s="1489" t="s">
        <v>1790</v>
      </c>
      <c r="Q229" s="1489" t="s">
        <v>1790</v>
      </c>
      <c r="R229" s="1489" t="s">
        <v>1790</v>
      </c>
      <c r="S229" s="1489" t="s">
        <v>1790</v>
      </c>
      <c r="T229" s="1489" t="s">
        <v>1790</v>
      </c>
      <c r="U229" s="1489" t="s">
        <v>1790</v>
      </c>
      <c r="V229" s="1489" t="s">
        <v>1790</v>
      </c>
      <c r="W229" s="1489" t="s">
        <v>1790</v>
      </c>
      <c r="X229" s="1489" t="s">
        <v>1790</v>
      </c>
      <c r="Y229" s="1489" t="s">
        <v>1790</v>
      </c>
      <c r="Z229" s="1489" t="s">
        <v>1790</v>
      </c>
      <c r="AA229" s="1489" t="s">
        <v>1790</v>
      </c>
      <c r="AB229" s="1489" t="s">
        <v>1790</v>
      </c>
      <c r="AC229" s="1489" t="s">
        <v>1790</v>
      </c>
      <c r="AD229" s="1489" t="s">
        <v>1790</v>
      </c>
      <c r="AE229" s="1489" t="s">
        <v>1790</v>
      </c>
      <c r="AF229" s="1489" t="s">
        <v>1790</v>
      </c>
      <c r="AG229" s="1489" t="s">
        <v>1790</v>
      </c>
      <c r="AH229" s="1489" t="s">
        <v>1790</v>
      </c>
      <c r="AI229" s="1489" t="s">
        <v>1790</v>
      </c>
      <c r="AJ229" s="1489" t="s">
        <v>1790</v>
      </c>
      <c r="AK229" s="1489" t="s">
        <v>1790</v>
      </c>
      <c r="AL229" s="1489" t="s">
        <v>1790</v>
      </c>
      <c r="AM229" s="1489" t="s">
        <v>1790</v>
      </c>
      <c r="AN229" s="1489" t="s">
        <v>1790</v>
      </c>
      <c r="AO229" s="1489" t="s">
        <v>1790</v>
      </c>
      <c r="AP229" s="1489" t="s">
        <v>1790</v>
      </c>
      <c r="AQ229" s="1489" t="s">
        <v>1790</v>
      </c>
      <c r="AR229" s="1489" t="s">
        <v>1790</v>
      </c>
      <c r="AS229" s="1489" t="s">
        <v>1790</v>
      </c>
      <c r="AT229" s="1489" t="s">
        <v>1790</v>
      </c>
      <c r="AU229" s="1489" t="s">
        <v>1790</v>
      </c>
      <c r="AV229" s="1489" t="s">
        <v>1790</v>
      </c>
      <c r="AW229" s="1489" t="s">
        <v>1790</v>
      </c>
      <c r="AX229" s="1489" t="s">
        <v>1790</v>
      </c>
      <c r="AY229" s="1489" t="s">
        <v>1790</v>
      </c>
      <c r="AZ229" s="1489" t="s">
        <v>1790</v>
      </c>
      <c r="BA229" s="1489" t="s">
        <v>1790</v>
      </c>
      <c r="BB229" s="1489" t="s">
        <v>1790</v>
      </c>
      <c r="BC229" s="1489" t="s">
        <v>1790</v>
      </c>
      <c r="BD229" s="1489" t="s">
        <v>1790</v>
      </c>
      <c r="BE229" s="1489" t="s">
        <v>1790</v>
      </c>
      <c r="BF229" s="1489" t="s">
        <v>1790</v>
      </c>
      <c r="BG229" s="1489" t="s">
        <v>1790</v>
      </c>
      <c r="BH229" s="1489" t="s">
        <v>1790</v>
      </c>
      <c r="BI229" s="1489" t="s">
        <v>1790</v>
      </c>
      <c r="BJ229" s="1489" t="s">
        <v>1790</v>
      </c>
      <c r="BK229" s="1489" t="s">
        <v>1790</v>
      </c>
      <c r="BL229" s="1489" t="s">
        <v>1790</v>
      </c>
      <c r="BM229" s="1489" t="s">
        <v>1790</v>
      </c>
      <c r="BN229" s="1489" t="s">
        <v>1790</v>
      </c>
      <c r="BO229" s="1489" t="s">
        <v>1790</v>
      </c>
      <c r="BP229" s="1489" t="s">
        <v>1790</v>
      </c>
      <c r="BQ229" s="1489" t="s">
        <v>1790</v>
      </c>
      <c r="BR229" s="1489" t="s">
        <v>1790</v>
      </c>
      <c r="BS229" s="1489" t="s">
        <v>1790</v>
      </c>
      <c r="BT229" s="1489" t="s">
        <v>1790</v>
      </c>
      <c r="BU229" s="1489" t="s">
        <v>1790</v>
      </c>
      <c r="BV229" s="1489" t="s">
        <v>1790</v>
      </c>
      <c r="BW229" s="1489" t="s">
        <v>1790</v>
      </c>
      <c r="BX229" s="1489" t="s">
        <v>1790</v>
      </c>
      <c r="BY229" s="1489" t="s">
        <v>1790</v>
      </c>
      <c r="BZ229" s="1489" t="s">
        <v>1790</v>
      </c>
      <c r="CA229" s="1489" t="s">
        <v>1790</v>
      </c>
      <c r="CB229" s="1489" t="s">
        <v>1790</v>
      </c>
      <c r="CC229" s="1489" t="s">
        <v>1790</v>
      </c>
      <c r="CD229" s="1489" t="s">
        <v>1790</v>
      </c>
      <c r="CE229" s="1489" t="s">
        <v>1790</v>
      </c>
      <c r="CF229" s="1489" t="s">
        <v>1790</v>
      </c>
      <c r="CG229" s="1489" t="s">
        <v>1790</v>
      </c>
      <c r="CH229" s="1489" t="s">
        <v>1790</v>
      </c>
      <c r="CI229" s="1489" t="s">
        <v>1790</v>
      </c>
      <c r="CJ229" s="1489" t="s">
        <v>1790</v>
      </c>
      <c r="CK229" s="1489" t="s">
        <v>1790</v>
      </c>
      <c r="CL229" s="1489" t="s">
        <v>1790</v>
      </c>
      <c r="CM229" s="1489" t="s">
        <v>1790</v>
      </c>
      <c r="CN229" s="1489" t="s">
        <v>1790</v>
      </c>
      <c r="CO229" s="1489" t="s">
        <v>1790</v>
      </c>
      <c r="CP229" s="1490" t="s">
        <v>1790</v>
      </c>
      <c r="CQ229" s="1488" t="s">
        <v>1790</v>
      </c>
      <c r="CR229" s="1488" t="s">
        <v>1790</v>
      </c>
      <c r="CS229" s="1488" t="s">
        <v>1790</v>
      </c>
      <c r="CT229" s="1488" t="s">
        <v>1790</v>
      </c>
      <c r="CU229" s="1488" t="s">
        <v>1790</v>
      </c>
      <c r="CV229" s="1488" t="s">
        <v>1790</v>
      </c>
      <c r="CW229" s="1488" t="s">
        <v>1790</v>
      </c>
      <c r="CX229" s="1488" t="s">
        <v>1790</v>
      </c>
      <c r="CY229" s="1488" t="s">
        <v>1790</v>
      </c>
      <c r="CZ229" s="1488" t="s">
        <v>1790</v>
      </c>
      <c r="DA229" s="1488" t="s">
        <v>1790</v>
      </c>
      <c r="DB229" s="1488" t="s">
        <v>1790</v>
      </c>
      <c r="DC229" s="1488" t="s">
        <v>1790</v>
      </c>
      <c r="DD229" s="1488" t="s">
        <v>1790</v>
      </c>
      <c r="DE229" s="1488" t="s">
        <v>1790</v>
      </c>
      <c r="DF229" s="1488" t="s">
        <v>1790</v>
      </c>
      <c r="DG229" s="1488" t="s">
        <v>1790</v>
      </c>
      <c r="DH229" s="1488" t="s">
        <v>1790</v>
      </c>
      <c r="DI229" s="1488" t="s">
        <v>1790</v>
      </c>
      <c r="DJ229" s="1488" t="s">
        <v>1790</v>
      </c>
      <c r="DK229" s="1488" t="s">
        <v>1790</v>
      </c>
      <c r="DL229" s="1488" t="s">
        <v>1790</v>
      </c>
      <c r="DM229" s="1488" t="s">
        <v>1790</v>
      </c>
      <c r="DN229" s="1488" t="s">
        <v>1790</v>
      </c>
      <c r="DO229" s="1488" t="s">
        <v>1790</v>
      </c>
      <c r="DP229" s="1488" t="s">
        <v>1790</v>
      </c>
      <c r="DQ229" s="1488" t="s">
        <v>1790</v>
      </c>
      <c r="DR229" s="1488" t="s">
        <v>1790</v>
      </c>
      <c r="DS229" s="1488" t="s">
        <v>1790</v>
      </c>
      <c r="DT229" s="1233" t="s">
        <v>1790</v>
      </c>
      <c r="DU229" s="1233" t="s">
        <v>1790</v>
      </c>
      <c r="DV229" s="1233" t="s">
        <v>1790</v>
      </c>
      <c r="DW229" s="1233" t="s">
        <v>1790</v>
      </c>
      <c r="DX229" s="1233" t="s">
        <v>1790</v>
      </c>
      <c r="DY229" s="1233" t="s">
        <v>1790</v>
      </c>
    </row>
    <row r="230" spans="2:129" ht="14.4" thickBot="1" x14ac:dyDescent="0.3">
      <c r="B230" s="1740"/>
      <c r="C230" s="1485" t="s">
        <v>1606</v>
      </c>
      <c r="D230" s="1425" t="s">
        <v>1701</v>
      </c>
      <c r="E230" s="1267" t="s">
        <v>814</v>
      </c>
      <c r="F230" s="1424" t="s">
        <v>1790</v>
      </c>
      <c r="G230" s="1424" t="s">
        <v>1790</v>
      </c>
      <c r="H230" s="1425" t="s">
        <v>84</v>
      </c>
      <c r="I230" s="1460" t="s">
        <v>1790</v>
      </c>
      <c r="J230" s="1461" t="s">
        <v>1790</v>
      </c>
      <c r="K230" s="1461" t="s">
        <v>1790</v>
      </c>
      <c r="L230" s="1461" t="s">
        <v>1790</v>
      </c>
      <c r="M230" s="1461" t="s">
        <v>1790</v>
      </c>
      <c r="N230" s="1489" t="s">
        <v>1790</v>
      </c>
      <c r="O230" s="1489" t="s">
        <v>1790</v>
      </c>
      <c r="P230" s="1489" t="s">
        <v>1790</v>
      </c>
      <c r="Q230" s="1489" t="s">
        <v>1790</v>
      </c>
      <c r="R230" s="1489" t="s">
        <v>1790</v>
      </c>
      <c r="S230" s="1489" t="s">
        <v>1790</v>
      </c>
      <c r="T230" s="1489" t="s">
        <v>1790</v>
      </c>
      <c r="U230" s="1489" t="s">
        <v>1790</v>
      </c>
      <c r="V230" s="1489" t="s">
        <v>1790</v>
      </c>
      <c r="W230" s="1489" t="s">
        <v>1790</v>
      </c>
      <c r="X230" s="1489" t="s">
        <v>1790</v>
      </c>
      <c r="Y230" s="1489" t="s">
        <v>1790</v>
      </c>
      <c r="Z230" s="1489" t="s">
        <v>1790</v>
      </c>
      <c r="AA230" s="1489" t="s">
        <v>1790</v>
      </c>
      <c r="AB230" s="1489" t="s">
        <v>1790</v>
      </c>
      <c r="AC230" s="1489" t="s">
        <v>1790</v>
      </c>
      <c r="AD230" s="1489" t="s">
        <v>1790</v>
      </c>
      <c r="AE230" s="1489" t="s">
        <v>1790</v>
      </c>
      <c r="AF230" s="1489" t="s">
        <v>1790</v>
      </c>
      <c r="AG230" s="1489" t="s">
        <v>1790</v>
      </c>
      <c r="AH230" s="1489" t="s">
        <v>1790</v>
      </c>
      <c r="AI230" s="1489" t="s">
        <v>1790</v>
      </c>
      <c r="AJ230" s="1489" t="s">
        <v>1790</v>
      </c>
      <c r="AK230" s="1489" t="s">
        <v>1790</v>
      </c>
      <c r="AL230" s="1489" t="s">
        <v>1790</v>
      </c>
      <c r="AM230" s="1489" t="s">
        <v>1790</v>
      </c>
      <c r="AN230" s="1489" t="s">
        <v>1790</v>
      </c>
      <c r="AO230" s="1489" t="s">
        <v>1790</v>
      </c>
      <c r="AP230" s="1489" t="s">
        <v>1790</v>
      </c>
      <c r="AQ230" s="1489" t="s">
        <v>1790</v>
      </c>
      <c r="AR230" s="1489" t="s">
        <v>1790</v>
      </c>
      <c r="AS230" s="1489" t="s">
        <v>1790</v>
      </c>
      <c r="AT230" s="1489" t="s">
        <v>1790</v>
      </c>
      <c r="AU230" s="1489" t="s">
        <v>1790</v>
      </c>
      <c r="AV230" s="1489" t="s">
        <v>1790</v>
      </c>
      <c r="AW230" s="1489" t="s">
        <v>1790</v>
      </c>
      <c r="AX230" s="1489" t="s">
        <v>1790</v>
      </c>
      <c r="AY230" s="1489" t="s">
        <v>1790</v>
      </c>
      <c r="AZ230" s="1489" t="s">
        <v>1790</v>
      </c>
      <c r="BA230" s="1489" t="s">
        <v>1790</v>
      </c>
      <c r="BB230" s="1489" t="s">
        <v>1790</v>
      </c>
      <c r="BC230" s="1489" t="s">
        <v>1790</v>
      </c>
      <c r="BD230" s="1489" t="s">
        <v>1790</v>
      </c>
      <c r="BE230" s="1489" t="s">
        <v>1790</v>
      </c>
      <c r="BF230" s="1489" t="s">
        <v>1790</v>
      </c>
      <c r="BG230" s="1489" t="s">
        <v>1790</v>
      </c>
      <c r="BH230" s="1489" t="s">
        <v>1790</v>
      </c>
      <c r="BI230" s="1489" t="s">
        <v>1790</v>
      </c>
      <c r="BJ230" s="1489" t="s">
        <v>1790</v>
      </c>
      <c r="BK230" s="1489" t="s">
        <v>1790</v>
      </c>
      <c r="BL230" s="1489" t="s">
        <v>1790</v>
      </c>
      <c r="BM230" s="1489" t="s">
        <v>1790</v>
      </c>
      <c r="BN230" s="1489" t="s">
        <v>1790</v>
      </c>
      <c r="BO230" s="1489" t="s">
        <v>1790</v>
      </c>
      <c r="BP230" s="1489" t="s">
        <v>1790</v>
      </c>
      <c r="BQ230" s="1489" t="s">
        <v>1790</v>
      </c>
      <c r="BR230" s="1489" t="s">
        <v>1790</v>
      </c>
      <c r="BS230" s="1489" t="s">
        <v>1790</v>
      </c>
      <c r="BT230" s="1489" t="s">
        <v>1790</v>
      </c>
      <c r="BU230" s="1489" t="s">
        <v>1790</v>
      </c>
      <c r="BV230" s="1489" t="s">
        <v>1790</v>
      </c>
      <c r="BW230" s="1489" t="s">
        <v>1790</v>
      </c>
      <c r="BX230" s="1489" t="s">
        <v>1790</v>
      </c>
      <c r="BY230" s="1489" t="s">
        <v>1790</v>
      </c>
      <c r="BZ230" s="1489" t="s">
        <v>1790</v>
      </c>
      <c r="CA230" s="1489" t="s">
        <v>1790</v>
      </c>
      <c r="CB230" s="1489" t="s">
        <v>1790</v>
      </c>
      <c r="CC230" s="1489" t="s">
        <v>1790</v>
      </c>
      <c r="CD230" s="1489" t="s">
        <v>1790</v>
      </c>
      <c r="CE230" s="1489" t="s">
        <v>1790</v>
      </c>
      <c r="CF230" s="1489" t="s">
        <v>1790</v>
      </c>
      <c r="CG230" s="1489" t="s">
        <v>1790</v>
      </c>
      <c r="CH230" s="1489" t="s">
        <v>1790</v>
      </c>
      <c r="CI230" s="1489" t="s">
        <v>1790</v>
      </c>
      <c r="CJ230" s="1489" t="s">
        <v>1790</v>
      </c>
      <c r="CK230" s="1489" t="s">
        <v>1790</v>
      </c>
      <c r="CL230" s="1489" t="s">
        <v>1790</v>
      </c>
      <c r="CM230" s="1489" t="s">
        <v>1790</v>
      </c>
      <c r="CN230" s="1489" t="s">
        <v>1790</v>
      </c>
      <c r="CO230" s="1489" t="s">
        <v>1790</v>
      </c>
      <c r="CP230" s="1490" t="s">
        <v>1790</v>
      </c>
      <c r="CQ230" s="1488" t="s">
        <v>1790</v>
      </c>
      <c r="CR230" s="1488" t="s">
        <v>1790</v>
      </c>
      <c r="CS230" s="1488" t="s">
        <v>1790</v>
      </c>
      <c r="CT230" s="1488" t="s">
        <v>1790</v>
      </c>
      <c r="CU230" s="1488" t="s">
        <v>1790</v>
      </c>
      <c r="CV230" s="1488" t="s">
        <v>1790</v>
      </c>
      <c r="CW230" s="1488" t="s">
        <v>1790</v>
      </c>
      <c r="CX230" s="1488" t="s">
        <v>1790</v>
      </c>
      <c r="CY230" s="1488" t="s">
        <v>1790</v>
      </c>
      <c r="CZ230" s="1488" t="s">
        <v>1790</v>
      </c>
      <c r="DA230" s="1488" t="s">
        <v>1790</v>
      </c>
      <c r="DB230" s="1488" t="s">
        <v>1790</v>
      </c>
      <c r="DC230" s="1488" t="s">
        <v>1790</v>
      </c>
      <c r="DD230" s="1488" t="s">
        <v>1790</v>
      </c>
      <c r="DE230" s="1488" t="s">
        <v>1790</v>
      </c>
      <c r="DF230" s="1488" t="s">
        <v>1790</v>
      </c>
      <c r="DG230" s="1488" t="s">
        <v>1790</v>
      </c>
      <c r="DH230" s="1488" t="s">
        <v>1790</v>
      </c>
      <c r="DI230" s="1488" t="s">
        <v>1790</v>
      </c>
      <c r="DJ230" s="1488" t="s">
        <v>1790</v>
      </c>
      <c r="DK230" s="1488" t="s">
        <v>1790</v>
      </c>
      <c r="DL230" s="1488" t="s">
        <v>1790</v>
      </c>
      <c r="DM230" s="1488" t="s">
        <v>1790</v>
      </c>
      <c r="DN230" s="1488" t="s">
        <v>1790</v>
      </c>
      <c r="DO230" s="1488" t="s">
        <v>1790</v>
      </c>
      <c r="DP230" s="1488" t="s">
        <v>1790</v>
      </c>
      <c r="DQ230" s="1488" t="s">
        <v>1790</v>
      </c>
      <c r="DR230" s="1488" t="s">
        <v>1790</v>
      </c>
      <c r="DS230" s="1488" t="s">
        <v>1790</v>
      </c>
      <c r="DT230" s="1233" t="s">
        <v>1790</v>
      </c>
      <c r="DU230" s="1233" t="s">
        <v>1790</v>
      </c>
      <c r="DV230" s="1233" t="s">
        <v>1790</v>
      </c>
      <c r="DW230" s="1233" t="s">
        <v>1790</v>
      </c>
      <c r="DX230" s="1233" t="s">
        <v>1790</v>
      </c>
      <c r="DY230" s="1233" t="s">
        <v>1790</v>
      </c>
    </row>
    <row r="231" spans="2:129" ht="14.4" thickBot="1" x14ac:dyDescent="0.3">
      <c r="B231" s="1740"/>
      <c r="C231" s="1485" t="s">
        <v>1606</v>
      </c>
      <c r="D231" s="1425" t="s">
        <v>1701</v>
      </c>
      <c r="E231" s="1267" t="s">
        <v>815</v>
      </c>
      <c r="F231" s="1424" t="s">
        <v>1790</v>
      </c>
      <c r="G231" s="1424" t="s">
        <v>1790</v>
      </c>
      <c r="H231" s="1425" t="s">
        <v>84</v>
      </c>
      <c r="I231" s="1724" t="str">
        <f>IF(SUM(I230:CU230)&lt;&gt;0,SUM(I230:CU230),"")</f>
        <v/>
      </c>
      <c r="J231" s="1725"/>
      <c r="K231" s="1725"/>
      <c r="L231" s="1725"/>
      <c r="M231" s="1726"/>
      <c r="N231" s="1489" t="s">
        <v>1790</v>
      </c>
      <c r="O231" s="1489" t="s">
        <v>1790</v>
      </c>
      <c r="P231" s="1489" t="s">
        <v>1790</v>
      </c>
      <c r="Q231" s="1489" t="s">
        <v>1790</v>
      </c>
      <c r="R231" s="1489" t="s">
        <v>1790</v>
      </c>
      <c r="S231" s="1489" t="s">
        <v>1790</v>
      </c>
      <c r="T231" s="1489" t="s">
        <v>1790</v>
      </c>
      <c r="U231" s="1489" t="s">
        <v>1790</v>
      </c>
      <c r="V231" s="1489" t="s">
        <v>1790</v>
      </c>
      <c r="W231" s="1489" t="s">
        <v>1790</v>
      </c>
      <c r="X231" s="1489" t="s">
        <v>1790</v>
      </c>
      <c r="Y231" s="1489" t="s">
        <v>1790</v>
      </c>
      <c r="Z231" s="1489" t="s">
        <v>1790</v>
      </c>
      <c r="AA231" s="1489" t="s">
        <v>1790</v>
      </c>
      <c r="AB231" s="1489" t="s">
        <v>1790</v>
      </c>
      <c r="AC231" s="1489" t="s">
        <v>1790</v>
      </c>
      <c r="AD231" s="1489" t="s">
        <v>1790</v>
      </c>
      <c r="AE231" s="1489" t="s">
        <v>1790</v>
      </c>
      <c r="AF231" s="1489" t="s">
        <v>1790</v>
      </c>
      <c r="AG231" s="1489" t="s">
        <v>1790</v>
      </c>
      <c r="AH231" s="1489" t="s">
        <v>1790</v>
      </c>
      <c r="AI231" s="1489" t="s">
        <v>1790</v>
      </c>
      <c r="AJ231" s="1489" t="s">
        <v>1790</v>
      </c>
      <c r="AK231" s="1489" t="s">
        <v>1790</v>
      </c>
      <c r="AL231" s="1489" t="s">
        <v>1790</v>
      </c>
      <c r="AM231" s="1489" t="s">
        <v>1790</v>
      </c>
      <c r="AN231" s="1489" t="s">
        <v>1790</v>
      </c>
      <c r="AO231" s="1489" t="s">
        <v>1790</v>
      </c>
      <c r="AP231" s="1489" t="s">
        <v>1790</v>
      </c>
      <c r="AQ231" s="1489" t="s">
        <v>1790</v>
      </c>
      <c r="AR231" s="1489" t="s">
        <v>1790</v>
      </c>
      <c r="AS231" s="1489" t="s">
        <v>1790</v>
      </c>
      <c r="AT231" s="1489" t="s">
        <v>1790</v>
      </c>
      <c r="AU231" s="1489" t="s">
        <v>1790</v>
      </c>
      <c r="AV231" s="1489" t="s">
        <v>1790</v>
      </c>
      <c r="AW231" s="1489" t="s">
        <v>1790</v>
      </c>
      <c r="AX231" s="1489" t="s">
        <v>1790</v>
      </c>
      <c r="AY231" s="1489" t="s">
        <v>1790</v>
      </c>
      <c r="AZ231" s="1489" t="s">
        <v>1790</v>
      </c>
      <c r="BA231" s="1489" t="s">
        <v>1790</v>
      </c>
      <c r="BB231" s="1489" t="s">
        <v>1790</v>
      </c>
      <c r="BC231" s="1489" t="s">
        <v>1790</v>
      </c>
      <c r="BD231" s="1489" t="s">
        <v>1790</v>
      </c>
      <c r="BE231" s="1489" t="s">
        <v>1790</v>
      </c>
      <c r="BF231" s="1489" t="s">
        <v>1790</v>
      </c>
      <c r="BG231" s="1489" t="s">
        <v>1790</v>
      </c>
      <c r="BH231" s="1489" t="s">
        <v>1790</v>
      </c>
      <c r="BI231" s="1489" t="s">
        <v>1790</v>
      </c>
      <c r="BJ231" s="1489" t="s">
        <v>1790</v>
      </c>
      <c r="BK231" s="1489" t="s">
        <v>1790</v>
      </c>
      <c r="BL231" s="1489" t="s">
        <v>1790</v>
      </c>
      <c r="BM231" s="1489" t="s">
        <v>1790</v>
      </c>
      <c r="BN231" s="1489" t="s">
        <v>1790</v>
      </c>
      <c r="BO231" s="1489" t="s">
        <v>1790</v>
      </c>
      <c r="BP231" s="1489" t="s">
        <v>1790</v>
      </c>
      <c r="BQ231" s="1489" t="s">
        <v>1790</v>
      </c>
      <c r="BR231" s="1489" t="s">
        <v>1790</v>
      </c>
      <c r="BS231" s="1489" t="s">
        <v>1790</v>
      </c>
      <c r="BT231" s="1489" t="s">
        <v>1790</v>
      </c>
      <c r="BU231" s="1489" t="s">
        <v>1790</v>
      </c>
      <c r="BV231" s="1489" t="s">
        <v>1790</v>
      </c>
      <c r="BW231" s="1489" t="s">
        <v>1790</v>
      </c>
      <c r="BX231" s="1489" t="s">
        <v>1790</v>
      </c>
      <c r="BY231" s="1489" t="s">
        <v>1790</v>
      </c>
      <c r="BZ231" s="1489" t="s">
        <v>1790</v>
      </c>
      <c r="CA231" s="1489" t="s">
        <v>1790</v>
      </c>
      <c r="CB231" s="1489" t="s">
        <v>1790</v>
      </c>
      <c r="CC231" s="1489" t="s">
        <v>1790</v>
      </c>
      <c r="CD231" s="1489" t="s">
        <v>1790</v>
      </c>
      <c r="CE231" s="1489" t="s">
        <v>1790</v>
      </c>
      <c r="CF231" s="1489" t="s">
        <v>1790</v>
      </c>
      <c r="CG231" s="1489" t="s">
        <v>1790</v>
      </c>
      <c r="CH231" s="1489" t="s">
        <v>1790</v>
      </c>
      <c r="CI231" s="1489" t="s">
        <v>1790</v>
      </c>
      <c r="CJ231" s="1489" t="s">
        <v>1790</v>
      </c>
      <c r="CK231" s="1489" t="s">
        <v>1790</v>
      </c>
      <c r="CL231" s="1489" t="s">
        <v>1790</v>
      </c>
      <c r="CM231" s="1489" t="s">
        <v>1790</v>
      </c>
      <c r="CN231" s="1489" t="s">
        <v>1790</v>
      </c>
      <c r="CO231" s="1489" t="s">
        <v>1790</v>
      </c>
      <c r="CP231" s="1490" t="s">
        <v>1790</v>
      </c>
      <c r="CQ231" s="1488" t="s">
        <v>1790</v>
      </c>
      <c r="CR231" s="1488" t="s">
        <v>1790</v>
      </c>
      <c r="CS231" s="1488" t="s">
        <v>1790</v>
      </c>
      <c r="CT231" s="1488" t="s">
        <v>1790</v>
      </c>
      <c r="CU231" s="1488" t="s">
        <v>1790</v>
      </c>
      <c r="CV231" s="1488" t="s">
        <v>1790</v>
      </c>
      <c r="CW231" s="1488" t="s">
        <v>1790</v>
      </c>
      <c r="CX231" s="1488" t="s">
        <v>1790</v>
      </c>
      <c r="CY231" s="1488" t="s">
        <v>1790</v>
      </c>
      <c r="CZ231" s="1488" t="s">
        <v>1790</v>
      </c>
      <c r="DA231" s="1488" t="s">
        <v>1790</v>
      </c>
      <c r="DB231" s="1488" t="s">
        <v>1790</v>
      </c>
      <c r="DC231" s="1488" t="s">
        <v>1790</v>
      </c>
      <c r="DD231" s="1488" t="s">
        <v>1790</v>
      </c>
      <c r="DE231" s="1488" t="s">
        <v>1790</v>
      </c>
      <c r="DF231" s="1488" t="s">
        <v>1790</v>
      </c>
      <c r="DG231" s="1488" t="s">
        <v>1790</v>
      </c>
      <c r="DH231" s="1488" t="s">
        <v>1790</v>
      </c>
      <c r="DI231" s="1488" t="s">
        <v>1790</v>
      </c>
      <c r="DJ231" s="1488" t="s">
        <v>1790</v>
      </c>
      <c r="DK231" s="1488" t="s">
        <v>1790</v>
      </c>
      <c r="DL231" s="1488" t="s">
        <v>1790</v>
      </c>
      <c r="DM231" s="1488" t="s">
        <v>1790</v>
      </c>
      <c r="DN231" s="1488" t="s">
        <v>1790</v>
      </c>
      <c r="DO231" s="1488" t="s">
        <v>1790</v>
      </c>
      <c r="DP231" s="1488" t="s">
        <v>1790</v>
      </c>
      <c r="DQ231" s="1488" t="s">
        <v>1790</v>
      </c>
      <c r="DR231" s="1488" t="s">
        <v>1790</v>
      </c>
      <c r="DS231" s="1488" t="s">
        <v>1790</v>
      </c>
      <c r="DT231" s="1233" t="s">
        <v>1790</v>
      </c>
      <c r="DU231" s="1233" t="s">
        <v>1790</v>
      </c>
      <c r="DV231" s="1233" t="s">
        <v>1790</v>
      </c>
      <c r="DW231" s="1233" t="s">
        <v>1790</v>
      </c>
      <c r="DX231" s="1233" t="s">
        <v>1790</v>
      </c>
      <c r="DY231" s="1233" t="s">
        <v>1790</v>
      </c>
    </row>
    <row r="232" spans="2:129" x14ac:dyDescent="0.25">
      <c r="B232" s="1740"/>
      <c r="C232" s="1485" t="s">
        <v>2091</v>
      </c>
      <c r="D232" s="1425" t="s">
        <v>2092</v>
      </c>
      <c r="E232" s="1267" t="s">
        <v>810</v>
      </c>
      <c r="F232" s="1424" t="s">
        <v>1790</v>
      </c>
      <c r="G232" s="1424" t="s">
        <v>1790</v>
      </c>
      <c r="H232" s="1425" t="s">
        <v>84</v>
      </c>
      <c r="I232" s="1460" t="s">
        <v>1790</v>
      </c>
      <c r="J232" s="1461" t="s">
        <v>1790</v>
      </c>
      <c r="K232" s="1461" t="s">
        <v>1790</v>
      </c>
      <c r="L232" s="1461" t="s">
        <v>1790</v>
      </c>
      <c r="M232" s="1461" t="s">
        <v>1790</v>
      </c>
      <c r="N232" s="1489" t="s">
        <v>1790</v>
      </c>
      <c r="O232" s="1489" t="s">
        <v>1790</v>
      </c>
      <c r="P232" s="1489" t="s">
        <v>1790</v>
      </c>
      <c r="Q232" s="1489" t="s">
        <v>1790</v>
      </c>
      <c r="R232" s="1489" t="s">
        <v>1790</v>
      </c>
      <c r="S232" s="1489" t="s">
        <v>1790</v>
      </c>
      <c r="T232" s="1489" t="s">
        <v>1790</v>
      </c>
      <c r="U232" s="1489" t="s">
        <v>1790</v>
      </c>
      <c r="V232" s="1489" t="s">
        <v>1790</v>
      </c>
      <c r="W232" s="1489" t="s">
        <v>1790</v>
      </c>
      <c r="X232" s="1489" t="s">
        <v>1790</v>
      </c>
      <c r="Y232" s="1489" t="s">
        <v>1790</v>
      </c>
      <c r="Z232" s="1489" t="s">
        <v>1790</v>
      </c>
      <c r="AA232" s="1489" t="s">
        <v>1790</v>
      </c>
      <c r="AB232" s="1489" t="s">
        <v>1790</v>
      </c>
      <c r="AC232" s="1489" t="s">
        <v>1790</v>
      </c>
      <c r="AD232" s="1489" t="s">
        <v>1790</v>
      </c>
      <c r="AE232" s="1489" t="s">
        <v>1790</v>
      </c>
      <c r="AF232" s="1489" t="s">
        <v>1790</v>
      </c>
      <c r="AG232" s="1489" t="s">
        <v>1790</v>
      </c>
      <c r="AH232" s="1489" t="s">
        <v>1790</v>
      </c>
      <c r="AI232" s="1489" t="s">
        <v>1790</v>
      </c>
      <c r="AJ232" s="1489" t="s">
        <v>1790</v>
      </c>
      <c r="AK232" s="1489" t="s">
        <v>1790</v>
      </c>
      <c r="AL232" s="1489" t="s">
        <v>1790</v>
      </c>
      <c r="AM232" s="1489" t="s">
        <v>1790</v>
      </c>
      <c r="AN232" s="1489" t="s">
        <v>1790</v>
      </c>
      <c r="AO232" s="1489" t="s">
        <v>1790</v>
      </c>
      <c r="AP232" s="1489" t="s">
        <v>1790</v>
      </c>
      <c r="AQ232" s="1489" t="s">
        <v>1790</v>
      </c>
      <c r="AR232" s="1489" t="s">
        <v>1790</v>
      </c>
      <c r="AS232" s="1489" t="s">
        <v>1790</v>
      </c>
      <c r="AT232" s="1489" t="s">
        <v>1790</v>
      </c>
      <c r="AU232" s="1489" t="s">
        <v>1790</v>
      </c>
      <c r="AV232" s="1489" t="s">
        <v>1790</v>
      </c>
      <c r="AW232" s="1489" t="s">
        <v>1790</v>
      </c>
      <c r="AX232" s="1489" t="s">
        <v>1790</v>
      </c>
      <c r="AY232" s="1489" t="s">
        <v>1790</v>
      </c>
      <c r="AZ232" s="1489" t="s">
        <v>1790</v>
      </c>
      <c r="BA232" s="1489" t="s">
        <v>1790</v>
      </c>
      <c r="BB232" s="1489" t="s">
        <v>1790</v>
      </c>
      <c r="BC232" s="1489" t="s">
        <v>1790</v>
      </c>
      <c r="BD232" s="1489" t="s">
        <v>1790</v>
      </c>
      <c r="BE232" s="1489" t="s">
        <v>1790</v>
      </c>
      <c r="BF232" s="1489" t="s">
        <v>1790</v>
      </c>
      <c r="BG232" s="1489" t="s">
        <v>1790</v>
      </c>
      <c r="BH232" s="1489" t="s">
        <v>1790</v>
      </c>
      <c r="BI232" s="1489" t="s">
        <v>1790</v>
      </c>
      <c r="BJ232" s="1489" t="s">
        <v>1790</v>
      </c>
      <c r="BK232" s="1489" t="s">
        <v>1790</v>
      </c>
      <c r="BL232" s="1489" t="s">
        <v>1790</v>
      </c>
      <c r="BM232" s="1489" t="s">
        <v>1790</v>
      </c>
      <c r="BN232" s="1489" t="s">
        <v>1790</v>
      </c>
      <c r="BO232" s="1489" t="s">
        <v>1790</v>
      </c>
      <c r="BP232" s="1489" t="s">
        <v>1790</v>
      </c>
      <c r="BQ232" s="1489" t="s">
        <v>1790</v>
      </c>
      <c r="BR232" s="1489" t="s">
        <v>1790</v>
      </c>
      <c r="BS232" s="1489" t="s">
        <v>1790</v>
      </c>
      <c r="BT232" s="1489" t="s">
        <v>1790</v>
      </c>
      <c r="BU232" s="1489" t="s">
        <v>1790</v>
      </c>
      <c r="BV232" s="1489" t="s">
        <v>1790</v>
      </c>
      <c r="BW232" s="1489" t="s">
        <v>1790</v>
      </c>
      <c r="BX232" s="1489" t="s">
        <v>1790</v>
      </c>
      <c r="BY232" s="1489" t="s">
        <v>1790</v>
      </c>
      <c r="BZ232" s="1489" t="s">
        <v>1790</v>
      </c>
      <c r="CA232" s="1489" t="s">
        <v>1790</v>
      </c>
      <c r="CB232" s="1489" t="s">
        <v>1790</v>
      </c>
      <c r="CC232" s="1489" t="s">
        <v>1790</v>
      </c>
      <c r="CD232" s="1489" t="s">
        <v>1790</v>
      </c>
      <c r="CE232" s="1489" t="s">
        <v>1790</v>
      </c>
      <c r="CF232" s="1489" t="s">
        <v>1790</v>
      </c>
      <c r="CG232" s="1489" t="s">
        <v>1790</v>
      </c>
      <c r="CH232" s="1489" t="s">
        <v>1790</v>
      </c>
      <c r="CI232" s="1489" t="s">
        <v>1790</v>
      </c>
      <c r="CJ232" s="1489" t="s">
        <v>1790</v>
      </c>
      <c r="CK232" s="1489" t="s">
        <v>1790</v>
      </c>
      <c r="CL232" s="1489" t="s">
        <v>1790</v>
      </c>
      <c r="CM232" s="1489" t="s">
        <v>1790</v>
      </c>
      <c r="CN232" s="1489" t="s">
        <v>1790</v>
      </c>
      <c r="CO232" s="1489" t="s">
        <v>1790</v>
      </c>
      <c r="CP232" s="1490" t="s">
        <v>1790</v>
      </c>
      <c r="CQ232" s="1488" t="s">
        <v>1790</v>
      </c>
      <c r="CR232" s="1488" t="s">
        <v>1790</v>
      </c>
      <c r="CS232" s="1488" t="s">
        <v>1790</v>
      </c>
      <c r="CT232" s="1488" t="s">
        <v>1790</v>
      </c>
      <c r="CU232" s="1488" t="s">
        <v>1790</v>
      </c>
      <c r="CV232" s="1488" t="s">
        <v>1790</v>
      </c>
      <c r="CW232" s="1488" t="s">
        <v>1790</v>
      </c>
      <c r="CX232" s="1488" t="s">
        <v>1790</v>
      </c>
      <c r="CY232" s="1488" t="s">
        <v>1790</v>
      </c>
      <c r="CZ232" s="1488" t="s">
        <v>1790</v>
      </c>
      <c r="DA232" s="1488" t="s">
        <v>1790</v>
      </c>
      <c r="DB232" s="1488" t="s">
        <v>1790</v>
      </c>
      <c r="DC232" s="1488" t="s">
        <v>1790</v>
      </c>
      <c r="DD232" s="1488" t="s">
        <v>1790</v>
      </c>
      <c r="DE232" s="1488" t="s">
        <v>1790</v>
      </c>
      <c r="DF232" s="1488" t="s">
        <v>1790</v>
      </c>
      <c r="DG232" s="1488" t="s">
        <v>1790</v>
      </c>
      <c r="DH232" s="1488" t="s">
        <v>1790</v>
      </c>
      <c r="DI232" s="1488" t="s">
        <v>1790</v>
      </c>
      <c r="DJ232" s="1488" t="s">
        <v>1790</v>
      </c>
      <c r="DK232" s="1488" t="s">
        <v>1790</v>
      </c>
      <c r="DL232" s="1488" t="s">
        <v>1790</v>
      </c>
      <c r="DM232" s="1488" t="s">
        <v>1790</v>
      </c>
      <c r="DN232" s="1488" t="s">
        <v>1790</v>
      </c>
      <c r="DO232" s="1488" t="s">
        <v>1790</v>
      </c>
      <c r="DP232" s="1488" t="s">
        <v>1790</v>
      </c>
      <c r="DQ232" s="1488" t="s">
        <v>1790</v>
      </c>
      <c r="DR232" s="1488" t="s">
        <v>1790</v>
      </c>
      <c r="DS232" s="1488" t="s">
        <v>1790</v>
      </c>
      <c r="DT232" s="1233" t="s">
        <v>1790</v>
      </c>
      <c r="DU232" s="1233" t="s">
        <v>1790</v>
      </c>
      <c r="DV232" s="1233" t="s">
        <v>1790</v>
      </c>
      <c r="DW232" s="1233" t="s">
        <v>1790</v>
      </c>
      <c r="DX232" s="1233" t="s">
        <v>1790</v>
      </c>
      <c r="DY232" s="1233" t="s">
        <v>1790</v>
      </c>
    </row>
    <row r="233" spans="2:129" x14ac:dyDescent="0.25">
      <c r="B233" s="1740"/>
      <c r="C233" s="1485" t="s">
        <v>2091</v>
      </c>
      <c r="D233" s="1425" t="s">
        <v>2092</v>
      </c>
      <c r="E233" s="1267" t="s">
        <v>807</v>
      </c>
      <c r="F233" s="1424" t="s">
        <v>1790</v>
      </c>
      <c r="G233" s="1424" t="s">
        <v>1790</v>
      </c>
      <c r="H233" s="1425" t="s">
        <v>84</v>
      </c>
      <c r="I233" s="1460" t="s">
        <v>1790</v>
      </c>
      <c r="J233" s="1461" t="s">
        <v>1790</v>
      </c>
      <c r="K233" s="1461" t="s">
        <v>1790</v>
      </c>
      <c r="L233" s="1461" t="s">
        <v>1790</v>
      </c>
      <c r="M233" s="1461" t="s">
        <v>1790</v>
      </c>
      <c r="N233" s="1489" t="s">
        <v>1790</v>
      </c>
      <c r="O233" s="1489" t="s">
        <v>1790</v>
      </c>
      <c r="P233" s="1489" t="s">
        <v>1790</v>
      </c>
      <c r="Q233" s="1489" t="s">
        <v>1790</v>
      </c>
      <c r="R233" s="1489" t="s">
        <v>1790</v>
      </c>
      <c r="S233" s="1489" t="s">
        <v>1790</v>
      </c>
      <c r="T233" s="1489" t="s">
        <v>1790</v>
      </c>
      <c r="U233" s="1489" t="s">
        <v>1790</v>
      </c>
      <c r="V233" s="1489" t="s">
        <v>1790</v>
      </c>
      <c r="W233" s="1489" t="s">
        <v>1790</v>
      </c>
      <c r="X233" s="1489" t="s">
        <v>1790</v>
      </c>
      <c r="Y233" s="1489" t="s">
        <v>1790</v>
      </c>
      <c r="Z233" s="1489" t="s">
        <v>1790</v>
      </c>
      <c r="AA233" s="1489" t="s">
        <v>1790</v>
      </c>
      <c r="AB233" s="1489" t="s">
        <v>1790</v>
      </c>
      <c r="AC233" s="1489" t="s">
        <v>1790</v>
      </c>
      <c r="AD233" s="1489" t="s">
        <v>1790</v>
      </c>
      <c r="AE233" s="1489" t="s">
        <v>1790</v>
      </c>
      <c r="AF233" s="1489" t="s">
        <v>1790</v>
      </c>
      <c r="AG233" s="1489" t="s">
        <v>1790</v>
      </c>
      <c r="AH233" s="1489" t="s">
        <v>1790</v>
      </c>
      <c r="AI233" s="1489" t="s">
        <v>1790</v>
      </c>
      <c r="AJ233" s="1489" t="s">
        <v>1790</v>
      </c>
      <c r="AK233" s="1489" t="s">
        <v>1790</v>
      </c>
      <c r="AL233" s="1489" t="s">
        <v>1790</v>
      </c>
      <c r="AM233" s="1489" t="s">
        <v>1790</v>
      </c>
      <c r="AN233" s="1489" t="s">
        <v>1790</v>
      </c>
      <c r="AO233" s="1489" t="s">
        <v>1790</v>
      </c>
      <c r="AP233" s="1489" t="s">
        <v>1790</v>
      </c>
      <c r="AQ233" s="1489" t="s">
        <v>1790</v>
      </c>
      <c r="AR233" s="1489" t="s">
        <v>1790</v>
      </c>
      <c r="AS233" s="1489" t="s">
        <v>1790</v>
      </c>
      <c r="AT233" s="1489" t="s">
        <v>1790</v>
      </c>
      <c r="AU233" s="1489" t="s">
        <v>1790</v>
      </c>
      <c r="AV233" s="1489" t="s">
        <v>1790</v>
      </c>
      <c r="AW233" s="1489" t="s">
        <v>1790</v>
      </c>
      <c r="AX233" s="1489" t="s">
        <v>1790</v>
      </c>
      <c r="AY233" s="1489" t="s">
        <v>1790</v>
      </c>
      <c r="AZ233" s="1489" t="s">
        <v>1790</v>
      </c>
      <c r="BA233" s="1489" t="s">
        <v>1790</v>
      </c>
      <c r="BB233" s="1489" t="s">
        <v>1790</v>
      </c>
      <c r="BC233" s="1489" t="s">
        <v>1790</v>
      </c>
      <c r="BD233" s="1489" t="s">
        <v>1790</v>
      </c>
      <c r="BE233" s="1489" t="s">
        <v>1790</v>
      </c>
      <c r="BF233" s="1489" t="s">
        <v>1790</v>
      </c>
      <c r="BG233" s="1489" t="s">
        <v>1790</v>
      </c>
      <c r="BH233" s="1489" t="s">
        <v>1790</v>
      </c>
      <c r="BI233" s="1489" t="s">
        <v>1790</v>
      </c>
      <c r="BJ233" s="1489" t="s">
        <v>1790</v>
      </c>
      <c r="BK233" s="1489" t="s">
        <v>1790</v>
      </c>
      <c r="BL233" s="1489" t="s">
        <v>1790</v>
      </c>
      <c r="BM233" s="1489" t="s">
        <v>1790</v>
      </c>
      <c r="BN233" s="1489" t="s">
        <v>1790</v>
      </c>
      <c r="BO233" s="1489" t="s">
        <v>1790</v>
      </c>
      <c r="BP233" s="1489" t="s">
        <v>1790</v>
      </c>
      <c r="BQ233" s="1489" t="s">
        <v>1790</v>
      </c>
      <c r="BR233" s="1489" t="s">
        <v>1790</v>
      </c>
      <c r="BS233" s="1489" t="s">
        <v>1790</v>
      </c>
      <c r="BT233" s="1489" t="s">
        <v>1790</v>
      </c>
      <c r="BU233" s="1489" t="s">
        <v>1790</v>
      </c>
      <c r="BV233" s="1489" t="s">
        <v>1790</v>
      </c>
      <c r="BW233" s="1489" t="s">
        <v>1790</v>
      </c>
      <c r="BX233" s="1489" t="s">
        <v>1790</v>
      </c>
      <c r="BY233" s="1489" t="s">
        <v>1790</v>
      </c>
      <c r="BZ233" s="1489" t="s">
        <v>1790</v>
      </c>
      <c r="CA233" s="1489" t="s">
        <v>1790</v>
      </c>
      <c r="CB233" s="1489" t="s">
        <v>1790</v>
      </c>
      <c r="CC233" s="1489" t="s">
        <v>1790</v>
      </c>
      <c r="CD233" s="1489" t="s">
        <v>1790</v>
      </c>
      <c r="CE233" s="1489" t="s">
        <v>1790</v>
      </c>
      <c r="CF233" s="1489" t="s">
        <v>1790</v>
      </c>
      <c r="CG233" s="1489" t="s">
        <v>1790</v>
      </c>
      <c r="CH233" s="1489" t="s">
        <v>1790</v>
      </c>
      <c r="CI233" s="1489" t="s">
        <v>1790</v>
      </c>
      <c r="CJ233" s="1489" t="s">
        <v>1790</v>
      </c>
      <c r="CK233" s="1489" t="s">
        <v>1790</v>
      </c>
      <c r="CL233" s="1489" t="s">
        <v>1790</v>
      </c>
      <c r="CM233" s="1489" t="s">
        <v>1790</v>
      </c>
      <c r="CN233" s="1489" t="s">
        <v>1790</v>
      </c>
      <c r="CO233" s="1489" t="s">
        <v>1790</v>
      </c>
      <c r="CP233" s="1490" t="s">
        <v>1790</v>
      </c>
      <c r="CQ233" s="1488" t="s">
        <v>1790</v>
      </c>
      <c r="CR233" s="1488" t="s">
        <v>1790</v>
      </c>
      <c r="CS233" s="1488" t="s">
        <v>1790</v>
      </c>
      <c r="CT233" s="1488" t="s">
        <v>1790</v>
      </c>
      <c r="CU233" s="1488" t="s">
        <v>1790</v>
      </c>
      <c r="CV233" s="1488" t="s">
        <v>1790</v>
      </c>
      <c r="CW233" s="1488" t="s">
        <v>1790</v>
      </c>
      <c r="CX233" s="1488" t="s">
        <v>1790</v>
      </c>
      <c r="CY233" s="1488" t="s">
        <v>1790</v>
      </c>
      <c r="CZ233" s="1488" t="s">
        <v>1790</v>
      </c>
      <c r="DA233" s="1488" t="s">
        <v>1790</v>
      </c>
      <c r="DB233" s="1488" t="s">
        <v>1790</v>
      </c>
      <c r="DC233" s="1488" t="s">
        <v>1790</v>
      </c>
      <c r="DD233" s="1488" t="s">
        <v>1790</v>
      </c>
      <c r="DE233" s="1488" t="s">
        <v>1790</v>
      </c>
      <c r="DF233" s="1488" t="s">
        <v>1790</v>
      </c>
      <c r="DG233" s="1488" t="s">
        <v>1790</v>
      </c>
      <c r="DH233" s="1488" t="s">
        <v>1790</v>
      </c>
      <c r="DI233" s="1488" t="s">
        <v>1790</v>
      </c>
      <c r="DJ233" s="1488" t="s">
        <v>1790</v>
      </c>
      <c r="DK233" s="1488" t="s">
        <v>1790</v>
      </c>
      <c r="DL233" s="1488" t="s">
        <v>1790</v>
      </c>
      <c r="DM233" s="1488" t="s">
        <v>1790</v>
      </c>
      <c r="DN233" s="1488" t="s">
        <v>1790</v>
      </c>
      <c r="DO233" s="1488" t="s">
        <v>1790</v>
      </c>
      <c r="DP233" s="1488" t="s">
        <v>1790</v>
      </c>
      <c r="DQ233" s="1488" t="s">
        <v>1790</v>
      </c>
      <c r="DR233" s="1488" t="s">
        <v>1790</v>
      </c>
      <c r="DS233" s="1488" t="s">
        <v>1790</v>
      </c>
      <c r="DT233" s="1233" t="s">
        <v>1790</v>
      </c>
      <c r="DU233" s="1233" t="s">
        <v>1790</v>
      </c>
      <c r="DV233" s="1233" t="s">
        <v>1790</v>
      </c>
      <c r="DW233" s="1233" t="s">
        <v>1790</v>
      </c>
      <c r="DX233" s="1233" t="s">
        <v>1790</v>
      </c>
      <c r="DY233" s="1233" t="s">
        <v>1790</v>
      </c>
    </row>
    <row r="234" spans="2:129" x14ac:dyDescent="0.25">
      <c r="B234" s="1740"/>
      <c r="C234" s="1485" t="s">
        <v>2091</v>
      </c>
      <c r="D234" s="1425" t="s">
        <v>2092</v>
      </c>
      <c r="E234" s="1267" t="s">
        <v>808</v>
      </c>
      <c r="F234" s="1424" t="s">
        <v>1790</v>
      </c>
      <c r="G234" s="1424" t="s">
        <v>1790</v>
      </c>
      <c r="H234" s="1425" t="s">
        <v>84</v>
      </c>
      <c r="I234" s="1460" t="s">
        <v>1790</v>
      </c>
      <c r="J234" s="1461" t="s">
        <v>1790</v>
      </c>
      <c r="K234" s="1461" t="s">
        <v>1790</v>
      </c>
      <c r="L234" s="1461" t="s">
        <v>1790</v>
      </c>
      <c r="M234" s="1461" t="s">
        <v>1790</v>
      </c>
      <c r="N234" s="1489" t="s">
        <v>1790</v>
      </c>
      <c r="O234" s="1489" t="s">
        <v>1790</v>
      </c>
      <c r="P234" s="1489" t="s">
        <v>1790</v>
      </c>
      <c r="Q234" s="1489" t="s">
        <v>1790</v>
      </c>
      <c r="R234" s="1489" t="s">
        <v>1790</v>
      </c>
      <c r="S234" s="1489" t="s">
        <v>1790</v>
      </c>
      <c r="T234" s="1489" t="s">
        <v>1790</v>
      </c>
      <c r="U234" s="1489" t="s">
        <v>1790</v>
      </c>
      <c r="V234" s="1489" t="s">
        <v>1790</v>
      </c>
      <c r="W234" s="1489" t="s">
        <v>1790</v>
      </c>
      <c r="X234" s="1489" t="s">
        <v>1790</v>
      </c>
      <c r="Y234" s="1489" t="s">
        <v>1790</v>
      </c>
      <c r="Z234" s="1489" t="s">
        <v>1790</v>
      </c>
      <c r="AA234" s="1489" t="s">
        <v>1790</v>
      </c>
      <c r="AB234" s="1489" t="s">
        <v>1790</v>
      </c>
      <c r="AC234" s="1489" t="s">
        <v>1790</v>
      </c>
      <c r="AD234" s="1489" t="s">
        <v>1790</v>
      </c>
      <c r="AE234" s="1489" t="s">
        <v>1790</v>
      </c>
      <c r="AF234" s="1489" t="s">
        <v>1790</v>
      </c>
      <c r="AG234" s="1489" t="s">
        <v>1790</v>
      </c>
      <c r="AH234" s="1489" t="s">
        <v>1790</v>
      </c>
      <c r="AI234" s="1489" t="s">
        <v>1790</v>
      </c>
      <c r="AJ234" s="1489" t="s">
        <v>1790</v>
      </c>
      <c r="AK234" s="1489" t="s">
        <v>1790</v>
      </c>
      <c r="AL234" s="1489" t="s">
        <v>1790</v>
      </c>
      <c r="AM234" s="1489" t="s">
        <v>1790</v>
      </c>
      <c r="AN234" s="1489" t="s">
        <v>1790</v>
      </c>
      <c r="AO234" s="1489" t="s">
        <v>1790</v>
      </c>
      <c r="AP234" s="1489" t="s">
        <v>1790</v>
      </c>
      <c r="AQ234" s="1489" t="s">
        <v>1790</v>
      </c>
      <c r="AR234" s="1489" t="s">
        <v>1790</v>
      </c>
      <c r="AS234" s="1489" t="s">
        <v>1790</v>
      </c>
      <c r="AT234" s="1489" t="s">
        <v>1790</v>
      </c>
      <c r="AU234" s="1489" t="s">
        <v>1790</v>
      </c>
      <c r="AV234" s="1489" t="s">
        <v>1790</v>
      </c>
      <c r="AW234" s="1489" t="s">
        <v>1790</v>
      </c>
      <c r="AX234" s="1489" t="s">
        <v>1790</v>
      </c>
      <c r="AY234" s="1489" t="s">
        <v>1790</v>
      </c>
      <c r="AZ234" s="1489" t="s">
        <v>1790</v>
      </c>
      <c r="BA234" s="1489" t="s">
        <v>1790</v>
      </c>
      <c r="BB234" s="1489" t="s">
        <v>1790</v>
      </c>
      <c r="BC234" s="1489" t="s">
        <v>1790</v>
      </c>
      <c r="BD234" s="1489" t="s">
        <v>1790</v>
      </c>
      <c r="BE234" s="1489" t="s">
        <v>1790</v>
      </c>
      <c r="BF234" s="1489" t="s">
        <v>1790</v>
      </c>
      <c r="BG234" s="1489" t="s">
        <v>1790</v>
      </c>
      <c r="BH234" s="1489" t="s">
        <v>1790</v>
      </c>
      <c r="BI234" s="1489" t="s">
        <v>1790</v>
      </c>
      <c r="BJ234" s="1489" t="s">
        <v>1790</v>
      </c>
      <c r="BK234" s="1489" t="s">
        <v>1790</v>
      </c>
      <c r="BL234" s="1489" t="s">
        <v>1790</v>
      </c>
      <c r="BM234" s="1489" t="s">
        <v>1790</v>
      </c>
      <c r="BN234" s="1489" t="s">
        <v>1790</v>
      </c>
      <c r="BO234" s="1489" t="s">
        <v>1790</v>
      </c>
      <c r="BP234" s="1489" t="s">
        <v>1790</v>
      </c>
      <c r="BQ234" s="1489" t="s">
        <v>1790</v>
      </c>
      <c r="BR234" s="1489" t="s">
        <v>1790</v>
      </c>
      <c r="BS234" s="1489" t="s">
        <v>1790</v>
      </c>
      <c r="BT234" s="1489" t="s">
        <v>1790</v>
      </c>
      <c r="BU234" s="1489" t="s">
        <v>1790</v>
      </c>
      <c r="BV234" s="1489" t="s">
        <v>1790</v>
      </c>
      <c r="BW234" s="1489" t="s">
        <v>1790</v>
      </c>
      <c r="BX234" s="1489" t="s">
        <v>1790</v>
      </c>
      <c r="BY234" s="1489" t="s">
        <v>1790</v>
      </c>
      <c r="BZ234" s="1489" t="s">
        <v>1790</v>
      </c>
      <c r="CA234" s="1489" t="s">
        <v>1790</v>
      </c>
      <c r="CB234" s="1489" t="s">
        <v>1790</v>
      </c>
      <c r="CC234" s="1489" t="s">
        <v>1790</v>
      </c>
      <c r="CD234" s="1489" t="s">
        <v>1790</v>
      </c>
      <c r="CE234" s="1489" t="s">
        <v>1790</v>
      </c>
      <c r="CF234" s="1489" t="s">
        <v>1790</v>
      </c>
      <c r="CG234" s="1489" t="s">
        <v>1790</v>
      </c>
      <c r="CH234" s="1489" t="s">
        <v>1790</v>
      </c>
      <c r="CI234" s="1489" t="s">
        <v>1790</v>
      </c>
      <c r="CJ234" s="1489" t="s">
        <v>1790</v>
      </c>
      <c r="CK234" s="1489" t="s">
        <v>1790</v>
      </c>
      <c r="CL234" s="1489" t="s">
        <v>1790</v>
      </c>
      <c r="CM234" s="1489" t="s">
        <v>1790</v>
      </c>
      <c r="CN234" s="1489" t="s">
        <v>1790</v>
      </c>
      <c r="CO234" s="1489" t="s">
        <v>1790</v>
      </c>
      <c r="CP234" s="1490" t="s">
        <v>1790</v>
      </c>
      <c r="CQ234" s="1488" t="s">
        <v>1790</v>
      </c>
      <c r="CR234" s="1488" t="s">
        <v>1790</v>
      </c>
      <c r="CS234" s="1488" t="s">
        <v>1790</v>
      </c>
      <c r="CT234" s="1488" t="s">
        <v>1790</v>
      </c>
      <c r="CU234" s="1488" t="s">
        <v>1790</v>
      </c>
      <c r="CV234" s="1488" t="s">
        <v>1790</v>
      </c>
      <c r="CW234" s="1488" t="s">
        <v>1790</v>
      </c>
      <c r="CX234" s="1488" t="s">
        <v>1790</v>
      </c>
      <c r="CY234" s="1488" t="s">
        <v>1790</v>
      </c>
      <c r="CZ234" s="1488" t="s">
        <v>1790</v>
      </c>
      <c r="DA234" s="1488" t="s">
        <v>1790</v>
      </c>
      <c r="DB234" s="1488" t="s">
        <v>1790</v>
      </c>
      <c r="DC234" s="1488" t="s">
        <v>1790</v>
      </c>
      <c r="DD234" s="1488" t="s">
        <v>1790</v>
      </c>
      <c r="DE234" s="1488" t="s">
        <v>1790</v>
      </c>
      <c r="DF234" s="1488" t="s">
        <v>1790</v>
      </c>
      <c r="DG234" s="1488" t="s">
        <v>1790</v>
      </c>
      <c r="DH234" s="1488" t="s">
        <v>1790</v>
      </c>
      <c r="DI234" s="1488" t="s">
        <v>1790</v>
      </c>
      <c r="DJ234" s="1488" t="s">
        <v>1790</v>
      </c>
      <c r="DK234" s="1488" t="s">
        <v>1790</v>
      </c>
      <c r="DL234" s="1488" t="s">
        <v>1790</v>
      </c>
      <c r="DM234" s="1488" t="s">
        <v>1790</v>
      </c>
      <c r="DN234" s="1488" t="s">
        <v>1790</v>
      </c>
      <c r="DO234" s="1488" t="s">
        <v>1790</v>
      </c>
      <c r="DP234" s="1488" t="s">
        <v>1790</v>
      </c>
      <c r="DQ234" s="1488" t="s">
        <v>1790</v>
      </c>
      <c r="DR234" s="1488" t="s">
        <v>1790</v>
      </c>
      <c r="DS234" s="1488" t="s">
        <v>1790</v>
      </c>
      <c r="DT234" s="1233" t="s">
        <v>1790</v>
      </c>
      <c r="DU234" s="1233" t="s">
        <v>1790</v>
      </c>
      <c r="DV234" s="1233" t="s">
        <v>1790</v>
      </c>
      <c r="DW234" s="1233" t="s">
        <v>1790</v>
      </c>
      <c r="DX234" s="1233" t="s">
        <v>1790</v>
      </c>
      <c r="DY234" s="1233" t="s">
        <v>1790</v>
      </c>
    </row>
    <row r="235" spans="2:129" x14ac:dyDescent="0.25">
      <c r="B235" s="1740"/>
      <c r="C235" s="1485" t="s">
        <v>2091</v>
      </c>
      <c r="D235" s="1425" t="s">
        <v>2092</v>
      </c>
      <c r="E235" s="1267" t="s">
        <v>826</v>
      </c>
      <c r="F235" s="1424" t="s">
        <v>1790</v>
      </c>
      <c r="G235" s="1424" t="s">
        <v>1790</v>
      </c>
      <c r="H235" s="1425" t="s">
        <v>84</v>
      </c>
      <c r="I235" s="1460" t="s">
        <v>1790</v>
      </c>
      <c r="J235" s="1461" t="s">
        <v>1790</v>
      </c>
      <c r="K235" s="1461" t="s">
        <v>1790</v>
      </c>
      <c r="L235" s="1461" t="s">
        <v>1790</v>
      </c>
      <c r="M235" s="1461" t="s">
        <v>1790</v>
      </c>
      <c r="N235" s="1489" t="s">
        <v>1790</v>
      </c>
      <c r="O235" s="1489">
        <v>3.5000000000000003E-2</v>
      </c>
      <c r="P235" s="1489">
        <v>3.5000000000000003E-2</v>
      </c>
      <c r="Q235" s="1489">
        <v>3.5000000000000003E-2</v>
      </c>
      <c r="R235" s="1489">
        <v>3.5000000000000003E-2</v>
      </c>
      <c r="S235" s="1489">
        <v>3.5000000000000003E-2</v>
      </c>
      <c r="T235" s="1489">
        <v>3.5000000000000003E-2</v>
      </c>
      <c r="U235" s="1489">
        <v>3.5000000000000003E-2</v>
      </c>
      <c r="V235" s="1489">
        <v>3.5000000000000003E-2</v>
      </c>
      <c r="W235" s="1489">
        <v>3.5000000000000003E-2</v>
      </c>
      <c r="X235" s="1489">
        <v>3.5000000000000003E-2</v>
      </c>
      <c r="Y235" s="1489">
        <v>3.5000000000000003E-2</v>
      </c>
      <c r="Z235" s="1489">
        <v>3.5000000000000003E-2</v>
      </c>
      <c r="AA235" s="1489">
        <v>3.5000000000000003E-2</v>
      </c>
      <c r="AB235" s="1489">
        <v>3.5000000000000003E-2</v>
      </c>
      <c r="AC235" s="1489">
        <v>3.5000000000000003E-2</v>
      </c>
      <c r="AD235" s="1489">
        <v>3.5000000000000003E-2</v>
      </c>
      <c r="AE235" s="1489">
        <v>3.5000000000000003E-2</v>
      </c>
      <c r="AF235" s="1489">
        <v>3.5000000000000003E-2</v>
      </c>
      <c r="AG235" s="1489">
        <v>3.5000000000000003E-2</v>
      </c>
      <c r="AH235" s="1489">
        <v>3.5000000000000003E-2</v>
      </c>
      <c r="AI235" s="1489">
        <v>3.5000000000000003E-2</v>
      </c>
      <c r="AJ235" s="1489">
        <v>3.5000000000000003E-2</v>
      </c>
      <c r="AK235" s="1489">
        <v>3.5000000000000003E-2</v>
      </c>
      <c r="AL235" s="1489">
        <v>3.5000000000000003E-2</v>
      </c>
      <c r="AM235" s="1489">
        <v>3.5000000000000003E-2</v>
      </c>
      <c r="AN235" s="1489">
        <v>3.5000000000000003E-2</v>
      </c>
      <c r="AO235" s="1489">
        <v>3.5000000000000003E-2</v>
      </c>
      <c r="AP235" s="1489">
        <v>3.5000000000000003E-2</v>
      </c>
      <c r="AQ235" s="1489">
        <v>3.5000000000000003E-2</v>
      </c>
      <c r="AR235" s="1489">
        <v>3.5000000000000003E-2</v>
      </c>
      <c r="AS235" s="1489">
        <v>0.03</v>
      </c>
      <c r="AT235" s="1489">
        <v>0.03</v>
      </c>
      <c r="AU235" s="1489">
        <v>0.03</v>
      </c>
      <c r="AV235" s="1489">
        <v>0.03</v>
      </c>
      <c r="AW235" s="1489">
        <v>0.03</v>
      </c>
      <c r="AX235" s="1489">
        <v>0.03</v>
      </c>
      <c r="AY235" s="1489">
        <v>0.03</v>
      </c>
      <c r="AZ235" s="1489">
        <v>0.03</v>
      </c>
      <c r="BA235" s="1489">
        <v>0.03</v>
      </c>
      <c r="BB235" s="1489">
        <v>0.03</v>
      </c>
      <c r="BC235" s="1489">
        <v>0.03</v>
      </c>
      <c r="BD235" s="1489">
        <v>0.03</v>
      </c>
      <c r="BE235" s="1489">
        <v>0.03</v>
      </c>
      <c r="BF235" s="1489">
        <v>0.03</v>
      </c>
      <c r="BG235" s="1489">
        <v>0.03</v>
      </c>
      <c r="BH235" s="1489">
        <v>0.03</v>
      </c>
      <c r="BI235" s="1489">
        <v>0.03</v>
      </c>
      <c r="BJ235" s="1489">
        <v>0.03</v>
      </c>
      <c r="BK235" s="1489">
        <v>0.03</v>
      </c>
      <c r="BL235" s="1489">
        <v>0.03</v>
      </c>
      <c r="BM235" s="1489">
        <v>0.03</v>
      </c>
      <c r="BN235" s="1489">
        <v>0.03</v>
      </c>
      <c r="BO235" s="1489">
        <v>0.03</v>
      </c>
      <c r="BP235" s="1489">
        <v>0.03</v>
      </c>
      <c r="BQ235" s="1489">
        <v>0.03</v>
      </c>
      <c r="BR235" s="1489">
        <v>0.03</v>
      </c>
      <c r="BS235" s="1489">
        <v>0.03</v>
      </c>
      <c r="BT235" s="1489">
        <v>0.03</v>
      </c>
      <c r="BU235" s="1489">
        <v>0.03</v>
      </c>
      <c r="BV235" s="1489">
        <v>0.03</v>
      </c>
      <c r="BW235" s="1489">
        <v>0.03</v>
      </c>
      <c r="BX235" s="1489">
        <v>0.03</v>
      </c>
      <c r="BY235" s="1489">
        <v>0.03</v>
      </c>
      <c r="BZ235" s="1489">
        <v>0.03</v>
      </c>
      <c r="CA235" s="1489">
        <v>0.03</v>
      </c>
      <c r="CB235" s="1489">
        <v>0.03</v>
      </c>
      <c r="CC235" s="1489">
        <v>0.03</v>
      </c>
      <c r="CD235" s="1489">
        <v>0.03</v>
      </c>
      <c r="CE235" s="1489">
        <v>0.03</v>
      </c>
      <c r="CF235" s="1489">
        <v>0.03</v>
      </c>
      <c r="CG235" s="1489">
        <v>0.03</v>
      </c>
      <c r="CH235" s="1489">
        <v>0.03</v>
      </c>
      <c r="CI235" s="1489">
        <v>0.03</v>
      </c>
      <c r="CJ235" s="1489">
        <v>0.03</v>
      </c>
      <c r="CK235" s="1489">
        <v>0.03</v>
      </c>
      <c r="CL235" s="1489">
        <v>2.5000000000000001E-2</v>
      </c>
      <c r="CM235" s="1489">
        <v>2.5000000000000001E-2</v>
      </c>
      <c r="CN235" s="1489">
        <v>2.5000000000000001E-2</v>
      </c>
      <c r="CO235" s="1489">
        <v>2.5000000000000001E-2</v>
      </c>
      <c r="CP235" s="1490">
        <v>2.5000000000000001E-2</v>
      </c>
      <c r="CQ235" s="1488" t="s">
        <v>1790</v>
      </c>
      <c r="CR235" s="1488" t="s">
        <v>1790</v>
      </c>
      <c r="CS235" s="1488" t="s">
        <v>1790</v>
      </c>
      <c r="CT235" s="1488" t="s">
        <v>1790</v>
      </c>
      <c r="CU235" s="1488" t="s">
        <v>1790</v>
      </c>
      <c r="CV235" s="1488" t="s">
        <v>1790</v>
      </c>
      <c r="CW235" s="1488" t="s">
        <v>1790</v>
      </c>
      <c r="CX235" s="1488" t="s">
        <v>1790</v>
      </c>
      <c r="CY235" s="1488" t="s">
        <v>1790</v>
      </c>
      <c r="CZ235" s="1488" t="s">
        <v>1790</v>
      </c>
      <c r="DA235" s="1488" t="s">
        <v>1790</v>
      </c>
      <c r="DB235" s="1488" t="s">
        <v>1790</v>
      </c>
      <c r="DC235" s="1488" t="s">
        <v>1790</v>
      </c>
      <c r="DD235" s="1488" t="s">
        <v>1790</v>
      </c>
      <c r="DE235" s="1488" t="s">
        <v>1790</v>
      </c>
      <c r="DF235" s="1488" t="s">
        <v>1790</v>
      </c>
      <c r="DG235" s="1488" t="s">
        <v>1790</v>
      </c>
      <c r="DH235" s="1488" t="s">
        <v>1790</v>
      </c>
      <c r="DI235" s="1488" t="s">
        <v>1790</v>
      </c>
      <c r="DJ235" s="1488" t="s">
        <v>1790</v>
      </c>
      <c r="DK235" s="1488" t="s">
        <v>1790</v>
      </c>
      <c r="DL235" s="1488" t="s">
        <v>1790</v>
      </c>
      <c r="DM235" s="1488" t="s">
        <v>1790</v>
      </c>
      <c r="DN235" s="1488" t="s">
        <v>1790</v>
      </c>
      <c r="DO235" s="1488" t="s">
        <v>1790</v>
      </c>
      <c r="DP235" s="1488" t="s">
        <v>1790</v>
      </c>
      <c r="DQ235" s="1488" t="s">
        <v>1790</v>
      </c>
      <c r="DR235" s="1488" t="s">
        <v>1790</v>
      </c>
      <c r="DS235" s="1488" t="s">
        <v>1790</v>
      </c>
      <c r="DT235" s="1233" t="s">
        <v>1790</v>
      </c>
      <c r="DU235" s="1233" t="s">
        <v>1790</v>
      </c>
      <c r="DV235" s="1233" t="s">
        <v>1790</v>
      </c>
      <c r="DW235" s="1233" t="s">
        <v>1790</v>
      </c>
      <c r="DX235" s="1233" t="s">
        <v>1790</v>
      </c>
      <c r="DY235" s="1233" t="s">
        <v>1790</v>
      </c>
    </row>
    <row r="236" spans="2:129" x14ac:dyDescent="0.25">
      <c r="B236" s="1740"/>
      <c r="C236" s="1485" t="s">
        <v>2091</v>
      </c>
      <c r="D236" s="1425" t="s">
        <v>2092</v>
      </c>
      <c r="E236" s="1267" t="s">
        <v>809</v>
      </c>
      <c r="F236" s="1424" t="s">
        <v>1790</v>
      </c>
      <c r="G236" s="1424" t="s">
        <v>1790</v>
      </c>
      <c r="H236" s="1425" t="s">
        <v>84</v>
      </c>
      <c r="I236" s="1460" t="s">
        <v>1790</v>
      </c>
      <c r="J236" s="1461" t="s">
        <v>1790</v>
      </c>
      <c r="K236" s="1461" t="s">
        <v>1790</v>
      </c>
      <c r="L236" s="1461" t="s">
        <v>1790</v>
      </c>
      <c r="M236" s="1461" t="s">
        <v>1790</v>
      </c>
      <c r="N236" s="1489" t="s">
        <v>1790</v>
      </c>
      <c r="O236" s="1489">
        <v>0.96618357487922713</v>
      </c>
      <c r="P236" s="1489">
        <v>0.93351070036640305</v>
      </c>
      <c r="Q236" s="1489">
        <v>0.90194270566802237</v>
      </c>
      <c r="R236" s="1489">
        <v>0.87144222769857238</v>
      </c>
      <c r="S236" s="1489">
        <v>0.84197316685852408</v>
      </c>
      <c r="T236" s="1489">
        <v>0.81350064430775282</v>
      </c>
      <c r="U236" s="1489">
        <v>0.78599096068381924</v>
      </c>
      <c r="V236" s="1489">
        <v>0.75941155621625056</v>
      </c>
      <c r="W236" s="1489">
        <v>0.73373097218961414</v>
      </c>
      <c r="X236" s="1489">
        <v>0.70891881370977217</v>
      </c>
      <c r="Y236" s="1489">
        <v>0.68494571372924851</v>
      </c>
      <c r="Z236" s="1489">
        <v>0.66178329828912907</v>
      </c>
      <c r="AA236" s="1489">
        <v>0.63940415293635666</v>
      </c>
      <c r="AB236" s="1489">
        <v>0.61778179027667313</v>
      </c>
      <c r="AC236" s="1489">
        <v>0.59689061862480497</v>
      </c>
      <c r="AD236" s="1489">
        <v>0.57670591171478747</v>
      </c>
      <c r="AE236" s="1489">
        <v>0.55720377943457733</v>
      </c>
      <c r="AF236" s="1489">
        <v>0.53836113955031628</v>
      </c>
      <c r="AG236" s="1489">
        <v>0.520155690386779</v>
      </c>
      <c r="AH236" s="1489">
        <v>0.50256588443167061</v>
      </c>
      <c r="AI236" s="1489">
        <v>0.48557090283253201</v>
      </c>
      <c r="AJ236" s="1489">
        <v>0.46915063075606961</v>
      </c>
      <c r="AK236" s="1489">
        <v>0.45328563358074364</v>
      </c>
      <c r="AL236" s="1489">
        <v>0.43795713389443836</v>
      </c>
      <c r="AM236" s="1489">
        <v>0.42314698926998878</v>
      </c>
      <c r="AN236" s="1489">
        <v>0.40883767079225974</v>
      </c>
      <c r="AO236" s="1489">
        <v>0.39501224231136212</v>
      </c>
      <c r="AP236" s="1489">
        <v>0.38165434039745133</v>
      </c>
      <c r="AQ236" s="1489">
        <v>0.36874815497338298</v>
      </c>
      <c r="AR236" s="1489">
        <v>0.35627841060230242</v>
      </c>
      <c r="AS236" s="1489">
        <v>0.3459013695167984</v>
      </c>
      <c r="AT236" s="1489">
        <v>0.33582657234640623</v>
      </c>
      <c r="AU236" s="1489">
        <v>0.32604521587029728</v>
      </c>
      <c r="AV236" s="1489">
        <v>0.31654875327213333</v>
      </c>
      <c r="AW236" s="1489">
        <v>0.30732888667197411</v>
      </c>
      <c r="AX236" s="1489">
        <v>0.29837755987570302</v>
      </c>
      <c r="AY236" s="1489">
        <v>0.28968695133563405</v>
      </c>
      <c r="AZ236" s="1489">
        <v>0.28124946731614947</v>
      </c>
      <c r="BA236" s="1489">
        <v>0.27305773525839755</v>
      </c>
      <c r="BB236" s="1489">
        <v>0.26510459733825009</v>
      </c>
      <c r="BC236" s="1489">
        <v>0.25738310421189325</v>
      </c>
      <c r="BD236" s="1489">
        <v>0.24988650894358566</v>
      </c>
      <c r="BE236" s="1489">
        <v>0.24260826111027742</v>
      </c>
      <c r="BF236" s="1489">
        <v>0.23554200107793916</v>
      </c>
      <c r="BG236" s="1489">
        <v>0.22868155444460117</v>
      </c>
      <c r="BH236" s="1489">
        <v>0.22202092664524387</v>
      </c>
      <c r="BI236" s="1489">
        <v>0.215554297713829</v>
      </c>
      <c r="BJ236" s="1489">
        <v>0.20927601719789227</v>
      </c>
      <c r="BK236" s="1489">
        <v>0.20318059922125464</v>
      </c>
      <c r="BL236" s="1489">
        <v>0.19726271769053846</v>
      </c>
      <c r="BM236" s="1489">
        <v>0.19151720164129948</v>
      </c>
      <c r="BN236" s="1489">
        <v>0.18593903071970824</v>
      </c>
      <c r="BO236" s="1489">
        <v>0.18052333079583327</v>
      </c>
      <c r="BP236" s="1489">
        <v>0.17526536970469248</v>
      </c>
      <c r="BQ236" s="1489">
        <v>0.17016055311135189</v>
      </c>
      <c r="BR236" s="1489">
        <v>0.16520442049645817</v>
      </c>
      <c r="BS236" s="1489">
        <v>0.16039264125869726</v>
      </c>
      <c r="BT236" s="1489">
        <v>0.15572101093077401</v>
      </c>
      <c r="BU236" s="1489">
        <v>0.15118544750560586</v>
      </c>
      <c r="BV236" s="1489">
        <v>0.14678198786952024</v>
      </c>
      <c r="BW236" s="1489">
        <v>0.14250678433934003</v>
      </c>
      <c r="BX236" s="1489">
        <v>0.13835610130033013</v>
      </c>
      <c r="BY236" s="1489">
        <v>0.13432631194206807</v>
      </c>
      <c r="BZ236" s="1489">
        <v>0.13041389508938647</v>
      </c>
      <c r="CA236" s="1489">
        <v>0.12661543212561796</v>
      </c>
      <c r="CB236" s="1489">
        <v>0.12292760400545433</v>
      </c>
      <c r="CC236" s="1489">
        <v>0.11934718835481004</v>
      </c>
      <c r="CD236" s="1489">
        <v>0.11587105665515537</v>
      </c>
      <c r="CE236" s="1489">
        <v>0.11249617150985959</v>
      </c>
      <c r="CF236" s="1489">
        <v>0.10921958399015494</v>
      </c>
      <c r="CG236" s="1489">
        <v>0.10603843105840287</v>
      </c>
      <c r="CH236" s="1489">
        <v>0.10294993306641054</v>
      </c>
      <c r="CI236" s="1489">
        <v>9.9951391326612168E-2</v>
      </c>
      <c r="CJ236" s="1489">
        <v>9.7040185753992411E-2</v>
      </c>
      <c r="CK236" s="1489">
        <v>9.4213772576691654E-2</v>
      </c>
      <c r="CL236" s="1489">
        <v>9.1915875684577236E-2</v>
      </c>
      <c r="CM236" s="1489">
        <v>8.9674025058124135E-2</v>
      </c>
      <c r="CN236" s="1489">
        <v>8.7486853715243049E-2</v>
      </c>
      <c r="CO236" s="1489">
        <v>8.5353028014871282E-2</v>
      </c>
      <c r="CP236" s="1490">
        <v>8.3271246843776875E-2</v>
      </c>
      <c r="CQ236" s="1488" t="s">
        <v>1790</v>
      </c>
      <c r="CR236" s="1488" t="s">
        <v>1790</v>
      </c>
      <c r="CS236" s="1488" t="s">
        <v>1790</v>
      </c>
      <c r="CT236" s="1488" t="s">
        <v>1790</v>
      </c>
      <c r="CU236" s="1488" t="s">
        <v>1790</v>
      </c>
      <c r="CV236" s="1488" t="s">
        <v>1790</v>
      </c>
      <c r="CW236" s="1488" t="s">
        <v>1790</v>
      </c>
      <c r="CX236" s="1488" t="s">
        <v>1790</v>
      </c>
      <c r="CY236" s="1488" t="s">
        <v>1790</v>
      </c>
      <c r="CZ236" s="1488" t="s">
        <v>1790</v>
      </c>
      <c r="DA236" s="1488" t="s">
        <v>1790</v>
      </c>
      <c r="DB236" s="1488" t="s">
        <v>1790</v>
      </c>
      <c r="DC236" s="1488" t="s">
        <v>1790</v>
      </c>
      <c r="DD236" s="1488" t="s">
        <v>1790</v>
      </c>
      <c r="DE236" s="1488" t="s">
        <v>1790</v>
      </c>
      <c r="DF236" s="1488" t="s">
        <v>1790</v>
      </c>
      <c r="DG236" s="1488" t="s">
        <v>1790</v>
      </c>
      <c r="DH236" s="1488" t="s">
        <v>1790</v>
      </c>
      <c r="DI236" s="1488" t="s">
        <v>1790</v>
      </c>
      <c r="DJ236" s="1488" t="s">
        <v>1790</v>
      </c>
      <c r="DK236" s="1488" t="s">
        <v>1790</v>
      </c>
      <c r="DL236" s="1488" t="s">
        <v>1790</v>
      </c>
      <c r="DM236" s="1488" t="s">
        <v>1790</v>
      </c>
      <c r="DN236" s="1488" t="s">
        <v>1790</v>
      </c>
      <c r="DO236" s="1488" t="s">
        <v>1790</v>
      </c>
      <c r="DP236" s="1488" t="s">
        <v>1790</v>
      </c>
      <c r="DQ236" s="1488" t="s">
        <v>1790</v>
      </c>
      <c r="DR236" s="1488" t="s">
        <v>1790</v>
      </c>
      <c r="DS236" s="1488" t="s">
        <v>1790</v>
      </c>
      <c r="DT236" s="1233" t="s">
        <v>1790</v>
      </c>
      <c r="DU236" s="1233" t="s">
        <v>1790</v>
      </c>
      <c r="DV236" s="1233" t="s">
        <v>1790</v>
      </c>
      <c r="DW236" s="1233" t="s">
        <v>1790</v>
      </c>
      <c r="DX236" s="1233" t="s">
        <v>1790</v>
      </c>
      <c r="DY236" s="1233" t="s">
        <v>1790</v>
      </c>
    </row>
    <row r="237" spans="2:129" x14ac:dyDescent="0.25">
      <c r="B237" s="1740"/>
      <c r="C237" s="1485" t="s">
        <v>2091</v>
      </c>
      <c r="D237" s="1425" t="s">
        <v>2092</v>
      </c>
      <c r="E237" s="1267" t="s">
        <v>810</v>
      </c>
      <c r="F237" s="1424" t="s">
        <v>811</v>
      </c>
      <c r="G237" s="1424" t="s">
        <v>1790</v>
      </c>
      <c r="H237" s="1425" t="s">
        <v>812</v>
      </c>
      <c r="I237" s="1460" t="s">
        <v>1790</v>
      </c>
      <c r="J237" s="1461" t="s">
        <v>1790</v>
      </c>
      <c r="K237" s="1461" t="s">
        <v>1790</v>
      </c>
      <c r="L237" s="1461" t="s">
        <v>1790</v>
      </c>
      <c r="M237" s="1461" t="s">
        <v>1790</v>
      </c>
      <c r="N237" s="1489" t="s">
        <v>1790</v>
      </c>
      <c r="O237" s="1489" t="s">
        <v>1790</v>
      </c>
      <c r="P237" s="1489" t="s">
        <v>1790</v>
      </c>
      <c r="Q237" s="1489" t="s">
        <v>1790</v>
      </c>
      <c r="R237" s="1489" t="s">
        <v>1790</v>
      </c>
      <c r="S237" s="1489" t="s">
        <v>1790</v>
      </c>
      <c r="T237" s="1489" t="s">
        <v>1790</v>
      </c>
      <c r="U237" s="1489" t="s">
        <v>1790</v>
      </c>
      <c r="V237" s="1489" t="s">
        <v>1790</v>
      </c>
      <c r="W237" s="1489" t="s">
        <v>1790</v>
      </c>
      <c r="X237" s="1489" t="s">
        <v>1790</v>
      </c>
      <c r="Y237" s="1489" t="s">
        <v>1790</v>
      </c>
      <c r="Z237" s="1489" t="s">
        <v>1790</v>
      </c>
      <c r="AA237" s="1489" t="s">
        <v>1790</v>
      </c>
      <c r="AB237" s="1489" t="s">
        <v>1790</v>
      </c>
      <c r="AC237" s="1489" t="s">
        <v>1790</v>
      </c>
      <c r="AD237" s="1489" t="s">
        <v>1790</v>
      </c>
      <c r="AE237" s="1489" t="s">
        <v>1790</v>
      </c>
      <c r="AF237" s="1489" t="s">
        <v>1790</v>
      </c>
      <c r="AG237" s="1489" t="s">
        <v>1790</v>
      </c>
      <c r="AH237" s="1489" t="s">
        <v>1790</v>
      </c>
      <c r="AI237" s="1489" t="s">
        <v>1790</v>
      </c>
      <c r="AJ237" s="1489" t="s">
        <v>1790</v>
      </c>
      <c r="AK237" s="1489" t="s">
        <v>1790</v>
      </c>
      <c r="AL237" s="1489" t="s">
        <v>1790</v>
      </c>
      <c r="AM237" s="1489" t="s">
        <v>1790</v>
      </c>
      <c r="AN237" s="1489" t="s">
        <v>1790</v>
      </c>
      <c r="AO237" s="1489" t="s">
        <v>1790</v>
      </c>
      <c r="AP237" s="1489" t="s">
        <v>1790</v>
      </c>
      <c r="AQ237" s="1489" t="s">
        <v>1790</v>
      </c>
      <c r="AR237" s="1489" t="s">
        <v>1790</v>
      </c>
      <c r="AS237" s="1489" t="s">
        <v>1790</v>
      </c>
      <c r="AT237" s="1489" t="s">
        <v>1790</v>
      </c>
      <c r="AU237" s="1489" t="s">
        <v>1790</v>
      </c>
      <c r="AV237" s="1489" t="s">
        <v>1790</v>
      </c>
      <c r="AW237" s="1489" t="s">
        <v>1790</v>
      </c>
      <c r="AX237" s="1489" t="s">
        <v>1790</v>
      </c>
      <c r="AY237" s="1489" t="s">
        <v>1790</v>
      </c>
      <c r="AZ237" s="1489" t="s">
        <v>1790</v>
      </c>
      <c r="BA237" s="1489" t="s">
        <v>1790</v>
      </c>
      <c r="BB237" s="1489" t="s">
        <v>1790</v>
      </c>
      <c r="BC237" s="1489" t="s">
        <v>1790</v>
      </c>
      <c r="BD237" s="1489" t="s">
        <v>1790</v>
      </c>
      <c r="BE237" s="1489" t="s">
        <v>1790</v>
      </c>
      <c r="BF237" s="1489" t="s">
        <v>1790</v>
      </c>
      <c r="BG237" s="1489" t="s">
        <v>1790</v>
      </c>
      <c r="BH237" s="1489" t="s">
        <v>1790</v>
      </c>
      <c r="BI237" s="1489" t="s">
        <v>1790</v>
      </c>
      <c r="BJ237" s="1489" t="s">
        <v>1790</v>
      </c>
      <c r="BK237" s="1489" t="s">
        <v>1790</v>
      </c>
      <c r="BL237" s="1489" t="s">
        <v>1790</v>
      </c>
      <c r="BM237" s="1489" t="s">
        <v>1790</v>
      </c>
      <c r="BN237" s="1489" t="s">
        <v>1790</v>
      </c>
      <c r="BO237" s="1489" t="s">
        <v>1790</v>
      </c>
      <c r="BP237" s="1489" t="s">
        <v>1790</v>
      </c>
      <c r="BQ237" s="1489" t="s">
        <v>1790</v>
      </c>
      <c r="BR237" s="1489" t="s">
        <v>1790</v>
      </c>
      <c r="BS237" s="1489" t="s">
        <v>1790</v>
      </c>
      <c r="BT237" s="1489" t="s">
        <v>1790</v>
      </c>
      <c r="BU237" s="1489" t="s">
        <v>1790</v>
      </c>
      <c r="BV237" s="1489" t="s">
        <v>1790</v>
      </c>
      <c r="BW237" s="1489" t="s">
        <v>1790</v>
      </c>
      <c r="BX237" s="1489" t="s">
        <v>1790</v>
      </c>
      <c r="BY237" s="1489" t="s">
        <v>1790</v>
      </c>
      <c r="BZ237" s="1489" t="s">
        <v>1790</v>
      </c>
      <c r="CA237" s="1489" t="s">
        <v>1790</v>
      </c>
      <c r="CB237" s="1489" t="s">
        <v>1790</v>
      </c>
      <c r="CC237" s="1489" t="s">
        <v>1790</v>
      </c>
      <c r="CD237" s="1489" t="s">
        <v>1790</v>
      </c>
      <c r="CE237" s="1489" t="s">
        <v>1790</v>
      </c>
      <c r="CF237" s="1489" t="s">
        <v>1790</v>
      </c>
      <c r="CG237" s="1489" t="s">
        <v>1790</v>
      </c>
      <c r="CH237" s="1489" t="s">
        <v>1790</v>
      </c>
      <c r="CI237" s="1489" t="s">
        <v>1790</v>
      </c>
      <c r="CJ237" s="1489" t="s">
        <v>1790</v>
      </c>
      <c r="CK237" s="1489" t="s">
        <v>1790</v>
      </c>
      <c r="CL237" s="1489" t="s">
        <v>1790</v>
      </c>
      <c r="CM237" s="1489" t="s">
        <v>1790</v>
      </c>
      <c r="CN237" s="1489" t="s">
        <v>1790</v>
      </c>
      <c r="CO237" s="1489" t="s">
        <v>1790</v>
      </c>
      <c r="CP237" s="1490" t="s">
        <v>1790</v>
      </c>
      <c r="CQ237" s="1488" t="s">
        <v>1790</v>
      </c>
      <c r="CR237" s="1488" t="s">
        <v>1790</v>
      </c>
      <c r="CS237" s="1488" t="s">
        <v>1790</v>
      </c>
      <c r="CT237" s="1488" t="s">
        <v>1790</v>
      </c>
      <c r="CU237" s="1488" t="s">
        <v>1790</v>
      </c>
      <c r="CV237" s="1488" t="s">
        <v>1790</v>
      </c>
      <c r="CW237" s="1488" t="s">
        <v>1790</v>
      </c>
      <c r="CX237" s="1488" t="s">
        <v>1790</v>
      </c>
      <c r="CY237" s="1488" t="s">
        <v>1790</v>
      </c>
      <c r="CZ237" s="1488" t="s">
        <v>1790</v>
      </c>
      <c r="DA237" s="1488" t="s">
        <v>1790</v>
      </c>
      <c r="DB237" s="1488" t="s">
        <v>1790</v>
      </c>
      <c r="DC237" s="1488" t="s">
        <v>1790</v>
      </c>
      <c r="DD237" s="1488" t="s">
        <v>1790</v>
      </c>
      <c r="DE237" s="1488" t="s">
        <v>1790</v>
      </c>
      <c r="DF237" s="1488" t="s">
        <v>1790</v>
      </c>
      <c r="DG237" s="1488" t="s">
        <v>1790</v>
      </c>
      <c r="DH237" s="1488" t="s">
        <v>1790</v>
      </c>
      <c r="DI237" s="1488" t="s">
        <v>1790</v>
      </c>
      <c r="DJ237" s="1488" t="s">
        <v>1790</v>
      </c>
      <c r="DK237" s="1488" t="s">
        <v>1790</v>
      </c>
      <c r="DL237" s="1488" t="s">
        <v>1790</v>
      </c>
      <c r="DM237" s="1488" t="s">
        <v>1790</v>
      </c>
      <c r="DN237" s="1488" t="s">
        <v>1790</v>
      </c>
      <c r="DO237" s="1488" t="s">
        <v>1790</v>
      </c>
      <c r="DP237" s="1488" t="s">
        <v>1790</v>
      </c>
      <c r="DQ237" s="1488" t="s">
        <v>1790</v>
      </c>
      <c r="DR237" s="1488" t="s">
        <v>1790</v>
      </c>
      <c r="DS237" s="1488" t="s">
        <v>1790</v>
      </c>
      <c r="DT237" s="1233" t="s">
        <v>1790</v>
      </c>
      <c r="DU237" s="1233" t="s">
        <v>1790</v>
      </c>
      <c r="DV237" s="1233" t="s">
        <v>1790</v>
      </c>
      <c r="DW237" s="1233" t="s">
        <v>1790</v>
      </c>
      <c r="DX237" s="1233" t="s">
        <v>1790</v>
      </c>
      <c r="DY237" s="1233" t="s">
        <v>1790</v>
      </c>
    </row>
    <row r="238" spans="2:129" x14ac:dyDescent="0.25">
      <c r="B238" s="1740"/>
      <c r="C238" s="1485" t="s">
        <v>2091</v>
      </c>
      <c r="D238" s="1425" t="s">
        <v>2092</v>
      </c>
      <c r="E238" s="1267" t="s">
        <v>810</v>
      </c>
      <c r="F238" s="1424" t="s">
        <v>813</v>
      </c>
      <c r="G238" s="1424" t="s">
        <v>1790</v>
      </c>
      <c r="H238" s="1425" t="s">
        <v>812</v>
      </c>
      <c r="I238" s="1460" t="s">
        <v>1790</v>
      </c>
      <c r="J238" s="1461" t="s">
        <v>1790</v>
      </c>
      <c r="K238" s="1461" t="s">
        <v>1790</v>
      </c>
      <c r="L238" s="1461" t="s">
        <v>1790</v>
      </c>
      <c r="M238" s="1461" t="s">
        <v>1790</v>
      </c>
      <c r="N238" s="1489" t="s">
        <v>1790</v>
      </c>
      <c r="O238" s="1489" t="s">
        <v>1790</v>
      </c>
      <c r="P238" s="1489" t="s">
        <v>1790</v>
      </c>
      <c r="Q238" s="1489" t="s">
        <v>1790</v>
      </c>
      <c r="R238" s="1489" t="s">
        <v>1790</v>
      </c>
      <c r="S238" s="1489" t="s">
        <v>1790</v>
      </c>
      <c r="T238" s="1489" t="s">
        <v>1790</v>
      </c>
      <c r="U238" s="1489" t="s">
        <v>1790</v>
      </c>
      <c r="V238" s="1489" t="s">
        <v>1790</v>
      </c>
      <c r="W238" s="1489" t="s">
        <v>1790</v>
      </c>
      <c r="X238" s="1489" t="s">
        <v>1790</v>
      </c>
      <c r="Y238" s="1489" t="s">
        <v>1790</v>
      </c>
      <c r="Z238" s="1489" t="s">
        <v>1790</v>
      </c>
      <c r="AA238" s="1489" t="s">
        <v>1790</v>
      </c>
      <c r="AB238" s="1489" t="s">
        <v>1790</v>
      </c>
      <c r="AC238" s="1489" t="s">
        <v>1790</v>
      </c>
      <c r="AD238" s="1489" t="s">
        <v>1790</v>
      </c>
      <c r="AE238" s="1489" t="s">
        <v>1790</v>
      </c>
      <c r="AF238" s="1489" t="s">
        <v>1790</v>
      </c>
      <c r="AG238" s="1489" t="s">
        <v>1790</v>
      </c>
      <c r="AH238" s="1489" t="s">
        <v>1790</v>
      </c>
      <c r="AI238" s="1489" t="s">
        <v>1790</v>
      </c>
      <c r="AJ238" s="1489" t="s">
        <v>1790</v>
      </c>
      <c r="AK238" s="1489" t="s">
        <v>1790</v>
      </c>
      <c r="AL238" s="1489" t="s">
        <v>1790</v>
      </c>
      <c r="AM238" s="1489" t="s">
        <v>1790</v>
      </c>
      <c r="AN238" s="1489" t="s">
        <v>1790</v>
      </c>
      <c r="AO238" s="1489" t="s">
        <v>1790</v>
      </c>
      <c r="AP238" s="1489" t="s">
        <v>1790</v>
      </c>
      <c r="AQ238" s="1489" t="s">
        <v>1790</v>
      </c>
      <c r="AR238" s="1489" t="s">
        <v>1790</v>
      </c>
      <c r="AS238" s="1489" t="s">
        <v>1790</v>
      </c>
      <c r="AT238" s="1489" t="s">
        <v>1790</v>
      </c>
      <c r="AU238" s="1489" t="s">
        <v>1790</v>
      </c>
      <c r="AV238" s="1489" t="s">
        <v>1790</v>
      </c>
      <c r="AW238" s="1489" t="s">
        <v>1790</v>
      </c>
      <c r="AX238" s="1489" t="s">
        <v>1790</v>
      </c>
      <c r="AY238" s="1489" t="s">
        <v>1790</v>
      </c>
      <c r="AZ238" s="1489" t="s">
        <v>1790</v>
      </c>
      <c r="BA238" s="1489" t="s">
        <v>1790</v>
      </c>
      <c r="BB238" s="1489" t="s">
        <v>1790</v>
      </c>
      <c r="BC238" s="1489" t="s">
        <v>1790</v>
      </c>
      <c r="BD238" s="1489" t="s">
        <v>1790</v>
      </c>
      <c r="BE238" s="1489" t="s">
        <v>1790</v>
      </c>
      <c r="BF238" s="1489" t="s">
        <v>1790</v>
      </c>
      <c r="BG238" s="1489" t="s">
        <v>1790</v>
      </c>
      <c r="BH238" s="1489" t="s">
        <v>1790</v>
      </c>
      <c r="BI238" s="1489" t="s">
        <v>1790</v>
      </c>
      <c r="BJ238" s="1489" t="s">
        <v>1790</v>
      </c>
      <c r="BK238" s="1489" t="s">
        <v>1790</v>
      </c>
      <c r="BL238" s="1489" t="s">
        <v>1790</v>
      </c>
      <c r="BM238" s="1489" t="s">
        <v>1790</v>
      </c>
      <c r="BN238" s="1489" t="s">
        <v>1790</v>
      </c>
      <c r="BO238" s="1489" t="s">
        <v>1790</v>
      </c>
      <c r="BP238" s="1489" t="s">
        <v>1790</v>
      </c>
      <c r="BQ238" s="1489" t="s">
        <v>1790</v>
      </c>
      <c r="BR238" s="1489" t="s">
        <v>1790</v>
      </c>
      <c r="BS238" s="1489" t="s">
        <v>1790</v>
      </c>
      <c r="BT238" s="1489" t="s">
        <v>1790</v>
      </c>
      <c r="BU238" s="1489" t="s">
        <v>1790</v>
      </c>
      <c r="BV238" s="1489" t="s">
        <v>1790</v>
      </c>
      <c r="BW238" s="1489" t="s">
        <v>1790</v>
      </c>
      <c r="BX238" s="1489" t="s">
        <v>1790</v>
      </c>
      <c r="BY238" s="1489" t="s">
        <v>1790</v>
      </c>
      <c r="BZ238" s="1489" t="s">
        <v>1790</v>
      </c>
      <c r="CA238" s="1489" t="s">
        <v>1790</v>
      </c>
      <c r="CB238" s="1489" t="s">
        <v>1790</v>
      </c>
      <c r="CC238" s="1489" t="s">
        <v>1790</v>
      </c>
      <c r="CD238" s="1489" t="s">
        <v>1790</v>
      </c>
      <c r="CE238" s="1489" t="s">
        <v>1790</v>
      </c>
      <c r="CF238" s="1489" t="s">
        <v>1790</v>
      </c>
      <c r="CG238" s="1489" t="s">
        <v>1790</v>
      </c>
      <c r="CH238" s="1489" t="s">
        <v>1790</v>
      </c>
      <c r="CI238" s="1489" t="s">
        <v>1790</v>
      </c>
      <c r="CJ238" s="1489" t="s">
        <v>1790</v>
      </c>
      <c r="CK238" s="1489" t="s">
        <v>1790</v>
      </c>
      <c r="CL238" s="1489" t="s">
        <v>1790</v>
      </c>
      <c r="CM238" s="1489" t="s">
        <v>1790</v>
      </c>
      <c r="CN238" s="1489" t="s">
        <v>1790</v>
      </c>
      <c r="CO238" s="1489" t="s">
        <v>1790</v>
      </c>
      <c r="CP238" s="1490" t="s">
        <v>1790</v>
      </c>
      <c r="CQ238" s="1488" t="s">
        <v>1790</v>
      </c>
      <c r="CR238" s="1488" t="s">
        <v>1790</v>
      </c>
      <c r="CS238" s="1488" t="s">
        <v>1790</v>
      </c>
      <c r="CT238" s="1488" t="s">
        <v>1790</v>
      </c>
      <c r="CU238" s="1488" t="s">
        <v>1790</v>
      </c>
      <c r="CV238" s="1488" t="s">
        <v>1790</v>
      </c>
      <c r="CW238" s="1488" t="s">
        <v>1790</v>
      </c>
      <c r="CX238" s="1488" t="s">
        <v>1790</v>
      </c>
      <c r="CY238" s="1488" t="s">
        <v>1790</v>
      </c>
      <c r="CZ238" s="1488" t="s">
        <v>1790</v>
      </c>
      <c r="DA238" s="1488" t="s">
        <v>1790</v>
      </c>
      <c r="DB238" s="1488" t="s">
        <v>1790</v>
      </c>
      <c r="DC238" s="1488" t="s">
        <v>1790</v>
      </c>
      <c r="DD238" s="1488" t="s">
        <v>1790</v>
      </c>
      <c r="DE238" s="1488" t="s">
        <v>1790</v>
      </c>
      <c r="DF238" s="1488" t="s">
        <v>1790</v>
      </c>
      <c r="DG238" s="1488" t="s">
        <v>1790</v>
      </c>
      <c r="DH238" s="1488" t="s">
        <v>1790</v>
      </c>
      <c r="DI238" s="1488" t="s">
        <v>1790</v>
      </c>
      <c r="DJ238" s="1488" t="s">
        <v>1790</v>
      </c>
      <c r="DK238" s="1488" t="s">
        <v>1790</v>
      </c>
      <c r="DL238" s="1488" t="s">
        <v>1790</v>
      </c>
      <c r="DM238" s="1488" t="s">
        <v>1790</v>
      </c>
      <c r="DN238" s="1488" t="s">
        <v>1790</v>
      </c>
      <c r="DO238" s="1488" t="s">
        <v>1790</v>
      </c>
      <c r="DP238" s="1488" t="s">
        <v>1790</v>
      </c>
      <c r="DQ238" s="1488" t="s">
        <v>1790</v>
      </c>
      <c r="DR238" s="1488" t="s">
        <v>1790</v>
      </c>
      <c r="DS238" s="1488" t="s">
        <v>1790</v>
      </c>
      <c r="DT238" s="1233" t="s">
        <v>1790</v>
      </c>
      <c r="DU238" s="1233" t="s">
        <v>1790</v>
      </c>
      <c r="DV238" s="1233" t="s">
        <v>1790</v>
      </c>
      <c r="DW238" s="1233" t="s">
        <v>1790</v>
      </c>
      <c r="DX238" s="1233" t="s">
        <v>1790</v>
      </c>
      <c r="DY238" s="1233" t="s">
        <v>1790</v>
      </c>
    </row>
    <row r="239" spans="2:129" ht="14.4" thickBot="1" x14ac:dyDescent="0.3">
      <c r="B239" s="1740"/>
      <c r="C239" s="1485" t="s">
        <v>2091</v>
      </c>
      <c r="D239" s="1425" t="s">
        <v>2092</v>
      </c>
      <c r="E239" s="1267" t="s">
        <v>814</v>
      </c>
      <c r="F239" s="1424" t="s">
        <v>1790</v>
      </c>
      <c r="G239" s="1424" t="s">
        <v>1790</v>
      </c>
      <c r="H239" s="1425" t="s">
        <v>84</v>
      </c>
      <c r="I239" s="1460" t="s">
        <v>1790</v>
      </c>
      <c r="J239" s="1461" t="s">
        <v>1790</v>
      </c>
      <c r="K239" s="1461" t="s">
        <v>1790</v>
      </c>
      <c r="L239" s="1461" t="s">
        <v>1790</v>
      </c>
      <c r="M239" s="1461" t="s">
        <v>1790</v>
      </c>
      <c r="N239" s="1489" t="s">
        <v>1790</v>
      </c>
      <c r="O239" s="1489" t="s">
        <v>1790</v>
      </c>
      <c r="P239" s="1489" t="s">
        <v>1790</v>
      </c>
      <c r="Q239" s="1489" t="s">
        <v>1790</v>
      </c>
      <c r="R239" s="1489" t="s">
        <v>1790</v>
      </c>
      <c r="S239" s="1489" t="s">
        <v>1790</v>
      </c>
      <c r="T239" s="1489" t="s">
        <v>1790</v>
      </c>
      <c r="U239" s="1489" t="s">
        <v>1790</v>
      </c>
      <c r="V239" s="1489" t="s">
        <v>1790</v>
      </c>
      <c r="W239" s="1489" t="s">
        <v>1790</v>
      </c>
      <c r="X239" s="1489" t="s">
        <v>1790</v>
      </c>
      <c r="Y239" s="1489" t="s">
        <v>1790</v>
      </c>
      <c r="Z239" s="1489" t="s">
        <v>1790</v>
      </c>
      <c r="AA239" s="1489" t="s">
        <v>1790</v>
      </c>
      <c r="AB239" s="1489" t="s">
        <v>1790</v>
      </c>
      <c r="AC239" s="1489" t="s">
        <v>1790</v>
      </c>
      <c r="AD239" s="1489" t="s">
        <v>1790</v>
      </c>
      <c r="AE239" s="1489" t="s">
        <v>1790</v>
      </c>
      <c r="AF239" s="1489" t="s">
        <v>1790</v>
      </c>
      <c r="AG239" s="1489" t="s">
        <v>1790</v>
      </c>
      <c r="AH239" s="1489" t="s">
        <v>1790</v>
      </c>
      <c r="AI239" s="1489" t="s">
        <v>1790</v>
      </c>
      <c r="AJ239" s="1489" t="s">
        <v>1790</v>
      </c>
      <c r="AK239" s="1489" t="s">
        <v>1790</v>
      </c>
      <c r="AL239" s="1489" t="s">
        <v>1790</v>
      </c>
      <c r="AM239" s="1489" t="s">
        <v>1790</v>
      </c>
      <c r="AN239" s="1489" t="s">
        <v>1790</v>
      </c>
      <c r="AO239" s="1489" t="s">
        <v>1790</v>
      </c>
      <c r="AP239" s="1489" t="s">
        <v>1790</v>
      </c>
      <c r="AQ239" s="1489" t="s">
        <v>1790</v>
      </c>
      <c r="AR239" s="1489" t="s">
        <v>1790</v>
      </c>
      <c r="AS239" s="1489" t="s">
        <v>1790</v>
      </c>
      <c r="AT239" s="1489" t="s">
        <v>1790</v>
      </c>
      <c r="AU239" s="1489" t="s">
        <v>1790</v>
      </c>
      <c r="AV239" s="1489" t="s">
        <v>1790</v>
      </c>
      <c r="AW239" s="1489" t="s">
        <v>1790</v>
      </c>
      <c r="AX239" s="1489" t="s">
        <v>1790</v>
      </c>
      <c r="AY239" s="1489" t="s">
        <v>1790</v>
      </c>
      <c r="AZ239" s="1489" t="s">
        <v>1790</v>
      </c>
      <c r="BA239" s="1489" t="s">
        <v>1790</v>
      </c>
      <c r="BB239" s="1489" t="s">
        <v>1790</v>
      </c>
      <c r="BC239" s="1489" t="s">
        <v>1790</v>
      </c>
      <c r="BD239" s="1489" t="s">
        <v>1790</v>
      </c>
      <c r="BE239" s="1489" t="s">
        <v>1790</v>
      </c>
      <c r="BF239" s="1489" t="s">
        <v>1790</v>
      </c>
      <c r="BG239" s="1489" t="s">
        <v>1790</v>
      </c>
      <c r="BH239" s="1489" t="s">
        <v>1790</v>
      </c>
      <c r="BI239" s="1489" t="s">
        <v>1790</v>
      </c>
      <c r="BJ239" s="1489" t="s">
        <v>1790</v>
      </c>
      <c r="BK239" s="1489" t="s">
        <v>1790</v>
      </c>
      <c r="BL239" s="1489" t="s">
        <v>1790</v>
      </c>
      <c r="BM239" s="1489" t="s">
        <v>1790</v>
      </c>
      <c r="BN239" s="1489" t="s">
        <v>1790</v>
      </c>
      <c r="BO239" s="1489" t="s">
        <v>1790</v>
      </c>
      <c r="BP239" s="1489" t="s">
        <v>1790</v>
      </c>
      <c r="BQ239" s="1489" t="s">
        <v>1790</v>
      </c>
      <c r="BR239" s="1489" t="s">
        <v>1790</v>
      </c>
      <c r="BS239" s="1489" t="s">
        <v>1790</v>
      </c>
      <c r="BT239" s="1489" t="s">
        <v>1790</v>
      </c>
      <c r="BU239" s="1489" t="s">
        <v>1790</v>
      </c>
      <c r="BV239" s="1489" t="s">
        <v>1790</v>
      </c>
      <c r="BW239" s="1489" t="s">
        <v>1790</v>
      </c>
      <c r="BX239" s="1489" t="s">
        <v>1790</v>
      </c>
      <c r="BY239" s="1489" t="s">
        <v>1790</v>
      </c>
      <c r="BZ239" s="1489" t="s">
        <v>1790</v>
      </c>
      <c r="CA239" s="1489" t="s">
        <v>1790</v>
      </c>
      <c r="CB239" s="1489" t="s">
        <v>1790</v>
      </c>
      <c r="CC239" s="1489" t="s">
        <v>1790</v>
      </c>
      <c r="CD239" s="1489" t="s">
        <v>1790</v>
      </c>
      <c r="CE239" s="1489" t="s">
        <v>1790</v>
      </c>
      <c r="CF239" s="1489" t="s">
        <v>1790</v>
      </c>
      <c r="CG239" s="1489" t="s">
        <v>1790</v>
      </c>
      <c r="CH239" s="1489" t="s">
        <v>1790</v>
      </c>
      <c r="CI239" s="1489" t="s">
        <v>1790</v>
      </c>
      <c r="CJ239" s="1489" t="s">
        <v>1790</v>
      </c>
      <c r="CK239" s="1489" t="s">
        <v>1790</v>
      </c>
      <c r="CL239" s="1489" t="s">
        <v>1790</v>
      </c>
      <c r="CM239" s="1489" t="s">
        <v>1790</v>
      </c>
      <c r="CN239" s="1489" t="s">
        <v>1790</v>
      </c>
      <c r="CO239" s="1489" t="s">
        <v>1790</v>
      </c>
      <c r="CP239" s="1490" t="s">
        <v>1790</v>
      </c>
      <c r="CQ239" s="1488" t="s">
        <v>1790</v>
      </c>
      <c r="CR239" s="1488" t="s">
        <v>1790</v>
      </c>
      <c r="CS239" s="1488" t="s">
        <v>1790</v>
      </c>
      <c r="CT239" s="1488" t="s">
        <v>1790</v>
      </c>
      <c r="CU239" s="1488" t="s">
        <v>1790</v>
      </c>
      <c r="CV239" s="1488" t="s">
        <v>1790</v>
      </c>
      <c r="CW239" s="1488" t="s">
        <v>1790</v>
      </c>
      <c r="CX239" s="1488" t="s">
        <v>1790</v>
      </c>
      <c r="CY239" s="1488" t="s">
        <v>1790</v>
      </c>
      <c r="CZ239" s="1488" t="s">
        <v>1790</v>
      </c>
      <c r="DA239" s="1488" t="s">
        <v>1790</v>
      </c>
      <c r="DB239" s="1488" t="s">
        <v>1790</v>
      </c>
      <c r="DC239" s="1488" t="s">
        <v>1790</v>
      </c>
      <c r="DD239" s="1488" t="s">
        <v>1790</v>
      </c>
      <c r="DE239" s="1488" t="s">
        <v>1790</v>
      </c>
      <c r="DF239" s="1488" t="s">
        <v>1790</v>
      </c>
      <c r="DG239" s="1488" t="s">
        <v>1790</v>
      </c>
      <c r="DH239" s="1488" t="s">
        <v>1790</v>
      </c>
      <c r="DI239" s="1488" t="s">
        <v>1790</v>
      </c>
      <c r="DJ239" s="1488" t="s">
        <v>1790</v>
      </c>
      <c r="DK239" s="1488" t="s">
        <v>1790</v>
      </c>
      <c r="DL239" s="1488" t="s">
        <v>1790</v>
      </c>
      <c r="DM239" s="1488" t="s">
        <v>1790</v>
      </c>
      <c r="DN239" s="1488" t="s">
        <v>1790</v>
      </c>
      <c r="DO239" s="1488" t="s">
        <v>1790</v>
      </c>
      <c r="DP239" s="1488" t="s">
        <v>1790</v>
      </c>
      <c r="DQ239" s="1488" t="s">
        <v>1790</v>
      </c>
      <c r="DR239" s="1488" t="s">
        <v>1790</v>
      </c>
      <c r="DS239" s="1488" t="s">
        <v>1790</v>
      </c>
      <c r="DT239" s="1233" t="s">
        <v>1790</v>
      </c>
      <c r="DU239" s="1233" t="s">
        <v>1790</v>
      </c>
      <c r="DV239" s="1233" t="s">
        <v>1790</v>
      </c>
      <c r="DW239" s="1233" t="s">
        <v>1790</v>
      </c>
      <c r="DX239" s="1233" t="s">
        <v>1790</v>
      </c>
      <c r="DY239" s="1233" t="s">
        <v>1790</v>
      </c>
    </row>
    <row r="240" spans="2:129" ht="14.4" thickBot="1" x14ac:dyDescent="0.3">
      <c r="B240" s="1740"/>
      <c r="C240" s="1485" t="s">
        <v>2091</v>
      </c>
      <c r="D240" s="1425" t="s">
        <v>2092</v>
      </c>
      <c r="E240" s="1267" t="s">
        <v>815</v>
      </c>
      <c r="F240" s="1424" t="s">
        <v>1790</v>
      </c>
      <c r="G240" s="1424" t="s">
        <v>1790</v>
      </c>
      <c r="H240" s="1425" t="s">
        <v>84</v>
      </c>
      <c r="I240" s="1724" t="str">
        <f>IF(SUM(I239:CU239)&lt;&gt;0,SUM(I239:CU239),"")</f>
        <v/>
      </c>
      <c r="J240" s="1725"/>
      <c r="K240" s="1725"/>
      <c r="L240" s="1725"/>
      <c r="M240" s="1726"/>
      <c r="N240" s="1489" t="s">
        <v>1790</v>
      </c>
      <c r="O240" s="1489" t="s">
        <v>1790</v>
      </c>
      <c r="P240" s="1489" t="s">
        <v>1790</v>
      </c>
      <c r="Q240" s="1489" t="s">
        <v>1790</v>
      </c>
      <c r="R240" s="1489" t="s">
        <v>1790</v>
      </c>
      <c r="S240" s="1489" t="s">
        <v>1790</v>
      </c>
      <c r="T240" s="1489" t="s">
        <v>1790</v>
      </c>
      <c r="U240" s="1489" t="s">
        <v>1790</v>
      </c>
      <c r="V240" s="1489" t="s">
        <v>1790</v>
      </c>
      <c r="W240" s="1489" t="s">
        <v>1790</v>
      </c>
      <c r="X240" s="1489" t="s">
        <v>1790</v>
      </c>
      <c r="Y240" s="1489" t="s">
        <v>1790</v>
      </c>
      <c r="Z240" s="1489" t="s">
        <v>1790</v>
      </c>
      <c r="AA240" s="1489" t="s">
        <v>1790</v>
      </c>
      <c r="AB240" s="1489" t="s">
        <v>1790</v>
      </c>
      <c r="AC240" s="1489" t="s">
        <v>1790</v>
      </c>
      <c r="AD240" s="1489" t="s">
        <v>1790</v>
      </c>
      <c r="AE240" s="1489" t="s">
        <v>1790</v>
      </c>
      <c r="AF240" s="1489" t="s">
        <v>1790</v>
      </c>
      <c r="AG240" s="1489" t="s">
        <v>1790</v>
      </c>
      <c r="AH240" s="1489" t="s">
        <v>1790</v>
      </c>
      <c r="AI240" s="1489" t="s">
        <v>1790</v>
      </c>
      <c r="AJ240" s="1489" t="s">
        <v>1790</v>
      </c>
      <c r="AK240" s="1489" t="s">
        <v>1790</v>
      </c>
      <c r="AL240" s="1489" t="s">
        <v>1790</v>
      </c>
      <c r="AM240" s="1489" t="s">
        <v>1790</v>
      </c>
      <c r="AN240" s="1489" t="s">
        <v>1790</v>
      </c>
      <c r="AO240" s="1489" t="s">
        <v>1790</v>
      </c>
      <c r="AP240" s="1489" t="s">
        <v>1790</v>
      </c>
      <c r="AQ240" s="1489" t="s">
        <v>1790</v>
      </c>
      <c r="AR240" s="1489" t="s">
        <v>1790</v>
      </c>
      <c r="AS240" s="1489" t="s">
        <v>1790</v>
      </c>
      <c r="AT240" s="1489" t="s">
        <v>1790</v>
      </c>
      <c r="AU240" s="1489" t="s">
        <v>1790</v>
      </c>
      <c r="AV240" s="1489" t="s">
        <v>1790</v>
      </c>
      <c r="AW240" s="1489" t="s">
        <v>1790</v>
      </c>
      <c r="AX240" s="1489" t="s">
        <v>1790</v>
      </c>
      <c r="AY240" s="1489" t="s">
        <v>1790</v>
      </c>
      <c r="AZ240" s="1489" t="s">
        <v>1790</v>
      </c>
      <c r="BA240" s="1489" t="s">
        <v>1790</v>
      </c>
      <c r="BB240" s="1489" t="s">
        <v>1790</v>
      </c>
      <c r="BC240" s="1489" t="s">
        <v>1790</v>
      </c>
      <c r="BD240" s="1489" t="s">
        <v>1790</v>
      </c>
      <c r="BE240" s="1489" t="s">
        <v>1790</v>
      </c>
      <c r="BF240" s="1489" t="s">
        <v>1790</v>
      </c>
      <c r="BG240" s="1489" t="s">
        <v>1790</v>
      </c>
      <c r="BH240" s="1489" t="s">
        <v>1790</v>
      </c>
      <c r="BI240" s="1489" t="s">
        <v>1790</v>
      </c>
      <c r="BJ240" s="1489" t="s">
        <v>1790</v>
      </c>
      <c r="BK240" s="1489" t="s">
        <v>1790</v>
      </c>
      <c r="BL240" s="1489" t="s">
        <v>1790</v>
      </c>
      <c r="BM240" s="1489" t="s">
        <v>1790</v>
      </c>
      <c r="BN240" s="1489" t="s">
        <v>1790</v>
      </c>
      <c r="BO240" s="1489" t="s">
        <v>1790</v>
      </c>
      <c r="BP240" s="1489" t="s">
        <v>1790</v>
      </c>
      <c r="BQ240" s="1489" t="s">
        <v>1790</v>
      </c>
      <c r="BR240" s="1489" t="s">
        <v>1790</v>
      </c>
      <c r="BS240" s="1489" t="s">
        <v>1790</v>
      </c>
      <c r="BT240" s="1489" t="s">
        <v>1790</v>
      </c>
      <c r="BU240" s="1489" t="s">
        <v>1790</v>
      </c>
      <c r="BV240" s="1489" t="s">
        <v>1790</v>
      </c>
      <c r="BW240" s="1489" t="s">
        <v>1790</v>
      </c>
      <c r="BX240" s="1489" t="s">
        <v>1790</v>
      </c>
      <c r="BY240" s="1489" t="s">
        <v>1790</v>
      </c>
      <c r="BZ240" s="1489" t="s">
        <v>1790</v>
      </c>
      <c r="CA240" s="1489" t="s">
        <v>1790</v>
      </c>
      <c r="CB240" s="1489" t="s">
        <v>1790</v>
      </c>
      <c r="CC240" s="1489" t="s">
        <v>1790</v>
      </c>
      <c r="CD240" s="1489" t="s">
        <v>1790</v>
      </c>
      <c r="CE240" s="1489" t="s">
        <v>1790</v>
      </c>
      <c r="CF240" s="1489" t="s">
        <v>1790</v>
      </c>
      <c r="CG240" s="1489" t="s">
        <v>1790</v>
      </c>
      <c r="CH240" s="1489" t="s">
        <v>1790</v>
      </c>
      <c r="CI240" s="1489" t="s">
        <v>1790</v>
      </c>
      <c r="CJ240" s="1489" t="s">
        <v>1790</v>
      </c>
      <c r="CK240" s="1489" t="s">
        <v>1790</v>
      </c>
      <c r="CL240" s="1489" t="s">
        <v>1790</v>
      </c>
      <c r="CM240" s="1489" t="s">
        <v>1790</v>
      </c>
      <c r="CN240" s="1489" t="s">
        <v>1790</v>
      </c>
      <c r="CO240" s="1489" t="s">
        <v>1790</v>
      </c>
      <c r="CP240" s="1490" t="s">
        <v>1790</v>
      </c>
      <c r="CQ240" s="1488" t="s">
        <v>1790</v>
      </c>
      <c r="CR240" s="1488" t="s">
        <v>1790</v>
      </c>
      <c r="CS240" s="1488" t="s">
        <v>1790</v>
      </c>
      <c r="CT240" s="1488" t="s">
        <v>1790</v>
      </c>
      <c r="CU240" s="1488" t="s">
        <v>1790</v>
      </c>
      <c r="CV240" s="1488" t="s">
        <v>1790</v>
      </c>
      <c r="CW240" s="1488" t="s">
        <v>1790</v>
      </c>
      <c r="CX240" s="1488" t="s">
        <v>1790</v>
      </c>
      <c r="CY240" s="1488" t="s">
        <v>1790</v>
      </c>
      <c r="CZ240" s="1488" t="s">
        <v>1790</v>
      </c>
      <c r="DA240" s="1488" t="s">
        <v>1790</v>
      </c>
      <c r="DB240" s="1488" t="s">
        <v>1790</v>
      </c>
      <c r="DC240" s="1488" t="s">
        <v>1790</v>
      </c>
      <c r="DD240" s="1488" t="s">
        <v>1790</v>
      </c>
      <c r="DE240" s="1488" t="s">
        <v>1790</v>
      </c>
      <c r="DF240" s="1488" t="s">
        <v>1790</v>
      </c>
      <c r="DG240" s="1488" t="s">
        <v>1790</v>
      </c>
      <c r="DH240" s="1488" t="s">
        <v>1790</v>
      </c>
      <c r="DI240" s="1488" t="s">
        <v>1790</v>
      </c>
      <c r="DJ240" s="1488" t="s">
        <v>1790</v>
      </c>
      <c r="DK240" s="1488" t="s">
        <v>1790</v>
      </c>
      <c r="DL240" s="1488" t="s">
        <v>1790</v>
      </c>
      <c r="DM240" s="1488" t="s">
        <v>1790</v>
      </c>
      <c r="DN240" s="1488" t="s">
        <v>1790</v>
      </c>
      <c r="DO240" s="1488" t="s">
        <v>1790</v>
      </c>
      <c r="DP240" s="1488" t="s">
        <v>1790</v>
      </c>
      <c r="DQ240" s="1488" t="s">
        <v>1790</v>
      </c>
      <c r="DR240" s="1488" t="s">
        <v>1790</v>
      </c>
      <c r="DS240" s="1488" t="s">
        <v>1790</v>
      </c>
      <c r="DT240" s="1233" t="s">
        <v>1790</v>
      </c>
      <c r="DU240" s="1233" t="s">
        <v>1790</v>
      </c>
      <c r="DV240" s="1233" t="s">
        <v>1790</v>
      </c>
      <c r="DW240" s="1233" t="s">
        <v>1790</v>
      </c>
      <c r="DX240" s="1233" t="s">
        <v>1790</v>
      </c>
      <c r="DY240" s="1233" t="s">
        <v>1790</v>
      </c>
    </row>
    <row r="241" spans="2:129" x14ac:dyDescent="0.25">
      <c r="B241" s="1740"/>
      <c r="C241" s="1485" t="s">
        <v>2073</v>
      </c>
      <c r="D241" s="1425" t="s">
        <v>2074</v>
      </c>
      <c r="E241" s="1267" t="s">
        <v>810</v>
      </c>
      <c r="F241" s="1424" t="s">
        <v>1790</v>
      </c>
      <c r="G241" s="1424" t="s">
        <v>1790</v>
      </c>
      <c r="H241" s="1425" t="s">
        <v>84</v>
      </c>
      <c r="I241" s="1460" t="s">
        <v>1790</v>
      </c>
      <c r="J241" s="1461" t="s">
        <v>1790</v>
      </c>
      <c r="K241" s="1461" t="s">
        <v>1790</v>
      </c>
      <c r="L241" s="1461" t="s">
        <v>1790</v>
      </c>
      <c r="M241" s="1461" t="s">
        <v>1790</v>
      </c>
      <c r="N241" s="1489" t="s">
        <v>1790</v>
      </c>
      <c r="O241" s="1489">
        <v>0.81970536594883325</v>
      </c>
      <c r="P241" s="1489">
        <v>0.82459607945967872</v>
      </c>
      <c r="Q241" s="1489">
        <v>0.81330085774486671</v>
      </c>
      <c r="R241" s="1489">
        <v>0.94859424194727626</v>
      </c>
      <c r="S241" s="1489">
        <v>0.95702337903468926</v>
      </c>
      <c r="T241" s="1489">
        <v>1.0821075009876082</v>
      </c>
      <c r="U241" s="1489">
        <v>0.94859424194727626</v>
      </c>
      <c r="V241" s="1489">
        <v>0.96328960132564889</v>
      </c>
      <c r="W241" s="1489">
        <v>0.90052952209806048</v>
      </c>
      <c r="X241" s="1489">
        <v>0.90052952209806048</v>
      </c>
      <c r="Y241" s="1489">
        <v>1.0133659743497094</v>
      </c>
      <c r="Z241" s="1489">
        <v>0.90052952209806048</v>
      </c>
      <c r="AA241" s="1489">
        <v>0.95632911008767962</v>
      </c>
      <c r="AB241" s="1489">
        <v>0.93582147349908462</v>
      </c>
      <c r="AC241" s="1489">
        <v>0.91182474381287248</v>
      </c>
      <c r="AD241" s="1489">
        <v>1.0008335297677902</v>
      </c>
      <c r="AE241" s="1489">
        <v>0.93582147349908462</v>
      </c>
      <c r="AF241" s="1489">
        <v>0.91182474381287248</v>
      </c>
      <c r="AG241" s="1489">
        <v>0.91182474381287248</v>
      </c>
      <c r="AH241" s="1489">
        <v>0.98319197780659429</v>
      </c>
      <c r="AI241" s="1489">
        <v>1.0008335297677902</v>
      </c>
      <c r="AJ241" s="1489">
        <v>0.91182474381287248</v>
      </c>
      <c r="AK241" s="1489">
        <v>0.94728581200868112</v>
      </c>
      <c r="AL241" s="1489">
        <v>0.91182474381287248</v>
      </c>
      <c r="AM241" s="1489">
        <v>0.91522488147643299</v>
      </c>
      <c r="AN241" s="1489">
        <v>1.0305624821141042</v>
      </c>
      <c r="AO241" s="1489">
        <v>0.95972924775124002</v>
      </c>
      <c r="AP241" s="1489">
        <v>0.91182474381287248</v>
      </c>
      <c r="AQ241" s="1489">
        <v>0.95015189663608024</v>
      </c>
      <c r="AR241" s="1489">
        <v>0.91182474381287248</v>
      </c>
      <c r="AS241" s="1489">
        <v>1.0042336674313508</v>
      </c>
      <c r="AT241" s="1489">
        <v>0.94155364275388276</v>
      </c>
      <c r="AU241" s="1489">
        <v>0.9186250191399935</v>
      </c>
      <c r="AV241" s="1489">
        <v>0.95632911008767962</v>
      </c>
      <c r="AW241" s="1489">
        <v>0.95301798126347936</v>
      </c>
      <c r="AX241" s="1489">
        <v>1.0008335297677902</v>
      </c>
      <c r="AY241" s="1489">
        <v>0.9186250191399935</v>
      </c>
      <c r="AZ241" s="1489">
        <v>0.94441972738128188</v>
      </c>
      <c r="BA241" s="1489">
        <v>0.9186250191399935</v>
      </c>
      <c r="BB241" s="1489">
        <v>0.91182474381287248</v>
      </c>
      <c r="BC241" s="1489">
        <v>1.0865312403038114</v>
      </c>
      <c r="BD241" s="1489">
        <v>0.91182474381287248</v>
      </c>
      <c r="BE241" s="1489">
        <v>0.92149110376739274</v>
      </c>
      <c r="BF241" s="1489">
        <v>0.94728581200868112</v>
      </c>
      <c r="BG241" s="1489">
        <v>1.0104998897223103</v>
      </c>
      <c r="BH241" s="1489">
        <v>0.91522488147643299</v>
      </c>
      <c r="BI241" s="1489">
        <v>0.95588406589087849</v>
      </c>
      <c r="BJ241" s="1489">
        <v>0.95972924775124002</v>
      </c>
      <c r="BK241" s="1489">
        <v>0.92435718839479164</v>
      </c>
      <c r="BL241" s="1489">
        <v>1.0362946513689024</v>
      </c>
      <c r="BM241" s="1489" t="s">
        <v>1790</v>
      </c>
      <c r="BN241" s="1489" t="s">
        <v>1790</v>
      </c>
      <c r="BO241" s="1489" t="s">
        <v>1790</v>
      </c>
      <c r="BP241" s="1489" t="s">
        <v>1790</v>
      </c>
      <c r="BQ241" s="1489" t="s">
        <v>1790</v>
      </c>
      <c r="BR241" s="1489" t="s">
        <v>1790</v>
      </c>
      <c r="BS241" s="1489" t="s">
        <v>1790</v>
      </c>
      <c r="BT241" s="1489" t="s">
        <v>1790</v>
      </c>
      <c r="BU241" s="1489" t="s">
        <v>1790</v>
      </c>
      <c r="BV241" s="1489" t="s">
        <v>1790</v>
      </c>
      <c r="BW241" s="1489" t="s">
        <v>1790</v>
      </c>
      <c r="BX241" s="1489" t="s">
        <v>1790</v>
      </c>
      <c r="BY241" s="1489" t="s">
        <v>1790</v>
      </c>
      <c r="BZ241" s="1489" t="s">
        <v>1790</v>
      </c>
      <c r="CA241" s="1489" t="s">
        <v>1790</v>
      </c>
      <c r="CB241" s="1489" t="s">
        <v>1790</v>
      </c>
      <c r="CC241" s="1489" t="s">
        <v>1790</v>
      </c>
      <c r="CD241" s="1489" t="s">
        <v>1790</v>
      </c>
      <c r="CE241" s="1489" t="s">
        <v>1790</v>
      </c>
      <c r="CF241" s="1489" t="s">
        <v>1790</v>
      </c>
      <c r="CG241" s="1489" t="s">
        <v>1790</v>
      </c>
      <c r="CH241" s="1489" t="s">
        <v>1790</v>
      </c>
      <c r="CI241" s="1489" t="s">
        <v>1790</v>
      </c>
      <c r="CJ241" s="1489" t="s">
        <v>1790</v>
      </c>
      <c r="CK241" s="1489" t="s">
        <v>1790</v>
      </c>
      <c r="CL241" s="1489" t="s">
        <v>1790</v>
      </c>
      <c r="CM241" s="1489" t="s">
        <v>1790</v>
      </c>
      <c r="CN241" s="1489" t="s">
        <v>1790</v>
      </c>
      <c r="CO241" s="1489" t="s">
        <v>1790</v>
      </c>
      <c r="CP241" s="1490" t="s">
        <v>1790</v>
      </c>
      <c r="CQ241" s="1488" t="s">
        <v>1790</v>
      </c>
      <c r="CR241" s="1488" t="s">
        <v>1790</v>
      </c>
      <c r="CS241" s="1488" t="s">
        <v>1790</v>
      </c>
      <c r="CT241" s="1488" t="s">
        <v>1790</v>
      </c>
      <c r="CU241" s="1488" t="s">
        <v>1790</v>
      </c>
      <c r="CV241" s="1488" t="s">
        <v>1790</v>
      </c>
      <c r="CW241" s="1488" t="s">
        <v>1790</v>
      </c>
      <c r="CX241" s="1488" t="s">
        <v>1790</v>
      </c>
      <c r="CY241" s="1488" t="s">
        <v>1790</v>
      </c>
      <c r="CZ241" s="1488" t="s">
        <v>1790</v>
      </c>
      <c r="DA241" s="1488" t="s">
        <v>1790</v>
      </c>
      <c r="DB241" s="1488" t="s">
        <v>1790</v>
      </c>
      <c r="DC241" s="1488" t="s">
        <v>1790</v>
      </c>
      <c r="DD241" s="1488" t="s">
        <v>1790</v>
      </c>
      <c r="DE241" s="1488" t="s">
        <v>1790</v>
      </c>
      <c r="DF241" s="1488" t="s">
        <v>1790</v>
      </c>
      <c r="DG241" s="1488" t="s">
        <v>1790</v>
      </c>
      <c r="DH241" s="1488" t="s">
        <v>1790</v>
      </c>
      <c r="DI241" s="1488" t="s">
        <v>1790</v>
      </c>
      <c r="DJ241" s="1488" t="s">
        <v>1790</v>
      </c>
      <c r="DK241" s="1488" t="s">
        <v>1790</v>
      </c>
      <c r="DL241" s="1488" t="s">
        <v>1790</v>
      </c>
      <c r="DM241" s="1488" t="s">
        <v>1790</v>
      </c>
      <c r="DN241" s="1488" t="s">
        <v>1790</v>
      </c>
      <c r="DO241" s="1488" t="s">
        <v>1790</v>
      </c>
      <c r="DP241" s="1488" t="s">
        <v>1790</v>
      </c>
      <c r="DQ241" s="1488" t="s">
        <v>1790</v>
      </c>
      <c r="DR241" s="1488" t="s">
        <v>1790</v>
      </c>
      <c r="DS241" s="1488" t="s">
        <v>1790</v>
      </c>
      <c r="DT241" s="1233" t="s">
        <v>1790</v>
      </c>
      <c r="DU241" s="1233" t="s">
        <v>1790</v>
      </c>
      <c r="DV241" s="1233" t="s">
        <v>1790</v>
      </c>
      <c r="DW241" s="1233" t="s">
        <v>1790</v>
      </c>
      <c r="DX241" s="1233" t="s">
        <v>1790</v>
      </c>
      <c r="DY241" s="1233" t="s">
        <v>1790</v>
      </c>
    </row>
    <row r="242" spans="2:129" x14ac:dyDescent="0.25">
      <c r="B242" s="1740"/>
      <c r="C242" s="1485" t="s">
        <v>2073</v>
      </c>
      <c r="D242" s="1425" t="s">
        <v>2074</v>
      </c>
      <c r="E242" s="1267" t="s">
        <v>807</v>
      </c>
      <c r="F242" s="1424" t="s">
        <v>1790</v>
      </c>
      <c r="G242" s="1424" t="s">
        <v>1790</v>
      </c>
      <c r="H242" s="1425" t="s">
        <v>84</v>
      </c>
      <c r="I242" s="1460" t="s">
        <v>1790</v>
      </c>
      <c r="J242" s="1461" t="s">
        <v>1790</v>
      </c>
      <c r="K242" s="1461" t="s">
        <v>1790</v>
      </c>
      <c r="L242" s="1461" t="s">
        <v>1790</v>
      </c>
      <c r="M242" s="1461" t="s">
        <v>1790</v>
      </c>
      <c r="N242" s="1489" t="s">
        <v>1790</v>
      </c>
      <c r="O242" s="1489">
        <v>1.2366496501815969</v>
      </c>
      <c r="P242" s="1489">
        <v>1.3177721995638951</v>
      </c>
      <c r="Q242" s="1489">
        <v>1.1269806397847686</v>
      </c>
      <c r="R242" s="1489">
        <v>1.1269806397847686</v>
      </c>
      <c r="S242" s="1489">
        <v>1.2287633602036738</v>
      </c>
      <c r="T242" s="1489">
        <v>1.1765368629533761</v>
      </c>
      <c r="U242" s="1489">
        <v>1.125356780321249</v>
      </c>
      <c r="V242" s="1489">
        <v>1.3657045721698664</v>
      </c>
      <c r="W242" s="1489">
        <v>1.1253567803212488</v>
      </c>
      <c r="X242" s="1489">
        <v>1.1253567803212488</v>
      </c>
      <c r="Y242" s="1489">
        <v>1.5143732505765723</v>
      </c>
      <c r="Z242" s="1489">
        <v>1.1253567803212488</v>
      </c>
      <c r="AA242" s="1489">
        <v>1.3161483401003755</v>
      </c>
      <c r="AB242" s="1489">
        <v>1.7125982767642598</v>
      </c>
      <c r="AC242" s="1489">
        <v>1.3161483401003755</v>
      </c>
      <c r="AD242" s="1489">
        <v>1.3161483401003753</v>
      </c>
      <c r="AE242" s="1489">
        <v>1.7125982767642598</v>
      </c>
      <c r="AF242" s="1489">
        <v>1.3161483401003755</v>
      </c>
      <c r="AG242" s="1489">
        <v>1.3161483401003755</v>
      </c>
      <c r="AH242" s="1489">
        <v>1.7621544999328678</v>
      </c>
      <c r="AI242" s="1489">
        <v>1.3161483401003753</v>
      </c>
      <c r="AJ242" s="1489">
        <v>1.3161483401003755</v>
      </c>
      <c r="AK242" s="1489">
        <v>1.9108232940510643</v>
      </c>
      <c r="AL242" s="1489">
        <v>1.3161483401003755</v>
      </c>
      <c r="AM242" s="1489">
        <v>1.3657045721698664</v>
      </c>
      <c r="AN242" s="1489">
        <v>1.8117107320023587</v>
      </c>
      <c r="AO242" s="1489">
        <v>1.3657045721698664</v>
      </c>
      <c r="AP242" s="1489">
        <v>1.3161483401003755</v>
      </c>
      <c r="AQ242" s="1489">
        <v>1.9603794104090646</v>
      </c>
      <c r="AR242" s="1489">
        <v>1.3161483401003755</v>
      </c>
      <c r="AS242" s="1489">
        <v>1.3657045721698664</v>
      </c>
      <c r="AT242" s="1489">
        <v>1.8117107320023587</v>
      </c>
      <c r="AU242" s="1489">
        <v>1.4152607953384739</v>
      </c>
      <c r="AV242" s="1489">
        <v>1.3161483401003755</v>
      </c>
      <c r="AW242" s="1489">
        <v>2.0099357492891627</v>
      </c>
      <c r="AX242" s="1489">
        <v>1.3161483401003753</v>
      </c>
      <c r="AY242" s="1489">
        <v>1.4152607953384739</v>
      </c>
      <c r="AZ242" s="1489">
        <v>1.8612669551709662</v>
      </c>
      <c r="BA242" s="1489">
        <v>1.4152607953384739</v>
      </c>
      <c r="BB242" s="1489">
        <v>1.3161483401003755</v>
      </c>
      <c r="BC242" s="1489">
        <v>2.0099357492891627</v>
      </c>
      <c r="BD242" s="1489">
        <v>1.3161483401003755</v>
      </c>
      <c r="BE242" s="1489">
        <v>1.4648170274079646</v>
      </c>
      <c r="BF242" s="1489">
        <v>1.9108232940510643</v>
      </c>
      <c r="BG242" s="1489">
        <v>1.4648170274079646</v>
      </c>
      <c r="BH242" s="1489">
        <v>1.3657045721698664</v>
      </c>
      <c r="BI242" s="1489">
        <v>2.0594918656471632</v>
      </c>
      <c r="BJ242" s="1489">
        <v>1.3657045721698664</v>
      </c>
      <c r="BK242" s="1489">
        <v>1.5143732505765723</v>
      </c>
      <c r="BL242" s="1489">
        <v>1.9108232940510639</v>
      </c>
      <c r="BM242" s="1489" t="s">
        <v>1790</v>
      </c>
      <c r="BN242" s="1489" t="s">
        <v>1790</v>
      </c>
      <c r="BO242" s="1489" t="s">
        <v>1790</v>
      </c>
      <c r="BP242" s="1489" t="s">
        <v>1790</v>
      </c>
      <c r="BQ242" s="1489" t="s">
        <v>1790</v>
      </c>
      <c r="BR242" s="1489" t="s">
        <v>1790</v>
      </c>
      <c r="BS242" s="1489" t="s">
        <v>1790</v>
      </c>
      <c r="BT242" s="1489" t="s">
        <v>1790</v>
      </c>
      <c r="BU242" s="1489" t="s">
        <v>1790</v>
      </c>
      <c r="BV242" s="1489" t="s">
        <v>1790</v>
      </c>
      <c r="BW242" s="1489" t="s">
        <v>1790</v>
      </c>
      <c r="BX242" s="1489" t="s">
        <v>1790</v>
      </c>
      <c r="BY242" s="1489" t="s">
        <v>1790</v>
      </c>
      <c r="BZ242" s="1489" t="s">
        <v>1790</v>
      </c>
      <c r="CA242" s="1489" t="s">
        <v>1790</v>
      </c>
      <c r="CB242" s="1489" t="s">
        <v>1790</v>
      </c>
      <c r="CC242" s="1489" t="s">
        <v>1790</v>
      </c>
      <c r="CD242" s="1489" t="s">
        <v>1790</v>
      </c>
      <c r="CE242" s="1489" t="s">
        <v>1790</v>
      </c>
      <c r="CF242" s="1489" t="s">
        <v>1790</v>
      </c>
      <c r="CG242" s="1489" t="s">
        <v>1790</v>
      </c>
      <c r="CH242" s="1489" t="s">
        <v>1790</v>
      </c>
      <c r="CI242" s="1489" t="s">
        <v>1790</v>
      </c>
      <c r="CJ242" s="1489" t="s">
        <v>1790</v>
      </c>
      <c r="CK242" s="1489" t="s">
        <v>1790</v>
      </c>
      <c r="CL242" s="1489" t="s">
        <v>1790</v>
      </c>
      <c r="CM242" s="1489" t="s">
        <v>1790</v>
      </c>
      <c r="CN242" s="1489" t="s">
        <v>1790</v>
      </c>
      <c r="CO242" s="1489" t="s">
        <v>1790</v>
      </c>
      <c r="CP242" s="1490" t="s">
        <v>1790</v>
      </c>
      <c r="CQ242" s="1488" t="s">
        <v>1790</v>
      </c>
      <c r="CR242" s="1488" t="s">
        <v>1790</v>
      </c>
      <c r="CS242" s="1488" t="s">
        <v>1790</v>
      </c>
      <c r="CT242" s="1488" t="s">
        <v>1790</v>
      </c>
      <c r="CU242" s="1488" t="s">
        <v>1790</v>
      </c>
      <c r="CV242" s="1488" t="s">
        <v>1790</v>
      </c>
      <c r="CW242" s="1488" t="s">
        <v>1790</v>
      </c>
      <c r="CX242" s="1488" t="s">
        <v>1790</v>
      </c>
      <c r="CY242" s="1488" t="s">
        <v>1790</v>
      </c>
      <c r="CZ242" s="1488" t="s">
        <v>1790</v>
      </c>
      <c r="DA242" s="1488" t="s">
        <v>1790</v>
      </c>
      <c r="DB242" s="1488" t="s">
        <v>1790</v>
      </c>
      <c r="DC242" s="1488" t="s">
        <v>1790</v>
      </c>
      <c r="DD242" s="1488" t="s">
        <v>1790</v>
      </c>
      <c r="DE242" s="1488" t="s">
        <v>1790</v>
      </c>
      <c r="DF242" s="1488" t="s">
        <v>1790</v>
      </c>
      <c r="DG242" s="1488" t="s">
        <v>1790</v>
      </c>
      <c r="DH242" s="1488" t="s">
        <v>1790</v>
      </c>
      <c r="DI242" s="1488" t="s">
        <v>1790</v>
      </c>
      <c r="DJ242" s="1488" t="s">
        <v>1790</v>
      </c>
      <c r="DK242" s="1488" t="s">
        <v>1790</v>
      </c>
      <c r="DL242" s="1488" t="s">
        <v>1790</v>
      </c>
      <c r="DM242" s="1488" t="s">
        <v>1790</v>
      </c>
      <c r="DN242" s="1488" t="s">
        <v>1790</v>
      </c>
      <c r="DO242" s="1488" t="s">
        <v>1790</v>
      </c>
      <c r="DP242" s="1488" t="s">
        <v>1790</v>
      </c>
      <c r="DQ242" s="1488" t="s">
        <v>1790</v>
      </c>
      <c r="DR242" s="1488" t="s">
        <v>1790</v>
      </c>
      <c r="DS242" s="1488" t="s">
        <v>1790</v>
      </c>
      <c r="DT242" s="1233" t="s">
        <v>1790</v>
      </c>
      <c r="DU242" s="1233" t="s">
        <v>1790</v>
      </c>
      <c r="DV242" s="1233" t="s">
        <v>1790</v>
      </c>
      <c r="DW242" s="1233" t="s">
        <v>1790</v>
      </c>
      <c r="DX242" s="1233" t="s">
        <v>1790</v>
      </c>
      <c r="DY242" s="1233" t="s">
        <v>1790</v>
      </c>
    </row>
    <row r="243" spans="2:129" x14ac:dyDescent="0.25">
      <c r="B243" s="1740"/>
      <c r="C243" s="1485" t="s">
        <v>2073</v>
      </c>
      <c r="D243" s="1425" t="s">
        <v>2074</v>
      </c>
      <c r="E243" s="1267" t="s">
        <v>808</v>
      </c>
      <c r="F243" s="1424" t="s">
        <v>1790</v>
      </c>
      <c r="G243" s="1424" t="s">
        <v>1790</v>
      </c>
      <c r="H243" s="1425" t="s">
        <v>84</v>
      </c>
      <c r="I243" s="1460" t="s">
        <v>1790</v>
      </c>
      <c r="J243" s="1461" t="s">
        <v>1790</v>
      </c>
      <c r="K243" s="1461" t="s">
        <v>1790</v>
      </c>
      <c r="L243" s="1461" t="s">
        <v>1790</v>
      </c>
      <c r="M243" s="1461" t="s">
        <v>1790</v>
      </c>
      <c r="N243" s="1489" t="s">
        <v>1790</v>
      </c>
      <c r="O243" s="1489">
        <v>1.2746418440504358E-2</v>
      </c>
      <c r="P243" s="1489">
        <v>3.8315305916606715E-2</v>
      </c>
      <c r="Q243" s="1489">
        <v>6.3784603290137395E-2</v>
      </c>
      <c r="R243" s="1489">
        <v>9.118207209035023E-2</v>
      </c>
      <c r="S243" s="1489">
        <v>0.12081442609661981</v>
      </c>
      <c r="T243" s="1489">
        <v>0.15252291128096654</v>
      </c>
      <c r="U243" s="1489">
        <v>0.18410032338360396</v>
      </c>
      <c r="V243" s="1489">
        <v>0.21383011714649797</v>
      </c>
      <c r="W243" s="1489">
        <v>0.24281250451573666</v>
      </c>
      <c r="X243" s="1489">
        <v>0.27081897265298638</v>
      </c>
      <c r="Y243" s="1489">
        <v>0.30058004762274915</v>
      </c>
      <c r="Z243" s="1489">
        <v>0.33034112259251197</v>
      </c>
      <c r="AA243" s="1489">
        <v>0.35921527432300027</v>
      </c>
      <c r="AB243" s="1489">
        <v>0.38863821589777442</v>
      </c>
      <c r="AC243" s="1489">
        <v>0.41736911457697534</v>
      </c>
      <c r="AD243" s="1489">
        <v>0.44711095073115459</v>
      </c>
      <c r="AE243" s="1489">
        <v>0.47722593603195462</v>
      </c>
      <c r="AF243" s="1489">
        <v>0.50595683471115549</v>
      </c>
      <c r="AG243" s="1489">
        <v>0.53431458424373579</v>
      </c>
      <c r="AH243" s="1489">
        <v>0.56378209426491843</v>
      </c>
      <c r="AI243" s="1489">
        <v>0.59463369090770013</v>
      </c>
      <c r="AJ243" s="1489">
        <v>0.62437552706187938</v>
      </c>
      <c r="AK243" s="1489">
        <v>0.65328469620490459</v>
      </c>
      <c r="AL243" s="1489">
        <v>0.68219386534792992</v>
      </c>
      <c r="AM243" s="1489">
        <v>0.71060448702117862</v>
      </c>
      <c r="AN243" s="1489">
        <v>0.74086148052501144</v>
      </c>
      <c r="AO243" s="1489">
        <v>0.77181051692441749</v>
      </c>
      <c r="AP243" s="1489">
        <v>0.80091318149323931</v>
      </c>
      <c r="AQ243" s="1489">
        <v>0.82986691825222059</v>
      </c>
      <c r="AR243" s="1489">
        <v>0.85882065501120186</v>
      </c>
      <c r="AS243" s="1489">
        <v>0.88861536330604962</v>
      </c>
      <c r="AT243" s="1489">
        <v>0.91887235597942996</v>
      </c>
      <c r="AU243" s="1489">
        <v>0.94779813417187975</v>
      </c>
      <c r="AV243" s="1489">
        <v>0.97695367088137008</v>
      </c>
      <c r="AW243" s="1489">
        <v>1.0066440181518805</v>
      </c>
      <c r="AX243" s="1489">
        <v>1.0370264091484169</v>
      </c>
      <c r="AY243" s="1489">
        <v>1.066873989583933</v>
      </c>
      <c r="AZ243" s="1489">
        <v>1.0958443353923388</v>
      </c>
      <c r="BA243" s="1489">
        <v>1.1248146812007447</v>
      </c>
      <c r="BB243" s="1489">
        <v>1.1532781750146617</v>
      </c>
      <c r="BC243" s="1489">
        <v>1.184352610567676</v>
      </c>
      <c r="BD243" s="1489">
        <v>1.2154270461206904</v>
      </c>
      <c r="BE243" s="1489">
        <v>1.2439351075505636</v>
      </c>
      <c r="BF243" s="1489">
        <v>1.2729945885908815</v>
      </c>
      <c r="BG243" s="1489">
        <v>1.3034381562527986</v>
      </c>
      <c r="BH243" s="1489">
        <v>1.3333831764449389</v>
      </c>
      <c r="BI243" s="1489">
        <v>1.3624789205765004</v>
      </c>
      <c r="BJ243" s="1489">
        <v>1.3922667076036355</v>
      </c>
      <c r="BK243" s="1489">
        <v>1.4215642516857063</v>
      </c>
      <c r="BL243" s="1489">
        <v>1.4520523877940317</v>
      </c>
      <c r="BM243" s="1489">
        <v>1.4681667696228182</v>
      </c>
      <c r="BN243" s="1489">
        <v>1.4681667696228182</v>
      </c>
      <c r="BO243" s="1489">
        <v>1.4681667696228182</v>
      </c>
      <c r="BP243" s="1489">
        <v>1.4681667696228182</v>
      </c>
      <c r="BQ243" s="1489">
        <v>1.4681667696228182</v>
      </c>
      <c r="BR243" s="1489">
        <v>1.4681667696228182</v>
      </c>
      <c r="BS243" s="1489">
        <v>1.4681667696228182</v>
      </c>
      <c r="BT243" s="1489">
        <v>1.4681667696228182</v>
      </c>
      <c r="BU243" s="1489">
        <v>1.4681667696228182</v>
      </c>
      <c r="BV243" s="1489">
        <v>1.4681667696228182</v>
      </c>
      <c r="BW243" s="1489">
        <v>1.4681667696228182</v>
      </c>
      <c r="BX243" s="1489">
        <v>1.4681667696228182</v>
      </c>
      <c r="BY243" s="1489">
        <v>1.4681667696228182</v>
      </c>
      <c r="BZ243" s="1489">
        <v>1.4681667696228182</v>
      </c>
      <c r="CA243" s="1489">
        <v>1.4681667696228182</v>
      </c>
      <c r="CB243" s="1489">
        <v>1.4681667696228182</v>
      </c>
      <c r="CC243" s="1489">
        <v>1.4681667696228182</v>
      </c>
      <c r="CD243" s="1489">
        <v>1.4681667696228182</v>
      </c>
      <c r="CE243" s="1489">
        <v>1.4681667696228182</v>
      </c>
      <c r="CF243" s="1489">
        <v>1.4681667696228182</v>
      </c>
      <c r="CG243" s="1489">
        <v>1.4681667696228182</v>
      </c>
      <c r="CH243" s="1489">
        <v>1.4681667696228182</v>
      </c>
      <c r="CI243" s="1489">
        <v>1.4681667696228182</v>
      </c>
      <c r="CJ243" s="1489">
        <v>1.4681667696228182</v>
      </c>
      <c r="CK243" s="1489">
        <v>1.4681667696228182</v>
      </c>
      <c r="CL243" s="1489">
        <v>1.4681667696228182</v>
      </c>
      <c r="CM243" s="1489">
        <v>1.4681667696228182</v>
      </c>
      <c r="CN243" s="1489">
        <v>1.4681667696228182</v>
      </c>
      <c r="CO243" s="1489">
        <v>1.4681667696228182</v>
      </c>
      <c r="CP243" s="1490">
        <v>1.4681667696228182</v>
      </c>
      <c r="CQ243" s="1488" t="s">
        <v>1790</v>
      </c>
      <c r="CR243" s="1488" t="s">
        <v>1790</v>
      </c>
      <c r="CS243" s="1488" t="s">
        <v>1790</v>
      </c>
      <c r="CT243" s="1488" t="s">
        <v>1790</v>
      </c>
      <c r="CU243" s="1488" t="s">
        <v>1790</v>
      </c>
      <c r="CV243" s="1488" t="s">
        <v>1790</v>
      </c>
      <c r="CW243" s="1488" t="s">
        <v>1790</v>
      </c>
      <c r="CX243" s="1488" t="s">
        <v>1790</v>
      </c>
      <c r="CY243" s="1488" t="s">
        <v>1790</v>
      </c>
      <c r="CZ243" s="1488" t="s">
        <v>1790</v>
      </c>
      <c r="DA243" s="1488" t="s">
        <v>1790</v>
      </c>
      <c r="DB243" s="1488" t="s">
        <v>1790</v>
      </c>
      <c r="DC243" s="1488" t="s">
        <v>1790</v>
      </c>
      <c r="DD243" s="1488" t="s">
        <v>1790</v>
      </c>
      <c r="DE243" s="1488" t="s">
        <v>1790</v>
      </c>
      <c r="DF243" s="1488" t="s">
        <v>1790</v>
      </c>
      <c r="DG243" s="1488" t="s">
        <v>1790</v>
      </c>
      <c r="DH243" s="1488" t="s">
        <v>1790</v>
      </c>
      <c r="DI243" s="1488" t="s">
        <v>1790</v>
      </c>
      <c r="DJ243" s="1488" t="s">
        <v>1790</v>
      </c>
      <c r="DK243" s="1488" t="s">
        <v>1790</v>
      </c>
      <c r="DL243" s="1488" t="s">
        <v>1790</v>
      </c>
      <c r="DM243" s="1488" t="s">
        <v>1790</v>
      </c>
      <c r="DN243" s="1488" t="s">
        <v>1790</v>
      </c>
      <c r="DO243" s="1488" t="s">
        <v>1790</v>
      </c>
      <c r="DP243" s="1488" t="s">
        <v>1790</v>
      </c>
      <c r="DQ243" s="1488" t="s">
        <v>1790</v>
      </c>
      <c r="DR243" s="1488" t="s">
        <v>1790</v>
      </c>
      <c r="DS243" s="1488" t="s">
        <v>1790</v>
      </c>
      <c r="DT243" s="1233" t="s">
        <v>1790</v>
      </c>
      <c r="DU243" s="1233" t="s">
        <v>1790</v>
      </c>
      <c r="DV243" s="1233" t="s">
        <v>1790</v>
      </c>
      <c r="DW243" s="1233" t="s">
        <v>1790</v>
      </c>
      <c r="DX243" s="1233" t="s">
        <v>1790</v>
      </c>
      <c r="DY243" s="1233" t="s">
        <v>1790</v>
      </c>
    </row>
    <row r="244" spans="2:129" x14ac:dyDescent="0.25">
      <c r="B244" s="1740"/>
      <c r="C244" s="1485" t="s">
        <v>2073</v>
      </c>
      <c r="D244" s="1425" t="s">
        <v>2074</v>
      </c>
      <c r="E244" s="1267" t="s">
        <v>826</v>
      </c>
      <c r="F244" s="1424" t="s">
        <v>1790</v>
      </c>
      <c r="G244" s="1424" t="s">
        <v>1790</v>
      </c>
      <c r="H244" s="1425" t="s">
        <v>84</v>
      </c>
      <c r="I244" s="1460" t="s">
        <v>1790</v>
      </c>
      <c r="J244" s="1461" t="s">
        <v>1790</v>
      </c>
      <c r="K244" s="1461" t="s">
        <v>1790</v>
      </c>
      <c r="L244" s="1461" t="s">
        <v>1790</v>
      </c>
      <c r="M244" s="1461" t="s">
        <v>1790</v>
      </c>
      <c r="N244" s="1489" t="s">
        <v>1790</v>
      </c>
      <c r="O244" s="1489">
        <v>3.5000000000000003E-2</v>
      </c>
      <c r="P244" s="1489">
        <v>3.5000000000000003E-2</v>
      </c>
      <c r="Q244" s="1489">
        <v>3.5000000000000003E-2</v>
      </c>
      <c r="R244" s="1489">
        <v>3.5000000000000003E-2</v>
      </c>
      <c r="S244" s="1489">
        <v>3.5000000000000003E-2</v>
      </c>
      <c r="T244" s="1489">
        <v>3.5000000000000003E-2</v>
      </c>
      <c r="U244" s="1489">
        <v>3.5000000000000003E-2</v>
      </c>
      <c r="V244" s="1489">
        <v>3.5000000000000003E-2</v>
      </c>
      <c r="W244" s="1489">
        <v>3.5000000000000003E-2</v>
      </c>
      <c r="X244" s="1489">
        <v>3.5000000000000003E-2</v>
      </c>
      <c r="Y244" s="1489">
        <v>3.5000000000000003E-2</v>
      </c>
      <c r="Z244" s="1489">
        <v>3.5000000000000003E-2</v>
      </c>
      <c r="AA244" s="1489">
        <v>3.5000000000000003E-2</v>
      </c>
      <c r="AB244" s="1489">
        <v>3.5000000000000003E-2</v>
      </c>
      <c r="AC244" s="1489">
        <v>3.5000000000000003E-2</v>
      </c>
      <c r="AD244" s="1489">
        <v>3.5000000000000003E-2</v>
      </c>
      <c r="AE244" s="1489">
        <v>3.5000000000000003E-2</v>
      </c>
      <c r="AF244" s="1489">
        <v>3.5000000000000003E-2</v>
      </c>
      <c r="AG244" s="1489">
        <v>3.5000000000000003E-2</v>
      </c>
      <c r="AH244" s="1489">
        <v>3.5000000000000003E-2</v>
      </c>
      <c r="AI244" s="1489">
        <v>3.5000000000000003E-2</v>
      </c>
      <c r="AJ244" s="1489">
        <v>3.5000000000000003E-2</v>
      </c>
      <c r="AK244" s="1489">
        <v>3.5000000000000003E-2</v>
      </c>
      <c r="AL244" s="1489">
        <v>3.5000000000000003E-2</v>
      </c>
      <c r="AM244" s="1489">
        <v>3.5000000000000003E-2</v>
      </c>
      <c r="AN244" s="1489">
        <v>3.5000000000000003E-2</v>
      </c>
      <c r="AO244" s="1489">
        <v>3.5000000000000003E-2</v>
      </c>
      <c r="AP244" s="1489">
        <v>3.5000000000000003E-2</v>
      </c>
      <c r="AQ244" s="1489">
        <v>3.5000000000000003E-2</v>
      </c>
      <c r="AR244" s="1489">
        <v>3.5000000000000003E-2</v>
      </c>
      <c r="AS244" s="1489">
        <v>0.03</v>
      </c>
      <c r="AT244" s="1489">
        <v>0.03</v>
      </c>
      <c r="AU244" s="1489">
        <v>0.03</v>
      </c>
      <c r="AV244" s="1489">
        <v>0.03</v>
      </c>
      <c r="AW244" s="1489">
        <v>0.03</v>
      </c>
      <c r="AX244" s="1489">
        <v>0.03</v>
      </c>
      <c r="AY244" s="1489">
        <v>0.03</v>
      </c>
      <c r="AZ244" s="1489">
        <v>0.03</v>
      </c>
      <c r="BA244" s="1489">
        <v>0.03</v>
      </c>
      <c r="BB244" s="1489">
        <v>0.03</v>
      </c>
      <c r="BC244" s="1489">
        <v>0.03</v>
      </c>
      <c r="BD244" s="1489">
        <v>0.03</v>
      </c>
      <c r="BE244" s="1489">
        <v>0.03</v>
      </c>
      <c r="BF244" s="1489">
        <v>0.03</v>
      </c>
      <c r="BG244" s="1489">
        <v>0.03</v>
      </c>
      <c r="BH244" s="1489">
        <v>0.03</v>
      </c>
      <c r="BI244" s="1489">
        <v>0.03</v>
      </c>
      <c r="BJ244" s="1489">
        <v>0.03</v>
      </c>
      <c r="BK244" s="1489">
        <v>0.03</v>
      </c>
      <c r="BL244" s="1489">
        <v>0.03</v>
      </c>
      <c r="BM244" s="1489">
        <v>0.03</v>
      </c>
      <c r="BN244" s="1489">
        <v>0.03</v>
      </c>
      <c r="BO244" s="1489">
        <v>0.03</v>
      </c>
      <c r="BP244" s="1489">
        <v>0.03</v>
      </c>
      <c r="BQ244" s="1489">
        <v>0.03</v>
      </c>
      <c r="BR244" s="1489">
        <v>0.03</v>
      </c>
      <c r="BS244" s="1489">
        <v>0.03</v>
      </c>
      <c r="BT244" s="1489">
        <v>0.03</v>
      </c>
      <c r="BU244" s="1489">
        <v>0.03</v>
      </c>
      <c r="BV244" s="1489">
        <v>0.03</v>
      </c>
      <c r="BW244" s="1489">
        <v>0.03</v>
      </c>
      <c r="BX244" s="1489">
        <v>0.03</v>
      </c>
      <c r="BY244" s="1489">
        <v>0.03</v>
      </c>
      <c r="BZ244" s="1489">
        <v>0.03</v>
      </c>
      <c r="CA244" s="1489">
        <v>0.03</v>
      </c>
      <c r="CB244" s="1489">
        <v>0.03</v>
      </c>
      <c r="CC244" s="1489">
        <v>0.03</v>
      </c>
      <c r="CD244" s="1489">
        <v>0.03</v>
      </c>
      <c r="CE244" s="1489">
        <v>0.03</v>
      </c>
      <c r="CF244" s="1489">
        <v>0.03</v>
      </c>
      <c r="CG244" s="1489">
        <v>0.03</v>
      </c>
      <c r="CH244" s="1489">
        <v>0.03</v>
      </c>
      <c r="CI244" s="1489">
        <v>0.03</v>
      </c>
      <c r="CJ244" s="1489">
        <v>0.03</v>
      </c>
      <c r="CK244" s="1489">
        <v>0.03</v>
      </c>
      <c r="CL244" s="1489">
        <v>2.5000000000000001E-2</v>
      </c>
      <c r="CM244" s="1489">
        <v>2.5000000000000001E-2</v>
      </c>
      <c r="CN244" s="1489">
        <v>2.5000000000000001E-2</v>
      </c>
      <c r="CO244" s="1489">
        <v>2.5000000000000001E-2</v>
      </c>
      <c r="CP244" s="1490">
        <v>2.5000000000000001E-2</v>
      </c>
      <c r="CQ244" s="1488" t="s">
        <v>1790</v>
      </c>
      <c r="CR244" s="1488" t="s">
        <v>1790</v>
      </c>
      <c r="CS244" s="1488" t="s">
        <v>1790</v>
      </c>
      <c r="CT244" s="1488" t="s">
        <v>1790</v>
      </c>
      <c r="CU244" s="1488" t="s">
        <v>1790</v>
      </c>
      <c r="CV244" s="1488" t="s">
        <v>1790</v>
      </c>
      <c r="CW244" s="1488" t="s">
        <v>1790</v>
      </c>
      <c r="CX244" s="1488" t="s">
        <v>1790</v>
      </c>
      <c r="CY244" s="1488" t="s">
        <v>1790</v>
      </c>
      <c r="CZ244" s="1488" t="s">
        <v>1790</v>
      </c>
      <c r="DA244" s="1488" t="s">
        <v>1790</v>
      </c>
      <c r="DB244" s="1488" t="s">
        <v>1790</v>
      </c>
      <c r="DC244" s="1488" t="s">
        <v>1790</v>
      </c>
      <c r="DD244" s="1488" t="s">
        <v>1790</v>
      </c>
      <c r="DE244" s="1488" t="s">
        <v>1790</v>
      </c>
      <c r="DF244" s="1488" t="s">
        <v>1790</v>
      </c>
      <c r="DG244" s="1488" t="s">
        <v>1790</v>
      </c>
      <c r="DH244" s="1488" t="s">
        <v>1790</v>
      </c>
      <c r="DI244" s="1488" t="s">
        <v>1790</v>
      </c>
      <c r="DJ244" s="1488" t="s">
        <v>1790</v>
      </c>
      <c r="DK244" s="1488" t="s">
        <v>1790</v>
      </c>
      <c r="DL244" s="1488" t="s">
        <v>1790</v>
      </c>
      <c r="DM244" s="1488" t="s">
        <v>1790</v>
      </c>
      <c r="DN244" s="1488" t="s">
        <v>1790</v>
      </c>
      <c r="DO244" s="1488" t="s">
        <v>1790</v>
      </c>
      <c r="DP244" s="1488" t="s">
        <v>1790</v>
      </c>
      <c r="DQ244" s="1488" t="s">
        <v>1790</v>
      </c>
      <c r="DR244" s="1488" t="s">
        <v>1790</v>
      </c>
      <c r="DS244" s="1488" t="s">
        <v>1790</v>
      </c>
      <c r="DT244" s="1233" t="s">
        <v>1790</v>
      </c>
      <c r="DU244" s="1233" t="s">
        <v>1790</v>
      </c>
      <c r="DV244" s="1233" t="s">
        <v>1790</v>
      </c>
      <c r="DW244" s="1233" t="s">
        <v>1790</v>
      </c>
      <c r="DX244" s="1233" t="s">
        <v>1790</v>
      </c>
      <c r="DY244" s="1233" t="s">
        <v>1790</v>
      </c>
    </row>
    <row r="245" spans="2:129" x14ac:dyDescent="0.25">
      <c r="B245" s="1740"/>
      <c r="C245" s="1485" t="s">
        <v>2073</v>
      </c>
      <c r="D245" s="1425" t="s">
        <v>2074</v>
      </c>
      <c r="E245" s="1267" t="s">
        <v>809</v>
      </c>
      <c r="F245" s="1424" t="s">
        <v>1790</v>
      </c>
      <c r="G245" s="1424" t="s">
        <v>1790</v>
      </c>
      <c r="H245" s="1425" t="s">
        <v>84</v>
      </c>
      <c r="I245" s="1460" t="s">
        <v>1790</v>
      </c>
      <c r="J245" s="1461" t="s">
        <v>1790</v>
      </c>
      <c r="K245" s="1461" t="s">
        <v>1790</v>
      </c>
      <c r="L245" s="1461" t="s">
        <v>1790</v>
      </c>
      <c r="M245" s="1461" t="s">
        <v>1790</v>
      </c>
      <c r="N245" s="1489" t="s">
        <v>1790</v>
      </c>
      <c r="O245" s="1489">
        <v>0.96618357487922713</v>
      </c>
      <c r="P245" s="1489">
        <v>0.93351070036640305</v>
      </c>
      <c r="Q245" s="1489">
        <v>0.90194270566802237</v>
      </c>
      <c r="R245" s="1489">
        <v>0.87144222769857238</v>
      </c>
      <c r="S245" s="1489">
        <v>0.84197316685852408</v>
      </c>
      <c r="T245" s="1489">
        <v>0.81350064430775282</v>
      </c>
      <c r="U245" s="1489">
        <v>0.78599096068381924</v>
      </c>
      <c r="V245" s="1489">
        <v>0.75941155621625056</v>
      </c>
      <c r="W245" s="1489">
        <v>0.73373097218961414</v>
      </c>
      <c r="X245" s="1489">
        <v>0.70891881370977217</v>
      </c>
      <c r="Y245" s="1489">
        <v>0.68494571372924851</v>
      </c>
      <c r="Z245" s="1489">
        <v>0.66178329828912907</v>
      </c>
      <c r="AA245" s="1489">
        <v>0.63940415293635666</v>
      </c>
      <c r="AB245" s="1489">
        <v>0.61778179027667313</v>
      </c>
      <c r="AC245" s="1489">
        <v>0.59689061862480497</v>
      </c>
      <c r="AD245" s="1489">
        <v>0.57670591171478747</v>
      </c>
      <c r="AE245" s="1489">
        <v>0.55720377943457733</v>
      </c>
      <c r="AF245" s="1489">
        <v>0.53836113955031628</v>
      </c>
      <c r="AG245" s="1489">
        <v>0.520155690386779</v>
      </c>
      <c r="AH245" s="1489">
        <v>0.50256588443167061</v>
      </c>
      <c r="AI245" s="1489">
        <v>0.48557090283253201</v>
      </c>
      <c r="AJ245" s="1489">
        <v>0.46915063075606961</v>
      </c>
      <c r="AK245" s="1489">
        <v>0.45328563358074364</v>
      </c>
      <c r="AL245" s="1489">
        <v>0.43795713389443836</v>
      </c>
      <c r="AM245" s="1489">
        <v>0.42314698926998878</v>
      </c>
      <c r="AN245" s="1489">
        <v>0.40883767079225974</v>
      </c>
      <c r="AO245" s="1489">
        <v>0.39501224231136212</v>
      </c>
      <c r="AP245" s="1489">
        <v>0.38165434039745133</v>
      </c>
      <c r="AQ245" s="1489">
        <v>0.36874815497338298</v>
      </c>
      <c r="AR245" s="1489">
        <v>0.35627841060230242</v>
      </c>
      <c r="AS245" s="1489">
        <v>0.3459013695167984</v>
      </c>
      <c r="AT245" s="1489">
        <v>0.33582657234640623</v>
      </c>
      <c r="AU245" s="1489">
        <v>0.32604521587029728</v>
      </c>
      <c r="AV245" s="1489">
        <v>0.31654875327213333</v>
      </c>
      <c r="AW245" s="1489">
        <v>0.30732888667197411</v>
      </c>
      <c r="AX245" s="1489">
        <v>0.29837755987570302</v>
      </c>
      <c r="AY245" s="1489">
        <v>0.28968695133563405</v>
      </c>
      <c r="AZ245" s="1489">
        <v>0.28124946731614947</v>
      </c>
      <c r="BA245" s="1489">
        <v>0.27305773525839755</v>
      </c>
      <c r="BB245" s="1489">
        <v>0.26510459733825009</v>
      </c>
      <c r="BC245" s="1489">
        <v>0.25738310421189325</v>
      </c>
      <c r="BD245" s="1489">
        <v>0.24988650894358566</v>
      </c>
      <c r="BE245" s="1489">
        <v>0.24260826111027742</v>
      </c>
      <c r="BF245" s="1489">
        <v>0.23554200107793916</v>
      </c>
      <c r="BG245" s="1489">
        <v>0.22868155444460117</v>
      </c>
      <c r="BH245" s="1489">
        <v>0.22202092664524387</v>
      </c>
      <c r="BI245" s="1489">
        <v>0.215554297713829</v>
      </c>
      <c r="BJ245" s="1489">
        <v>0.20927601719789227</v>
      </c>
      <c r="BK245" s="1489">
        <v>0.20318059922125464</v>
      </c>
      <c r="BL245" s="1489">
        <v>0.19726271769053846</v>
      </c>
      <c r="BM245" s="1489">
        <v>0.19151720164129948</v>
      </c>
      <c r="BN245" s="1489">
        <v>0.18593903071970824</v>
      </c>
      <c r="BO245" s="1489">
        <v>0.18052333079583327</v>
      </c>
      <c r="BP245" s="1489">
        <v>0.17526536970469248</v>
      </c>
      <c r="BQ245" s="1489">
        <v>0.17016055311135189</v>
      </c>
      <c r="BR245" s="1489">
        <v>0.16520442049645817</v>
      </c>
      <c r="BS245" s="1489">
        <v>0.16039264125869726</v>
      </c>
      <c r="BT245" s="1489">
        <v>0.15572101093077401</v>
      </c>
      <c r="BU245" s="1489">
        <v>0.15118544750560586</v>
      </c>
      <c r="BV245" s="1489">
        <v>0.14678198786952024</v>
      </c>
      <c r="BW245" s="1489">
        <v>0.14250678433934003</v>
      </c>
      <c r="BX245" s="1489">
        <v>0.13835610130033013</v>
      </c>
      <c r="BY245" s="1489">
        <v>0.13432631194206807</v>
      </c>
      <c r="BZ245" s="1489">
        <v>0.13041389508938647</v>
      </c>
      <c r="CA245" s="1489">
        <v>0.12661543212561796</v>
      </c>
      <c r="CB245" s="1489">
        <v>0.12292760400545433</v>
      </c>
      <c r="CC245" s="1489">
        <v>0.11934718835481004</v>
      </c>
      <c r="CD245" s="1489">
        <v>0.11587105665515537</v>
      </c>
      <c r="CE245" s="1489">
        <v>0.11249617150985959</v>
      </c>
      <c r="CF245" s="1489">
        <v>0.10921958399015494</v>
      </c>
      <c r="CG245" s="1489">
        <v>0.10603843105840287</v>
      </c>
      <c r="CH245" s="1489">
        <v>0.10294993306641054</v>
      </c>
      <c r="CI245" s="1489">
        <v>9.9951391326612168E-2</v>
      </c>
      <c r="CJ245" s="1489">
        <v>9.7040185753992411E-2</v>
      </c>
      <c r="CK245" s="1489">
        <v>9.4213772576691654E-2</v>
      </c>
      <c r="CL245" s="1489">
        <v>9.1915875684577236E-2</v>
      </c>
      <c r="CM245" s="1489">
        <v>8.9674025058124135E-2</v>
      </c>
      <c r="CN245" s="1489">
        <v>8.7486853715243049E-2</v>
      </c>
      <c r="CO245" s="1489">
        <v>8.5353028014871282E-2</v>
      </c>
      <c r="CP245" s="1490">
        <v>8.3271246843776875E-2</v>
      </c>
      <c r="CQ245" s="1488" t="s">
        <v>1790</v>
      </c>
      <c r="CR245" s="1488" t="s">
        <v>1790</v>
      </c>
      <c r="CS245" s="1488" t="s">
        <v>1790</v>
      </c>
      <c r="CT245" s="1488" t="s">
        <v>1790</v>
      </c>
      <c r="CU245" s="1488" t="s">
        <v>1790</v>
      </c>
      <c r="CV245" s="1488" t="s">
        <v>1790</v>
      </c>
      <c r="CW245" s="1488" t="s">
        <v>1790</v>
      </c>
      <c r="CX245" s="1488" t="s">
        <v>1790</v>
      </c>
      <c r="CY245" s="1488" t="s">
        <v>1790</v>
      </c>
      <c r="CZ245" s="1488" t="s">
        <v>1790</v>
      </c>
      <c r="DA245" s="1488" t="s">
        <v>1790</v>
      </c>
      <c r="DB245" s="1488" t="s">
        <v>1790</v>
      </c>
      <c r="DC245" s="1488" t="s">
        <v>1790</v>
      </c>
      <c r="DD245" s="1488" t="s">
        <v>1790</v>
      </c>
      <c r="DE245" s="1488" t="s">
        <v>1790</v>
      </c>
      <c r="DF245" s="1488" t="s">
        <v>1790</v>
      </c>
      <c r="DG245" s="1488" t="s">
        <v>1790</v>
      </c>
      <c r="DH245" s="1488" t="s">
        <v>1790</v>
      </c>
      <c r="DI245" s="1488" t="s">
        <v>1790</v>
      </c>
      <c r="DJ245" s="1488" t="s">
        <v>1790</v>
      </c>
      <c r="DK245" s="1488" t="s">
        <v>1790</v>
      </c>
      <c r="DL245" s="1488" t="s">
        <v>1790</v>
      </c>
      <c r="DM245" s="1488" t="s">
        <v>1790</v>
      </c>
      <c r="DN245" s="1488" t="s">
        <v>1790</v>
      </c>
      <c r="DO245" s="1488" t="s">
        <v>1790</v>
      </c>
      <c r="DP245" s="1488" t="s">
        <v>1790</v>
      </c>
      <c r="DQ245" s="1488" t="s">
        <v>1790</v>
      </c>
      <c r="DR245" s="1488" t="s">
        <v>1790</v>
      </c>
      <c r="DS245" s="1488" t="s">
        <v>1790</v>
      </c>
      <c r="DT245" s="1233" t="s">
        <v>1790</v>
      </c>
      <c r="DU245" s="1233" t="s">
        <v>1790</v>
      </c>
      <c r="DV245" s="1233" t="s">
        <v>1790</v>
      </c>
      <c r="DW245" s="1233" t="s">
        <v>1790</v>
      </c>
      <c r="DX245" s="1233" t="s">
        <v>1790</v>
      </c>
      <c r="DY245" s="1233" t="s">
        <v>1790</v>
      </c>
    </row>
    <row r="246" spans="2:129" x14ac:dyDescent="0.25">
      <c r="B246" s="1740"/>
      <c r="C246" s="1485" t="s">
        <v>2073</v>
      </c>
      <c r="D246" s="1425" t="s">
        <v>2074</v>
      </c>
      <c r="E246" s="1267" t="s">
        <v>810</v>
      </c>
      <c r="F246" s="1424" t="s">
        <v>811</v>
      </c>
      <c r="G246" s="1424" t="s">
        <v>1790</v>
      </c>
      <c r="H246" s="1425" t="s">
        <v>812</v>
      </c>
      <c r="I246" s="1460" t="s">
        <v>1790</v>
      </c>
      <c r="J246" s="1461" t="s">
        <v>1790</v>
      </c>
      <c r="K246" s="1461" t="s">
        <v>1790</v>
      </c>
      <c r="L246" s="1461" t="s">
        <v>1790</v>
      </c>
      <c r="M246" s="1461" t="s">
        <v>1790</v>
      </c>
      <c r="N246" s="1489" t="s">
        <v>1790</v>
      </c>
      <c r="O246" s="1489" t="s">
        <v>1790</v>
      </c>
      <c r="P246" s="1489" t="s">
        <v>1790</v>
      </c>
      <c r="Q246" s="1489" t="s">
        <v>1790</v>
      </c>
      <c r="R246" s="1489" t="s">
        <v>1790</v>
      </c>
      <c r="S246" s="1489" t="s">
        <v>1790</v>
      </c>
      <c r="T246" s="1489" t="s">
        <v>1790</v>
      </c>
      <c r="U246" s="1489" t="s">
        <v>1790</v>
      </c>
      <c r="V246" s="1489" t="s">
        <v>1790</v>
      </c>
      <c r="W246" s="1489" t="s">
        <v>1790</v>
      </c>
      <c r="X246" s="1489" t="s">
        <v>1790</v>
      </c>
      <c r="Y246" s="1489" t="s">
        <v>1790</v>
      </c>
      <c r="Z246" s="1489" t="s">
        <v>1790</v>
      </c>
      <c r="AA246" s="1489" t="s">
        <v>1790</v>
      </c>
      <c r="AB246" s="1489" t="s">
        <v>1790</v>
      </c>
      <c r="AC246" s="1489" t="s">
        <v>1790</v>
      </c>
      <c r="AD246" s="1489" t="s">
        <v>1790</v>
      </c>
      <c r="AE246" s="1489" t="s">
        <v>1790</v>
      </c>
      <c r="AF246" s="1489" t="s">
        <v>1790</v>
      </c>
      <c r="AG246" s="1489" t="s">
        <v>1790</v>
      </c>
      <c r="AH246" s="1489" t="s">
        <v>1790</v>
      </c>
      <c r="AI246" s="1489" t="s">
        <v>1790</v>
      </c>
      <c r="AJ246" s="1489" t="s">
        <v>1790</v>
      </c>
      <c r="AK246" s="1489" t="s">
        <v>1790</v>
      </c>
      <c r="AL246" s="1489" t="s">
        <v>1790</v>
      </c>
      <c r="AM246" s="1489" t="s">
        <v>1790</v>
      </c>
      <c r="AN246" s="1489" t="s">
        <v>1790</v>
      </c>
      <c r="AO246" s="1489" t="s">
        <v>1790</v>
      </c>
      <c r="AP246" s="1489" t="s">
        <v>1790</v>
      </c>
      <c r="AQ246" s="1489" t="s">
        <v>1790</v>
      </c>
      <c r="AR246" s="1489" t="s">
        <v>1790</v>
      </c>
      <c r="AS246" s="1489" t="s">
        <v>1790</v>
      </c>
      <c r="AT246" s="1489" t="s">
        <v>1790</v>
      </c>
      <c r="AU246" s="1489" t="s">
        <v>1790</v>
      </c>
      <c r="AV246" s="1489" t="s">
        <v>1790</v>
      </c>
      <c r="AW246" s="1489" t="s">
        <v>1790</v>
      </c>
      <c r="AX246" s="1489" t="s">
        <v>1790</v>
      </c>
      <c r="AY246" s="1489" t="s">
        <v>1790</v>
      </c>
      <c r="AZ246" s="1489" t="s">
        <v>1790</v>
      </c>
      <c r="BA246" s="1489" t="s">
        <v>1790</v>
      </c>
      <c r="BB246" s="1489" t="s">
        <v>1790</v>
      </c>
      <c r="BC246" s="1489" t="s">
        <v>1790</v>
      </c>
      <c r="BD246" s="1489" t="s">
        <v>1790</v>
      </c>
      <c r="BE246" s="1489" t="s">
        <v>1790</v>
      </c>
      <c r="BF246" s="1489" t="s">
        <v>1790</v>
      </c>
      <c r="BG246" s="1489" t="s">
        <v>1790</v>
      </c>
      <c r="BH246" s="1489" t="s">
        <v>1790</v>
      </c>
      <c r="BI246" s="1489" t="s">
        <v>1790</v>
      </c>
      <c r="BJ246" s="1489" t="s">
        <v>1790</v>
      </c>
      <c r="BK246" s="1489" t="s">
        <v>1790</v>
      </c>
      <c r="BL246" s="1489" t="s">
        <v>1790</v>
      </c>
      <c r="BM246" s="1489" t="s">
        <v>1790</v>
      </c>
      <c r="BN246" s="1489" t="s">
        <v>1790</v>
      </c>
      <c r="BO246" s="1489" t="s">
        <v>1790</v>
      </c>
      <c r="BP246" s="1489" t="s">
        <v>1790</v>
      </c>
      <c r="BQ246" s="1489" t="s">
        <v>1790</v>
      </c>
      <c r="BR246" s="1489" t="s">
        <v>1790</v>
      </c>
      <c r="BS246" s="1489" t="s">
        <v>1790</v>
      </c>
      <c r="BT246" s="1489" t="s">
        <v>1790</v>
      </c>
      <c r="BU246" s="1489" t="s">
        <v>1790</v>
      </c>
      <c r="BV246" s="1489" t="s">
        <v>1790</v>
      </c>
      <c r="BW246" s="1489" t="s">
        <v>1790</v>
      </c>
      <c r="BX246" s="1489" t="s">
        <v>1790</v>
      </c>
      <c r="BY246" s="1489" t="s">
        <v>1790</v>
      </c>
      <c r="BZ246" s="1489" t="s">
        <v>1790</v>
      </c>
      <c r="CA246" s="1489" t="s">
        <v>1790</v>
      </c>
      <c r="CB246" s="1489" t="s">
        <v>1790</v>
      </c>
      <c r="CC246" s="1489" t="s">
        <v>1790</v>
      </c>
      <c r="CD246" s="1489" t="s">
        <v>1790</v>
      </c>
      <c r="CE246" s="1489" t="s">
        <v>1790</v>
      </c>
      <c r="CF246" s="1489" t="s">
        <v>1790</v>
      </c>
      <c r="CG246" s="1489" t="s">
        <v>1790</v>
      </c>
      <c r="CH246" s="1489" t="s">
        <v>1790</v>
      </c>
      <c r="CI246" s="1489" t="s">
        <v>1790</v>
      </c>
      <c r="CJ246" s="1489" t="s">
        <v>1790</v>
      </c>
      <c r="CK246" s="1489" t="s">
        <v>1790</v>
      </c>
      <c r="CL246" s="1489" t="s">
        <v>1790</v>
      </c>
      <c r="CM246" s="1489" t="s">
        <v>1790</v>
      </c>
      <c r="CN246" s="1489" t="s">
        <v>1790</v>
      </c>
      <c r="CO246" s="1489" t="s">
        <v>1790</v>
      </c>
      <c r="CP246" s="1490" t="s">
        <v>1790</v>
      </c>
      <c r="CQ246" s="1488" t="s">
        <v>1790</v>
      </c>
      <c r="CR246" s="1488" t="s">
        <v>1790</v>
      </c>
      <c r="CS246" s="1488" t="s">
        <v>1790</v>
      </c>
      <c r="CT246" s="1488" t="s">
        <v>1790</v>
      </c>
      <c r="CU246" s="1488" t="s">
        <v>1790</v>
      </c>
      <c r="CV246" s="1488" t="s">
        <v>1790</v>
      </c>
      <c r="CW246" s="1488" t="s">
        <v>1790</v>
      </c>
      <c r="CX246" s="1488" t="s">
        <v>1790</v>
      </c>
      <c r="CY246" s="1488" t="s">
        <v>1790</v>
      </c>
      <c r="CZ246" s="1488" t="s">
        <v>1790</v>
      </c>
      <c r="DA246" s="1488" t="s">
        <v>1790</v>
      </c>
      <c r="DB246" s="1488" t="s">
        <v>1790</v>
      </c>
      <c r="DC246" s="1488" t="s">
        <v>1790</v>
      </c>
      <c r="DD246" s="1488" t="s">
        <v>1790</v>
      </c>
      <c r="DE246" s="1488" t="s">
        <v>1790</v>
      </c>
      <c r="DF246" s="1488" t="s">
        <v>1790</v>
      </c>
      <c r="DG246" s="1488" t="s">
        <v>1790</v>
      </c>
      <c r="DH246" s="1488" t="s">
        <v>1790</v>
      </c>
      <c r="DI246" s="1488" t="s">
        <v>1790</v>
      </c>
      <c r="DJ246" s="1488" t="s">
        <v>1790</v>
      </c>
      <c r="DK246" s="1488" t="s">
        <v>1790</v>
      </c>
      <c r="DL246" s="1488" t="s">
        <v>1790</v>
      </c>
      <c r="DM246" s="1488" t="s">
        <v>1790</v>
      </c>
      <c r="DN246" s="1488" t="s">
        <v>1790</v>
      </c>
      <c r="DO246" s="1488" t="s">
        <v>1790</v>
      </c>
      <c r="DP246" s="1488" t="s">
        <v>1790</v>
      </c>
      <c r="DQ246" s="1488" t="s">
        <v>1790</v>
      </c>
      <c r="DR246" s="1488" t="s">
        <v>1790</v>
      </c>
      <c r="DS246" s="1488" t="s">
        <v>1790</v>
      </c>
      <c r="DT246" s="1233" t="s">
        <v>1790</v>
      </c>
      <c r="DU246" s="1233" t="s">
        <v>1790</v>
      </c>
      <c r="DV246" s="1233" t="s">
        <v>1790</v>
      </c>
      <c r="DW246" s="1233" t="s">
        <v>1790</v>
      </c>
      <c r="DX246" s="1233" t="s">
        <v>1790</v>
      </c>
      <c r="DY246" s="1233" t="s">
        <v>1790</v>
      </c>
    </row>
    <row r="247" spans="2:129" x14ac:dyDescent="0.25">
      <c r="B247" s="1740"/>
      <c r="C247" s="1485" t="s">
        <v>2073</v>
      </c>
      <c r="D247" s="1425" t="s">
        <v>2074</v>
      </c>
      <c r="E247" s="1267" t="s">
        <v>810</v>
      </c>
      <c r="F247" s="1424" t="s">
        <v>813</v>
      </c>
      <c r="G247" s="1424" t="s">
        <v>1790</v>
      </c>
      <c r="H247" s="1425" t="s">
        <v>812</v>
      </c>
      <c r="I247" s="1460" t="s">
        <v>1790</v>
      </c>
      <c r="J247" s="1461" t="s">
        <v>1790</v>
      </c>
      <c r="K247" s="1461" t="s">
        <v>1790</v>
      </c>
      <c r="L247" s="1461" t="s">
        <v>1790</v>
      </c>
      <c r="M247" s="1461" t="s">
        <v>1790</v>
      </c>
      <c r="N247" s="1489" t="s">
        <v>1790</v>
      </c>
      <c r="O247" s="1489" t="s">
        <v>1790</v>
      </c>
      <c r="P247" s="1489" t="s">
        <v>1790</v>
      </c>
      <c r="Q247" s="1489" t="s">
        <v>1790</v>
      </c>
      <c r="R247" s="1489" t="s">
        <v>1790</v>
      </c>
      <c r="S247" s="1489" t="s">
        <v>1790</v>
      </c>
      <c r="T247" s="1489" t="s">
        <v>1790</v>
      </c>
      <c r="U247" s="1489" t="s">
        <v>1790</v>
      </c>
      <c r="V247" s="1489" t="s">
        <v>1790</v>
      </c>
      <c r="W247" s="1489" t="s">
        <v>1790</v>
      </c>
      <c r="X247" s="1489" t="s">
        <v>1790</v>
      </c>
      <c r="Y247" s="1489" t="s">
        <v>1790</v>
      </c>
      <c r="Z247" s="1489" t="s">
        <v>1790</v>
      </c>
      <c r="AA247" s="1489" t="s">
        <v>1790</v>
      </c>
      <c r="AB247" s="1489" t="s">
        <v>1790</v>
      </c>
      <c r="AC247" s="1489" t="s">
        <v>1790</v>
      </c>
      <c r="AD247" s="1489" t="s">
        <v>1790</v>
      </c>
      <c r="AE247" s="1489" t="s">
        <v>1790</v>
      </c>
      <c r="AF247" s="1489" t="s">
        <v>1790</v>
      </c>
      <c r="AG247" s="1489" t="s">
        <v>1790</v>
      </c>
      <c r="AH247" s="1489" t="s">
        <v>1790</v>
      </c>
      <c r="AI247" s="1489" t="s">
        <v>1790</v>
      </c>
      <c r="AJ247" s="1489" t="s">
        <v>1790</v>
      </c>
      <c r="AK247" s="1489" t="s">
        <v>1790</v>
      </c>
      <c r="AL247" s="1489" t="s">
        <v>1790</v>
      </c>
      <c r="AM247" s="1489" t="s">
        <v>1790</v>
      </c>
      <c r="AN247" s="1489" t="s">
        <v>1790</v>
      </c>
      <c r="AO247" s="1489" t="s">
        <v>1790</v>
      </c>
      <c r="AP247" s="1489" t="s">
        <v>1790</v>
      </c>
      <c r="AQ247" s="1489" t="s">
        <v>1790</v>
      </c>
      <c r="AR247" s="1489" t="s">
        <v>1790</v>
      </c>
      <c r="AS247" s="1489" t="s">
        <v>1790</v>
      </c>
      <c r="AT247" s="1489" t="s">
        <v>1790</v>
      </c>
      <c r="AU247" s="1489" t="s">
        <v>1790</v>
      </c>
      <c r="AV247" s="1489" t="s">
        <v>1790</v>
      </c>
      <c r="AW247" s="1489" t="s">
        <v>1790</v>
      </c>
      <c r="AX247" s="1489" t="s">
        <v>1790</v>
      </c>
      <c r="AY247" s="1489" t="s">
        <v>1790</v>
      </c>
      <c r="AZ247" s="1489" t="s">
        <v>1790</v>
      </c>
      <c r="BA247" s="1489" t="s">
        <v>1790</v>
      </c>
      <c r="BB247" s="1489" t="s">
        <v>1790</v>
      </c>
      <c r="BC247" s="1489" t="s">
        <v>1790</v>
      </c>
      <c r="BD247" s="1489" t="s">
        <v>1790</v>
      </c>
      <c r="BE247" s="1489" t="s">
        <v>1790</v>
      </c>
      <c r="BF247" s="1489" t="s">
        <v>1790</v>
      </c>
      <c r="BG247" s="1489" t="s">
        <v>1790</v>
      </c>
      <c r="BH247" s="1489" t="s">
        <v>1790</v>
      </c>
      <c r="BI247" s="1489" t="s">
        <v>1790</v>
      </c>
      <c r="BJ247" s="1489" t="s">
        <v>1790</v>
      </c>
      <c r="BK247" s="1489" t="s">
        <v>1790</v>
      </c>
      <c r="BL247" s="1489" t="s">
        <v>1790</v>
      </c>
      <c r="BM247" s="1489" t="s">
        <v>1790</v>
      </c>
      <c r="BN247" s="1489" t="s">
        <v>1790</v>
      </c>
      <c r="BO247" s="1489" t="s">
        <v>1790</v>
      </c>
      <c r="BP247" s="1489" t="s">
        <v>1790</v>
      </c>
      <c r="BQ247" s="1489" t="s">
        <v>1790</v>
      </c>
      <c r="BR247" s="1489" t="s">
        <v>1790</v>
      </c>
      <c r="BS247" s="1489" t="s">
        <v>1790</v>
      </c>
      <c r="BT247" s="1489" t="s">
        <v>1790</v>
      </c>
      <c r="BU247" s="1489" t="s">
        <v>1790</v>
      </c>
      <c r="BV247" s="1489" t="s">
        <v>1790</v>
      </c>
      <c r="BW247" s="1489" t="s">
        <v>1790</v>
      </c>
      <c r="BX247" s="1489" t="s">
        <v>1790</v>
      </c>
      <c r="BY247" s="1489" t="s">
        <v>1790</v>
      </c>
      <c r="BZ247" s="1489" t="s">
        <v>1790</v>
      </c>
      <c r="CA247" s="1489" t="s">
        <v>1790</v>
      </c>
      <c r="CB247" s="1489" t="s">
        <v>1790</v>
      </c>
      <c r="CC247" s="1489" t="s">
        <v>1790</v>
      </c>
      <c r="CD247" s="1489" t="s">
        <v>1790</v>
      </c>
      <c r="CE247" s="1489" t="s">
        <v>1790</v>
      </c>
      <c r="CF247" s="1489" t="s">
        <v>1790</v>
      </c>
      <c r="CG247" s="1489" t="s">
        <v>1790</v>
      </c>
      <c r="CH247" s="1489" t="s">
        <v>1790</v>
      </c>
      <c r="CI247" s="1489" t="s">
        <v>1790</v>
      </c>
      <c r="CJ247" s="1489" t="s">
        <v>1790</v>
      </c>
      <c r="CK247" s="1489" t="s">
        <v>1790</v>
      </c>
      <c r="CL247" s="1489" t="s">
        <v>1790</v>
      </c>
      <c r="CM247" s="1489" t="s">
        <v>1790</v>
      </c>
      <c r="CN247" s="1489" t="s">
        <v>1790</v>
      </c>
      <c r="CO247" s="1489" t="s">
        <v>1790</v>
      </c>
      <c r="CP247" s="1490" t="s">
        <v>1790</v>
      </c>
      <c r="CQ247" s="1488" t="s">
        <v>1790</v>
      </c>
      <c r="CR247" s="1488" t="s">
        <v>1790</v>
      </c>
      <c r="CS247" s="1488" t="s">
        <v>1790</v>
      </c>
      <c r="CT247" s="1488" t="s">
        <v>1790</v>
      </c>
      <c r="CU247" s="1488" t="s">
        <v>1790</v>
      </c>
      <c r="CV247" s="1488" t="s">
        <v>1790</v>
      </c>
      <c r="CW247" s="1488" t="s">
        <v>1790</v>
      </c>
      <c r="CX247" s="1488" t="s">
        <v>1790</v>
      </c>
      <c r="CY247" s="1488" t="s">
        <v>1790</v>
      </c>
      <c r="CZ247" s="1488" t="s">
        <v>1790</v>
      </c>
      <c r="DA247" s="1488" t="s">
        <v>1790</v>
      </c>
      <c r="DB247" s="1488" t="s">
        <v>1790</v>
      </c>
      <c r="DC247" s="1488" t="s">
        <v>1790</v>
      </c>
      <c r="DD247" s="1488" t="s">
        <v>1790</v>
      </c>
      <c r="DE247" s="1488" t="s">
        <v>1790</v>
      </c>
      <c r="DF247" s="1488" t="s">
        <v>1790</v>
      </c>
      <c r="DG247" s="1488" t="s">
        <v>1790</v>
      </c>
      <c r="DH247" s="1488" t="s">
        <v>1790</v>
      </c>
      <c r="DI247" s="1488" t="s">
        <v>1790</v>
      </c>
      <c r="DJ247" s="1488" t="s">
        <v>1790</v>
      </c>
      <c r="DK247" s="1488" t="s">
        <v>1790</v>
      </c>
      <c r="DL247" s="1488" t="s">
        <v>1790</v>
      </c>
      <c r="DM247" s="1488" t="s">
        <v>1790</v>
      </c>
      <c r="DN247" s="1488" t="s">
        <v>1790</v>
      </c>
      <c r="DO247" s="1488" t="s">
        <v>1790</v>
      </c>
      <c r="DP247" s="1488" t="s">
        <v>1790</v>
      </c>
      <c r="DQ247" s="1488" t="s">
        <v>1790</v>
      </c>
      <c r="DR247" s="1488" t="s">
        <v>1790</v>
      </c>
      <c r="DS247" s="1488" t="s">
        <v>1790</v>
      </c>
      <c r="DT247" s="1233" t="s">
        <v>1790</v>
      </c>
      <c r="DU247" s="1233" t="s">
        <v>1790</v>
      </c>
      <c r="DV247" s="1233" t="s">
        <v>1790</v>
      </c>
      <c r="DW247" s="1233" t="s">
        <v>1790</v>
      </c>
      <c r="DX247" s="1233" t="s">
        <v>1790</v>
      </c>
      <c r="DY247" s="1233" t="s">
        <v>1790</v>
      </c>
    </row>
    <row r="248" spans="2:129" ht="14.4" thickBot="1" x14ac:dyDescent="0.3">
      <c r="B248" s="1740"/>
      <c r="C248" s="1485" t="s">
        <v>2073</v>
      </c>
      <c r="D248" s="1425" t="s">
        <v>2074</v>
      </c>
      <c r="E248" s="1267" t="s">
        <v>814</v>
      </c>
      <c r="F248" s="1424" t="s">
        <v>1790</v>
      </c>
      <c r="G248" s="1424" t="s">
        <v>1790</v>
      </c>
      <c r="H248" s="1425" t="s">
        <v>84</v>
      </c>
      <c r="I248" s="1460" t="s">
        <v>1790</v>
      </c>
      <c r="J248" s="1461" t="s">
        <v>1790</v>
      </c>
      <c r="K248" s="1461" t="s">
        <v>1790</v>
      </c>
      <c r="L248" s="1461" t="s">
        <v>1790</v>
      </c>
      <c r="M248" s="1461" t="s">
        <v>1790</v>
      </c>
      <c r="N248" s="1489" t="s">
        <v>1790</v>
      </c>
      <c r="O248" s="1489">
        <v>1.2071459600213539</v>
      </c>
      <c r="P248" s="1489">
        <v>1.2659221969992318</v>
      </c>
      <c r="Q248" s="1489">
        <v>1.0740020251544211</v>
      </c>
      <c r="R248" s="1489">
        <v>1.0615584273357876</v>
      </c>
      <c r="S248" s="1489">
        <v>1.1363082826531747</v>
      </c>
      <c r="T248" s="1489">
        <v>1.0811909826631543</v>
      </c>
      <c r="U248" s="1489">
        <v>1.029221446915229</v>
      </c>
      <c r="V248" s="1489">
        <v>1.1995168965112921</v>
      </c>
      <c r="W248" s="1489">
        <v>1.0038681794834106</v>
      </c>
      <c r="X248" s="1489">
        <v>0.98977525852884263</v>
      </c>
      <c r="Y248" s="1489">
        <v>1.2431444822203879</v>
      </c>
      <c r="Z248" s="1489">
        <v>0.96335655950283694</v>
      </c>
      <c r="AA248" s="1489">
        <v>1.0712344527407713</v>
      </c>
      <c r="AB248" s="1489">
        <v>1.2981056422314292</v>
      </c>
      <c r="AC248" s="1489">
        <v>1.0347203059192613</v>
      </c>
      <c r="AD248" s="1489">
        <v>1.016882056908567</v>
      </c>
      <c r="AE248" s="1489">
        <v>1.2201783276673988</v>
      </c>
      <c r="AF248" s="1489">
        <v>0.98095061829206409</v>
      </c>
      <c r="AG248" s="1489">
        <v>0.96252881994734918</v>
      </c>
      <c r="AH248" s="1489">
        <v>1.168936381594998</v>
      </c>
      <c r="AI248" s="1489">
        <v>0.92782015591277034</v>
      </c>
      <c r="AJ248" s="1489">
        <v>0.9103979962763793</v>
      </c>
      <c r="AK248" s="1489">
        <v>1.1622733149326241</v>
      </c>
      <c r="AL248" s="1489">
        <v>0.87518822483843084</v>
      </c>
      <c r="AM248" s="1489">
        <v>0.87858392719069367</v>
      </c>
      <c r="AN248" s="1489">
        <v>1.043587677898735</v>
      </c>
      <c r="AO248" s="1489">
        <v>0.84434462831750412</v>
      </c>
      <c r="AP248" s="1489">
        <v>0.80798571860463586</v>
      </c>
      <c r="AQ248" s="1489">
        <v>1.0288981856151045</v>
      </c>
      <c r="AR248" s="1489">
        <v>0.77489449668763966</v>
      </c>
      <c r="AS248" s="1489">
        <v>0.77977235301013992</v>
      </c>
      <c r="AT248" s="1489">
        <v>0.91700235894398952</v>
      </c>
      <c r="AU248" s="1489">
        <v>0.77046405878643687</v>
      </c>
      <c r="AV248" s="1489">
        <v>0.72587858270209338</v>
      </c>
      <c r="AW248" s="1489">
        <v>0.92708210148485837</v>
      </c>
      <c r="AX248" s="1489">
        <v>0.70213453964197392</v>
      </c>
      <c r="AY248" s="1489">
        <v>0.71904205864830173</v>
      </c>
      <c r="AZ248" s="1489">
        <v>0.83168597526550092</v>
      </c>
      <c r="BA248" s="1489">
        <v>0.69358725700919399</v>
      </c>
      <c r="BB248" s="1489">
        <v>0.65465632194597012</v>
      </c>
      <c r="BC248" s="1489">
        <v>0.82215585380787037</v>
      </c>
      <c r="BD248" s="1489">
        <v>0.63260653539029177</v>
      </c>
      <c r="BE248" s="1489">
        <v>0.65716564524104004</v>
      </c>
      <c r="BF248" s="1489">
        <v>0.74992283514521108</v>
      </c>
      <c r="BG248" s="1489">
        <v>0.63304889849886814</v>
      </c>
      <c r="BH248" s="1489">
        <v>0.59925396304428413</v>
      </c>
      <c r="BI248" s="1489">
        <v>0.73762050962168113</v>
      </c>
      <c r="BJ248" s="1489">
        <v>0.57717724497717227</v>
      </c>
      <c r="BK248" s="1489">
        <v>0.59652554098580346</v>
      </c>
      <c r="BL248" s="1489">
        <v>0.6633699962561862</v>
      </c>
      <c r="BM248" s="1489">
        <v>0.28117919126090857</v>
      </c>
      <c r="BN248" s="1489">
        <v>0.27298950607855199</v>
      </c>
      <c r="BO248" s="1489">
        <v>0.26503835541606996</v>
      </c>
      <c r="BP248" s="1489">
        <v>0.25731879166608729</v>
      </c>
      <c r="BQ248" s="1489">
        <v>0.24982406957872549</v>
      </c>
      <c r="BR248" s="1489">
        <v>0.24254764036769469</v>
      </c>
      <c r="BS248" s="1489">
        <v>0.23548314598805312</v>
      </c>
      <c r="BT248" s="1489">
        <v>0.22862441358063404</v>
      </c>
      <c r="BU248" s="1489">
        <v>0.22196545007828553</v>
      </c>
      <c r="BV248" s="1489">
        <v>0.2155004369692092</v>
      </c>
      <c r="BW248" s="1489">
        <v>0.20922372521282448</v>
      </c>
      <c r="BX248" s="1489">
        <v>0.20312983030371309</v>
      </c>
      <c r="BY248" s="1489">
        <v>0.19721342747933307</v>
      </c>
      <c r="BZ248" s="1489">
        <v>0.19146934706731367</v>
      </c>
      <c r="CA248" s="1489">
        <v>0.18589256996826573</v>
      </c>
      <c r="CB248" s="1489">
        <v>0.18047822327016089</v>
      </c>
      <c r="CC248" s="1489">
        <v>0.17522157599044749</v>
      </c>
      <c r="CD248" s="1489">
        <v>0.17011803494218203</v>
      </c>
      <c r="CE248" s="1489">
        <v>0.16516314072056507</v>
      </c>
      <c r="CF248" s="1489">
        <v>0.16035256380637386</v>
      </c>
      <c r="CG248" s="1489">
        <v>0.15568210078288724</v>
      </c>
      <c r="CH248" s="1489">
        <v>0.15114767066299731</v>
      </c>
      <c r="CI248" s="1489">
        <v>0.14674531132329835</v>
      </c>
      <c r="CJ248" s="1489">
        <v>0.14247117604203727</v>
      </c>
      <c r="CK248" s="1489">
        <v>0.13832153013790024</v>
      </c>
      <c r="CL248" s="1489">
        <v>0.13494783428087831</v>
      </c>
      <c r="CM248" s="1489">
        <v>0.13165642368866176</v>
      </c>
      <c r="CN248" s="1489">
        <v>0.12844529140357244</v>
      </c>
      <c r="CO248" s="1489">
        <v>0.12531247941811949</v>
      </c>
      <c r="CP248" s="1490">
        <v>0.1222560774810922</v>
      </c>
      <c r="CQ248" s="1488" t="s">
        <v>1790</v>
      </c>
      <c r="CR248" s="1488" t="s">
        <v>1790</v>
      </c>
      <c r="CS248" s="1488" t="s">
        <v>1790</v>
      </c>
      <c r="CT248" s="1488" t="s">
        <v>1790</v>
      </c>
      <c r="CU248" s="1488" t="s">
        <v>1790</v>
      </c>
      <c r="CV248" s="1488" t="s">
        <v>1790</v>
      </c>
      <c r="CW248" s="1488" t="s">
        <v>1790</v>
      </c>
      <c r="CX248" s="1488" t="s">
        <v>1790</v>
      </c>
      <c r="CY248" s="1488" t="s">
        <v>1790</v>
      </c>
      <c r="CZ248" s="1488" t="s">
        <v>1790</v>
      </c>
      <c r="DA248" s="1488" t="s">
        <v>1790</v>
      </c>
      <c r="DB248" s="1488" t="s">
        <v>1790</v>
      </c>
      <c r="DC248" s="1488" t="s">
        <v>1790</v>
      </c>
      <c r="DD248" s="1488" t="s">
        <v>1790</v>
      </c>
      <c r="DE248" s="1488" t="s">
        <v>1790</v>
      </c>
      <c r="DF248" s="1488" t="s">
        <v>1790</v>
      </c>
      <c r="DG248" s="1488" t="s">
        <v>1790</v>
      </c>
      <c r="DH248" s="1488" t="s">
        <v>1790</v>
      </c>
      <c r="DI248" s="1488" t="s">
        <v>1790</v>
      </c>
      <c r="DJ248" s="1488" t="s">
        <v>1790</v>
      </c>
      <c r="DK248" s="1488" t="s">
        <v>1790</v>
      </c>
      <c r="DL248" s="1488" t="s">
        <v>1790</v>
      </c>
      <c r="DM248" s="1488" t="s">
        <v>1790</v>
      </c>
      <c r="DN248" s="1488" t="s">
        <v>1790</v>
      </c>
      <c r="DO248" s="1488" t="s">
        <v>1790</v>
      </c>
      <c r="DP248" s="1488" t="s">
        <v>1790</v>
      </c>
      <c r="DQ248" s="1488" t="s">
        <v>1790</v>
      </c>
      <c r="DR248" s="1488" t="s">
        <v>1790</v>
      </c>
      <c r="DS248" s="1488" t="s">
        <v>1790</v>
      </c>
      <c r="DT248" s="1233" t="s">
        <v>1790</v>
      </c>
      <c r="DU248" s="1233" t="s">
        <v>1790</v>
      </c>
      <c r="DV248" s="1233" t="s">
        <v>1790</v>
      </c>
      <c r="DW248" s="1233" t="s">
        <v>1790</v>
      </c>
      <c r="DX248" s="1233" t="s">
        <v>1790</v>
      </c>
      <c r="DY248" s="1233" t="s">
        <v>1790</v>
      </c>
    </row>
    <row r="249" spans="2:129" ht="14.4" thickBot="1" x14ac:dyDescent="0.3">
      <c r="B249" s="1740"/>
      <c r="C249" s="1485" t="s">
        <v>2073</v>
      </c>
      <c r="D249" s="1425" t="s">
        <v>2074</v>
      </c>
      <c r="E249" s="1267" t="s">
        <v>815</v>
      </c>
      <c r="F249" s="1424" t="s">
        <v>1790</v>
      </c>
      <c r="G249" s="1424" t="s">
        <v>1790</v>
      </c>
      <c r="H249" s="1425" t="s">
        <v>84</v>
      </c>
      <c r="I249" s="1724">
        <f>IF(SUM(I248:CU248)&lt;&gt;0,SUM(I248:CU248),"")</f>
        <v>51.338393594939205</v>
      </c>
      <c r="J249" s="1725"/>
      <c r="K249" s="1725"/>
      <c r="L249" s="1725"/>
      <c r="M249" s="1726"/>
      <c r="N249" s="1489" t="s">
        <v>1790</v>
      </c>
      <c r="O249" s="1489" t="s">
        <v>1790</v>
      </c>
      <c r="P249" s="1489" t="s">
        <v>1790</v>
      </c>
      <c r="Q249" s="1489" t="s">
        <v>1790</v>
      </c>
      <c r="R249" s="1489" t="s">
        <v>1790</v>
      </c>
      <c r="S249" s="1489" t="s">
        <v>1790</v>
      </c>
      <c r="T249" s="1489" t="s">
        <v>1790</v>
      </c>
      <c r="U249" s="1489" t="s">
        <v>1790</v>
      </c>
      <c r="V249" s="1489" t="s">
        <v>1790</v>
      </c>
      <c r="W249" s="1489" t="s">
        <v>1790</v>
      </c>
      <c r="X249" s="1489" t="s">
        <v>1790</v>
      </c>
      <c r="Y249" s="1489" t="s">
        <v>1790</v>
      </c>
      <c r="Z249" s="1489" t="s">
        <v>1790</v>
      </c>
      <c r="AA249" s="1489" t="s">
        <v>1790</v>
      </c>
      <c r="AB249" s="1489" t="s">
        <v>1790</v>
      </c>
      <c r="AC249" s="1489" t="s">
        <v>1790</v>
      </c>
      <c r="AD249" s="1489" t="s">
        <v>1790</v>
      </c>
      <c r="AE249" s="1489" t="s">
        <v>1790</v>
      </c>
      <c r="AF249" s="1489" t="s">
        <v>1790</v>
      </c>
      <c r="AG249" s="1489" t="s">
        <v>1790</v>
      </c>
      <c r="AH249" s="1489" t="s">
        <v>1790</v>
      </c>
      <c r="AI249" s="1489" t="s">
        <v>1790</v>
      </c>
      <c r="AJ249" s="1489" t="s">
        <v>1790</v>
      </c>
      <c r="AK249" s="1489" t="s">
        <v>1790</v>
      </c>
      <c r="AL249" s="1489" t="s">
        <v>1790</v>
      </c>
      <c r="AM249" s="1489" t="s">
        <v>1790</v>
      </c>
      <c r="AN249" s="1489" t="s">
        <v>1790</v>
      </c>
      <c r="AO249" s="1489" t="s">
        <v>1790</v>
      </c>
      <c r="AP249" s="1489" t="s">
        <v>1790</v>
      </c>
      <c r="AQ249" s="1489" t="s">
        <v>1790</v>
      </c>
      <c r="AR249" s="1489" t="s">
        <v>1790</v>
      </c>
      <c r="AS249" s="1489" t="s">
        <v>1790</v>
      </c>
      <c r="AT249" s="1489" t="s">
        <v>1790</v>
      </c>
      <c r="AU249" s="1489" t="s">
        <v>1790</v>
      </c>
      <c r="AV249" s="1489" t="s">
        <v>1790</v>
      </c>
      <c r="AW249" s="1489" t="s">
        <v>1790</v>
      </c>
      <c r="AX249" s="1489" t="s">
        <v>1790</v>
      </c>
      <c r="AY249" s="1489" t="s">
        <v>1790</v>
      </c>
      <c r="AZ249" s="1489" t="s">
        <v>1790</v>
      </c>
      <c r="BA249" s="1489" t="s">
        <v>1790</v>
      </c>
      <c r="BB249" s="1489" t="s">
        <v>1790</v>
      </c>
      <c r="BC249" s="1489" t="s">
        <v>1790</v>
      </c>
      <c r="BD249" s="1489" t="s">
        <v>1790</v>
      </c>
      <c r="BE249" s="1489" t="s">
        <v>1790</v>
      </c>
      <c r="BF249" s="1489" t="s">
        <v>1790</v>
      </c>
      <c r="BG249" s="1489" t="s">
        <v>1790</v>
      </c>
      <c r="BH249" s="1489" t="s">
        <v>1790</v>
      </c>
      <c r="BI249" s="1489" t="s">
        <v>1790</v>
      </c>
      <c r="BJ249" s="1489" t="s">
        <v>1790</v>
      </c>
      <c r="BK249" s="1489" t="s">
        <v>1790</v>
      </c>
      <c r="BL249" s="1489" t="s">
        <v>1790</v>
      </c>
      <c r="BM249" s="1489" t="s">
        <v>1790</v>
      </c>
      <c r="BN249" s="1489" t="s">
        <v>1790</v>
      </c>
      <c r="BO249" s="1489" t="s">
        <v>1790</v>
      </c>
      <c r="BP249" s="1489" t="s">
        <v>1790</v>
      </c>
      <c r="BQ249" s="1489" t="s">
        <v>1790</v>
      </c>
      <c r="BR249" s="1489" t="s">
        <v>1790</v>
      </c>
      <c r="BS249" s="1489" t="s">
        <v>1790</v>
      </c>
      <c r="BT249" s="1489" t="s">
        <v>1790</v>
      </c>
      <c r="BU249" s="1489" t="s">
        <v>1790</v>
      </c>
      <c r="BV249" s="1489" t="s">
        <v>1790</v>
      </c>
      <c r="BW249" s="1489" t="s">
        <v>1790</v>
      </c>
      <c r="BX249" s="1489" t="s">
        <v>1790</v>
      </c>
      <c r="BY249" s="1489" t="s">
        <v>1790</v>
      </c>
      <c r="BZ249" s="1489" t="s">
        <v>1790</v>
      </c>
      <c r="CA249" s="1489" t="s">
        <v>1790</v>
      </c>
      <c r="CB249" s="1489" t="s">
        <v>1790</v>
      </c>
      <c r="CC249" s="1489" t="s">
        <v>1790</v>
      </c>
      <c r="CD249" s="1489" t="s">
        <v>1790</v>
      </c>
      <c r="CE249" s="1489" t="s">
        <v>1790</v>
      </c>
      <c r="CF249" s="1489" t="s">
        <v>1790</v>
      </c>
      <c r="CG249" s="1489" t="s">
        <v>1790</v>
      </c>
      <c r="CH249" s="1489" t="s">
        <v>1790</v>
      </c>
      <c r="CI249" s="1489" t="s">
        <v>1790</v>
      </c>
      <c r="CJ249" s="1489" t="s">
        <v>1790</v>
      </c>
      <c r="CK249" s="1489" t="s">
        <v>1790</v>
      </c>
      <c r="CL249" s="1489" t="s">
        <v>1790</v>
      </c>
      <c r="CM249" s="1489" t="s">
        <v>1790</v>
      </c>
      <c r="CN249" s="1489" t="s">
        <v>1790</v>
      </c>
      <c r="CO249" s="1489" t="s">
        <v>1790</v>
      </c>
      <c r="CP249" s="1490" t="s">
        <v>1790</v>
      </c>
      <c r="CQ249" s="1488" t="s">
        <v>1790</v>
      </c>
      <c r="CR249" s="1488" t="s">
        <v>1790</v>
      </c>
      <c r="CS249" s="1488" t="s">
        <v>1790</v>
      </c>
      <c r="CT249" s="1488" t="s">
        <v>1790</v>
      </c>
      <c r="CU249" s="1488" t="s">
        <v>1790</v>
      </c>
      <c r="CV249" s="1488" t="s">
        <v>1790</v>
      </c>
      <c r="CW249" s="1488" t="s">
        <v>1790</v>
      </c>
      <c r="CX249" s="1488" t="s">
        <v>1790</v>
      </c>
      <c r="CY249" s="1488" t="s">
        <v>1790</v>
      </c>
      <c r="CZ249" s="1488" t="s">
        <v>1790</v>
      </c>
      <c r="DA249" s="1488" t="s">
        <v>1790</v>
      </c>
      <c r="DB249" s="1488" t="s">
        <v>1790</v>
      </c>
      <c r="DC249" s="1488" t="s">
        <v>1790</v>
      </c>
      <c r="DD249" s="1488" t="s">
        <v>1790</v>
      </c>
      <c r="DE249" s="1488" t="s">
        <v>1790</v>
      </c>
      <c r="DF249" s="1488" t="s">
        <v>1790</v>
      </c>
      <c r="DG249" s="1488" t="s">
        <v>1790</v>
      </c>
      <c r="DH249" s="1488" t="s">
        <v>1790</v>
      </c>
      <c r="DI249" s="1488" t="s">
        <v>1790</v>
      </c>
      <c r="DJ249" s="1488" t="s">
        <v>1790</v>
      </c>
      <c r="DK249" s="1488" t="s">
        <v>1790</v>
      </c>
      <c r="DL249" s="1488" t="s">
        <v>1790</v>
      </c>
      <c r="DM249" s="1488" t="s">
        <v>1790</v>
      </c>
      <c r="DN249" s="1488" t="s">
        <v>1790</v>
      </c>
      <c r="DO249" s="1488" t="s">
        <v>1790</v>
      </c>
      <c r="DP249" s="1488" t="s">
        <v>1790</v>
      </c>
      <c r="DQ249" s="1488" t="s">
        <v>1790</v>
      </c>
      <c r="DR249" s="1488" t="s">
        <v>1790</v>
      </c>
      <c r="DS249" s="1488" t="s">
        <v>1790</v>
      </c>
      <c r="DT249" s="1233" t="s">
        <v>1790</v>
      </c>
      <c r="DU249" s="1233" t="s">
        <v>1790</v>
      </c>
      <c r="DV249" s="1233" t="s">
        <v>1790</v>
      </c>
      <c r="DW249" s="1233" t="s">
        <v>1790</v>
      </c>
      <c r="DX249" s="1233" t="s">
        <v>1790</v>
      </c>
      <c r="DY249" s="1233" t="s">
        <v>1790</v>
      </c>
    </row>
    <row r="250" spans="2:129" x14ac:dyDescent="0.25">
      <c r="B250" s="1740"/>
      <c r="C250" s="1485" t="s">
        <v>1597</v>
      </c>
      <c r="D250" s="1425" t="s">
        <v>1692</v>
      </c>
      <c r="E250" s="1267" t="s">
        <v>810</v>
      </c>
      <c r="F250" s="1424" t="s">
        <v>1790</v>
      </c>
      <c r="G250" s="1424" t="s">
        <v>1790</v>
      </c>
      <c r="H250" s="1425" t="s">
        <v>84</v>
      </c>
      <c r="I250" s="1460" t="s">
        <v>1790</v>
      </c>
      <c r="J250" s="1461" t="s">
        <v>1790</v>
      </c>
      <c r="K250" s="1461" t="s">
        <v>1790</v>
      </c>
      <c r="L250" s="1461" t="s">
        <v>1790</v>
      </c>
      <c r="M250" s="1461" t="s">
        <v>1790</v>
      </c>
      <c r="N250" s="1489" t="s">
        <v>1790</v>
      </c>
      <c r="O250" s="1489">
        <v>0.55898776377738679</v>
      </c>
      <c r="P250" s="1489">
        <v>0.5949814739964816</v>
      </c>
      <c r="Q250" s="1489">
        <v>0.60442484997601142</v>
      </c>
      <c r="R250" s="1489">
        <v>0.61386822595554125</v>
      </c>
      <c r="S250" s="1489">
        <v>0.62331160193507107</v>
      </c>
      <c r="T250" s="1489">
        <v>0.62331160193507107</v>
      </c>
      <c r="U250" s="1489">
        <v>0.62331160193507107</v>
      </c>
      <c r="V250" s="1489">
        <v>0.62856722803454335</v>
      </c>
      <c r="W250" s="1489">
        <v>0.62856722803454335</v>
      </c>
      <c r="X250" s="1489">
        <v>0.63907848023348779</v>
      </c>
      <c r="Y250" s="1489">
        <v>0.64433410633296007</v>
      </c>
      <c r="Z250" s="1489">
        <v>0.64958973243243234</v>
      </c>
      <c r="AA250" s="1489">
        <v>0.66010098463137679</v>
      </c>
      <c r="AB250" s="1489">
        <v>0.66535661073084906</v>
      </c>
      <c r="AC250" s="1489">
        <v>0.67586786292979351</v>
      </c>
      <c r="AD250" s="1489">
        <v>0.68637911512873806</v>
      </c>
      <c r="AE250" s="1489">
        <v>0.69163474122821023</v>
      </c>
      <c r="AF250" s="1489">
        <v>0.70214599342715489</v>
      </c>
      <c r="AG250" s="1489">
        <v>0.71265724562609944</v>
      </c>
      <c r="AH250" s="1489">
        <v>0.72316849782504389</v>
      </c>
      <c r="AI250" s="1489">
        <v>0.73367975002398833</v>
      </c>
      <c r="AJ250" s="1489">
        <v>0.74419100222293288</v>
      </c>
      <c r="AK250" s="1489">
        <v>1.1963790309923235</v>
      </c>
      <c r="AL250" s="1489">
        <v>1.3681422096665596</v>
      </c>
      <c r="AM250" s="1489">
        <v>1.2945294188061727</v>
      </c>
      <c r="AN250" s="1489">
        <v>0.90192783614265137</v>
      </c>
      <c r="AO250" s="1489">
        <v>0.85285264223572665</v>
      </c>
      <c r="AP250" s="1489">
        <v>0.87739023918918901</v>
      </c>
      <c r="AQ250" s="1489">
        <v>0.87739023918918901</v>
      </c>
      <c r="AR250" s="1489">
        <v>0.90192783614265137</v>
      </c>
      <c r="AS250" s="1489">
        <v>0.85285264223572665</v>
      </c>
      <c r="AT250" s="1489">
        <v>0.87739023918918901</v>
      </c>
      <c r="AU250" s="1489">
        <v>0.87739023918918901</v>
      </c>
      <c r="AV250" s="1489">
        <v>0.85285264223572665</v>
      </c>
      <c r="AW250" s="1489">
        <v>0.90192783614265137</v>
      </c>
      <c r="AX250" s="1489">
        <v>0.85285264223572665</v>
      </c>
      <c r="AY250" s="1489">
        <v>0.90192783614265137</v>
      </c>
      <c r="AZ250" s="1489">
        <v>0.85285264223572665</v>
      </c>
      <c r="BA250" s="1489">
        <v>0.87739023918918901</v>
      </c>
      <c r="BB250" s="1489">
        <v>0.85285264223572665</v>
      </c>
      <c r="BC250" s="1489">
        <v>0.90192783614265137</v>
      </c>
      <c r="BD250" s="1489">
        <v>0.85285264223572665</v>
      </c>
      <c r="BE250" s="1489">
        <v>0.87739023918918901</v>
      </c>
      <c r="BF250" s="1489">
        <v>0.87739023918918901</v>
      </c>
      <c r="BG250" s="1489">
        <v>0.85285264223572665</v>
      </c>
      <c r="BH250" s="1489">
        <v>0.87739023918918901</v>
      </c>
      <c r="BI250" s="1489">
        <v>0.87739023918918901</v>
      </c>
      <c r="BJ250" s="1489">
        <v>0.87739023918918901</v>
      </c>
      <c r="BK250" s="1489">
        <v>0.85285264223572665</v>
      </c>
      <c r="BL250" s="1489">
        <v>0.87739023918918901</v>
      </c>
      <c r="BM250" s="1489">
        <v>0.85285264223572665</v>
      </c>
      <c r="BN250" s="1489">
        <v>0.87739023918918901</v>
      </c>
      <c r="BO250" s="1489">
        <v>0.87739023918918901</v>
      </c>
      <c r="BP250" s="1489">
        <v>0.85285264223572665</v>
      </c>
      <c r="BQ250" s="1489">
        <v>0.87739023918918901</v>
      </c>
      <c r="BR250" s="1489">
        <v>0.87739023918918901</v>
      </c>
      <c r="BS250" s="1489">
        <v>0.85285264223572665</v>
      </c>
      <c r="BT250" s="1489">
        <v>0.85285264223572665</v>
      </c>
      <c r="BU250" s="1489">
        <v>0.87739023918918901</v>
      </c>
      <c r="BV250" s="1489">
        <v>0.87739023918918901</v>
      </c>
      <c r="BW250" s="1489">
        <v>0.85285264223572665</v>
      </c>
      <c r="BX250" s="1489">
        <v>0.85285264223572665</v>
      </c>
      <c r="BY250" s="1489">
        <v>0.87739023918918901</v>
      </c>
      <c r="BZ250" s="1489">
        <v>0.87739023918918901</v>
      </c>
      <c r="CA250" s="1489">
        <v>0.85285264223572665</v>
      </c>
      <c r="CB250" s="1489">
        <v>0.85285264223572665</v>
      </c>
      <c r="CC250" s="1489">
        <v>0.87739023918918901</v>
      </c>
      <c r="CD250" s="1489">
        <v>0.85285264223572665</v>
      </c>
      <c r="CE250" s="1489">
        <v>0.85285264223572665</v>
      </c>
      <c r="CF250" s="1489">
        <v>0.87739023918918901</v>
      </c>
      <c r="CG250" s="1489">
        <v>0.85285264223572665</v>
      </c>
      <c r="CH250" s="1489">
        <v>0.87739023918918901</v>
      </c>
      <c r="CI250" s="1489">
        <v>0.85285264223572665</v>
      </c>
      <c r="CJ250" s="1489">
        <v>0.85285264223572665</v>
      </c>
      <c r="CK250" s="1489">
        <v>0.87739023918918901</v>
      </c>
      <c r="CL250" s="1489" t="s">
        <v>1790</v>
      </c>
      <c r="CM250" s="1489" t="s">
        <v>1790</v>
      </c>
      <c r="CN250" s="1489" t="s">
        <v>1790</v>
      </c>
      <c r="CO250" s="1489" t="s">
        <v>1790</v>
      </c>
      <c r="CP250" s="1490" t="s">
        <v>1790</v>
      </c>
      <c r="CQ250" s="1488" t="s">
        <v>1790</v>
      </c>
      <c r="CR250" s="1488" t="s">
        <v>1790</v>
      </c>
      <c r="CS250" s="1488" t="s">
        <v>1790</v>
      </c>
      <c r="CT250" s="1488" t="s">
        <v>1790</v>
      </c>
      <c r="CU250" s="1488" t="s">
        <v>1790</v>
      </c>
      <c r="CV250" s="1488" t="s">
        <v>1790</v>
      </c>
      <c r="CW250" s="1488" t="s">
        <v>1790</v>
      </c>
      <c r="CX250" s="1488" t="s">
        <v>1790</v>
      </c>
      <c r="CY250" s="1488" t="s">
        <v>1790</v>
      </c>
      <c r="CZ250" s="1488" t="s">
        <v>1790</v>
      </c>
      <c r="DA250" s="1488" t="s">
        <v>1790</v>
      </c>
      <c r="DB250" s="1488" t="s">
        <v>1790</v>
      </c>
      <c r="DC250" s="1488" t="s">
        <v>1790</v>
      </c>
      <c r="DD250" s="1488" t="s">
        <v>1790</v>
      </c>
      <c r="DE250" s="1488" t="s">
        <v>1790</v>
      </c>
      <c r="DF250" s="1488" t="s">
        <v>1790</v>
      </c>
      <c r="DG250" s="1488" t="s">
        <v>1790</v>
      </c>
      <c r="DH250" s="1488" t="s">
        <v>1790</v>
      </c>
      <c r="DI250" s="1488" t="s">
        <v>1790</v>
      </c>
      <c r="DJ250" s="1488" t="s">
        <v>1790</v>
      </c>
      <c r="DK250" s="1488" t="s">
        <v>1790</v>
      </c>
      <c r="DL250" s="1488" t="s">
        <v>1790</v>
      </c>
      <c r="DM250" s="1488" t="s">
        <v>1790</v>
      </c>
      <c r="DN250" s="1488" t="s">
        <v>1790</v>
      </c>
      <c r="DO250" s="1488" t="s">
        <v>1790</v>
      </c>
      <c r="DP250" s="1488" t="s">
        <v>1790</v>
      </c>
      <c r="DQ250" s="1488" t="s">
        <v>1790</v>
      </c>
      <c r="DR250" s="1488" t="s">
        <v>1790</v>
      </c>
      <c r="DS250" s="1488" t="s">
        <v>1790</v>
      </c>
      <c r="DT250" s="1233" t="s">
        <v>1790</v>
      </c>
      <c r="DU250" s="1233" t="s">
        <v>1790</v>
      </c>
      <c r="DV250" s="1233" t="s">
        <v>1790</v>
      </c>
      <c r="DW250" s="1233" t="s">
        <v>1790</v>
      </c>
      <c r="DX250" s="1233" t="s">
        <v>1790</v>
      </c>
      <c r="DY250" s="1233" t="s">
        <v>1790</v>
      </c>
    </row>
    <row r="251" spans="2:129" x14ac:dyDescent="0.25">
      <c r="B251" s="1740"/>
      <c r="C251" s="1485" t="s">
        <v>1597</v>
      </c>
      <c r="D251" s="1425" t="s">
        <v>1692</v>
      </c>
      <c r="E251" s="1267" t="s">
        <v>807</v>
      </c>
      <c r="F251" s="1424" t="s">
        <v>1790</v>
      </c>
      <c r="G251" s="1424" t="s">
        <v>1790</v>
      </c>
      <c r="H251" s="1425" t="s">
        <v>84</v>
      </c>
      <c r="I251" s="1460" t="s">
        <v>1790</v>
      </c>
      <c r="J251" s="1461" t="s">
        <v>1790</v>
      </c>
      <c r="K251" s="1461" t="s">
        <v>1790</v>
      </c>
      <c r="L251" s="1461" t="s">
        <v>1790</v>
      </c>
      <c r="M251" s="1461" t="s">
        <v>1790</v>
      </c>
      <c r="N251" s="1489" t="s">
        <v>1790</v>
      </c>
      <c r="O251" s="1489">
        <v>2.2775535757836241</v>
      </c>
      <c r="P251" s="1489">
        <v>2.391889878618263</v>
      </c>
      <c r="Q251" s="1489">
        <v>2.4991043893131293</v>
      </c>
      <c r="R251" s="1489">
        <v>2.6032492793459139</v>
      </c>
      <c r="S251" s="1489">
        <v>2.7043245487166159</v>
      </c>
      <c r="T251" s="1489">
        <v>2.8304341868703027</v>
      </c>
      <c r="U251" s="1489">
        <v>2.8099278226451303</v>
      </c>
      <c r="V251" s="1489">
        <v>3.0453400882776269</v>
      </c>
      <c r="W251" s="1489">
        <v>3.0217638416560044</v>
      </c>
      <c r="X251" s="1489">
        <v>3.219862732388453</v>
      </c>
      <c r="Y251" s="1489">
        <v>3.3025194925835595</v>
      </c>
      <c r="Z251" s="1489">
        <v>3.3821066321165838</v>
      </c>
      <c r="AA251" s="1489">
        <v>3.5648568960698861</v>
      </c>
      <c r="AB251" s="1489">
        <v>3.6367697222133373</v>
      </c>
      <c r="AC251" s="1489">
        <v>3.8087757903806163</v>
      </c>
      <c r="AD251" s="1489">
        <v>3.9746426172237319</v>
      </c>
      <c r="AE251" s="1489">
        <v>4.034276437250119</v>
      </c>
      <c r="AF251" s="1489">
        <v>4.1893990683072113</v>
      </c>
      <c r="AG251" s="1489">
        <v>4.3383821963057727</v>
      </c>
      <c r="AH251" s="1489">
        <v>4.4812258212458014</v>
      </c>
      <c r="AI251" s="1489">
        <v>4.6179302048616657</v>
      </c>
      <c r="AJ251" s="1489">
        <v>4.7484948236846307</v>
      </c>
      <c r="AK251" s="1489">
        <v>4.8729202011834314</v>
      </c>
      <c r="AL251" s="1489">
        <v>4.8729202011834314</v>
      </c>
      <c r="AM251" s="1489">
        <v>4.8729202011834314</v>
      </c>
      <c r="AN251" s="1489">
        <v>4.8729202011834314</v>
      </c>
      <c r="AO251" s="1489">
        <v>4.8729202011834305</v>
      </c>
      <c r="AP251" s="1489">
        <v>4.8729202011834314</v>
      </c>
      <c r="AQ251" s="1489">
        <v>4.8729202011834314</v>
      </c>
      <c r="AR251" s="1489">
        <v>4.8729202011834314</v>
      </c>
      <c r="AS251" s="1489">
        <v>4.8729202011834305</v>
      </c>
      <c r="AT251" s="1489">
        <v>4.8729202011834314</v>
      </c>
      <c r="AU251" s="1489">
        <v>4.8729202011834314</v>
      </c>
      <c r="AV251" s="1489">
        <v>4.8729202011834305</v>
      </c>
      <c r="AW251" s="1489">
        <v>4.8729202011834314</v>
      </c>
      <c r="AX251" s="1489">
        <v>4.8729202011834305</v>
      </c>
      <c r="AY251" s="1489">
        <v>4.8729202011834314</v>
      </c>
      <c r="AZ251" s="1489">
        <v>4.8729202011834305</v>
      </c>
      <c r="BA251" s="1489">
        <v>4.8729202011834314</v>
      </c>
      <c r="BB251" s="1489">
        <v>4.8729202011834305</v>
      </c>
      <c r="BC251" s="1489">
        <v>4.8729202011834314</v>
      </c>
      <c r="BD251" s="1489">
        <v>4.8729202011834305</v>
      </c>
      <c r="BE251" s="1489">
        <v>4.8729202011834314</v>
      </c>
      <c r="BF251" s="1489">
        <v>4.8729202011834314</v>
      </c>
      <c r="BG251" s="1489">
        <v>4.8729202011834305</v>
      </c>
      <c r="BH251" s="1489">
        <v>4.8729202011834314</v>
      </c>
      <c r="BI251" s="1489">
        <v>4.8729202011834314</v>
      </c>
      <c r="BJ251" s="1489">
        <v>4.8729202011834314</v>
      </c>
      <c r="BK251" s="1489">
        <v>4.8729202011834305</v>
      </c>
      <c r="BL251" s="1489">
        <v>4.8729202011834314</v>
      </c>
      <c r="BM251" s="1489">
        <v>4.8729202011834305</v>
      </c>
      <c r="BN251" s="1489">
        <v>4.8729202011834314</v>
      </c>
      <c r="BO251" s="1489">
        <v>4.8729202011834314</v>
      </c>
      <c r="BP251" s="1489">
        <v>4.8729202011834305</v>
      </c>
      <c r="BQ251" s="1489">
        <v>4.8729202011834314</v>
      </c>
      <c r="BR251" s="1489">
        <v>4.8729202011834314</v>
      </c>
      <c r="BS251" s="1489">
        <v>4.8729202011834305</v>
      </c>
      <c r="BT251" s="1489">
        <v>4.8729202011834305</v>
      </c>
      <c r="BU251" s="1489">
        <v>4.8729202011834314</v>
      </c>
      <c r="BV251" s="1489">
        <v>4.8729202011834314</v>
      </c>
      <c r="BW251" s="1489">
        <v>4.8729202011834305</v>
      </c>
      <c r="BX251" s="1489">
        <v>4.8729202011834305</v>
      </c>
      <c r="BY251" s="1489">
        <v>4.8729202011834314</v>
      </c>
      <c r="BZ251" s="1489">
        <v>4.8729202011834314</v>
      </c>
      <c r="CA251" s="1489">
        <v>4.8729202011834305</v>
      </c>
      <c r="CB251" s="1489">
        <v>4.8729202011834305</v>
      </c>
      <c r="CC251" s="1489">
        <v>4.8729202011834314</v>
      </c>
      <c r="CD251" s="1489">
        <v>4.8729202011834305</v>
      </c>
      <c r="CE251" s="1489">
        <v>4.8729202011834305</v>
      </c>
      <c r="CF251" s="1489">
        <v>4.8729202011834314</v>
      </c>
      <c r="CG251" s="1489">
        <v>4.8729202011834305</v>
      </c>
      <c r="CH251" s="1489">
        <v>4.8729202011834314</v>
      </c>
      <c r="CI251" s="1489">
        <v>4.8729202011834305</v>
      </c>
      <c r="CJ251" s="1489">
        <v>4.8729202011834305</v>
      </c>
      <c r="CK251" s="1489">
        <v>4.8729202011834314</v>
      </c>
      <c r="CL251" s="1489" t="s">
        <v>1790</v>
      </c>
      <c r="CM251" s="1489" t="s">
        <v>1790</v>
      </c>
      <c r="CN251" s="1489" t="s">
        <v>1790</v>
      </c>
      <c r="CO251" s="1489" t="s">
        <v>1790</v>
      </c>
      <c r="CP251" s="1490" t="s">
        <v>1790</v>
      </c>
      <c r="CQ251" s="1488" t="s">
        <v>1790</v>
      </c>
      <c r="CR251" s="1488" t="s">
        <v>1790</v>
      </c>
      <c r="CS251" s="1488" t="s">
        <v>1790</v>
      </c>
      <c r="CT251" s="1488" t="s">
        <v>1790</v>
      </c>
      <c r="CU251" s="1488" t="s">
        <v>1790</v>
      </c>
      <c r="CV251" s="1488" t="s">
        <v>1790</v>
      </c>
      <c r="CW251" s="1488" t="s">
        <v>1790</v>
      </c>
      <c r="CX251" s="1488" t="s">
        <v>1790</v>
      </c>
      <c r="CY251" s="1488" t="s">
        <v>1790</v>
      </c>
      <c r="CZ251" s="1488" t="s">
        <v>1790</v>
      </c>
      <c r="DA251" s="1488" t="s">
        <v>1790</v>
      </c>
      <c r="DB251" s="1488" t="s">
        <v>1790</v>
      </c>
      <c r="DC251" s="1488" t="s">
        <v>1790</v>
      </c>
      <c r="DD251" s="1488" t="s">
        <v>1790</v>
      </c>
      <c r="DE251" s="1488" t="s">
        <v>1790</v>
      </c>
      <c r="DF251" s="1488" t="s">
        <v>1790</v>
      </c>
      <c r="DG251" s="1488" t="s">
        <v>1790</v>
      </c>
      <c r="DH251" s="1488" t="s">
        <v>1790</v>
      </c>
      <c r="DI251" s="1488" t="s">
        <v>1790</v>
      </c>
      <c r="DJ251" s="1488" t="s">
        <v>1790</v>
      </c>
      <c r="DK251" s="1488" t="s">
        <v>1790</v>
      </c>
      <c r="DL251" s="1488" t="s">
        <v>1790</v>
      </c>
      <c r="DM251" s="1488" t="s">
        <v>1790</v>
      </c>
      <c r="DN251" s="1488" t="s">
        <v>1790</v>
      </c>
      <c r="DO251" s="1488" t="s">
        <v>1790</v>
      </c>
      <c r="DP251" s="1488" t="s">
        <v>1790</v>
      </c>
      <c r="DQ251" s="1488" t="s">
        <v>1790</v>
      </c>
      <c r="DR251" s="1488" t="s">
        <v>1790</v>
      </c>
      <c r="DS251" s="1488" t="s">
        <v>1790</v>
      </c>
      <c r="DT251" s="1233" t="s">
        <v>1790</v>
      </c>
      <c r="DU251" s="1233" t="s">
        <v>1790</v>
      </c>
      <c r="DV251" s="1233" t="s">
        <v>1790</v>
      </c>
      <c r="DW251" s="1233" t="s">
        <v>1790</v>
      </c>
      <c r="DX251" s="1233" t="s">
        <v>1790</v>
      </c>
      <c r="DY251" s="1233" t="s">
        <v>1790</v>
      </c>
    </row>
    <row r="252" spans="2:129" x14ac:dyDescent="0.25">
      <c r="B252" s="1740"/>
      <c r="C252" s="1485" t="s">
        <v>1597</v>
      </c>
      <c r="D252" s="1425" t="s">
        <v>1692</v>
      </c>
      <c r="E252" s="1267" t="s">
        <v>808</v>
      </c>
      <c r="F252" s="1424" t="s">
        <v>1790</v>
      </c>
      <c r="G252" s="1424" t="s">
        <v>1790</v>
      </c>
      <c r="H252" s="1425" t="s">
        <v>84</v>
      </c>
      <c r="I252" s="1460" t="s">
        <v>1790</v>
      </c>
      <c r="J252" s="1461" t="s">
        <v>1790</v>
      </c>
      <c r="K252" s="1461" t="s">
        <v>1790</v>
      </c>
      <c r="L252" s="1461" t="s">
        <v>1790</v>
      </c>
      <c r="M252" s="1461" t="s">
        <v>1790</v>
      </c>
      <c r="N252" s="1489" t="s">
        <v>1790</v>
      </c>
      <c r="O252" s="1489">
        <v>8.6922597267383647E-3</v>
      </c>
      <c r="P252" s="1489">
        <v>2.6636481374122022E-2</v>
      </c>
      <c r="Q252" s="1489">
        <v>4.5287249711894281E-2</v>
      </c>
      <c r="R252" s="1489">
        <v>6.4231707042629926E-2</v>
      </c>
      <c r="S252" s="1489">
        <v>8.3469853366328936E-2</v>
      </c>
      <c r="T252" s="1489">
        <v>0.10285484418650966</v>
      </c>
      <c r="U252" s="1489">
        <v>0.12223983500669036</v>
      </c>
      <c r="V252" s="1489">
        <v>0.14170655081271788</v>
      </c>
      <c r="W252" s="1489">
        <v>0.16125499160459217</v>
      </c>
      <c r="X252" s="1489">
        <v>0.18096688236816</v>
      </c>
      <c r="Y252" s="1489">
        <v>0.20092394808926828</v>
      </c>
      <c r="Z252" s="1489">
        <v>0.22104446378207016</v>
      </c>
      <c r="AA252" s="1489">
        <v>0.24141015443241237</v>
      </c>
      <c r="AB252" s="1489">
        <v>0.26202102004029498</v>
      </c>
      <c r="AC252" s="1489">
        <v>0.28287706060571793</v>
      </c>
      <c r="AD252" s="1489">
        <v>0.30406000111452813</v>
      </c>
      <c r="AE252" s="1489">
        <v>0.32548811658087867</v>
      </c>
      <c r="AF252" s="1489">
        <v>0.34716140700476961</v>
      </c>
      <c r="AG252" s="1489">
        <v>0.36916159737204779</v>
      </c>
      <c r="AH252" s="1489">
        <v>0.39148868768271305</v>
      </c>
      <c r="AI252" s="1489">
        <v>0.4141426779367654</v>
      </c>
      <c r="AJ252" s="1489">
        <v>0.43712356813420505</v>
      </c>
      <c r="AK252" s="1489">
        <v>0.46729943215070235</v>
      </c>
      <c r="AL252" s="1489">
        <v>0.50717773744294792</v>
      </c>
      <c r="AM252" s="1489">
        <v>0.54858228126569897</v>
      </c>
      <c r="AN252" s="1489">
        <v>0.58273719158015302</v>
      </c>
      <c r="AO252" s="1489">
        <v>0.61002402801893696</v>
      </c>
      <c r="AP252" s="1489">
        <v>0.63692930482509424</v>
      </c>
      <c r="AQ252" s="1489">
        <v>0.66421614126387807</v>
      </c>
      <c r="AR252" s="1489">
        <v>0.69188453733528821</v>
      </c>
      <c r="AS252" s="1489">
        <v>0.71917137377407203</v>
      </c>
      <c r="AT252" s="1489">
        <v>0.74607665058022932</v>
      </c>
      <c r="AU252" s="1489">
        <v>0.77336348701901314</v>
      </c>
      <c r="AV252" s="1489">
        <v>0.80026876382517065</v>
      </c>
      <c r="AW252" s="1489">
        <v>0.82755560026395436</v>
      </c>
      <c r="AX252" s="1489">
        <v>0.8548424367027383</v>
      </c>
      <c r="AY252" s="1489">
        <v>0.88212927314152201</v>
      </c>
      <c r="AZ252" s="1489">
        <v>0.90941610958030572</v>
      </c>
      <c r="BA252" s="1489">
        <v>0.93632138638646323</v>
      </c>
      <c r="BB252" s="1489">
        <v>0.96322666319262062</v>
      </c>
      <c r="BC252" s="1489">
        <v>0.99051349963140445</v>
      </c>
      <c r="BD252" s="1489">
        <v>1.0178003360701882</v>
      </c>
      <c r="BE252" s="1489">
        <v>1.0447056128763454</v>
      </c>
      <c r="BF252" s="1489">
        <v>1.0719924493151296</v>
      </c>
      <c r="BG252" s="1489">
        <v>1.0988977261212869</v>
      </c>
      <c r="BH252" s="1489">
        <v>1.1258030029274444</v>
      </c>
      <c r="BI252" s="1489">
        <v>1.1530898393662283</v>
      </c>
      <c r="BJ252" s="1489">
        <v>1.1803766758050123</v>
      </c>
      <c r="BK252" s="1489">
        <v>1.2072819526111698</v>
      </c>
      <c r="BL252" s="1489">
        <v>1.2341872294173271</v>
      </c>
      <c r="BM252" s="1489">
        <v>1.2610925062234846</v>
      </c>
      <c r="BN252" s="1489">
        <v>1.2879977830296423</v>
      </c>
      <c r="BO252" s="1489">
        <v>1.315284619468426</v>
      </c>
      <c r="BP252" s="1489">
        <v>1.3421898962745837</v>
      </c>
      <c r="BQ252" s="1489">
        <v>1.369095173080741</v>
      </c>
      <c r="BR252" s="1489">
        <v>1.396382009519525</v>
      </c>
      <c r="BS252" s="1489">
        <v>1.4232872863256825</v>
      </c>
      <c r="BT252" s="1489">
        <v>1.4498110034992135</v>
      </c>
      <c r="BU252" s="1489">
        <v>1.4767162803053708</v>
      </c>
      <c r="BV252" s="1489">
        <v>1.5040031167441548</v>
      </c>
      <c r="BW252" s="1489">
        <v>1.5309083935503123</v>
      </c>
      <c r="BX252" s="1489">
        <v>1.5574321107238434</v>
      </c>
      <c r="BY252" s="1489">
        <v>1.5843373875300009</v>
      </c>
      <c r="BZ252" s="1489">
        <v>1.6116242239687848</v>
      </c>
      <c r="CA252" s="1489">
        <v>1.6385295007749423</v>
      </c>
      <c r="CB252" s="1489">
        <v>1.6650532179484734</v>
      </c>
      <c r="CC252" s="1489">
        <v>1.6919584947546309</v>
      </c>
      <c r="CD252" s="1489">
        <v>1.7188637715607884</v>
      </c>
      <c r="CE252" s="1489">
        <v>1.7453874887343193</v>
      </c>
      <c r="CF252" s="1489">
        <v>1.772292765540477</v>
      </c>
      <c r="CG252" s="1489">
        <v>1.7991980423466345</v>
      </c>
      <c r="CH252" s="1489">
        <v>1.8261033191527918</v>
      </c>
      <c r="CI252" s="1489">
        <v>1.8530085959589493</v>
      </c>
      <c r="CJ252" s="1489">
        <v>1.8795323131324806</v>
      </c>
      <c r="CK252" s="1489">
        <v>1.9064375899386379</v>
      </c>
      <c r="CL252" s="1489">
        <v>1.9200810081580297</v>
      </c>
      <c r="CM252" s="1489">
        <v>1.9200810081580297</v>
      </c>
      <c r="CN252" s="1489">
        <v>1.9200810081580297</v>
      </c>
      <c r="CO252" s="1489">
        <v>1.9200810081580297</v>
      </c>
      <c r="CP252" s="1490">
        <v>1.9200810081580297</v>
      </c>
      <c r="CQ252" s="1488" t="s">
        <v>1790</v>
      </c>
      <c r="CR252" s="1488" t="s">
        <v>1790</v>
      </c>
      <c r="CS252" s="1488" t="s">
        <v>1790</v>
      </c>
      <c r="CT252" s="1488" t="s">
        <v>1790</v>
      </c>
      <c r="CU252" s="1488" t="s">
        <v>1790</v>
      </c>
      <c r="CV252" s="1488" t="s">
        <v>1790</v>
      </c>
      <c r="CW252" s="1488" t="s">
        <v>1790</v>
      </c>
      <c r="CX252" s="1488" t="s">
        <v>1790</v>
      </c>
      <c r="CY252" s="1488" t="s">
        <v>1790</v>
      </c>
      <c r="CZ252" s="1488" t="s">
        <v>1790</v>
      </c>
      <c r="DA252" s="1488" t="s">
        <v>1790</v>
      </c>
      <c r="DB252" s="1488" t="s">
        <v>1790</v>
      </c>
      <c r="DC252" s="1488" t="s">
        <v>1790</v>
      </c>
      <c r="DD252" s="1488" t="s">
        <v>1790</v>
      </c>
      <c r="DE252" s="1488" t="s">
        <v>1790</v>
      </c>
      <c r="DF252" s="1488" t="s">
        <v>1790</v>
      </c>
      <c r="DG252" s="1488" t="s">
        <v>1790</v>
      </c>
      <c r="DH252" s="1488" t="s">
        <v>1790</v>
      </c>
      <c r="DI252" s="1488" t="s">
        <v>1790</v>
      </c>
      <c r="DJ252" s="1488" t="s">
        <v>1790</v>
      </c>
      <c r="DK252" s="1488" t="s">
        <v>1790</v>
      </c>
      <c r="DL252" s="1488" t="s">
        <v>1790</v>
      </c>
      <c r="DM252" s="1488" t="s">
        <v>1790</v>
      </c>
      <c r="DN252" s="1488" t="s">
        <v>1790</v>
      </c>
      <c r="DO252" s="1488" t="s">
        <v>1790</v>
      </c>
      <c r="DP252" s="1488" t="s">
        <v>1790</v>
      </c>
      <c r="DQ252" s="1488" t="s">
        <v>1790</v>
      </c>
      <c r="DR252" s="1488" t="s">
        <v>1790</v>
      </c>
      <c r="DS252" s="1488" t="s">
        <v>1790</v>
      </c>
      <c r="DT252" s="1233" t="s">
        <v>1790</v>
      </c>
      <c r="DU252" s="1233" t="s">
        <v>1790</v>
      </c>
      <c r="DV252" s="1233" t="s">
        <v>1790</v>
      </c>
      <c r="DW252" s="1233" t="s">
        <v>1790</v>
      </c>
      <c r="DX252" s="1233" t="s">
        <v>1790</v>
      </c>
      <c r="DY252" s="1233" t="s">
        <v>1790</v>
      </c>
    </row>
    <row r="253" spans="2:129" x14ac:dyDescent="0.25">
      <c r="B253" s="1740"/>
      <c r="C253" s="1485" t="s">
        <v>1597</v>
      </c>
      <c r="D253" s="1425" t="s">
        <v>1692</v>
      </c>
      <c r="E253" s="1267" t="s">
        <v>826</v>
      </c>
      <c r="F253" s="1424" t="s">
        <v>1790</v>
      </c>
      <c r="G253" s="1424" t="s">
        <v>1790</v>
      </c>
      <c r="H253" s="1425" t="s">
        <v>84</v>
      </c>
      <c r="I253" s="1460" t="s">
        <v>1790</v>
      </c>
      <c r="J253" s="1461" t="s">
        <v>1790</v>
      </c>
      <c r="K253" s="1461" t="s">
        <v>1790</v>
      </c>
      <c r="L253" s="1461" t="s">
        <v>1790</v>
      </c>
      <c r="M253" s="1461" t="s">
        <v>1790</v>
      </c>
      <c r="N253" s="1489" t="s">
        <v>1790</v>
      </c>
      <c r="O253" s="1489">
        <v>3.5000000000000003E-2</v>
      </c>
      <c r="P253" s="1489">
        <v>3.5000000000000003E-2</v>
      </c>
      <c r="Q253" s="1489">
        <v>3.5000000000000003E-2</v>
      </c>
      <c r="R253" s="1489">
        <v>3.5000000000000003E-2</v>
      </c>
      <c r="S253" s="1489">
        <v>3.5000000000000003E-2</v>
      </c>
      <c r="T253" s="1489">
        <v>3.5000000000000003E-2</v>
      </c>
      <c r="U253" s="1489">
        <v>3.5000000000000003E-2</v>
      </c>
      <c r="V253" s="1489">
        <v>3.5000000000000003E-2</v>
      </c>
      <c r="W253" s="1489">
        <v>3.5000000000000003E-2</v>
      </c>
      <c r="X253" s="1489">
        <v>3.5000000000000003E-2</v>
      </c>
      <c r="Y253" s="1489">
        <v>3.5000000000000003E-2</v>
      </c>
      <c r="Z253" s="1489">
        <v>3.5000000000000003E-2</v>
      </c>
      <c r="AA253" s="1489">
        <v>3.5000000000000003E-2</v>
      </c>
      <c r="AB253" s="1489">
        <v>3.5000000000000003E-2</v>
      </c>
      <c r="AC253" s="1489">
        <v>3.5000000000000003E-2</v>
      </c>
      <c r="AD253" s="1489">
        <v>3.5000000000000003E-2</v>
      </c>
      <c r="AE253" s="1489">
        <v>3.5000000000000003E-2</v>
      </c>
      <c r="AF253" s="1489">
        <v>3.5000000000000003E-2</v>
      </c>
      <c r="AG253" s="1489">
        <v>3.5000000000000003E-2</v>
      </c>
      <c r="AH253" s="1489">
        <v>3.5000000000000003E-2</v>
      </c>
      <c r="AI253" s="1489">
        <v>3.5000000000000003E-2</v>
      </c>
      <c r="AJ253" s="1489">
        <v>3.5000000000000003E-2</v>
      </c>
      <c r="AK253" s="1489">
        <v>3.5000000000000003E-2</v>
      </c>
      <c r="AL253" s="1489">
        <v>3.5000000000000003E-2</v>
      </c>
      <c r="AM253" s="1489">
        <v>3.5000000000000003E-2</v>
      </c>
      <c r="AN253" s="1489">
        <v>3.5000000000000003E-2</v>
      </c>
      <c r="AO253" s="1489">
        <v>3.5000000000000003E-2</v>
      </c>
      <c r="AP253" s="1489">
        <v>3.5000000000000003E-2</v>
      </c>
      <c r="AQ253" s="1489">
        <v>3.5000000000000003E-2</v>
      </c>
      <c r="AR253" s="1489">
        <v>3.5000000000000003E-2</v>
      </c>
      <c r="AS253" s="1489">
        <v>0.03</v>
      </c>
      <c r="AT253" s="1489">
        <v>0.03</v>
      </c>
      <c r="AU253" s="1489">
        <v>0.03</v>
      </c>
      <c r="AV253" s="1489">
        <v>0.03</v>
      </c>
      <c r="AW253" s="1489">
        <v>0.03</v>
      </c>
      <c r="AX253" s="1489">
        <v>0.03</v>
      </c>
      <c r="AY253" s="1489">
        <v>0.03</v>
      </c>
      <c r="AZ253" s="1489">
        <v>0.03</v>
      </c>
      <c r="BA253" s="1489">
        <v>0.03</v>
      </c>
      <c r="BB253" s="1489">
        <v>0.03</v>
      </c>
      <c r="BC253" s="1489">
        <v>0.03</v>
      </c>
      <c r="BD253" s="1489">
        <v>0.03</v>
      </c>
      <c r="BE253" s="1489">
        <v>0.03</v>
      </c>
      <c r="BF253" s="1489">
        <v>0.03</v>
      </c>
      <c r="BG253" s="1489">
        <v>0.03</v>
      </c>
      <c r="BH253" s="1489">
        <v>0.03</v>
      </c>
      <c r="BI253" s="1489">
        <v>0.03</v>
      </c>
      <c r="BJ253" s="1489">
        <v>0.03</v>
      </c>
      <c r="BK253" s="1489">
        <v>0.03</v>
      </c>
      <c r="BL253" s="1489">
        <v>0.03</v>
      </c>
      <c r="BM253" s="1489">
        <v>0.03</v>
      </c>
      <c r="BN253" s="1489">
        <v>0.03</v>
      </c>
      <c r="BO253" s="1489">
        <v>0.03</v>
      </c>
      <c r="BP253" s="1489">
        <v>0.03</v>
      </c>
      <c r="BQ253" s="1489">
        <v>0.03</v>
      </c>
      <c r="BR253" s="1489">
        <v>0.03</v>
      </c>
      <c r="BS253" s="1489">
        <v>0.03</v>
      </c>
      <c r="BT253" s="1489">
        <v>0.03</v>
      </c>
      <c r="BU253" s="1489">
        <v>0.03</v>
      </c>
      <c r="BV253" s="1489">
        <v>0.03</v>
      </c>
      <c r="BW253" s="1489">
        <v>0.03</v>
      </c>
      <c r="BX253" s="1489">
        <v>0.03</v>
      </c>
      <c r="BY253" s="1489">
        <v>0.03</v>
      </c>
      <c r="BZ253" s="1489">
        <v>0.03</v>
      </c>
      <c r="CA253" s="1489">
        <v>0.03</v>
      </c>
      <c r="CB253" s="1489">
        <v>0.03</v>
      </c>
      <c r="CC253" s="1489">
        <v>0.03</v>
      </c>
      <c r="CD253" s="1489">
        <v>0.03</v>
      </c>
      <c r="CE253" s="1489">
        <v>0.03</v>
      </c>
      <c r="CF253" s="1489">
        <v>0.03</v>
      </c>
      <c r="CG253" s="1489">
        <v>0.03</v>
      </c>
      <c r="CH253" s="1489">
        <v>0.03</v>
      </c>
      <c r="CI253" s="1489">
        <v>0.03</v>
      </c>
      <c r="CJ253" s="1489">
        <v>0.03</v>
      </c>
      <c r="CK253" s="1489">
        <v>0.03</v>
      </c>
      <c r="CL253" s="1489">
        <v>2.5000000000000001E-2</v>
      </c>
      <c r="CM253" s="1489">
        <v>2.5000000000000001E-2</v>
      </c>
      <c r="CN253" s="1489">
        <v>2.5000000000000001E-2</v>
      </c>
      <c r="CO253" s="1489">
        <v>2.5000000000000001E-2</v>
      </c>
      <c r="CP253" s="1490">
        <v>2.5000000000000001E-2</v>
      </c>
      <c r="CQ253" s="1488" t="s">
        <v>1790</v>
      </c>
      <c r="CR253" s="1488" t="s">
        <v>1790</v>
      </c>
      <c r="CS253" s="1488" t="s">
        <v>1790</v>
      </c>
      <c r="CT253" s="1488" t="s">
        <v>1790</v>
      </c>
      <c r="CU253" s="1488" t="s">
        <v>1790</v>
      </c>
      <c r="CV253" s="1488" t="s">
        <v>1790</v>
      </c>
      <c r="CW253" s="1488" t="s">
        <v>1790</v>
      </c>
      <c r="CX253" s="1488" t="s">
        <v>1790</v>
      </c>
      <c r="CY253" s="1488" t="s">
        <v>1790</v>
      </c>
      <c r="CZ253" s="1488" t="s">
        <v>1790</v>
      </c>
      <c r="DA253" s="1488" t="s">
        <v>1790</v>
      </c>
      <c r="DB253" s="1488" t="s">
        <v>1790</v>
      </c>
      <c r="DC253" s="1488" t="s">
        <v>1790</v>
      </c>
      <c r="DD253" s="1488" t="s">
        <v>1790</v>
      </c>
      <c r="DE253" s="1488" t="s">
        <v>1790</v>
      </c>
      <c r="DF253" s="1488" t="s">
        <v>1790</v>
      </c>
      <c r="DG253" s="1488" t="s">
        <v>1790</v>
      </c>
      <c r="DH253" s="1488" t="s">
        <v>1790</v>
      </c>
      <c r="DI253" s="1488" t="s">
        <v>1790</v>
      </c>
      <c r="DJ253" s="1488" t="s">
        <v>1790</v>
      </c>
      <c r="DK253" s="1488" t="s">
        <v>1790</v>
      </c>
      <c r="DL253" s="1488" t="s">
        <v>1790</v>
      </c>
      <c r="DM253" s="1488" t="s">
        <v>1790</v>
      </c>
      <c r="DN253" s="1488" t="s">
        <v>1790</v>
      </c>
      <c r="DO253" s="1488" t="s">
        <v>1790</v>
      </c>
      <c r="DP253" s="1488" t="s">
        <v>1790</v>
      </c>
      <c r="DQ253" s="1488" t="s">
        <v>1790</v>
      </c>
      <c r="DR253" s="1488" t="s">
        <v>1790</v>
      </c>
      <c r="DS253" s="1488" t="s">
        <v>1790</v>
      </c>
      <c r="DT253" s="1233" t="s">
        <v>1790</v>
      </c>
      <c r="DU253" s="1233" t="s">
        <v>1790</v>
      </c>
      <c r="DV253" s="1233" t="s">
        <v>1790</v>
      </c>
      <c r="DW253" s="1233" t="s">
        <v>1790</v>
      </c>
      <c r="DX253" s="1233" t="s">
        <v>1790</v>
      </c>
      <c r="DY253" s="1233" t="s">
        <v>1790</v>
      </c>
    </row>
    <row r="254" spans="2:129" x14ac:dyDescent="0.25">
      <c r="B254" s="1740"/>
      <c r="C254" s="1485" t="s">
        <v>1597</v>
      </c>
      <c r="D254" s="1425" t="s">
        <v>1692</v>
      </c>
      <c r="E254" s="1267" t="s">
        <v>809</v>
      </c>
      <c r="F254" s="1424" t="s">
        <v>1790</v>
      </c>
      <c r="G254" s="1424" t="s">
        <v>1790</v>
      </c>
      <c r="H254" s="1425" t="s">
        <v>84</v>
      </c>
      <c r="I254" s="1460" t="s">
        <v>1790</v>
      </c>
      <c r="J254" s="1461" t="s">
        <v>1790</v>
      </c>
      <c r="K254" s="1461" t="s">
        <v>1790</v>
      </c>
      <c r="L254" s="1461" t="s">
        <v>1790</v>
      </c>
      <c r="M254" s="1461" t="s">
        <v>1790</v>
      </c>
      <c r="N254" s="1489" t="s">
        <v>1790</v>
      </c>
      <c r="O254" s="1489">
        <v>0.96618357487922713</v>
      </c>
      <c r="P254" s="1489">
        <v>0.93351070036640305</v>
      </c>
      <c r="Q254" s="1489">
        <v>0.90194270566802237</v>
      </c>
      <c r="R254" s="1489">
        <v>0.87144222769857238</v>
      </c>
      <c r="S254" s="1489">
        <v>0.84197316685852408</v>
      </c>
      <c r="T254" s="1489">
        <v>0.81350064430775282</v>
      </c>
      <c r="U254" s="1489">
        <v>0.78599096068381924</v>
      </c>
      <c r="V254" s="1489">
        <v>0.75941155621625056</v>
      </c>
      <c r="W254" s="1489">
        <v>0.73373097218961414</v>
      </c>
      <c r="X254" s="1489">
        <v>0.70891881370977217</v>
      </c>
      <c r="Y254" s="1489">
        <v>0.68494571372924851</v>
      </c>
      <c r="Z254" s="1489">
        <v>0.66178329828912907</v>
      </c>
      <c r="AA254" s="1489">
        <v>0.63940415293635666</v>
      </c>
      <c r="AB254" s="1489">
        <v>0.61778179027667313</v>
      </c>
      <c r="AC254" s="1489">
        <v>0.59689061862480497</v>
      </c>
      <c r="AD254" s="1489">
        <v>0.57670591171478747</v>
      </c>
      <c r="AE254" s="1489">
        <v>0.55720377943457733</v>
      </c>
      <c r="AF254" s="1489">
        <v>0.53836113955031628</v>
      </c>
      <c r="AG254" s="1489">
        <v>0.520155690386779</v>
      </c>
      <c r="AH254" s="1489">
        <v>0.50256588443167061</v>
      </c>
      <c r="AI254" s="1489">
        <v>0.48557090283253201</v>
      </c>
      <c r="AJ254" s="1489">
        <v>0.46915063075606961</v>
      </c>
      <c r="AK254" s="1489">
        <v>0.45328563358074364</v>
      </c>
      <c r="AL254" s="1489">
        <v>0.43795713389443836</v>
      </c>
      <c r="AM254" s="1489">
        <v>0.42314698926998878</v>
      </c>
      <c r="AN254" s="1489">
        <v>0.40883767079225974</v>
      </c>
      <c r="AO254" s="1489">
        <v>0.39501224231136212</v>
      </c>
      <c r="AP254" s="1489">
        <v>0.38165434039745133</v>
      </c>
      <c r="AQ254" s="1489">
        <v>0.36874815497338298</v>
      </c>
      <c r="AR254" s="1489">
        <v>0.35627841060230242</v>
      </c>
      <c r="AS254" s="1489">
        <v>0.3459013695167984</v>
      </c>
      <c r="AT254" s="1489">
        <v>0.33582657234640623</v>
      </c>
      <c r="AU254" s="1489">
        <v>0.32604521587029728</v>
      </c>
      <c r="AV254" s="1489">
        <v>0.31654875327213333</v>
      </c>
      <c r="AW254" s="1489">
        <v>0.30732888667197411</v>
      </c>
      <c r="AX254" s="1489">
        <v>0.29837755987570302</v>
      </c>
      <c r="AY254" s="1489">
        <v>0.28968695133563405</v>
      </c>
      <c r="AZ254" s="1489">
        <v>0.28124946731614947</v>
      </c>
      <c r="BA254" s="1489">
        <v>0.27305773525839755</v>
      </c>
      <c r="BB254" s="1489">
        <v>0.26510459733825009</v>
      </c>
      <c r="BC254" s="1489">
        <v>0.25738310421189325</v>
      </c>
      <c r="BD254" s="1489">
        <v>0.24988650894358566</v>
      </c>
      <c r="BE254" s="1489">
        <v>0.24260826111027742</v>
      </c>
      <c r="BF254" s="1489">
        <v>0.23554200107793916</v>
      </c>
      <c r="BG254" s="1489">
        <v>0.22868155444460117</v>
      </c>
      <c r="BH254" s="1489">
        <v>0.22202092664524387</v>
      </c>
      <c r="BI254" s="1489">
        <v>0.215554297713829</v>
      </c>
      <c r="BJ254" s="1489">
        <v>0.20927601719789227</v>
      </c>
      <c r="BK254" s="1489">
        <v>0.20318059922125464</v>
      </c>
      <c r="BL254" s="1489">
        <v>0.19726271769053846</v>
      </c>
      <c r="BM254" s="1489">
        <v>0.19151720164129948</v>
      </c>
      <c r="BN254" s="1489">
        <v>0.18593903071970824</v>
      </c>
      <c r="BO254" s="1489">
        <v>0.18052333079583327</v>
      </c>
      <c r="BP254" s="1489">
        <v>0.17526536970469248</v>
      </c>
      <c r="BQ254" s="1489">
        <v>0.17016055311135189</v>
      </c>
      <c r="BR254" s="1489">
        <v>0.16520442049645817</v>
      </c>
      <c r="BS254" s="1489">
        <v>0.16039264125869726</v>
      </c>
      <c r="BT254" s="1489">
        <v>0.15572101093077401</v>
      </c>
      <c r="BU254" s="1489">
        <v>0.15118544750560586</v>
      </c>
      <c r="BV254" s="1489">
        <v>0.14678198786952024</v>
      </c>
      <c r="BW254" s="1489">
        <v>0.14250678433934003</v>
      </c>
      <c r="BX254" s="1489">
        <v>0.13835610130033013</v>
      </c>
      <c r="BY254" s="1489">
        <v>0.13432631194206807</v>
      </c>
      <c r="BZ254" s="1489">
        <v>0.13041389508938647</v>
      </c>
      <c r="CA254" s="1489">
        <v>0.12661543212561796</v>
      </c>
      <c r="CB254" s="1489">
        <v>0.12292760400545433</v>
      </c>
      <c r="CC254" s="1489">
        <v>0.11934718835481004</v>
      </c>
      <c r="CD254" s="1489">
        <v>0.11587105665515537</v>
      </c>
      <c r="CE254" s="1489">
        <v>0.11249617150985959</v>
      </c>
      <c r="CF254" s="1489">
        <v>0.10921958399015494</v>
      </c>
      <c r="CG254" s="1489">
        <v>0.10603843105840287</v>
      </c>
      <c r="CH254" s="1489">
        <v>0.10294993306641054</v>
      </c>
      <c r="CI254" s="1489">
        <v>9.9951391326612168E-2</v>
      </c>
      <c r="CJ254" s="1489">
        <v>9.7040185753992411E-2</v>
      </c>
      <c r="CK254" s="1489">
        <v>9.4213772576691654E-2</v>
      </c>
      <c r="CL254" s="1489">
        <v>9.1915875684577236E-2</v>
      </c>
      <c r="CM254" s="1489">
        <v>8.9674025058124135E-2</v>
      </c>
      <c r="CN254" s="1489">
        <v>8.7486853715243049E-2</v>
      </c>
      <c r="CO254" s="1489">
        <v>8.5353028014871282E-2</v>
      </c>
      <c r="CP254" s="1490">
        <v>8.3271246843776875E-2</v>
      </c>
      <c r="CQ254" s="1488" t="s">
        <v>1790</v>
      </c>
      <c r="CR254" s="1488" t="s">
        <v>1790</v>
      </c>
      <c r="CS254" s="1488" t="s">
        <v>1790</v>
      </c>
      <c r="CT254" s="1488" t="s">
        <v>1790</v>
      </c>
      <c r="CU254" s="1488" t="s">
        <v>1790</v>
      </c>
      <c r="CV254" s="1488" t="s">
        <v>1790</v>
      </c>
      <c r="CW254" s="1488" t="s">
        <v>1790</v>
      </c>
      <c r="CX254" s="1488" t="s">
        <v>1790</v>
      </c>
      <c r="CY254" s="1488" t="s">
        <v>1790</v>
      </c>
      <c r="CZ254" s="1488" t="s">
        <v>1790</v>
      </c>
      <c r="DA254" s="1488" t="s">
        <v>1790</v>
      </c>
      <c r="DB254" s="1488" t="s">
        <v>1790</v>
      </c>
      <c r="DC254" s="1488" t="s">
        <v>1790</v>
      </c>
      <c r="DD254" s="1488" t="s">
        <v>1790</v>
      </c>
      <c r="DE254" s="1488" t="s">
        <v>1790</v>
      </c>
      <c r="DF254" s="1488" t="s">
        <v>1790</v>
      </c>
      <c r="DG254" s="1488" t="s">
        <v>1790</v>
      </c>
      <c r="DH254" s="1488" t="s">
        <v>1790</v>
      </c>
      <c r="DI254" s="1488" t="s">
        <v>1790</v>
      </c>
      <c r="DJ254" s="1488" t="s">
        <v>1790</v>
      </c>
      <c r="DK254" s="1488" t="s">
        <v>1790</v>
      </c>
      <c r="DL254" s="1488" t="s">
        <v>1790</v>
      </c>
      <c r="DM254" s="1488" t="s">
        <v>1790</v>
      </c>
      <c r="DN254" s="1488" t="s">
        <v>1790</v>
      </c>
      <c r="DO254" s="1488" t="s">
        <v>1790</v>
      </c>
      <c r="DP254" s="1488" t="s">
        <v>1790</v>
      </c>
      <c r="DQ254" s="1488" t="s">
        <v>1790</v>
      </c>
      <c r="DR254" s="1488" t="s">
        <v>1790</v>
      </c>
      <c r="DS254" s="1488" t="s">
        <v>1790</v>
      </c>
      <c r="DT254" s="1233" t="s">
        <v>1790</v>
      </c>
      <c r="DU254" s="1233" t="s">
        <v>1790</v>
      </c>
      <c r="DV254" s="1233" t="s">
        <v>1790</v>
      </c>
      <c r="DW254" s="1233" t="s">
        <v>1790</v>
      </c>
      <c r="DX254" s="1233" t="s">
        <v>1790</v>
      </c>
      <c r="DY254" s="1233" t="s">
        <v>1790</v>
      </c>
    </row>
    <row r="255" spans="2:129" x14ac:dyDescent="0.25">
      <c r="B255" s="1740"/>
      <c r="C255" s="1485" t="s">
        <v>1597</v>
      </c>
      <c r="D255" s="1425" t="s">
        <v>1692</v>
      </c>
      <c r="E255" s="1267" t="s">
        <v>810</v>
      </c>
      <c r="F255" s="1424" t="s">
        <v>811</v>
      </c>
      <c r="G255" s="1424" t="s">
        <v>1790</v>
      </c>
      <c r="H255" s="1425" t="s">
        <v>812</v>
      </c>
      <c r="I255" s="1460" t="s">
        <v>1790</v>
      </c>
      <c r="J255" s="1461" t="s">
        <v>1790</v>
      </c>
      <c r="K255" s="1461" t="s">
        <v>1790</v>
      </c>
      <c r="L255" s="1461" t="s">
        <v>1790</v>
      </c>
      <c r="M255" s="1461" t="s">
        <v>1790</v>
      </c>
      <c r="N255" s="1489" t="s">
        <v>1790</v>
      </c>
      <c r="O255" s="1489" t="s">
        <v>1790</v>
      </c>
      <c r="P255" s="1489" t="s">
        <v>1790</v>
      </c>
      <c r="Q255" s="1489" t="s">
        <v>1790</v>
      </c>
      <c r="R255" s="1489" t="s">
        <v>1790</v>
      </c>
      <c r="S255" s="1489" t="s">
        <v>1790</v>
      </c>
      <c r="T255" s="1489" t="s">
        <v>1790</v>
      </c>
      <c r="U255" s="1489" t="s">
        <v>1790</v>
      </c>
      <c r="V255" s="1489" t="s">
        <v>1790</v>
      </c>
      <c r="W255" s="1489" t="s">
        <v>1790</v>
      </c>
      <c r="X255" s="1489" t="s">
        <v>1790</v>
      </c>
      <c r="Y255" s="1489" t="s">
        <v>1790</v>
      </c>
      <c r="Z255" s="1489" t="s">
        <v>1790</v>
      </c>
      <c r="AA255" s="1489" t="s">
        <v>1790</v>
      </c>
      <c r="AB255" s="1489" t="s">
        <v>1790</v>
      </c>
      <c r="AC255" s="1489" t="s">
        <v>1790</v>
      </c>
      <c r="AD255" s="1489" t="s">
        <v>1790</v>
      </c>
      <c r="AE255" s="1489" t="s">
        <v>1790</v>
      </c>
      <c r="AF255" s="1489" t="s">
        <v>1790</v>
      </c>
      <c r="AG255" s="1489" t="s">
        <v>1790</v>
      </c>
      <c r="AH255" s="1489" t="s">
        <v>1790</v>
      </c>
      <c r="AI255" s="1489" t="s">
        <v>1790</v>
      </c>
      <c r="AJ255" s="1489" t="s">
        <v>1790</v>
      </c>
      <c r="AK255" s="1489" t="s">
        <v>1790</v>
      </c>
      <c r="AL255" s="1489" t="s">
        <v>1790</v>
      </c>
      <c r="AM255" s="1489" t="s">
        <v>1790</v>
      </c>
      <c r="AN255" s="1489" t="s">
        <v>1790</v>
      </c>
      <c r="AO255" s="1489" t="s">
        <v>1790</v>
      </c>
      <c r="AP255" s="1489" t="s">
        <v>1790</v>
      </c>
      <c r="AQ255" s="1489" t="s">
        <v>1790</v>
      </c>
      <c r="AR255" s="1489" t="s">
        <v>1790</v>
      </c>
      <c r="AS255" s="1489" t="s">
        <v>1790</v>
      </c>
      <c r="AT255" s="1489" t="s">
        <v>1790</v>
      </c>
      <c r="AU255" s="1489" t="s">
        <v>1790</v>
      </c>
      <c r="AV255" s="1489" t="s">
        <v>1790</v>
      </c>
      <c r="AW255" s="1489" t="s">
        <v>1790</v>
      </c>
      <c r="AX255" s="1489" t="s">
        <v>1790</v>
      </c>
      <c r="AY255" s="1489" t="s">
        <v>1790</v>
      </c>
      <c r="AZ255" s="1489" t="s">
        <v>1790</v>
      </c>
      <c r="BA255" s="1489" t="s">
        <v>1790</v>
      </c>
      <c r="BB255" s="1489" t="s">
        <v>1790</v>
      </c>
      <c r="BC255" s="1489" t="s">
        <v>1790</v>
      </c>
      <c r="BD255" s="1489" t="s">
        <v>1790</v>
      </c>
      <c r="BE255" s="1489" t="s">
        <v>1790</v>
      </c>
      <c r="BF255" s="1489" t="s">
        <v>1790</v>
      </c>
      <c r="BG255" s="1489" t="s">
        <v>1790</v>
      </c>
      <c r="BH255" s="1489" t="s">
        <v>1790</v>
      </c>
      <c r="BI255" s="1489" t="s">
        <v>1790</v>
      </c>
      <c r="BJ255" s="1489" t="s">
        <v>1790</v>
      </c>
      <c r="BK255" s="1489" t="s">
        <v>1790</v>
      </c>
      <c r="BL255" s="1489" t="s">
        <v>1790</v>
      </c>
      <c r="BM255" s="1489" t="s">
        <v>1790</v>
      </c>
      <c r="BN255" s="1489" t="s">
        <v>1790</v>
      </c>
      <c r="BO255" s="1489" t="s">
        <v>1790</v>
      </c>
      <c r="BP255" s="1489" t="s">
        <v>1790</v>
      </c>
      <c r="BQ255" s="1489" t="s">
        <v>1790</v>
      </c>
      <c r="BR255" s="1489" t="s">
        <v>1790</v>
      </c>
      <c r="BS255" s="1489" t="s">
        <v>1790</v>
      </c>
      <c r="BT255" s="1489" t="s">
        <v>1790</v>
      </c>
      <c r="BU255" s="1489" t="s">
        <v>1790</v>
      </c>
      <c r="BV255" s="1489" t="s">
        <v>1790</v>
      </c>
      <c r="BW255" s="1489" t="s">
        <v>1790</v>
      </c>
      <c r="BX255" s="1489" t="s">
        <v>1790</v>
      </c>
      <c r="BY255" s="1489" t="s">
        <v>1790</v>
      </c>
      <c r="BZ255" s="1489" t="s">
        <v>1790</v>
      </c>
      <c r="CA255" s="1489" t="s">
        <v>1790</v>
      </c>
      <c r="CB255" s="1489" t="s">
        <v>1790</v>
      </c>
      <c r="CC255" s="1489" t="s">
        <v>1790</v>
      </c>
      <c r="CD255" s="1489" t="s">
        <v>1790</v>
      </c>
      <c r="CE255" s="1489" t="s">
        <v>1790</v>
      </c>
      <c r="CF255" s="1489" t="s">
        <v>1790</v>
      </c>
      <c r="CG255" s="1489" t="s">
        <v>1790</v>
      </c>
      <c r="CH255" s="1489" t="s">
        <v>1790</v>
      </c>
      <c r="CI255" s="1489" t="s">
        <v>1790</v>
      </c>
      <c r="CJ255" s="1489" t="s">
        <v>1790</v>
      </c>
      <c r="CK255" s="1489" t="s">
        <v>1790</v>
      </c>
      <c r="CL255" s="1489" t="s">
        <v>1790</v>
      </c>
      <c r="CM255" s="1489" t="s">
        <v>1790</v>
      </c>
      <c r="CN255" s="1489" t="s">
        <v>1790</v>
      </c>
      <c r="CO255" s="1489" t="s">
        <v>1790</v>
      </c>
      <c r="CP255" s="1490" t="s">
        <v>1790</v>
      </c>
      <c r="CQ255" s="1488" t="s">
        <v>1790</v>
      </c>
      <c r="CR255" s="1488" t="s">
        <v>1790</v>
      </c>
      <c r="CS255" s="1488" t="s">
        <v>1790</v>
      </c>
      <c r="CT255" s="1488" t="s">
        <v>1790</v>
      </c>
      <c r="CU255" s="1488" t="s">
        <v>1790</v>
      </c>
      <c r="CV255" s="1488" t="s">
        <v>1790</v>
      </c>
      <c r="CW255" s="1488" t="s">
        <v>1790</v>
      </c>
      <c r="CX255" s="1488" t="s">
        <v>1790</v>
      </c>
      <c r="CY255" s="1488" t="s">
        <v>1790</v>
      </c>
      <c r="CZ255" s="1488" t="s">
        <v>1790</v>
      </c>
      <c r="DA255" s="1488" t="s">
        <v>1790</v>
      </c>
      <c r="DB255" s="1488" t="s">
        <v>1790</v>
      </c>
      <c r="DC255" s="1488" t="s">
        <v>1790</v>
      </c>
      <c r="DD255" s="1488" t="s">
        <v>1790</v>
      </c>
      <c r="DE255" s="1488" t="s">
        <v>1790</v>
      </c>
      <c r="DF255" s="1488" t="s">
        <v>1790</v>
      </c>
      <c r="DG255" s="1488" t="s">
        <v>1790</v>
      </c>
      <c r="DH255" s="1488" t="s">
        <v>1790</v>
      </c>
      <c r="DI255" s="1488" t="s">
        <v>1790</v>
      </c>
      <c r="DJ255" s="1488" t="s">
        <v>1790</v>
      </c>
      <c r="DK255" s="1488" t="s">
        <v>1790</v>
      </c>
      <c r="DL255" s="1488" t="s">
        <v>1790</v>
      </c>
      <c r="DM255" s="1488" t="s">
        <v>1790</v>
      </c>
      <c r="DN255" s="1488" t="s">
        <v>1790</v>
      </c>
      <c r="DO255" s="1488" t="s">
        <v>1790</v>
      </c>
      <c r="DP255" s="1488" t="s">
        <v>1790</v>
      </c>
      <c r="DQ255" s="1488" t="s">
        <v>1790</v>
      </c>
      <c r="DR255" s="1488" t="s">
        <v>1790</v>
      </c>
      <c r="DS255" s="1488" t="s">
        <v>1790</v>
      </c>
      <c r="DT255" s="1233" t="s">
        <v>1790</v>
      </c>
      <c r="DU255" s="1233" t="s">
        <v>1790</v>
      </c>
      <c r="DV255" s="1233" t="s">
        <v>1790</v>
      </c>
      <c r="DW255" s="1233" t="s">
        <v>1790</v>
      </c>
      <c r="DX255" s="1233" t="s">
        <v>1790</v>
      </c>
      <c r="DY255" s="1233" t="s">
        <v>1790</v>
      </c>
    </row>
    <row r="256" spans="2:129" x14ac:dyDescent="0.25">
      <c r="B256" s="1740"/>
      <c r="C256" s="1485" t="s">
        <v>1597</v>
      </c>
      <c r="D256" s="1425" t="s">
        <v>1692</v>
      </c>
      <c r="E256" s="1267" t="s">
        <v>810</v>
      </c>
      <c r="F256" s="1424" t="s">
        <v>813</v>
      </c>
      <c r="G256" s="1424" t="s">
        <v>1790</v>
      </c>
      <c r="H256" s="1425" t="s">
        <v>812</v>
      </c>
      <c r="I256" s="1460" t="s">
        <v>1790</v>
      </c>
      <c r="J256" s="1461" t="s">
        <v>1790</v>
      </c>
      <c r="K256" s="1461" t="s">
        <v>1790</v>
      </c>
      <c r="L256" s="1461" t="s">
        <v>1790</v>
      </c>
      <c r="M256" s="1461" t="s">
        <v>1790</v>
      </c>
      <c r="N256" s="1489" t="s">
        <v>1790</v>
      </c>
      <c r="O256" s="1489" t="s">
        <v>1790</v>
      </c>
      <c r="P256" s="1489" t="s">
        <v>1790</v>
      </c>
      <c r="Q256" s="1489" t="s">
        <v>1790</v>
      </c>
      <c r="R256" s="1489" t="s">
        <v>1790</v>
      </c>
      <c r="S256" s="1489" t="s">
        <v>1790</v>
      </c>
      <c r="T256" s="1489" t="s">
        <v>1790</v>
      </c>
      <c r="U256" s="1489" t="s">
        <v>1790</v>
      </c>
      <c r="V256" s="1489" t="s">
        <v>1790</v>
      </c>
      <c r="W256" s="1489" t="s">
        <v>1790</v>
      </c>
      <c r="X256" s="1489" t="s">
        <v>1790</v>
      </c>
      <c r="Y256" s="1489" t="s">
        <v>1790</v>
      </c>
      <c r="Z256" s="1489" t="s">
        <v>1790</v>
      </c>
      <c r="AA256" s="1489" t="s">
        <v>1790</v>
      </c>
      <c r="AB256" s="1489" t="s">
        <v>1790</v>
      </c>
      <c r="AC256" s="1489" t="s">
        <v>1790</v>
      </c>
      <c r="AD256" s="1489" t="s">
        <v>1790</v>
      </c>
      <c r="AE256" s="1489" t="s">
        <v>1790</v>
      </c>
      <c r="AF256" s="1489" t="s">
        <v>1790</v>
      </c>
      <c r="AG256" s="1489" t="s">
        <v>1790</v>
      </c>
      <c r="AH256" s="1489" t="s">
        <v>1790</v>
      </c>
      <c r="AI256" s="1489" t="s">
        <v>1790</v>
      </c>
      <c r="AJ256" s="1489" t="s">
        <v>1790</v>
      </c>
      <c r="AK256" s="1489" t="s">
        <v>1790</v>
      </c>
      <c r="AL256" s="1489" t="s">
        <v>1790</v>
      </c>
      <c r="AM256" s="1489" t="s">
        <v>1790</v>
      </c>
      <c r="AN256" s="1489" t="s">
        <v>1790</v>
      </c>
      <c r="AO256" s="1489" t="s">
        <v>1790</v>
      </c>
      <c r="AP256" s="1489" t="s">
        <v>1790</v>
      </c>
      <c r="AQ256" s="1489" t="s">
        <v>1790</v>
      </c>
      <c r="AR256" s="1489" t="s">
        <v>1790</v>
      </c>
      <c r="AS256" s="1489" t="s">
        <v>1790</v>
      </c>
      <c r="AT256" s="1489" t="s">
        <v>1790</v>
      </c>
      <c r="AU256" s="1489" t="s">
        <v>1790</v>
      </c>
      <c r="AV256" s="1489" t="s">
        <v>1790</v>
      </c>
      <c r="AW256" s="1489" t="s">
        <v>1790</v>
      </c>
      <c r="AX256" s="1489" t="s">
        <v>1790</v>
      </c>
      <c r="AY256" s="1489" t="s">
        <v>1790</v>
      </c>
      <c r="AZ256" s="1489" t="s">
        <v>1790</v>
      </c>
      <c r="BA256" s="1489" t="s">
        <v>1790</v>
      </c>
      <c r="BB256" s="1489" t="s">
        <v>1790</v>
      </c>
      <c r="BC256" s="1489" t="s">
        <v>1790</v>
      </c>
      <c r="BD256" s="1489" t="s">
        <v>1790</v>
      </c>
      <c r="BE256" s="1489" t="s">
        <v>1790</v>
      </c>
      <c r="BF256" s="1489" t="s">
        <v>1790</v>
      </c>
      <c r="BG256" s="1489" t="s">
        <v>1790</v>
      </c>
      <c r="BH256" s="1489" t="s">
        <v>1790</v>
      </c>
      <c r="BI256" s="1489" t="s">
        <v>1790</v>
      </c>
      <c r="BJ256" s="1489" t="s">
        <v>1790</v>
      </c>
      <c r="BK256" s="1489" t="s">
        <v>1790</v>
      </c>
      <c r="BL256" s="1489" t="s">
        <v>1790</v>
      </c>
      <c r="BM256" s="1489" t="s">
        <v>1790</v>
      </c>
      <c r="BN256" s="1489" t="s">
        <v>1790</v>
      </c>
      <c r="BO256" s="1489" t="s">
        <v>1790</v>
      </c>
      <c r="BP256" s="1489" t="s">
        <v>1790</v>
      </c>
      <c r="BQ256" s="1489" t="s">
        <v>1790</v>
      </c>
      <c r="BR256" s="1489" t="s">
        <v>1790</v>
      </c>
      <c r="BS256" s="1489" t="s">
        <v>1790</v>
      </c>
      <c r="BT256" s="1489" t="s">
        <v>1790</v>
      </c>
      <c r="BU256" s="1489" t="s">
        <v>1790</v>
      </c>
      <c r="BV256" s="1489" t="s">
        <v>1790</v>
      </c>
      <c r="BW256" s="1489" t="s">
        <v>1790</v>
      </c>
      <c r="BX256" s="1489" t="s">
        <v>1790</v>
      </c>
      <c r="BY256" s="1489" t="s">
        <v>1790</v>
      </c>
      <c r="BZ256" s="1489" t="s">
        <v>1790</v>
      </c>
      <c r="CA256" s="1489" t="s">
        <v>1790</v>
      </c>
      <c r="CB256" s="1489" t="s">
        <v>1790</v>
      </c>
      <c r="CC256" s="1489" t="s">
        <v>1790</v>
      </c>
      <c r="CD256" s="1489" t="s">
        <v>1790</v>
      </c>
      <c r="CE256" s="1489" t="s">
        <v>1790</v>
      </c>
      <c r="CF256" s="1489" t="s">
        <v>1790</v>
      </c>
      <c r="CG256" s="1489" t="s">
        <v>1790</v>
      </c>
      <c r="CH256" s="1489" t="s">
        <v>1790</v>
      </c>
      <c r="CI256" s="1489" t="s">
        <v>1790</v>
      </c>
      <c r="CJ256" s="1489" t="s">
        <v>1790</v>
      </c>
      <c r="CK256" s="1489" t="s">
        <v>1790</v>
      </c>
      <c r="CL256" s="1489" t="s">
        <v>1790</v>
      </c>
      <c r="CM256" s="1489" t="s">
        <v>1790</v>
      </c>
      <c r="CN256" s="1489" t="s">
        <v>1790</v>
      </c>
      <c r="CO256" s="1489" t="s">
        <v>1790</v>
      </c>
      <c r="CP256" s="1490" t="s">
        <v>1790</v>
      </c>
      <c r="CQ256" s="1488" t="s">
        <v>1790</v>
      </c>
      <c r="CR256" s="1488" t="s">
        <v>1790</v>
      </c>
      <c r="CS256" s="1488" t="s">
        <v>1790</v>
      </c>
      <c r="CT256" s="1488" t="s">
        <v>1790</v>
      </c>
      <c r="CU256" s="1488" t="s">
        <v>1790</v>
      </c>
      <c r="CV256" s="1488" t="s">
        <v>1790</v>
      </c>
      <c r="CW256" s="1488" t="s">
        <v>1790</v>
      </c>
      <c r="CX256" s="1488" t="s">
        <v>1790</v>
      </c>
      <c r="CY256" s="1488" t="s">
        <v>1790</v>
      </c>
      <c r="CZ256" s="1488" t="s">
        <v>1790</v>
      </c>
      <c r="DA256" s="1488" t="s">
        <v>1790</v>
      </c>
      <c r="DB256" s="1488" t="s">
        <v>1790</v>
      </c>
      <c r="DC256" s="1488" t="s">
        <v>1790</v>
      </c>
      <c r="DD256" s="1488" t="s">
        <v>1790</v>
      </c>
      <c r="DE256" s="1488" t="s">
        <v>1790</v>
      </c>
      <c r="DF256" s="1488" t="s">
        <v>1790</v>
      </c>
      <c r="DG256" s="1488" t="s">
        <v>1790</v>
      </c>
      <c r="DH256" s="1488" t="s">
        <v>1790</v>
      </c>
      <c r="DI256" s="1488" t="s">
        <v>1790</v>
      </c>
      <c r="DJ256" s="1488" t="s">
        <v>1790</v>
      </c>
      <c r="DK256" s="1488" t="s">
        <v>1790</v>
      </c>
      <c r="DL256" s="1488" t="s">
        <v>1790</v>
      </c>
      <c r="DM256" s="1488" t="s">
        <v>1790</v>
      </c>
      <c r="DN256" s="1488" t="s">
        <v>1790</v>
      </c>
      <c r="DO256" s="1488" t="s">
        <v>1790</v>
      </c>
      <c r="DP256" s="1488" t="s">
        <v>1790</v>
      </c>
      <c r="DQ256" s="1488" t="s">
        <v>1790</v>
      </c>
      <c r="DR256" s="1488" t="s">
        <v>1790</v>
      </c>
      <c r="DS256" s="1488" t="s">
        <v>1790</v>
      </c>
      <c r="DT256" s="1233" t="s">
        <v>1790</v>
      </c>
      <c r="DU256" s="1233" t="s">
        <v>1790</v>
      </c>
      <c r="DV256" s="1233" t="s">
        <v>1790</v>
      </c>
      <c r="DW256" s="1233" t="s">
        <v>1790</v>
      </c>
      <c r="DX256" s="1233" t="s">
        <v>1790</v>
      </c>
      <c r="DY256" s="1233" t="s">
        <v>1790</v>
      </c>
    </row>
    <row r="257" spans="2:129" ht="14.4" thickBot="1" x14ac:dyDescent="0.3">
      <c r="B257" s="1740"/>
      <c r="C257" s="1485" t="s">
        <v>1597</v>
      </c>
      <c r="D257" s="1425" t="s">
        <v>1692</v>
      </c>
      <c r="E257" s="1267" t="s">
        <v>814</v>
      </c>
      <c r="F257" s="1424" t="s">
        <v>1790</v>
      </c>
      <c r="G257" s="1424" t="s">
        <v>1790</v>
      </c>
      <c r="H257" s="1425" t="s">
        <v>84</v>
      </c>
      <c r="I257" s="1460" t="s">
        <v>1790</v>
      </c>
      <c r="J257" s="1461" t="s">
        <v>1790</v>
      </c>
      <c r="K257" s="1461" t="s">
        <v>1790</v>
      </c>
      <c r="L257" s="1461" t="s">
        <v>1790</v>
      </c>
      <c r="M257" s="1461" t="s">
        <v>1790</v>
      </c>
      <c r="N257" s="1489" t="s">
        <v>1790</v>
      </c>
      <c r="O257" s="1489">
        <v>2.2089331744061473</v>
      </c>
      <c r="P257" s="1489">
        <v>2.2577202361710991</v>
      </c>
      <c r="Q257" s="1489">
        <v>2.2948954791813239</v>
      </c>
      <c r="R257" s="1489">
        <v>2.3245555731220175</v>
      </c>
      <c r="S257" s="1489">
        <v>2.3472480812722423</v>
      </c>
      <c r="T257" s="1489">
        <v>2.3862325167055811</v>
      </c>
      <c r="U257" s="1489">
        <v>2.3046572741237785</v>
      </c>
      <c r="V257" s="1489">
        <v>2.4202800479253699</v>
      </c>
      <c r="W257" s="1489">
        <v>2.335479503026149</v>
      </c>
      <c r="X257" s="1489">
        <v>2.4109120961223196</v>
      </c>
      <c r="Y257" s="1489">
        <v>2.399668567981704</v>
      </c>
      <c r="Z257" s="1489">
        <v>2.3845052164779013</v>
      </c>
      <c r="AA257" s="1489">
        <v>2.4337429592759867</v>
      </c>
      <c r="AB257" s="1489">
        <v>2.4086019246635684</v>
      </c>
      <c r="AC257" s="1489">
        <v>2.4422692014231804</v>
      </c>
      <c r="AD257" s="1489">
        <v>2.4675530944652144</v>
      </c>
      <c r="AE257" s="1489">
        <v>2.4292772868395356</v>
      </c>
      <c r="AF257" s="1489">
        <v>2.4423078671278824</v>
      </c>
      <c r="AG257" s="1489">
        <v>2.4486556920264837</v>
      </c>
      <c r="AH257" s="1489">
        <v>2.4488600767626925</v>
      </c>
      <c r="AI257" s="1489">
        <v>2.4434281728195364</v>
      </c>
      <c r="AJ257" s="1489">
        <v>2.4328361393820823</v>
      </c>
      <c r="AK257" s="1489">
        <v>2.4206448399561893</v>
      </c>
      <c r="AL257" s="1489">
        <v>2.3562522732721849</v>
      </c>
      <c r="AM257" s="1489">
        <v>2.2940924527681199</v>
      </c>
      <c r="AN257" s="1489">
        <v>2.2304782610980367</v>
      </c>
      <c r="AO257" s="1489">
        <v>2.1658300944453699</v>
      </c>
      <c r="AP257" s="1489">
        <v>2.1028579789049071</v>
      </c>
      <c r="AQ257" s="1489">
        <v>2.0418088101135115</v>
      </c>
      <c r="AR257" s="1489">
        <v>1.9826197875516105</v>
      </c>
      <c r="AS257" s="1489">
        <v>1.9343121342411502</v>
      </c>
      <c r="AT257" s="1489">
        <v>1.8870084527530377</v>
      </c>
      <c r="AU257" s="1489">
        <v>1.8409437839849043</v>
      </c>
      <c r="AV257" s="1489">
        <v>1.7958408939506969</v>
      </c>
      <c r="AW257" s="1489">
        <v>1.7519208815593543</v>
      </c>
      <c r="AX257" s="1489">
        <v>1.7090358394396952</v>
      </c>
      <c r="AY257" s="1489">
        <v>1.6671627370029389</v>
      </c>
      <c r="AZ257" s="1489">
        <v>1.6262790072451299</v>
      </c>
      <c r="BA257" s="1489">
        <v>1.5862583514707336</v>
      </c>
      <c r="BB257" s="1489">
        <v>1.5471893644873038</v>
      </c>
      <c r="BC257" s="1489">
        <v>1.5091487672563519</v>
      </c>
      <c r="BD257" s="1489">
        <v>1.47201159021659</v>
      </c>
      <c r="BE257" s="1489">
        <v>1.4356649086503324</v>
      </c>
      <c r="BF257" s="1489">
        <v>1.4002766219319862</v>
      </c>
      <c r="BG257" s="1489">
        <v>1.3656446064761789</v>
      </c>
      <c r="BH257" s="1489">
        <v>1.3318420844650229</v>
      </c>
      <c r="BI257" s="1489">
        <v>1.2989323623071642</v>
      </c>
      <c r="BJ257" s="1489">
        <v>1.2668098613325811</v>
      </c>
      <c r="BK257" s="1489">
        <v>1.23537911699435</v>
      </c>
      <c r="BL257" s="1489">
        <v>1.2047046089883873</v>
      </c>
      <c r="BM257" s="1489">
        <v>1.1747689485547437</v>
      </c>
      <c r="BN257" s="1489">
        <v>1.1455551183281976</v>
      </c>
      <c r="BO257" s="1489">
        <v>1.1171153458709053</v>
      </c>
      <c r="BP257" s="1489">
        <v>1.0892935689863461</v>
      </c>
      <c r="BQ257" s="1489">
        <v>1.0621447886143538</v>
      </c>
      <c r="BR257" s="1489">
        <v>1.035716438636346</v>
      </c>
      <c r="BS257" s="1489">
        <v>1.0098653488343727</v>
      </c>
      <c r="BT257" s="1489">
        <v>0.984582095036732</v>
      </c>
      <c r="BU257" s="1489">
        <v>0.95997263295180524</v>
      </c>
      <c r="BV257" s="1489">
        <v>0.93601748109690763</v>
      </c>
      <c r="BW257" s="1489">
        <v>0.91258902049582036</v>
      </c>
      <c r="BX257" s="1489">
        <v>0.88967847586305493</v>
      </c>
      <c r="BY257" s="1489">
        <v>0.86737959715180668</v>
      </c>
      <c r="BZ257" s="1489">
        <v>0.84567469636426706</v>
      </c>
      <c r="CA257" s="1489">
        <v>0.82445001777768567</v>
      </c>
      <c r="CB257" s="1489">
        <v>0.80369740746523288</v>
      </c>
      <c r="CC257" s="1489">
        <v>0.78349981425059956</v>
      </c>
      <c r="CD257" s="1489">
        <v>0.76379697416439052</v>
      </c>
      <c r="CE257" s="1489">
        <v>0.74453427699000974</v>
      </c>
      <c r="CF257" s="1489">
        <v>0.72578739575156859</v>
      </c>
      <c r="CG257" s="1489">
        <v>0.70750095038007477</v>
      </c>
      <c r="CH257" s="1489">
        <v>0.68966402302892404</v>
      </c>
      <c r="CI257" s="1489">
        <v>0.6722659412381079</v>
      </c>
      <c r="CJ257" s="1489">
        <v>0.65525924628422905</v>
      </c>
      <c r="CK257" s="1489">
        <v>0.63870887314879732</v>
      </c>
      <c r="CL257" s="1489">
        <v>0.1764859272501712</v>
      </c>
      <c r="CM257" s="1489">
        <v>0.17218139243919142</v>
      </c>
      <c r="CN257" s="1489">
        <v>0.16798184628213794</v>
      </c>
      <c r="CO257" s="1489">
        <v>0.1638847280801346</v>
      </c>
      <c r="CP257" s="1490">
        <v>0.15988753959037524</v>
      </c>
      <c r="CQ257" s="1488" t="s">
        <v>1790</v>
      </c>
      <c r="CR257" s="1488" t="s">
        <v>1790</v>
      </c>
      <c r="CS257" s="1488" t="s">
        <v>1790</v>
      </c>
      <c r="CT257" s="1488" t="s">
        <v>1790</v>
      </c>
      <c r="CU257" s="1488" t="s">
        <v>1790</v>
      </c>
      <c r="CV257" s="1488" t="s">
        <v>1790</v>
      </c>
      <c r="CW257" s="1488" t="s">
        <v>1790</v>
      </c>
      <c r="CX257" s="1488" t="s">
        <v>1790</v>
      </c>
      <c r="CY257" s="1488" t="s">
        <v>1790</v>
      </c>
      <c r="CZ257" s="1488" t="s">
        <v>1790</v>
      </c>
      <c r="DA257" s="1488" t="s">
        <v>1790</v>
      </c>
      <c r="DB257" s="1488" t="s">
        <v>1790</v>
      </c>
      <c r="DC257" s="1488" t="s">
        <v>1790</v>
      </c>
      <c r="DD257" s="1488" t="s">
        <v>1790</v>
      </c>
      <c r="DE257" s="1488" t="s">
        <v>1790</v>
      </c>
      <c r="DF257" s="1488" t="s">
        <v>1790</v>
      </c>
      <c r="DG257" s="1488" t="s">
        <v>1790</v>
      </c>
      <c r="DH257" s="1488" t="s">
        <v>1790</v>
      </c>
      <c r="DI257" s="1488" t="s">
        <v>1790</v>
      </c>
      <c r="DJ257" s="1488" t="s">
        <v>1790</v>
      </c>
      <c r="DK257" s="1488" t="s">
        <v>1790</v>
      </c>
      <c r="DL257" s="1488" t="s">
        <v>1790</v>
      </c>
      <c r="DM257" s="1488" t="s">
        <v>1790</v>
      </c>
      <c r="DN257" s="1488" t="s">
        <v>1790</v>
      </c>
      <c r="DO257" s="1488" t="s">
        <v>1790</v>
      </c>
      <c r="DP257" s="1488" t="s">
        <v>1790</v>
      </c>
      <c r="DQ257" s="1488" t="s">
        <v>1790</v>
      </c>
      <c r="DR257" s="1488" t="s">
        <v>1790</v>
      </c>
      <c r="DS257" s="1488" t="s">
        <v>1790</v>
      </c>
      <c r="DT257" s="1233" t="s">
        <v>1790</v>
      </c>
      <c r="DU257" s="1233" t="s">
        <v>1790</v>
      </c>
      <c r="DV257" s="1233" t="s">
        <v>1790</v>
      </c>
      <c r="DW257" s="1233" t="s">
        <v>1790</v>
      </c>
      <c r="DX257" s="1233" t="s">
        <v>1790</v>
      </c>
      <c r="DY257" s="1233" t="s">
        <v>1790</v>
      </c>
    </row>
    <row r="258" spans="2:129" ht="14.4" thickBot="1" x14ac:dyDescent="0.3">
      <c r="B258" s="1740"/>
      <c r="C258" s="1485" t="s">
        <v>1597</v>
      </c>
      <c r="D258" s="1425" t="s">
        <v>1692</v>
      </c>
      <c r="E258" s="1267" t="s">
        <v>815</v>
      </c>
      <c r="F258" s="1424" t="s">
        <v>1790</v>
      </c>
      <c r="G258" s="1424" t="s">
        <v>1790</v>
      </c>
      <c r="H258" s="1425" t="s">
        <v>84</v>
      </c>
      <c r="I258" s="1724">
        <f>IF(SUM(I257:CU257)&lt;&gt;0,SUM(I257:CU257),"")</f>
        <v>123.81351056507289</v>
      </c>
      <c r="J258" s="1725"/>
      <c r="K258" s="1725"/>
      <c r="L258" s="1725"/>
      <c r="M258" s="1726"/>
      <c r="N258" s="1489" t="s">
        <v>1790</v>
      </c>
      <c r="O258" s="1489" t="s">
        <v>1790</v>
      </c>
      <c r="P258" s="1489" t="s">
        <v>1790</v>
      </c>
      <c r="Q258" s="1489" t="s">
        <v>1790</v>
      </c>
      <c r="R258" s="1489" t="s">
        <v>1790</v>
      </c>
      <c r="S258" s="1489" t="s">
        <v>1790</v>
      </c>
      <c r="T258" s="1489" t="s">
        <v>1790</v>
      </c>
      <c r="U258" s="1489" t="s">
        <v>1790</v>
      </c>
      <c r="V258" s="1489" t="s">
        <v>1790</v>
      </c>
      <c r="W258" s="1489" t="s">
        <v>1790</v>
      </c>
      <c r="X258" s="1489" t="s">
        <v>1790</v>
      </c>
      <c r="Y258" s="1489" t="s">
        <v>1790</v>
      </c>
      <c r="Z258" s="1489" t="s">
        <v>1790</v>
      </c>
      <c r="AA258" s="1489" t="s">
        <v>1790</v>
      </c>
      <c r="AB258" s="1489" t="s">
        <v>1790</v>
      </c>
      <c r="AC258" s="1489" t="s">
        <v>1790</v>
      </c>
      <c r="AD258" s="1489" t="s">
        <v>1790</v>
      </c>
      <c r="AE258" s="1489" t="s">
        <v>1790</v>
      </c>
      <c r="AF258" s="1489" t="s">
        <v>1790</v>
      </c>
      <c r="AG258" s="1489" t="s">
        <v>1790</v>
      </c>
      <c r="AH258" s="1489" t="s">
        <v>1790</v>
      </c>
      <c r="AI258" s="1489" t="s">
        <v>1790</v>
      </c>
      <c r="AJ258" s="1489" t="s">
        <v>1790</v>
      </c>
      <c r="AK258" s="1489" t="s">
        <v>1790</v>
      </c>
      <c r="AL258" s="1489" t="s">
        <v>1790</v>
      </c>
      <c r="AM258" s="1489" t="s">
        <v>1790</v>
      </c>
      <c r="AN258" s="1489" t="s">
        <v>1790</v>
      </c>
      <c r="AO258" s="1489" t="s">
        <v>1790</v>
      </c>
      <c r="AP258" s="1489" t="s">
        <v>1790</v>
      </c>
      <c r="AQ258" s="1489" t="s">
        <v>1790</v>
      </c>
      <c r="AR258" s="1489" t="s">
        <v>1790</v>
      </c>
      <c r="AS258" s="1489" t="s">
        <v>1790</v>
      </c>
      <c r="AT258" s="1489" t="s">
        <v>1790</v>
      </c>
      <c r="AU258" s="1489" t="s">
        <v>1790</v>
      </c>
      <c r="AV258" s="1489" t="s">
        <v>1790</v>
      </c>
      <c r="AW258" s="1489" t="s">
        <v>1790</v>
      </c>
      <c r="AX258" s="1489" t="s">
        <v>1790</v>
      </c>
      <c r="AY258" s="1489" t="s">
        <v>1790</v>
      </c>
      <c r="AZ258" s="1489" t="s">
        <v>1790</v>
      </c>
      <c r="BA258" s="1489" t="s">
        <v>1790</v>
      </c>
      <c r="BB258" s="1489" t="s">
        <v>1790</v>
      </c>
      <c r="BC258" s="1489" t="s">
        <v>1790</v>
      </c>
      <c r="BD258" s="1489" t="s">
        <v>1790</v>
      </c>
      <c r="BE258" s="1489" t="s">
        <v>1790</v>
      </c>
      <c r="BF258" s="1489" t="s">
        <v>1790</v>
      </c>
      <c r="BG258" s="1489" t="s">
        <v>1790</v>
      </c>
      <c r="BH258" s="1489" t="s">
        <v>1790</v>
      </c>
      <c r="BI258" s="1489" t="s">
        <v>1790</v>
      </c>
      <c r="BJ258" s="1489" t="s">
        <v>1790</v>
      </c>
      <c r="BK258" s="1489" t="s">
        <v>1790</v>
      </c>
      <c r="BL258" s="1489" t="s">
        <v>1790</v>
      </c>
      <c r="BM258" s="1489" t="s">
        <v>1790</v>
      </c>
      <c r="BN258" s="1489" t="s">
        <v>1790</v>
      </c>
      <c r="BO258" s="1489" t="s">
        <v>1790</v>
      </c>
      <c r="BP258" s="1489" t="s">
        <v>1790</v>
      </c>
      <c r="BQ258" s="1489" t="s">
        <v>1790</v>
      </c>
      <c r="BR258" s="1489" t="s">
        <v>1790</v>
      </c>
      <c r="BS258" s="1489" t="s">
        <v>1790</v>
      </c>
      <c r="BT258" s="1489" t="s">
        <v>1790</v>
      </c>
      <c r="BU258" s="1489" t="s">
        <v>1790</v>
      </c>
      <c r="BV258" s="1489" t="s">
        <v>1790</v>
      </c>
      <c r="BW258" s="1489" t="s">
        <v>1790</v>
      </c>
      <c r="BX258" s="1489" t="s">
        <v>1790</v>
      </c>
      <c r="BY258" s="1489" t="s">
        <v>1790</v>
      </c>
      <c r="BZ258" s="1489" t="s">
        <v>1790</v>
      </c>
      <c r="CA258" s="1489" t="s">
        <v>1790</v>
      </c>
      <c r="CB258" s="1489" t="s">
        <v>1790</v>
      </c>
      <c r="CC258" s="1489" t="s">
        <v>1790</v>
      </c>
      <c r="CD258" s="1489" t="s">
        <v>1790</v>
      </c>
      <c r="CE258" s="1489" t="s">
        <v>1790</v>
      </c>
      <c r="CF258" s="1489" t="s">
        <v>1790</v>
      </c>
      <c r="CG258" s="1489" t="s">
        <v>1790</v>
      </c>
      <c r="CH258" s="1489" t="s">
        <v>1790</v>
      </c>
      <c r="CI258" s="1489" t="s">
        <v>1790</v>
      </c>
      <c r="CJ258" s="1489" t="s">
        <v>1790</v>
      </c>
      <c r="CK258" s="1489" t="s">
        <v>1790</v>
      </c>
      <c r="CL258" s="1489" t="s">
        <v>1790</v>
      </c>
      <c r="CM258" s="1489" t="s">
        <v>1790</v>
      </c>
      <c r="CN258" s="1489" t="s">
        <v>1790</v>
      </c>
      <c r="CO258" s="1489" t="s">
        <v>1790</v>
      </c>
      <c r="CP258" s="1490" t="s">
        <v>1790</v>
      </c>
      <c r="CQ258" s="1488" t="s">
        <v>1790</v>
      </c>
      <c r="CR258" s="1488" t="s">
        <v>1790</v>
      </c>
      <c r="CS258" s="1488" t="s">
        <v>1790</v>
      </c>
      <c r="CT258" s="1488" t="s">
        <v>1790</v>
      </c>
      <c r="CU258" s="1488" t="s">
        <v>1790</v>
      </c>
      <c r="CV258" s="1488" t="s">
        <v>1790</v>
      </c>
      <c r="CW258" s="1488" t="s">
        <v>1790</v>
      </c>
      <c r="CX258" s="1488" t="s">
        <v>1790</v>
      </c>
      <c r="CY258" s="1488" t="s">
        <v>1790</v>
      </c>
      <c r="CZ258" s="1488" t="s">
        <v>1790</v>
      </c>
      <c r="DA258" s="1488" t="s">
        <v>1790</v>
      </c>
      <c r="DB258" s="1488" t="s">
        <v>1790</v>
      </c>
      <c r="DC258" s="1488" t="s">
        <v>1790</v>
      </c>
      <c r="DD258" s="1488" t="s">
        <v>1790</v>
      </c>
      <c r="DE258" s="1488" t="s">
        <v>1790</v>
      </c>
      <c r="DF258" s="1488" t="s">
        <v>1790</v>
      </c>
      <c r="DG258" s="1488" t="s">
        <v>1790</v>
      </c>
      <c r="DH258" s="1488" t="s">
        <v>1790</v>
      </c>
      <c r="DI258" s="1488" t="s">
        <v>1790</v>
      </c>
      <c r="DJ258" s="1488" t="s">
        <v>1790</v>
      </c>
      <c r="DK258" s="1488" t="s">
        <v>1790</v>
      </c>
      <c r="DL258" s="1488" t="s">
        <v>1790</v>
      </c>
      <c r="DM258" s="1488" t="s">
        <v>1790</v>
      </c>
      <c r="DN258" s="1488" t="s">
        <v>1790</v>
      </c>
      <c r="DO258" s="1488" t="s">
        <v>1790</v>
      </c>
      <c r="DP258" s="1488" t="s">
        <v>1790</v>
      </c>
      <c r="DQ258" s="1488" t="s">
        <v>1790</v>
      </c>
      <c r="DR258" s="1488" t="s">
        <v>1790</v>
      </c>
      <c r="DS258" s="1488" t="s">
        <v>1790</v>
      </c>
      <c r="DT258" s="1233" t="s">
        <v>1790</v>
      </c>
      <c r="DU258" s="1233" t="s">
        <v>1790</v>
      </c>
      <c r="DV258" s="1233" t="s">
        <v>1790</v>
      </c>
      <c r="DW258" s="1233" t="s">
        <v>1790</v>
      </c>
      <c r="DX258" s="1233" t="s">
        <v>1790</v>
      </c>
      <c r="DY258" s="1233" t="s">
        <v>1790</v>
      </c>
    </row>
    <row r="259" spans="2:129" x14ac:dyDescent="0.25">
      <c r="B259" s="1740"/>
      <c r="C259" s="1485" t="s">
        <v>2071</v>
      </c>
      <c r="D259" s="1425" t="s">
        <v>2072</v>
      </c>
      <c r="E259" s="1267" t="s">
        <v>810</v>
      </c>
      <c r="F259" s="1424" t="s">
        <v>1790</v>
      </c>
      <c r="G259" s="1424" t="s">
        <v>1790</v>
      </c>
      <c r="H259" s="1425" t="s">
        <v>84</v>
      </c>
      <c r="I259" s="1460" t="s">
        <v>1790</v>
      </c>
      <c r="J259" s="1461" t="s">
        <v>1790</v>
      </c>
      <c r="K259" s="1461" t="s">
        <v>1790</v>
      </c>
      <c r="L259" s="1461" t="s">
        <v>1790</v>
      </c>
      <c r="M259" s="1461" t="s">
        <v>1790</v>
      </c>
      <c r="N259" s="1489" t="s">
        <v>1790</v>
      </c>
      <c r="O259" s="1489" t="s">
        <v>1790</v>
      </c>
      <c r="P259" s="1489" t="s">
        <v>1790</v>
      </c>
      <c r="Q259" s="1489" t="s">
        <v>1790</v>
      </c>
      <c r="R259" s="1489" t="s">
        <v>1790</v>
      </c>
      <c r="S259" s="1489" t="s">
        <v>1790</v>
      </c>
      <c r="T259" s="1489" t="s">
        <v>1790</v>
      </c>
      <c r="U259" s="1489" t="s">
        <v>1790</v>
      </c>
      <c r="V259" s="1489" t="s">
        <v>1790</v>
      </c>
      <c r="W259" s="1489" t="s">
        <v>1790</v>
      </c>
      <c r="X259" s="1489" t="s">
        <v>1790</v>
      </c>
      <c r="Y259" s="1489" t="s">
        <v>1790</v>
      </c>
      <c r="Z259" s="1489" t="s">
        <v>1790</v>
      </c>
      <c r="AA259" s="1489" t="s">
        <v>1790</v>
      </c>
      <c r="AB259" s="1489" t="s">
        <v>1790</v>
      </c>
      <c r="AC259" s="1489" t="s">
        <v>1790</v>
      </c>
      <c r="AD259" s="1489" t="s">
        <v>1790</v>
      </c>
      <c r="AE259" s="1489" t="s">
        <v>1790</v>
      </c>
      <c r="AF259" s="1489" t="s">
        <v>1790</v>
      </c>
      <c r="AG259" s="1489" t="s">
        <v>1790</v>
      </c>
      <c r="AH259" s="1489" t="s">
        <v>1790</v>
      </c>
      <c r="AI259" s="1489" t="s">
        <v>1790</v>
      </c>
      <c r="AJ259" s="1489" t="s">
        <v>1790</v>
      </c>
      <c r="AK259" s="1489" t="s">
        <v>1790</v>
      </c>
      <c r="AL259" s="1489" t="s">
        <v>1790</v>
      </c>
      <c r="AM259" s="1489" t="s">
        <v>1790</v>
      </c>
      <c r="AN259" s="1489" t="s">
        <v>1790</v>
      </c>
      <c r="AO259" s="1489" t="s">
        <v>1790</v>
      </c>
      <c r="AP259" s="1489" t="s">
        <v>1790</v>
      </c>
      <c r="AQ259" s="1489" t="s">
        <v>1790</v>
      </c>
      <c r="AR259" s="1489" t="s">
        <v>1790</v>
      </c>
      <c r="AS259" s="1489" t="s">
        <v>1790</v>
      </c>
      <c r="AT259" s="1489" t="s">
        <v>1790</v>
      </c>
      <c r="AU259" s="1489" t="s">
        <v>1790</v>
      </c>
      <c r="AV259" s="1489" t="s">
        <v>1790</v>
      </c>
      <c r="AW259" s="1489" t="s">
        <v>1790</v>
      </c>
      <c r="AX259" s="1489" t="s">
        <v>1790</v>
      </c>
      <c r="AY259" s="1489" t="s">
        <v>1790</v>
      </c>
      <c r="AZ259" s="1489" t="s">
        <v>1790</v>
      </c>
      <c r="BA259" s="1489" t="s">
        <v>1790</v>
      </c>
      <c r="BB259" s="1489" t="s">
        <v>1790</v>
      </c>
      <c r="BC259" s="1489" t="s">
        <v>1790</v>
      </c>
      <c r="BD259" s="1489" t="s">
        <v>1790</v>
      </c>
      <c r="BE259" s="1489" t="s">
        <v>1790</v>
      </c>
      <c r="BF259" s="1489" t="s">
        <v>1790</v>
      </c>
      <c r="BG259" s="1489" t="s">
        <v>1790</v>
      </c>
      <c r="BH259" s="1489" t="s">
        <v>1790</v>
      </c>
      <c r="BI259" s="1489" t="s">
        <v>1790</v>
      </c>
      <c r="BJ259" s="1489" t="s">
        <v>1790</v>
      </c>
      <c r="BK259" s="1489" t="s">
        <v>1790</v>
      </c>
      <c r="BL259" s="1489" t="s">
        <v>1790</v>
      </c>
      <c r="BM259" s="1489" t="s">
        <v>1790</v>
      </c>
      <c r="BN259" s="1489" t="s">
        <v>1790</v>
      </c>
      <c r="BO259" s="1489" t="s">
        <v>1790</v>
      </c>
      <c r="BP259" s="1489" t="s">
        <v>1790</v>
      </c>
      <c r="BQ259" s="1489" t="s">
        <v>1790</v>
      </c>
      <c r="BR259" s="1489" t="s">
        <v>1790</v>
      </c>
      <c r="BS259" s="1489" t="s">
        <v>1790</v>
      </c>
      <c r="BT259" s="1489" t="s">
        <v>1790</v>
      </c>
      <c r="BU259" s="1489" t="s">
        <v>1790</v>
      </c>
      <c r="BV259" s="1489" t="s">
        <v>1790</v>
      </c>
      <c r="BW259" s="1489" t="s">
        <v>1790</v>
      </c>
      <c r="BX259" s="1489" t="s">
        <v>1790</v>
      </c>
      <c r="BY259" s="1489" t="s">
        <v>1790</v>
      </c>
      <c r="BZ259" s="1489" t="s">
        <v>1790</v>
      </c>
      <c r="CA259" s="1489" t="s">
        <v>1790</v>
      </c>
      <c r="CB259" s="1489" t="s">
        <v>1790</v>
      </c>
      <c r="CC259" s="1489" t="s">
        <v>1790</v>
      </c>
      <c r="CD259" s="1489" t="s">
        <v>1790</v>
      </c>
      <c r="CE259" s="1489" t="s">
        <v>1790</v>
      </c>
      <c r="CF259" s="1489" t="s">
        <v>1790</v>
      </c>
      <c r="CG259" s="1489" t="s">
        <v>1790</v>
      </c>
      <c r="CH259" s="1489" t="s">
        <v>1790</v>
      </c>
      <c r="CI259" s="1489" t="s">
        <v>1790</v>
      </c>
      <c r="CJ259" s="1489" t="s">
        <v>1790</v>
      </c>
      <c r="CK259" s="1489" t="s">
        <v>1790</v>
      </c>
      <c r="CL259" s="1489" t="s">
        <v>1790</v>
      </c>
      <c r="CM259" s="1489" t="s">
        <v>1790</v>
      </c>
      <c r="CN259" s="1489" t="s">
        <v>1790</v>
      </c>
      <c r="CO259" s="1489" t="s">
        <v>1790</v>
      </c>
      <c r="CP259" s="1490" t="s">
        <v>1790</v>
      </c>
      <c r="CQ259" s="1488" t="s">
        <v>1790</v>
      </c>
      <c r="CR259" s="1488" t="s">
        <v>1790</v>
      </c>
      <c r="CS259" s="1488" t="s">
        <v>1790</v>
      </c>
      <c r="CT259" s="1488" t="s">
        <v>1790</v>
      </c>
      <c r="CU259" s="1488" t="s">
        <v>1790</v>
      </c>
      <c r="CV259" s="1488" t="s">
        <v>1790</v>
      </c>
      <c r="CW259" s="1488" t="s">
        <v>1790</v>
      </c>
      <c r="CX259" s="1488" t="s">
        <v>1790</v>
      </c>
      <c r="CY259" s="1488" t="s">
        <v>1790</v>
      </c>
      <c r="CZ259" s="1488" t="s">
        <v>1790</v>
      </c>
      <c r="DA259" s="1488" t="s">
        <v>1790</v>
      </c>
      <c r="DB259" s="1488" t="s">
        <v>1790</v>
      </c>
      <c r="DC259" s="1488" t="s">
        <v>1790</v>
      </c>
      <c r="DD259" s="1488" t="s">
        <v>1790</v>
      </c>
      <c r="DE259" s="1488" t="s">
        <v>1790</v>
      </c>
      <c r="DF259" s="1488" t="s">
        <v>1790</v>
      </c>
      <c r="DG259" s="1488" t="s">
        <v>1790</v>
      </c>
      <c r="DH259" s="1488" t="s">
        <v>1790</v>
      </c>
      <c r="DI259" s="1488" t="s">
        <v>1790</v>
      </c>
      <c r="DJ259" s="1488" t="s">
        <v>1790</v>
      </c>
      <c r="DK259" s="1488" t="s">
        <v>1790</v>
      </c>
      <c r="DL259" s="1488" t="s">
        <v>1790</v>
      </c>
      <c r="DM259" s="1488" t="s">
        <v>1790</v>
      </c>
      <c r="DN259" s="1488" t="s">
        <v>1790</v>
      </c>
      <c r="DO259" s="1488" t="s">
        <v>1790</v>
      </c>
      <c r="DP259" s="1488" t="s">
        <v>1790</v>
      </c>
      <c r="DQ259" s="1488" t="s">
        <v>1790</v>
      </c>
      <c r="DR259" s="1488" t="s">
        <v>1790</v>
      </c>
      <c r="DS259" s="1488" t="s">
        <v>1790</v>
      </c>
      <c r="DT259" s="1233" t="s">
        <v>1790</v>
      </c>
      <c r="DU259" s="1233" t="s">
        <v>1790</v>
      </c>
      <c r="DV259" s="1233" t="s">
        <v>1790</v>
      </c>
      <c r="DW259" s="1233" t="s">
        <v>1790</v>
      </c>
      <c r="DX259" s="1233" t="s">
        <v>1790</v>
      </c>
      <c r="DY259" s="1233" t="s">
        <v>1790</v>
      </c>
    </row>
    <row r="260" spans="2:129" x14ac:dyDescent="0.25">
      <c r="B260" s="1740"/>
      <c r="C260" s="1485" t="s">
        <v>2071</v>
      </c>
      <c r="D260" s="1425" t="s">
        <v>2072</v>
      </c>
      <c r="E260" s="1267" t="s">
        <v>807</v>
      </c>
      <c r="F260" s="1424" t="s">
        <v>1790</v>
      </c>
      <c r="G260" s="1424" t="s">
        <v>1790</v>
      </c>
      <c r="H260" s="1425" t="s">
        <v>84</v>
      </c>
      <c r="I260" s="1460" t="s">
        <v>1790</v>
      </c>
      <c r="J260" s="1461" t="s">
        <v>1790</v>
      </c>
      <c r="K260" s="1461" t="s">
        <v>1790</v>
      </c>
      <c r="L260" s="1461" t="s">
        <v>1790</v>
      </c>
      <c r="M260" s="1461" t="s">
        <v>1790</v>
      </c>
      <c r="N260" s="1489" t="s">
        <v>1790</v>
      </c>
      <c r="O260" s="1489" t="s">
        <v>1790</v>
      </c>
      <c r="P260" s="1489" t="s">
        <v>1790</v>
      </c>
      <c r="Q260" s="1489" t="s">
        <v>1790</v>
      </c>
      <c r="R260" s="1489" t="s">
        <v>1790</v>
      </c>
      <c r="S260" s="1489" t="s">
        <v>1790</v>
      </c>
      <c r="T260" s="1489">
        <v>4.2724242892906239E-3</v>
      </c>
      <c r="U260" s="1489">
        <v>4.2724242892906239E-3</v>
      </c>
      <c r="V260" s="1489">
        <v>4.2724242892906239E-3</v>
      </c>
      <c r="W260" s="1489">
        <v>4.2724242892906239E-3</v>
      </c>
      <c r="X260" s="1489">
        <v>4.2724242892906239E-3</v>
      </c>
      <c r="Y260" s="1489">
        <v>4.2724242892906239E-3</v>
      </c>
      <c r="Z260" s="1489">
        <v>4.2724242892906239E-3</v>
      </c>
      <c r="AA260" s="1489">
        <v>4.2724242892906239E-3</v>
      </c>
      <c r="AB260" s="1489">
        <v>4.2724242892906239E-3</v>
      </c>
      <c r="AC260" s="1489">
        <v>4.2724242892906239E-3</v>
      </c>
      <c r="AD260" s="1489">
        <v>4.2724242892906239E-3</v>
      </c>
      <c r="AE260" s="1489">
        <v>4.2724242892906239E-3</v>
      </c>
      <c r="AF260" s="1489">
        <v>4.2724242892906239E-3</v>
      </c>
      <c r="AG260" s="1489">
        <v>4.2724242892906239E-3</v>
      </c>
      <c r="AH260" s="1489">
        <v>4.2724242892906239E-3</v>
      </c>
      <c r="AI260" s="1489">
        <v>4.2724242892906239E-3</v>
      </c>
      <c r="AJ260" s="1489">
        <v>4.2724242892906239E-3</v>
      </c>
      <c r="AK260" s="1489">
        <v>4.2724242892906239E-3</v>
      </c>
      <c r="AL260" s="1489">
        <v>4.2724242892906239E-3</v>
      </c>
      <c r="AM260" s="1489">
        <v>4.2724242892906239E-3</v>
      </c>
      <c r="AN260" s="1489">
        <v>4.2724242892906239E-3</v>
      </c>
      <c r="AO260" s="1489">
        <v>4.2724242892906239E-3</v>
      </c>
      <c r="AP260" s="1489">
        <v>4.2724242892906239E-3</v>
      </c>
      <c r="AQ260" s="1489">
        <v>4.2724242892906239E-3</v>
      </c>
      <c r="AR260" s="1489">
        <v>4.2724242892906239E-3</v>
      </c>
      <c r="AS260" s="1489">
        <v>4.2724242892906239E-3</v>
      </c>
      <c r="AT260" s="1489">
        <v>4.2724242892906239E-3</v>
      </c>
      <c r="AU260" s="1489">
        <v>4.2724242892906239E-3</v>
      </c>
      <c r="AV260" s="1489">
        <v>4.2724242892906239E-3</v>
      </c>
      <c r="AW260" s="1489">
        <v>4.2724242892906239E-3</v>
      </c>
      <c r="AX260" s="1489">
        <v>4.2724242892906239E-3</v>
      </c>
      <c r="AY260" s="1489">
        <v>4.2724242892906239E-3</v>
      </c>
      <c r="AZ260" s="1489">
        <v>4.2724242892906239E-3</v>
      </c>
      <c r="BA260" s="1489">
        <v>4.2724242892906239E-3</v>
      </c>
      <c r="BB260" s="1489">
        <v>4.2724242892906239E-3</v>
      </c>
      <c r="BC260" s="1489">
        <v>4.2724242892906239E-3</v>
      </c>
      <c r="BD260" s="1489">
        <v>4.2724242892906239E-3</v>
      </c>
      <c r="BE260" s="1489">
        <v>4.2724242892906239E-3</v>
      </c>
      <c r="BF260" s="1489">
        <v>4.2724242892906239E-3</v>
      </c>
      <c r="BG260" s="1489">
        <v>4.2724242892906239E-3</v>
      </c>
      <c r="BH260" s="1489">
        <v>4.2724242892906239E-3</v>
      </c>
      <c r="BI260" s="1489">
        <v>4.2724242892906239E-3</v>
      </c>
      <c r="BJ260" s="1489">
        <v>4.2724242892906239E-3</v>
      </c>
      <c r="BK260" s="1489">
        <v>4.2724242892906239E-3</v>
      </c>
      <c r="BL260" s="1489">
        <v>4.2724242892906239E-3</v>
      </c>
      <c r="BM260" s="1489" t="s">
        <v>1790</v>
      </c>
      <c r="BN260" s="1489" t="s">
        <v>1790</v>
      </c>
      <c r="BO260" s="1489" t="s">
        <v>1790</v>
      </c>
      <c r="BP260" s="1489" t="s">
        <v>1790</v>
      </c>
      <c r="BQ260" s="1489" t="s">
        <v>1790</v>
      </c>
      <c r="BR260" s="1489" t="s">
        <v>1790</v>
      </c>
      <c r="BS260" s="1489" t="s">
        <v>1790</v>
      </c>
      <c r="BT260" s="1489" t="s">
        <v>1790</v>
      </c>
      <c r="BU260" s="1489" t="s">
        <v>1790</v>
      </c>
      <c r="BV260" s="1489" t="s">
        <v>1790</v>
      </c>
      <c r="BW260" s="1489" t="s">
        <v>1790</v>
      </c>
      <c r="BX260" s="1489" t="s">
        <v>1790</v>
      </c>
      <c r="BY260" s="1489" t="s">
        <v>1790</v>
      </c>
      <c r="BZ260" s="1489" t="s">
        <v>1790</v>
      </c>
      <c r="CA260" s="1489" t="s">
        <v>1790</v>
      </c>
      <c r="CB260" s="1489" t="s">
        <v>1790</v>
      </c>
      <c r="CC260" s="1489" t="s">
        <v>1790</v>
      </c>
      <c r="CD260" s="1489" t="s">
        <v>1790</v>
      </c>
      <c r="CE260" s="1489" t="s">
        <v>1790</v>
      </c>
      <c r="CF260" s="1489" t="s">
        <v>1790</v>
      </c>
      <c r="CG260" s="1489" t="s">
        <v>1790</v>
      </c>
      <c r="CH260" s="1489" t="s">
        <v>1790</v>
      </c>
      <c r="CI260" s="1489" t="s">
        <v>1790</v>
      </c>
      <c r="CJ260" s="1489" t="s">
        <v>1790</v>
      </c>
      <c r="CK260" s="1489" t="s">
        <v>1790</v>
      </c>
      <c r="CL260" s="1489" t="s">
        <v>1790</v>
      </c>
      <c r="CM260" s="1489" t="s">
        <v>1790</v>
      </c>
      <c r="CN260" s="1489" t="s">
        <v>1790</v>
      </c>
      <c r="CO260" s="1489" t="s">
        <v>1790</v>
      </c>
      <c r="CP260" s="1490" t="s">
        <v>1790</v>
      </c>
      <c r="CQ260" s="1488" t="s">
        <v>1790</v>
      </c>
      <c r="CR260" s="1488" t="s">
        <v>1790</v>
      </c>
      <c r="CS260" s="1488" t="s">
        <v>1790</v>
      </c>
      <c r="CT260" s="1488" t="s">
        <v>1790</v>
      </c>
      <c r="CU260" s="1488" t="s">
        <v>1790</v>
      </c>
      <c r="CV260" s="1488" t="s">
        <v>1790</v>
      </c>
      <c r="CW260" s="1488" t="s">
        <v>1790</v>
      </c>
      <c r="CX260" s="1488" t="s">
        <v>1790</v>
      </c>
      <c r="CY260" s="1488" t="s">
        <v>1790</v>
      </c>
      <c r="CZ260" s="1488" t="s">
        <v>1790</v>
      </c>
      <c r="DA260" s="1488" t="s">
        <v>1790</v>
      </c>
      <c r="DB260" s="1488" t="s">
        <v>1790</v>
      </c>
      <c r="DC260" s="1488" t="s">
        <v>1790</v>
      </c>
      <c r="DD260" s="1488" t="s">
        <v>1790</v>
      </c>
      <c r="DE260" s="1488" t="s">
        <v>1790</v>
      </c>
      <c r="DF260" s="1488" t="s">
        <v>1790</v>
      </c>
      <c r="DG260" s="1488" t="s">
        <v>1790</v>
      </c>
      <c r="DH260" s="1488" t="s">
        <v>1790</v>
      </c>
      <c r="DI260" s="1488" t="s">
        <v>1790</v>
      </c>
      <c r="DJ260" s="1488" t="s">
        <v>1790</v>
      </c>
      <c r="DK260" s="1488" t="s">
        <v>1790</v>
      </c>
      <c r="DL260" s="1488" t="s">
        <v>1790</v>
      </c>
      <c r="DM260" s="1488" t="s">
        <v>1790</v>
      </c>
      <c r="DN260" s="1488" t="s">
        <v>1790</v>
      </c>
      <c r="DO260" s="1488" t="s">
        <v>1790</v>
      </c>
      <c r="DP260" s="1488" t="s">
        <v>1790</v>
      </c>
      <c r="DQ260" s="1488" t="s">
        <v>1790</v>
      </c>
      <c r="DR260" s="1488" t="s">
        <v>1790</v>
      </c>
      <c r="DS260" s="1488" t="s">
        <v>1790</v>
      </c>
      <c r="DT260" s="1233" t="s">
        <v>1790</v>
      </c>
      <c r="DU260" s="1233" t="s">
        <v>1790</v>
      </c>
      <c r="DV260" s="1233" t="s">
        <v>1790</v>
      </c>
      <c r="DW260" s="1233" t="s">
        <v>1790</v>
      </c>
      <c r="DX260" s="1233" t="s">
        <v>1790</v>
      </c>
      <c r="DY260" s="1233" t="s">
        <v>1790</v>
      </c>
    </row>
    <row r="261" spans="2:129" x14ac:dyDescent="0.25">
      <c r="B261" s="1740"/>
      <c r="C261" s="1485" t="s">
        <v>2071</v>
      </c>
      <c r="D261" s="1425" t="s">
        <v>2072</v>
      </c>
      <c r="E261" s="1267" t="s">
        <v>808</v>
      </c>
      <c r="F261" s="1424" t="s">
        <v>1790</v>
      </c>
      <c r="G261" s="1424" t="s">
        <v>1790</v>
      </c>
      <c r="H261" s="1425" t="s">
        <v>84</v>
      </c>
      <c r="I261" s="1460" t="s">
        <v>1790</v>
      </c>
      <c r="J261" s="1461" t="s">
        <v>1790</v>
      </c>
      <c r="K261" s="1461" t="s">
        <v>1790</v>
      </c>
      <c r="L261" s="1461" t="s">
        <v>1790</v>
      </c>
      <c r="M261" s="1461" t="s">
        <v>1790</v>
      </c>
      <c r="N261" s="1489" t="s">
        <v>1790</v>
      </c>
      <c r="O261" s="1489" t="s">
        <v>1790</v>
      </c>
      <c r="P261" s="1489" t="s">
        <v>1790</v>
      </c>
      <c r="Q261" s="1489" t="s">
        <v>1790</v>
      </c>
      <c r="R261" s="1489" t="s">
        <v>1790</v>
      </c>
      <c r="S261" s="1489" t="s">
        <v>1790</v>
      </c>
      <c r="T261" s="1489" t="s">
        <v>1790</v>
      </c>
      <c r="U261" s="1489" t="s">
        <v>1790</v>
      </c>
      <c r="V261" s="1489" t="s">
        <v>1790</v>
      </c>
      <c r="W261" s="1489" t="s">
        <v>1790</v>
      </c>
      <c r="X261" s="1489" t="s">
        <v>1790</v>
      </c>
      <c r="Y261" s="1489" t="s">
        <v>1790</v>
      </c>
      <c r="Z261" s="1489" t="s">
        <v>1790</v>
      </c>
      <c r="AA261" s="1489" t="s">
        <v>1790</v>
      </c>
      <c r="AB261" s="1489" t="s">
        <v>1790</v>
      </c>
      <c r="AC261" s="1489" t="s">
        <v>1790</v>
      </c>
      <c r="AD261" s="1489" t="s">
        <v>1790</v>
      </c>
      <c r="AE261" s="1489" t="s">
        <v>1790</v>
      </c>
      <c r="AF261" s="1489" t="s">
        <v>1790</v>
      </c>
      <c r="AG261" s="1489" t="s">
        <v>1790</v>
      </c>
      <c r="AH261" s="1489" t="s">
        <v>1790</v>
      </c>
      <c r="AI261" s="1489" t="s">
        <v>1790</v>
      </c>
      <c r="AJ261" s="1489" t="s">
        <v>1790</v>
      </c>
      <c r="AK261" s="1489" t="s">
        <v>1790</v>
      </c>
      <c r="AL261" s="1489" t="s">
        <v>1790</v>
      </c>
      <c r="AM261" s="1489" t="s">
        <v>1790</v>
      </c>
      <c r="AN261" s="1489" t="s">
        <v>1790</v>
      </c>
      <c r="AO261" s="1489" t="s">
        <v>1790</v>
      </c>
      <c r="AP261" s="1489" t="s">
        <v>1790</v>
      </c>
      <c r="AQ261" s="1489" t="s">
        <v>1790</v>
      </c>
      <c r="AR261" s="1489" t="s">
        <v>1790</v>
      </c>
      <c r="AS261" s="1489" t="s">
        <v>1790</v>
      </c>
      <c r="AT261" s="1489" t="s">
        <v>1790</v>
      </c>
      <c r="AU261" s="1489" t="s">
        <v>1790</v>
      </c>
      <c r="AV261" s="1489" t="s">
        <v>1790</v>
      </c>
      <c r="AW261" s="1489" t="s">
        <v>1790</v>
      </c>
      <c r="AX261" s="1489" t="s">
        <v>1790</v>
      </c>
      <c r="AY261" s="1489" t="s">
        <v>1790</v>
      </c>
      <c r="AZ261" s="1489" t="s">
        <v>1790</v>
      </c>
      <c r="BA261" s="1489" t="s">
        <v>1790</v>
      </c>
      <c r="BB261" s="1489" t="s">
        <v>1790</v>
      </c>
      <c r="BC261" s="1489" t="s">
        <v>1790</v>
      </c>
      <c r="BD261" s="1489" t="s">
        <v>1790</v>
      </c>
      <c r="BE261" s="1489" t="s">
        <v>1790</v>
      </c>
      <c r="BF261" s="1489" t="s">
        <v>1790</v>
      </c>
      <c r="BG261" s="1489" t="s">
        <v>1790</v>
      </c>
      <c r="BH261" s="1489" t="s">
        <v>1790</v>
      </c>
      <c r="BI261" s="1489" t="s">
        <v>1790</v>
      </c>
      <c r="BJ261" s="1489" t="s">
        <v>1790</v>
      </c>
      <c r="BK261" s="1489" t="s">
        <v>1790</v>
      </c>
      <c r="BL261" s="1489" t="s">
        <v>1790</v>
      </c>
      <c r="BM261" s="1489" t="s">
        <v>1790</v>
      </c>
      <c r="BN261" s="1489" t="s">
        <v>1790</v>
      </c>
      <c r="BO261" s="1489" t="s">
        <v>1790</v>
      </c>
      <c r="BP261" s="1489" t="s">
        <v>1790</v>
      </c>
      <c r="BQ261" s="1489" t="s">
        <v>1790</v>
      </c>
      <c r="BR261" s="1489" t="s">
        <v>1790</v>
      </c>
      <c r="BS261" s="1489" t="s">
        <v>1790</v>
      </c>
      <c r="BT261" s="1489" t="s">
        <v>1790</v>
      </c>
      <c r="BU261" s="1489" t="s">
        <v>1790</v>
      </c>
      <c r="BV261" s="1489" t="s">
        <v>1790</v>
      </c>
      <c r="BW261" s="1489" t="s">
        <v>1790</v>
      </c>
      <c r="BX261" s="1489" t="s">
        <v>1790</v>
      </c>
      <c r="BY261" s="1489" t="s">
        <v>1790</v>
      </c>
      <c r="BZ261" s="1489" t="s">
        <v>1790</v>
      </c>
      <c r="CA261" s="1489" t="s">
        <v>1790</v>
      </c>
      <c r="CB261" s="1489" t="s">
        <v>1790</v>
      </c>
      <c r="CC261" s="1489" t="s">
        <v>1790</v>
      </c>
      <c r="CD261" s="1489" t="s">
        <v>1790</v>
      </c>
      <c r="CE261" s="1489" t="s">
        <v>1790</v>
      </c>
      <c r="CF261" s="1489" t="s">
        <v>1790</v>
      </c>
      <c r="CG261" s="1489" t="s">
        <v>1790</v>
      </c>
      <c r="CH261" s="1489" t="s">
        <v>1790</v>
      </c>
      <c r="CI261" s="1489" t="s">
        <v>1790</v>
      </c>
      <c r="CJ261" s="1489" t="s">
        <v>1790</v>
      </c>
      <c r="CK261" s="1489" t="s">
        <v>1790</v>
      </c>
      <c r="CL261" s="1489" t="s">
        <v>1790</v>
      </c>
      <c r="CM261" s="1489" t="s">
        <v>1790</v>
      </c>
      <c r="CN261" s="1489" t="s">
        <v>1790</v>
      </c>
      <c r="CO261" s="1489" t="s">
        <v>1790</v>
      </c>
      <c r="CP261" s="1490" t="s">
        <v>1790</v>
      </c>
      <c r="CQ261" s="1488" t="s">
        <v>1790</v>
      </c>
      <c r="CR261" s="1488" t="s">
        <v>1790</v>
      </c>
      <c r="CS261" s="1488" t="s">
        <v>1790</v>
      </c>
      <c r="CT261" s="1488" t="s">
        <v>1790</v>
      </c>
      <c r="CU261" s="1488" t="s">
        <v>1790</v>
      </c>
      <c r="CV261" s="1488" t="s">
        <v>1790</v>
      </c>
      <c r="CW261" s="1488" t="s">
        <v>1790</v>
      </c>
      <c r="CX261" s="1488" t="s">
        <v>1790</v>
      </c>
      <c r="CY261" s="1488" t="s">
        <v>1790</v>
      </c>
      <c r="CZ261" s="1488" t="s">
        <v>1790</v>
      </c>
      <c r="DA261" s="1488" t="s">
        <v>1790</v>
      </c>
      <c r="DB261" s="1488" t="s">
        <v>1790</v>
      </c>
      <c r="DC261" s="1488" t="s">
        <v>1790</v>
      </c>
      <c r="DD261" s="1488" t="s">
        <v>1790</v>
      </c>
      <c r="DE261" s="1488" t="s">
        <v>1790</v>
      </c>
      <c r="DF261" s="1488" t="s">
        <v>1790</v>
      </c>
      <c r="DG261" s="1488" t="s">
        <v>1790</v>
      </c>
      <c r="DH261" s="1488" t="s">
        <v>1790</v>
      </c>
      <c r="DI261" s="1488" t="s">
        <v>1790</v>
      </c>
      <c r="DJ261" s="1488" t="s">
        <v>1790</v>
      </c>
      <c r="DK261" s="1488" t="s">
        <v>1790</v>
      </c>
      <c r="DL261" s="1488" t="s">
        <v>1790</v>
      </c>
      <c r="DM261" s="1488" t="s">
        <v>1790</v>
      </c>
      <c r="DN261" s="1488" t="s">
        <v>1790</v>
      </c>
      <c r="DO261" s="1488" t="s">
        <v>1790</v>
      </c>
      <c r="DP261" s="1488" t="s">
        <v>1790</v>
      </c>
      <c r="DQ261" s="1488" t="s">
        <v>1790</v>
      </c>
      <c r="DR261" s="1488" t="s">
        <v>1790</v>
      </c>
      <c r="DS261" s="1488" t="s">
        <v>1790</v>
      </c>
      <c r="DT261" s="1233" t="s">
        <v>1790</v>
      </c>
      <c r="DU261" s="1233" t="s">
        <v>1790</v>
      </c>
      <c r="DV261" s="1233" t="s">
        <v>1790</v>
      </c>
      <c r="DW261" s="1233" t="s">
        <v>1790</v>
      </c>
      <c r="DX261" s="1233" t="s">
        <v>1790</v>
      </c>
      <c r="DY261" s="1233" t="s">
        <v>1790</v>
      </c>
    </row>
    <row r="262" spans="2:129" x14ac:dyDescent="0.25">
      <c r="B262" s="1740"/>
      <c r="C262" s="1485" t="s">
        <v>2071</v>
      </c>
      <c r="D262" s="1425" t="s">
        <v>2072</v>
      </c>
      <c r="E262" s="1267" t="s">
        <v>826</v>
      </c>
      <c r="F262" s="1424" t="s">
        <v>1790</v>
      </c>
      <c r="G262" s="1424" t="s">
        <v>1790</v>
      </c>
      <c r="H262" s="1425" t="s">
        <v>84</v>
      </c>
      <c r="I262" s="1460" t="s">
        <v>1790</v>
      </c>
      <c r="J262" s="1461" t="s">
        <v>1790</v>
      </c>
      <c r="K262" s="1461" t="s">
        <v>1790</v>
      </c>
      <c r="L262" s="1461" t="s">
        <v>1790</v>
      </c>
      <c r="M262" s="1461" t="s">
        <v>1790</v>
      </c>
      <c r="N262" s="1489" t="s">
        <v>1790</v>
      </c>
      <c r="O262" s="1489">
        <v>3.5000000000000003E-2</v>
      </c>
      <c r="P262" s="1489">
        <v>3.5000000000000003E-2</v>
      </c>
      <c r="Q262" s="1489">
        <v>3.5000000000000003E-2</v>
      </c>
      <c r="R262" s="1489">
        <v>3.5000000000000003E-2</v>
      </c>
      <c r="S262" s="1489">
        <v>3.5000000000000003E-2</v>
      </c>
      <c r="T262" s="1489">
        <v>3.5000000000000003E-2</v>
      </c>
      <c r="U262" s="1489">
        <v>3.5000000000000003E-2</v>
      </c>
      <c r="V262" s="1489">
        <v>3.5000000000000003E-2</v>
      </c>
      <c r="W262" s="1489">
        <v>3.5000000000000003E-2</v>
      </c>
      <c r="X262" s="1489">
        <v>3.5000000000000003E-2</v>
      </c>
      <c r="Y262" s="1489">
        <v>3.5000000000000003E-2</v>
      </c>
      <c r="Z262" s="1489">
        <v>3.5000000000000003E-2</v>
      </c>
      <c r="AA262" s="1489">
        <v>3.5000000000000003E-2</v>
      </c>
      <c r="AB262" s="1489">
        <v>3.5000000000000003E-2</v>
      </c>
      <c r="AC262" s="1489">
        <v>3.5000000000000003E-2</v>
      </c>
      <c r="AD262" s="1489">
        <v>3.5000000000000003E-2</v>
      </c>
      <c r="AE262" s="1489">
        <v>3.5000000000000003E-2</v>
      </c>
      <c r="AF262" s="1489">
        <v>3.5000000000000003E-2</v>
      </c>
      <c r="AG262" s="1489">
        <v>3.5000000000000003E-2</v>
      </c>
      <c r="AH262" s="1489">
        <v>3.5000000000000003E-2</v>
      </c>
      <c r="AI262" s="1489">
        <v>3.5000000000000003E-2</v>
      </c>
      <c r="AJ262" s="1489">
        <v>3.5000000000000003E-2</v>
      </c>
      <c r="AK262" s="1489">
        <v>3.5000000000000003E-2</v>
      </c>
      <c r="AL262" s="1489">
        <v>3.5000000000000003E-2</v>
      </c>
      <c r="AM262" s="1489">
        <v>3.5000000000000003E-2</v>
      </c>
      <c r="AN262" s="1489">
        <v>3.5000000000000003E-2</v>
      </c>
      <c r="AO262" s="1489">
        <v>3.5000000000000003E-2</v>
      </c>
      <c r="AP262" s="1489">
        <v>3.5000000000000003E-2</v>
      </c>
      <c r="AQ262" s="1489">
        <v>3.5000000000000003E-2</v>
      </c>
      <c r="AR262" s="1489">
        <v>3.5000000000000003E-2</v>
      </c>
      <c r="AS262" s="1489">
        <v>0.03</v>
      </c>
      <c r="AT262" s="1489">
        <v>0.03</v>
      </c>
      <c r="AU262" s="1489">
        <v>0.03</v>
      </c>
      <c r="AV262" s="1489">
        <v>0.03</v>
      </c>
      <c r="AW262" s="1489">
        <v>0.03</v>
      </c>
      <c r="AX262" s="1489">
        <v>0.03</v>
      </c>
      <c r="AY262" s="1489">
        <v>0.03</v>
      </c>
      <c r="AZ262" s="1489">
        <v>0.03</v>
      </c>
      <c r="BA262" s="1489">
        <v>0.03</v>
      </c>
      <c r="BB262" s="1489">
        <v>0.03</v>
      </c>
      <c r="BC262" s="1489">
        <v>0.03</v>
      </c>
      <c r="BD262" s="1489">
        <v>0.03</v>
      </c>
      <c r="BE262" s="1489">
        <v>0.03</v>
      </c>
      <c r="BF262" s="1489">
        <v>0.03</v>
      </c>
      <c r="BG262" s="1489">
        <v>0.03</v>
      </c>
      <c r="BH262" s="1489">
        <v>0.03</v>
      </c>
      <c r="BI262" s="1489">
        <v>0.03</v>
      </c>
      <c r="BJ262" s="1489">
        <v>0.03</v>
      </c>
      <c r="BK262" s="1489">
        <v>0.03</v>
      </c>
      <c r="BL262" s="1489">
        <v>0.03</v>
      </c>
      <c r="BM262" s="1489">
        <v>0.03</v>
      </c>
      <c r="BN262" s="1489">
        <v>0.03</v>
      </c>
      <c r="BO262" s="1489">
        <v>0.03</v>
      </c>
      <c r="BP262" s="1489">
        <v>0.03</v>
      </c>
      <c r="BQ262" s="1489">
        <v>0.03</v>
      </c>
      <c r="BR262" s="1489">
        <v>0.03</v>
      </c>
      <c r="BS262" s="1489">
        <v>0.03</v>
      </c>
      <c r="BT262" s="1489">
        <v>0.03</v>
      </c>
      <c r="BU262" s="1489">
        <v>0.03</v>
      </c>
      <c r="BV262" s="1489">
        <v>0.03</v>
      </c>
      <c r="BW262" s="1489">
        <v>0.03</v>
      </c>
      <c r="BX262" s="1489">
        <v>0.03</v>
      </c>
      <c r="BY262" s="1489">
        <v>0.03</v>
      </c>
      <c r="BZ262" s="1489">
        <v>0.03</v>
      </c>
      <c r="CA262" s="1489">
        <v>0.03</v>
      </c>
      <c r="CB262" s="1489">
        <v>0.03</v>
      </c>
      <c r="CC262" s="1489">
        <v>0.03</v>
      </c>
      <c r="CD262" s="1489">
        <v>0.03</v>
      </c>
      <c r="CE262" s="1489">
        <v>0.03</v>
      </c>
      <c r="CF262" s="1489">
        <v>0.03</v>
      </c>
      <c r="CG262" s="1489">
        <v>0.03</v>
      </c>
      <c r="CH262" s="1489">
        <v>0.03</v>
      </c>
      <c r="CI262" s="1489">
        <v>0.03</v>
      </c>
      <c r="CJ262" s="1489">
        <v>0.03</v>
      </c>
      <c r="CK262" s="1489">
        <v>0.03</v>
      </c>
      <c r="CL262" s="1489">
        <v>2.5000000000000001E-2</v>
      </c>
      <c r="CM262" s="1489">
        <v>2.5000000000000001E-2</v>
      </c>
      <c r="CN262" s="1489">
        <v>2.5000000000000001E-2</v>
      </c>
      <c r="CO262" s="1489">
        <v>2.5000000000000001E-2</v>
      </c>
      <c r="CP262" s="1490">
        <v>2.5000000000000001E-2</v>
      </c>
      <c r="CQ262" s="1488" t="s">
        <v>1790</v>
      </c>
      <c r="CR262" s="1488" t="s">
        <v>1790</v>
      </c>
      <c r="CS262" s="1488" t="s">
        <v>1790</v>
      </c>
      <c r="CT262" s="1488" t="s">
        <v>1790</v>
      </c>
      <c r="CU262" s="1488" t="s">
        <v>1790</v>
      </c>
      <c r="CV262" s="1488" t="s">
        <v>1790</v>
      </c>
      <c r="CW262" s="1488" t="s">
        <v>1790</v>
      </c>
      <c r="CX262" s="1488" t="s">
        <v>1790</v>
      </c>
      <c r="CY262" s="1488" t="s">
        <v>1790</v>
      </c>
      <c r="CZ262" s="1488" t="s">
        <v>1790</v>
      </c>
      <c r="DA262" s="1488" t="s">
        <v>1790</v>
      </c>
      <c r="DB262" s="1488" t="s">
        <v>1790</v>
      </c>
      <c r="DC262" s="1488" t="s">
        <v>1790</v>
      </c>
      <c r="DD262" s="1488" t="s">
        <v>1790</v>
      </c>
      <c r="DE262" s="1488" t="s">
        <v>1790</v>
      </c>
      <c r="DF262" s="1488" t="s">
        <v>1790</v>
      </c>
      <c r="DG262" s="1488" t="s">
        <v>1790</v>
      </c>
      <c r="DH262" s="1488" t="s">
        <v>1790</v>
      </c>
      <c r="DI262" s="1488" t="s">
        <v>1790</v>
      </c>
      <c r="DJ262" s="1488" t="s">
        <v>1790</v>
      </c>
      <c r="DK262" s="1488" t="s">
        <v>1790</v>
      </c>
      <c r="DL262" s="1488" t="s">
        <v>1790</v>
      </c>
      <c r="DM262" s="1488" t="s">
        <v>1790</v>
      </c>
      <c r="DN262" s="1488" t="s">
        <v>1790</v>
      </c>
      <c r="DO262" s="1488" t="s">
        <v>1790</v>
      </c>
      <c r="DP262" s="1488" t="s">
        <v>1790</v>
      </c>
      <c r="DQ262" s="1488" t="s">
        <v>1790</v>
      </c>
      <c r="DR262" s="1488" t="s">
        <v>1790</v>
      </c>
      <c r="DS262" s="1488" t="s">
        <v>1790</v>
      </c>
      <c r="DT262" s="1233" t="s">
        <v>1790</v>
      </c>
      <c r="DU262" s="1233" t="s">
        <v>1790</v>
      </c>
      <c r="DV262" s="1233" t="s">
        <v>1790</v>
      </c>
      <c r="DW262" s="1233" t="s">
        <v>1790</v>
      </c>
      <c r="DX262" s="1233" t="s">
        <v>1790</v>
      </c>
      <c r="DY262" s="1233" t="s">
        <v>1790</v>
      </c>
    </row>
    <row r="263" spans="2:129" x14ac:dyDescent="0.25">
      <c r="B263" s="1740"/>
      <c r="C263" s="1485" t="s">
        <v>2071</v>
      </c>
      <c r="D263" s="1425" t="s">
        <v>2072</v>
      </c>
      <c r="E263" s="1267" t="s">
        <v>809</v>
      </c>
      <c r="F263" s="1424" t="s">
        <v>1790</v>
      </c>
      <c r="G263" s="1424" t="s">
        <v>1790</v>
      </c>
      <c r="H263" s="1425" t="s">
        <v>84</v>
      </c>
      <c r="I263" s="1460" t="s">
        <v>1790</v>
      </c>
      <c r="J263" s="1461" t="s">
        <v>1790</v>
      </c>
      <c r="K263" s="1461" t="s">
        <v>1790</v>
      </c>
      <c r="L263" s="1461" t="s">
        <v>1790</v>
      </c>
      <c r="M263" s="1461" t="s">
        <v>1790</v>
      </c>
      <c r="N263" s="1489" t="s">
        <v>1790</v>
      </c>
      <c r="O263" s="1489">
        <v>0.96618357487922713</v>
      </c>
      <c r="P263" s="1489">
        <v>0.93351070036640305</v>
      </c>
      <c r="Q263" s="1489">
        <v>0.90194270566802237</v>
      </c>
      <c r="R263" s="1489">
        <v>0.87144222769857238</v>
      </c>
      <c r="S263" s="1489">
        <v>0.84197316685852408</v>
      </c>
      <c r="T263" s="1489">
        <v>0.81350064430775282</v>
      </c>
      <c r="U263" s="1489">
        <v>0.78599096068381924</v>
      </c>
      <c r="V263" s="1489">
        <v>0.75941155621625056</v>
      </c>
      <c r="W263" s="1489">
        <v>0.73373097218961414</v>
      </c>
      <c r="X263" s="1489">
        <v>0.70891881370977217</v>
      </c>
      <c r="Y263" s="1489">
        <v>0.68494571372924851</v>
      </c>
      <c r="Z263" s="1489">
        <v>0.66178329828912907</v>
      </c>
      <c r="AA263" s="1489">
        <v>0.63940415293635666</v>
      </c>
      <c r="AB263" s="1489">
        <v>0.61778179027667313</v>
      </c>
      <c r="AC263" s="1489">
        <v>0.59689061862480497</v>
      </c>
      <c r="AD263" s="1489">
        <v>0.57670591171478747</v>
      </c>
      <c r="AE263" s="1489">
        <v>0.55720377943457733</v>
      </c>
      <c r="AF263" s="1489">
        <v>0.53836113955031628</v>
      </c>
      <c r="AG263" s="1489">
        <v>0.520155690386779</v>
      </c>
      <c r="AH263" s="1489">
        <v>0.50256588443167061</v>
      </c>
      <c r="AI263" s="1489">
        <v>0.48557090283253201</v>
      </c>
      <c r="AJ263" s="1489">
        <v>0.46915063075606961</v>
      </c>
      <c r="AK263" s="1489">
        <v>0.45328563358074364</v>
      </c>
      <c r="AL263" s="1489">
        <v>0.43795713389443836</v>
      </c>
      <c r="AM263" s="1489">
        <v>0.42314698926998878</v>
      </c>
      <c r="AN263" s="1489">
        <v>0.40883767079225974</v>
      </c>
      <c r="AO263" s="1489">
        <v>0.39501224231136212</v>
      </c>
      <c r="AP263" s="1489">
        <v>0.38165434039745133</v>
      </c>
      <c r="AQ263" s="1489">
        <v>0.36874815497338298</v>
      </c>
      <c r="AR263" s="1489">
        <v>0.35627841060230242</v>
      </c>
      <c r="AS263" s="1489">
        <v>0.3459013695167984</v>
      </c>
      <c r="AT263" s="1489">
        <v>0.33582657234640623</v>
      </c>
      <c r="AU263" s="1489">
        <v>0.32604521587029728</v>
      </c>
      <c r="AV263" s="1489">
        <v>0.31654875327213333</v>
      </c>
      <c r="AW263" s="1489">
        <v>0.30732888667197411</v>
      </c>
      <c r="AX263" s="1489">
        <v>0.29837755987570302</v>
      </c>
      <c r="AY263" s="1489">
        <v>0.28968695133563405</v>
      </c>
      <c r="AZ263" s="1489">
        <v>0.28124946731614947</v>
      </c>
      <c r="BA263" s="1489">
        <v>0.27305773525839755</v>
      </c>
      <c r="BB263" s="1489">
        <v>0.26510459733825009</v>
      </c>
      <c r="BC263" s="1489">
        <v>0.25738310421189325</v>
      </c>
      <c r="BD263" s="1489">
        <v>0.24988650894358566</v>
      </c>
      <c r="BE263" s="1489">
        <v>0.24260826111027742</v>
      </c>
      <c r="BF263" s="1489">
        <v>0.23554200107793916</v>
      </c>
      <c r="BG263" s="1489">
        <v>0.22868155444460117</v>
      </c>
      <c r="BH263" s="1489">
        <v>0.22202092664524387</v>
      </c>
      <c r="BI263" s="1489">
        <v>0.215554297713829</v>
      </c>
      <c r="BJ263" s="1489">
        <v>0.20927601719789227</v>
      </c>
      <c r="BK263" s="1489">
        <v>0.20318059922125464</v>
      </c>
      <c r="BL263" s="1489">
        <v>0.19726271769053846</v>
      </c>
      <c r="BM263" s="1489">
        <v>0.19151720164129948</v>
      </c>
      <c r="BN263" s="1489">
        <v>0.18593903071970824</v>
      </c>
      <c r="BO263" s="1489">
        <v>0.18052333079583327</v>
      </c>
      <c r="BP263" s="1489">
        <v>0.17526536970469248</v>
      </c>
      <c r="BQ263" s="1489">
        <v>0.17016055311135189</v>
      </c>
      <c r="BR263" s="1489">
        <v>0.16520442049645817</v>
      </c>
      <c r="BS263" s="1489">
        <v>0.16039264125869726</v>
      </c>
      <c r="BT263" s="1489">
        <v>0.15572101093077401</v>
      </c>
      <c r="BU263" s="1489">
        <v>0.15118544750560586</v>
      </c>
      <c r="BV263" s="1489">
        <v>0.14678198786952024</v>
      </c>
      <c r="BW263" s="1489">
        <v>0.14250678433934003</v>
      </c>
      <c r="BX263" s="1489">
        <v>0.13835610130033013</v>
      </c>
      <c r="BY263" s="1489">
        <v>0.13432631194206807</v>
      </c>
      <c r="BZ263" s="1489">
        <v>0.13041389508938647</v>
      </c>
      <c r="CA263" s="1489">
        <v>0.12661543212561796</v>
      </c>
      <c r="CB263" s="1489">
        <v>0.12292760400545433</v>
      </c>
      <c r="CC263" s="1489">
        <v>0.11934718835481004</v>
      </c>
      <c r="CD263" s="1489">
        <v>0.11587105665515537</v>
      </c>
      <c r="CE263" s="1489">
        <v>0.11249617150985959</v>
      </c>
      <c r="CF263" s="1489">
        <v>0.10921958399015494</v>
      </c>
      <c r="CG263" s="1489">
        <v>0.10603843105840287</v>
      </c>
      <c r="CH263" s="1489">
        <v>0.10294993306641054</v>
      </c>
      <c r="CI263" s="1489">
        <v>9.9951391326612168E-2</v>
      </c>
      <c r="CJ263" s="1489">
        <v>9.7040185753992411E-2</v>
      </c>
      <c r="CK263" s="1489">
        <v>9.4213772576691654E-2</v>
      </c>
      <c r="CL263" s="1489">
        <v>9.1915875684577236E-2</v>
      </c>
      <c r="CM263" s="1489">
        <v>8.9674025058124135E-2</v>
      </c>
      <c r="CN263" s="1489">
        <v>8.7486853715243049E-2</v>
      </c>
      <c r="CO263" s="1489">
        <v>8.5353028014871282E-2</v>
      </c>
      <c r="CP263" s="1490">
        <v>8.3271246843776875E-2</v>
      </c>
      <c r="CQ263" s="1488" t="s">
        <v>1790</v>
      </c>
      <c r="CR263" s="1488" t="s">
        <v>1790</v>
      </c>
      <c r="CS263" s="1488" t="s">
        <v>1790</v>
      </c>
      <c r="CT263" s="1488" t="s">
        <v>1790</v>
      </c>
      <c r="CU263" s="1488" t="s">
        <v>1790</v>
      </c>
      <c r="CV263" s="1488" t="s">
        <v>1790</v>
      </c>
      <c r="CW263" s="1488" t="s">
        <v>1790</v>
      </c>
      <c r="CX263" s="1488" t="s">
        <v>1790</v>
      </c>
      <c r="CY263" s="1488" t="s">
        <v>1790</v>
      </c>
      <c r="CZ263" s="1488" t="s">
        <v>1790</v>
      </c>
      <c r="DA263" s="1488" t="s">
        <v>1790</v>
      </c>
      <c r="DB263" s="1488" t="s">
        <v>1790</v>
      </c>
      <c r="DC263" s="1488" t="s">
        <v>1790</v>
      </c>
      <c r="DD263" s="1488" t="s">
        <v>1790</v>
      </c>
      <c r="DE263" s="1488" t="s">
        <v>1790</v>
      </c>
      <c r="DF263" s="1488" t="s">
        <v>1790</v>
      </c>
      <c r="DG263" s="1488" t="s">
        <v>1790</v>
      </c>
      <c r="DH263" s="1488" t="s">
        <v>1790</v>
      </c>
      <c r="DI263" s="1488" t="s">
        <v>1790</v>
      </c>
      <c r="DJ263" s="1488" t="s">
        <v>1790</v>
      </c>
      <c r="DK263" s="1488" t="s">
        <v>1790</v>
      </c>
      <c r="DL263" s="1488" t="s">
        <v>1790</v>
      </c>
      <c r="DM263" s="1488" t="s">
        <v>1790</v>
      </c>
      <c r="DN263" s="1488" t="s">
        <v>1790</v>
      </c>
      <c r="DO263" s="1488" t="s">
        <v>1790</v>
      </c>
      <c r="DP263" s="1488" t="s">
        <v>1790</v>
      </c>
      <c r="DQ263" s="1488" t="s">
        <v>1790</v>
      </c>
      <c r="DR263" s="1488" t="s">
        <v>1790</v>
      </c>
      <c r="DS263" s="1488" t="s">
        <v>1790</v>
      </c>
      <c r="DT263" s="1233" t="s">
        <v>1790</v>
      </c>
      <c r="DU263" s="1233" t="s">
        <v>1790</v>
      </c>
      <c r="DV263" s="1233" t="s">
        <v>1790</v>
      </c>
      <c r="DW263" s="1233" t="s">
        <v>1790</v>
      </c>
      <c r="DX263" s="1233" t="s">
        <v>1790</v>
      </c>
      <c r="DY263" s="1233" t="s">
        <v>1790</v>
      </c>
    </row>
    <row r="264" spans="2:129" x14ac:dyDescent="0.25">
      <c r="B264" s="1740"/>
      <c r="C264" s="1485" t="s">
        <v>2071</v>
      </c>
      <c r="D264" s="1425" t="s">
        <v>2072</v>
      </c>
      <c r="E264" s="1267" t="s">
        <v>810</v>
      </c>
      <c r="F264" s="1424" t="s">
        <v>811</v>
      </c>
      <c r="G264" s="1424" t="s">
        <v>1790</v>
      </c>
      <c r="H264" s="1425" t="s">
        <v>812</v>
      </c>
      <c r="I264" s="1460" t="s">
        <v>1790</v>
      </c>
      <c r="J264" s="1461" t="s">
        <v>1790</v>
      </c>
      <c r="K264" s="1461" t="s">
        <v>1790</v>
      </c>
      <c r="L264" s="1461" t="s">
        <v>1790</v>
      </c>
      <c r="M264" s="1461" t="s">
        <v>1790</v>
      </c>
      <c r="N264" s="1489" t="s">
        <v>1790</v>
      </c>
      <c r="O264" s="1489" t="s">
        <v>1790</v>
      </c>
      <c r="P264" s="1489" t="s">
        <v>1790</v>
      </c>
      <c r="Q264" s="1489" t="s">
        <v>1790</v>
      </c>
      <c r="R264" s="1489" t="s">
        <v>1790</v>
      </c>
      <c r="S264" s="1489" t="s">
        <v>1790</v>
      </c>
      <c r="T264" s="1489" t="s">
        <v>1790</v>
      </c>
      <c r="U264" s="1489" t="s">
        <v>1790</v>
      </c>
      <c r="V264" s="1489" t="s">
        <v>1790</v>
      </c>
      <c r="W264" s="1489" t="s">
        <v>1790</v>
      </c>
      <c r="X264" s="1489" t="s">
        <v>1790</v>
      </c>
      <c r="Y264" s="1489" t="s">
        <v>1790</v>
      </c>
      <c r="Z264" s="1489" t="s">
        <v>1790</v>
      </c>
      <c r="AA264" s="1489" t="s">
        <v>1790</v>
      </c>
      <c r="AB264" s="1489" t="s">
        <v>1790</v>
      </c>
      <c r="AC264" s="1489" t="s">
        <v>1790</v>
      </c>
      <c r="AD264" s="1489" t="s">
        <v>1790</v>
      </c>
      <c r="AE264" s="1489" t="s">
        <v>1790</v>
      </c>
      <c r="AF264" s="1489" t="s">
        <v>1790</v>
      </c>
      <c r="AG264" s="1489" t="s">
        <v>1790</v>
      </c>
      <c r="AH264" s="1489" t="s">
        <v>1790</v>
      </c>
      <c r="AI264" s="1489" t="s">
        <v>1790</v>
      </c>
      <c r="AJ264" s="1489" t="s">
        <v>1790</v>
      </c>
      <c r="AK264" s="1489" t="s">
        <v>1790</v>
      </c>
      <c r="AL264" s="1489" t="s">
        <v>1790</v>
      </c>
      <c r="AM264" s="1489" t="s">
        <v>1790</v>
      </c>
      <c r="AN264" s="1489" t="s">
        <v>1790</v>
      </c>
      <c r="AO264" s="1489" t="s">
        <v>1790</v>
      </c>
      <c r="AP264" s="1489" t="s">
        <v>1790</v>
      </c>
      <c r="AQ264" s="1489" t="s">
        <v>1790</v>
      </c>
      <c r="AR264" s="1489" t="s">
        <v>1790</v>
      </c>
      <c r="AS264" s="1489" t="s">
        <v>1790</v>
      </c>
      <c r="AT264" s="1489" t="s">
        <v>1790</v>
      </c>
      <c r="AU264" s="1489" t="s">
        <v>1790</v>
      </c>
      <c r="AV264" s="1489" t="s">
        <v>1790</v>
      </c>
      <c r="AW264" s="1489" t="s">
        <v>1790</v>
      </c>
      <c r="AX264" s="1489" t="s">
        <v>1790</v>
      </c>
      <c r="AY264" s="1489" t="s">
        <v>1790</v>
      </c>
      <c r="AZ264" s="1489" t="s">
        <v>1790</v>
      </c>
      <c r="BA264" s="1489" t="s">
        <v>1790</v>
      </c>
      <c r="BB264" s="1489" t="s">
        <v>1790</v>
      </c>
      <c r="BC264" s="1489" t="s">
        <v>1790</v>
      </c>
      <c r="BD264" s="1489" t="s">
        <v>1790</v>
      </c>
      <c r="BE264" s="1489" t="s">
        <v>1790</v>
      </c>
      <c r="BF264" s="1489" t="s">
        <v>1790</v>
      </c>
      <c r="BG264" s="1489" t="s">
        <v>1790</v>
      </c>
      <c r="BH264" s="1489" t="s">
        <v>1790</v>
      </c>
      <c r="BI264" s="1489" t="s">
        <v>1790</v>
      </c>
      <c r="BJ264" s="1489" t="s">
        <v>1790</v>
      </c>
      <c r="BK264" s="1489" t="s">
        <v>1790</v>
      </c>
      <c r="BL264" s="1489" t="s">
        <v>1790</v>
      </c>
      <c r="BM264" s="1489" t="s">
        <v>1790</v>
      </c>
      <c r="BN264" s="1489" t="s">
        <v>1790</v>
      </c>
      <c r="BO264" s="1489" t="s">
        <v>1790</v>
      </c>
      <c r="BP264" s="1489" t="s">
        <v>1790</v>
      </c>
      <c r="BQ264" s="1489" t="s">
        <v>1790</v>
      </c>
      <c r="BR264" s="1489" t="s">
        <v>1790</v>
      </c>
      <c r="BS264" s="1489" t="s">
        <v>1790</v>
      </c>
      <c r="BT264" s="1489" t="s">
        <v>1790</v>
      </c>
      <c r="BU264" s="1489" t="s">
        <v>1790</v>
      </c>
      <c r="BV264" s="1489" t="s">
        <v>1790</v>
      </c>
      <c r="BW264" s="1489" t="s">
        <v>1790</v>
      </c>
      <c r="BX264" s="1489" t="s">
        <v>1790</v>
      </c>
      <c r="BY264" s="1489" t="s">
        <v>1790</v>
      </c>
      <c r="BZ264" s="1489" t="s">
        <v>1790</v>
      </c>
      <c r="CA264" s="1489" t="s">
        <v>1790</v>
      </c>
      <c r="CB264" s="1489" t="s">
        <v>1790</v>
      </c>
      <c r="CC264" s="1489" t="s">
        <v>1790</v>
      </c>
      <c r="CD264" s="1489" t="s">
        <v>1790</v>
      </c>
      <c r="CE264" s="1489" t="s">
        <v>1790</v>
      </c>
      <c r="CF264" s="1489" t="s">
        <v>1790</v>
      </c>
      <c r="CG264" s="1489" t="s">
        <v>1790</v>
      </c>
      <c r="CH264" s="1489" t="s">
        <v>1790</v>
      </c>
      <c r="CI264" s="1489" t="s">
        <v>1790</v>
      </c>
      <c r="CJ264" s="1489" t="s">
        <v>1790</v>
      </c>
      <c r="CK264" s="1489" t="s">
        <v>1790</v>
      </c>
      <c r="CL264" s="1489" t="s">
        <v>1790</v>
      </c>
      <c r="CM264" s="1489" t="s">
        <v>1790</v>
      </c>
      <c r="CN264" s="1489" t="s">
        <v>1790</v>
      </c>
      <c r="CO264" s="1489" t="s">
        <v>1790</v>
      </c>
      <c r="CP264" s="1490" t="s">
        <v>1790</v>
      </c>
      <c r="CQ264" s="1488" t="s">
        <v>1790</v>
      </c>
      <c r="CR264" s="1488" t="s">
        <v>1790</v>
      </c>
      <c r="CS264" s="1488" t="s">
        <v>1790</v>
      </c>
      <c r="CT264" s="1488" t="s">
        <v>1790</v>
      </c>
      <c r="CU264" s="1488" t="s">
        <v>1790</v>
      </c>
      <c r="CV264" s="1488" t="s">
        <v>1790</v>
      </c>
      <c r="CW264" s="1488" t="s">
        <v>1790</v>
      </c>
      <c r="CX264" s="1488" t="s">
        <v>1790</v>
      </c>
      <c r="CY264" s="1488" t="s">
        <v>1790</v>
      </c>
      <c r="CZ264" s="1488" t="s">
        <v>1790</v>
      </c>
      <c r="DA264" s="1488" t="s">
        <v>1790</v>
      </c>
      <c r="DB264" s="1488" t="s">
        <v>1790</v>
      </c>
      <c r="DC264" s="1488" t="s">
        <v>1790</v>
      </c>
      <c r="DD264" s="1488" t="s">
        <v>1790</v>
      </c>
      <c r="DE264" s="1488" t="s">
        <v>1790</v>
      </c>
      <c r="DF264" s="1488" t="s">
        <v>1790</v>
      </c>
      <c r="DG264" s="1488" t="s">
        <v>1790</v>
      </c>
      <c r="DH264" s="1488" t="s">
        <v>1790</v>
      </c>
      <c r="DI264" s="1488" t="s">
        <v>1790</v>
      </c>
      <c r="DJ264" s="1488" t="s">
        <v>1790</v>
      </c>
      <c r="DK264" s="1488" t="s">
        <v>1790</v>
      </c>
      <c r="DL264" s="1488" t="s">
        <v>1790</v>
      </c>
      <c r="DM264" s="1488" t="s">
        <v>1790</v>
      </c>
      <c r="DN264" s="1488" t="s">
        <v>1790</v>
      </c>
      <c r="DO264" s="1488" t="s">
        <v>1790</v>
      </c>
      <c r="DP264" s="1488" t="s">
        <v>1790</v>
      </c>
      <c r="DQ264" s="1488" t="s">
        <v>1790</v>
      </c>
      <c r="DR264" s="1488" t="s">
        <v>1790</v>
      </c>
      <c r="DS264" s="1488" t="s">
        <v>1790</v>
      </c>
      <c r="DT264" s="1233" t="s">
        <v>1790</v>
      </c>
      <c r="DU264" s="1233" t="s">
        <v>1790</v>
      </c>
      <c r="DV264" s="1233" t="s">
        <v>1790</v>
      </c>
      <c r="DW264" s="1233" t="s">
        <v>1790</v>
      </c>
      <c r="DX264" s="1233" t="s">
        <v>1790</v>
      </c>
      <c r="DY264" s="1233" t="s">
        <v>1790</v>
      </c>
    </row>
    <row r="265" spans="2:129" x14ac:dyDescent="0.25">
      <c r="B265" s="1740"/>
      <c r="C265" s="1485" t="s">
        <v>2071</v>
      </c>
      <c r="D265" s="1425" t="s">
        <v>2072</v>
      </c>
      <c r="E265" s="1267" t="s">
        <v>810</v>
      </c>
      <c r="F265" s="1424" t="s">
        <v>813</v>
      </c>
      <c r="G265" s="1424" t="s">
        <v>1790</v>
      </c>
      <c r="H265" s="1425" t="s">
        <v>812</v>
      </c>
      <c r="I265" s="1460" t="s">
        <v>1790</v>
      </c>
      <c r="J265" s="1461" t="s">
        <v>1790</v>
      </c>
      <c r="K265" s="1461" t="s">
        <v>1790</v>
      </c>
      <c r="L265" s="1461" t="s">
        <v>1790</v>
      </c>
      <c r="M265" s="1461" t="s">
        <v>1790</v>
      </c>
      <c r="N265" s="1489" t="s">
        <v>1790</v>
      </c>
      <c r="O265" s="1489" t="s">
        <v>1790</v>
      </c>
      <c r="P265" s="1489" t="s">
        <v>1790</v>
      </c>
      <c r="Q265" s="1489" t="s">
        <v>1790</v>
      </c>
      <c r="R265" s="1489" t="s">
        <v>1790</v>
      </c>
      <c r="S265" s="1489" t="s">
        <v>1790</v>
      </c>
      <c r="T265" s="1489" t="s">
        <v>1790</v>
      </c>
      <c r="U265" s="1489" t="s">
        <v>1790</v>
      </c>
      <c r="V265" s="1489" t="s">
        <v>1790</v>
      </c>
      <c r="W265" s="1489" t="s">
        <v>1790</v>
      </c>
      <c r="X265" s="1489" t="s">
        <v>1790</v>
      </c>
      <c r="Y265" s="1489" t="s">
        <v>1790</v>
      </c>
      <c r="Z265" s="1489" t="s">
        <v>1790</v>
      </c>
      <c r="AA265" s="1489" t="s">
        <v>1790</v>
      </c>
      <c r="AB265" s="1489" t="s">
        <v>1790</v>
      </c>
      <c r="AC265" s="1489" t="s">
        <v>1790</v>
      </c>
      <c r="AD265" s="1489" t="s">
        <v>1790</v>
      </c>
      <c r="AE265" s="1489" t="s">
        <v>1790</v>
      </c>
      <c r="AF265" s="1489" t="s">
        <v>1790</v>
      </c>
      <c r="AG265" s="1489" t="s">
        <v>1790</v>
      </c>
      <c r="AH265" s="1489" t="s">
        <v>1790</v>
      </c>
      <c r="AI265" s="1489" t="s">
        <v>1790</v>
      </c>
      <c r="AJ265" s="1489" t="s">
        <v>1790</v>
      </c>
      <c r="AK265" s="1489" t="s">
        <v>1790</v>
      </c>
      <c r="AL265" s="1489" t="s">
        <v>1790</v>
      </c>
      <c r="AM265" s="1489" t="s">
        <v>1790</v>
      </c>
      <c r="AN265" s="1489" t="s">
        <v>1790</v>
      </c>
      <c r="AO265" s="1489" t="s">
        <v>1790</v>
      </c>
      <c r="AP265" s="1489" t="s">
        <v>1790</v>
      </c>
      <c r="AQ265" s="1489" t="s">
        <v>1790</v>
      </c>
      <c r="AR265" s="1489" t="s">
        <v>1790</v>
      </c>
      <c r="AS265" s="1489" t="s">
        <v>1790</v>
      </c>
      <c r="AT265" s="1489" t="s">
        <v>1790</v>
      </c>
      <c r="AU265" s="1489" t="s">
        <v>1790</v>
      </c>
      <c r="AV265" s="1489" t="s">
        <v>1790</v>
      </c>
      <c r="AW265" s="1489" t="s">
        <v>1790</v>
      </c>
      <c r="AX265" s="1489" t="s">
        <v>1790</v>
      </c>
      <c r="AY265" s="1489" t="s">
        <v>1790</v>
      </c>
      <c r="AZ265" s="1489" t="s">
        <v>1790</v>
      </c>
      <c r="BA265" s="1489" t="s">
        <v>1790</v>
      </c>
      <c r="BB265" s="1489" t="s">
        <v>1790</v>
      </c>
      <c r="BC265" s="1489" t="s">
        <v>1790</v>
      </c>
      <c r="BD265" s="1489" t="s">
        <v>1790</v>
      </c>
      <c r="BE265" s="1489" t="s">
        <v>1790</v>
      </c>
      <c r="BF265" s="1489" t="s">
        <v>1790</v>
      </c>
      <c r="BG265" s="1489" t="s">
        <v>1790</v>
      </c>
      <c r="BH265" s="1489" t="s">
        <v>1790</v>
      </c>
      <c r="BI265" s="1489" t="s">
        <v>1790</v>
      </c>
      <c r="BJ265" s="1489" t="s">
        <v>1790</v>
      </c>
      <c r="BK265" s="1489" t="s">
        <v>1790</v>
      </c>
      <c r="BL265" s="1489" t="s">
        <v>1790</v>
      </c>
      <c r="BM265" s="1489" t="s">
        <v>1790</v>
      </c>
      <c r="BN265" s="1489" t="s">
        <v>1790</v>
      </c>
      <c r="BO265" s="1489" t="s">
        <v>1790</v>
      </c>
      <c r="BP265" s="1489" t="s">
        <v>1790</v>
      </c>
      <c r="BQ265" s="1489" t="s">
        <v>1790</v>
      </c>
      <c r="BR265" s="1489" t="s">
        <v>1790</v>
      </c>
      <c r="BS265" s="1489" t="s">
        <v>1790</v>
      </c>
      <c r="BT265" s="1489" t="s">
        <v>1790</v>
      </c>
      <c r="BU265" s="1489" t="s">
        <v>1790</v>
      </c>
      <c r="BV265" s="1489" t="s">
        <v>1790</v>
      </c>
      <c r="BW265" s="1489" t="s">
        <v>1790</v>
      </c>
      <c r="BX265" s="1489" t="s">
        <v>1790</v>
      </c>
      <c r="BY265" s="1489" t="s">
        <v>1790</v>
      </c>
      <c r="BZ265" s="1489" t="s">
        <v>1790</v>
      </c>
      <c r="CA265" s="1489" t="s">
        <v>1790</v>
      </c>
      <c r="CB265" s="1489" t="s">
        <v>1790</v>
      </c>
      <c r="CC265" s="1489" t="s">
        <v>1790</v>
      </c>
      <c r="CD265" s="1489" t="s">
        <v>1790</v>
      </c>
      <c r="CE265" s="1489" t="s">
        <v>1790</v>
      </c>
      <c r="CF265" s="1489" t="s">
        <v>1790</v>
      </c>
      <c r="CG265" s="1489" t="s">
        <v>1790</v>
      </c>
      <c r="CH265" s="1489" t="s">
        <v>1790</v>
      </c>
      <c r="CI265" s="1489" t="s">
        <v>1790</v>
      </c>
      <c r="CJ265" s="1489" t="s">
        <v>1790</v>
      </c>
      <c r="CK265" s="1489" t="s">
        <v>1790</v>
      </c>
      <c r="CL265" s="1489" t="s">
        <v>1790</v>
      </c>
      <c r="CM265" s="1489" t="s">
        <v>1790</v>
      </c>
      <c r="CN265" s="1489" t="s">
        <v>1790</v>
      </c>
      <c r="CO265" s="1489" t="s">
        <v>1790</v>
      </c>
      <c r="CP265" s="1490" t="s">
        <v>1790</v>
      </c>
      <c r="CQ265" s="1488" t="s">
        <v>1790</v>
      </c>
      <c r="CR265" s="1488" t="s">
        <v>1790</v>
      </c>
      <c r="CS265" s="1488" t="s">
        <v>1790</v>
      </c>
      <c r="CT265" s="1488" t="s">
        <v>1790</v>
      </c>
      <c r="CU265" s="1488" t="s">
        <v>1790</v>
      </c>
      <c r="CV265" s="1488" t="s">
        <v>1790</v>
      </c>
      <c r="CW265" s="1488" t="s">
        <v>1790</v>
      </c>
      <c r="CX265" s="1488" t="s">
        <v>1790</v>
      </c>
      <c r="CY265" s="1488" t="s">
        <v>1790</v>
      </c>
      <c r="CZ265" s="1488" t="s">
        <v>1790</v>
      </c>
      <c r="DA265" s="1488" t="s">
        <v>1790</v>
      </c>
      <c r="DB265" s="1488" t="s">
        <v>1790</v>
      </c>
      <c r="DC265" s="1488" t="s">
        <v>1790</v>
      </c>
      <c r="DD265" s="1488" t="s">
        <v>1790</v>
      </c>
      <c r="DE265" s="1488" t="s">
        <v>1790</v>
      </c>
      <c r="DF265" s="1488" t="s">
        <v>1790</v>
      </c>
      <c r="DG265" s="1488" t="s">
        <v>1790</v>
      </c>
      <c r="DH265" s="1488" t="s">
        <v>1790</v>
      </c>
      <c r="DI265" s="1488" t="s">
        <v>1790</v>
      </c>
      <c r="DJ265" s="1488" t="s">
        <v>1790</v>
      </c>
      <c r="DK265" s="1488" t="s">
        <v>1790</v>
      </c>
      <c r="DL265" s="1488" t="s">
        <v>1790</v>
      </c>
      <c r="DM265" s="1488" t="s">
        <v>1790</v>
      </c>
      <c r="DN265" s="1488" t="s">
        <v>1790</v>
      </c>
      <c r="DO265" s="1488" t="s">
        <v>1790</v>
      </c>
      <c r="DP265" s="1488" t="s">
        <v>1790</v>
      </c>
      <c r="DQ265" s="1488" t="s">
        <v>1790</v>
      </c>
      <c r="DR265" s="1488" t="s">
        <v>1790</v>
      </c>
      <c r="DS265" s="1488" t="s">
        <v>1790</v>
      </c>
      <c r="DT265" s="1233" t="s">
        <v>1790</v>
      </c>
      <c r="DU265" s="1233" t="s">
        <v>1790</v>
      </c>
      <c r="DV265" s="1233" t="s">
        <v>1790</v>
      </c>
      <c r="DW265" s="1233" t="s">
        <v>1790</v>
      </c>
      <c r="DX265" s="1233" t="s">
        <v>1790</v>
      </c>
      <c r="DY265" s="1233" t="s">
        <v>1790</v>
      </c>
    </row>
    <row r="266" spans="2:129" ht="14.4" thickBot="1" x14ac:dyDescent="0.3">
      <c r="B266" s="1740"/>
      <c r="C266" s="1485" t="s">
        <v>2071</v>
      </c>
      <c r="D266" s="1425" t="s">
        <v>2072</v>
      </c>
      <c r="E266" s="1267" t="s">
        <v>814</v>
      </c>
      <c r="F266" s="1424" t="s">
        <v>1790</v>
      </c>
      <c r="G266" s="1424" t="s">
        <v>1790</v>
      </c>
      <c r="H266" s="1425" t="s">
        <v>84</v>
      </c>
      <c r="I266" s="1460" t="s">
        <v>1790</v>
      </c>
      <c r="J266" s="1461" t="s">
        <v>1790</v>
      </c>
      <c r="K266" s="1461" t="s">
        <v>1790</v>
      </c>
      <c r="L266" s="1461" t="s">
        <v>1790</v>
      </c>
      <c r="M266" s="1461" t="s">
        <v>1790</v>
      </c>
      <c r="N266" s="1489" t="s">
        <v>1790</v>
      </c>
      <c r="O266" s="1489" t="s">
        <v>1790</v>
      </c>
      <c r="P266" s="1489" t="s">
        <v>1790</v>
      </c>
      <c r="Q266" s="1489" t="s">
        <v>1790</v>
      </c>
      <c r="R266" s="1489" t="s">
        <v>1790</v>
      </c>
      <c r="S266" s="1489" t="s">
        <v>1790</v>
      </c>
      <c r="T266" s="1489">
        <v>3.4756199120940154E-3</v>
      </c>
      <c r="U266" s="1489">
        <v>3.3580868715884209E-3</v>
      </c>
      <c r="V266" s="1489">
        <v>3.2445283783463009E-3</v>
      </c>
      <c r="W266" s="1489">
        <v>3.1348100273877306E-3</v>
      </c>
      <c r="X266" s="1489">
        <v>3.0288019588287254E-3</v>
      </c>
      <c r="Y266" s="1489">
        <v>2.9263787041823438E-3</v>
      </c>
      <c r="Z266" s="1489">
        <v>2.8274190378573373E-3</v>
      </c>
      <c r="AA266" s="1489">
        <v>2.731805833678587E-3</v>
      </c>
      <c r="AB266" s="1489">
        <v>2.6394259262595044E-3</v>
      </c>
      <c r="AC266" s="1489">
        <v>2.5501699770623231E-3</v>
      </c>
      <c r="AD266" s="1489">
        <v>2.4639323449877522E-3</v>
      </c>
      <c r="AE266" s="1489">
        <v>2.3806109613408238E-3</v>
      </c>
      <c r="AF266" s="1489">
        <v>2.3001072090249506E-3</v>
      </c>
      <c r="AG266" s="1489">
        <v>2.2223258058212082E-3</v>
      </c>
      <c r="AH266" s="1489">
        <v>2.1471746916146943E-3</v>
      </c>
      <c r="AI266" s="1489">
        <v>2.0745649194344874E-3</v>
      </c>
      <c r="AJ266" s="1489">
        <v>2.0044105501782488E-3</v>
      </c>
      <c r="AK266" s="1489">
        <v>1.9366285508968589E-3</v>
      </c>
      <c r="AL266" s="1489">
        <v>1.8711386965187043E-3</v>
      </c>
      <c r="AM266" s="1489">
        <v>1.8078634748972991E-3</v>
      </c>
      <c r="AN266" s="1489">
        <v>1.7467279950698544E-3</v>
      </c>
      <c r="AO266" s="1489">
        <v>1.6876598986182169E-3</v>
      </c>
      <c r="AP266" s="1489">
        <v>1.6305892740272629E-3</v>
      </c>
      <c r="AQ266" s="1489">
        <v>1.5754485739393846E-3</v>
      </c>
      <c r="AR266" s="1489">
        <v>1.5221725352071349E-3</v>
      </c>
      <c r="AS266" s="1489">
        <v>1.477837412822461E-3</v>
      </c>
      <c r="AT266" s="1489">
        <v>1.4347936046820008E-3</v>
      </c>
      <c r="AU266" s="1489">
        <v>1.3930034996912628E-3</v>
      </c>
      <c r="AV266" s="1489">
        <v>1.3524305822245272E-3</v>
      </c>
      <c r="AW266" s="1489">
        <v>1.3130394002179877E-3</v>
      </c>
      <c r="AX266" s="1489">
        <v>1.2747955341922211E-3</v>
      </c>
      <c r="AY266" s="1489">
        <v>1.2376655671769139E-3</v>
      </c>
      <c r="AZ266" s="1489">
        <v>1.2016170555115666E-3</v>
      </c>
      <c r="BA266" s="1489">
        <v>1.1666185004966666E-3</v>
      </c>
      <c r="BB266" s="1489">
        <v>1.1326393208705501E-3</v>
      </c>
      <c r="BC266" s="1489">
        <v>1.0996498260879126E-3</v>
      </c>
      <c r="BD266" s="1489">
        <v>1.0676211903766141E-3</v>
      </c>
      <c r="BE266" s="1489">
        <v>1.0365254275501111E-3</v>
      </c>
      <c r="BF266" s="1489">
        <v>1.0063353665535056E-3</v>
      </c>
      <c r="BG266" s="1489">
        <v>9.7702462772185036E-4</v>
      </c>
      <c r="BH266" s="1489">
        <v>9.4856759972995178E-4</v>
      </c>
      <c r="BI266" s="1489">
        <v>9.2093941721354546E-4</v>
      </c>
      <c r="BJ266" s="1489">
        <v>8.9411593904227722E-4</v>
      </c>
      <c r="BK266" s="1489">
        <v>8.6807372722551193E-4</v>
      </c>
      <c r="BL266" s="1489">
        <v>8.4279002643253579E-4</v>
      </c>
      <c r="BM266" s="1489" t="s">
        <v>1790</v>
      </c>
      <c r="BN266" s="1489" t="s">
        <v>1790</v>
      </c>
      <c r="BO266" s="1489" t="s">
        <v>1790</v>
      </c>
      <c r="BP266" s="1489" t="s">
        <v>1790</v>
      </c>
      <c r="BQ266" s="1489" t="s">
        <v>1790</v>
      </c>
      <c r="BR266" s="1489" t="s">
        <v>1790</v>
      </c>
      <c r="BS266" s="1489" t="s">
        <v>1790</v>
      </c>
      <c r="BT266" s="1489" t="s">
        <v>1790</v>
      </c>
      <c r="BU266" s="1489" t="s">
        <v>1790</v>
      </c>
      <c r="BV266" s="1489" t="s">
        <v>1790</v>
      </c>
      <c r="BW266" s="1489" t="s">
        <v>1790</v>
      </c>
      <c r="BX266" s="1489" t="s">
        <v>1790</v>
      </c>
      <c r="BY266" s="1489" t="s">
        <v>1790</v>
      </c>
      <c r="BZ266" s="1489" t="s">
        <v>1790</v>
      </c>
      <c r="CA266" s="1489" t="s">
        <v>1790</v>
      </c>
      <c r="CB266" s="1489" t="s">
        <v>1790</v>
      </c>
      <c r="CC266" s="1489" t="s">
        <v>1790</v>
      </c>
      <c r="CD266" s="1489" t="s">
        <v>1790</v>
      </c>
      <c r="CE266" s="1489" t="s">
        <v>1790</v>
      </c>
      <c r="CF266" s="1489" t="s">
        <v>1790</v>
      </c>
      <c r="CG266" s="1489" t="s">
        <v>1790</v>
      </c>
      <c r="CH266" s="1489" t="s">
        <v>1790</v>
      </c>
      <c r="CI266" s="1489" t="s">
        <v>1790</v>
      </c>
      <c r="CJ266" s="1489" t="s">
        <v>1790</v>
      </c>
      <c r="CK266" s="1489" t="s">
        <v>1790</v>
      </c>
      <c r="CL266" s="1489" t="s">
        <v>1790</v>
      </c>
      <c r="CM266" s="1489" t="s">
        <v>1790</v>
      </c>
      <c r="CN266" s="1489" t="s">
        <v>1790</v>
      </c>
      <c r="CO266" s="1489" t="s">
        <v>1790</v>
      </c>
      <c r="CP266" s="1490" t="s">
        <v>1790</v>
      </c>
      <c r="CQ266" s="1488" t="s">
        <v>1790</v>
      </c>
      <c r="CR266" s="1488" t="s">
        <v>1790</v>
      </c>
      <c r="CS266" s="1488" t="s">
        <v>1790</v>
      </c>
      <c r="CT266" s="1488" t="s">
        <v>1790</v>
      </c>
      <c r="CU266" s="1488" t="s">
        <v>1790</v>
      </c>
      <c r="CV266" s="1488" t="s">
        <v>1790</v>
      </c>
      <c r="CW266" s="1488" t="s">
        <v>1790</v>
      </c>
      <c r="CX266" s="1488" t="s">
        <v>1790</v>
      </c>
      <c r="CY266" s="1488" t="s">
        <v>1790</v>
      </c>
      <c r="CZ266" s="1488" t="s">
        <v>1790</v>
      </c>
      <c r="DA266" s="1488" t="s">
        <v>1790</v>
      </c>
      <c r="DB266" s="1488" t="s">
        <v>1790</v>
      </c>
      <c r="DC266" s="1488" t="s">
        <v>1790</v>
      </c>
      <c r="DD266" s="1488" t="s">
        <v>1790</v>
      </c>
      <c r="DE266" s="1488" t="s">
        <v>1790</v>
      </c>
      <c r="DF266" s="1488" t="s">
        <v>1790</v>
      </c>
      <c r="DG266" s="1488" t="s">
        <v>1790</v>
      </c>
      <c r="DH266" s="1488" t="s">
        <v>1790</v>
      </c>
      <c r="DI266" s="1488" t="s">
        <v>1790</v>
      </c>
      <c r="DJ266" s="1488" t="s">
        <v>1790</v>
      </c>
      <c r="DK266" s="1488" t="s">
        <v>1790</v>
      </c>
      <c r="DL266" s="1488" t="s">
        <v>1790</v>
      </c>
      <c r="DM266" s="1488" t="s">
        <v>1790</v>
      </c>
      <c r="DN266" s="1488" t="s">
        <v>1790</v>
      </c>
      <c r="DO266" s="1488" t="s">
        <v>1790</v>
      </c>
      <c r="DP266" s="1488" t="s">
        <v>1790</v>
      </c>
      <c r="DQ266" s="1488" t="s">
        <v>1790</v>
      </c>
      <c r="DR266" s="1488" t="s">
        <v>1790</v>
      </c>
      <c r="DS266" s="1488" t="s">
        <v>1790</v>
      </c>
      <c r="DT266" s="1233" t="s">
        <v>1790</v>
      </c>
      <c r="DU266" s="1233" t="s">
        <v>1790</v>
      </c>
      <c r="DV266" s="1233" t="s">
        <v>1790</v>
      </c>
      <c r="DW266" s="1233" t="s">
        <v>1790</v>
      </c>
      <c r="DX266" s="1233" t="s">
        <v>1790</v>
      </c>
      <c r="DY266" s="1233" t="s">
        <v>1790</v>
      </c>
    </row>
    <row r="267" spans="2:129" ht="14.4" thickBot="1" x14ac:dyDescent="0.3">
      <c r="B267" s="1740"/>
      <c r="C267" s="1485" t="s">
        <v>2071</v>
      </c>
      <c r="D267" s="1425" t="s">
        <v>2072</v>
      </c>
      <c r="E267" s="1267" t="s">
        <v>815</v>
      </c>
      <c r="F267" s="1424" t="s">
        <v>1790</v>
      </c>
      <c r="G267" s="1424" t="s">
        <v>1790</v>
      </c>
      <c r="H267" s="1425" t="s">
        <v>84</v>
      </c>
      <c r="I267" s="1724">
        <f>IF(SUM(I266:CU266)&lt;&gt;0,SUM(I266:CU266),"")</f>
        <v>8.1934485734682178E-2</v>
      </c>
      <c r="J267" s="1725"/>
      <c r="K267" s="1725"/>
      <c r="L267" s="1725"/>
      <c r="M267" s="1726"/>
      <c r="N267" s="1489" t="s">
        <v>1790</v>
      </c>
      <c r="O267" s="1489" t="s">
        <v>1790</v>
      </c>
      <c r="P267" s="1489" t="s">
        <v>1790</v>
      </c>
      <c r="Q267" s="1489" t="s">
        <v>1790</v>
      </c>
      <c r="R267" s="1489" t="s">
        <v>1790</v>
      </c>
      <c r="S267" s="1489" t="s">
        <v>1790</v>
      </c>
      <c r="T267" s="1489" t="s">
        <v>1790</v>
      </c>
      <c r="U267" s="1489" t="s">
        <v>1790</v>
      </c>
      <c r="V267" s="1489" t="s">
        <v>1790</v>
      </c>
      <c r="W267" s="1489" t="s">
        <v>1790</v>
      </c>
      <c r="X267" s="1489" t="s">
        <v>1790</v>
      </c>
      <c r="Y267" s="1489" t="s">
        <v>1790</v>
      </c>
      <c r="Z267" s="1489" t="s">
        <v>1790</v>
      </c>
      <c r="AA267" s="1489" t="s">
        <v>1790</v>
      </c>
      <c r="AB267" s="1489" t="s">
        <v>1790</v>
      </c>
      <c r="AC267" s="1489" t="s">
        <v>1790</v>
      </c>
      <c r="AD267" s="1489" t="s">
        <v>1790</v>
      </c>
      <c r="AE267" s="1489" t="s">
        <v>1790</v>
      </c>
      <c r="AF267" s="1489" t="s">
        <v>1790</v>
      </c>
      <c r="AG267" s="1489" t="s">
        <v>1790</v>
      </c>
      <c r="AH267" s="1489" t="s">
        <v>1790</v>
      </c>
      <c r="AI267" s="1489" t="s">
        <v>1790</v>
      </c>
      <c r="AJ267" s="1489" t="s">
        <v>1790</v>
      </c>
      <c r="AK267" s="1489" t="s">
        <v>1790</v>
      </c>
      <c r="AL267" s="1489" t="s">
        <v>1790</v>
      </c>
      <c r="AM267" s="1489" t="s">
        <v>1790</v>
      </c>
      <c r="AN267" s="1489" t="s">
        <v>1790</v>
      </c>
      <c r="AO267" s="1489" t="s">
        <v>1790</v>
      </c>
      <c r="AP267" s="1489" t="s">
        <v>1790</v>
      </c>
      <c r="AQ267" s="1489" t="s">
        <v>1790</v>
      </c>
      <c r="AR267" s="1489" t="s">
        <v>1790</v>
      </c>
      <c r="AS267" s="1489" t="s">
        <v>1790</v>
      </c>
      <c r="AT267" s="1489" t="s">
        <v>1790</v>
      </c>
      <c r="AU267" s="1489" t="s">
        <v>1790</v>
      </c>
      <c r="AV267" s="1489" t="s">
        <v>1790</v>
      </c>
      <c r="AW267" s="1489" t="s">
        <v>1790</v>
      </c>
      <c r="AX267" s="1489" t="s">
        <v>1790</v>
      </c>
      <c r="AY267" s="1489" t="s">
        <v>1790</v>
      </c>
      <c r="AZ267" s="1489" t="s">
        <v>1790</v>
      </c>
      <c r="BA267" s="1489" t="s">
        <v>1790</v>
      </c>
      <c r="BB267" s="1489" t="s">
        <v>1790</v>
      </c>
      <c r="BC267" s="1489" t="s">
        <v>1790</v>
      </c>
      <c r="BD267" s="1489" t="s">
        <v>1790</v>
      </c>
      <c r="BE267" s="1489" t="s">
        <v>1790</v>
      </c>
      <c r="BF267" s="1489" t="s">
        <v>1790</v>
      </c>
      <c r="BG267" s="1489" t="s">
        <v>1790</v>
      </c>
      <c r="BH267" s="1489" t="s">
        <v>1790</v>
      </c>
      <c r="BI267" s="1489" t="s">
        <v>1790</v>
      </c>
      <c r="BJ267" s="1489" t="s">
        <v>1790</v>
      </c>
      <c r="BK267" s="1489" t="s">
        <v>1790</v>
      </c>
      <c r="BL267" s="1489" t="s">
        <v>1790</v>
      </c>
      <c r="BM267" s="1489" t="s">
        <v>1790</v>
      </c>
      <c r="BN267" s="1489" t="s">
        <v>1790</v>
      </c>
      <c r="BO267" s="1489" t="s">
        <v>1790</v>
      </c>
      <c r="BP267" s="1489" t="s">
        <v>1790</v>
      </c>
      <c r="BQ267" s="1489" t="s">
        <v>1790</v>
      </c>
      <c r="BR267" s="1489" t="s">
        <v>1790</v>
      </c>
      <c r="BS267" s="1489" t="s">
        <v>1790</v>
      </c>
      <c r="BT267" s="1489" t="s">
        <v>1790</v>
      </c>
      <c r="BU267" s="1489" t="s">
        <v>1790</v>
      </c>
      <c r="BV267" s="1489" t="s">
        <v>1790</v>
      </c>
      <c r="BW267" s="1489" t="s">
        <v>1790</v>
      </c>
      <c r="BX267" s="1489" t="s">
        <v>1790</v>
      </c>
      <c r="BY267" s="1489" t="s">
        <v>1790</v>
      </c>
      <c r="BZ267" s="1489" t="s">
        <v>1790</v>
      </c>
      <c r="CA267" s="1489" t="s">
        <v>1790</v>
      </c>
      <c r="CB267" s="1489" t="s">
        <v>1790</v>
      </c>
      <c r="CC267" s="1489" t="s">
        <v>1790</v>
      </c>
      <c r="CD267" s="1489" t="s">
        <v>1790</v>
      </c>
      <c r="CE267" s="1489" t="s">
        <v>1790</v>
      </c>
      <c r="CF267" s="1489" t="s">
        <v>1790</v>
      </c>
      <c r="CG267" s="1489" t="s">
        <v>1790</v>
      </c>
      <c r="CH267" s="1489" t="s">
        <v>1790</v>
      </c>
      <c r="CI267" s="1489" t="s">
        <v>1790</v>
      </c>
      <c r="CJ267" s="1489" t="s">
        <v>1790</v>
      </c>
      <c r="CK267" s="1489" t="s">
        <v>1790</v>
      </c>
      <c r="CL267" s="1489" t="s">
        <v>1790</v>
      </c>
      <c r="CM267" s="1489" t="s">
        <v>1790</v>
      </c>
      <c r="CN267" s="1489" t="s">
        <v>1790</v>
      </c>
      <c r="CO267" s="1489" t="s">
        <v>1790</v>
      </c>
      <c r="CP267" s="1490" t="s">
        <v>1790</v>
      </c>
      <c r="CQ267" s="1488" t="s">
        <v>1790</v>
      </c>
      <c r="CR267" s="1488" t="s">
        <v>1790</v>
      </c>
      <c r="CS267" s="1488" t="s">
        <v>1790</v>
      </c>
      <c r="CT267" s="1488" t="s">
        <v>1790</v>
      </c>
      <c r="CU267" s="1488" t="s">
        <v>1790</v>
      </c>
      <c r="CV267" s="1488" t="s">
        <v>1790</v>
      </c>
      <c r="CW267" s="1488" t="s">
        <v>1790</v>
      </c>
      <c r="CX267" s="1488" t="s">
        <v>1790</v>
      </c>
      <c r="CY267" s="1488" t="s">
        <v>1790</v>
      </c>
      <c r="CZ267" s="1488" t="s">
        <v>1790</v>
      </c>
      <c r="DA267" s="1488" t="s">
        <v>1790</v>
      </c>
      <c r="DB267" s="1488" t="s">
        <v>1790</v>
      </c>
      <c r="DC267" s="1488" t="s">
        <v>1790</v>
      </c>
      <c r="DD267" s="1488" t="s">
        <v>1790</v>
      </c>
      <c r="DE267" s="1488" t="s">
        <v>1790</v>
      </c>
      <c r="DF267" s="1488" t="s">
        <v>1790</v>
      </c>
      <c r="DG267" s="1488" t="s">
        <v>1790</v>
      </c>
      <c r="DH267" s="1488" t="s">
        <v>1790</v>
      </c>
      <c r="DI267" s="1488" t="s">
        <v>1790</v>
      </c>
      <c r="DJ267" s="1488" t="s">
        <v>1790</v>
      </c>
      <c r="DK267" s="1488" t="s">
        <v>1790</v>
      </c>
      <c r="DL267" s="1488" t="s">
        <v>1790</v>
      </c>
      <c r="DM267" s="1488" t="s">
        <v>1790</v>
      </c>
      <c r="DN267" s="1488" t="s">
        <v>1790</v>
      </c>
      <c r="DO267" s="1488" t="s">
        <v>1790</v>
      </c>
      <c r="DP267" s="1488" t="s">
        <v>1790</v>
      </c>
      <c r="DQ267" s="1488" t="s">
        <v>1790</v>
      </c>
      <c r="DR267" s="1488" t="s">
        <v>1790</v>
      </c>
      <c r="DS267" s="1488" t="s">
        <v>1790</v>
      </c>
      <c r="DT267" s="1233" t="s">
        <v>1790</v>
      </c>
      <c r="DU267" s="1233" t="s">
        <v>1790</v>
      </c>
      <c r="DV267" s="1233" t="s">
        <v>1790</v>
      </c>
      <c r="DW267" s="1233" t="s">
        <v>1790</v>
      </c>
      <c r="DX267" s="1233" t="s">
        <v>1790</v>
      </c>
      <c r="DY267" s="1233" t="s">
        <v>1790</v>
      </c>
    </row>
    <row r="268" spans="2:129" x14ac:dyDescent="0.25">
      <c r="B268" s="1740"/>
      <c r="C268" s="1485" t="s">
        <v>1790</v>
      </c>
      <c r="D268" s="1425" t="s">
        <v>1790</v>
      </c>
      <c r="E268" s="1267" t="s">
        <v>1790</v>
      </c>
      <c r="F268" s="1424" t="s">
        <v>1790</v>
      </c>
      <c r="G268" s="1424" t="s">
        <v>1790</v>
      </c>
      <c r="H268" s="1425" t="s">
        <v>1790</v>
      </c>
      <c r="I268" s="1460" t="s">
        <v>1790</v>
      </c>
      <c r="J268" s="1461" t="s">
        <v>1790</v>
      </c>
      <c r="K268" s="1461" t="s">
        <v>1790</v>
      </c>
      <c r="L268" s="1461" t="s">
        <v>1790</v>
      </c>
      <c r="M268" s="1461" t="s">
        <v>1790</v>
      </c>
      <c r="N268" s="1489" t="s">
        <v>1790</v>
      </c>
      <c r="O268" s="1489" t="s">
        <v>1790</v>
      </c>
      <c r="P268" s="1489" t="s">
        <v>1790</v>
      </c>
      <c r="Q268" s="1489" t="s">
        <v>1790</v>
      </c>
      <c r="R268" s="1489" t="s">
        <v>1790</v>
      </c>
      <c r="S268" s="1489" t="s">
        <v>1790</v>
      </c>
      <c r="T268" s="1489" t="s">
        <v>1790</v>
      </c>
      <c r="U268" s="1489" t="s">
        <v>1790</v>
      </c>
      <c r="V268" s="1489" t="s">
        <v>1790</v>
      </c>
      <c r="W268" s="1489" t="s">
        <v>1790</v>
      </c>
      <c r="X268" s="1489" t="s">
        <v>1790</v>
      </c>
      <c r="Y268" s="1489" t="s">
        <v>1790</v>
      </c>
      <c r="Z268" s="1489" t="s">
        <v>1790</v>
      </c>
      <c r="AA268" s="1489" t="s">
        <v>1790</v>
      </c>
      <c r="AB268" s="1489" t="s">
        <v>1790</v>
      </c>
      <c r="AC268" s="1489" t="s">
        <v>1790</v>
      </c>
      <c r="AD268" s="1489" t="s">
        <v>1790</v>
      </c>
      <c r="AE268" s="1489" t="s">
        <v>1790</v>
      </c>
      <c r="AF268" s="1489" t="s">
        <v>1790</v>
      </c>
      <c r="AG268" s="1489" t="s">
        <v>1790</v>
      </c>
      <c r="AH268" s="1489" t="s">
        <v>1790</v>
      </c>
      <c r="AI268" s="1489" t="s">
        <v>1790</v>
      </c>
      <c r="AJ268" s="1489" t="s">
        <v>1790</v>
      </c>
      <c r="AK268" s="1489" t="s">
        <v>1790</v>
      </c>
      <c r="AL268" s="1489" t="s">
        <v>1790</v>
      </c>
      <c r="AM268" s="1489" t="s">
        <v>1790</v>
      </c>
      <c r="AN268" s="1489" t="s">
        <v>1790</v>
      </c>
      <c r="AO268" s="1489" t="s">
        <v>1790</v>
      </c>
      <c r="AP268" s="1489" t="s">
        <v>1790</v>
      </c>
      <c r="AQ268" s="1489" t="s">
        <v>1790</v>
      </c>
      <c r="AR268" s="1489" t="s">
        <v>1790</v>
      </c>
      <c r="AS268" s="1489" t="s">
        <v>1790</v>
      </c>
      <c r="AT268" s="1489" t="s">
        <v>1790</v>
      </c>
      <c r="AU268" s="1489" t="s">
        <v>1790</v>
      </c>
      <c r="AV268" s="1489" t="s">
        <v>1790</v>
      </c>
      <c r="AW268" s="1489" t="s">
        <v>1790</v>
      </c>
      <c r="AX268" s="1489" t="s">
        <v>1790</v>
      </c>
      <c r="AY268" s="1489" t="s">
        <v>1790</v>
      </c>
      <c r="AZ268" s="1489" t="s">
        <v>1790</v>
      </c>
      <c r="BA268" s="1489" t="s">
        <v>1790</v>
      </c>
      <c r="BB268" s="1489" t="s">
        <v>1790</v>
      </c>
      <c r="BC268" s="1489" t="s">
        <v>1790</v>
      </c>
      <c r="BD268" s="1489" t="s">
        <v>1790</v>
      </c>
      <c r="BE268" s="1489" t="s">
        <v>1790</v>
      </c>
      <c r="BF268" s="1489" t="s">
        <v>1790</v>
      </c>
      <c r="BG268" s="1489" t="s">
        <v>1790</v>
      </c>
      <c r="BH268" s="1489" t="s">
        <v>1790</v>
      </c>
      <c r="BI268" s="1489" t="s">
        <v>1790</v>
      </c>
      <c r="BJ268" s="1489" t="s">
        <v>1790</v>
      </c>
      <c r="BK268" s="1489" t="s">
        <v>1790</v>
      </c>
      <c r="BL268" s="1489" t="s">
        <v>1790</v>
      </c>
      <c r="BM268" s="1489" t="s">
        <v>1790</v>
      </c>
      <c r="BN268" s="1489" t="s">
        <v>1790</v>
      </c>
      <c r="BO268" s="1489" t="s">
        <v>1790</v>
      </c>
      <c r="BP268" s="1489" t="s">
        <v>1790</v>
      </c>
      <c r="BQ268" s="1489" t="s">
        <v>1790</v>
      </c>
      <c r="BR268" s="1489" t="s">
        <v>1790</v>
      </c>
      <c r="BS268" s="1489" t="s">
        <v>1790</v>
      </c>
      <c r="BT268" s="1489" t="s">
        <v>1790</v>
      </c>
      <c r="BU268" s="1489" t="s">
        <v>1790</v>
      </c>
      <c r="BV268" s="1489" t="s">
        <v>1790</v>
      </c>
      <c r="BW268" s="1489" t="s">
        <v>1790</v>
      </c>
      <c r="BX268" s="1489" t="s">
        <v>1790</v>
      </c>
      <c r="BY268" s="1489" t="s">
        <v>1790</v>
      </c>
      <c r="BZ268" s="1489" t="s">
        <v>1790</v>
      </c>
      <c r="CA268" s="1489" t="s">
        <v>1790</v>
      </c>
      <c r="CB268" s="1489" t="s">
        <v>1790</v>
      </c>
      <c r="CC268" s="1489" t="s">
        <v>1790</v>
      </c>
      <c r="CD268" s="1489" t="s">
        <v>1790</v>
      </c>
      <c r="CE268" s="1489" t="s">
        <v>1790</v>
      </c>
      <c r="CF268" s="1489" t="s">
        <v>1790</v>
      </c>
      <c r="CG268" s="1489" t="s">
        <v>1790</v>
      </c>
      <c r="CH268" s="1489" t="s">
        <v>1790</v>
      </c>
      <c r="CI268" s="1489" t="s">
        <v>1790</v>
      </c>
      <c r="CJ268" s="1489" t="s">
        <v>1790</v>
      </c>
      <c r="CK268" s="1489" t="s">
        <v>1790</v>
      </c>
      <c r="CL268" s="1489" t="s">
        <v>1790</v>
      </c>
      <c r="CM268" s="1489" t="s">
        <v>1790</v>
      </c>
      <c r="CN268" s="1489" t="s">
        <v>1790</v>
      </c>
      <c r="CO268" s="1489" t="s">
        <v>1790</v>
      </c>
      <c r="CP268" s="1490" t="s">
        <v>1790</v>
      </c>
      <c r="CQ268" s="1488" t="s">
        <v>1790</v>
      </c>
      <c r="CR268" s="1488" t="s">
        <v>1790</v>
      </c>
      <c r="CS268" s="1488" t="s">
        <v>1790</v>
      </c>
      <c r="CT268" s="1488" t="s">
        <v>1790</v>
      </c>
      <c r="CU268" s="1488" t="s">
        <v>1790</v>
      </c>
      <c r="CV268" s="1488" t="s">
        <v>1790</v>
      </c>
      <c r="CW268" s="1488" t="s">
        <v>1790</v>
      </c>
      <c r="CX268" s="1488" t="s">
        <v>1790</v>
      </c>
      <c r="CY268" s="1488" t="s">
        <v>1790</v>
      </c>
      <c r="CZ268" s="1488" t="s">
        <v>1790</v>
      </c>
      <c r="DA268" s="1488" t="s">
        <v>1790</v>
      </c>
      <c r="DB268" s="1488" t="s">
        <v>1790</v>
      </c>
      <c r="DC268" s="1488" t="s">
        <v>1790</v>
      </c>
      <c r="DD268" s="1488" t="s">
        <v>1790</v>
      </c>
      <c r="DE268" s="1488" t="s">
        <v>1790</v>
      </c>
      <c r="DF268" s="1488" t="s">
        <v>1790</v>
      </c>
      <c r="DG268" s="1488" t="s">
        <v>1790</v>
      </c>
      <c r="DH268" s="1488" t="s">
        <v>1790</v>
      </c>
      <c r="DI268" s="1488" t="s">
        <v>1790</v>
      </c>
      <c r="DJ268" s="1488" t="s">
        <v>1790</v>
      </c>
      <c r="DK268" s="1488" t="s">
        <v>1790</v>
      </c>
      <c r="DL268" s="1488" t="s">
        <v>1790</v>
      </c>
      <c r="DM268" s="1488" t="s">
        <v>1790</v>
      </c>
      <c r="DN268" s="1488" t="s">
        <v>1790</v>
      </c>
      <c r="DO268" s="1488" t="s">
        <v>1790</v>
      </c>
      <c r="DP268" s="1488" t="s">
        <v>1790</v>
      </c>
      <c r="DQ268" s="1488" t="s">
        <v>1790</v>
      </c>
      <c r="DR268" s="1488" t="s">
        <v>1790</v>
      </c>
      <c r="DS268" s="1488" t="s">
        <v>1790</v>
      </c>
      <c r="DT268" s="1233" t="s">
        <v>1790</v>
      </c>
      <c r="DU268" s="1233" t="s">
        <v>1790</v>
      </c>
      <c r="DV268" s="1233" t="s">
        <v>1790</v>
      </c>
      <c r="DW268" s="1233" t="s">
        <v>1790</v>
      </c>
      <c r="DX268" s="1233" t="s">
        <v>1790</v>
      </c>
      <c r="DY268" s="1233" t="s">
        <v>1790</v>
      </c>
    </row>
    <row r="269" spans="2:129" x14ac:dyDescent="0.25">
      <c r="B269" s="1740"/>
      <c r="C269" s="1485" t="s">
        <v>1790</v>
      </c>
      <c r="D269" s="1425" t="s">
        <v>1790</v>
      </c>
      <c r="E269" s="1267" t="s">
        <v>1790</v>
      </c>
      <c r="F269" s="1424" t="s">
        <v>1790</v>
      </c>
      <c r="G269" s="1424" t="s">
        <v>1790</v>
      </c>
      <c r="H269" s="1425" t="s">
        <v>1790</v>
      </c>
      <c r="I269" s="1460" t="s">
        <v>1790</v>
      </c>
      <c r="J269" s="1461" t="s">
        <v>1790</v>
      </c>
      <c r="K269" s="1461" t="s">
        <v>1790</v>
      </c>
      <c r="L269" s="1461" t="s">
        <v>1790</v>
      </c>
      <c r="M269" s="1461" t="s">
        <v>1790</v>
      </c>
      <c r="N269" s="1489" t="s">
        <v>1790</v>
      </c>
      <c r="O269" s="1489" t="s">
        <v>1790</v>
      </c>
      <c r="P269" s="1489" t="s">
        <v>1790</v>
      </c>
      <c r="Q269" s="1489" t="s">
        <v>1790</v>
      </c>
      <c r="R269" s="1489" t="s">
        <v>1790</v>
      </c>
      <c r="S269" s="1489" t="s">
        <v>1790</v>
      </c>
      <c r="T269" s="1489" t="s">
        <v>1790</v>
      </c>
      <c r="U269" s="1489" t="s">
        <v>1790</v>
      </c>
      <c r="V269" s="1489" t="s">
        <v>1790</v>
      </c>
      <c r="W269" s="1489" t="s">
        <v>1790</v>
      </c>
      <c r="X269" s="1489" t="s">
        <v>1790</v>
      </c>
      <c r="Y269" s="1489" t="s">
        <v>1790</v>
      </c>
      <c r="Z269" s="1489" t="s">
        <v>1790</v>
      </c>
      <c r="AA269" s="1489" t="s">
        <v>1790</v>
      </c>
      <c r="AB269" s="1489" t="s">
        <v>1790</v>
      </c>
      <c r="AC269" s="1489" t="s">
        <v>1790</v>
      </c>
      <c r="AD269" s="1489" t="s">
        <v>1790</v>
      </c>
      <c r="AE269" s="1489" t="s">
        <v>1790</v>
      </c>
      <c r="AF269" s="1489" t="s">
        <v>1790</v>
      </c>
      <c r="AG269" s="1489" t="s">
        <v>1790</v>
      </c>
      <c r="AH269" s="1489" t="s">
        <v>1790</v>
      </c>
      <c r="AI269" s="1489" t="s">
        <v>1790</v>
      </c>
      <c r="AJ269" s="1489" t="s">
        <v>1790</v>
      </c>
      <c r="AK269" s="1489" t="s">
        <v>1790</v>
      </c>
      <c r="AL269" s="1489" t="s">
        <v>1790</v>
      </c>
      <c r="AM269" s="1489" t="s">
        <v>1790</v>
      </c>
      <c r="AN269" s="1489" t="s">
        <v>1790</v>
      </c>
      <c r="AO269" s="1489" t="s">
        <v>1790</v>
      </c>
      <c r="AP269" s="1489" t="s">
        <v>1790</v>
      </c>
      <c r="AQ269" s="1489" t="s">
        <v>1790</v>
      </c>
      <c r="AR269" s="1489" t="s">
        <v>1790</v>
      </c>
      <c r="AS269" s="1489" t="s">
        <v>1790</v>
      </c>
      <c r="AT269" s="1489" t="s">
        <v>1790</v>
      </c>
      <c r="AU269" s="1489" t="s">
        <v>1790</v>
      </c>
      <c r="AV269" s="1489" t="s">
        <v>1790</v>
      </c>
      <c r="AW269" s="1489" t="s">
        <v>1790</v>
      </c>
      <c r="AX269" s="1489" t="s">
        <v>1790</v>
      </c>
      <c r="AY269" s="1489" t="s">
        <v>1790</v>
      </c>
      <c r="AZ269" s="1489" t="s">
        <v>1790</v>
      </c>
      <c r="BA269" s="1489" t="s">
        <v>1790</v>
      </c>
      <c r="BB269" s="1489" t="s">
        <v>1790</v>
      </c>
      <c r="BC269" s="1489" t="s">
        <v>1790</v>
      </c>
      <c r="BD269" s="1489" t="s">
        <v>1790</v>
      </c>
      <c r="BE269" s="1489" t="s">
        <v>1790</v>
      </c>
      <c r="BF269" s="1489" t="s">
        <v>1790</v>
      </c>
      <c r="BG269" s="1489" t="s">
        <v>1790</v>
      </c>
      <c r="BH269" s="1489" t="s">
        <v>1790</v>
      </c>
      <c r="BI269" s="1489" t="s">
        <v>1790</v>
      </c>
      <c r="BJ269" s="1489" t="s">
        <v>1790</v>
      </c>
      <c r="BK269" s="1489" t="s">
        <v>1790</v>
      </c>
      <c r="BL269" s="1489" t="s">
        <v>1790</v>
      </c>
      <c r="BM269" s="1489" t="s">
        <v>1790</v>
      </c>
      <c r="BN269" s="1489" t="s">
        <v>1790</v>
      </c>
      <c r="BO269" s="1489" t="s">
        <v>1790</v>
      </c>
      <c r="BP269" s="1489" t="s">
        <v>1790</v>
      </c>
      <c r="BQ269" s="1489" t="s">
        <v>1790</v>
      </c>
      <c r="BR269" s="1489" t="s">
        <v>1790</v>
      </c>
      <c r="BS269" s="1489" t="s">
        <v>1790</v>
      </c>
      <c r="BT269" s="1489" t="s">
        <v>1790</v>
      </c>
      <c r="BU269" s="1489" t="s">
        <v>1790</v>
      </c>
      <c r="BV269" s="1489" t="s">
        <v>1790</v>
      </c>
      <c r="BW269" s="1489" t="s">
        <v>1790</v>
      </c>
      <c r="BX269" s="1489" t="s">
        <v>1790</v>
      </c>
      <c r="BY269" s="1489" t="s">
        <v>1790</v>
      </c>
      <c r="BZ269" s="1489" t="s">
        <v>1790</v>
      </c>
      <c r="CA269" s="1489" t="s">
        <v>1790</v>
      </c>
      <c r="CB269" s="1489" t="s">
        <v>1790</v>
      </c>
      <c r="CC269" s="1489" t="s">
        <v>1790</v>
      </c>
      <c r="CD269" s="1489" t="s">
        <v>1790</v>
      </c>
      <c r="CE269" s="1489" t="s">
        <v>1790</v>
      </c>
      <c r="CF269" s="1489" t="s">
        <v>1790</v>
      </c>
      <c r="CG269" s="1489" t="s">
        <v>1790</v>
      </c>
      <c r="CH269" s="1489" t="s">
        <v>1790</v>
      </c>
      <c r="CI269" s="1489" t="s">
        <v>1790</v>
      </c>
      <c r="CJ269" s="1489" t="s">
        <v>1790</v>
      </c>
      <c r="CK269" s="1489" t="s">
        <v>1790</v>
      </c>
      <c r="CL269" s="1489" t="s">
        <v>1790</v>
      </c>
      <c r="CM269" s="1489" t="s">
        <v>1790</v>
      </c>
      <c r="CN269" s="1489" t="s">
        <v>1790</v>
      </c>
      <c r="CO269" s="1489" t="s">
        <v>1790</v>
      </c>
      <c r="CP269" s="1490" t="s">
        <v>1790</v>
      </c>
      <c r="CQ269" s="1488" t="s">
        <v>1790</v>
      </c>
      <c r="CR269" s="1488" t="s">
        <v>1790</v>
      </c>
      <c r="CS269" s="1488" t="s">
        <v>1790</v>
      </c>
      <c r="CT269" s="1488" t="s">
        <v>1790</v>
      </c>
      <c r="CU269" s="1488" t="s">
        <v>1790</v>
      </c>
      <c r="CV269" s="1488" t="s">
        <v>1790</v>
      </c>
      <c r="CW269" s="1488" t="s">
        <v>1790</v>
      </c>
      <c r="CX269" s="1488" t="s">
        <v>1790</v>
      </c>
      <c r="CY269" s="1488" t="s">
        <v>1790</v>
      </c>
      <c r="CZ269" s="1488" t="s">
        <v>1790</v>
      </c>
      <c r="DA269" s="1488" t="s">
        <v>1790</v>
      </c>
      <c r="DB269" s="1488" t="s">
        <v>1790</v>
      </c>
      <c r="DC269" s="1488" t="s">
        <v>1790</v>
      </c>
      <c r="DD269" s="1488" t="s">
        <v>1790</v>
      </c>
      <c r="DE269" s="1488" t="s">
        <v>1790</v>
      </c>
      <c r="DF269" s="1488" t="s">
        <v>1790</v>
      </c>
      <c r="DG269" s="1488" t="s">
        <v>1790</v>
      </c>
      <c r="DH269" s="1488" t="s">
        <v>1790</v>
      </c>
      <c r="DI269" s="1488" t="s">
        <v>1790</v>
      </c>
      <c r="DJ269" s="1488" t="s">
        <v>1790</v>
      </c>
      <c r="DK269" s="1488" t="s">
        <v>1790</v>
      </c>
      <c r="DL269" s="1488" t="s">
        <v>1790</v>
      </c>
      <c r="DM269" s="1488" t="s">
        <v>1790</v>
      </c>
      <c r="DN269" s="1488" t="s">
        <v>1790</v>
      </c>
      <c r="DO269" s="1488" t="s">
        <v>1790</v>
      </c>
      <c r="DP269" s="1488" t="s">
        <v>1790</v>
      </c>
      <c r="DQ269" s="1488" t="s">
        <v>1790</v>
      </c>
      <c r="DR269" s="1488" t="s">
        <v>1790</v>
      </c>
      <c r="DS269" s="1488" t="s">
        <v>1790</v>
      </c>
      <c r="DT269" s="1233" t="s">
        <v>1790</v>
      </c>
      <c r="DU269" s="1233" t="s">
        <v>1790</v>
      </c>
      <c r="DV269" s="1233" t="s">
        <v>1790</v>
      </c>
      <c r="DW269" s="1233" t="s">
        <v>1790</v>
      </c>
      <c r="DX269" s="1233" t="s">
        <v>1790</v>
      </c>
      <c r="DY269" s="1233" t="s">
        <v>1790</v>
      </c>
    </row>
    <row r="270" spans="2:129" x14ac:dyDescent="0.25">
      <c r="B270" s="1740"/>
      <c r="C270" s="1485" t="s">
        <v>1790</v>
      </c>
      <c r="D270" s="1425" t="s">
        <v>1790</v>
      </c>
      <c r="E270" s="1267" t="s">
        <v>1790</v>
      </c>
      <c r="F270" s="1424" t="s">
        <v>1790</v>
      </c>
      <c r="G270" s="1424" t="s">
        <v>1790</v>
      </c>
      <c r="H270" s="1425" t="s">
        <v>1790</v>
      </c>
      <c r="I270" s="1460" t="s">
        <v>1790</v>
      </c>
      <c r="J270" s="1461" t="s">
        <v>1790</v>
      </c>
      <c r="K270" s="1461" t="s">
        <v>1790</v>
      </c>
      <c r="L270" s="1461" t="s">
        <v>1790</v>
      </c>
      <c r="M270" s="1461" t="s">
        <v>1790</v>
      </c>
      <c r="N270" s="1489" t="s">
        <v>1790</v>
      </c>
      <c r="O270" s="1489" t="s">
        <v>1790</v>
      </c>
      <c r="P270" s="1489" t="s">
        <v>1790</v>
      </c>
      <c r="Q270" s="1489" t="s">
        <v>1790</v>
      </c>
      <c r="R270" s="1489" t="s">
        <v>1790</v>
      </c>
      <c r="S270" s="1489" t="s">
        <v>1790</v>
      </c>
      <c r="T270" s="1489" t="s">
        <v>1790</v>
      </c>
      <c r="U270" s="1489" t="s">
        <v>1790</v>
      </c>
      <c r="V270" s="1489" t="s">
        <v>1790</v>
      </c>
      <c r="W270" s="1489" t="s">
        <v>1790</v>
      </c>
      <c r="X270" s="1489" t="s">
        <v>1790</v>
      </c>
      <c r="Y270" s="1489" t="s">
        <v>1790</v>
      </c>
      <c r="Z270" s="1489" t="s">
        <v>1790</v>
      </c>
      <c r="AA270" s="1489" t="s">
        <v>1790</v>
      </c>
      <c r="AB270" s="1489" t="s">
        <v>1790</v>
      </c>
      <c r="AC270" s="1489" t="s">
        <v>1790</v>
      </c>
      <c r="AD270" s="1489" t="s">
        <v>1790</v>
      </c>
      <c r="AE270" s="1489" t="s">
        <v>1790</v>
      </c>
      <c r="AF270" s="1489" t="s">
        <v>1790</v>
      </c>
      <c r="AG270" s="1489" t="s">
        <v>1790</v>
      </c>
      <c r="AH270" s="1489" t="s">
        <v>1790</v>
      </c>
      <c r="AI270" s="1489" t="s">
        <v>1790</v>
      </c>
      <c r="AJ270" s="1489" t="s">
        <v>1790</v>
      </c>
      <c r="AK270" s="1489" t="s">
        <v>1790</v>
      </c>
      <c r="AL270" s="1489" t="s">
        <v>1790</v>
      </c>
      <c r="AM270" s="1489" t="s">
        <v>1790</v>
      </c>
      <c r="AN270" s="1489" t="s">
        <v>1790</v>
      </c>
      <c r="AO270" s="1489" t="s">
        <v>1790</v>
      </c>
      <c r="AP270" s="1489" t="s">
        <v>1790</v>
      </c>
      <c r="AQ270" s="1489" t="s">
        <v>1790</v>
      </c>
      <c r="AR270" s="1489" t="s">
        <v>1790</v>
      </c>
      <c r="AS270" s="1489" t="s">
        <v>1790</v>
      </c>
      <c r="AT270" s="1489" t="s">
        <v>1790</v>
      </c>
      <c r="AU270" s="1489" t="s">
        <v>1790</v>
      </c>
      <c r="AV270" s="1489" t="s">
        <v>1790</v>
      </c>
      <c r="AW270" s="1489" t="s">
        <v>1790</v>
      </c>
      <c r="AX270" s="1489" t="s">
        <v>1790</v>
      </c>
      <c r="AY270" s="1489" t="s">
        <v>1790</v>
      </c>
      <c r="AZ270" s="1489" t="s">
        <v>1790</v>
      </c>
      <c r="BA270" s="1489" t="s">
        <v>1790</v>
      </c>
      <c r="BB270" s="1489" t="s">
        <v>1790</v>
      </c>
      <c r="BC270" s="1489" t="s">
        <v>1790</v>
      </c>
      <c r="BD270" s="1489" t="s">
        <v>1790</v>
      </c>
      <c r="BE270" s="1489" t="s">
        <v>1790</v>
      </c>
      <c r="BF270" s="1489" t="s">
        <v>1790</v>
      </c>
      <c r="BG270" s="1489" t="s">
        <v>1790</v>
      </c>
      <c r="BH270" s="1489" t="s">
        <v>1790</v>
      </c>
      <c r="BI270" s="1489" t="s">
        <v>1790</v>
      </c>
      <c r="BJ270" s="1489" t="s">
        <v>1790</v>
      </c>
      <c r="BK270" s="1489" t="s">
        <v>1790</v>
      </c>
      <c r="BL270" s="1489" t="s">
        <v>1790</v>
      </c>
      <c r="BM270" s="1489" t="s">
        <v>1790</v>
      </c>
      <c r="BN270" s="1489" t="s">
        <v>1790</v>
      </c>
      <c r="BO270" s="1489" t="s">
        <v>1790</v>
      </c>
      <c r="BP270" s="1489" t="s">
        <v>1790</v>
      </c>
      <c r="BQ270" s="1489" t="s">
        <v>1790</v>
      </c>
      <c r="BR270" s="1489" t="s">
        <v>1790</v>
      </c>
      <c r="BS270" s="1489" t="s">
        <v>1790</v>
      </c>
      <c r="BT270" s="1489" t="s">
        <v>1790</v>
      </c>
      <c r="BU270" s="1489" t="s">
        <v>1790</v>
      </c>
      <c r="BV270" s="1489" t="s">
        <v>1790</v>
      </c>
      <c r="BW270" s="1489" t="s">
        <v>1790</v>
      </c>
      <c r="BX270" s="1489" t="s">
        <v>1790</v>
      </c>
      <c r="BY270" s="1489" t="s">
        <v>1790</v>
      </c>
      <c r="BZ270" s="1489" t="s">
        <v>1790</v>
      </c>
      <c r="CA270" s="1489" t="s">
        <v>1790</v>
      </c>
      <c r="CB270" s="1489" t="s">
        <v>1790</v>
      </c>
      <c r="CC270" s="1489" t="s">
        <v>1790</v>
      </c>
      <c r="CD270" s="1489" t="s">
        <v>1790</v>
      </c>
      <c r="CE270" s="1489" t="s">
        <v>1790</v>
      </c>
      <c r="CF270" s="1489" t="s">
        <v>1790</v>
      </c>
      <c r="CG270" s="1489" t="s">
        <v>1790</v>
      </c>
      <c r="CH270" s="1489" t="s">
        <v>1790</v>
      </c>
      <c r="CI270" s="1489" t="s">
        <v>1790</v>
      </c>
      <c r="CJ270" s="1489" t="s">
        <v>1790</v>
      </c>
      <c r="CK270" s="1489" t="s">
        <v>1790</v>
      </c>
      <c r="CL270" s="1489" t="s">
        <v>1790</v>
      </c>
      <c r="CM270" s="1489" t="s">
        <v>1790</v>
      </c>
      <c r="CN270" s="1489" t="s">
        <v>1790</v>
      </c>
      <c r="CO270" s="1489" t="s">
        <v>1790</v>
      </c>
      <c r="CP270" s="1490" t="s">
        <v>1790</v>
      </c>
      <c r="CQ270" s="1488" t="s">
        <v>1790</v>
      </c>
      <c r="CR270" s="1488" t="s">
        <v>1790</v>
      </c>
      <c r="CS270" s="1488" t="s">
        <v>1790</v>
      </c>
      <c r="CT270" s="1488" t="s">
        <v>1790</v>
      </c>
      <c r="CU270" s="1488" t="s">
        <v>1790</v>
      </c>
      <c r="CV270" s="1488" t="s">
        <v>1790</v>
      </c>
      <c r="CW270" s="1488" t="s">
        <v>1790</v>
      </c>
      <c r="CX270" s="1488" t="s">
        <v>1790</v>
      </c>
      <c r="CY270" s="1488" t="s">
        <v>1790</v>
      </c>
      <c r="CZ270" s="1488" t="s">
        <v>1790</v>
      </c>
      <c r="DA270" s="1488" t="s">
        <v>1790</v>
      </c>
      <c r="DB270" s="1488" t="s">
        <v>1790</v>
      </c>
      <c r="DC270" s="1488" t="s">
        <v>1790</v>
      </c>
      <c r="DD270" s="1488" t="s">
        <v>1790</v>
      </c>
      <c r="DE270" s="1488" t="s">
        <v>1790</v>
      </c>
      <c r="DF270" s="1488" t="s">
        <v>1790</v>
      </c>
      <c r="DG270" s="1488" t="s">
        <v>1790</v>
      </c>
      <c r="DH270" s="1488" t="s">
        <v>1790</v>
      </c>
      <c r="DI270" s="1488" t="s">
        <v>1790</v>
      </c>
      <c r="DJ270" s="1488" t="s">
        <v>1790</v>
      </c>
      <c r="DK270" s="1488" t="s">
        <v>1790</v>
      </c>
      <c r="DL270" s="1488" t="s">
        <v>1790</v>
      </c>
      <c r="DM270" s="1488" t="s">
        <v>1790</v>
      </c>
      <c r="DN270" s="1488" t="s">
        <v>1790</v>
      </c>
      <c r="DO270" s="1488" t="s">
        <v>1790</v>
      </c>
      <c r="DP270" s="1488" t="s">
        <v>1790</v>
      </c>
      <c r="DQ270" s="1488" t="s">
        <v>1790</v>
      </c>
      <c r="DR270" s="1488" t="s">
        <v>1790</v>
      </c>
      <c r="DS270" s="1488" t="s">
        <v>1790</v>
      </c>
      <c r="DT270" s="1233" t="s">
        <v>1790</v>
      </c>
      <c r="DU270" s="1233" t="s">
        <v>1790</v>
      </c>
      <c r="DV270" s="1233" t="s">
        <v>1790</v>
      </c>
      <c r="DW270" s="1233" t="s">
        <v>1790</v>
      </c>
      <c r="DX270" s="1233" t="s">
        <v>1790</v>
      </c>
      <c r="DY270" s="1233" t="s">
        <v>1790</v>
      </c>
    </row>
    <row r="271" spans="2:129" x14ac:dyDescent="0.25">
      <c r="B271" s="1740"/>
      <c r="C271" s="1485" t="s">
        <v>1790</v>
      </c>
      <c r="D271" s="1425" t="s">
        <v>1790</v>
      </c>
      <c r="E271" s="1267" t="s">
        <v>1790</v>
      </c>
      <c r="F271" s="1424" t="s">
        <v>1790</v>
      </c>
      <c r="G271" s="1424" t="s">
        <v>1790</v>
      </c>
      <c r="H271" s="1425" t="s">
        <v>1790</v>
      </c>
      <c r="I271" s="1460" t="s">
        <v>1790</v>
      </c>
      <c r="J271" s="1461" t="s">
        <v>1790</v>
      </c>
      <c r="K271" s="1461" t="s">
        <v>1790</v>
      </c>
      <c r="L271" s="1461" t="s">
        <v>1790</v>
      </c>
      <c r="M271" s="1461" t="s">
        <v>1790</v>
      </c>
      <c r="N271" s="1489" t="s">
        <v>1790</v>
      </c>
      <c r="O271" s="1489" t="s">
        <v>1790</v>
      </c>
      <c r="P271" s="1489" t="s">
        <v>1790</v>
      </c>
      <c r="Q271" s="1489" t="s">
        <v>1790</v>
      </c>
      <c r="R271" s="1489" t="s">
        <v>1790</v>
      </c>
      <c r="S271" s="1489" t="s">
        <v>1790</v>
      </c>
      <c r="T271" s="1489" t="s">
        <v>1790</v>
      </c>
      <c r="U271" s="1489" t="s">
        <v>1790</v>
      </c>
      <c r="V271" s="1489" t="s">
        <v>1790</v>
      </c>
      <c r="W271" s="1489" t="s">
        <v>1790</v>
      </c>
      <c r="X271" s="1489" t="s">
        <v>1790</v>
      </c>
      <c r="Y271" s="1489" t="s">
        <v>1790</v>
      </c>
      <c r="Z271" s="1489" t="s">
        <v>1790</v>
      </c>
      <c r="AA271" s="1489" t="s">
        <v>1790</v>
      </c>
      <c r="AB271" s="1489" t="s">
        <v>1790</v>
      </c>
      <c r="AC271" s="1489" t="s">
        <v>1790</v>
      </c>
      <c r="AD271" s="1489" t="s">
        <v>1790</v>
      </c>
      <c r="AE271" s="1489" t="s">
        <v>1790</v>
      </c>
      <c r="AF271" s="1489" t="s">
        <v>1790</v>
      </c>
      <c r="AG271" s="1489" t="s">
        <v>1790</v>
      </c>
      <c r="AH271" s="1489" t="s">
        <v>1790</v>
      </c>
      <c r="AI271" s="1489" t="s">
        <v>1790</v>
      </c>
      <c r="AJ271" s="1489" t="s">
        <v>1790</v>
      </c>
      <c r="AK271" s="1489" t="s">
        <v>1790</v>
      </c>
      <c r="AL271" s="1489" t="s">
        <v>1790</v>
      </c>
      <c r="AM271" s="1489" t="s">
        <v>1790</v>
      </c>
      <c r="AN271" s="1489" t="s">
        <v>1790</v>
      </c>
      <c r="AO271" s="1489" t="s">
        <v>1790</v>
      </c>
      <c r="AP271" s="1489" t="s">
        <v>1790</v>
      </c>
      <c r="AQ271" s="1489" t="s">
        <v>1790</v>
      </c>
      <c r="AR271" s="1489" t="s">
        <v>1790</v>
      </c>
      <c r="AS271" s="1489" t="s">
        <v>1790</v>
      </c>
      <c r="AT271" s="1489" t="s">
        <v>1790</v>
      </c>
      <c r="AU271" s="1489" t="s">
        <v>1790</v>
      </c>
      <c r="AV271" s="1489" t="s">
        <v>1790</v>
      </c>
      <c r="AW271" s="1489" t="s">
        <v>1790</v>
      </c>
      <c r="AX271" s="1489" t="s">
        <v>1790</v>
      </c>
      <c r="AY271" s="1489" t="s">
        <v>1790</v>
      </c>
      <c r="AZ271" s="1489" t="s">
        <v>1790</v>
      </c>
      <c r="BA271" s="1489" t="s">
        <v>1790</v>
      </c>
      <c r="BB271" s="1489" t="s">
        <v>1790</v>
      </c>
      <c r="BC271" s="1489" t="s">
        <v>1790</v>
      </c>
      <c r="BD271" s="1489" t="s">
        <v>1790</v>
      </c>
      <c r="BE271" s="1489" t="s">
        <v>1790</v>
      </c>
      <c r="BF271" s="1489" t="s">
        <v>1790</v>
      </c>
      <c r="BG271" s="1489" t="s">
        <v>1790</v>
      </c>
      <c r="BH271" s="1489" t="s">
        <v>1790</v>
      </c>
      <c r="BI271" s="1489" t="s">
        <v>1790</v>
      </c>
      <c r="BJ271" s="1489" t="s">
        <v>1790</v>
      </c>
      <c r="BK271" s="1489" t="s">
        <v>1790</v>
      </c>
      <c r="BL271" s="1489" t="s">
        <v>1790</v>
      </c>
      <c r="BM271" s="1489" t="s">
        <v>1790</v>
      </c>
      <c r="BN271" s="1489" t="s">
        <v>1790</v>
      </c>
      <c r="BO271" s="1489" t="s">
        <v>1790</v>
      </c>
      <c r="BP271" s="1489" t="s">
        <v>1790</v>
      </c>
      <c r="BQ271" s="1489" t="s">
        <v>1790</v>
      </c>
      <c r="BR271" s="1489" t="s">
        <v>1790</v>
      </c>
      <c r="BS271" s="1489" t="s">
        <v>1790</v>
      </c>
      <c r="BT271" s="1489" t="s">
        <v>1790</v>
      </c>
      <c r="BU271" s="1489" t="s">
        <v>1790</v>
      </c>
      <c r="BV271" s="1489" t="s">
        <v>1790</v>
      </c>
      <c r="BW271" s="1489" t="s">
        <v>1790</v>
      </c>
      <c r="BX271" s="1489" t="s">
        <v>1790</v>
      </c>
      <c r="BY271" s="1489" t="s">
        <v>1790</v>
      </c>
      <c r="BZ271" s="1489" t="s">
        <v>1790</v>
      </c>
      <c r="CA271" s="1489" t="s">
        <v>1790</v>
      </c>
      <c r="CB271" s="1489" t="s">
        <v>1790</v>
      </c>
      <c r="CC271" s="1489" t="s">
        <v>1790</v>
      </c>
      <c r="CD271" s="1489" t="s">
        <v>1790</v>
      </c>
      <c r="CE271" s="1489" t="s">
        <v>1790</v>
      </c>
      <c r="CF271" s="1489" t="s">
        <v>1790</v>
      </c>
      <c r="CG271" s="1489" t="s">
        <v>1790</v>
      </c>
      <c r="CH271" s="1489" t="s">
        <v>1790</v>
      </c>
      <c r="CI271" s="1489" t="s">
        <v>1790</v>
      </c>
      <c r="CJ271" s="1489" t="s">
        <v>1790</v>
      </c>
      <c r="CK271" s="1489" t="s">
        <v>1790</v>
      </c>
      <c r="CL271" s="1489" t="s">
        <v>1790</v>
      </c>
      <c r="CM271" s="1489" t="s">
        <v>1790</v>
      </c>
      <c r="CN271" s="1489" t="s">
        <v>1790</v>
      </c>
      <c r="CO271" s="1489" t="s">
        <v>1790</v>
      </c>
      <c r="CP271" s="1490" t="s">
        <v>1790</v>
      </c>
      <c r="CQ271" s="1488" t="s">
        <v>1790</v>
      </c>
      <c r="CR271" s="1488" t="s">
        <v>1790</v>
      </c>
      <c r="CS271" s="1488" t="s">
        <v>1790</v>
      </c>
      <c r="CT271" s="1488" t="s">
        <v>1790</v>
      </c>
      <c r="CU271" s="1488" t="s">
        <v>1790</v>
      </c>
      <c r="CV271" s="1488" t="s">
        <v>1790</v>
      </c>
      <c r="CW271" s="1488" t="s">
        <v>1790</v>
      </c>
      <c r="CX271" s="1488" t="s">
        <v>1790</v>
      </c>
      <c r="CY271" s="1488" t="s">
        <v>1790</v>
      </c>
      <c r="CZ271" s="1488" t="s">
        <v>1790</v>
      </c>
      <c r="DA271" s="1488" t="s">
        <v>1790</v>
      </c>
      <c r="DB271" s="1488" t="s">
        <v>1790</v>
      </c>
      <c r="DC271" s="1488" t="s">
        <v>1790</v>
      </c>
      <c r="DD271" s="1488" t="s">
        <v>1790</v>
      </c>
      <c r="DE271" s="1488" t="s">
        <v>1790</v>
      </c>
      <c r="DF271" s="1488" t="s">
        <v>1790</v>
      </c>
      <c r="DG271" s="1488" t="s">
        <v>1790</v>
      </c>
      <c r="DH271" s="1488" t="s">
        <v>1790</v>
      </c>
      <c r="DI271" s="1488" t="s">
        <v>1790</v>
      </c>
      <c r="DJ271" s="1488" t="s">
        <v>1790</v>
      </c>
      <c r="DK271" s="1488" t="s">
        <v>1790</v>
      </c>
      <c r="DL271" s="1488" t="s">
        <v>1790</v>
      </c>
      <c r="DM271" s="1488" t="s">
        <v>1790</v>
      </c>
      <c r="DN271" s="1488" t="s">
        <v>1790</v>
      </c>
      <c r="DO271" s="1488" t="s">
        <v>1790</v>
      </c>
      <c r="DP271" s="1488" t="s">
        <v>1790</v>
      </c>
      <c r="DQ271" s="1488" t="s">
        <v>1790</v>
      </c>
      <c r="DR271" s="1488" t="s">
        <v>1790</v>
      </c>
      <c r="DS271" s="1488" t="s">
        <v>1790</v>
      </c>
      <c r="DT271" s="1233" t="s">
        <v>1790</v>
      </c>
      <c r="DU271" s="1233" t="s">
        <v>1790</v>
      </c>
      <c r="DV271" s="1233" t="s">
        <v>1790</v>
      </c>
      <c r="DW271" s="1233" t="s">
        <v>1790</v>
      </c>
      <c r="DX271" s="1233" t="s">
        <v>1790</v>
      </c>
      <c r="DY271" s="1233" t="s">
        <v>1790</v>
      </c>
    </row>
    <row r="272" spans="2:129" x14ac:dyDescent="0.25">
      <c r="B272" s="1740"/>
      <c r="C272" s="1485" t="s">
        <v>1790</v>
      </c>
      <c r="D272" s="1425" t="s">
        <v>1790</v>
      </c>
      <c r="E272" s="1267" t="s">
        <v>1790</v>
      </c>
      <c r="F272" s="1424" t="s">
        <v>1790</v>
      </c>
      <c r="G272" s="1424" t="s">
        <v>1790</v>
      </c>
      <c r="H272" s="1425" t="s">
        <v>1790</v>
      </c>
      <c r="I272" s="1460" t="s">
        <v>1790</v>
      </c>
      <c r="J272" s="1461" t="s">
        <v>1790</v>
      </c>
      <c r="K272" s="1461" t="s">
        <v>1790</v>
      </c>
      <c r="L272" s="1461" t="s">
        <v>1790</v>
      </c>
      <c r="M272" s="1461" t="s">
        <v>1790</v>
      </c>
      <c r="N272" s="1489" t="s">
        <v>1790</v>
      </c>
      <c r="O272" s="1489" t="s">
        <v>1790</v>
      </c>
      <c r="P272" s="1489" t="s">
        <v>1790</v>
      </c>
      <c r="Q272" s="1489" t="s">
        <v>1790</v>
      </c>
      <c r="R272" s="1489" t="s">
        <v>1790</v>
      </c>
      <c r="S272" s="1489" t="s">
        <v>1790</v>
      </c>
      <c r="T272" s="1489" t="s">
        <v>1790</v>
      </c>
      <c r="U272" s="1489" t="s">
        <v>1790</v>
      </c>
      <c r="V272" s="1489" t="s">
        <v>1790</v>
      </c>
      <c r="W272" s="1489" t="s">
        <v>1790</v>
      </c>
      <c r="X272" s="1489" t="s">
        <v>1790</v>
      </c>
      <c r="Y272" s="1489" t="s">
        <v>1790</v>
      </c>
      <c r="Z272" s="1489" t="s">
        <v>1790</v>
      </c>
      <c r="AA272" s="1489" t="s">
        <v>1790</v>
      </c>
      <c r="AB272" s="1489" t="s">
        <v>1790</v>
      </c>
      <c r="AC272" s="1489" t="s">
        <v>1790</v>
      </c>
      <c r="AD272" s="1489" t="s">
        <v>1790</v>
      </c>
      <c r="AE272" s="1489" t="s">
        <v>1790</v>
      </c>
      <c r="AF272" s="1489" t="s">
        <v>1790</v>
      </c>
      <c r="AG272" s="1489" t="s">
        <v>1790</v>
      </c>
      <c r="AH272" s="1489" t="s">
        <v>1790</v>
      </c>
      <c r="AI272" s="1489" t="s">
        <v>1790</v>
      </c>
      <c r="AJ272" s="1489" t="s">
        <v>1790</v>
      </c>
      <c r="AK272" s="1489" t="s">
        <v>1790</v>
      </c>
      <c r="AL272" s="1489" t="s">
        <v>1790</v>
      </c>
      <c r="AM272" s="1489" t="s">
        <v>1790</v>
      </c>
      <c r="AN272" s="1489" t="s">
        <v>1790</v>
      </c>
      <c r="AO272" s="1489" t="s">
        <v>1790</v>
      </c>
      <c r="AP272" s="1489" t="s">
        <v>1790</v>
      </c>
      <c r="AQ272" s="1489" t="s">
        <v>1790</v>
      </c>
      <c r="AR272" s="1489" t="s">
        <v>1790</v>
      </c>
      <c r="AS272" s="1489" t="s">
        <v>1790</v>
      </c>
      <c r="AT272" s="1489" t="s">
        <v>1790</v>
      </c>
      <c r="AU272" s="1489" t="s">
        <v>1790</v>
      </c>
      <c r="AV272" s="1489" t="s">
        <v>1790</v>
      </c>
      <c r="AW272" s="1489" t="s">
        <v>1790</v>
      </c>
      <c r="AX272" s="1489" t="s">
        <v>1790</v>
      </c>
      <c r="AY272" s="1489" t="s">
        <v>1790</v>
      </c>
      <c r="AZ272" s="1489" t="s">
        <v>1790</v>
      </c>
      <c r="BA272" s="1489" t="s">
        <v>1790</v>
      </c>
      <c r="BB272" s="1489" t="s">
        <v>1790</v>
      </c>
      <c r="BC272" s="1489" t="s">
        <v>1790</v>
      </c>
      <c r="BD272" s="1489" t="s">
        <v>1790</v>
      </c>
      <c r="BE272" s="1489" t="s">
        <v>1790</v>
      </c>
      <c r="BF272" s="1489" t="s">
        <v>1790</v>
      </c>
      <c r="BG272" s="1489" t="s">
        <v>1790</v>
      </c>
      <c r="BH272" s="1489" t="s">
        <v>1790</v>
      </c>
      <c r="BI272" s="1489" t="s">
        <v>1790</v>
      </c>
      <c r="BJ272" s="1489" t="s">
        <v>1790</v>
      </c>
      <c r="BK272" s="1489" t="s">
        <v>1790</v>
      </c>
      <c r="BL272" s="1489" t="s">
        <v>1790</v>
      </c>
      <c r="BM272" s="1489" t="s">
        <v>1790</v>
      </c>
      <c r="BN272" s="1489" t="s">
        <v>1790</v>
      </c>
      <c r="BO272" s="1489" t="s">
        <v>1790</v>
      </c>
      <c r="BP272" s="1489" t="s">
        <v>1790</v>
      </c>
      <c r="BQ272" s="1489" t="s">
        <v>1790</v>
      </c>
      <c r="BR272" s="1489" t="s">
        <v>1790</v>
      </c>
      <c r="BS272" s="1489" t="s">
        <v>1790</v>
      </c>
      <c r="BT272" s="1489" t="s">
        <v>1790</v>
      </c>
      <c r="BU272" s="1489" t="s">
        <v>1790</v>
      </c>
      <c r="BV272" s="1489" t="s">
        <v>1790</v>
      </c>
      <c r="BW272" s="1489" t="s">
        <v>1790</v>
      </c>
      <c r="BX272" s="1489" t="s">
        <v>1790</v>
      </c>
      <c r="BY272" s="1489" t="s">
        <v>1790</v>
      </c>
      <c r="BZ272" s="1489" t="s">
        <v>1790</v>
      </c>
      <c r="CA272" s="1489" t="s">
        <v>1790</v>
      </c>
      <c r="CB272" s="1489" t="s">
        <v>1790</v>
      </c>
      <c r="CC272" s="1489" t="s">
        <v>1790</v>
      </c>
      <c r="CD272" s="1489" t="s">
        <v>1790</v>
      </c>
      <c r="CE272" s="1489" t="s">
        <v>1790</v>
      </c>
      <c r="CF272" s="1489" t="s">
        <v>1790</v>
      </c>
      <c r="CG272" s="1489" t="s">
        <v>1790</v>
      </c>
      <c r="CH272" s="1489" t="s">
        <v>1790</v>
      </c>
      <c r="CI272" s="1489" t="s">
        <v>1790</v>
      </c>
      <c r="CJ272" s="1489" t="s">
        <v>1790</v>
      </c>
      <c r="CK272" s="1489" t="s">
        <v>1790</v>
      </c>
      <c r="CL272" s="1489" t="s">
        <v>1790</v>
      </c>
      <c r="CM272" s="1489" t="s">
        <v>1790</v>
      </c>
      <c r="CN272" s="1489" t="s">
        <v>1790</v>
      </c>
      <c r="CO272" s="1489" t="s">
        <v>1790</v>
      </c>
      <c r="CP272" s="1490" t="s">
        <v>1790</v>
      </c>
      <c r="CQ272" s="1488" t="s">
        <v>1790</v>
      </c>
      <c r="CR272" s="1488" t="s">
        <v>1790</v>
      </c>
      <c r="CS272" s="1488" t="s">
        <v>1790</v>
      </c>
      <c r="CT272" s="1488" t="s">
        <v>1790</v>
      </c>
      <c r="CU272" s="1488" t="s">
        <v>1790</v>
      </c>
      <c r="CV272" s="1488" t="s">
        <v>1790</v>
      </c>
      <c r="CW272" s="1488" t="s">
        <v>1790</v>
      </c>
      <c r="CX272" s="1488" t="s">
        <v>1790</v>
      </c>
      <c r="CY272" s="1488" t="s">
        <v>1790</v>
      </c>
      <c r="CZ272" s="1488" t="s">
        <v>1790</v>
      </c>
      <c r="DA272" s="1488" t="s">
        <v>1790</v>
      </c>
      <c r="DB272" s="1488" t="s">
        <v>1790</v>
      </c>
      <c r="DC272" s="1488" t="s">
        <v>1790</v>
      </c>
      <c r="DD272" s="1488" t="s">
        <v>1790</v>
      </c>
      <c r="DE272" s="1488" t="s">
        <v>1790</v>
      </c>
      <c r="DF272" s="1488" t="s">
        <v>1790</v>
      </c>
      <c r="DG272" s="1488" t="s">
        <v>1790</v>
      </c>
      <c r="DH272" s="1488" t="s">
        <v>1790</v>
      </c>
      <c r="DI272" s="1488" t="s">
        <v>1790</v>
      </c>
      <c r="DJ272" s="1488" t="s">
        <v>1790</v>
      </c>
      <c r="DK272" s="1488" t="s">
        <v>1790</v>
      </c>
      <c r="DL272" s="1488" t="s">
        <v>1790</v>
      </c>
      <c r="DM272" s="1488" t="s">
        <v>1790</v>
      </c>
      <c r="DN272" s="1488" t="s">
        <v>1790</v>
      </c>
      <c r="DO272" s="1488" t="s">
        <v>1790</v>
      </c>
      <c r="DP272" s="1488" t="s">
        <v>1790</v>
      </c>
      <c r="DQ272" s="1488" t="s">
        <v>1790</v>
      </c>
      <c r="DR272" s="1488" t="s">
        <v>1790</v>
      </c>
      <c r="DS272" s="1488" t="s">
        <v>1790</v>
      </c>
      <c r="DT272" s="1233" t="s">
        <v>1790</v>
      </c>
      <c r="DU272" s="1233" t="s">
        <v>1790</v>
      </c>
      <c r="DV272" s="1233" t="s">
        <v>1790</v>
      </c>
      <c r="DW272" s="1233" t="s">
        <v>1790</v>
      </c>
      <c r="DX272" s="1233" t="s">
        <v>1790</v>
      </c>
      <c r="DY272" s="1233" t="s">
        <v>1790</v>
      </c>
    </row>
    <row r="273" spans="2:129" x14ac:dyDescent="0.25">
      <c r="B273" s="1740"/>
      <c r="C273" s="1485" t="s">
        <v>1790</v>
      </c>
      <c r="D273" s="1425" t="s">
        <v>1790</v>
      </c>
      <c r="E273" s="1267" t="s">
        <v>1790</v>
      </c>
      <c r="F273" s="1424" t="s">
        <v>1790</v>
      </c>
      <c r="G273" s="1424" t="s">
        <v>1790</v>
      </c>
      <c r="H273" s="1425" t="s">
        <v>1790</v>
      </c>
      <c r="I273" s="1460" t="s">
        <v>1790</v>
      </c>
      <c r="J273" s="1461" t="s">
        <v>1790</v>
      </c>
      <c r="K273" s="1461" t="s">
        <v>1790</v>
      </c>
      <c r="L273" s="1461" t="s">
        <v>1790</v>
      </c>
      <c r="M273" s="1461" t="s">
        <v>1790</v>
      </c>
      <c r="N273" s="1489" t="s">
        <v>1790</v>
      </c>
      <c r="O273" s="1489" t="s">
        <v>1790</v>
      </c>
      <c r="P273" s="1489" t="s">
        <v>1790</v>
      </c>
      <c r="Q273" s="1489" t="s">
        <v>1790</v>
      </c>
      <c r="R273" s="1489" t="s">
        <v>1790</v>
      </c>
      <c r="S273" s="1489" t="s">
        <v>1790</v>
      </c>
      <c r="T273" s="1489" t="s">
        <v>1790</v>
      </c>
      <c r="U273" s="1489" t="s">
        <v>1790</v>
      </c>
      <c r="V273" s="1489" t="s">
        <v>1790</v>
      </c>
      <c r="W273" s="1489" t="s">
        <v>1790</v>
      </c>
      <c r="X273" s="1489" t="s">
        <v>1790</v>
      </c>
      <c r="Y273" s="1489" t="s">
        <v>1790</v>
      </c>
      <c r="Z273" s="1489" t="s">
        <v>1790</v>
      </c>
      <c r="AA273" s="1489" t="s">
        <v>1790</v>
      </c>
      <c r="AB273" s="1489" t="s">
        <v>1790</v>
      </c>
      <c r="AC273" s="1489" t="s">
        <v>1790</v>
      </c>
      <c r="AD273" s="1489" t="s">
        <v>1790</v>
      </c>
      <c r="AE273" s="1489" t="s">
        <v>1790</v>
      </c>
      <c r="AF273" s="1489" t="s">
        <v>1790</v>
      </c>
      <c r="AG273" s="1489" t="s">
        <v>1790</v>
      </c>
      <c r="AH273" s="1489" t="s">
        <v>1790</v>
      </c>
      <c r="AI273" s="1489" t="s">
        <v>1790</v>
      </c>
      <c r="AJ273" s="1489" t="s">
        <v>1790</v>
      </c>
      <c r="AK273" s="1489" t="s">
        <v>1790</v>
      </c>
      <c r="AL273" s="1489" t="s">
        <v>1790</v>
      </c>
      <c r="AM273" s="1489" t="s">
        <v>1790</v>
      </c>
      <c r="AN273" s="1489" t="s">
        <v>1790</v>
      </c>
      <c r="AO273" s="1489" t="s">
        <v>1790</v>
      </c>
      <c r="AP273" s="1489" t="s">
        <v>1790</v>
      </c>
      <c r="AQ273" s="1489" t="s">
        <v>1790</v>
      </c>
      <c r="AR273" s="1489" t="s">
        <v>1790</v>
      </c>
      <c r="AS273" s="1489" t="s">
        <v>1790</v>
      </c>
      <c r="AT273" s="1489" t="s">
        <v>1790</v>
      </c>
      <c r="AU273" s="1489" t="s">
        <v>1790</v>
      </c>
      <c r="AV273" s="1489" t="s">
        <v>1790</v>
      </c>
      <c r="AW273" s="1489" t="s">
        <v>1790</v>
      </c>
      <c r="AX273" s="1489" t="s">
        <v>1790</v>
      </c>
      <c r="AY273" s="1489" t="s">
        <v>1790</v>
      </c>
      <c r="AZ273" s="1489" t="s">
        <v>1790</v>
      </c>
      <c r="BA273" s="1489" t="s">
        <v>1790</v>
      </c>
      <c r="BB273" s="1489" t="s">
        <v>1790</v>
      </c>
      <c r="BC273" s="1489" t="s">
        <v>1790</v>
      </c>
      <c r="BD273" s="1489" t="s">
        <v>1790</v>
      </c>
      <c r="BE273" s="1489" t="s">
        <v>1790</v>
      </c>
      <c r="BF273" s="1489" t="s">
        <v>1790</v>
      </c>
      <c r="BG273" s="1489" t="s">
        <v>1790</v>
      </c>
      <c r="BH273" s="1489" t="s">
        <v>1790</v>
      </c>
      <c r="BI273" s="1489" t="s">
        <v>1790</v>
      </c>
      <c r="BJ273" s="1489" t="s">
        <v>1790</v>
      </c>
      <c r="BK273" s="1489" t="s">
        <v>1790</v>
      </c>
      <c r="BL273" s="1489" t="s">
        <v>1790</v>
      </c>
      <c r="BM273" s="1489" t="s">
        <v>1790</v>
      </c>
      <c r="BN273" s="1489" t="s">
        <v>1790</v>
      </c>
      <c r="BO273" s="1489" t="s">
        <v>1790</v>
      </c>
      <c r="BP273" s="1489" t="s">
        <v>1790</v>
      </c>
      <c r="BQ273" s="1489" t="s">
        <v>1790</v>
      </c>
      <c r="BR273" s="1489" t="s">
        <v>1790</v>
      </c>
      <c r="BS273" s="1489" t="s">
        <v>1790</v>
      </c>
      <c r="BT273" s="1489" t="s">
        <v>1790</v>
      </c>
      <c r="BU273" s="1489" t="s">
        <v>1790</v>
      </c>
      <c r="BV273" s="1489" t="s">
        <v>1790</v>
      </c>
      <c r="BW273" s="1489" t="s">
        <v>1790</v>
      </c>
      <c r="BX273" s="1489" t="s">
        <v>1790</v>
      </c>
      <c r="BY273" s="1489" t="s">
        <v>1790</v>
      </c>
      <c r="BZ273" s="1489" t="s">
        <v>1790</v>
      </c>
      <c r="CA273" s="1489" t="s">
        <v>1790</v>
      </c>
      <c r="CB273" s="1489" t="s">
        <v>1790</v>
      </c>
      <c r="CC273" s="1489" t="s">
        <v>1790</v>
      </c>
      <c r="CD273" s="1489" t="s">
        <v>1790</v>
      </c>
      <c r="CE273" s="1489" t="s">
        <v>1790</v>
      </c>
      <c r="CF273" s="1489" t="s">
        <v>1790</v>
      </c>
      <c r="CG273" s="1489" t="s">
        <v>1790</v>
      </c>
      <c r="CH273" s="1489" t="s">
        <v>1790</v>
      </c>
      <c r="CI273" s="1489" t="s">
        <v>1790</v>
      </c>
      <c r="CJ273" s="1489" t="s">
        <v>1790</v>
      </c>
      <c r="CK273" s="1489" t="s">
        <v>1790</v>
      </c>
      <c r="CL273" s="1489" t="s">
        <v>1790</v>
      </c>
      <c r="CM273" s="1489" t="s">
        <v>1790</v>
      </c>
      <c r="CN273" s="1489" t="s">
        <v>1790</v>
      </c>
      <c r="CO273" s="1489" t="s">
        <v>1790</v>
      </c>
      <c r="CP273" s="1490" t="s">
        <v>1790</v>
      </c>
      <c r="CQ273" s="1488" t="s">
        <v>1790</v>
      </c>
      <c r="CR273" s="1488" t="s">
        <v>1790</v>
      </c>
      <c r="CS273" s="1488" t="s">
        <v>1790</v>
      </c>
      <c r="CT273" s="1488" t="s">
        <v>1790</v>
      </c>
      <c r="CU273" s="1488" t="s">
        <v>1790</v>
      </c>
      <c r="CV273" s="1488" t="s">
        <v>1790</v>
      </c>
      <c r="CW273" s="1488" t="s">
        <v>1790</v>
      </c>
      <c r="CX273" s="1488" t="s">
        <v>1790</v>
      </c>
      <c r="CY273" s="1488" t="s">
        <v>1790</v>
      </c>
      <c r="CZ273" s="1488" t="s">
        <v>1790</v>
      </c>
      <c r="DA273" s="1488" t="s">
        <v>1790</v>
      </c>
      <c r="DB273" s="1488" t="s">
        <v>1790</v>
      </c>
      <c r="DC273" s="1488" t="s">
        <v>1790</v>
      </c>
      <c r="DD273" s="1488" t="s">
        <v>1790</v>
      </c>
      <c r="DE273" s="1488" t="s">
        <v>1790</v>
      </c>
      <c r="DF273" s="1488" t="s">
        <v>1790</v>
      </c>
      <c r="DG273" s="1488" t="s">
        <v>1790</v>
      </c>
      <c r="DH273" s="1488" t="s">
        <v>1790</v>
      </c>
      <c r="DI273" s="1488" t="s">
        <v>1790</v>
      </c>
      <c r="DJ273" s="1488" t="s">
        <v>1790</v>
      </c>
      <c r="DK273" s="1488" t="s">
        <v>1790</v>
      </c>
      <c r="DL273" s="1488" t="s">
        <v>1790</v>
      </c>
      <c r="DM273" s="1488" t="s">
        <v>1790</v>
      </c>
      <c r="DN273" s="1488" t="s">
        <v>1790</v>
      </c>
      <c r="DO273" s="1488" t="s">
        <v>1790</v>
      </c>
      <c r="DP273" s="1488" t="s">
        <v>1790</v>
      </c>
      <c r="DQ273" s="1488" t="s">
        <v>1790</v>
      </c>
      <c r="DR273" s="1488" t="s">
        <v>1790</v>
      </c>
      <c r="DS273" s="1488" t="s">
        <v>1790</v>
      </c>
      <c r="DT273" s="1233" t="s">
        <v>1790</v>
      </c>
      <c r="DU273" s="1233" t="s">
        <v>1790</v>
      </c>
      <c r="DV273" s="1233" t="s">
        <v>1790</v>
      </c>
      <c r="DW273" s="1233" t="s">
        <v>1790</v>
      </c>
      <c r="DX273" s="1233" t="s">
        <v>1790</v>
      </c>
      <c r="DY273" s="1233" t="s">
        <v>1790</v>
      </c>
    </row>
    <row r="274" spans="2:129" x14ac:dyDescent="0.25">
      <c r="B274" s="1740"/>
      <c r="C274" s="1485" t="s">
        <v>1790</v>
      </c>
      <c r="D274" s="1425" t="s">
        <v>1790</v>
      </c>
      <c r="E274" s="1267" t="s">
        <v>1790</v>
      </c>
      <c r="F274" s="1424" t="s">
        <v>1790</v>
      </c>
      <c r="G274" s="1424" t="s">
        <v>1790</v>
      </c>
      <c r="H274" s="1425" t="s">
        <v>1790</v>
      </c>
      <c r="I274" s="1460" t="s">
        <v>1790</v>
      </c>
      <c r="J274" s="1461" t="s">
        <v>1790</v>
      </c>
      <c r="K274" s="1461" t="s">
        <v>1790</v>
      </c>
      <c r="L274" s="1461" t="s">
        <v>1790</v>
      </c>
      <c r="M274" s="1461" t="s">
        <v>1790</v>
      </c>
      <c r="N274" s="1489" t="s">
        <v>1790</v>
      </c>
      <c r="O274" s="1489" t="s">
        <v>1790</v>
      </c>
      <c r="P274" s="1489" t="s">
        <v>1790</v>
      </c>
      <c r="Q274" s="1489" t="s">
        <v>1790</v>
      </c>
      <c r="R274" s="1489" t="s">
        <v>1790</v>
      </c>
      <c r="S274" s="1489" t="s">
        <v>1790</v>
      </c>
      <c r="T274" s="1489" t="s">
        <v>1790</v>
      </c>
      <c r="U274" s="1489" t="s">
        <v>1790</v>
      </c>
      <c r="V274" s="1489" t="s">
        <v>1790</v>
      </c>
      <c r="W274" s="1489" t="s">
        <v>1790</v>
      </c>
      <c r="X274" s="1489" t="s">
        <v>1790</v>
      </c>
      <c r="Y274" s="1489" t="s">
        <v>1790</v>
      </c>
      <c r="Z274" s="1489" t="s">
        <v>1790</v>
      </c>
      <c r="AA274" s="1489" t="s">
        <v>1790</v>
      </c>
      <c r="AB274" s="1489" t="s">
        <v>1790</v>
      </c>
      <c r="AC274" s="1489" t="s">
        <v>1790</v>
      </c>
      <c r="AD274" s="1489" t="s">
        <v>1790</v>
      </c>
      <c r="AE274" s="1489" t="s">
        <v>1790</v>
      </c>
      <c r="AF274" s="1489" t="s">
        <v>1790</v>
      </c>
      <c r="AG274" s="1489" t="s">
        <v>1790</v>
      </c>
      <c r="AH274" s="1489" t="s">
        <v>1790</v>
      </c>
      <c r="AI274" s="1489" t="s">
        <v>1790</v>
      </c>
      <c r="AJ274" s="1489" t="s">
        <v>1790</v>
      </c>
      <c r="AK274" s="1489" t="s">
        <v>1790</v>
      </c>
      <c r="AL274" s="1489" t="s">
        <v>1790</v>
      </c>
      <c r="AM274" s="1489" t="s">
        <v>1790</v>
      </c>
      <c r="AN274" s="1489" t="s">
        <v>1790</v>
      </c>
      <c r="AO274" s="1489" t="s">
        <v>1790</v>
      </c>
      <c r="AP274" s="1489" t="s">
        <v>1790</v>
      </c>
      <c r="AQ274" s="1489" t="s">
        <v>1790</v>
      </c>
      <c r="AR274" s="1489" t="s">
        <v>1790</v>
      </c>
      <c r="AS274" s="1489" t="s">
        <v>1790</v>
      </c>
      <c r="AT274" s="1489" t="s">
        <v>1790</v>
      </c>
      <c r="AU274" s="1489" t="s">
        <v>1790</v>
      </c>
      <c r="AV274" s="1489" t="s">
        <v>1790</v>
      </c>
      <c r="AW274" s="1489" t="s">
        <v>1790</v>
      </c>
      <c r="AX274" s="1489" t="s">
        <v>1790</v>
      </c>
      <c r="AY274" s="1489" t="s">
        <v>1790</v>
      </c>
      <c r="AZ274" s="1489" t="s">
        <v>1790</v>
      </c>
      <c r="BA274" s="1489" t="s">
        <v>1790</v>
      </c>
      <c r="BB274" s="1489" t="s">
        <v>1790</v>
      </c>
      <c r="BC274" s="1489" t="s">
        <v>1790</v>
      </c>
      <c r="BD274" s="1489" t="s">
        <v>1790</v>
      </c>
      <c r="BE274" s="1489" t="s">
        <v>1790</v>
      </c>
      <c r="BF274" s="1489" t="s">
        <v>1790</v>
      </c>
      <c r="BG274" s="1489" t="s">
        <v>1790</v>
      </c>
      <c r="BH274" s="1489" t="s">
        <v>1790</v>
      </c>
      <c r="BI274" s="1489" t="s">
        <v>1790</v>
      </c>
      <c r="BJ274" s="1489" t="s">
        <v>1790</v>
      </c>
      <c r="BK274" s="1489" t="s">
        <v>1790</v>
      </c>
      <c r="BL274" s="1489" t="s">
        <v>1790</v>
      </c>
      <c r="BM274" s="1489" t="s">
        <v>1790</v>
      </c>
      <c r="BN274" s="1489" t="s">
        <v>1790</v>
      </c>
      <c r="BO274" s="1489" t="s">
        <v>1790</v>
      </c>
      <c r="BP274" s="1489" t="s">
        <v>1790</v>
      </c>
      <c r="BQ274" s="1489" t="s">
        <v>1790</v>
      </c>
      <c r="BR274" s="1489" t="s">
        <v>1790</v>
      </c>
      <c r="BS274" s="1489" t="s">
        <v>1790</v>
      </c>
      <c r="BT274" s="1489" t="s">
        <v>1790</v>
      </c>
      <c r="BU274" s="1489" t="s">
        <v>1790</v>
      </c>
      <c r="BV274" s="1489" t="s">
        <v>1790</v>
      </c>
      <c r="BW274" s="1489" t="s">
        <v>1790</v>
      </c>
      <c r="BX274" s="1489" t="s">
        <v>1790</v>
      </c>
      <c r="BY274" s="1489" t="s">
        <v>1790</v>
      </c>
      <c r="BZ274" s="1489" t="s">
        <v>1790</v>
      </c>
      <c r="CA274" s="1489" t="s">
        <v>1790</v>
      </c>
      <c r="CB274" s="1489" t="s">
        <v>1790</v>
      </c>
      <c r="CC274" s="1489" t="s">
        <v>1790</v>
      </c>
      <c r="CD274" s="1489" t="s">
        <v>1790</v>
      </c>
      <c r="CE274" s="1489" t="s">
        <v>1790</v>
      </c>
      <c r="CF274" s="1489" t="s">
        <v>1790</v>
      </c>
      <c r="CG274" s="1489" t="s">
        <v>1790</v>
      </c>
      <c r="CH274" s="1489" t="s">
        <v>1790</v>
      </c>
      <c r="CI274" s="1489" t="s">
        <v>1790</v>
      </c>
      <c r="CJ274" s="1489" t="s">
        <v>1790</v>
      </c>
      <c r="CK274" s="1489" t="s">
        <v>1790</v>
      </c>
      <c r="CL274" s="1489" t="s">
        <v>1790</v>
      </c>
      <c r="CM274" s="1489" t="s">
        <v>1790</v>
      </c>
      <c r="CN274" s="1489" t="s">
        <v>1790</v>
      </c>
      <c r="CO274" s="1489" t="s">
        <v>1790</v>
      </c>
      <c r="CP274" s="1490" t="s">
        <v>1790</v>
      </c>
      <c r="CQ274" s="1488" t="s">
        <v>1790</v>
      </c>
      <c r="CR274" s="1488" t="s">
        <v>1790</v>
      </c>
      <c r="CS274" s="1488" t="s">
        <v>1790</v>
      </c>
      <c r="CT274" s="1488" t="s">
        <v>1790</v>
      </c>
      <c r="CU274" s="1488" t="s">
        <v>1790</v>
      </c>
      <c r="CV274" s="1488" t="s">
        <v>1790</v>
      </c>
      <c r="CW274" s="1488" t="s">
        <v>1790</v>
      </c>
      <c r="CX274" s="1488" t="s">
        <v>1790</v>
      </c>
      <c r="CY274" s="1488" t="s">
        <v>1790</v>
      </c>
      <c r="CZ274" s="1488" t="s">
        <v>1790</v>
      </c>
      <c r="DA274" s="1488" t="s">
        <v>1790</v>
      </c>
      <c r="DB274" s="1488" t="s">
        <v>1790</v>
      </c>
      <c r="DC274" s="1488" t="s">
        <v>1790</v>
      </c>
      <c r="DD274" s="1488" t="s">
        <v>1790</v>
      </c>
      <c r="DE274" s="1488" t="s">
        <v>1790</v>
      </c>
      <c r="DF274" s="1488" t="s">
        <v>1790</v>
      </c>
      <c r="DG274" s="1488" t="s">
        <v>1790</v>
      </c>
      <c r="DH274" s="1488" t="s">
        <v>1790</v>
      </c>
      <c r="DI274" s="1488" t="s">
        <v>1790</v>
      </c>
      <c r="DJ274" s="1488" t="s">
        <v>1790</v>
      </c>
      <c r="DK274" s="1488" t="s">
        <v>1790</v>
      </c>
      <c r="DL274" s="1488" t="s">
        <v>1790</v>
      </c>
      <c r="DM274" s="1488" t="s">
        <v>1790</v>
      </c>
      <c r="DN274" s="1488" t="s">
        <v>1790</v>
      </c>
      <c r="DO274" s="1488" t="s">
        <v>1790</v>
      </c>
      <c r="DP274" s="1488" t="s">
        <v>1790</v>
      </c>
      <c r="DQ274" s="1488" t="s">
        <v>1790</v>
      </c>
      <c r="DR274" s="1488" t="s">
        <v>1790</v>
      </c>
      <c r="DS274" s="1488" t="s">
        <v>1790</v>
      </c>
      <c r="DT274" s="1233" t="s">
        <v>1790</v>
      </c>
      <c r="DU274" s="1233" t="s">
        <v>1790</v>
      </c>
      <c r="DV274" s="1233" t="s">
        <v>1790</v>
      </c>
      <c r="DW274" s="1233" t="s">
        <v>1790</v>
      </c>
      <c r="DX274" s="1233" t="s">
        <v>1790</v>
      </c>
      <c r="DY274" s="1233" t="s">
        <v>1790</v>
      </c>
    </row>
    <row r="275" spans="2:129" ht="14.4" thickBot="1" x14ac:dyDescent="0.3">
      <c r="B275" s="1740"/>
      <c r="C275" s="1485" t="s">
        <v>1790</v>
      </c>
      <c r="D275" s="1425" t="s">
        <v>1790</v>
      </c>
      <c r="E275" s="1267" t="s">
        <v>1790</v>
      </c>
      <c r="F275" s="1424" t="s">
        <v>1790</v>
      </c>
      <c r="G275" s="1424" t="s">
        <v>1790</v>
      </c>
      <c r="H275" s="1425" t="s">
        <v>1790</v>
      </c>
      <c r="I275" s="1460" t="s">
        <v>1790</v>
      </c>
      <c r="J275" s="1461" t="s">
        <v>1790</v>
      </c>
      <c r="K275" s="1461" t="s">
        <v>1790</v>
      </c>
      <c r="L275" s="1461" t="s">
        <v>1790</v>
      </c>
      <c r="M275" s="1461" t="s">
        <v>1790</v>
      </c>
      <c r="N275" s="1489" t="s">
        <v>1790</v>
      </c>
      <c r="O275" s="1489" t="s">
        <v>1790</v>
      </c>
      <c r="P275" s="1489" t="s">
        <v>1790</v>
      </c>
      <c r="Q275" s="1489" t="s">
        <v>1790</v>
      </c>
      <c r="R275" s="1489" t="s">
        <v>1790</v>
      </c>
      <c r="S275" s="1489" t="s">
        <v>1790</v>
      </c>
      <c r="T275" s="1489" t="s">
        <v>1790</v>
      </c>
      <c r="U275" s="1489" t="s">
        <v>1790</v>
      </c>
      <c r="V275" s="1489" t="s">
        <v>1790</v>
      </c>
      <c r="W275" s="1489" t="s">
        <v>1790</v>
      </c>
      <c r="X275" s="1489" t="s">
        <v>1790</v>
      </c>
      <c r="Y275" s="1489" t="s">
        <v>1790</v>
      </c>
      <c r="Z275" s="1489" t="s">
        <v>1790</v>
      </c>
      <c r="AA275" s="1489" t="s">
        <v>1790</v>
      </c>
      <c r="AB275" s="1489" t="s">
        <v>1790</v>
      </c>
      <c r="AC275" s="1489" t="s">
        <v>1790</v>
      </c>
      <c r="AD275" s="1489" t="s">
        <v>1790</v>
      </c>
      <c r="AE275" s="1489" t="s">
        <v>1790</v>
      </c>
      <c r="AF275" s="1489" t="s">
        <v>1790</v>
      </c>
      <c r="AG275" s="1489" t="s">
        <v>1790</v>
      </c>
      <c r="AH275" s="1489" t="s">
        <v>1790</v>
      </c>
      <c r="AI275" s="1489" t="s">
        <v>1790</v>
      </c>
      <c r="AJ275" s="1489" t="s">
        <v>1790</v>
      </c>
      <c r="AK275" s="1489" t="s">
        <v>1790</v>
      </c>
      <c r="AL275" s="1489" t="s">
        <v>1790</v>
      </c>
      <c r="AM275" s="1489" t="s">
        <v>1790</v>
      </c>
      <c r="AN275" s="1489" t="s">
        <v>1790</v>
      </c>
      <c r="AO275" s="1489" t="s">
        <v>1790</v>
      </c>
      <c r="AP275" s="1489" t="s">
        <v>1790</v>
      </c>
      <c r="AQ275" s="1489" t="s">
        <v>1790</v>
      </c>
      <c r="AR275" s="1489" t="s">
        <v>1790</v>
      </c>
      <c r="AS275" s="1489" t="s">
        <v>1790</v>
      </c>
      <c r="AT275" s="1489" t="s">
        <v>1790</v>
      </c>
      <c r="AU275" s="1489" t="s">
        <v>1790</v>
      </c>
      <c r="AV275" s="1489" t="s">
        <v>1790</v>
      </c>
      <c r="AW275" s="1489" t="s">
        <v>1790</v>
      </c>
      <c r="AX275" s="1489" t="s">
        <v>1790</v>
      </c>
      <c r="AY275" s="1489" t="s">
        <v>1790</v>
      </c>
      <c r="AZ275" s="1489" t="s">
        <v>1790</v>
      </c>
      <c r="BA275" s="1489" t="s">
        <v>1790</v>
      </c>
      <c r="BB275" s="1489" t="s">
        <v>1790</v>
      </c>
      <c r="BC275" s="1489" t="s">
        <v>1790</v>
      </c>
      <c r="BD275" s="1489" t="s">
        <v>1790</v>
      </c>
      <c r="BE275" s="1489" t="s">
        <v>1790</v>
      </c>
      <c r="BF275" s="1489" t="s">
        <v>1790</v>
      </c>
      <c r="BG275" s="1489" t="s">
        <v>1790</v>
      </c>
      <c r="BH275" s="1489" t="s">
        <v>1790</v>
      </c>
      <c r="BI275" s="1489" t="s">
        <v>1790</v>
      </c>
      <c r="BJ275" s="1489" t="s">
        <v>1790</v>
      </c>
      <c r="BK275" s="1489" t="s">
        <v>1790</v>
      </c>
      <c r="BL275" s="1489" t="s">
        <v>1790</v>
      </c>
      <c r="BM275" s="1489" t="s">
        <v>1790</v>
      </c>
      <c r="BN275" s="1489" t="s">
        <v>1790</v>
      </c>
      <c r="BO275" s="1489" t="s">
        <v>1790</v>
      </c>
      <c r="BP275" s="1489" t="s">
        <v>1790</v>
      </c>
      <c r="BQ275" s="1489" t="s">
        <v>1790</v>
      </c>
      <c r="BR275" s="1489" t="s">
        <v>1790</v>
      </c>
      <c r="BS275" s="1489" t="s">
        <v>1790</v>
      </c>
      <c r="BT275" s="1489" t="s">
        <v>1790</v>
      </c>
      <c r="BU275" s="1489" t="s">
        <v>1790</v>
      </c>
      <c r="BV275" s="1489" t="s">
        <v>1790</v>
      </c>
      <c r="BW275" s="1489" t="s">
        <v>1790</v>
      </c>
      <c r="BX275" s="1489" t="s">
        <v>1790</v>
      </c>
      <c r="BY275" s="1489" t="s">
        <v>1790</v>
      </c>
      <c r="BZ275" s="1489" t="s">
        <v>1790</v>
      </c>
      <c r="CA275" s="1489" t="s">
        <v>1790</v>
      </c>
      <c r="CB275" s="1489" t="s">
        <v>1790</v>
      </c>
      <c r="CC275" s="1489" t="s">
        <v>1790</v>
      </c>
      <c r="CD275" s="1489" t="s">
        <v>1790</v>
      </c>
      <c r="CE275" s="1489" t="s">
        <v>1790</v>
      </c>
      <c r="CF275" s="1489" t="s">
        <v>1790</v>
      </c>
      <c r="CG275" s="1489" t="s">
        <v>1790</v>
      </c>
      <c r="CH275" s="1489" t="s">
        <v>1790</v>
      </c>
      <c r="CI275" s="1489" t="s">
        <v>1790</v>
      </c>
      <c r="CJ275" s="1489" t="s">
        <v>1790</v>
      </c>
      <c r="CK275" s="1489" t="s">
        <v>1790</v>
      </c>
      <c r="CL275" s="1489" t="s">
        <v>1790</v>
      </c>
      <c r="CM275" s="1489" t="s">
        <v>1790</v>
      </c>
      <c r="CN275" s="1489" t="s">
        <v>1790</v>
      </c>
      <c r="CO275" s="1489" t="s">
        <v>1790</v>
      </c>
      <c r="CP275" s="1490" t="s">
        <v>1790</v>
      </c>
      <c r="CQ275" s="1488" t="s">
        <v>1790</v>
      </c>
      <c r="CR275" s="1488" t="s">
        <v>1790</v>
      </c>
      <c r="CS275" s="1488" t="s">
        <v>1790</v>
      </c>
      <c r="CT275" s="1488" t="s">
        <v>1790</v>
      </c>
      <c r="CU275" s="1488" t="s">
        <v>1790</v>
      </c>
      <c r="CV275" s="1488" t="s">
        <v>1790</v>
      </c>
      <c r="CW275" s="1488" t="s">
        <v>1790</v>
      </c>
      <c r="CX275" s="1488" t="s">
        <v>1790</v>
      </c>
      <c r="CY275" s="1488" t="s">
        <v>1790</v>
      </c>
      <c r="CZ275" s="1488" t="s">
        <v>1790</v>
      </c>
      <c r="DA275" s="1488" t="s">
        <v>1790</v>
      </c>
      <c r="DB275" s="1488" t="s">
        <v>1790</v>
      </c>
      <c r="DC275" s="1488" t="s">
        <v>1790</v>
      </c>
      <c r="DD275" s="1488" t="s">
        <v>1790</v>
      </c>
      <c r="DE275" s="1488" t="s">
        <v>1790</v>
      </c>
      <c r="DF275" s="1488" t="s">
        <v>1790</v>
      </c>
      <c r="DG275" s="1488" t="s">
        <v>1790</v>
      </c>
      <c r="DH275" s="1488" t="s">
        <v>1790</v>
      </c>
      <c r="DI275" s="1488" t="s">
        <v>1790</v>
      </c>
      <c r="DJ275" s="1488" t="s">
        <v>1790</v>
      </c>
      <c r="DK275" s="1488" t="s">
        <v>1790</v>
      </c>
      <c r="DL275" s="1488" t="s">
        <v>1790</v>
      </c>
      <c r="DM275" s="1488" t="s">
        <v>1790</v>
      </c>
      <c r="DN275" s="1488" t="s">
        <v>1790</v>
      </c>
      <c r="DO275" s="1488" t="s">
        <v>1790</v>
      </c>
      <c r="DP275" s="1488" t="s">
        <v>1790</v>
      </c>
      <c r="DQ275" s="1488" t="s">
        <v>1790</v>
      </c>
      <c r="DR275" s="1488" t="s">
        <v>1790</v>
      </c>
      <c r="DS275" s="1488" t="s">
        <v>1790</v>
      </c>
      <c r="DT275" s="1233" t="s">
        <v>1790</v>
      </c>
      <c r="DU275" s="1233" t="s">
        <v>1790</v>
      </c>
      <c r="DV275" s="1233" t="s">
        <v>1790</v>
      </c>
      <c r="DW275" s="1233" t="s">
        <v>1790</v>
      </c>
      <c r="DX275" s="1233" t="s">
        <v>1790</v>
      </c>
      <c r="DY275" s="1233" t="s">
        <v>1790</v>
      </c>
    </row>
    <row r="276" spans="2:129" ht="14.4" thickBot="1" x14ac:dyDescent="0.3">
      <c r="B276" s="1740"/>
      <c r="C276" s="1485" t="s">
        <v>1790</v>
      </c>
      <c r="D276" s="1425" t="s">
        <v>1790</v>
      </c>
      <c r="E276" s="1267" t="s">
        <v>1790</v>
      </c>
      <c r="F276" s="1424" t="s">
        <v>1790</v>
      </c>
      <c r="G276" s="1424" t="s">
        <v>1790</v>
      </c>
      <c r="H276" s="1425" t="s">
        <v>1790</v>
      </c>
      <c r="I276" s="1724" t="str">
        <f>IF(SUM(I275:CU275)&lt;&gt;0,SUM(I275:CU275),"")</f>
        <v/>
      </c>
      <c r="J276" s="1725"/>
      <c r="K276" s="1725"/>
      <c r="L276" s="1725"/>
      <c r="M276" s="1726"/>
      <c r="N276" s="1489" t="s">
        <v>1790</v>
      </c>
      <c r="O276" s="1489" t="s">
        <v>1790</v>
      </c>
      <c r="P276" s="1489" t="s">
        <v>1790</v>
      </c>
      <c r="Q276" s="1489" t="s">
        <v>1790</v>
      </c>
      <c r="R276" s="1489" t="s">
        <v>1790</v>
      </c>
      <c r="S276" s="1489" t="s">
        <v>1790</v>
      </c>
      <c r="T276" s="1489" t="s">
        <v>1790</v>
      </c>
      <c r="U276" s="1489" t="s">
        <v>1790</v>
      </c>
      <c r="V276" s="1489" t="s">
        <v>1790</v>
      </c>
      <c r="W276" s="1489" t="s">
        <v>1790</v>
      </c>
      <c r="X276" s="1489" t="s">
        <v>1790</v>
      </c>
      <c r="Y276" s="1489" t="s">
        <v>1790</v>
      </c>
      <c r="Z276" s="1489" t="s">
        <v>1790</v>
      </c>
      <c r="AA276" s="1489" t="s">
        <v>1790</v>
      </c>
      <c r="AB276" s="1489" t="s">
        <v>1790</v>
      </c>
      <c r="AC276" s="1489" t="s">
        <v>1790</v>
      </c>
      <c r="AD276" s="1489" t="s">
        <v>1790</v>
      </c>
      <c r="AE276" s="1489" t="s">
        <v>1790</v>
      </c>
      <c r="AF276" s="1489" t="s">
        <v>1790</v>
      </c>
      <c r="AG276" s="1489" t="s">
        <v>1790</v>
      </c>
      <c r="AH276" s="1489" t="s">
        <v>1790</v>
      </c>
      <c r="AI276" s="1489" t="s">
        <v>1790</v>
      </c>
      <c r="AJ276" s="1489" t="s">
        <v>1790</v>
      </c>
      <c r="AK276" s="1489" t="s">
        <v>1790</v>
      </c>
      <c r="AL276" s="1489" t="s">
        <v>1790</v>
      </c>
      <c r="AM276" s="1489" t="s">
        <v>1790</v>
      </c>
      <c r="AN276" s="1489" t="s">
        <v>1790</v>
      </c>
      <c r="AO276" s="1489" t="s">
        <v>1790</v>
      </c>
      <c r="AP276" s="1489" t="s">
        <v>1790</v>
      </c>
      <c r="AQ276" s="1489" t="s">
        <v>1790</v>
      </c>
      <c r="AR276" s="1489" t="s">
        <v>1790</v>
      </c>
      <c r="AS276" s="1489" t="s">
        <v>1790</v>
      </c>
      <c r="AT276" s="1489" t="s">
        <v>1790</v>
      </c>
      <c r="AU276" s="1489" t="s">
        <v>1790</v>
      </c>
      <c r="AV276" s="1489" t="s">
        <v>1790</v>
      </c>
      <c r="AW276" s="1489" t="s">
        <v>1790</v>
      </c>
      <c r="AX276" s="1489" t="s">
        <v>1790</v>
      </c>
      <c r="AY276" s="1489" t="s">
        <v>1790</v>
      </c>
      <c r="AZ276" s="1489" t="s">
        <v>1790</v>
      </c>
      <c r="BA276" s="1489" t="s">
        <v>1790</v>
      </c>
      <c r="BB276" s="1489" t="s">
        <v>1790</v>
      </c>
      <c r="BC276" s="1489" t="s">
        <v>1790</v>
      </c>
      <c r="BD276" s="1489" t="s">
        <v>1790</v>
      </c>
      <c r="BE276" s="1489" t="s">
        <v>1790</v>
      </c>
      <c r="BF276" s="1489" t="s">
        <v>1790</v>
      </c>
      <c r="BG276" s="1489" t="s">
        <v>1790</v>
      </c>
      <c r="BH276" s="1489" t="s">
        <v>1790</v>
      </c>
      <c r="BI276" s="1489" t="s">
        <v>1790</v>
      </c>
      <c r="BJ276" s="1489" t="s">
        <v>1790</v>
      </c>
      <c r="BK276" s="1489" t="s">
        <v>1790</v>
      </c>
      <c r="BL276" s="1489" t="s">
        <v>1790</v>
      </c>
      <c r="BM276" s="1489" t="s">
        <v>1790</v>
      </c>
      <c r="BN276" s="1489" t="s">
        <v>1790</v>
      </c>
      <c r="BO276" s="1489" t="s">
        <v>1790</v>
      </c>
      <c r="BP276" s="1489" t="s">
        <v>1790</v>
      </c>
      <c r="BQ276" s="1489" t="s">
        <v>1790</v>
      </c>
      <c r="BR276" s="1489" t="s">
        <v>1790</v>
      </c>
      <c r="BS276" s="1489" t="s">
        <v>1790</v>
      </c>
      <c r="BT276" s="1489" t="s">
        <v>1790</v>
      </c>
      <c r="BU276" s="1489" t="s">
        <v>1790</v>
      </c>
      <c r="BV276" s="1489" t="s">
        <v>1790</v>
      </c>
      <c r="BW276" s="1489" t="s">
        <v>1790</v>
      </c>
      <c r="BX276" s="1489" t="s">
        <v>1790</v>
      </c>
      <c r="BY276" s="1489" t="s">
        <v>1790</v>
      </c>
      <c r="BZ276" s="1489" t="s">
        <v>1790</v>
      </c>
      <c r="CA276" s="1489" t="s">
        <v>1790</v>
      </c>
      <c r="CB276" s="1489" t="s">
        <v>1790</v>
      </c>
      <c r="CC276" s="1489" t="s">
        <v>1790</v>
      </c>
      <c r="CD276" s="1489" t="s">
        <v>1790</v>
      </c>
      <c r="CE276" s="1489" t="s">
        <v>1790</v>
      </c>
      <c r="CF276" s="1489" t="s">
        <v>1790</v>
      </c>
      <c r="CG276" s="1489" t="s">
        <v>1790</v>
      </c>
      <c r="CH276" s="1489" t="s">
        <v>1790</v>
      </c>
      <c r="CI276" s="1489" t="s">
        <v>1790</v>
      </c>
      <c r="CJ276" s="1489" t="s">
        <v>1790</v>
      </c>
      <c r="CK276" s="1489" t="s">
        <v>1790</v>
      </c>
      <c r="CL276" s="1489" t="s">
        <v>1790</v>
      </c>
      <c r="CM276" s="1489" t="s">
        <v>1790</v>
      </c>
      <c r="CN276" s="1489" t="s">
        <v>1790</v>
      </c>
      <c r="CO276" s="1489" t="s">
        <v>1790</v>
      </c>
      <c r="CP276" s="1490" t="s">
        <v>1790</v>
      </c>
      <c r="CQ276" s="1488" t="s">
        <v>1790</v>
      </c>
      <c r="CR276" s="1488" t="s">
        <v>1790</v>
      </c>
      <c r="CS276" s="1488" t="s">
        <v>1790</v>
      </c>
      <c r="CT276" s="1488" t="s">
        <v>1790</v>
      </c>
      <c r="CU276" s="1488" t="s">
        <v>1790</v>
      </c>
      <c r="CV276" s="1488" t="s">
        <v>1790</v>
      </c>
      <c r="CW276" s="1488" t="s">
        <v>1790</v>
      </c>
      <c r="CX276" s="1488" t="s">
        <v>1790</v>
      </c>
      <c r="CY276" s="1488" t="s">
        <v>1790</v>
      </c>
      <c r="CZ276" s="1488" t="s">
        <v>1790</v>
      </c>
      <c r="DA276" s="1488" t="s">
        <v>1790</v>
      </c>
      <c r="DB276" s="1488" t="s">
        <v>1790</v>
      </c>
      <c r="DC276" s="1488" t="s">
        <v>1790</v>
      </c>
      <c r="DD276" s="1488" t="s">
        <v>1790</v>
      </c>
      <c r="DE276" s="1488" t="s">
        <v>1790</v>
      </c>
      <c r="DF276" s="1488" t="s">
        <v>1790</v>
      </c>
      <c r="DG276" s="1488" t="s">
        <v>1790</v>
      </c>
      <c r="DH276" s="1488" t="s">
        <v>1790</v>
      </c>
      <c r="DI276" s="1488" t="s">
        <v>1790</v>
      </c>
      <c r="DJ276" s="1488" t="s">
        <v>1790</v>
      </c>
      <c r="DK276" s="1488" t="s">
        <v>1790</v>
      </c>
      <c r="DL276" s="1488" t="s">
        <v>1790</v>
      </c>
      <c r="DM276" s="1488" t="s">
        <v>1790</v>
      </c>
      <c r="DN276" s="1488" t="s">
        <v>1790</v>
      </c>
      <c r="DO276" s="1488" t="s">
        <v>1790</v>
      </c>
      <c r="DP276" s="1488" t="s">
        <v>1790</v>
      </c>
      <c r="DQ276" s="1488" t="s">
        <v>1790</v>
      </c>
      <c r="DR276" s="1488" t="s">
        <v>1790</v>
      </c>
      <c r="DS276" s="1488" t="s">
        <v>1790</v>
      </c>
      <c r="DT276" s="1233" t="s">
        <v>1790</v>
      </c>
      <c r="DU276" s="1233" t="s">
        <v>1790</v>
      </c>
      <c r="DV276" s="1233" t="s">
        <v>1790</v>
      </c>
      <c r="DW276" s="1233" t="s">
        <v>1790</v>
      </c>
      <c r="DX276" s="1233" t="s">
        <v>1790</v>
      </c>
      <c r="DY276" s="1233" t="s">
        <v>1790</v>
      </c>
    </row>
    <row r="277" spans="2:129" x14ac:dyDescent="0.25">
      <c r="B277" s="1740"/>
      <c r="C277" s="1485" t="s">
        <v>2069</v>
      </c>
      <c r="D277" s="1425" t="s">
        <v>2070</v>
      </c>
      <c r="E277" s="1267" t="s">
        <v>810</v>
      </c>
      <c r="F277" s="1424" t="s">
        <v>1790</v>
      </c>
      <c r="G277" s="1424" t="s">
        <v>1790</v>
      </c>
      <c r="H277" s="1425" t="s">
        <v>84</v>
      </c>
      <c r="I277" s="1460" t="s">
        <v>1790</v>
      </c>
      <c r="J277" s="1461" t="s">
        <v>1790</v>
      </c>
      <c r="K277" s="1461" t="s">
        <v>1790</v>
      </c>
      <c r="L277" s="1461" t="s">
        <v>1790</v>
      </c>
      <c r="M277" s="1461" t="s">
        <v>1790</v>
      </c>
      <c r="N277" s="1489" t="s">
        <v>1790</v>
      </c>
      <c r="O277" s="1489" t="s">
        <v>1790</v>
      </c>
      <c r="P277" s="1489" t="s">
        <v>1790</v>
      </c>
      <c r="Q277" s="1489" t="s">
        <v>1790</v>
      </c>
      <c r="R277" s="1489" t="s">
        <v>1790</v>
      </c>
      <c r="S277" s="1489" t="s">
        <v>1790</v>
      </c>
      <c r="T277" s="1489" t="s">
        <v>1790</v>
      </c>
      <c r="U277" s="1489" t="s">
        <v>1790</v>
      </c>
      <c r="V277" s="1489" t="s">
        <v>1790</v>
      </c>
      <c r="W277" s="1489" t="s">
        <v>1790</v>
      </c>
      <c r="X277" s="1489" t="s">
        <v>1790</v>
      </c>
      <c r="Y277" s="1489" t="s">
        <v>1790</v>
      </c>
      <c r="Z277" s="1489" t="s">
        <v>1790</v>
      </c>
      <c r="AA277" s="1489" t="s">
        <v>1790</v>
      </c>
      <c r="AB277" s="1489" t="s">
        <v>1790</v>
      </c>
      <c r="AC277" s="1489" t="s">
        <v>1790</v>
      </c>
      <c r="AD277" s="1489" t="s">
        <v>1790</v>
      </c>
      <c r="AE277" s="1489" t="s">
        <v>1790</v>
      </c>
      <c r="AF277" s="1489" t="s">
        <v>1790</v>
      </c>
      <c r="AG277" s="1489" t="s">
        <v>1790</v>
      </c>
      <c r="AH277" s="1489" t="s">
        <v>1790</v>
      </c>
      <c r="AI277" s="1489" t="s">
        <v>1790</v>
      </c>
      <c r="AJ277" s="1489" t="s">
        <v>1790</v>
      </c>
      <c r="AK277" s="1489" t="s">
        <v>1790</v>
      </c>
      <c r="AL277" s="1489" t="s">
        <v>1790</v>
      </c>
      <c r="AM277" s="1489" t="s">
        <v>1790</v>
      </c>
      <c r="AN277" s="1489" t="s">
        <v>1790</v>
      </c>
      <c r="AO277" s="1489" t="s">
        <v>1790</v>
      </c>
      <c r="AP277" s="1489" t="s">
        <v>1790</v>
      </c>
      <c r="AQ277" s="1489" t="s">
        <v>1790</v>
      </c>
      <c r="AR277" s="1489" t="s">
        <v>1790</v>
      </c>
      <c r="AS277" s="1489" t="s">
        <v>1790</v>
      </c>
      <c r="AT277" s="1489" t="s">
        <v>1790</v>
      </c>
      <c r="AU277" s="1489" t="s">
        <v>1790</v>
      </c>
      <c r="AV277" s="1489" t="s">
        <v>1790</v>
      </c>
      <c r="AW277" s="1489" t="s">
        <v>1790</v>
      </c>
      <c r="AX277" s="1489" t="s">
        <v>1790</v>
      </c>
      <c r="AY277" s="1489" t="s">
        <v>1790</v>
      </c>
      <c r="AZ277" s="1489" t="s">
        <v>1790</v>
      </c>
      <c r="BA277" s="1489" t="s">
        <v>1790</v>
      </c>
      <c r="BB277" s="1489" t="s">
        <v>1790</v>
      </c>
      <c r="BC277" s="1489" t="s">
        <v>1790</v>
      </c>
      <c r="BD277" s="1489" t="s">
        <v>1790</v>
      </c>
      <c r="BE277" s="1489" t="s">
        <v>1790</v>
      </c>
      <c r="BF277" s="1489" t="s">
        <v>1790</v>
      </c>
      <c r="BG277" s="1489" t="s">
        <v>1790</v>
      </c>
      <c r="BH277" s="1489" t="s">
        <v>1790</v>
      </c>
      <c r="BI277" s="1489" t="s">
        <v>1790</v>
      </c>
      <c r="BJ277" s="1489" t="s">
        <v>1790</v>
      </c>
      <c r="BK277" s="1489" t="s">
        <v>1790</v>
      </c>
      <c r="BL277" s="1489" t="s">
        <v>1790</v>
      </c>
      <c r="BM277" s="1489" t="s">
        <v>1790</v>
      </c>
      <c r="BN277" s="1489" t="s">
        <v>1790</v>
      </c>
      <c r="BO277" s="1489" t="s">
        <v>1790</v>
      </c>
      <c r="BP277" s="1489" t="s">
        <v>1790</v>
      </c>
      <c r="BQ277" s="1489" t="s">
        <v>1790</v>
      </c>
      <c r="BR277" s="1489" t="s">
        <v>1790</v>
      </c>
      <c r="BS277" s="1489" t="s">
        <v>1790</v>
      </c>
      <c r="BT277" s="1489" t="s">
        <v>1790</v>
      </c>
      <c r="BU277" s="1489" t="s">
        <v>1790</v>
      </c>
      <c r="BV277" s="1489" t="s">
        <v>1790</v>
      </c>
      <c r="BW277" s="1489" t="s">
        <v>1790</v>
      </c>
      <c r="BX277" s="1489" t="s">
        <v>1790</v>
      </c>
      <c r="BY277" s="1489" t="s">
        <v>1790</v>
      </c>
      <c r="BZ277" s="1489" t="s">
        <v>1790</v>
      </c>
      <c r="CA277" s="1489" t="s">
        <v>1790</v>
      </c>
      <c r="CB277" s="1489" t="s">
        <v>1790</v>
      </c>
      <c r="CC277" s="1489" t="s">
        <v>1790</v>
      </c>
      <c r="CD277" s="1489" t="s">
        <v>1790</v>
      </c>
      <c r="CE277" s="1489" t="s">
        <v>1790</v>
      </c>
      <c r="CF277" s="1489" t="s">
        <v>1790</v>
      </c>
      <c r="CG277" s="1489" t="s">
        <v>1790</v>
      </c>
      <c r="CH277" s="1489" t="s">
        <v>1790</v>
      </c>
      <c r="CI277" s="1489" t="s">
        <v>1790</v>
      </c>
      <c r="CJ277" s="1489" t="s">
        <v>1790</v>
      </c>
      <c r="CK277" s="1489" t="s">
        <v>1790</v>
      </c>
      <c r="CL277" s="1489" t="s">
        <v>1790</v>
      </c>
      <c r="CM277" s="1489" t="s">
        <v>1790</v>
      </c>
      <c r="CN277" s="1489" t="s">
        <v>1790</v>
      </c>
      <c r="CO277" s="1489" t="s">
        <v>1790</v>
      </c>
      <c r="CP277" s="1490" t="s">
        <v>1790</v>
      </c>
      <c r="CQ277" s="1488" t="s">
        <v>1790</v>
      </c>
      <c r="CR277" s="1488" t="s">
        <v>1790</v>
      </c>
      <c r="CS277" s="1488" t="s">
        <v>1790</v>
      </c>
      <c r="CT277" s="1488" t="s">
        <v>1790</v>
      </c>
      <c r="CU277" s="1488" t="s">
        <v>1790</v>
      </c>
      <c r="CV277" s="1488" t="s">
        <v>1790</v>
      </c>
      <c r="CW277" s="1488" t="s">
        <v>1790</v>
      </c>
      <c r="CX277" s="1488" t="s">
        <v>1790</v>
      </c>
      <c r="CY277" s="1488" t="s">
        <v>1790</v>
      </c>
      <c r="CZ277" s="1488" t="s">
        <v>1790</v>
      </c>
      <c r="DA277" s="1488" t="s">
        <v>1790</v>
      </c>
      <c r="DB277" s="1488" t="s">
        <v>1790</v>
      </c>
      <c r="DC277" s="1488" t="s">
        <v>1790</v>
      </c>
      <c r="DD277" s="1488" t="s">
        <v>1790</v>
      </c>
      <c r="DE277" s="1488" t="s">
        <v>1790</v>
      </c>
      <c r="DF277" s="1488" t="s">
        <v>1790</v>
      </c>
      <c r="DG277" s="1488" t="s">
        <v>1790</v>
      </c>
      <c r="DH277" s="1488" t="s">
        <v>1790</v>
      </c>
      <c r="DI277" s="1488" t="s">
        <v>1790</v>
      </c>
      <c r="DJ277" s="1488" t="s">
        <v>1790</v>
      </c>
      <c r="DK277" s="1488" t="s">
        <v>1790</v>
      </c>
      <c r="DL277" s="1488" t="s">
        <v>1790</v>
      </c>
      <c r="DM277" s="1488" t="s">
        <v>1790</v>
      </c>
      <c r="DN277" s="1488" t="s">
        <v>1790</v>
      </c>
      <c r="DO277" s="1488" t="s">
        <v>1790</v>
      </c>
      <c r="DP277" s="1488" t="s">
        <v>1790</v>
      </c>
      <c r="DQ277" s="1488" t="s">
        <v>1790</v>
      </c>
      <c r="DR277" s="1488" t="s">
        <v>1790</v>
      </c>
      <c r="DS277" s="1488" t="s">
        <v>1790</v>
      </c>
      <c r="DT277" s="1233" t="s">
        <v>1790</v>
      </c>
      <c r="DU277" s="1233" t="s">
        <v>1790</v>
      </c>
      <c r="DV277" s="1233" t="s">
        <v>1790</v>
      </c>
      <c r="DW277" s="1233" t="s">
        <v>1790</v>
      </c>
      <c r="DX277" s="1233" t="s">
        <v>1790</v>
      </c>
      <c r="DY277" s="1233" t="s">
        <v>1790</v>
      </c>
    </row>
    <row r="278" spans="2:129" x14ac:dyDescent="0.25">
      <c r="B278" s="1740"/>
      <c r="C278" s="1485" t="s">
        <v>2069</v>
      </c>
      <c r="D278" s="1425" t="s">
        <v>2070</v>
      </c>
      <c r="E278" s="1267" t="s">
        <v>807</v>
      </c>
      <c r="F278" s="1424" t="s">
        <v>1790</v>
      </c>
      <c r="G278" s="1424" t="s">
        <v>1790</v>
      </c>
      <c r="H278" s="1425" t="s">
        <v>84</v>
      </c>
      <c r="I278" s="1460" t="s">
        <v>1790</v>
      </c>
      <c r="J278" s="1461" t="s">
        <v>1790</v>
      </c>
      <c r="K278" s="1461" t="s">
        <v>1790</v>
      </c>
      <c r="L278" s="1461" t="s">
        <v>1790</v>
      </c>
      <c r="M278" s="1461" t="s">
        <v>1790</v>
      </c>
      <c r="N278" s="1489" t="s">
        <v>1790</v>
      </c>
      <c r="O278" s="1489">
        <v>0.10681060723226561</v>
      </c>
      <c r="P278" s="1489">
        <v>0.10681060723226561</v>
      </c>
      <c r="Q278" s="1489">
        <v>0.10681060723226561</v>
      </c>
      <c r="R278" s="1489">
        <v>9.6129546509039043E-2</v>
      </c>
      <c r="S278" s="1489">
        <v>8.5448485785812489E-2</v>
      </c>
      <c r="T278" s="1489">
        <v>7.4767425062585921E-2</v>
      </c>
      <c r="U278" s="1489">
        <v>6.4086364339359353E-2</v>
      </c>
      <c r="V278" s="1489">
        <v>5.3405303616132806E-2</v>
      </c>
      <c r="W278" s="1489">
        <v>4.2724242892906245E-2</v>
      </c>
      <c r="X278" s="1489">
        <v>2.136212144645312E-3</v>
      </c>
      <c r="Y278" s="1489">
        <v>2.136212144645312E-3</v>
      </c>
      <c r="Z278" s="1489">
        <v>2.136212144645312E-3</v>
      </c>
      <c r="AA278" s="1489">
        <v>2.136212144645312E-3</v>
      </c>
      <c r="AB278" s="1489">
        <v>2.136212144645312E-3</v>
      </c>
      <c r="AC278" s="1489">
        <v>2.136212144645312E-3</v>
      </c>
      <c r="AD278" s="1489">
        <v>2.136212144645312E-3</v>
      </c>
      <c r="AE278" s="1489">
        <v>2.136212144645312E-3</v>
      </c>
      <c r="AF278" s="1489">
        <v>2.136212144645312E-3</v>
      </c>
      <c r="AG278" s="1489">
        <v>2.136212144645312E-3</v>
      </c>
      <c r="AH278" s="1489">
        <v>2.136212144645312E-3</v>
      </c>
      <c r="AI278" s="1489">
        <v>2.136212144645312E-3</v>
      </c>
      <c r="AJ278" s="1489">
        <v>2.136212144645312E-3</v>
      </c>
      <c r="AK278" s="1489">
        <v>2.136212144645312E-3</v>
      </c>
      <c r="AL278" s="1489">
        <v>2.136212144645312E-3</v>
      </c>
      <c r="AM278" s="1489">
        <v>2.136212144645312E-3</v>
      </c>
      <c r="AN278" s="1489">
        <v>2.136212144645312E-3</v>
      </c>
      <c r="AO278" s="1489">
        <v>2.136212144645312E-3</v>
      </c>
      <c r="AP278" s="1489">
        <v>2.136212144645312E-3</v>
      </c>
      <c r="AQ278" s="1489">
        <v>2.136212144645312E-3</v>
      </c>
      <c r="AR278" s="1489">
        <v>2.136212144645312E-3</v>
      </c>
      <c r="AS278" s="1489">
        <v>2.136212144645312E-3</v>
      </c>
      <c r="AT278" s="1489">
        <v>2.136212144645312E-3</v>
      </c>
      <c r="AU278" s="1489">
        <v>2.136212144645312E-3</v>
      </c>
      <c r="AV278" s="1489">
        <v>2.136212144645312E-3</v>
      </c>
      <c r="AW278" s="1489">
        <v>2.136212144645312E-3</v>
      </c>
      <c r="AX278" s="1489">
        <v>2.136212144645312E-3</v>
      </c>
      <c r="AY278" s="1489">
        <v>2.136212144645312E-3</v>
      </c>
      <c r="AZ278" s="1489">
        <v>2.136212144645312E-3</v>
      </c>
      <c r="BA278" s="1489">
        <v>2.136212144645312E-3</v>
      </c>
      <c r="BB278" s="1489">
        <v>2.136212144645312E-3</v>
      </c>
      <c r="BC278" s="1489">
        <v>2.136212144645312E-3</v>
      </c>
      <c r="BD278" s="1489">
        <v>2.136212144645312E-3</v>
      </c>
      <c r="BE278" s="1489">
        <v>2.136212144645312E-3</v>
      </c>
      <c r="BF278" s="1489">
        <v>2.136212144645312E-3</v>
      </c>
      <c r="BG278" s="1489">
        <v>2.136212144645312E-3</v>
      </c>
      <c r="BH278" s="1489">
        <v>2.136212144645312E-3</v>
      </c>
      <c r="BI278" s="1489">
        <v>2.136212144645312E-3</v>
      </c>
      <c r="BJ278" s="1489">
        <v>2.136212144645312E-3</v>
      </c>
      <c r="BK278" s="1489">
        <v>2.136212144645312E-3</v>
      </c>
      <c r="BL278" s="1489">
        <v>2.136212144645312E-3</v>
      </c>
      <c r="BM278" s="1489" t="s">
        <v>1790</v>
      </c>
      <c r="BN278" s="1489" t="s">
        <v>1790</v>
      </c>
      <c r="BO278" s="1489" t="s">
        <v>1790</v>
      </c>
      <c r="BP278" s="1489" t="s">
        <v>1790</v>
      </c>
      <c r="BQ278" s="1489" t="s">
        <v>1790</v>
      </c>
      <c r="BR278" s="1489" t="s">
        <v>1790</v>
      </c>
      <c r="BS278" s="1489" t="s">
        <v>1790</v>
      </c>
      <c r="BT278" s="1489" t="s">
        <v>1790</v>
      </c>
      <c r="BU278" s="1489" t="s">
        <v>1790</v>
      </c>
      <c r="BV278" s="1489" t="s">
        <v>1790</v>
      </c>
      <c r="BW278" s="1489" t="s">
        <v>1790</v>
      </c>
      <c r="BX278" s="1489" t="s">
        <v>1790</v>
      </c>
      <c r="BY278" s="1489" t="s">
        <v>1790</v>
      </c>
      <c r="BZ278" s="1489" t="s">
        <v>1790</v>
      </c>
      <c r="CA278" s="1489" t="s">
        <v>1790</v>
      </c>
      <c r="CB278" s="1489" t="s">
        <v>1790</v>
      </c>
      <c r="CC278" s="1489" t="s">
        <v>1790</v>
      </c>
      <c r="CD278" s="1489" t="s">
        <v>1790</v>
      </c>
      <c r="CE278" s="1489" t="s">
        <v>1790</v>
      </c>
      <c r="CF278" s="1489" t="s">
        <v>1790</v>
      </c>
      <c r="CG278" s="1489" t="s">
        <v>1790</v>
      </c>
      <c r="CH278" s="1489" t="s">
        <v>1790</v>
      </c>
      <c r="CI278" s="1489" t="s">
        <v>1790</v>
      </c>
      <c r="CJ278" s="1489" t="s">
        <v>1790</v>
      </c>
      <c r="CK278" s="1489" t="s">
        <v>1790</v>
      </c>
      <c r="CL278" s="1489" t="s">
        <v>1790</v>
      </c>
      <c r="CM278" s="1489" t="s">
        <v>1790</v>
      </c>
      <c r="CN278" s="1489" t="s">
        <v>1790</v>
      </c>
      <c r="CO278" s="1489" t="s">
        <v>1790</v>
      </c>
      <c r="CP278" s="1490" t="s">
        <v>1790</v>
      </c>
      <c r="CQ278" s="1488" t="s">
        <v>1790</v>
      </c>
      <c r="CR278" s="1488" t="s">
        <v>1790</v>
      </c>
      <c r="CS278" s="1488" t="s">
        <v>1790</v>
      </c>
      <c r="CT278" s="1488" t="s">
        <v>1790</v>
      </c>
      <c r="CU278" s="1488" t="s">
        <v>1790</v>
      </c>
      <c r="CV278" s="1488" t="s">
        <v>1790</v>
      </c>
      <c r="CW278" s="1488" t="s">
        <v>1790</v>
      </c>
      <c r="CX278" s="1488" t="s">
        <v>1790</v>
      </c>
      <c r="CY278" s="1488" t="s">
        <v>1790</v>
      </c>
      <c r="CZ278" s="1488" t="s">
        <v>1790</v>
      </c>
      <c r="DA278" s="1488" t="s">
        <v>1790</v>
      </c>
      <c r="DB278" s="1488" t="s">
        <v>1790</v>
      </c>
      <c r="DC278" s="1488" t="s">
        <v>1790</v>
      </c>
      <c r="DD278" s="1488" t="s">
        <v>1790</v>
      </c>
      <c r="DE278" s="1488" t="s">
        <v>1790</v>
      </c>
      <c r="DF278" s="1488" t="s">
        <v>1790</v>
      </c>
      <c r="DG278" s="1488" t="s">
        <v>1790</v>
      </c>
      <c r="DH278" s="1488" t="s">
        <v>1790</v>
      </c>
      <c r="DI278" s="1488" t="s">
        <v>1790</v>
      </c>
      <c r="DJ278" s="1488" t="s">
        <v>1790</v>
      </c>
      <c r="DK278" s="1488" t="s">
        <v>1790</v>
      </c>
      <c r="DL278" s="1488" t="s">
        <v>1790</v>
      </c>
      <c r="DM278" s="1488" t="s">
        <v>1790</v>
      </c>
      <c r="DN278" s="1488" t="s">
        <v>1790</v>
      </c>
      <c r="DO278" s="1488" t="s">
        <v>1790</v>
      </c>
      <c r="DP278" s="1488" t="s">
        <v>1790</v>
      </c>
      <c r="DQ278" s="1488" t="s">
        <v>1790</v>
      </c>
      <c r="DR278" s="1488" t="s">
        <v>1790</v>
      </c>
      <c r="DS278" s="1488" t="s">
        <v>1790</v>
      </c>
      <c r="DT278" s="1233" t="s">
        <v>1790</v>
      </c>
      <c r="DU278" s="1233" t="s">
        <v>1790</v>
      </c>
      <c r="DV278" s="1233" t="s">
        <v>1790</v>
      </c>
      <c r="DW278" s="1233" t="s">
        <v>1790</v>
      </c>
      <c r="DX278" s="1233" t="s">
        <v>1790</v>
      </c>
      <c r="DY278" s="1233" t="s">
        <v>1790</v>
      </c>
    </row>
    <row r="279" spans="2:129" x14ac:dyDescent="0.25">
      <c r="B279" s="1740"/>
      <c r="C279" s="1485" t="s">
        <v>2069</v>
      </c>
      <c r="D279" s="1425" t="s">
        <v>2070</v>
      </c>
      <c r="E279" s="1267" t="s">
        <v>808</v>
      </c>
      <c r="F279" s="1424" t="s">
        <v>1790</v>
      </c>
      <c r="G279" s="1424" t="s">
        <v>1790</v>
      </c>
      <c r="H279" s="1425" t="s">
        <v>84</v>
      </c>
      <c r="I279" s="1460" t="s">
        <v>1790</v>
      </c>
      <c r="J279" s="1461" t="s">
        <v>1790</v>
      </c>
      <c r="K279" s="1461" t="s">
        <v>1790</v>
      </c>
      <c r="L279" s="1461" t="s">
        <v>1790</v>
      </c>
      <c r="M279" s="1461" t="s">
        <v>1790</v>
      </c>
      <c r="N279" s="1489" t="s">
        <v>1790</v>
      </c>
      <c r="O279" s="1489" t="s">
        <v>1790</v>
      </c>
      <c r="P279" s="1489" t="s">
        <v>1790</v>
      </c>
      <c r="Q279" s="1489" t="s">
        <v>1790</v>
      </c>
      <c r="R279" s="1489" t="s">
        <v>1790</v>
      </c>
      <c r="S279" s="1489" t="s">
        <v>1790</v>
      </c>
      <c r="T279" s="1489" t="s">
        <v>1790</v>
      </c>
      <c r="U279" s="1489" t="s">
        <v>1790</v>
      </c>
      <c r="V279" s="1489" t="s">
        <v>1790</v>
      </c>
      <c r="W279" s="1489" t="s">
        <v>1790</v>
      </c>
      <c r="X279" s="1489" t="s">
        <v>1790</v>
      </c>
      <c r="Y279" s="1489" t="s">
        <v>1790</v>
      </c>
      <c r="Z279" s="1489" t="s">
        <v>1790</v>
      </c>
      <c r="AA279" s="1489" t="s">
        <v>1790</v>
      </c>
      <c r="AB279" s="1489" t="s">
        <v>1790</v>
      </c>
      <c r="AC279" s="1489" t="s">
        <v>1790</v>
      </c>
      <c r="AD279" s="1489" t="s">
        <v>1790</v>
      </c>
      <c r="AE279" s="1489" t="s">
        <v>1790</v>
      </c>
      <c r="AF279" s="1489" t="s">
        <v>1790</v>
      </c>
      <c r="AG279" s="1489" t="s">
        <v>1790</v>
      </c>
      <c r="AH279" s="1489" t="s">
        <v>1790</v>
      </c>
      <c r="AI279" s="1489" t="s">
        <v>1790</v>
      </c>
      <c r="AJ279" s="1489" t="s">
        <v>1790</v>
      </c>
      <c r="AK279" s="1489" t="s">
        <v>1790</v>
      </c>
      <c r="AL279" s="1489" t="s">
        <v>1790</v>
      </c>
      <c r="AM279" s="1489" t="s">
        <v>1790</v>
      </c>
      <c r="AN279" s="1489" t="s">
        <v>1790</v>
      </c>
      <c r="AO279" s="1489" t="s">
        <v>1790</v>
      </c>
      <c r="AP279" s="1489" t="s">
        <v>1790</v>
      </c>
      <c r="AQ279" s="1489" t="s">
        <v>1790</v>
      </c>
      <c r="AR279" s="1489" t="s">
        <v>1790</v>
      </c>
      <c r="AS279" s="1489" t="s">
        <v>1790</v>
      </c>
      <c r="AT279" s="1489" t="s">
        <v>1790</v>
      </c>
      <c r="AU279" s="1489" t="s">
        <v>1790</v>
      </c>
      <c r="AV279" s="1489" t="s">
        <v>1790</v>
      </c>
      <c r="AW279" s="1489" t="s">
        <v>1790</v>
      </c>
      <c r="AX279" s="1489" t="s">
        <v>1790</v>
      </c>
      <c r="AY279" s="1489" t="s">
        <v>1790</v>
      </c>
      <c r="AZ279" s="1489" t="s">
        <v>1790</v>
      </c>
      <c r="BA279" s="1489" t="s">
        <v>1790</v>
      </c>
      <c r="BB279" s="1489" t="s">
        <v>1790</v>
      </c>
      <c r="BC279" s="1489" t="s">
        <v>1790</v>
      </c>
      <c r="BD279" s="1489" t="s">
        <v>1790</v>
      </c>
      <c r="BE279" s="1489" t="s">
        <v>1790</v>
      </c>
      <c r="BF279" s="1489" t="s">
        <v>1790</v>
      </c>
      <c r="BG279" s="1489" t="s">
        <v>1790</v>
      </c>
      <c r="BH279" s="1489" t="s">
        <v>1790</v>
      </c>
      <c r="BI279" s="1489" t="s">
        <v>1790</v>
      </c>
      <c r="BJ279" s="1489" t="s">
        <v>1790</v>
      </c>
      <c r="BK279" s="1489" t="s">
        <v>1790</v>
      </c>
      <c r="BL279" s="1489" t="s">
        <v>1790</v>
      </c>
      <c r="BM279" s="1489" t="s">
        <v>1790</v>
      </c>
      <c r="BN279" s="1489" t="s">
        <v>1790</v>
      </c>
      <c r="BO279" s="1489" t="s">
        <v>1790</v>
      </c>
      <c r="BP279" s="1489" t="s">
        <v>1790</v>
      </c>
      <c r="BQ279" s="1489" t="s">
        <v>1790</v>
      </c>
      <c r="BR279" s="1489" t="s">
        <v>1790</v>
      </c>
      <c r="BS279" s="1489" t="s">
        <v>1790</v>
      </c>
      <c r="BT279" s="1489" t="s">
        <v>1790</v>
      </c>
      <c r="BU279" s="1489" t="s">
        <v>1790</v>
      </c>
      <c r="BV279" s="1489" t="s">
        <v>1790</v>
      </c>
      <c r="BW279" s="1489" t="s">
        <v>1790</v>
      </c>
      <c r="BX279" s="1489" t="s">
        <v>1790</v>
      </c>
      <c r="BY279" s="1489" t="s">
        <v>1790</v>
      </c>
      <c r="BZ279" s="1489" t="s">
        <v>1790</v>
      </c>
      <c r="CA279" s="1489" t="s">
        <v>1790</v>
      </c>
      <c r="CB279" s="1489" t="s">
        <v>1790</v>
      </c>
      <c r="CC279" s="1489" t="s">
        <v>1790</v>
      </c>
      <c r="CD279" s="1489" t="s">
        <v>1790</v>
      </c>
      <c r="CE279" s="1489" t="s">
        <v>1790</v>
      </c>
      <c r="CF279" s="1489" t="s">
        <v>1790</v>
      </c>
      <c r="CG279" s="1489" t="s">
        <v>1790</v>
      </c>
      <c r="CH279" s="1489" t="s">
        <v>1790</v>
      </c>
      <c r="CI279" s="1489" t="s">
        <v>1790</v>
      </c>
      <c r="CJ279" s="1489" t="s">
        <v>1790</v>
      </c>
      <c r="CK279" s="1489" t="s">
        <v>1790</v>
      </c>
      <c r="CL279" s="1489" t="s">
        <v>1790</v>
      </c>
      <c r="CM279" s="1489" t="s">
        <v>1790</v>
      </c>
      <c r="CN279" s="1489" t="s">
        <v>1790</v>
      </c>
      <c r="CO279" s="1489" t="s">
        <v>1790</v>
      </c>
      <c r="CP279" s="1490" t="s">
        <v>1790</v>
      </c>
      <c r="CQ279" s="1488" t="s">
        <v>1790</v>
      </c>
      <c r="CR279" s="1488" t="s">
        <v>1790</v>
      </c>
      <c r="CS279" s="1488" t="s">
        <v>1790</v>
      </c>
      <c r="CT279" s="1488" t="s">
        <v>1790</v>
      </c>
      <c r="CU279" s="1488" t="s">
        <v>1790</v>
      </c>
      <c r="CV279" s="1488" t="s">
        <v>1790</v>
      </c>
      <c r="CW279" s="1488" t="s">
        <v>1790</v>
      </c>
      <c r="CX279" s="1488" t="s">
        <v>1790</v>
      </c>
      <c r="CY279" s="1488" t="s">
        <v>1790</v>
      </c>
      <c r="CZ279" s="1488" t="s">
        <v>1790</v>
      </c>
      <c r="DA279" s="1488" t="s">
        <v>1790</v>
      </c>
      <c r="DB279" s="1488" t="s">
        <v>1790</v>
      </c>
      <c r="DC279" s="1488" t="s">
        <v>1790</v>
      </c>
      <c r="DD279" s="1488" t="s">
        <v>1790</v>
      </c>
      <c r="DE279" s="1488" t="s">
        <v>1790</v>
      </c>
      <c r="DF279" s="1488" t="s">
        <v>1790</v>
      </c>
      <c r="DG279" s="1488" t="s">
        <v>1790</v>
      </c>
      <c r="DH279" s="1488" t="s">
        <v>1790</v>
      </c>
      <c r="DI279" s="1488" t="s">
        <v>1790</v>
      </c>
      <c r="DJ279" s="1488" t="s">
        <v>1790</v>
      </c>
      <c r="DK279" s="1488" t="s">
        <v>1790</v>
      </c>
      <c r="DL279" s="1488" t="s">
        <v>1790</v>
      </c>
      <c r="DM279" s="1488" t="s">
        <v>1790</v>
      </c>
      <c r="DN279" s="1488" t="s">
        <v>1790</v>
      </c>
      <c r="DO279" s="1488" t="s">
        <v>1790</v>
      </c>
      <c r="DP279" s="1488" t="s">
        <v>1790</v>
      </c>
      <c r="DQ279" s="1488" t="s">
        <v>1790</v>
      </c>
      <c r="DR279" s="1488" t="s">
        <v>1790</v>
      </c>
      <c r="DS279" s="1488" t="s">
        <v>1790</v>
      </c>
      <c r="DT279" s="1233" t="s">
        <v>1790</v>
      </c>
      <c r="DU279" s="1233" t="s">
        <v>1790</v>
      </c>
      <c r="DV279" s="1233" t="s">
        <v>1790</v>
      </c>
      <c r="DW279" s="1233" t="s">
        <v>1790</v>
      </c>
      <c r="DX279" s="1233" t="s">
        <v>1790</v>
      </c>
      <c r="DY279" s="1233" t="s">
        <v>1790</v>
      </c>
    </row>
    <row r="280" spans="2:129" x14ac:dyDescent="0.25">
      <c r="B280" s="1740"/>
      <c r="C280" s="1485" t="s">
        <v>2069</v>
      </c>
      <c r="D280" s="1425" t="s">
        <v>2070</v>
      </c>
      <c r="E280" s="1267" t="s">
        <v>826</v>
      </c>
      <c r="F280" s="1424" t="s">
        <v>1790</v>
      </c>
      <c r="G280" s="1424" t="s">
        <v>1790</v>
      </c>
      <c r="H280" s="1425" t="s">
        <v>84</v>
      </c>
      <c r="I280" s="1460" t="s">
        <v>1790</v>
      </c>
      <c r="J280" s="1461" t="s">
        <v>1790</v>
      </c>
      <c r="K280" s="1461" t="s">
        <v>1790</v>
      </c>
      <c r="L280" s="1461" t="s">
        <v>1790</v>
      </c>
      <c r="M280" s="1461" t="s">
        <v>1790</v>
      </c>
      <c r="N280" s="1489" t="s">
        <v>1790</v>
      </c>
      <c r="O280" s="1489">
        <v>3.5000000000000003E-2</v>
      </c>
      <c r="P280" s="1489">
        <v>3.5000000000000003E-2</v>
      </c>
      <c r="Q280" s="1489">
        <v>3.5000000000000003E-2</v>
      </c>
      <c r="R280" s="1489">
        <v>3.5000000000000003E-2</v>
      </c>
      <c r="S280" s="1489">
        <v>3.5000000000000003E-2</v>
      </c>
      <c r="T280" s="1489">
        <v>3.5000000000000003E-2</v>
      </c>
      <c r="U280" s="1489">
        <v>3.5000000000000003E-2</v>
      </c>
      <c r="V280" s="1489">
        <v>3.5000000000000003E-2</v>
      </c>
      <c r="W280" s="1489">
        <v>3.5000000000000003E-2</v>
      </c>
      <c r="X280" s="1489">
        <v>3.5000000000000003E-2</v>
      </c>
      <c r="Y280" s="1489">
        <v>3.5000000000000003E-2</v>
      </c>
      <c r="Z280" s="1489">
        <v>3.5000000000000003E-2</v>
      </c>
      <c r="AA280" s="1489">
        <v>3.5000000000000003E-2</v>
      </c>
      <c r="AB280" s="1489">
        <v>3.5000000000000003E-2</v>
      </c>
      <c r="AC280" s="1489">
        <v>3.5000000000000003E-2</v>
      </c>
      <c r="AD280" s="1489">
        <v>3.5000000000000003E-2</v>
      </c>
      <c r="AE280" s="1489">
        <v>3.5000000000000003E-2</v>
      </c>
      <c r="AF280" s="1489">
        <v>3.5000000000000003E-2</v>
      </c>
      <c r="AG280" s="1489">
        <v>3.5000000000000003E-2</v>
      </c>
      <c r="AH280" s="1489">
        <v>3.5000000000000003E-2</v>
      </c>
      <c r="AI280" s="1489">
        <v>3.5000000000000003E-2</v>
      </c>
      <c r="AJ280" s="1489">
        <v>3.5000000000000003E-2</v>
      </c>
      <c r="AK280" s="1489">
        <v>3.5000000000000003E-2</v>
      </c>
      <c r="AL280" s="1489">
        <v>3.5000000000000003E-2</v>
      </c>
      <c r="AM280" s="1489">
        <v>3.5000000000000003E-2</v>
      </c>
      <c r="AN280" s="1489">
        <v>3.5000000000000003E-2</v>
      </c>
      <c r="AO280" s="1489">
        <v>3.5000000000000003E-2</v>
      </c>
      <c r="AP280" s="1489">
        <v>3.5000000000000003E-2</v>
      </c>
      <c r="AQ280" s="1489">
        <v>3.5000000000000003E-2</v>
      </c>
      <c r="AR280" s="1489">
        <v>3.5000000000000003E-2</v>
      </c>
      <c r="AS280" s="1489">
        <v>0.03</v>
      </c>
      <c r="AT280" s="1489">
        <v>0.03</v>
      </c>
      <c r="AU280" s="1489">
        <v>0.03</v>
      </c>
      <c r="AV280" s="1489">
        <v>0.03</v>
      </c>
      <c r="AW280" s="1489">
        <v>0.03</v>
      </c>
      <c r="AX280" s="1489">
        <v>0.03</v>
      </c>
      <c r="AY280" s="1489">
        <v>0.03</v>
      </c>
      <c r="AZ280" s="1489">
        <v>0.03</v>
      </c>
      <c r="BA280" s="1489">
        <v>0.03</v>
      </c>
      <c r="BB280" s="1489">
        <v>0.03</v>
      </c>
      <c r="BC280" s="1489">
        <v>0.03</v>
      </c>
      <c r="BD280" s="1489">
        <v>0.03</v>
      </c>
      <c r="BE280" s="1489">
        <v>0.03</v>
      </c>
      <c r="BF280" s="1489">
        <v>0.03</v>
      </c>
      <c r="BG280" s="1489">
        <v>0.03</v>
      </c>
      <c r="BH280" s="1489">
        <v>0.03</v>
      </c>
      <c r="BI280" s="1489">
        <v>0.03</v>
      </c>
      <c r="BJ280" s="1489">
        <v>0.03</v>
      </c>
      <c r="BK280" s="1489">
        <v>0.03</v>
      </c>
      <c r="BL280" s="1489">
        <v>0.03</v>
      </c>
      <c r="BM280" s="1489">
        <v>0.03</v>
      </c>
      <c r="BN280" s="1489">
        <v>0.03</v>
      </c>
      <c r="BO280" s="1489">
        <v>0.03</v>
      </c>
      <c r="BP280" s="1489">
        <v>0.03</v>
      </c>
      <c r="BQ280" s="1489">
        <v>0.03</v>
      </c>
      <c r="BR280" s="1489">
        <v>0.03</v>
      </c>
      <c r="BS280" s="1489">
        <v>0.03</v>
      </c>
      <c r="BT280" s="1489">
        <v>0.03</v>
      </c>
      <c r="BU280" s="1489">
        <v>0.03</v>
      </c>
      <c r="BV280" s="1489">
        <v>0.03</v>
      </c>
      <c r="BW280" s="1489">
        <v>0.03</v>
      </c>
      <c r="BX280" s="1489">
        <v>0.03</v>
      </c>
      <c r="BY280" s="1489">
        <v>0.03</v>
      </c>
      <c r="BZ280" s="1489">
        <v>0.03</v>
      </c>
      <c r="CA280" s="1489">
        <v>0.03</v>
      </c>
      <c r="CB280" s="1489">
        <v>0.03</v>
      </c>
      <c r="CC280" s="1489">
        <v>0.03</v>
      </c>
      <c r="CD280" s="1489">
        <v>0.03</v>
      </c>
      <c r="CE280" s="1489">
        <v>0.03</v>
      </c>
      <c r="CF280" s="1489">
        <v>0.03</v>
      </c>
      <c r="CG280" s="1489">
        <v>0.03</v>
      </c>
      <c r="CH280" s="1489">
        <v>0.03</v>
      </c>
      <c r="CI280" s="1489">
        <v>0.03</v>
      </c>
      <c r="CJ280" s="1489">
        <v>0.03</v>
      </c>
      <c r="CK280" s="1489">
        <v>0.03</v>
      </c>
      <c r="CL280" s="1489">
        <v>2.5000000000000001E-2</v>
      </c>
      <c r="CM280" s="1489">
        <v>2.5000000000000001E-2</v>
      </c>
      <c r="CN280" s="1489">
        <v>2.5000000000000001E-2</v>
      </c>
      <c r="CO280" s="1489">
        <v>2.5000000000000001E-2</v>
      </c>
      <c r="CP280" s="1490">
        <v>2.5000000000000001E-2</v>
      </c>
      <c r="CQ280" s="1488" t="s">
        <v>1790</v>
      </c>
      <c r="CR280" s="1488" t="s">
        <v>1790</v>
      </c>
      <c r="CS280" s="1488" t="s">
        <v>1790</v>
      </c>
      <c r="CT280" s="1488" t="s">
        <v>1790</v>
      </c>
      <c r="CU280" s="1488" t="s">
        <v>1790</v>
      </c>
      <c r="CV280" s="1488" t="s">
        <v>1790</v>
      </c>
      <c r="CW280" s="1488" t="s">
        <v>1790</v>
      </c>
      <c r="CX280" s="1488" t="s">
        <v>1790</v>
      </c>
      <c r="CY280" s="1488" t="s">
        <v>1790</v>
      </c>
      <c r="CZ280" s="1488" t="s">
        <v>1790</v>
      </c>
      <c r="DA280" s="1488" t="s">
        <v>1790</v>
      </c>
      <c r="DB280" s="1488" t="s">
        <v>1790</v>
      </c>
      <c r="DC280" s="1488" t="s">
        <v>1790</v>
      </c>
      <c r="DD280" s="1488" t="s">
        <v>1790</v>
      </c>
      <c r="DE280" s="1488" t="s">
        <v>1790</v>
      </c>
      <c r="DF280" s="1488" t="s">
        <v>1790</v>
      </c>
      <c r="DG280" s="1488" t="s">
        <v>1790</v>
      </c>
      <c r="DH280" s="1488" t="s">
        <v>1790</v>
      </c>
      <c r="DI280" s="1488" t="s">
        <v>1790</v>
      </c>
      <c r="DJ280" s="1488" t="s">
        <v>1790</v>
      </c>
      <c r="DK280" s="1488" t="s">
        <v>1790</v>
      </c>
      <c r="DL280" s="1488" t="s">
        <v>1790</v>
      </c>
      <c r="DM280" s="1488" t="s">
        <v>1790</v>
      </c>
      <c r="DN280" s="1488" t="s">
        <v>1790</v>
      </c>
      <c r="DO280" s="1488" t="s">
        <v>1790</v>
      </c>
      <c r="DP280" s="1488" t="s">
        <v>1790</v>
      </c>
      <c r="DQ280" s="1488" t="s">
        <v>1790</v>
      </c>
      <c r="DR280" s="1488" t="s">
        <v>1790</v>
      </c>
      <c r="DS280" s="1488" t="s">
        <v>1790</v>
      </c>
      <c r="DT280" s="1233" t="s">
        <v>1790</v>
      </c>
      <c r="DU280" s="1233" t="s">
        <v>1790</v>
      </c>
      <c r="DV280" s="1233" t="s">
        <v>1790</v>
      </c>
      <c r="DW280" s="1233" t="s">
        <v>1790</v>
      </c>
      <c r="DX280" s="1233" t="s">
        <v>1790</v>
      </c>
      <c r="DY280" s="1233" t="s">
        <v>1790</v>
      </c>
    </row>
    <row r="281" spans="2:129" x14ac:dyDescent="0.25">
      <c r="B281" s="1740"/>
      <c r="C281" s="1485" t="s">
        <v>2069</v>
      </c>
      <c r="D281" s="1425" t="s">
        <v>2070</v>
      </c>
      <c r="E281" s="1267" t="s">
        <v>809</v>
      </c>
      <c r="F281" s="1424" t="s">
        <v>1790</v>
      </c>
      <c r="G281" s="1424" t="s">
        <v>1790</v>
      </c>
      <c r="H281" s="1425" t="s">
        <v>84</v>
      </c>
      <c r="I281" s="1460" t="s">
        <v>1790</v>
      </c>
      <c r="J281" s="1461" t="s">
        <v>1790</v>
      </c>
      <c r="K281" s="1461" t="s">
        <v>1790</v>
      </c>
      <c r="L281" s="1461" t="s">
        <v>1790</v>
      </c>
      <c r="M281" s="1461" t="s">
        <v>1790</v>
      </c>
      <c r="N281" s="1489" t="s">
        <v>1790</v>
      </c>
      <c r="O281" s="1489">
        <v>0.96618357487922713</v>
      </c>
      <c r="P281" s="1489">
        <v>0.93351070036640305</v>
      </c>
      <c r="Q281" s="1489">
        <v>0.90194270566802237</v>
      </c>
      <c r="R281" s="1489">
        <v>0.87144222769857238</v>
      </c>
      <c r="S281" s="1489">
        <v>0.84197316685852408</v>
      </c>
      <c r="T281" s="1489">
        <v>0.81350064430775282</v>
      </c>
      <c r="U281" s="1489">
        <v>0.78599096068381924</v>
      </c>
      <c r="V281" s="1489">
        <v>0.75941155621625056</v>
      </c>
      <c r="W281" s="1489">
        <v>0.73373097218961414</v>
      </c>
      <c r="X281" s="1489">
        <v>0.70891881370977217</v>
      </c>
      <c r="Y281" s="1489">
        <v>0.68494571372924851</v>
      </c>
      <c r="Z281" s="1489">
        <v>0.66178329828912907</v>
      </c>
      <c r="AA281" s="1489">
        <v>0.63940415293635666</v>
      </c>
      <c r="AB281" s="1489">
        <v>0.61778179027667313</v>
      </c>
      <c r="AC281" s="1489">
        <v>0.59689061862480497</v>
      </c>
      <c r="AD281" s="1489">
        <v>0.57670591171478747</v>
      </c>
      <c r="AE281" s="1489">
        <v>0.55720377943457733</v>
      </c>
      <c r="AF281" s="1489">
        <v>0.53836113955031628</v>
      </c>
      <c r="AG281" s="1489">
        <v>0.520155690386779</v>
      </c>
      <c r="AH281" s="1489">
        <v>0.50256588443167061</v>
      </c>
      <c r="AI281" s="1489">
        <v>0.48557090283253201</v>
      </c>
      <c r="AJ281" s="1489">
        <v>0.46915063075606961</v>
      </c>
      <c r="AK281" s="1489">
        <v>0.45328563358074364</v>
      </c>
      <c r="AL281" s="1489">
        <v>0.43795713389443836</v>
      </c>
      <c r="AM281" s="1489">
        <v>0.42314698926998878</v>
      </c>
      <c r="AN281" s="1489">
        <v>0.40883767079225974</v>
      </c>
      <c r="AO281" s="1489">
        <v>0.39501224231136212</v>
      </c>
      <c r="AP281" s="1489">
        <v>0.38165434039745133</v>
      </c>
      <c r="AQ281" s="1489">
        <v>0.36874815497338298</v>
      </c>
      <c r="AR281" s="1489">
        <v>0.35627841060230242</v>
      </c>
      <c r="AS281" s="1489">
        <v>0.3459013695167984</v>
      </c>
      <c r="AT281" s="1489">
        <v>0.33582657234640623</v>
      </c>
      <c r="AU281" s="1489">
        <v>0.32604521587029728</v>
      </c>
      <c r="AV281" s="1489">
        <v>0.31654875327213333</v>
      </c>
      <c r="AW281" s="1489">
        <v>0.30732888667197411</v>
      </c>
      <c r="AX281" s="1489">
        <v>0.29837755987570302</v>
      </c>
      <c r="AY281" s="1489">
        <v>0.28968695133563405</v>
      </c>
      <c r="AZ281" s="1489">
        <v>0.28124946731614947</v>
      </c>
      <c r="BA281" s="1489">
        <v>0.27305773525839755</v>
      </c>
      <c r="BB281" s="1489">
        <v>0.26510459733825009</v>
      </c>
      <c r="BC281" s="1489">
        <v>0.25738310421189325</v>
      </c>
      <c r="BD281" s="1489">
        <v>0.24988650894358566</v>
      </c>
      <c r="BE281" s="1489">
        <v>0.24260826111027742</v>
      </c>
      <c r="BF281" s="1489">
        <v>0.23554200107793916</v>
      </c>
      <c r="BG281" s="1489">
        <v>0.22868155444460117</v>
      </c>
      <c r="BH281" s="1489">
        <v>0.22202092664524387</v>
      </c>
      <c r="BI281" s="1489">
        <v>0.215554297713829</v>
      </c>
      <c r="BJ281" s="1489">
        <v>0.20927601719789227</v>
      </c>
      <c r="BK281" s="1489">
        <v>0.20318059922125464</v>
      </c>
      <c r="BL281" s="1489">
        <v>0.19726271769053846</v>
      </c>
      <c r="BM281" s="1489">
        <v>0.19151720164129948</v>
      </c>
      <c r="BN281" s="1489">
        <v>0.18593903071970824</v>
      </c>
      <c r="BO281" s="1489">
        <v>0.18052333079583327</v>
      </c>
      <c r="BP281" s="1489">
        <v>0.17526536970469248</v>
      </c>
      <c r="BQ281" s="1489">
        <v>0.17016055311135189</v>
      </c>
      <c r="BR281" s="1489">
        <v>0.16520442049645817</v>
      </c>
      <c r="BS281" s="1489">
        <v>0.16039264125869726</v>
      </c>
      <c r="BT281" s="1489">
        <v>0.15572101093077401</v>
      </c>
      <c r="BU281" s="1489">
        <v>0.15118544750560586</v>
      </c>
      <c r="BV281" s="1489">
        <v>0.14678198786952024</v>
      </c>
      <c r="BW281" s="1489">
        <v>0.14250678433934003</v>
      </c>
      <c r="BX281" s="1489">
        <v>0.13835610130033013</v>
      </c>
      <c r="BY281" s="1489">
        <v>0.13432631194206807</v>
      </c>
      <c r="BZ281" s="1489">
        <v>0.13041389508938647</v>
      </c>
      <c r="CA281" s="1489">
        <v>0.12661543212561796</v>
      </c>
      <c r="CB281" s="1489">
        <v>0.12292760400545433</v>
      </c>
      <c r="CC281" s="1489">
        <v>0.11934718835481004</v>
      </c>
      <c r="CD281" s="1489">
        <v>0.11587105665515537</v>
      </c>
      <c r="CE281" s="1489">
        <v>0.11249617150985959</v>
      </c>
      <c r="CF281" s="1489">
        <v>0.10921958399015494</v>
      </c>
      <c r="CG281" s="1489">
        <v>0.10603843105840287</v>
      </c>
      <c r="CH281" s="1489">
        <v>0.10294993306641054</v>
      </c>
      <c r="CI281" s="1489">
        <v>9.9951391326612168E-2</v>
      </c>
      <c r="CJ281" s="1489">
        <v>9.7040185753992411E-2</v>
      </c>
      <c r="CK281" s="1489">
        <v>9.4213772576691654E-2</v>
      </c>
      <c r="CL281" s="1489">
        <v>9.1915875684577236E-2</v>
      </c>
      <c r="CM281" s="1489">
        <v>8.9674025058124135E-2</v>
      </c>
      <c r="CN281" s="1489">
        <v>8.7486853715243049E-2</v>
      </c>
      <c r="CO281" s="1489">
        <v>8.5353028014871282E-2</v>
      </c>
      <c r="CP281" s="1490">
        <v>8.3271246843776875E-2</v>
      </c>
      <c r="CQ281" s="1488" t="s">
        <v>1790</v>
      </c>
      <c r="CR281" s="1488" t="s">
        <v>1790</v>
      </c>
      <c r="CS281" s="1488" t="s">
        <v>1790</v>
      </c>
      <c r="CT281" s="1488" t="s">
        <v>1790</v>
      </c>
      <c r="CU281" s="1488" t="s">
        <v>1790</v>
      </c>
      <c r="CV281" s="1488" t="s">
        <v>1790</v>
      </c>
      <c r="CW281" s="1488" t="s">
        <v>1790</v>
      </c>
      <c r="CX281" s="1488" t="s">
        <v>1790</v>
      </c>
      <c r="CY281" s="1488" t="s">
        <v>1790</v>
      </c>
      <c r="CZ281" s="1488" t="s">
        <v>1790</v>
      </c>
      <c r="DA281" s="1488" t="s">
        <v>1790</v>
      </c>
      <c r="DB281" s="1488" t="s">
        <v>1790</v>
      </c>
      <c r="DC281" s="1488" t="s">
        <v>1790</v>
      </c>
      <c r="DD281" s="1488" t="s">
        <v>1790</v>
      </c>
      <c r="DE281" s="1488" t="s">
        <v>1790</v>
      </c>
      <c r="DF281" s="1488" t="s">
        <v>1790</v>
      </c>
      <c r="DG281" s="1488" t="s">
        <v>1790</v>
      </c>
      <c r="DH281" s="1488" t="s">
        <v>1790</v>
      </c>
      <c r="DI281" s="1488" t="s">
        <v>1790</v>
      </c>
      <c r="DJ281" s="1488" t="s">
        <v>1790</v>
      </c>
      <c r="DK281" s="1488" t="s">
        <v>1790</v>
      </c>
      <c r="DL281" s="1488" t="s">
        <v>1790</v>
      </c>
      <c r="DM281" s="1488" t="s">
        <v>1790</v>
      </c>
      <c r="DN281" s="1488" t="s">
        <v>1790</v>
      </c>
      <c r="DO281" s="1488" t="s">
        <v>1790</v>
      </c>
      <c r="DP281" s="1488" t="s">
        <v>1790</v>
      </c>
      <c r="DQ281" s="1488" t="s">
        <v>1790</v>
      </c>
      <c r="DR281" s="1488" t="s">
        <v>1790</v>
      </c>
      <c r="DS281" s="1488" t="s">
        <v>1790</v>
      </c>
      <c r="DT281" s="1233" t="s">
        <v>1790</v>
      </c>
      <c r="DU281" s="1233" t="s">
        <v>1790</v>
      </c>
      <c r="DV281" s="1233" t="s">
        <v>1790</v>
      </c>
      <c r="DW281" s="1233" t="s">
        <v>1790</v>
      </c>
      <c r="DX281" s="1233" t="s">
        <v>1790</v>
      </c>
      <c r="DY281" s="1233" t="s">
        <v>1790</v>
      </c>
    </row>
    <row r="282" spans="2:129" x14ac:dyDescent="0.25">
      <c r="B282" s="1740"/>
      <c r="C282" s="1485" t="s">
        <v>2069</v>
      </c>
      <c r="D282" s="1425" t="s">
        <v>2070</v>
      </c>
      <c r="E282" s="1267" t="s">
        <v>810</v>
      </c>
      <c r="F282" s="1424" t="s">
        <v>811</v>
      </c>
      <c r="G282" s="1424" t="s">
        <v>1790</v>
      </c>
      <c r="H282" s="1425" t="s">
        <v>812</v>
      </c>
      <c r="I282" s="1460" t="s">
        <v>1790</v>
      </c>
      <c r="J282" s="1461" t="s">
        <v>1790</v>
      </c>
      <c r="K282" s="1461" t="s">
        <v>1790</v>
      </c>
      <c r="L282" s="1461" t="s">
        <v>1790</v>
      </c>
      <c r="M282" s="1461" t="s">
        <v>1790</v>
      </c>
      <c r="N282" s="1489" t="s">
        <v>1790</v>
      </c>
      <c r="O282" s="1489" t="s">
        <v>1790</v>
      </c>
      <c r="P282" s="1489" t="s">
        <v>1790</v>
      </c>
      <c r="Q282" s="1489" t="s">
        <v>1790</v>
      </c>
      <c r="R282" s="1489" t="s">
        <v>1790</v>
      </c>
      <c r="S282" s="1489" t="s">
        <v>1790</v>
      </c>
      <c r="T282" s="1489" t="s">
        <v>1790</v>
      </c>
      <c r="U282" s="1489" t="s">
        <v>1790</v>
      </c>
      <c r="V282" s="1489" t="s">
        <v>1790</v>
      </c>
      <c r="W282" s="1489" t="s">
        <v>1790</v>
      </c>
      <c r="X282" s="1489" t="s">
        <v>1790</v>
      </c>
      <c r="Y282" s="1489" t="s">
        <v>1790</v>
      </c>
      <c r="Z282" s="1489" t="s">
        <v>1790</v>
      </c>
      <c r="AA282" s="1489" t="s">
        <v>1790</v>
      </c>
      <c r="AB282" s="1489" t="s">
        <v>1790</v>
      </c>
      <c r="AC282" s="1489" t="s">
        <v>1790</v>
      </c>
      <c r="AD282" s="1489" t="s">
        <v>1790</v>
      </c>
      <c r="AE282" s="1489" t="s">
        <v>1790</v>
      </c>
      <c r="AF282" s="1489" t="s">
        <v>1790</v>
      </c>
      <c r="AG282" s="1489" t="s">
        <v>1790</v>
      </c>
      <c r="AH282" s="1489" t="s">
        <v>1790</v>
      </c>
      <c r="AI282" s="1489" t="s">
        <v>1790</v>
      </c>
      <c r="AJ282" s="1489" t="s">
        <v>1790</v>
      </c>
      <c r="AK282" s="1489" t="s">
        <v>1790</v>
      </c>
      <c r="AL282" s="1489" t="s">
        <v>1790</v>
      </c>
      <c r="AM282" s="1489" t="s">
        <v>1790</v>
      </c>
      <c r="AN282" s="1489" t="s">
        <v>1790</v>
      </c>
      <c r="AO282" s="1489" t="s">
        <v>1790</v>
      </c>
      <c r="AP282" s="1489" t="s">
        <v>1790</v>
      </c>
      <c r="AQ282" s="1489" t="s">
        <v>1790</v>
      </c>
      <c r="AR282" s="1489" t="s">
        <v>1790</v>
      </c>
      <c r="AS282" s="1489" t="s">
        <v>1790</v>
      </c>
      <c r="AT282" s="1489" t="s">
        <v>1790</v>
      </c>
      <c r="AU282" s="1489" t="s">
        <v>1790</v>
      </c>
      <c r="AV282" s="1489" t="s">
        <v>1790</v>
      </c>
      <c r="AW282" s="1489" t="s">
        <v>1790</v>
      </c>
      <c r="AX282" s="1489" t="s">
        <v>1790</v>
      </c>
      <c r="AY282" s="1489" t="s">
        <v>1790</v>
      </c>
      <c r="AZ282" s="1489" t="s">
        <v>1790</v>
      </c>
      <c r="BA282" s="1489" t="s">
        <v>1790</v>
      </c>
      <c r="BB282" s="1489" t="s">
        <v>1790</v>
      </c>
      <c r="BC282" s="1489" t="s">
        <v>1790</v>
      </c>
      <c r="BD282" s="1489" t="s">
        <v>1790</v>
      </c>
      <c r="BE282" s="1489" t="s">
        <v>1790</v>
      </c>
      <c r="BF282" s="1489" t="s">
        <v>1790</v>
      </c>
      <c r="BG282" s="1489" t="s">
        <v>1790</v>
      </c>
      <c r="BH282" s="1489" t="s">
        <v>1790</v>
      </c>
      <c r="BI282" s="1489" t="s">
        <v>1790</v>
      </c>
      <c r="BJ282" s="1489" t="s">
        <v>1790</v>
      </c>
      <c r="BK282" s="1489" t="s">
        <v>1790</v>
      </c>
      <c r="BL282" s="1489" t="s">
        <v>1790</v>
      </c>
      <c r="BM282" s="1489" t="s">
        <v>1790</v>
      </c>
      <c r="BN282" s="1489" t="s">
        <v>1790</v>
      </c>
      <c r="BO282" s="1489" t="s">
        <v>1790</v>
      </c>
      <c r="BP282" s="1489" t="s">
        <v>1790</v>
      </c>
      <c r="BQ282" s="1489" t="s">
        <v>1790</v>
      </c>
      <c r="BR282" s="1489" t="s">
        <v>1790</v>
      </c>
      <c r="BS282" s="1489" t="s">
        <v>1790</v>
      </c>
      <c r="BT282" s="1489" t="s">
        <v>1790</v>
      </c>
      <c r="BU282" s="1489" t="s">
        <v>1790</v>
      </c>
      <c r="BV282" s="1489" t="s">
        <v>1790</v>
      </c>
      <c r="BW282" s="1489" t="s">
        <v>1790</v>
      </c>
      <c r="BX282" s="1489" t="s">
        <v>1790</v>
      </c>
      <c r="BY282" s="1489" t="s">
        <v>1790</v>
      </c>
      <c r="BZ282" s="1489" t="s">
        <v>1790</v>
      </c>
      <c r="CA282" s="1489" t="s">
        <v>1790</v>
      </c>
      <c r="CB282" s="1489" t="s">
        <v>1790</v>
      </c>
      <c r="CC282" s="1489" t="s">
        <v>1790</v>
      </c>
      <c r="CD282" s="1489" t="s">
        <v>1790</v>
      </c>
      <c r="CE282" s="1489" t="s">
        <v>1790</v>
      </c>
      <c r="CF282" s="1489" t="s">
        <v>1790</v>
      </c>
      <c r="CG282" s="1489" t="s">
        <v>1790</v>
      </c>
      <c r="CH282" s="1489" t="s">
        <v>1790</v>
      </c>
      <c r="CI282" s="1489" t="s">
        <v>1790</v>
      </c>
      <c r="CJ282" s="1489" t="s">
        <v>1790</v>
      </c>
      <c r="CK282" s="1489" t="s">
        <v>1790</v>
      </c>
      <c r="CL282" s="1489" t="s">
        <v>1790</v>
      </c>
      <c r="CM282" s="1489" t="s">
        <v>1790</v>
      </c>
      <c r="CN282" s="1489" t="s">
        <v>1790</v>
      </c>
      <c r="CO282" s="1489" t="s">
        <v>1790</v>
      </c>
      <c r="CP282" s="1490" t="s">
        <v>1790</v>
      </c>
      <c r="CQ282" s="1488" t="s">
        <v>1790</v>
      </c>
      <c r="CR282" s="1488" t="s">
        <v>1790</v>
      </c>
      <c r="CS282" s="1488" t="s">
        <v>1790</v>
      </c>
      <c r="CT282" s="1488" t="s">
        <v>1790</v>
      </c>
      <c r="CU282" s="1488" t="s">
        <v>1790</v>
      </c>
      <c r="CV282" s="1488" t="s">
        <v>1790</v>
      </c>
      <c r="CW282" s="1488" t="s">
        <v>1790</v>
      </c>
      <c r="CX282" s="1488" t="s">
        <v>1790</v>
      </c>
      <c r="CY282" s="1488" t="s">
        <v>1790</v>
      </c>
      <c r="CZ282" s="1488" t="s">
        <v>1790</v>
      </c>
      <c r="DA282" s="1488" t="s">
        <v>1790</v>
      </c>
      <c r="DB282" s="1488" t="s">
        <v>1790</v>
      </c>
      <c r="DC282" s="1488" t="s">
        <v>1790</v>
      </c>
      <c r="DD282" s="1488" t="s">
        <v>1790</v>
      </c>
      <c r="DE282" s="1488" t="s">
        <v>1790</v>
      </c>
      <c r="DF282" s="1488" t="s">
        <v>1790</v>
      </c>
      <c r="DG282" s="1488" t="s">
        <v>1790</v>
      </c>
      <c r="DH282" s="1488" t="s">
        <v>1790</v>
      </c>
      <c r="DI282" s="1488" t="s">
        <v>1790</v>
      </c>
      <c r="DJ282" s="1488" t="s">
        <v>1790</v>
      </c>
      <c r="DK282" s="1488" t="s">
        <v>1790</v>
      </c>
      <c r="DL282" s="1488" t="s">
        <v>1790</v>
      </c>
      <c r="DM282" s="1488" t="s">
        <v>1790</v>
      </c>
      <c r="DN282" s="1488" t="s">
        <v>1790</v>
      </c>
      <c r="DO282" s="1488" t="s">
        <v>1790</v>
      </c>
      <c r="DP282" s="1488" t="s">
        <v>1790</v>
      </c>
      <c r="DQ282" s="1488" t="s">
        <v>1790</v>
      </c>
      <c r="DR282" s="1488" t="s">
        <v>1790</v>
      </c>
      <c r="DS282" s="1488" t="s">
        <v>1790</v>
      </c>
      <c r="DT282" s="1233" t="s">
        <v>1790</v>
      </c>
      <c r="DU282" s="1233" t="s">
        <v>1790</v>
      </c>
      <c r="DV282" s="1233" t="s">
        <v>1790</v>
      </c>
      <c r="DW282" s="1233" t="s">
        <v>1790</v>
      </c>
      <c r="DX282" s="1233" t="s">
        <v>1790</v>
      </c>
      <c r="DY282" s="1233" t="s">
        <v>1790</v>
      </c>
    </row>
    <row r="283" spans="2:129" x14ac:dyDescent="0.25">
      <c r="B283" s="1740"/>
      <c r="C283" s="1485" t="s">
        <v>2069</v>
      </c>
      <c r="D283" s="1425" t="s">
        <v>2070</v>
      </c>
      <c r="E283" s="1267" t="s">
        <v>810</v>
      </c>
      <c r="F283" s="1424" t="s">
        <v>813</v>
      </c>
      <c r="G283" s="1424" t="s">
        <v>1790</v>
      </c>
      <c r="H283" s="1425" t="s">
        <v>812</v>
      </c>
      <c r="I283" s="1460" t="s">
        <v>1790</v>
      </c>
      <c r="J283" s="1461" t="s">
        <v>1790</v>
      </c>
      <c r="K283" s="1461" t="s">
        <v>1790</v>
      </c>
      <c r="L283" s="1461" t="s">
        <v>1790</v>
      </c>
      <c r="M283" s="1461" t="s">
        <v>1790</v>
      </c>
      <c r="N283" s="1489" t="s">
        <v>1790</v>
      </c>
      <c r="O283" s="1489" t="s">
        <v>1790</v>
      </c>
      <c r="P283" s="1489" t="s">
        <v>1790</v>
      </c>
      <c r="Q283" s="1489" t="s">
        <v>1790</v>
      </c>
      <c r="R283" s="1489" t="s">
        <v>1790</v>
      </c>
      <c r="S283" s="1489" t="s">
        <v>1790</v>
      </c>
      <c r="T283" s="1489" t="s">
        <v>1790</v>
      </c>
      <c r="U283" s="1489" t="s">
        <v>1790</v>
      </c>
      <c r="V283" s="1489" t="s">
        <v>1790</v>
      </c>
      <c r="W283" s="1489" t="s">
        <v>1790</v>
      </c>
      <c r="X283" s="1489" t="s">
        <v>1790</v>
      </c>
      <c r="Y283" s="1489" t="s">
        <v>1790</v>
      </c>
      <c r="Z283" s="1489" t="s">
        <v>1790</v>
      </c>
      <c r="AA283" s="1489" t="s">
        <v>1790</v>
      </c>
      <c r="AB283" s="1489" t="s">
        <v>1790</v>
      </c>
      <c r="AC283" s="1489" t="s">
        <v>1790</v>
      </c>
      <c r="AD283" s="1489" t="s">
        <v>1790</v>
      </c>
      <c r="AE283" s="1489" t="s">
        <v>1790</v>
      </c>
      <c r="AF283" s="1489" t="s">
        <v>1790</v>
      </c>
      <c r="AG283" s="1489" t="s">
        <v>1790</v>
      </c>
      <c r="AH283" s="1489" t="s">
        <v>1790</v>
      </c>
      <c r="AI283" s="1489" t="s">
        <v>1790</v>
      </c>
      <c r="AJ283" s="1489" t="s">
        <v>1790</v>
      </c>
      <c r="AK283" s="1489" t="s">
        <v>1790</v>
      </c>
      <c r="AL283" s="1489" t="s">
        <v>1790</v>
      </c>
      <c r="AM283" s="1489" t="s">
        <v>1790</v>
      </c>
      <c r="AN283" s="1489" t="s">
        <v>1790</v>
      </c>
      <c r="AO283" s="1489" t="s">
        <v>1790</v>
      </c>
      <c r="AP283" s="1489" t="s">
        <v>1790</v>
      </c>
      <c r="AQ283" s="1489" t="s">
        <v>1790</v>
      </c>
      <c r="AR283" s="1489" t="s">
        <v>1790</v>
      </c>
      <c r="AS283" s="1489" t="s">
        <v>1790</v>
      </c>
      <c r="AT283" s="1489" t="s">
        <v>1790</v>
      </c>
      <c r="AU283" s="1489" t="s">
        <v>1790</v>
      </c>
      <c r="AV283" s="1489" t="s">
        <v>1790</v>
      </c>
      <c r="AW283" s="1489" t="s">
        <v>1790</v>
      </c>
      <c r="AX283" s="1489" t="s">
        <v>1790</v>
      </c>
      <c r="AY283" s="1489" t="s">
        <v>1790</v>
      </c>
      <c r="AZ283" s="1489" t="s">
        <v>1790</v>
      </c>
      <c r="BA283" s="1489" t="s">
        <v>1790</v>
      </c>
      <c r="BB283" s="1489" t="s">
        <v>1790</v>
      </c>
      <c r="BC283" s="1489" t="s">
        <v>1790</v>
      </c>
      <c r="BD283" s="1489" t="s">
        <v>1790</v>
      </c>
      <c r="BE283" s="1489" t="s">
        <v>1790</v>
      </c>
      <c r="BF283" s="1489" t="s">
        <v>1790</v>
      </c>
      <c r="BG283" s="1489" t="s">
        <v>1790</v>
      </c>
      <c r="BH283" s="1489" t="s">
        <v>1790</v>
      </c>
      <c r="BI283" s="1489" t="s">
        <v>1790</v>
      </c>
      <c r="BJ283" s="1489" t="s">
        <v>1790</v>
      </c>
      <c r="BK283" s="1489" t="s">
        <v>1790</v>
      </c>
      <c r="BL283" s="1489" t="s">
        <v>1790</v>
      </c>
      <c r="BM283" s="1489" t="s">
        <v>1790</v>
      </c>
      <c r="BN283" s="1489" t="s">
        <v>1790</v>
      </c>
      <c r="BO283" s="1489" t="s">
        <v>1790</v>
      </c>
      <c r="BP283" s="1489" t="s">
        <v>1790</v>
      </c>
      <c r="BQ283" s="1489" t="s">
        <v>1790</v>
      </c>
      <c r="BR283" s="1489" t="s">
        <v>1790</v>
      </c>
      <c r="BS283" s="1489" t="s">
        <v>1790</v>
      </c>
      <c r="BT283" s="1489" t="s">
        <v>1790</v>
      </c>
      <c r="BU283" s="1489" t="s">
        <v>1790</v>
      </c>
      <c r="BV283" s="1489" t="s">
        <v>1790</v>
      </c>
      <c r="BW283" s="1489" t="s">
        <v>1790</v>
      </c>
      <c r="BX283" s="1489" t="s">
        <v>1790</v>
      </c>
      <c r="BY283" s="1489" t="s">
        <v>1790</v>
      </c>
      <c r="BZ283" s="1489" t="s">
        <v>1790</v>
      </c>
      <c r="CA283" s="1489" t="s">
        <v>1790</v>
      </c>
      <c r="CB283" s="1489" t="s">
        <v>1790</v>
      </c>
      <c r="CC283" s="1489" t="s">
        <v>1790</v>
      </c>
      <c r="CD283" s="1489" t="s">
        <v>1790</v>
      </c>
      <c r="CE283" s="1489" t="s">
        <v>1790</v>
      </c>
      <c r="CF283" s="1489" t="s">
        <v>1790</v>
      </c>
      <c r="CG283" s="1489" t="s">
        <v>1790</v>
      </c>
      <c r="CH283" s="1489" t="s">
        <v>1790</v>
      </c>
      <c r="CI283" s="1489" t="s">
        <v>1790</v>
      </c>
      <c r="CJ283" s="1489" t="s">
        <v>1790</v>
      </c>
      <c r="CK283" s="1489" t="s">
        <v>1790</v>
      </c>
      <c r="CL283" s="1489" t="s">
        <v>1790</v>
      </c>
      <c r="CM283" s="1489" t="s">
        <v>1790</v>
      </c>
      <c r="CN283" s="1489" t="s">
        <v>1790</v>
      </c>
      <c r="CO283" s="1489" t="s">
        <v>1790</v>
      </c>
      <c r="CP283" s="1490" t="s">
        <v>1790</v>
      </c>
      <c r="CQ283" s="1488" t="s">
        <v>1790</v>
      </c>
      <c r="CR283" s="1488" t="s">
        <v>1790</v>
      </c>
      <c r="CS283" s="1488" t="s">
        <v>1790</v>
      </c>
      <c r="CT283" s="1488" t="s">
        <v>1790</v>
      </c>
      <c r="CU283" s="1488" t="s">
        <v>1790</v>
      </c>
      <c r="CV283" s="1488" t="s">
        <v>1790</v>
      </c>
      <c r="CW283" s="1488" t="s">
        <v>1790</v>
      </c>
      <c r="CX283" s="1488" t="s">
        <v>1790</v>
      </c>
      <c r="CY283" s="1488" t="s">
        <v>1790</v>
      </c>
      <c r="CZ283" s="1488" t="s">
        <v>1790</v>
      </c>
      <c r="DA283" s="1488" t="s">
        <v>1790</v>
      </c>
      <c r="DB283" s="1488" t="s">
        <v>1790</v>
      </c>
      <c r="DC283" s="1488" t="s">
        <v>1790</v>
      </c>
      <c r="DD283" s="1488" t="s">
        <v>1790</v>
      </c>
      <c r="DE283" s="1488" t="s">
        <v>1790</v>
      </c>
      <c r="DF283" s="1488" t="s">
        <v>1790</v>
      </c>
      <c r="DG283" s="1488" t="s">
        <v>1790</v>
      </c>
      <c r="DH283" s="1488" t="s">
        <v>1790</v>
      </c>
      <c r="DI283" s="1488" t="s">
        <v>1790</v>
      </c>
      <c r="DJ283" s="1488" t="s">
        <v>1790</v>
      </c>
      <c r="DK283" s="1488" t="s">
        <v>1790</v>
      </c>
      <c r="DL283" s="1488" t="s">
        <v>1790</v>
      </c>
      <c r="DM283" s="1488" t="s">
        <v>1790</v>
      </c>
      <c r="DN283" s="1488" t="s">
        <v>1790</v>
      </c>
      <c r="DO283" s="1488" t="s">
        <v>1790</v>
      </c>
      <c r="DP283" s="1488" t="s">
        <v>1790</v>
      </c>
      <c r="DQ283" s="1488" t="s">
        <v>1790</v>
      </c>
      <c r="DR283" s="1488" t="s">
        <v>1790</v>
      </c>
      <c r="DS283" s="1488" t="s">
        <v>1790</v>
      </c>
      <c r="DT283" s="1233" t="s">
        <v>1790</v>
      </c>
      <c r="DU283" s="1233" t="s">
        <v>1790</v>
      </c>
      <c r="DV283" s="1233" t="s">
        <v>1790</v>
      </c>
      <c r="DW283" s="1233" t="s">
        <v>1790</v>
      </c>
      <c r="DX283" s="1233" t="s">
        <v>1790</v>
      </c>
      <c r="DY283" s="1233" t="s">
        <v>1790</v>
      </c>
    </row>
    <row r="284" spans="2:129" ht="14.4" thickBot="1" x14ac:dyDescent="0.3">
      <c r="B284" s="1740"/>
      <c r="C284" s="1485" t="s">
        <v>2069</v>
      </c>
      <c r="D284" s="1425" t="s">
        <v>2070</v>
      </c>
      <c r="E284" s="1267" t="s">
        <v>814</v>
      </c>
      <c r="F284" s="1424" t="s">
        <v>1790</v>
      </c>
      <c r="G284" s="1424" t="s">
        <v>1790</v>
      </c>
      <c r="H284" s="1425" t="s">
        <v>84</v>
      </c>
      <c r="I284" s="1460" t="s">
        <v>1790</v>
      </c>
      <c r="J284" s="1461" t="s">
        <v>1790</v>
      </c>
      <c r="K284" s="1461" t="s">
        <v>1790</v>
      </c>
      <c r="L284" s="1461" t="s">
        <v>1790</v>
      </c>
      <c r="M284" s="1461" t="s">
        <v>1790</v>
      </c>
      <c r="N284" s="1489" t="s">
        <v>1790</v>
      </c>
      <c r="O284" s="1489">
        <v>0.10319865433069142</v>
      </c>
      <c r="P284" s="1489">
        <v>9.9708844763953058E-2</v>
      </c>
      <c r="Q284" s="1489">
        <v>9.6337048081114082E-2</v>
      </c>
      <c r="R284" s="1489">
        <v>8.3771346157490503E-2</v>
      </c>
      <c r="S284" s="1489">
        <v>7.1945332180346128E-2</v>
      </c>
      <c r="T284" s="1489">
        <v>6.082334846164527E-2</v>
      </c>
      <c r="U284" s="1489">
        <v>5.0371303073826312E-2</v>
      </c>
      <c r="V284" s="1489">
        <v>4.0556604729328767E-2</v>
      </c>
      <c r="W284" s="1489">
        <v>3.1348100273877313E-2</v>
      </c>
      <c r="X284" s="1489">
        <v>1.5144009794143627E-3</v>
      </c>
      <c r="Y284" s="1489">
        <v>1.4631893520911719E-3</v>
      </c>
      <c r="Z284" s="1489">
        <v>1.4137095189286687E-3</v>
      </c>
      <c r="AA284" s="1489">
        <v>1.3659029168392935E-3</v>
      </c>
      <c r="AB284" s="1489">
        <v>1.3197129631297522E-3</v>
      </c>
      <c r="AC284" s="1489">
        <v>1.2750849885311616E-3</v>
      </c>
      <c r="AD284" s="1489">
        <v>1.2319661724938761E-3</v>
      </c>
      <c r="AE284" s="1489">
        <v>1.1903054806704119E-3</v>
      </c>
      <c r="AF284" s="1489">
        <v>1.1500536045124753E-3</v>
      </c>
      <c r="AG284" s="1489">
        <v>1.1111629029106041E-3</v>
      </c>
      <c r="AH284" s="1489">
        <v>1.0735873458073471E-3</v>
      </c>
      <c r="AI284" s="1489">
        <v>1.0372824597172437E-3</v>
      </c>
      <c r="AJ284" s="1489">
        <v>1.0022052750891244E-3</v>
      </c>
      <c r="AK284" s="1489">
        <v>9.6831427544842943E-4</v>
      </c>
      <c r="AL284" s="1489">
        <v>9.3556934825935216E-4</v>
      </c>
      <c r="AM284" s="1489">
        <v>9.0393173744864953E-4</v>
      </c>
      <c r="AN284" s="1489">
        <v>8.7336399753492721E-4</v>
      </c>
      <c r="AO284" s="1489">
        <v>8.4382994930910847E-4</v>
      </c>
      <c r="AP284" s="1489">
        <v>8.1529463701363145E-4</v>
      </c>
      <c r="AQ284" s="1489">
        <v>7.8772428696969232E-4</v>
      </c>
      <c r="AR284" s="1489">
        <v>7.6108626760356746E-4</v>
      </c>
      <c r="AS284" s="1489">
        <v>7.3891870641123048E-4</v>
      </c>
      <c r="AT284" s="1489">
        <v>7.1739680234100042E-4</v>
      </c>
      <c r="AU284" s="1489">
        <v>6.9650174984563142E-4</v>
      </c>
      <c r="AV284" s="1489">
        <v>6.7621529111226361E-4</v>
      </c>
      <c r="AW284" s="1489">
        <v>6.5651970010899383E-4</v>
      </c>
      <c r="AX284" s="1489">
        <v>6.3739776709611053E-4</v>
      </c>
      <c r="AY284" s="1489">
        <v>6.1883278358845697E-4</v>
      </c>
      <c r="AZ284" s="1489">
        <v>6.0080852775578329E-4</v>
      </c>
      <c r="BA284" s="1489">
        <v>5.8330925024833329E-4</v>
      </c>
      <c r="BB284" s="1489">
        <v>5.6631966043527507E-4</v>
      </c>
      <c r="BC284" s="1489">
        <v>5.4982491304395628E-4</v>
      </c>
      <c r="BD284" s="1489">
        <v>5.3381059518830707E-4</v>
      </c>
      <c r="BE284" s="1489">
        <v>5.1826271377505557E-4</v>
      </c>
      <c r="BF284" s="1489">
        <v>5.0316768327675278E-4</v>
      </c>
      <c r="BG284" s="1489">
        <v>4.8851231386092518E-4</v>
      </c>
      <c r="BH284" s="1489">
        <v>4.7428379986497589E-4</v>
      </c>
      <c r="BI284" s="1489">
        <v>4.6046970860677273E-4</v>
      </c>
      <c r="BJ284" s="1489">
        <v>4.4705796952113861E-4</v>
      </c>
      <c r="BK284" s="1489">
        <v>4.3403686361275596E-4</v>
      </c>
      <c r="BL284" s="1489">
        <v>4.213950132162679E-4</v>
      </c>
      <c r="BM284" s="1489" t="s">
        <v>1790</v>
      </c>
      <c r="BN284" s="1489" t="s">
        <v>1790</v>
      </c>
      <c r="BO284" s="1489" t="s">
        <v>1790</v>
      </c>
      <c r="BP284" s="1489" t="s">
        <v>1790</v>
      </c>
      <c r="BQ284" s="1489" t="s">
        <v>1790</v>
      </c>
      <c r="BR284" s="1489" t="s">
        <v>1790</v>
      </c>
      <c r="BS284" s="1489" t="s">
        <v>1790</v>
      </c>
      <c r="BT284" s="1489" t="s">
        <v>1790</v>
      </c>
      <c r="BU284" s="1489" t="s">
        <v>1790</v>
      </c>
      <c r="BV284" s="1489" t="s">
        <v>1790</v>
      </c>
      <c r="BW284" s="1489" t="s">
        <v>1790</v>
      </c>
      <c r="BX284" s="1489" t="s">
        <v>1790</v>
      </c>
      <c r="BY284" s="1489" t="s">
        <v>1790</v>
      </c>
      <c r="BZ284" s="1489" t="s">
        <v>1790</v>
      </c>
      <c r="CA284" s="1489" t="s">
        <v>1790</v>
      </c>
      <c r="CB284" s="1489" t="s">
        <v>1790</v>
      </c>
      <c r="CC284" s="1489" t="s">
        <v>1790</v>
      </c>
      <c r="CD284" s="1489" t="s">
        <v>1790</v>
      </c>
      <c r="CE284" s="1489" t="s">
        <v>1790</v>
      </c>
      <c r="CF284" s="1489" t="s">
        <v>1790</v>
      </c>
      <c r="CG284" s="1489" t="s">
        <v>1790</v>
      </c>
      <c r="CH284" s="1489" t="s">
        <v>1790</v>
      </c>
      <c r="CI284" s="1489" t="s">
        <v>1790</v>
      </c>
      <c r="CJ284" s="1489" t="s">
        <v>1790</v>
      </c>
      <c r="CK284" s="1489" t="s">
        <v>1790</v>
      </c>
      <c r="CL284" s="1489" t="s">
        <v>1790</v>
      </c>
      <c r="CM284" s="1489" t="s">
        <v>1790</v>
      </c>
      <c r="CN284" s="1489" t="s">
        <v>1790</v>
      </c>
      <c r="CO284" s="1489" t="s">
        <v>1790</v>
      </c>
      <c r="CP284" s="1490" t="s">
        <v>1790</v>
      </c>
      <c r="CQ284" s="1488" t="s">
        <v>1790</v>
      </c>
      <c r="CR284" s="1488" t="s">
        <v>1790</v>
      </c>
      <c r="CS284" s="1488" t="s">
        <v>1790</v>
      </c>
      <c r="CT284" s="1488" t="s">
        <v>1790</v>
      </c>
      <c r="CU284" s="1488" t="s">
        <v>1790</v>
      </c>
      <c r="CV284" s="1488" t="s">
        <v>1790</v>
      </c>
      <c r="CW284" s="1488" t="s">
        <v>1790</v>
      </c>
      <c r="CX284" s="1488" t="s">
        <v>1790</v>
      </c>
      <c r="CY284" s="1488" t="s">
        <v>1790</v>
      </c>
      <c r="CZ284" s="1488" t="s">
        <v>1790</v>
      </c>
      <c r="DA284" s="1488" t="s">
        <v>1790</v>
      </c>
      <c r="DB284" s="1488" t="s">
        <v>1790</v>
      </c>
      <c r="DC284" s="1488" t="s">
        <v>1790</v>
      </c>
      <c r="DD284" s="1488" t="s">
        <v>1790</v>
      </c>
      <c r="DE284" s="1488" t="s">
        <v>1790</v>
      </c>
      <c r="DF284" s="1488" t="s">
        <v>1790</v>
      </c>
      <c r="DG284" s="1488" t="s">
        <v>1790</v>
      </c>
      <c r="DH284" s="1488" t="s">
        <v>1790</v>
      </c>
      <c r="DI284" s="1488" t="s">
        <v>1790</v>
      </c>
      <c r="DJ284" s="1488" t="s">
        <v>1790</v>
      </c>
      <c r="DK284" s="1488" t="s">
        <v>1790</v>
      </c>
      <c r="DL284" s="1488" t="s">
        <v>1790</v>
      </c>
      <c r="DM284" s="1488" t="s">
        <v>1790</v>
      </c>
      <c r="DN284" s="1488" t="s">
        <v>1790</v>
      </c>
      <c r="DO284" s="1488" t="s">
        <v>1790</v>
      </c>
      <c r="DP284" s="1488" t="s">
        <v>1790</v>
      </c>
      <c r="DQ284" s="1488" t="s">
        <v>1790</v>
      </c>
      <c r="DR284" s="1488" t="s">
        <v>1790</v>
      </c>
      <c r="DS284" s="1488" t="s">
        <v>1790</v>
      </c>
      <c r="DT284" s="1233" t="s">
        <v>1790</v>
      </c>
      <c r="DU284" s="1233" t="s">
        <v>1790</v>
      </c>
      <c r="DV284" s="1233" t="s">
        <v>1790</v>
      </c>
      <c r="DW284" s="1233" t="s">
        <v>1790</v>
      </c>
      <c r="DX284" s="1233" t="s">
        <v>1790</v>
      </c>
      <c r="DY284" s="1233" t="s">
        <v>1790</v>
      </c>
    </row>
    <row r="285" spans="2:129" ht="14.4" thickBot="1" x14ac:dyDescent="0.3">
      <c r="B285" s="1740"/>
      <c r="C285" s="1485" t="s">
        <v>2069</v>
      </c>
      <c r="D285" s="1425" t="s">
        <v>2070</v>
      </c>
      <c r="E285" s="1267" t="s">
        <v>815</v>
      </c>
      <c r="F285" s="1424" t="s">
        <v>1790</v>
      </c>
      <c r="G285" s="1424" t="s">
        <v>1790</v>
      </c>
      <c r="H285" s="1425" t="s">
        <v>84</v>
      </c>
      <c r="I285" s="1724">
        <f>IF(SUM(I284:CU284)&lt;&gt;0,SUM(I284:CU284),"")</f>
        <v>0.67242130232490571</v>
      </c>
      <c r="J285" s="1725"/>
      <c r="K285" s="1725"/>
      <c r="L285" s="1725"/>
      <c r="M285" s="1726"/>
      <c r="N285" s="1489" t="s">
        <v>1790</v>
      </c>
      <c r="O285" s="1489" t="s">
        <v>1790</v>
      </c>
      <c r="P285" s="1489" t="s">
        <v>1790</v>
      </c>
      <c r="Q285" s="1489" t="s">
        <v>1790</v>
      </c>
      <c r="R285" s="1489" t="s">
        <v>1790</v>
      </c>
      <c r="S285" s="1489" t="s">
        <v>1790</v>
      </c>
      <c r="T285" s="1489" t="s">
        <v>1790</v>
      </c>
      <c r="U285" s="1489" t="s">
        <v>1790</v>
      </c>
      <c r="V285" s="1489" t="s">
        <v>1790</v>
      </c>
      <c r="W285" s="1489" t="s">
        <v>1790</v>
      </c>
      <c r="X285" s="1489" t="s">
        <v>1790</v>
      </c>
      <c r="Y285" s="1489" t="s">
        <v>1790</v>
      </c>
      <c r="Z285" s="1489" t="s">
        <v>1790</v>
      </c>
      <c r="AA285" s="1489" t="s">
        <v>1790</v>
      </c>
      <c r="AB285" s="1489" t="s">
        <v>1790</v>
      </c>
      <c r="AC285" s="1489" t="s">
        <v>1790</v>
      </c>
      <c r="AD285" s="1489" t="s">
        <v>1790</v>
      </c>
      <c r="AE285" s="1489" t="s">
        <v>1790</v>
      </c>
      <c r="AF285" s="1489" t="s">
        <v>1790</v>
      </c>
      <c r="AG285" s="1489" t="s">
        <v>1790</v>
      </c>
      <c r="AH285" s="1489" t="s">
        <v>1790</v>
      </c>
      <c r="AI285" s="1489" t="s">
        <v>1790</v>
      </c>
      <c r="AJ285" s="1489" t="s">
        <v>1790</v>
      </c>
      <c r="AK285" s="1489" t="s">
        <v>1790</v>
      </c>
      <c r="AL285" s="1489" t="s">
        <v>1790</v>
      </c>
      <c r="AM285" s="1489" t="s">
        <v>1790</v>
      </c>
      <c r="AN285" s="1489" t="s">
        <v>1790</v>
      </c>
      <c r="AO285" s="1489" t="s">
        <v>1790</v>
      </c>
      <c r="AP285" s="1489" t="s">
        <v>1790</v>
      </c>
      <c r="AQ285" s="1489" t="s">
        <v>1790</v>
      </c>
      <c r="AR285" s="1489" t="s">
        <v>1790</v>
      </c>
      <c r="AS285" s="1489" t="s">
        <v>1790</v>
      </c>
      <c r="AT285" s="1489" t="s">
        <v>1790</v>
      </c>
      <c r="AU285" s="1489" t="s">
        <v>1790</v>
      </c>
      <c r="AV285" s="1489" t="s">
        <v>1790</v>
      </c>
      <c r="AW285" s="1489" t="s">
        <v>1790</v>
      </c>
      <c r="AX285" s="1489" t="s">
        <v>1790</v>
      </c>
      <c r="AY285" s="1489" t="s">
        <v>1790</v>
      </c>
      <c r="AZ285" s="1489" t="s">
        <v>1790</v>
      </c>
      <c r="BA285" s="1489" t="s">
        <v>1790</v>
      </c>
      <c r="BB285" s="1489" t="s">
        <v>1790</v>
      </c>
      <c r="BC285" s="1489" t="s">
        <v>1790</v>
      </c>
      <c r="BD285" s="1489" t="s">
        <v>1790</v>
      </c>
      <c r="BE285" s="1489" t="s">
        <v>1790</v>
      </c>
      <c r="BF285" s="1489" t="s">
        <v>1790</v>
      </c>
      <c r="BG285" s="1489" t="s">
        <v>1790</v>
      </c>
      <c r="BH285" s="1489" t="s">
        <v>1790</v>
      </c>
      <c r="BI285" s="1489" t="s">
        <v>1790</v>
      </c>
      <c r="BJ285" s="1489" t="s">
        <v>1790</v>
      </c>
      <c r="BK285" s="1489" t="s">
        <v>1790</v>
      </c>
      <c r="BL285" s="1489" t="s">
        <v>1790</v>
      </c>
      <c r="BM285" s="1489" t="s">
        <v>1790</v>
      </c>
      <c r="BN285" s="1489" t="s">
        <v>1790</v>
      </c>
      <c r="BO285" s="1489" t="s">
        <v>1790</v>
      </c>
      <c r="BP285" s="1489" t="s">
        <v>1790</v>
      </c>
      <c r="BQ285" s="1489" t="s">
        <v>1790</v>
      </c>
      <c r="BR285" s="1489" t="s">
        <v>1790</v>
      </c>
      <c r="BS285" s="1489" t="s">
        <v>1790</v>
      </c>
      <c r="BT285" s="1489" t="s">
        <v>1790</v>
      </c>
      <c r="BU285" s="1489" t="s">
        <v>1790</v>
      </c>
      <c r="BV285" s="1489" t="s">
        <v>1790</v>
      </c>
      <c r="BW285" s="1489" t="s">
        <v>1790</v>
      </c>
      <c r="BX285" s="1489" t="s">
        <v>1790</v>
      </c>
      <c r="BY285" s="1489" t="s">
        <v>1790</v>
      </c>
      <c r="BZ285" s="1489" t="s">
        <v>1790</v>
      </c>
      <c r="CA285" s="1489" t="s">
        <v>1790</v>
      </c>
      <c r="CB285" s="1489" t="s">
        <v>1790</v>
      </c>
      <c r="CC285" s="1489" t="s">
        <v>1790</v>
      </c>
      <c r="CD285" s="1489" t="s">
        <v>1790</v>
      </c>
      <c r="CE285" s="1489" t="s">
        <v>1790</v>
      </c>
      <c r="CF285" s="1489" t="s">
        <v>1790</v>
      </c>
      <c r="CG285" s="1489" t="s">
        <v>1790</v>
      </c>
      <c r="CH285" s="1489" t="s">
        <v>1790</v>
      </c>
      <c r="CI285" s="1489" t="s">
        <v>1790</v>
      </c>
      <c r="CJ285" s="1489" t="s">
        <v>1790</v>
      </c>
      <c r="CK285" s="1489" t="s">
        <v>1790</v>
      </c>
      <c r="CL285" s="1489" t="s">
        <v>1790</v>
      </c>
      <c r="CM285" s="1489" t="s">
        <v>1790</v>
      </c>
      <c r="CN285" s="1489" t="s">
        <v>1790</v>
      </c>
      <c r="CO285" s="1489" t="s">
        <v>1790</v>
      </c>
      <c r="CP285" s="1490" t="s">
        <v>1790</v>
      </c>
      <c r="CQ285" s="1488" t="s">
        <v>1790</v>
      </c>
      <c r="CR285" s="1488" t="s">
        <v>1790</v>
      </c>
      <c r="CS285" s="1488" t="s">
        <v>1790</v>
      </c>
      <c r="CT285" s="1488" t="s">
        <v>1790</v>
      </c>
      <c r="CU285" s="1488" t="s">
        <v>1790</v>
      </c>
      <c r="CV285" s="1488" t="s">
        <v>1790</v>
      </c>
      <c r="CW285" s="1488" t="s">
        <v>1790</v>
      </c>
      <c r="CX285" s="1488" t="s">
        <v>1790</v>
      </c>
      <c r="CY285" s="1488" t="s">
        <v>1790</v>
      </c>
      <c r="CZ285" s="1488" t="s">
        <v>1790</v>
      </c>
      <c r="DA285" s="1488" t="s">
        <v>1790</v>
      </c>
      <c r="DB285" s="1488" t="s">
        <v>1790</v>
      </c>
      <c r="DC285" s="1488" t="s">
        <v>1790</v>
      </c>
      <c r="DD285" s="1488" t="s">
        <v>1790</v>
      </c>
      <c r="DE285" s="1488" t="s">
        <v>1790</v>
      </c>
      <c r="DF285" s="1488" t="s">
        <v>1790</v>
      </c>
      <c r="DG285" s="1488" t="s">
        <v>1790</v>
      </c>
      <c r="DH285" s="1488" t="s">
        <v>1790</v>
      </c>
      <c r="DI285" s="1488" t="s">
        <v>1790</v>
      </c>
      <c r="DJ285" s="1488" t="s">
        <v>1790</v>
      </c>
      <c r="DK285" s="1488" t="s">
        <v>1790</v>
      </c>
      <c r="DL285" s="1488" t="s">
        <v>1790</v>
      </c>
      <c r="DM285" s="1488" t="s">
        <v>1790</v>
      </c>
      <c r="DN285" s="1488" t="s">
        <v>1790</v>
      </c>
      <c r="DO285" s="1488" t="s">
        <v>1790</v>
      </c>
      <c r="DP285" s="1488" t="s">
        <v>1790</v>
      </c>
      <c r="DQ285" s="1488" t="s">
        <v>1790</v>
      </c>
      <c r="DR285" s="1488" t="s">
        <v>1790</v>
      </c>
      <c r="DS285" s="1488" t="s">
        <v>1790</v>
      </c>
      <c r="DT285" s="1233" t="s">
        <v>1790</v>
      </c>
      <c r="DU285" s="1233" t="s">
        <v>1790</v>
      </c>
      <c r="DV285" s="1233" t="s">
        <v>1790</v>
      </c>
      <c r="DW285" s="1233" t="s">
        <v>1790</v>
      </c>
      <c r="DX285" s="1233" t="s">
        <v>1790</v>
      </c>
      <c r="DY285" s="1233" t="s">
        <v>1790</v>
      </c>
    </row>
    <row r="286" spans="2:129" x14ac:dyDescent="0.25">
      <c r="B286" s="1740"/>
      <c r="C286" s="1485" t="s">
        <v>1598</v>
      </c>
      <c r="D286" s="1425" t="s">
        <v>1693</v>
      </c>
      <c r="E286" s="1267" t="s">
        <v>810</v>
      </c>
      <c r="F286" s="1424" t="s">
        <v>1790</v>
      </c>
      <c r="G286" s="1424" t="s">
        <v>1790</v>
      </c>
      <c r="H286" s="1425" t="s">
        <v>84</v>
      </c>
      <c r="I286" s="1460" t="s">
        <v>1790</v>
      </c>
      <c r="J286" s="1461" t="s">
        <v>1790</v>
      </c>
      <c r="K286" s="1461" t="s">
        <v>1790</v>
      </c>
      <c r="L286" s="1461" t="s">
        <v>1790</v>
      </c>
      <c r="M286" s="1461" t="s">
        <v>1790</v>
      </c>
      <c r="N286" s="1489" t="s">
        <v>1790</v>
      </c>
      <c r="O286" s="1489" t="s">
        <v>1790</v>
      </c>
      <c r="P286" s="1489" t="s">
        <v>1790</v>
      </c>
      <c r="Q286" s="1489" t="s">
        <v>1790</v>
      </c>
      <c r="R286" s="1489" t="s">
        <v>1790</v>
      </c>
      <c r="S286" s="1489" t="s">
        <v>1790</v>
      </c>
      <c r="T286" s="1489" t="s">
        <v>1790</v>
      </c>
      <c r="U286" s="1489" t="s">
        <v>1790</v>
      </c>
      <c r="V286" s="1489" t="s">
        <v>1790</v>
      </c>
      <c r="W286" s="1489" t="s">
        <v>1790</v>
      </c>
      <c r="X286" s="1489" t="s">
        <v>1790</v>
      </c>
      <c r="Y286" s="1489" t="s">
        <v>1790</v>
      </c>
      <c r="Z286" s="1489" t="s">
        <v>1790</v>
      </c>
      <c r="AA286" s="1489" t="s">
        <v>1790</v>
      </c>
      <c r="AB286" s="1489" t="s">
        <v>1790</v>
      </c>
      <c r="AC286" s="1489" t="s">
        <v>1790</v>
      </c>
      <c r="AD286" s="1489" t="s">
        <v>1790</v>
      </c>
      <c r="AE286" s="1489" t="s">
        <v>1790</v>
      </c>
      <c r="AF286" s="1489" t="s">
        <v>1790</v>
      </c>
      <c r="AG286" s="1489" t="s">
        <v>1790</v>
      </c>
      <c r="AH286" s="1489" t="s">
        <v>1790</v>
      </c>
      <c r="AI286" s="1489" t="s">
        <v>1790</v>
      </c>
      <c r="AJ286" s="1489" t="s">
        <v>1790</v>
      </c>
      <c r="AK286" s="1489" t="s">
        <v>1790</v>
      </c>
      <c r="AL286" s="1489" t="s">
        <v>1790</v>
      </c>
      <c r="AM286" s="1489" t="s">
        <v>1790</v>
      </c>
      <c r="AN286" s="1489" t="s">
        <v>1790</v>
      </c>
      <c r="AO286" s="1489" t="s">
        <v>1790</v>
      </c>
      <c r="AP286" s="1489" t="s">
        <v>1790</v>
      </c>
      <c r="AQ286" s="1489" t="s">
        <v>1790</v>
      </c>
      <c r="AR286" s="1489" t="s">
        <v>1790</v>
      </c>
      <c r="AS286" s="1489" t="s">
        <v>1790</v>
      </c>
      <c r="AT286" s="1489" t="s">
        <v>1790</v>
      </c>
      <c r="AU286" s="1489" t="s">
        <v>1790</v>
      </c>
      <c r="AV286" s="1489" t="s">
        <v>1790</v>
      </c>
      <c r="AW286" s="1489" t="s">
        <v>1790</v>
      </c>
      <c r="AX286" s="1489" t="s">
        <v>1790</v>
      </c>
      <c r="AY286" s="1489" t="s">
        <v>1790</v>
      </c>
      <c r="AZ286" s="1489" t="s">
        <v>1790</v>
      </c>
      <c r="BA286" s="1489" t="s">
        <v>1790</v>
      </c>
      <c r="BB286" s="1489" t="s">
        <v>1790</v>
      </c>
      <c r="BC286" s="1489" t="s">
        <v>1790</v>
      </c>
      <c r="BD286" s="1489" t="s">
        <v>1790</v>
      </c>
      <c r="BE286" s="1489" t="s">
        <v>1790</v>
      </c>
      <c r="BF286" s="1489" t="s">
        <v>1790</v>
      </c>
      <c r="BG286" s="1489" t="s">
        <v>1790</v>
      </c>
      <c r="BH286" s="1489" t="s">
        <v>1790</v>
      </c>
      <c r="BI286" s="1489" t="s">
        <v>1790</v>
      </c>
      <c r="BJ286" s="1489" t="s">
        <v>1790</v>
      </c>
      <c r="BK286" s="1489" t="s">
        <v>1790</v>
      </c>
      <c r="BL286" s="1489" t="s">
        <v>1790</v>
      </c>
      <c r="BM286" s="1489" t="s">
        <v>1790</v>
      </c>
      <c r="BN286" s="1489" t="s">
        <v>1790</v>
      </c>
      <c r="BO286" s="1489" t="s">
        <v>1790</v>
      </c>
      <c r="BP286" s="1489" t="s">
        <v>1790</v>
      </c>
      <c r="BQ286" s="1489" t="s">
        <v>1790</v>
      </c>
      <c r="BR286" s="1489" t="s">
        <v>1790</v>
      </c>
      <c r="BS286" s="1489" t="s">
        <v>1790</v>
      </c>
      <c r="BT286" s="1489" t="s">
        <v>1790</v>
      </c>
      <c r="BU286" s="1489" t="s">
        <v>1790</v>
      </c>
      <c r="BV286" s="1489" t="s">
        <v>1790</v>
      </c>
      <c r="BW286" s="1489" t="s">
        <v>1790</v>
      </c>
      <c r="BX286" s="1489" t="s">
        <v>1790</v>
      </c>
      <c r="BY286" s="1489" t="s">
        <v>1790</v>
      </c>
      <c r="BZ286" s="1489" t="s">
        <v>1790</v>
      </c>
      <c r="CA286" s="1489" t="s">
        <v>1790</v>
      </c>
      <c r="CB286" s="1489" t="s">
        <v>1790</v>
      </c>
      <c r="CC286" s="1489" t="s">
        <v>1790</v>
      </c>
      <c r="CD286" s="1489" t="s">
        <v>1790</v>
      </c>
      <c r="CE286" s="1489" t="s">
        <v>1790</v>
      </c>
      <c r="CF286" s="1489" t="s">
        <v>1790</v>
      </c>
      <c r="CG286" s="1489" t="s">
        <v>1790</v>
      </c>
      <c r="CH286" s="1489" t="s">
        <v>1790</v>
      </c>
      <c r="CI286" s="1489" t="s">
        <v>1790</v>
      </c>
      <c r="CJ286" s="1489" t="s">
        <v>1790</v>
      </c>
      <c r="CK286" s="1489" t="s">
        <v>1790</v>
      </c>
      <c r="CL286" s="1489" t="s">
        <v>1790</v>
      </c>
      <c r="CM286" s="1489" t="s">
        <v>1790</v>
      </c>
      <c r="CN286" s="1489" t="s">
        <v>1790</v>
      </c>
      <c r="CO286" s="1489" t="s">
        <v>1790</v>
      </c>
      <c r="CP286" s="1490" t="s">
        <v>1790</v>
      </c>
      <c r="CQ286" s="1488" t="s">
        <v>1790</v>
      </c>
      <c r="CR286" s="1488" t="s">
        <v>1790</v>
      </c>
      <c r="CS286" s="1488" t="s">
        <v>1790</v>
      </c>
      <c r="CT286" s="1488" t="s">
        <v>1790</v>
      </c>
      <c r="CU286" s="1488" t="s">
        <v>1790</v>
      </c>
      <c r="CV286" s="1488" t="s">
        <v>1790</v>
      </c>
      <c r="CW286" s="1488" t="s">
        <v>1790</v>
      </c>
      <c r="CX286" s="1488" t="s">
        <v>1790</v>
      </c>
      <c r="CY286" s="1488" t="s">
        <v>1790</v>
      </c>
      <c r="CZ286" s="1488" t="s">
        <v>1790</v>
      </c>
      <c r="DA286" s="1488" t="s">
        <v>1790</v>
      </c>
      <c r="DB286" s="1488" t="s">
        <v>1790</v>
      </c>
      <c r="DC286" s="1488" t="s">
        <v>1790</v>
      </c>
      <c r="DD286" s="1488" t="s">
        <v>1790</v>
      </c>
      <c r="DE286" s="1488" t="s">
        <v>1790</v>
      </c>
      <c r="DF286" s="1488" t="s">
        <v>1790</v>
      </c>
      <c r="DG286" s="1488" t="s">
        <v>1790</v>
      </c>
      <c r="DH286" s="1488" t="s">
        <v>1790</v>
      </c>
      <c r="DI286" s="1488" t="s">
        <v>1790</v>
      </c>
      <c r="DJ286" s="1488" t="s">
        <v>1790</v>
      </c>
      <c r="DK286" s="1488" t="s">
        <v>1790</v>
      </c>
      <c r="DL286" s="1488" t="s">
        <v>1790</v>
      </c>
      <c r="DM286" s="1488" t="s">
        <v>1790</v>
      </c>
      <c r="DN286" s="1488" t="s">
        <v>1790</v>
      </c>
      <c r="DO286" s="1488" t="s">
        <v>1790</v>
      </c>
      <c r="DP286" s="1488" t="s">
        <v>1790</v>
      </c>
      <c r="DQ286" s="1488" t="s">
        <v>1790</v>
      </c>
      <c r="DR286" s="1488" t="s">
        <v>1790</v>
      </c>
      <c r="DS286" s="1488" t="s">
        <v>1790</v>
      </c>
      <c r="DT286" s="1233" t="s">
        <v>1790</v>
      </c>
      <c r="DU286" s="1233" t="s">
        <v>1790</v>
      </c>
      <c r="DV286" s="1233" t="s">
        <v>1790</v>
      </c>
      <c r="DW286" s="1233" t="s">
        <v>1790</v>
      </c>
      <c r="DX286" s="1233" t="s">
        <v>1790</v>
      </c>
      <c r="DY286" s="1233" t="s">
        <v>1790</v>
      </c>
    </row>
    <row r="287" spans="2:129" x14ac:dyDescent="0.25">
      <c r="B287" s="1740"/>
      <c r="C287" s="1485" t="s">
        <v>1598</v>
      </c>
      <c r="D287" s="1425" t="s">
        <v>1693</v>
      </c>
      <c r="E287" s="1267" t="s">
        <v>807</v>
      </c>
      <c r="F287" s="1424" t="s">
        <v>1790</v>
      </c>
      <c r="G287" s="1424" t="s">
        <v>1790</v>
      </c>
      <c r="H287" s="1425" t="s">
        <v>84</v>
      </c>
      <c r="I287" s="1460" t="s">
        <v>1790</v>
      </c>
      <c r="J287" s="1461" t="s">
        <v>1790</v>
      </c>
      <c r="K287" s="1461" t="s">
        <v>1790</v>
      </c>
      <c r="L287" s="1461" t="s">
        <v>1790</v>
      </c>
      <c r="M287" s="1461"/>
      <c r="N287" s="1489" t="s">
        <v>1790</v>
      </c>
      <c r="O287" s="1489">
        <v>7.5329244842475607E-2</v>
      </c>
      <c r="P287" s="1489">
        <v>6.9861718599072434E-2</v>
      </c>
      <c r="Q287" s="1489">
        <v>6.4821342843435131E-2</v>
      </c>
      <c r="R287" s="1489">
        <v>6.0172940476571242E-2</v>
      </c>
      <c r="S287" s="1489">
        <v>5.5881334399488239E-2</v>
      </c>
      <c r="T287" s="1489">
        <v>0.14819441765552532</v>
      </c>
      <c r="U287" s="1489">
        <v>0.13908354901647207</v>
      </c>
      <c r="V287" s="1489">
        <v>0.1306762223572685</v>
      </c>
      <c r="W287" s="1489">
        <v>0.12292720997920996</v>
      </c>
      <c r="X287" s="1489">
        <v>0.11577118298416759</v>
      </c>
      <c r="Y287" s="1489">
        <v>0.20544095851591232</v>
      </c>
      <c r="Z287" s="1489">
        <v>0.19389784474652164</v>
      </c>
      <c r="AA287" s="1489">
        <v>0.1832391837517991</v>
      </c>
      <c r="AB287" s="1489">
        <v>0.17341974783304009</v>
      </c>
      <c r="AC287" s="1489">
        <v>0.1643490815928354</v>
      </c>
      <c r="AD287" s="1489">
        <v>0.25226000217495598</v>
      </c>
      <c r="AE287" s="1489">
        <v>0.23908869125219892</v>
      </c>
      <c r="AF287" s="1489">
        <v>0.22692244030065564</v>
      </c>
      <c r="AG287" s="1489">
        <v>0.21572104692147767</v>
      </c>
      <c r="AH287" s="1489">
        <v>0.20537395451783141</v>
      </c>
      <c r="AI287" s="1489">
        <v>0.29210392963377574</v>
      </c>
      <c r="AJ287" s="1489">
        <v>0.27784715394210779</v>
      </c>
      <c r="AK287" s="1489">
        <v>0.26467081771949458</v>
      </c>
      <c r="AL287" s="1489">
        <v>0.25254476916679991</v>
      </c>
      <c r="AM287" s="1489">
        <v>0.24134337578762191</v>
      </c>
      <c r="AN287" s="1489">
        <v>0.30449799417879414</v>
      </c>
      <c r="AO287" s="1489">
        <v>0.28951757530785216</v>
      </c>
      <c r="AP287" s="1489">
        <v>0.27566784890452578</v>
      </c>
      <c r="AQ287" s="1489">
        <v>0.26291866316967855</v>
      </c>
      <c r="AR287" s="1489">
        <v>0.25114438560690866</v>
      </c>
      <c r="AS287" s="1489">
        <v>0.31377134751319363</v>
      </c>
      <c r="AT287" s="1489">
        <v>0.29830849985606911</v>
      </c>
      <c r="AU287" s="1489">
        <v>0.28400649646569642</v>
      </c>
      <c r="AV287" s="1489">
        <v>0.27084523614265149</v>
      </c>
      <c r="AW287" s="1489">
        <v>0.25868903579082042</v>
      </c>
      <c r="AX287" s="1489">
        <v>0.32095920140732442</v>
      </c>
      <c r="AY287" s="1489">
        <v>0.30517473455941141</v>
      </c>
      <c r="AZ287" s="1489">
        <v>0.29056618787781863</v>
      </c>
      <c r="BA287" s="1489">
        <v>0.27712351076283381</v>
      </c>
      <c r="BB287" s="1489">
        <v>0.26471102011834319</v>
      </c>
      <c r="BC287" s="1489">
        <v>0.32675002194146807</v>
      </c>
      <c r="BD287" s="1489">
        <v>0.31074444189988798</v>
      </c>
      <c r="BE287" s="1489">
        <v>0.2959298579241964</v>
      </c>
      <c r="BF287" s="1489">
        <v>0.28230627001439301</v>
      </c>
      <c r="BG287" s="1489">
        <v>0.26972291917479607</v>
      </c>
      <c r="BH287" s="1489">
        <v>0.33160111140252679</v>
      </c>
      <c r="BI287" s="1489">
        <v>0.31544477236526464</v>
      </c>
      <c r="BJ287" s="1489">
        <v>0.30049953059331519</v>
      </c>
      <c r="BK287" s="1489">
        <v>0.28675533548696625</v>
      </c>
      <c r="BL287" s="1489">
        <v>0.27405640275067966</v>
      </c>
      <c r="BM287" s="1489">
        <v>0.33582403838157682</v>
      </c>
      <c r="BN287" s="1489">
        <v>0.3195671933471933</v>
      </c>
      <c r="BO287" s="1489">
        <v>0.30453149617783465</v>
      </c>
      <c r="BP287" s="1489">
        <v>0.29070187097393246</v>
      </c>
      <c r="BQ287" s="1489">
        <v>0.27793258403966092</v>
      </c>
      <c r="BR287" s="1489">
        <v>0.33962484017271705</v>
      </c>
      <c r="BS287" s="1489">
        <v>0.32330769154006073</v>
      </c>
      <c r="BT287" s="1489">
        <v>0.30820666547257314</v>
      </c>
      <c r="BU287" s="1489">
        <v>0.29432176197025423</v>
      </c>
      <c r="BV287" s="1489">
        <v>0.2814971967375659</v>
      </c>
      <c r="BW287" s="1489">
        <v>0.34314422517191745</v>
      </c>
      <c r="BX287" s="1489">
        <v>0.3267818488405565</v>
      </c>
      <c r="BY287" s="1489">
        <v>0.31163559507436428</v>
      </c>
      <c r="BZ287" s="1489">
        <v>0.29771048917319681</v>
      </c>
      <c r="CA287" s="1489">
        <v>0.28485074684151607</v>
      </c>
      <c r="CB287" s="1489">
        <v>0.3464676234767311</v>
      </c>
      <c r="CC287" s="1489">
        <v>0.33007509534623375</v>
      </c>
      <c r="CD287" s="1489">
        <v>0.31490371508076115</v>
      </c>
      <c r="CE287" s="1489">
        <v>0.30095850798016943</v>
      </c>
      <c r="CF287" s="1489">
        <v>0.28807363914920836</v>
      </c>
      <c r="CG287" s="1489">
        <v>0.34967041458499915</v>
      </c>
      <c r="CH287" s="1489">
        <v>0.33325778525507754</v>
      </c>
      <c r="CI287" s="1489">
        <v>0.31807132909003677</v>
      </c>
      <c r="CJ287" s="1489">
        <v>0.30410602079002075</v>
      </c>
      <c r="CK287" s="1489">
        <v>0.29121110135934747</v>
      </c>
      <c r="CL287" s="1489" t="s">
        <v>1790</v>
      </c>
      <c r="CM287" s="1489" t="s">
        <v>1790</v>
      </c>
      <c r="CN287" s="1489" t="s">
        <v>1790</v>
      </c>
      <c r="CO287" s="1489" t="s">
        <v>1790</v>
      </c>
      <c r="CP287" s="1490" t="s">
        <v>1790</v>
      </c>
      <c r="CQ287" s="1488" t="s">
        <v>1790</v>
      </c>
      <c r="CR287" s="1488" t="s">
        <v>1790</v>
      </c>
      <c r="CS287" s="1488" t="s">
        <v>1790</v>
      </c>
      <c r="CT287" s="1488" t="s">
        <v>1790</v>
      </c>
      <c r="CU287" s="1488" t="s">
        <v>1790</v>
      </c>
      <c r="CV287" s="1488" t="s">
        <v>1790</v>
      </c>
      <c r="CW287" s="1488" t="s">
        <v>1790</v>
      </c>
      <c r="CX287" s="1488" t="s">
        <v>1790</v>
      </c>
      <c r="CY287" s="1488" t="s">
        <v>1790</v>
      </c>
      <c r="CZ287" s="1488" t="s">
        <v>1790</v>
      </c>
      <c r="DA287" s="1488" t="s">
        <v>1790</v>
      </c>
      <c r="DB287" s="1488" t="s">
        <v>1790</v>
      </c>
      <c r="DC287" s="1488" t="s">
        <v>1790</v>
      </c>
      <c r="DD287" s="1488" t="s">
        <v>1790</v>
      </c>
      <c r="DE287" s="1488" t="s">
        <v>1790</v>
      </c>
      <c r="DF287" s="1488" t="s">
        <v>1790</v>
      </c>
      <c r="DG287" s="1488" t="s">
        <v>1790</v>
      </c>
      <c r="DH287" s="1488" t="s">
        <v>1790</v>
      </c>
      <c r="DI287" s="1488" t="s">
        <v>1790</v>
      </c>
      <c r="DJ287" s="1488" t="s">
        <v>1790</v>
      </c>
      <c r="DK287" s="1488" t="s">
        <v>1790</v>
      </c>
      <c r="DL287" s="1488" t="s">
        <v>1790</v>
      </c>
      <c r="DM287" s="1488" t="s">
        <v>1790</v>
      </c>
      <c r="DN287" s="1488" t="s">
        <v>1790</v>
      </c>
      <c r="DO287" s="1488" t="s">
        <v>1790</v>
      </c>
      <c r="DP287" s="1488" t="s">
        <v>1790</v>
      </c>
      <c r="DQ287" s="1488" t="s">
        <v>1790</v>
      </c>
      <c r="DR287" s="1488" t="s">
        <v>1790</v>
      </c>
      <c r="DS287" s="1488" t="s">
        <v>1790</v>
      </c>
      <c r="DT287" s="1233" t="s">
        <v>1790</v>
      </c>
      <c r="DU287" s="1233" t="s">
        <v>1790</v>
      </c>
      <c r="DV287" s="1233" t="s">
        <v>1790</v>
      </c>
      <c r="DW287" s="1233" t="s">
        <v>1790</v>
      </c>
      <c r="DX287" s="1233" t="s">
        <v>1790</v>
      </c>
      <c r="DY287" s="1233" t="s">
        <v>1790</v>
      </c>
    </row>
    <row r="288" spans="2:129" x14ac:dyDescent="0.25">
      <c r="B288" s="1740"/>
      <c r="C288" s="1485" t="s">
        <v>1598</v>
      </c>
      <c r="D288" s="1425" t="s">
        <v>1693</v>
      </c>
      <c r="E288" s="1267" t="s">
        <v>808</v>
      </c>
      <c r="F288" s="1424" t="s">
        <v>1790</v>
      </c>
      <c r="G288" s="1424" t="s">
        <v>1790</v>
      </c>
      <c r="H288" s="1425" t="s">
        <v>84</v>
      </c>
      <c r="I288" s="1460" t="s">
        <v>1790</v>
      </c>
      <c r="J288" s="1461" t="s">
        <v>1790</v>
      </c>
      <c r="K288" s="1461" t="s">
        <v>1790</v>
      </c>
      <c r="L288" s="1461" t="s">
        <v>1790</v>
      </c>
      <c r="M288" s="1461" t="s">
        <v>1790</v>
      </c>
      <c r="N288" s="1489" t="s">
        <v>1790</v>
      </c>
      <c r="O288" s="1489" t="s">
        <v>1790</v>
      </c>
      <c r="P288" s="1489" t="s">
        <v>1790</v>
      </c>
      <c r="Q288" s="1489" t="s">
        <v>1790</v>
      </c>
      <c r="R288" s="1489" t="s">
        <v>1790</v>
      </c>
      <c r="S288" s="1489" t="s">
        <v>1790</v>
      </c>
      <c r="T288" s="1489" t="s">
        <v>1790</v>
      </c>
      <c r="U288" s="1489" t="s">
        <v>1790</v>
      </c>
      <c r="V288" s="1489" t="s">
        <v>1790</v>
      </c>
      <c r="W288" s="1489" t="s">
        <v>1790</v>
      </c>
      <c r="X288" s="1489" t="s">
        <v>1790</v>
      </c>
      <c r="Y288" s="1489" t="s">
        <v>1790</v>
      </c>
      <c r="Z288" s="1489" t="s">
        <v>1790</v>
      </c>
      <c r="AA288" s="1489" t="s">
        <v>1790</v>
      </c>
      <c r="AB288" s="1489" t="s">
        <v>1790</v>
      </c>
      <c r="AC288" s="1489" t="s">
        <v>1790</v>
      </c>
      <c r="AD288" s="1489" t="s">
        <v>1790</v>
      </c>
      <c r="AE288" s="1489" t="s">
        <v>1790</v>
      </c>
      <c r="AF288" s="1489" t="s">
        <v>1790</v>
      </c>
      <c r="AG288" s="1489" t="s">
        <v>1790</v>
      </c>
      <c r="AH288" s="1489" t="s">
        <v>1790</v>
      </c>
      <c r="AI288" s="1489" t="s">
        <v>1790</v>
      </c>
      <c r="AJ288" s="1489" t="s">
        <v>1790</v>
      </c>
      <c r="AK288" s="1489" t="s">
        <v>1790</v>
      </c>
      <c r="AL288" s="1489" t="s">
        <v>1790</v>
      </c>
      <c r="AM288" s="1489" t="s">
        <v>1790</v>
      </c>
      <c r="AN288" s="1489" t="s">
        <v>1790</v>
      </c>
      <c r="AO288" s="1489" t="s">
        <v>1790</v>
      </c>
      <c r="AP288" s="1489" t="s">
        <v>1790</v>
      </c>
      <c r="AQ288" s="1489" t="s">
        <v>1790</v>
      </c>
      <c r="AR288" s="1489" t="s">
        <v>1790</v>
      </c>
      <c r="AS288" s="1489" t="s">
        <v>1790</v>
      </c>
      <c r="AT288" s="1489" t="s">
        <v>1790</v>
      </c>
      <c r="AU288" s="1489" t="s">
        <v>1790</v>
      </c>
      <c r="AV288" s="1489" t="s">
        <v>1790</v>
      </c>
      <c r="AW288" s="1489" t="s">
        <v>1790</v>
      </c>
      <c r="AX288" s="1489" t="s">
        <v>1790</v>
      </c>
      <c r="AY288" s="1489" t="s">
        <v>1790</v>
      </c>
      <c r="AZ288" s="1489" t="s">
        <v>1790</v>
      </c>
      <c r="BA288" s="1489" t="s">
        <v>1790</v>
      </c>
      <c r="BB288" s="1489" t="s">
        <v>1790</v>
      </c>
      <c r="BC288" s="1489" t="s">
        <v>1790</v>
      </c>
      <c r="BD288" s="1489" t="s">
        <v>1790</v>
      </c>
      <c r="BE288" s="1489" t="s">
        <v>1790</v>
      </c>
      <c r="BF288" s="1489" t="s">
        <v>1790</v>
      </c>
      <c r="BG288" s="1489" t="s">
        <v>1790</v>
      </c>
      <c r="BH288" s="1489" t="s">
        <v>1790</v>
      </c>
      <c r="BI288" s="1489" t="s">
        <v>1790</v>
      </c>
      <c r="BJ288" s="1489" t="s">
        <v>1790</v>
      </c>
      <c r="BK288" s="1489" t="s">
        <v>1790</v>
      </c>
      <c r="BL288" s="1489" t="s">
        <v>1790</v>
      </c>
      <c r="BM288" s="1489" t="s">
        <v>1790</v>
      </c>
      <c r="BN288" s="1489" t="s">
        <v>1790</v>
      </c>
      <c r="BO288" s="1489" t="s">
        <v>1790</v>
      </c>
      <c r="BP288" s="1489" t="s">
        <v>1790</v>
      </c>
      <c r="BQ288" s="1489" t="s">
        <v>1790</v>
      </c>
      <c r="BR288" s="1489" t="s">
        <v>1790</v>
      </c>
      <c r="BS288" s="1489" t="s">
        <v>1790</v>
      </c>
      <c r="BT288" s="1489" t="s">
        <v>1790</v>
      </c>
      <c r="BU288" s="1489" t="s">
        <v>1790</v>
      </c>
      <c r="BV288" s="1489" t="s">
        <v>1790</v>
      </c>
      <c r="BW288" s="1489" t="s">
        <v>1790</v>
      </c>
      <c r="BX288" s="1489" t="s">
        <v>1790</v>
      </c>
      <c r="BY288" s="1489" t="s">
        <v>1790</v>
      </c>
      <c r="BZ288" s="1489" t="s">
        <v>1790</v>
      </c>
      <c r="CA288" s="1489" t="s">
        <v>1790</v>
      </c>
      <c r="CB288" s="1489" t="s">
        <v>1790</v>
      </c>
      <c r="CC288" s="1489" t="s">
        <v>1790</v>
      </c>
      <c r="CD288" s="1489" t="s">
        <v>1790</v>
      </c>
      <c r="CE288" s="1489" t="s">
        <v>1790</v>
      </c>
      <c r="CF288" s="1489" t="s">
        <v>1790</v>
      </c>
      <c r="CG288" s="1489" t="s">
        <v>1790</v>
      </c>
      <c r="CH288" s="1489" t="s">
        <v>1790</v>
      </c>
      <c r="CI288" s="1489" t="s">
        <v>1790</v>
      </c>
      <c r="CJ288" s="1489" t="s">
        <v>1790</v>
      </c>
      <c r="CK288" s="1489" t="s">
        <v>1790</v>
      </c>
      <c r="CL288" s="1489" t="s">
        <v>1790</v>
      </c>
      <c r="CM288" s="1489" t="s">
        <v>1790</v>
      </c>
      <c r="CN288" s="1489" t="s">
        <v>1790</v>
      </c>
      <c r="CO288" s="1489" t="s">
        <v>1790</v>
      </c>
      <c r="CP288" s="1490" t="s">
        <v>1790</v>
      </c>
      <c r="CQ288" s="1488" t="s">
        <v>1790</v>
      </c>
      <c r="CR288" s="1488" t="s">
        <v>1790</v>
      </c>
      <c r="CS288" s="1488" t="s">
        <v>1790</v>
      </c>
      <c r="CT288" s="1488" t="s">
        <v>1790</v>
      </c>
      <c r="CU288" s="1488" t="s">
        <v>1790</v>
      </c>
      <c r="CV288" s="1488" t="s">
        <v>1790</v>
      </c>
      <c r="CW288" s="1488" t="s">
        <v>1790</v>
      </c>
      <c r="CX288" s="1488" t="s">
        <v>1790</v>
      </c>
      <c r="CY288" s="1488" t="s">
        <v>1790</v>
      </c>
      <c r="CZ288" s="1488" t="s">
        <v>1790</v>
      </c>
      <c r="DA288" s="1488" t="s">
        <v>1790</v>
      </c>
      <c r="DB288" s="1488" t="s">
        <v>1790</v>
      </c>
      <c r="DC288" s="1488" t="s">
        <v>1790</v>
      </c>
      <c r="DD288" s="1488" t="s">
        <v>1790</v>
      </c>
      <c r="DE288" s="1488" t="s">
        <v>1790</v>
      </c>
      <c r="DF288" s="1488" t="s">
        <v>1790</v>
      </c>
      <c r="DG288" s="1488" t="s">
        <v>1790</v>
      </c>
      <c r="DH288" s="1488" t="s">
        <v>1790</v>
      </c>
      <c r="DI288" s="1488" t="s">
        <v>1790</v>
      </c>
      <c r="DJ288" s="1488" t="s">
        <v>1790</v>
      </c>
      <c r="DK288" s="1488" t="s">
        <v>1790</v>
      </c>
      <c r="DL288" s="1488" t="s">
        <v>1790</v>
      </c>
      <c r="DM288" s="1488" t="s">
        <v>1790</v>
      </c>
      <c r="DN288" s="1488" t="s">
        <v>1790</v>
      </c>
      <c r="DO288" s="1488" t="s">
        <v>1790</v>
      </c>
      <c r="DP288" s="1488" t="s">
        <v>1790</v>
      </c>
      <c r="DQ288" s="1488" t="s">
        <v>1790</v>
      </c>
      <c r="DR288" s="1488" t="s">
        <v>1790</v>
      </c>
      <c r="DS288" s="1488" t="s">
        <v>1790</v>
      </c>
      <c r="DT288" s="1233" t="s">
        <v>1790</v>
      </c>
      <c r="DU288" s="1233" t="s">
        <v>1790</v>
      </c>
      <c r="DV288" s="1233" t="s">
        <v>1790</v>
      </c>
      <c r="DW288" s="1233" t="s">
        <v>1790</v>
      </c>
      <c r="DX288" s="1233" t="s">
        <v>1790</v>
      </c>
      <c r="DY288" s="1233" t="s">
        <v>1790</v>
      </c>
    </row>
    <row r="289" spans="2:129" x14ac:dyDescent="0.25">
      <c r="B289" s="1740"/>
      <c r="C289" s="1485" t="s">
        <v>1598</v>
      </c>
      <c r="D289" s="1425" t="s">
        <v>1693</v>
      </c>
      <c r="E289" s="1267" t="s">
        <v>826</v>
      </c>
      <c r="F289" s="1424" t="s">
        <v>1790</v>
      </c>
      <c r="G289" s="1424" t="s">
        <v>1790</v>
      </c>
      <c r="H289" s="1425" t="s">
        <v>84</v>
      </c>
      <c r="I289" s="1460" t="s">
        <v>1790</v>
      </c>
      <c r="J289" s="1461" t="s">
        <v>1790</v>
      </c>
      <c r="K289" s="1461" t="s">
        <v>1790</v>
      </c>
      <c r="L289" s="1461" t="s">
        <v>1790</v>
      </c>
      <c r="M289" s="1461" t="s">
        <v>1790</v>
      </c>
      <c r="N289" s="1489" t="s">
        <v>1790</v>
      </c>
      <c r="O289" s="1489">
        <v>3.5000000000000003E-2</v>
      </c>
      <c r="P289" s="1489">
        <v>3.5000000000000003E-2</v>
      </c>
      <c r="Q289" s="1489">
        <v>3.5000000000000003E-2</v>
      </c>
      <c r="R289" s="1489">
        <v>3.5000000000000003E-2</v>
      </c>
      <c r="S289" s="1489">
        <v>3.5000000000000003E-2</v>
      </c>
      <c r="T289" s="1489">
        <v>3.5000000000000003E-2</v>
      </c>
      <c r="U289" s="1489">
        <v>3.5000000000000003E-2</v>
      </c>
      <c r="V289" s="1489">
        <v>3.5000000000000003E-2</v>
      </c>
      <c r="W289" s="1489">
        <v>3.5000000000000003E-2</v>
      </c>
      <c r="X289" s="1489">
        <v>3.5000000000000003E-2</v>
      </c>
      <c r="Y289" s="1489">
        <v>3.5000000000000003E-2</v>
      </c>
      <c r="Z289" s="1489">
        <v>3.5000000000000003E-2</v>
      </c>
      <c r="AA289" s="1489">
        <v>3.5000000000000003E-2</v>
      </c>
      <c r="AB289" s="1489">
        <v>3.5000000000000003E-2</v>
      </c>
      <c r="AC289" s="1489">
        <v>3.5000000000000003E-2</v>
      </c>
      <c r="AD289" s="1489">
        <v>3.5000000000000003E-2</v>
      </c>
      <c r="AE289" s="1489">
        <v>3.5000000000000003E-2</v>
      </c>
      <c r="AF289" s="1489">
        <v>3.5000000000000003E-2</v>
      </c>
      <c r="AG289" s="1489">
        <v>3.5000000000000003E-2</v>
      </c>
      <c r="AH289" s="1489">
        <v>3.5000000000000003E-2</v>
      </c>
      <c r="AI289" s="1489">
        <v>3.5000000000000003E-2</v>
      </c>
      <c r="AJ289" s="1489">
        <v>3.5000000000000003E-2</v>
      </c>
      <c r="AK289" s="1489">
        <v>3.5000000000000003E-2</v>
      </c>
      <c r="AL289" s="1489">
        <v>3.5000000000000003E-2</v>
      </c>
      <c r="AM289" s="1489">
        <v>3.5000000000000003E-2</v>
      </c>
      <c r="AN289" s="1489">
        <v>3.5000000000000003E-2</v>
      </c>
      <c r="AO289" s="1489">
        <v>3.5000000000000003E-2</v>
      </c>
      <c r="AP289" s="1489">
        <v>3.5000000000000003E-2</v>
      </c>
      <c r="AQ289" s="1489">
        <v>3.5000000000000003E-2</v>
      </c>
      <c r="AR289" s="1489">
        <v>3.5000000000000003E-2</v>
      </c>
      <c r="AS289" s="1489">
        <v>0.03</v>
      </c>
      <c r="AT289" s="1489">
        <v>0.03</v>
      </c>
      <c r="AU289" s="1489">
        <v>0.03</v>
      </c>
      <c r="AV289" s="1489">
        <v>0.03</v>
      </c>
      <c r="AW289" s="1489">
        <v>0.03</v>
      </c>
      <c r="AX289" s="1489">
        <v>0.03</v>
      </c>
      <c r="AY289" s="1489">
        <v>0.03</v>
      </c>
      <c r="AZ289" s="1489">
        <v>0.03</v>
      </c>
      <c r="BA289" s="1489">
        <v>0.03</v>
      </c>
      <c r="BB289" s="1489">
        <v>0.03</v>
      </c>
      <c r="BC289" s="1489">
        <v>0.03</v>
      </c>
      <c r="BD289" s="1489">
        <v>0.03</v>
      </c>
      <c r="BE289" s="1489">
        <v>0.03</v>
      </c>
      <c r="BF289" s="1489">
        <v>0.03</v>
      </c>
      <c r="BG289" s="1489">
        <v>0.03</v>
      </c>
      <c r="BH289" s="1489">
        <v>0.03</v>
      </c>
      <c r="BI289" s="1489">
        <v>0.03</v>
      </c>
      <c r="BJ289" s="1489">
        <v>0.03</v>
      </c>
      <c r="BK289" s="1489">
        <v>0.03</v>
      </c>
      <c r="BL289" s="1489">
        <v>0.03</v>
      </c>
      <c r="BM289" s="1489">
        <v>0.03</v>
      </c>
      <c r="BN289" s="1489">
        <v>0.03</v>
      </c>
      <c r="BO289" s="1489">
        <v>0.03</v>
      </c>
      <c r="BP289" s="1489">
        <v>0.03</v>
      </c>
      <c r="BQ289" s="1489">
        <v>0.03</v>
      </c>
      <c r="BR289" s="1489">
        <v>0.03</v>
      </c>
      <c r="BS289" s="1489">
        <v>0.03</v>
      </c>
      <c r="BT289" s="1489">
        <v>0.03</v>
      </c>
      <c r="BU289" s="1489">
        <v>0.03</v>
      </c>
      <c r="BV289" s="1489">
        <v>0.03</v>
      </c>
      <c r="BW289" s="1489">
        <v>0.03</v>
      </c>
      <c r="BX289" s="1489">
        <v>0.03</v>
      </c>
      <c r="BY289" s="1489">
        <v>0.03</v>
      </c>
      <c r="BZ289" s="1489">
        <v>0.03</v>
      </c>
      <c r="CA289" s="1489">
        <v>0.03</v>
      </c>
      <c r="CB289" s="1489">
        <v>0.03</v>
      </c>
      <c r="CC289" s="1489">
        <v>0.03</v>
      </c>
      <c r="CD289" s="1489">
        <v>0.03</v>
      </c>
      <c r="CE289" s="1489">
        <v>0.03</v>
      </c>
      <c r="CF289" s="1489">
        <v>0.03</v>
      </c>
      <c r="CG289" s="1489">
        <v>0.03</v>
      </c>
      <c r="CH289" s="1489">
        <v>0.03</v>
      </c>
      <c r="CI289" s="1489">
        <v>0.03</v>
      </c>
      <c r="CJ289" s="1489">
        <v>0.03</v>
      </c>
      <c r="CK289" s="1489">
        <v>0.03</v>
      </c>
      <c r="CL289" s="1489">
        <v>2.5000000000000001E-2</v>
      </c>
      <c r="CM289" s="1489">
        <v>2.5000000000000001E-2</v>
      </c>
      <c r="CN289" s="1489">
        <v>2.5000000000000001E-2</v>
      </c>
      <c r="CO289" s="1489">
        <v>2.5000000000000001E-2</v>
      </c>
      <c r="CP289" s="1490">
        <v>2.5000000000000001E-2</v>
      </c>
      <c r="CQ289" s="1488" t="s">
        <v>1790</v>
      </c>
      <c r="CR289" s="1488" t="s">
        <v>1790</v>
      </c>
      <c r="CS289" s="1488" t="s">
        <v>1790</v>
      </c>
      <c r="CT289" s="1488" t="s">
        <v>1790</v>
      </c>
      <c r="CU289" s="1488" t="s">
        <v>1790</v>
      </c>
      <c r="CV289" s="1488" t="s">
        <v>1790</v>
      </c>
      <c r="CW289" s="1488" t="s">
        <v>1790</v>
      </c>
      <c r="CX289" s="1488" t="s">
        <v>1790</v>
      </c>
      <c r="CY289" s="1488" t="s">
        <v>1790</v>
      </c>
      <c r="CZ289" s="1488" t="s">
        <v>1790</v>
      </c>
      <c r="DA289" s="1488" t="s">
        <v>1790</v>
      </c>
      <c r="DB289" s="1488" t="s">
        <v>1790</v>
      </c>
      <c r="DC289" s="1488" t="s">
        <v>1790</v>
      </c>
      <c r="DD289" s="1488" t="s">
        <v>1790</v>
      </c>
      <c r="DE289" s="1488" t="s">
        <v>1790</v>
      </c>
      <c r="DF289" s="1488" t="s">
        <v>1790</v>
      </c>
      <c r="DG289" s="1488" t="s">
        <v>1790</v>
      </c>
      <c r="DH289" s="1488" t="s">
        <v>1790</v>
      </c>
      <c r="DI289" s="1488" t="s">
        <v>1790</v>
      </c>
      <c r="DJ289" s="1488" t="s">
        <v>1790</v>
      </c>
      <c r="DK289" s="1488" t="s">
        <v>1790</v>
      </c>
      <c r="DL289" s="1488" t="s">
        <v>1790</v>
      </c>
      <c r="DM289" s="1488" t="s">
        <v>1790</v>
      </c>
      <c r="DN289" s="1488" t="s">
        <v>1790</v>
      </c>
      <c r="DO289" s="1488" t="s">
        <v>1790</v>
      </c>
      <c r="DP289" s="1488" t="s">
        <v>1790</v>
      </c>
      <c r="DQ289" s="1488" t="s">
        <v>1790</v>
      </c>
      <c r="DR289" s="1488" t="s">
        <v>1790</v>
      </c>
      <c r="DS289" s="1488" t="s">
        <v>1790</v>
      </c>
      <c r="DT289" s="1233" t="s">
        <v>1790</v>
      </c>
      <c r="DU289" s="1233" t="s">
        <v>1790</v>
      </c>
      <c r="DV289" s="1233" t="s">
        <v>1790</v>
      </c>
      <c r="DW289" s="1233" t="s">
        <v>1790</v>
      </c>
      <c r="DX289" s="1233" t="s">
        <v>1790</v>
      </c>
      <c r="DY289" s="1233" t="s">
        <v>1790</v>
      </c>
    </row>
    <row r="290" spans="2:129" x14ac:dyDescent="0.25">
      <c r="B290" s="1740"/>
      <c r="C290" s="1485" t="s">
        <v>1598</v>
      </c>
      <c r="D290" s="1425" t="s">
        <v>1693</v>
      </c>
      <c r="E290" s="1267" t="s">
        <v>809</v>
      </c>
      <c r="F290" s="1424" t="s">
        <v>1790</v>
      </c>
      <c r="G290" s="1424" t="s">
        <v>1790</v>
      </c>
      <c r="H290" s="1425" t="s">
        <v>84</v>
      </c>
      <c r="I290" s="1460" t="s">
        <v>1790</v>
      </c>
      <c r="J290" s="1461" t="s">
        <v>1790</v>
      </c>
      <c r="K290" s="1461" t="s">
        <v>1790</v>
      </c>
      <c r="L290" s="1461" t="s">
        <v>1790</v>
      </c>
      <c r="M290" s="1461" t="s">
        <v>1790</v>
      </c>
      <c r="N290" s="1489" t="s">
        <v>1790</v>
      </c>
      <c r="O290" s="1489">
        <v>0.96618357487922713</v>
      </c>
      <c r="P290" s="1489">
        <v>0.93351070036640305</v>
      </c>
      <c r="Q290" s="1489">
        <v>0.90194270566802237</v>
      </c>
      <c r="R290" s="1489">
        <v>0.87144222769857238</v>
      </c>
      <c r="S290" s="1489">
        <v>0.84197316685852408</v>
      </c>
      <c r="T290" s="1489">
        <v>0.81350064430775282</v>
      </c>
      <c r="U290" s="1489">
        <v>0.78599096068381924</v>
      </c>
      <c r="V290" s="1489">
        <v>0.75941155621625056</v>
      </c>
      <c r="W290" s="1489">
        <v>0.73373097218961414</v>
      </c>
      <c r="X290" s="1489">
        <v>0.70891881370977217</v>
      </c>
      <c r="Y290" s="1489">
        <v>0.68494571372924851</v>
      </c>
      <c r="Z290" s="1489">
        <v>0.66178329828912907</v>
      </c>
      <c r="AA290" s="1489">
        <v>0.63940415293635666</v>
      </c>
      <c r="AB290" s="1489">
        <v>0.61778179027667313</v>
      </c>
      <c r="AC290" s="1489">
        <v>0.59689061862480497</v>
      </c>
      <c r="AD290" s="1489">
        <v>0.57670591171478747</v>
      </c>
      <c r="AE290" s="1489">
        <v>0.55720377943457733</v>
      </c>
      <c r="AF290" s="1489">
        <v>0.53836113955031628</v>
      </c>
      <c r="AG290" s="1489">
        <v>0.520155690386779</v>
      </c>
      <c r="AH290" s="1489">
        <v>0.50256588443167061</v>
      </c>
      <c r="AI290" s="1489">
        <v>0.48557090283253201</v>
      </c>
      <c r="AJ290" s="1489">
        <v>0.46915063075606961</v>
      </c>
      <c r="AK290" s="1489">
        <v>0.45328563358074364</v>
      </c>
      <c r="AL290" s="1489">
        <v>0.43795713389443836</v>
      </c>
      <c r="AM290" s="1489">
        <v>0.42314698926998878</v>
      </c>
      <c r="AN290" s="1489">
        <v>0.40883767079225974</v>
      </c>
      <c r="AO290" s="1489">
        <v>0.39501224231136212</v>
      </c>
      <c r="AP290" s="1489">
        <v>0.38165434039745133</v>
      </c>
      <c r="AQ290" s="1489">
        <v>0.36874815497338298</v>
      </c>
      <c r="AR290" s="1489">
        <v>0.35627841060230242</v>
      </c>
      <c r="AS290" s="1489">
        <v>0.3459013695167984</v>
      </c>
      <c r="AT290" s="1489">
        <v>0.33582657234640623</v>
      </c>
      <c r="AU290" s="1489">
        <v>0.32604521587029728</v>
      </c>
      <c r="AV290" s="1489">
        <v>0.31654875327213333</v>
      </c>
      <c r="AW290" s="1489">
        <v>0.30732888667197411</v>
      </c>
      <c r="AX290" s="1489">
        <v>0.29837755987570302</v>
      </c>
      <c r="AY290" s="1489">
        <v>0.28968695133563405</v>
      </c>
      <c r="AZ290" s="1489">
        <v>0.28124946731614947</v>
      </c>
      <c r="BA290" s="1489">
        <v>0.27305773525839755</v>
      </c>
      <c r="BB290" s="1489">
        <v>0.26510459733825009</v>
      </c>
      <c r="BC290" s="1489">
        <v>0.25738310421189325</v>
      </c>
      <c r="BD290" s="1489">
        <v>0.24988650894358566</v>
      </c>
      <c r="BE290" s="1489">
        <v>0.24260826111027742</v>
      </c>
      <c r="BF290" s="1489">
        <v>0.23554200107793916</v>
      </c>
      <c r="BG290" s="1489">
        <v>0.22868155444460117</v>
      </c>
      <c r="BH290" s="1489">
        <v>0.22202092664524387</v>
      </c>
      <c r="BI290" s="1489">
        <v>0.215554297713829</v>
      </c>
      <c r="BJ290" s="1489">
        <v>0.20927601719789227</v>
      </c>
      <c r="BK290" s="1489">
        <v>0.20318059922125464</v>
      </c>
      <c r="BL290" s="1489">
        <v>0.19726271769053846</v>
      </c>
      <c r="BM290" s="1489">
        <v>0.19151720164129948</v>
      </c>
      <c r="BN290" s="1489">
        <v>0.18593903071970824</v>
      </c>
      <c r="BO290" s="1489">
        <v>0.18052333079583327</v>
      </c>
      <c r="BP290" s="1489">
        <v>0.17526536970469248</v>
      </c>
      <c r="BQ290" s="1489">
        <v>0.17016055311135189</v>
      </c>
      <c r="BR290" s="1489">
        <v>0.16520442049645817</v>
      </c>
      <c r="BS290" s="1489">
        <v>0.16039264125869726</v>
      </c>
      <c r="BT290" s="1489">
        <v>0.15572101093077401</v>
      </c>
      <c r="BU290" s="1489">
        <v>0.15118544750560586</v>
      </c>
      <c r="BV290" s="1489">
        <v>0.14678198786952024</v>
      </c>
      <c r="BW290" s="1489">
        <v>0.14250678433934003</v>
      </c>
      <c r="BX290" s="1489">
        <v>0.13835610130033013</v>
      </c>
      <c r="BY290" s="1489">
        <v>0.13432631194206807</v>
      </c>
      <c r="BZ290" s="1489">
        <v>0.13041389508938647</v>
      </c>
      <c r="CA290" s="1489">
        <v>0.12661543212561796</v>
      </c>
      <c r="CB290" s="1489">
        <v>0.12292760400545433</v>
      </c>
      <c r="CC290" s="1489">
        <v>0.11934718835481004</v>
      </c>
      <c r="CD290" s="1489">
        <v>0.11587105665515537</v>
      </c>
      <c r="CE290" s="1489">
        <v>0.11249617150985959</v>
      </c>
      <c r="CF290" s="1489">
        <v>0.10921958399015494</v>
      </c>
      <c r="CG290" s="1489">
        <v>0.10603843105840287</v>
      </c>
      <c r="CH290" s="1489">
        <v>0.10294993306641054</v>
      </c>
      <c r="CI290" s="1489">
        <v>9.9951391326612168E-2</v>
      </c>
      <c r="CJ290" s="1489">
        <v>9.7040185753992411E-2</v>
      </c>
      <c r="CK290" s="1489">
        <v>9.4213772576691654E-2</v>
      </c>
      <c r="CL290" s="1489">
        <v>9.1915875684577236E-2</v>
      </c>
      <c r="CM290" s="1489">
        <v>8.9674025058124135E-2</v>
      </c>
      <c r="CN290" s="1489">
        <v>8.7486853715243049E-2</v>
      </c>
      <c r="CO290" s="1489">
        <v>8.5353028014871282E-2</v>
      </c>
      <c r="CP290" s="1490">
        <v>8.3271246843776875E-2</v>
      </c>
      <c r="CQ290" s="1488" t="s">
        <v>1790</v>
      </c>
      <c r="CR290" s="1488" t="s">
        <v>1790</v>
      </c>
      <c r="CS290" s="1488" t="s">
        <v>1790</v>
      </c>
      <c r="CT290" s="1488" t="s">
        <v>1790</v>
      </c>
      <c r="CU290" s="1488" t="s">
        <v>1790</v>
      </c>
      <c r="CV290" s="1488" t="s">
        <v>1790</v>
      </c>
      <c r="CW290" s="1488" t="s">
        <v>1790</v>
      </c>
      <c r="CX290" s="1488" t="s">
        <v>1790</v>
      </c>
      <c r="CY290" s="1488" t="s">
        <v>1790</v>
      </c>
      <c r="CZ290" s="1488" t="s">
        <v>1790</v>
      </c>
      <c r="DA290" s="1488" t="s">
        <v>1790</v>
      </c>
      <c r="DB290" s="1488" t="s">
        <v>1790</v>
      </c>
      <c r="DC290" s="1488" t="s">
        <v>1790</v>
      </c>
      <c r="DD290" s="1488" t="s">
        <v>1790</v>
      </c>
      <c r="DE290" s="1488" t="s">
        <v>1790</v>
      </c>
      <c r="DF290" s="1488" t="s">
        <v>1790</v>
      </c>
      <c r="DG290" s="1488" t="s">
        <v>1790</v>
      </c>
      <c r="DH290" s="1488" t="s">
        <v>1790</v>
      </c>
      <c r="DI290" s="1488" t="s">
        <v>1790</v>
      </c>
      <c r="DJ290" s="1488" t="s">
        <v>1790</v>
      </c>
      <c r="DK290" s="1488" t="s">
        <v>1790</v>
      </c>
      <c r="DL290" s="1488" t="s">
        <v>1790</v>
      </c>
      <c r="DM290" s="1488" t="s">
        <v>1790</v>
      </c>
      <c r="DN290" s="1488" t="s">
        <v>1790</v>
      </c>
      <c r="DO290" s="1488" t="s">
        <v>1790</v>
      </c>
      <c r="DP290" s="1488" t="s">
        <v>1790</v>
      </c>
      <c r="DQ290" s="1488" t="s">
        <v>1790</v>
      </c>
      <c r="DR290" s="1488" t="s">
        <v>1790</v>
      </c>
      <c r="DS290" s="1488" t="s">
        <v>1790</v>
      </c>
      <c r="DT290" s="1233" t="s">
        <v>1790</v>
      </c>
      <c r="DU290" s="1233" t="s">
        <v>1790</v>
      </c>
      <c r="DV290" s="1233" t="s">
        <v>1790</v>
      </c>
      <c r="DW290" s="1233" t="s">
        <v>1790</v>
      </c>
      <c r="DX290" s="1233" t="s">
        <v>1790</v>
      </c>
      <c r="DY290" s="1233" t="s">
        <v>1790</v>
      </c>
    </row>
    <row r="291" spans="2:129" x14ac:dyDescent="0.25">
      <c r="B291" s="1740"/>
      <c r="C291" s="1485" t="s">
        <v>1598</v>
      </c>
      <c r="D291" s="1425" t="s">
        <v>1693</v>
      </c>
      <c r="E291" s="1267" t="s">
        <v>810</v>
      </c>
      <c r="F291" s="1424" t="s">
        <v>811</v>
      </c>
      <c r="G291" s="1424" t="s">
        <v>1790</v>
      </c>
      <c r="H291" s="1425" t="s">
        <v>812</v>
      </c>
      <c r="I291" s="1460" t="s">
        <v>1790</v>
      </c>
      <c r="J291" s="1461" t="s">
        <v>1790</v>
      </c>
      <c r="K291" s="1461" t="s">
        <v>1790</v>
      </c>
      <c r="L291" s="1461" t="s">
        <v>1790</v>
      </c>
      <c r="M291" s="1461" t="s">
        <v>1790</v>
      </c>
      <c r="N291" s="1489" t="s">
        <v>1790</v>
      </c>
      <c r="O291" s="1489" t="s">
        <v>1790</v>
      </c>
      <c r="P291" s="1489" t="s">
        <v>1790</v>
      </c>
      <c r="Q291" s="1489" t="s">
        <v>1790</v>
      </c>
      <c r="R291" s="1489" t="s">
        <v>1790</v>
      </c>
      <c r="S291" s="1489" t="s">
        <v>1790</v>
      </c>
      <c r="T291" s="1489" t="s">
        <v>1790</v>
      </c>
      <c r="U291" s="1489" t="s">
        <v>1790</v>
      </c>
      <c r="V291" s="1489" t="s">
        <v>1790</v>
      </c>
      <c r="W291" s="1489" t="s">
        <v>1790</v>
      </c>
      <c r="X291" s="1489" t="s">
        <v>1790</v>
      </c>
      <c r="Y291" s="1489" t="s">
        <v>1790</v>
      </c>
      <c r="Z291" s="1489" t="s">
        <v>1790</v>
      </c>
      <c r="AA291" s="1489" t="s">
        <v>1790</v>
      </c>
      <c r="AB291" s="1489" t="s">
        <v>1790</v>
      </c>
      <c r="AC291" s="1489" t="s">
        <v>1790</v>
      </c>
      <c r="AD291" s="1489" t="s">
        <v>1790</v>
      </c>
      <c r="AE291" s="1489" t="s">
        <v>1790</v>
      </c>
      <c r="AF291" s="1489" t="s">
        <v>1790</v>
      </c>
      <c r="AG291" s="1489" t="s">
        <v>1790</v>
      </c>
      <c r="AH291" s="1489" t="s">
        <v>1790</v>
      </c>
      <c r="AI291" s="1489" t="s">
        <v>1790</v>
      </c>
      <c r="AJ291" s="1489" t="s">
        <v>1790</v>
      </c>
      <c r="AK291" s="1489" t="s">
        <v>1790</v>
      </c>
      <c r="AL291" s="1489" t="s">
        <v>1790</v>
      </c>
      <c r="AM291" s="1489" t="s">
        <v>1790</v>
      </c>
      <c r="AN291" s="1489" t="s">
        <v>1790</v>
      </c>
      <c r="AO291" s="1489" t="s">
        <v>1790</v>
      </c>
      <c r="AP291" s="1489" t="s">
        <v>1790</v>
      </c>
      <c r="AQ291" s="1489" t="s">
        <v>1790</v>
      </c>
      <c r="AR291" s="1489" t="s">
        <v>1790</v>
      </c>
      <c r="AS291" s="1489" t="s">
        <v>1790</v>
      </c>
      <c r="AT291" s="1489" t="s">
        <v>1790</v>
      </c>
      <c r="AU291" s="1489" t="s">
        <v>1790</v>
      </c>
      <c r="AV291" s="1489" t="s">
        <v>1790</v>
      </c>
      <c r="AW291" s="1489" t="s">
        <v>1790</v>
      </c>
      <c r="AX291" s="1489" t="s">
        <v>1790</v>
      </c>
      <c r="AY291" s="1489" t="s">
        <v>1790</v>
      </c>
      <c r="AZ291" s="1489" t="s">
        <v>1790</v>
      </c>
      <c r="BA291" s="1489" t="s">
        <v>1790</v>
      </c>
      <c r="BB291" s="1489" t="s">
        <v>1790</v>
      </c>
      <c r="BC291" s="1489" t="s">
        <v>1790</v>
      </c>
      <c r="BD291" s="1489" t="s">
        <v>1790</v>
      </c>
      <c r="BE291" s="1489" t="s">
        <v>1790</v>
      </c>
      <c r="BF291" s="1489" t="s">
        <v>1790</v>
      </c>
      <c r="BG291" s="1489" t="s">
        <v>1790</v>
      </c>
      <c r="BH291" s="1489" t="s">
        <v>1790</v>
      </c>
      <c r="BI291" s="1489" t="s">
        <v>1790</v>
      </c>
      <c r="BJ291" s="1489" t="s">
        <v>1790</v>
      </c>
      <c r="BK291" s="1489" t="s">
        <v>1790</v>
      </c>
      <c r="BL291" s="1489" t="s">
        <v>1790</v>
      </c>
      <c r="BM291" s="1489" t="s">
        <v>1790</v>
      </c>
      <c r="BN291" s="1489" t="s">
        <v>1790</v>
      </c>
      <c r="BO291" s="1489" t="s">
        <v>1790</v>
      </c>
      <c r="BP291" s="1489" t="s">
        <v>1790</v>
      </c>
      <c r="BQ291" s="1489" t="s">
        <v>1790</v>
      </c>
      <c r="BR291" s="1489" t="s">
        <v>1790</v>
      </c>
      <c r="BS291" s="1489" t="s">
        <v>1790</v>
      </c>
      <c r="BT291" s="1489" t="s">
        <v>1790</v>
      </c>
      <c r="BU291" s="1489" t="s">
        <v>1790</v>
      </c>
      <c r="BV291" s="1489" t="s">
        <v>1790</v>
      </c>
      <c r="BW291" s="1489" t="s">
        <v>1790</v>
      </c>
      <c r="BX291" s="1489" t="s">
        <v>1790</v>
      </c>
      <c r="BY291" s="1489" t="s">
        <v>1790</v>
      </c>
      <c r="BZ291" s="1489" t="s">
        <v>1790</v>
      </c>
      <c r="CA291" s="1489" t="s">
        <v>1790</v>
      </c>
      <c r="CB291" s="1489" t="s">
        <v>1790</v>
      </c>
      <c r="CC291" s="1489" t="s">
        <v>1790</v>
      </c>
      <c r="CD291" s="1489" t="s">
        <v>1790</v>
      </c>
      <c r="CE291" s="1489" t="s">
        <v>1790</v>
      </c>
      <c r="CF291" s="1489" t="s">
        <v>1790</v>
      </c>
      <c r="CG291" s="1489" t="s">
        <v>1790</v>
      </c>
      <c r="CH291" s="1489" t="s">
        <v>1790</v>
      </c>
      <c r="CI291" s="1489" t="s">
        <v>1790</v>
      </c>
      <c r="CJ291" s="1489" t="s">
        <v>1790</v>
      </c>
      <c r="CK291" s="1489" t="s">
        <v>1790</v>
      </c>
      <c r="CL291" s="1489" t="s">
        <v>1790</v>
      </c>
      <c r="CM291" s="1489" t="s">
        <v>1790</v>
      </c>
      <c r="CN291" s="1489" t="s">
        <v>1790</v>
      </c>
      <c r="CO291" s="1489" t="s">
        <v>1790</v>
      </c>
      <c r="CP291" s="1490" t="s">
        <v>1790</v>
      </c>
      <c r="CQ291" s="1488" t="s">
        <v>1790</v>
      </c>
      <c r="CR291" s="1488" t="s">
        <v>1790</v>
      </c>
      <c r="CS291" s="1488" t="s">
        <v>1790</v>
      </c>
      <c r="CT291" s="1488" t="s">
        <v>1790</v>
      </c>
      <c r="CU291" s="1488" t="s">
        <v>1790</v>
      </c>
      <c r="CV291" s="1488" t="s">
        <v>1790</v>
      </c>
      <c r="CW291" s="1488" t="s">
        <v>1790</v>
      </c>
      <c r="CX291" s="1488" t="s">
        <v>1790</v>
      </c>
      <c r="CY291" s="1488" t="s">
        <v>1790</v>
      </c>
      <c r="CZ291" s="1488" t="s">
        <v>1790</v>
      </c>
      <c r="DA291" s="1488" t="s">
        <v>1790</v>
      </c>
      <c r="DB291" s="1488" t="s">
        <v>1790</v>
      </c>
      <c r="DC291" s="1488" t="s">
        <v>1790</v>
      </c>
      <c r="DD291" s="1488" t="s">
        <v>1790</v>
      </c>
      <c r="DE291" s="1488" t="s">
        <v>1790</v>
      </c>
      <c r="DF291" s="1488" t="s">
        <v>1790</v>
      </c>
      <c r="DG291" s="1488" t="s">
        <v>1790</v>
      </c>
      <c r="DH291" s="1488" t="s">
        <v>1790</v>
      </c>
      <c r="DI291" s="1488" t="s">
        <v>1790</v>
      </c>
      <c r="DJ291" s="1488" t="s">
        <v>1790</v>
      </c>
      <c r="DK291" s="1488" t="s">
        <v>1790</v>
      </c>
      <c r="DL291" s="1488" t="s">
        <v>1790</v>
      </c>
      <c r="DM291" s="1488" t="s">
        <v>1790</v>
      </c>
      <c r="DN291" s="1488" t="s">
        <v>1790</v>
      </c>
      <c r="DO291" s="1488" t="s">
        <v>1790</v>
      </c>
      <c r="DP291" s="1488" t="s">
        <v>1790</v>
      </c>
      <c r="DQ291" s="1488" t="s">
        <v>1790</v>
      </c>
      <c r="DR291" s="1488" t="s">
        <v>1790</v>
      </c>
      <c r="DS291" s="1488" t="s">
        <v>1790</v>
      </c>
      <c r="DT291" s="1233" t="s">
        <v>1790</v>
      </c>
      <c r="DU291" s="1233" t="s">
        <v>1790</v>
      </c>
      <c r="DV291" s="1233" t="s">
        <v>1790</v>
      </c>
      <c r="DW291" s="1233" t="s">
        <v>1790</v>
      </c>
      <c r="DX291" s="1233" t="s">
        <v>1790</v>
      </c>
      <c r="DY291" s="1233" t="s">
        <v>1790</v>
      </c>
    </row>
    <row r="292" spans="2:129" x14ac:dyDescent="0.25">
      <c r="B292" s="1740"/>
      <c r="C292" s="1485" t="s">
        <v>1598</v>
      </c>
      <c r="D292" s="1425" t="s">
        <v>1693</v>
      </c>
      <c r="E292" s="1267" t="s">
        <v>810</v>
      </c>
      <c r="F292" s="1424" t="s">
        <v>813</v>
      </c>
      <c r="G292" s="1424" t="s">
        <v>1790</v>
      </c>
      <c r="H292" s="1425" t="s">
        <v>812</v>
      </c>
      <c r="I292" s="1460" t="s">
        <v>1790</v>
      </c>
      <c r="J292" s="1461" t="s">
        <v>1790</v>
      </c>
      <c r="K292" s="1461" t="s">
        <v>1790</v>
      </c>
      <c r="L292" s="1461" t="s">
        <v>1790</v>
      </c>
      <c r="M292" s="1461" t="s">
        <v>1790</v>
      </c>
      <c r="N292" s="1489" t="s">
        <v>1790</v>
      </c>
      <c r="O292" s="1489" t="s">
        <v>1790</v>
      </c>
      <c r="P292" s="1489" t="s">
        <v>1790</v>
      </c>
      <c r="Q292" s="1489" t="s">
        <v>1790</v>
      </c>
      <c r="R292" s="1489" t="s">
        <v>1790</v>
      </c>
      <c r="S292" s="1489" t="s">
        <v>1790</v>
      </c>
      <c r="T292" s="1489" t="s">
        <v>1790</v>
      </c>
      <c r="U292" s="1489" t="s">
        <v>1790</v>
      </c>
      <c r="V292" s="1489" t="s">
        <v>1790</v>
      </c>
      <c r="W292" s="1489" t="s">
        <v>1790</v>
      </c>
      <c r="X292" s="1489" t="s">
        <v>1790</v>
      </c>
      <c r="Y292" s="1489" t="s">
        <v>1790</v>
      </c>
      <c r="Z292" s="1489" t="s">
        <v>1790</v>
      </c>
      <c r="AA292" s="1489" t="s">
        <v>1790</v>
      </c>
      <c r="AB292" s="1489" t="s">
        <v>1790</v>
      </c>
      <c r="AC292" s="1489" t="s">
        <v>1790</v>
      </c>
      <c r="AD292" s="1489" t="s">
        <v>1790</v>
      </c>
      <c r="AE292" s="1489" t="s">
        <v>1790</v>
      </c>
      <c r="AF292" s="1489" t="s">
        <v>1790</v>
      </c>
      <c r="AG292" s="1489" t="s">
        <v>1790</v>
      </c>
      <c r="AH292" s="1489" t="s">
        <v>1790</v>
      </c>
      <c r="AI292" s="1489" t="s">
        <v>1790</v>
      </c>
      <c r="AJ292" s="1489" t="s">
        <v>1790</v>
      </c>
      <c r="AK292" s="1489" t="s">
        <v>1790</v>
      </c>
      <c r="AL292" s="1489" t="s">
        <v>1790</v>
      </c>
      <c r="AM292" s="1489" t="s">
        <v>1790</v>
      </c>
      <c r="AN292" s="1489" t="s">
        <v>1790</v>
      </c>
      <c r="AO292" s="1489" t="s">
        <v>1790</v>
      </c>
      <c r="AP292" s="1489" t="s">
        <v>1790</v>
      </c>
      <c r="AQ292" s="1489" t="s">
        <v>1790</v>
      </c>
      <c r="AR292" s="1489" t="s">
        <v>1790</v>
      </c>
      <c r="AS292" s="1489" t="s">
        <v>1790</v>
      </c>
      <c r="AT292" s="1489" t="s">
        <v>1790</v>
      </c>
      <c r="AU292" s="1489" t="s">
        <v>1790</v>
      </c>
      <c r="AV292" s="1489" t="s">
        <v>1790</v>
      </c>
      <c r="AW292" s="1489" t="s">
        <v>1790</v>
      </c>
      <c r="AX292" s="1489" t="s">
        <v>1790</v>
      </c>
      <c r="AY292" s="1489" t="s">
        <v>1790</v>
      </c>
      <c r="AZ292" s="1489" t="s">
        <v>1790</v>
      </c>
      <c r="BA292" s="1489" t="s">
        <v>1790</v>
      </c>
      <c r="BB292" s="1489" t="s">
        <v>1790</v>
      </c>
      <c r="BC292" s="1489" t="s">
        <v>1790</v>
      </c>
      <c r="BD292" s="1489" t="s">
        <v>1790</v>
      </c>
      <c r="BE292" s="1489" t="s">
        <v>1790</v>
      </c>
      <c r="BF292" s="1489" t="s">
        <v>1790</v>
      </c>
      <c r="BG292" s="1489" t="s">
        <v>1790</v>
      </c>
      <c r="BH292" s="1489" t="s">
        <v>1790</v>
      </c>
      <c r="BI292" s="1489" t="s">
        <v>1790</v>
      </c>
      <c r="BJ292" s="1489" t="s">
        <v>1790</v>
      </c>
      <c r="BK292" s="1489" t="s">
        <v>1790</v>
      </c>
      <c r="BL292" s="1489" t="s">
        <v>1790</v>
      </c>
      <c r="BM292" s="1489" t="s">
        <v>1790</v>
      </c>
      <c r="BN292" s="1489" t="s">
        <v>1790</v>
      </c>
      <c r="BO292" s="1489" t="s">
        <v>1790</v>
      </c>
      <c r="BP292" s="1489" t="s">
        <v>1790</v>
      </c>
      <c r="BQ292" s="1489" t="s">
        <v>1790</v>
      </c>
      <c r="BR292" s="1489" t="s">
        <v>1790</v>
      </c>
      <c r="BS292" s="1489" t="s">
        <v>1790</v>
      </c>
      <c r="BT292" s="1489" t="s">
        <v>1790</v>
      </c>
      <c r="BU292" s="1489" t="s">
        <v>1790</v>
      </c>
      <c r="BV292" s="1489" t="s">
        <v>1790</v>
      </c>
      <c r="BW292" s="1489" t="s">
        <v>1790</v>
      </c>
      <c r="BX292" s="1489" t="s">
        <v>1790</v>
      </c>
      <c r="BY292" s="1489" t="s">
        <v>1790</v>
      </c>
      <c r="BZ292" s="1489" t="s">
        <v>1790</v>
      </c>
      <c r="CA292" s="1489" t="s">
        <v>1790</v>
      </c>
      <c r="CB292" s="1489" t="s">
        <v>1790</v>
      </c>
      <c r="CC292" s="1489" t="s">
        <v>1790</v>
      </c>
      <c r="CD292" s="1489" t="s">
        <v>1790</v>
      </c>
      <c r="CE292" s="1489" t="s">
        <v>1790</v>
      </c>
      <c r="CF292" s="1489" t="s">
        <v>1790</v>
      </c>
      <c r="CG292" s="1489" t="s">
        <v>1790</v>
      </c>
      <c r="CH292" s="1489" t="s">
        <v>1790</v>
      </c>
      <c r="CI292" s="1489" t="s">
        <v>1790</v>
      </c>
      <c r="CJ292" s="1489" t="s">
        <v>1790</v>
      </c>
      <c r="CK292" s="1489" t="s">
        <v>1790</v>
      </c>
      <c r="CL292" s="1489" t="s">
        <v>1790</v>
      </c>
      <c r="CM292" s="1489" t="s">
        <v>1790</v>
      </c>
      <c r="CN292" s="1489" t="s">
        <v>1790</v>
      </c>
      <c r="CO292" s="1489" t="s">
        <v>1790</v>
      </c>
      <c r="CP292" s="1490" t="s">
        <v>1790</v>
      </c>
      <c r="CQ292" s="1488" t="s">
        <v>1790</v>
      </c>
      <c r="CR292" s="1488" t="s">
        <v>1790</v>
      </c>
      <c r="CS292" s="1488" t="s">
        <v>1790</v>
      </c>
      <c r="CT292" s="1488" t="s">
        <v>1790</v>
      </c>
      <c r="CU292" s="1488" t="s">
        <v>1790</v>
      </c>
      <c r="CV292" s="1488" t="s">
        <v>1790</v>
      </c>
      <c r="CW292" s="1488" t="s">
        <v>1790</v>
      </c>
      <c r="CX292" s="1488" t="s">
        <v>1790</v>
      </c>
      <c r="CY292" s="1488" t="s">
        <v>1790</v>
      </c>
      <c r="CZ292" s="1488" t="s">
        <v>1790</v>
      </c>
      <c r="DA292" s="1488" t="s">
        <v>1790</v>
      </c>
      <c r="DB292" s="1488" t="s">
        <v>1790</v>
      </c>
      <c r="DC292" s="1488" t="s">
        <v>1790</v>
      </c>
      <c r="DD292" s="1488" t="s">
        <v>1790</v>
      </c>
      <c r="DE292" s="1488" t="s">
        <v>1790</v>
      </c>
      <c r="DF292" s="1488" t="s">
        <v>1790</v>
      </c>
      <c r="DG292" s="1488" t="s">
        <v>1790</v>
      </c>
      <c r="DH292" s="1488" t="s">
        <v>1790</v>
      </c>
      <c r="DI292" s="1488" t="s">
        <v>1790</v>
      </c>
      <c r="DJ292" s="1488" t="s">
        <v>1790</v>
      </c>
      <c r="DK292" s="1488" t="s">
        <v>1790</v>
      </c>
      <c r="DL292" s="1488" t="s">
        <v>1790</v>
      </c>
      <c r="DM292" s="1488" t="s">
        <v>1790</v>
      </c>
      <c r="DN292" s="1488" t="s">
        <v>1790</v>
      </c>
      <c r="DO292" s="1488" t="s">
        <v>1790</v>
      </c>
      <c r="DP292" s="1488" t="s">
        <v>1790</v>
      </c>
      <c r="DQ292" s="1488" t="s">
        <v>1790</v>
      </c>
      <c r="DR292" s="1488" t="s">
        <v>1790</v>
      </c>
      <c r="DS292" s="1488" t="s">
        <v>1790</v>
      </c>
      <c r="DT292" s="1233" t="s">
        <v>1790</v>
      </c>
      <c r="DU292" s="1233" t="s">
        <v>1790</v>
      </c>
      <c r="DV292" s="1233" t="s">
        <v>1790</v>
      </c>
      <c r="DW292" s="1233" t="s">
        <v>1790</v>
      </c>
      <c r="DX292" s="1233" t="s">
        <v>1790</v>
      </c>
      <c r="DY292" s="1233" t="s">
        <v>1790</v>
      </c>
    </row>
    <row r="293" spans="2:129" ht="14.4" thickBot="1" x14ac:dyDescent="0.3">
      <c r="B293" s="1740"/>
      <c r="C293" s="1485" t="s">
        <v>1598</v>
      </c>
      <c r="D293" s="1425" t="s">
        <v>1693</v>
      </c>
      <c r="E293" s="1267" t="s">
        <v>814</v>
      </c>
      <c r="F293" s="1424" t="s">
        <v>1790</v>
      </c>
      <c r="G293" s="1424" t="s">
        <v>1790</v>
      </c>
      <c r="H293" s="1425" t="s">
        <v>84</v>
      </c>
      <c r="I293" s="1460" t="s">
        <v>1790</v>
      </c>
      <c r="J293" s="1461" t="s">
        <v>1790</v>
      </c>
      <c r="K293" s="1461" t="s">
        <v>1790</v>
      </c>
      <c r="L293" s="1461" t="s">
        <v>1790</v>
      </c>
      <c r="M293" s="1461" t="s">
        <v>1790</v>
      </c>
      <c r="N293" s="1489" t="s">
        <v>1790</v>
      </c>
      <c r="O293" s="1489">
        <v>7.2781879074855671E-2</v>
      </c>
      <c r="P293" s="1489">
        <v>6.521666185822067E-2</v>
      </c>
      <c r="Q293" s="1489">
        <v>5.8465137349242378E-2</v>
      </c>
      <c r="R293" s="1489">
        <v>5.2437241296076839E-2</v>
      </c>
      <c r="S293" s="1489">
        <v>4.7050584092617295E-2</v>
      </c>
      <c r="T293" s="1489">
        <v>0.12055625424558207</v>
      </c>
      <c r="U293" s="1489">
        <v>0.10931841230677194</v>
      </c>
      <c r="V293" s="1489">
        <v>9.9237033380794065E-2</v>
      </c>
      <c r="W293" s="1489">
        <v>9.0195501286602558E-2</v>
      </c>
      <c r="X293" s="1489">
        <v>8.2072369702913053E-2</v>
      </c>
      <c r="Y293" s="1489">
        <v>0.14071590395990249</v>
      </c>
      <c r="Z293" s="1489">
        <v>0.12831835522750656</v>
      </c>
      <c r="AA293" s="1489">
        <v>0.11716389507156851</v>
      </c>
      <c r="AB293" s="1489">
        <v>0.10713556228562471</v>
      </c>
      <c r="AC293" s="1489">
        <v>9.8098424982366067E-2</v>
      </c>
      <c r="AD293" s="1489">
        <v>0.14547983454348226</v>
      </c>
      <c r="AE293" s="1489">
        <v>0.13322112238579201</v>
      </c>
      <c r="AF293" s="1489">
        <v>0.12216622354979959</v>
      </c>
      <c r="AG293" s="1489">
        <v>0.11220853009239996</v>
      </c>
      <c r="AH293" s="1489">
        <v>0.10321394309148364</v>
      </c>
      <c r="AI293" s="1489">
        <v>0.14183716883320288</v>
      </c>
      <c r="AJ293" s="1489">
        <v>0.13035216752571865</v>
      </c>
      <c r="AK293" s="1489">
        <v>0.11997147930031461</v>
      </c>
      <c r="AL293" s="1489">
        <v>0.11060378328432421</v>
      </c>
      <c r="AM293" s="1489">
        <v>0.10212372284478773</v>
      </c>
      <c r="AN293" s="1489">
        <v>0.12449025070097326</v>
      </c>
      <c r="AO293" s="1489">
        <v>0.11436298661090333</v>
      </c>
      <c r="AP293" s="1489">
        <v>0.10520983104244107</v>
      </c>
      <c r="AQ293" s="1489">
        <v>9.695077195188731E-2</v>
      </c>
      <c r="AR293" s="1489">
        <v>8.9477322535721174E-2</v>
      </c>
      <c r="AS293" s="1489">
        <v>0.10853393881994496</v>
      </c>
      <c r="AT293" s="1489">
        <v>0.10017992100846211</v>
      </c>
      <c r="AU293" s="1489">
        <v>9.2598959448724816E-2</v>
      </c>
      <c r="AV293" s="1489">
        <v>8.5735721830652881E-2</v>
      </c>
      <c r="AW293" s="1489">
        <v>7.9502613363839306E-2</v>
      </c>
      <c r="AX293" s="1489">
        <v>9.5767023335571771E-2</v>
      </c>
      <c r="AY293" s="1489">
        <v>8.8405138479177248E-2</v>
      </c>
      <c r="AZ293" s="1489">
        <v>8.1721585560720691E-2</v>
      </c>
      <c r="BA293" s="1489">
        <v>7.5670718235755566E-2</v>
      </c>
      <c r="BB293" s="1489">
        <v>7.0176108399470791E-2</v>
      </c>
      <c r="BC293" s="1489">
        <v>8.4099934948599284E-2</v>
      </c>
      <c r="BD293" s="1489">
        <v>7.7650843759985891E-2</v>
      </c>
      <c r="BE293" s="1489">
        <v>7.1795028241600736E-2</v>
      </c>
      <c r="BF293" s="1489">
        <v>6.6494983756039142E-2</v>
      </c>
      <c r="BG293" s="1489">
        <v>6.1680656426227887E-2</v>
      </c>
      <c r="BH293" s="1489">
        <v>7.3622386030181744E-2</v>
      </c>
      <c r="BI293" s="1489">
        <v>6.7995476374693276E-2</v>
      </c>
      <c r="BJ293" s="1489">
        <v>6.2887344932405179E-2</v>
      </c>
      <c r="BK293" s="1489">
        <v>5.8263120894133706E-2</v>
      </c>
      <c r="BL293" s="1489">
        <v>5.4061110807091833E-2</v>
      </c>
      <c r="BM293" s="1489">
        <v>6.431608007471995E-2</v>
      </c>
      <c r="BN293" s="1489">
        <v>5.942001418079472E-2</v>
      </c>
      <c r="BO293" s="1489">
        <v>5.4975040022261279E-2</v>
      </c>
      <c r="BP293" s="1489">
        <v>5.0949970890092081E-2</v>
      </c>
      <c r="BQ293" s="1489">
        <v>4.7293162227855998E-2</v>
      </c>
      <c r="BR293" s="1489">
        <v>5.6107524906935949E-2</v>
      </c>
      <c r="BS293" s="1489">
        <v>5.1856174585362513E-2</v>
      </c>
      <c r="BT293" s="1489">
        <v>4.799425352299197E-2</v>
      </c>
      <c r="BU293" s="1489">
        <v>4.4497167294111295E-2</v>
      </c>
      <c r="BV293" s="1489">
        <v>4.131871811683735E-2</v>
      </c>
      <c r="BW293" s="1489">
        <v>4.8900380093864375E-2</v>
      </c>
      <c r="BX293" s="1489">
        <v>4.5212262581293204E-2</v>
      </c>
      <c r="BY293" s="1489">
        <v>4.1860860156211065E-2</v>
      </c>
      <c r="BZ293" s="1489">
        <v>3.8825584502043216E-2</v>
      </c>
      <c r="CA293" s="1489">
        <v>3.6066500402643566E-2</v>
      </c>
      <c r="CB293" s="1489">
        <v>4.2590434819458449E-2</v>
      </c>
      <c r="CC293" s="1489">
        <v>3.9393534575518842E-2</v>
      </c>
      <c r="CD293" s="1489">
        <v>3.648822621104178E-2</v>
      </c>
      <c r="CE293" s="1489">
        <v>3.3856679931088589E-2</v>
      </c>
      <c r="CF293" s="1489">
        <v>3.1463283026406545E-2</v>
      </c>
      <c r="CG293" s="1489">
        <v>3.7078502150134578E-2</v>
      </c>
      <c r="CH293" s="1489">
        <v>3.4308866685870451E-2</v>
      </c>
      <c r="CI293" s="1489">
        <v>3.1791671883653908E-2</v>
      </c>
      <c r="CJ293" s="1489">
        <v>2.951050474637109E-2</v>
      </c>
      <c r="CK293" s="1489">
        <v>2.7436096475277463E-2</v>
      </c>
      <c r="CL293" s="1489" t="s">
        <v>1790</v>
      </c>
      <c r="CM293" s="1489" t="s">
        <v>1790</v>
      </c>
      <c r="CN293" s="1489" t="s">
        <v>1790</v>
      </c>
      <c r="CO293" s="1489" t="s">
        <v>1790</v>
      </c>
      <c r="CP293" s="1490" t="s">
        <v>1790</v>
      </c>
      <c r="CQ293" s="1488" t="s">
        <v>1790</v>
      </c>
      <c r="CR293" s="1488" t="s">
        <v>1790</v>
      </c>
      <c r="CS293" s="1488" t="s">
        <v>1790</v>
      </c>
      <c r="CT293" s="1488" t="s">
        <v>1790</v>
      </c>
      <c r="CU293" s="1488" t="s">
        <v>1790</v>
      </c>
      <c r="CV293" s="1488" t="s">
        <v>1790</v>
      </c>
      <c r="CW293" s="1488" t="s">
        <v>1790</v>
      </c>
      <c r="CX293" s="1488" t="s">
        <v>1790</v>
      </c>
      <c r="CY293" s="1488" t="s">
        <v>1790</v>
      </c>
      <c r="CZ293" s="1488" t="s">
        <v>1790</v>
      </c>
      <c r="DA293" s="1488" t="s">
        <v>1790</v>
      </c>
      <c r="DB293" s="1488" t="s">
        <v>1790</v>
      </c>
      <c r="DC293" s="1488" t="s">
        <v>1790</v>
      </c>
      <c r="DD293" s="1488" t="s">
        <v>1790</v>
      </c>
      <c r="DE293" s="1488" t="s">
        <v>1790</v>
      </c>
      <c r="DF293" s="1488" t="s">
        <v>1790</v>
      </c>
      <c r="DG293" s="1488" t="s">
        <v>1790</v>
      </c>
      <c r="DH293" s="1488" t="s">
        <v>1790</v>
      </c>
      <c r="DI293" s="1488" t="s">
        <v>1790</v>
      </c>
      <c r="DJ293" s="1488" t="s">
        <v>1790</v>
      </c>
      <c r="DK293" s="1488" t="s">
        <v>1790</v>
      </c>
      <c r="DL293" s="1488" t="s">
        <v>1790</v>
      </c>
      <c r="DM293" s="1488" t="s">
        <v>1790</v>
      </c>
      <c r="DN293" s="1488" t="s">
        <v>1790</v>
      </c>
      <c r="DO293" s="1488" t="s">
        <v>1790</v>
      </c>
      <c r="DP293" s="1488" t="s">
        <v>1790</v>
      </c>
      <c r="DQ293" s="1488" t="s">
        <v>1790</v>
      </c>
      <c r="DR293" s="1488" t="s">
        <v>1790</v>
      </c>
      <c r="DS293" s="1488" t="s">
        <v>1790</v>
      </c>
      <c r="DT293" s="1233" t="s">
        <v>1790</v>
      </c>
      <c r="DU293" s="1233" t="s">
        <v>1790</v>
      </c>
      <c r="DV293" s="1233" t="s">
        <v>1790</v>
      </c>
      <c r="DW293" s="1233" t="s">
        <v>1790</v>
      </c>
      <c r="DX293" s="1233" t="s">
        <v>1790</v>
      </c>
      <c r="DY293" s="1233" t="s">
        <v>1790</v>
      </c>
    </row>
    <row r="294" spans="2:129" ht="14.4" thickBot="1" x14ac:dyDescent="0.3">
      <c r="B294" s="1740"/>
      <c r="C294" s="1485" t="s">
        <v>1598</v>
      </c>
      <c r="D294" s="1425" t="s">
        <v>1693</v>
      </c>
      <c r="E294" s="1267" t="s">
        <v>815</v>
      </c>
      <c r="F294" s="1424" t="s">
        <v>1790</v>
      </c>
      <c r="G294" s="1424" t="s">
        <v>1790</v>
      </c>
      <c r="H294" s="1425" t="s">
        <v>84</v>
      </c>
      <c r="I294" s="1724">
        <f>IF(SUM(I293:CU293)&lt;&gt;0,SUM(I293:CU293),"")</f>
        <v>5.7707864631299941</v>
      </c>
      <c r="J294" s="1725"/>
      <c r="K294" s="1725"/>
      <c r="L294" s="1725"/>
      <c r="M294" s="1726"/>
      <c r="N294" s="1489" t="s">
        <v>1790</v>
      </c>
      <c r="O294" s="1489" t="s">
        <v>1790</v>
      </c>
      <c r="P294" s="1489" t="s">
        <v>1790</v>
      </c>
      <c r="Q294" s="1489" t="s">
        <v>1790</v>
      </c>
      <c r="R294" s="1489" t="s">
        <v>1790</v>
      </c>
      <c r="S294" s="1489" t="s">
        <v>1790</v>
      </c>
      <c r="T294" s="1489" t="s">
        <v>1790</v>
      </c>
      <c r="U294" s="1489" t="s">
        <v>1790</v>
      </c>
      <c r="V294" s="1489" t="s">
        <v>1790</v>
      </c>
      <c r="W294" s="1489" t="s">
        <v>1790</v>
      </c>
      <c r="X294" s="1489" t="s">
        <v>1790</v>
      </c>
      <c r="Y294" s="1489" t="s">
        <v>1790</v>
      </c>
      <c r="Z294" s="1489" t="s">
        <v>1790</v>
      </c>
      <c r="AA294" s="1489" t="s">
        <v>1790</v>
      </c>
      <c r="AB294" s="1489" t="s">
        <v>1790</v>
      </c>
      <c r="AC294" s="1489" t="s">
        <v>1790</v>
      </c>
      <c r="AD294" s="1489" t="s">
        <v>1790</v>
      </c>
      <c r="AE294" s="1489" t="s">
        <v>1790</v>
      </c>
      <c r="AF294" s="1489" t="s">
        <v>1790</v>
      </c>
      <c r="AG294" s="1489" t="s">
        <v>1790</v>
      </c>
      <c r="AH294" s="1489" t="s">
        <v>1790</v>
      </c>
      <c r="AI294" s="1489" t="s">
        <v>1790</v>
      </c>
      <c r="AJ294" s="1489" t="s">
        <v>1790</v>
      </c>
      <c r="AK294" s="1489" t="s">
        <v>1790</v>
      </c>
      <c r="AL294" s="1489" t="s">
        <v>1790</v>
      </c>
      <c r="AM294" s="1489" t="s">
        <v>1790</v>
      </c>
      <c r="AN294" s="1489" t="s">
        <v>1790</v>
      </c>
      <c r="AO294" s="1489" t="s">
        <v>1790</v>
      </c>
      <c r="AP294" s="1489" t="s">
        <v>1790</v>
      </c>
      <c r="AQ294" s="1489" t="s">
        <v>1790</v>
      </c>
      <c r="AR294" s="1489" t="s">
        <v>1790</v>
      </c>
      <c r="AS294" s="1489" t="s">
        <v>1790</v>
      </c>
      <c r="AT294" s="1489" t="s">
        <v>1790</v>
      </c>
      <c r="AU294" s="1489" t="s">
        <v>1790</v>
      </c>
      <c r="AV294" s="1489" t="s">
        <v>1790</v>
      </c>
      <c r="AW294" s="1489" t="s">
        <v>1790</v>
      </c>
      <c r="AX294" s="1489" t="s">
        <v>1790</v>
      </c>
      <c r="AY294" s="1489" t="s">
        <v>1790</v>
      </c>
      <c r="AZ294" s="1489" t="s">
        <v>1790</v>
      </c>
      <c r="BA294" s="1489" t="s">
        <v>1790</v>
      </c>
      <c r="BB294" s="1489" t="s">
        <v>1790</v>
      </c>
      <c r="BC294" s="1489" t="s">
        <v>1790</v>
      </c>
      <c r="BD294" s="1489" t="s">
        <v>1790</v>
      </c>
      <c r="BE294" s="1489" t="s">
        <v>1790</v>
      </c>
      <c r="BF294" s="1489" t="s">
        <v>1790</v>
      </c>
      <c r="BG294" s="1489" t="s">
        <v>1790</v>
      </c>
      <c r="BH294" s="1489" t="s">
        <v>1790</v>
      </c>
      <c r="BI294" s="1489" t="s">
        <v>1790</v>
      </c>
      <c r="BJ294" s="1489" t="s">
        <v>1790</v>
      </c>
      <c r="BK294" s="1489" t="s">
        <v>1790</v>
      </c>
      <c r="BL294" s="1489" t="s">
        <v>1790</v>
      </c>
      <c r="BM294" s="1489" t="s">
        <v>1790</v>
      </c>
      <c r="BN294" s="1489" t="s">
        <v>1790</v>
      </c>
      <c r="BO294" s="1489" t="s">
        <v>1790</v>
      </c>
      <c r="BP294" s="1489" t="s">
        <v>1790</v>
      </c>
      <c r="BQ294" s="1489" t="s">
        <v>1790</v>
      </c>
      <c r="BR294" s="1489" t="s">
        <v>1790</v>
      </c>
      <c r="BS294" s="1489" t="s">
        <v>1790</v>
      </c>
      <c r="BT294" s="1489" t="s">
        <v>1790</v>
      </c>
      <c r="BU294" s="1489" t="s">
        <v>1790</v>
      </c>
      <c r="BV294" s="1489" t="s">
        <v>1790</v>
      </c>
      <c r="BW294" s="1489" t="s">
        <v>1790</v>
      </c>
      <c r="BX294" s="1489" t="s">
        <v>1790</v>
      </c>
      <c r="BY294" s="1489" t="s">
        <v>1790</v>
      </c>
      <c r="BZ294" s="1489" t="s">
        <v>1790</v>
      </c>
      <c r="CA294" s="1489" t="s">
        <v>1790</v>
      </c>
      <c r="CB294" s="1489" t="s">
        <v>1790</v>
      </c>
      <c r="CC294" s="1489" t="s">
        <v>1790</v>
      </c>
      <c r="CD294" s="1489" t="s">
        <v>1790</v>
      </c>
      <c r="CE294" s="1489" t="s">
        <v>1790</v>
      </c>
      <c r="CF294" s="1489" t="s">
        <v>1790</v>
      </c>
      <c r="CG294" s="1489" t="s">
        <v>1790</v>
      </c>
      <c r="CH294" s="1489" t="s">
        <v>1790</v>
      </c>
      <c r="CI294" s="1489" t="s">
        <v>1790</v>
      </c>
      <c r="CJ294" s="1489" t="s">
        <v>1790</v>
      </c>
      <c r="CK294" s="1489" t="s">
        <v>1790</v>
      </c>
      <c r="CL294" s="1489" t="s">
        <v>1790</v>
      </c>
      <c r="CM294" s="1489" t="s">
        <v>1790</v>
      </c>
      <c r="CN294" s="1489" t="s">
        <v>1790</v>
      </c>
      <c r="CO294" s="1489" t="s">
        <v>1790</v>
      </c>
      <c r="CP294" s="1490" t="s">
        <v>1790</v>
      </c>
      <c r="CQ294" s="1488" t="s">
        <v>1790</v>
      </c>
      <c r="CR294" s="1488" t="s">
        <v>1790</v>
      </c>
      <c r="CS294" s="1488" t="s">
        <v>1790</v>
      </c>
      <c r="CT294" s="1488" t="s">
        <v>1790</v>
      </c>
      <c r="CU294" s="1488" t="s">
        <v>1790</v>
      </c>
      <c r="CV294" s="1488" t="s">
        <v>1790</v>
      </c>
      <c r="CW294" s="1488" t="s">
        <v>1790</v>
      </c>
      <c r="CX294" s="1488" t="s">
        <v>1790</v>
      </c>
      <c r="CY294" s="1488" t="s">
        <v>1790</v>
      </c>
      <c r="CZ294" s="1488" t="s">
        <v>1790</v>
      </c>
      <c r="DA294" s="1488" t="s">
        <v>1790</v>
      </c>
      <c r="DB294" s="1488" t="s">
        <v>1790</v>
      </c>
      <c r="DC294" s="1488" t="s">
        <v>1790</v>
      </c>
      <c r="DD294" s="1488" t="s">
        <v>1790</v>
      </c>
      <c r="DE294" s="1488" t="s">
        <v>1790</v>
      </c>
      <c r="DF294" s="1488" t="s">
        <v>1790</v>
      </c>
      <c r="DG294" s="1488" t="s">
        <v>1790</v>
      </c>
      <c r="DH294" s="1488" t="s">
        <v>1790</v>
      </c>
      <c r="DI294" s="1488" t="s">
        <v>1790</v>
      </c>
      <c r="DJ294" s="1488" t="s">
        <v>1790</v>
      </c>
      <c r="DK294" s="1488" t="s">
        <v>1790</v>
      </c>
      <c r="DL294" s="1488" t="s">
        <v>1790</v>
      </c>
      <c r="DM294" s="1488" t="s">
        <v>1790</v>
      </c>
      <c r="DN294" s="1488" t="s">
        <v>1790</v>
      </c>
      <c r="DO294" s="1488" t="s">
        <v>1790</v>
      </c>
      <c r="DP294" s="1488" t="s">
        <v>1790</v>
      </c>
      <c r="DQ294" s="1488" t="s">
        <v>1790</v>
      </c>
      <c r="DR294" s="1488" t="s">
        <v>1790</v>
      </c>
      <c r="DS294" s="1488" t="s">
        <v>1790</v>
      </c>
      <c r="DT294" s="1233" t="s">
        <v>1790</v>
      </c>
      <c r="DU294" s="1233" t="s">
        <v>1790</v>
      </c>
      <c r="DV294" s="1233" t="s">
        <v>1790</v>
      </c>
      <c r="DW294" s="1233" t="s">
        <v>1790</v>
      </c>
      <c r="DX294" s="1233" t="s">
        <v>1790</v>
      </c>
      <c r="DY294" s="1233" t="s">
        <v>1790</v>
      </c>
    </row>
    <row r="295" spans="2:129" x14ac:dyDescent="0.25">
      <c r="B295" s="1740"/>
      <c r="C295" s="1485" t="s">
        <v>2067</v>
      </c>
      <c r="D295" s="1425" t="s">
        <v>2068</v>
      </c>
      <c r="E295" s="1267" t="s">
        <v>810</v>
      </c>
      <c r="F295" s="1424" t="s">
        <v>1790</v>
      </c>
      <c r="G295" s="1424" t="s">
        <v>1790</v>
      </c>
      <c r="H295" s="1425" t="s">
        <v>84</v>
      </c>
      <c r="I295" s="1460" t="s">
        <v>1790</v>
      </c>
      <c r="J295" s="1461" t="s">
        <v>1790</v>
      </c>
      <c r="K295" s="1461" t="s">
        <v>1790</v>
      </c>
      <c r="L295" s="1461" t="s">
        <v>1790</v>
      </c>
      <c r="M295" s="1461" t="s">
        <v>1790</v>
      </c>
      <c r="N295" s="1489" t="s">
        <v>1790</v>
      </c>
      <c r="O295" s="1489" t="s">
        <v>1790</v>
      </c>
      <c r="P295" s="1489" t="s">
        <v>1790</v>
      </c>
      <c r="Q295" s="1489" t="s">
        <v>1790</v>
      </c>
      <c r="R295" s="1489" t="s">
        <v>1790</v>
      </c>
      <c r="S295" s="1489" t="s">
        <v>1790</v>
      </c>
      <c r="T295" s="1489" t="s">
        <v>1790</v>
      </c>
      <c r="U295" s="1489" t="s">
        <v>1790</v>
      </c>
      <c r="V295" s="1489" t="s">
        <v>1790</v>
      </c>
      <c r="W295" s="1489" t="s">
        <v>1790</v>
      </c>
      <c r="X295" s="1489" t="s">
        <v>1790</v>
      </c>
      <c r="Y295" s="1489" t="s">
        <v>1790</v>
      </c>
      <c r="Z295" s="1489" t="s">
        <v>1790</v>
      </c>
      <c r="AA295" s="1489" t="s">
        <v>1790</v>
      </c>
      <c r="AB295" s="1489" t="s">
        <v>1790</v>
      </c>
      <c r="AC295" s="1489" t="s">
        <v>1790</v>
      </c>
      <c r="AD295" s="1489" t="s">
        <v>1790</v>
      </c>
      <c r="AE295" s="1489" t="s">
        <v>1790</v>
      </c>
      <c r="AF295" s="1489" t="s">
        <v>1790</v>
      </c>
      <c r="AG295" s="1489" t="s">
        <v>1790</v>
      </c>
      <c r="AH295" s="1489" t="s">
        <v>1790</v>
      </c>
      <c r="AI295" s="1489" t="s">
        <v>1790</v>
      </c>
      <c r="AJ295" s="1489" t="s">
        <v>1790</v>
      </c>
      <c r="AK295" s="1489" t="s">
        <v>1790</v>
      </c>
      <c r="AL295" s="1489" t="s">
        <v>1790</v>
      </c>
      <c r="AM295" s="1489" t="s">
        <v>1790</v>
      </c>
      <c r="AN295" s="1489" t="s">
        <v>1790</v>
      </c>
      <c r="AO295" s="1489" t="s">
        <v>1790</v>
      </c>
      <c r="AP295" s="1489" t="s">
        <v>1790</v>
      </c>
      <c r="AQ295" s="1489" t="s">
        <v>1790</v>
      </c>
      <c r="AR295" s="1489" t="s">
        <v>1790</v>
      </c>
      <c r="AS295" s="1489" t="s">
        <v>1790</v>
      </c>
      <c r="AT295" s="1489" t="s">
        <v>1790</v>
      </c>
      <c r="AU295" s="1489" t="s">
        <v>1790</v>
      </c>
      <c r="AV295" s="1489" t="s">
        <v>1790</v>
      </c>
      <c r="AW295" s="1489" t="s">
        <v>1790</v>
      </c>
      <c r="AX295" s="1489" t="s">
        <v>1790</v>
      </c>
      <c r="AY295" s="1489" t="s">
        <v>1790</v>
      </c>
      <c r="AZ295" s="1489" t="s">
        <v>1790</v>
      </c>
      <c r="BA295" s="1489" t="s">
        <v>1790</v>
      </c>
      <c r="BB295" s="1489" t="s">
        <v>1790</v>
      </c>
      <c r="BC295" s="1489" t="s">
        <v>1790</v>
      </c>
      <c r="BD295" s="1489" t="s">
        <v>1790</v>
      </c>
      <c r="BE295" s="1489" t="s">
        <v>1790</v>
      </c>
      <c r="BF295" s="1489" t="s">
        <v>1790</v>
      </c>
      <c r="BG295" s="1489" t="s">
        <v>1790</v>
      </c>
      <c r="BH295" s="1489" t="s">
        <v>1790</v>
      </c>
      <c r="BI295" s="1489" t="s">
        <v>1790</v>
      </c>
      <c r="BJ295" s="1489" t="s">
        <v>1790</v>
      </c>
      <c r="BK295" s="1489" t="s">
        <v>1790</v>
      </c>
      <c r="BL295" s="1489" t="s">
        <v>1790</v>
      </c>
      <c r="BM295" s="1489" t="s">
        <v>1790</v>
      </c>
      <c r="BN295" s="1489" t="s">
        <v>1790</v>
      </c>
      <c r="BO295" s="1489" t="s">
        <v>1790</v>
      </c>
      <c r="BP295" s="1489" t="s">
        <v>1790</v>
      </c>
      <c r="BQ295" s="1489" t="s">
        <v>1790</v>
      </c>
      <c r="BR295" s="1489" t="s">
        <v>1790</v>
      </c>
      <c r="BS295" s="1489" t="s">
        <v>1790</v>
      </c>
      <c r="BT295" s="1489" t="s">
        <v>1790</v>
      </c>
      <c r="BU295" s="1489" t="s">
        <v>1790</v>
      </c>
      <c r="BV295" s="1489" t="s">
        <v>1790</v>
      </c>
      <c r="BW295" s="1489" t="s">
        <v>1790</v>
      </c>
      <c r="BX295" s="1489" t="s">
        <v>1790</v>
      </c>
      <c r="BY295" s="1489" t="s">
        <v>1790</v>
      </c>
      <c r="BZ295" s="1489" t="s">
        <v>1790</v>
      </c>
      <c r="CA295" s="1489" t="s">
        <v>1790</v>
      </c>
      <c r="CB295" s="1489" t="s">
        <v>1790</v>
      </c>
      <c r="CC295" s="1489" t="s">
        <v>1790</v>
      </c>
      <c r="CD295" s="1489" t="s">
        <v>1790</v>
      </c>
      <c r="CE295" s="1489" t="s">
        <v>1790</v>
      </c>
      <c r="CF295" s="1489" t="s">
        <v>1790</v>
      </c>
      <c r="CG295" s="1489" t="s">
        <v>1790</v>
      </c>
      <c r="CH295" s="1489" t="s">
        <v>1790</v>
      </c>
      <c r="CI295" s="1489" t="s">
        <v>1790</v>
      </c>
      <c r="CJ295" s="1489" t="s">
        <v>1790</v>
      </c>
      <c r="CK295" s="1489" t="s">
        <v>1790</v>
      </c>
      <c r="CL295" s="1489" t="s">
        <v>1790</v>
      </c>
      <c r="CM295" s="1489" t="s">
        <v>1790</v>
      </c>
      <c r="CN295" s="1489" t="s">
        <v>1790</v>
      </c>
      <c r="CO295" s="1489" t="s">
        <v>1790</v>
      </c>
      <c r="CP295" s="1490" t="s">
        <v>1790</v>
      </c>
      <c r="CQ295" s="1488" t="s">
        <v>1790</v>
      </c>
      <c r="CR295" s="1488" t="s">
        <v>1790</v>
      </c>
      <c r="CS295" s="1488" t="s">
        <v>1790</v>
      </c>
      <c r="CT295" s="1488" t="s">
        <v>1790</v>
      </c>
      <c r="CU295" s="1488" t="s">
        <v>1790</v>
      </c>
      <c r="CV295" s="1488" t="s">
        <v>1790</v>
      </c>
      <c r="CW295" s="1488" t="s">
        <v>1790</v>
      </c>
      <c r="CX295" s="1488" t="s">
        <v>1790</v>
      </c>
      <c r="CY295" s="1488" t="s">
        <v>1790</v>
      </c>
      <c r="CZ295" s="1488" t="s">
        <v>1790</v>
      </c>
      <c r="DA295" s="1488" t="s">
        <v>1790</v>
      </c>
      <c r="DB295" s="1488" t="s">
        <v>1790</v>
      </c>
      <c r="DC295" s="1488" t="s">
        <v>1790</v>
      </c>
      <c r="DD295" s="1488" t="s">
        <v>1790</v>
      </c>
      <c r="DE295" s="1488" t="s">
        <v>1790</v>
      </c>
      <c r="DF295" s="1488" t="s">
        <v>1790</v>
      </c>
      <c r="DG295" s="1488" t="s">
        <v>1790</v>
      </c>
      <c r="DH295" s="1488" t="s">
        <v>1790</v>
      </c>
      <c r="DI295" s="1488" t="s">
        <v>1790</v>
      </c>
      <c r="DJ295" s="1488" t="s">
        <v>1790</v>
      </c>
      <c r="DK295" s="1488" t="s">
        <v>1790</v>
      </c>
      <c r="DL295" s="1488" t="s">
        <v>1790</v>
      </c>
      <c r="DM295" s="1488" t="s">
        <v>1790</v>
      </c>
      <c r="DN295" s="1488" t="s">
        <v>1790</v>
      </c>
      <c r="DO295" s="1488" t="s">
        <v>1790</v>
      </c>
      <c r="DP295" s="1488" t="s">
        <v>1790</v>
      </c>
      <c r="DQ295" s="1488" t="s">
        <v>1790</v>
      </c>
      <c r="DR295" s="1488" t="s">
        <v>1790</v>
      </c>
      <c r="DS295" s="1488" t="s">
        <v>1790</v>
      </c>
      <c r="DT295" s="1233" t="s">
        <v>1790</v>
      </c>
      <c r="DU295" s="1233" t="s">
        <v>1790</v>
      </c>
      <c r="DV295" s="1233" t="s">
        <v>1790</v>
      </c>
      <c r="DW295" s="1233" t="s">
        <v>1790</v>
      </c>
      <c r="DX295" s="1233" t="s">
        <v>1790</v>
      </c>
      <c r="DY295" s="1233" t="s">
        <v>1790</v>
      </c>
    </row>
    <row r="296" spans="2:129" x14ac:dyDescent="0.25">
      <c r="B296" s="1740"/>
      <c r="C296" s="1485" t="s">
        <v>2067</v>
      </c>
      <c r="D296" s="1425" t="s">
        <v>2068</v>
      </c>
      <c r="E296" s="1267" t="s">
        <v>807</v>
      </c>
      <c r="F296" s="1424" t="s">
        <v>1790</v>
      </c>
      <c r="G296" s="1424" t="s">
        <v>1790</v>
      </c>
      <c r="H296" s="1425" t="s">
        <v>84</v>
      </c>
      <c r="I296" s="1460" t="s">
        <v>1790</v>
      </c>
      <c r="J296" s="1461" t="s">
        <v>1790</v>
      </c>
      <c r="K296" s="1461" t="s">
        <v>1790</v>
      </c>
      <c r="L296" s="1461" t="s">
        <v>1790</v>
      </c>
      <c r="M296" s="1461" t="s">
        <v>1790</v>
      </c>
      <c r="N296" s="1489" t="s">
        <v>1790</v>
      </c>
      <c r="O296" s="1489">
        <v>4.0231995390820049E-2</v>
      </c>
      <c r="P296" s="1489">
        <v>4.0231995390820049E-2</v>
      </c>
      <c r="Q296" s="1489">
        <v>4.0231995390820049E-2</v>
      </c>
      <c r="R296" s="1489">
        <v>4.0231995390820049E-2</v>
      </c>
      <c r="S296" s="1489">
        <v>4.0231995390820049E-2</v>
      </c>
      <c r="T296" s="1489">
        <v>4.0231995390820049E-2</v>
      </c>
      <c r="U296" s="1489">
        <v>4.0231995390820049E-2</v>
      </c>
      <c r="V296" s="1489">
        <v>4.0231995390820049E-2</v>
      </c>
      <c r="W296" s="1489">
        <v>4.0231995390820049E-2</v>
      </c>
      <c r="X296" s="1489">
        <v>4.0231995390820049E-2</v>
      </c>
      <c r="Y296" s="1489">
        <v>4.0231995390820049E-2</v>
      </c>
      <c r="Z296" s="1489">
        <v>4.0231995390820049E-2</v>
      </c>
      <c r="AA296" s="1489">
        <v>4.0231995390820049E-2</v>
      </c>
      <c r="AB296" s="1489">
        <v>4.0231995390820049E-2</v>
      </c>
      <c r="AC296" s="1489">
        <v>4.0231995390820049E-2</v>
      </c>
      <c r="AD296" s="1489">
        <v>4.0231995390820049E-2</v>
      </c>
      <c r="AE296" s="1489">
        <v>4.0231995390820049E-2</v>
      </c>
      <c r="AF296" s="1489">
        <v>4.0231995390820049E-2</v>
      </c>
      <c r="AG296" s="1489">
        <v>4.0231995390820049E-2</v>
      </c>
      <c r="AH296" s="1489">
        <v>4.0231995390820049E-2</v>
      </c>
      <c r="AI296" s="1489">
        <v>4.0231995390820049E-2</v>
      </c>
      <c r="AJ296" s="1489">
        <v>4.0231995390820049E-2</v>
      </c>
      <c r="AK296" s="1489">
        <v>4.0231995390820049E-2</v>
      </c>
      <c r="AL296" s="1489">
        <v>4.0231995390820049E-2</v>
      </c>
      <c r="AM296" s="1489">
        <v>4.0231995390820049E-2</v>
      </c>
      <c r="AN296" s="1489">
        <v>4.0231995390820049E-2</v>
      </c>
      <c r="AO296" s="1489">
        <v>4.0231995390820049E-2</v>
      </c>
      <c r="AP296" s="1489">
        <v>4.0231995390820049E-2</v>
      </c>
      <c r="AQ296" s="1489">
        <v>4.0231995390820049E-2</v>
      </c>
      <c r="AR296" s="1489">
        <v>4.0231995390820049E-2</v>
      </c>
      <c r="AS296" s="1489">
        <v>4.0231995390820049E-2</v>
      </c>
      <c r="AT296" s="1489">
        <v>4.0231995390820049E-2</v>
      </c>
      <c r="AU296" s="1489">
        <v>4.0231995390820049E-2</v>
      </c>
      <c r="AV296" s="1489">
        <v>4.0231995390820049E-2</v>
      </c>
      <c r="AW296" s="1489">
        <v>4.0231995390820049E-2</v>
      </c>
      <c r="AX296" s="1489">
        <v>4.0231995390820049E-2</v>
      </c>
      <c r="AY296" s="1489">
        <v>4.0231995390820049E-2</v>
      </c>
      <c r="AZ296" s="1489">
        <v>4.0231995390820049E-2</v>
      </c>
      <c r="BA296" s="1489">
        <v>4.0231995390820049E-2</v>
      </c>
      <c r="BB296" s="1489">
        <v>4.0231995390820049E-2</v>
      </c>
      <c r="BC296" s="1489">
        <v>4.0231995390820049E-2</v>
      </c>
      <c r="BD296" s="1489">
        <v>4.0231995390820049E-2</v>
      </c>
      <c r="BE296" s="1489">
        <v>4.0231995390820049E-2</v>
      </c>
      <c r="BF296" s="1489">
        <v>4.0231995390820049E-2</v>
      </c>
      <c r="BG296" s="1489">
        <v>4.0231995390820049E-2</v>
      </c>
      <c r="BH296" s="1489">
        <v>4.0231995390820049E-2</v>
      </c>
      <c r="BI296" s="1489">
        <v>4.0231995390820049E-2</v>
      </c>
      <c r="BJ296" s="1489">
        <v>4.0231995390820049E-2</v>
      </c>
      <c r="BK296" s="1489">
        <v>4.0231995390820049E-2</v>
      </c>
      <c r="BL296" s="1489">
        <v>4.0231995390820049E-2</v>
      </c>
      <c r="BM296" s="1489" t="s">
        <v>1790</v>
      </c>
      <c r="BN296" s="1489" t="s">
        <v>1790</v>
      </c>
      <c r="BO296" s="1489" t="s">
        <v>1790</v>
      </c>
      <c r="BP296" s="1489" t="s">
        <v>1790</v>
      </c>
      <c r="BQ296" s="1489" t="s">
        <v>1790</v>
      </c>
      <c r="BR296" s="1489" t="s">
        <v>1790</v>
      </c>
      <c r="BS296" s="1489" t="s">
        <v>1790</v>
      </c>
      <c r="BT296" s="1489" t="s">
        <v>1790</v>
      </c>
      <c r="BU296" s="1489" t="s">
        <v>1790</v>
      </c>
      <c r="BV296" s="1489" t="s">
        <v>1790</v>
      </c>
      <c r="BW296" s="1489" t="s">
        <v>1790</v>
      </c>
      <c r="BX296" s="1489" t="s">
        <v>1790</v>
      </c>
      <c r="BY296" s="1489" t="s">
        <v>1790</v>
      </c>
      <c r="BZ296" s="1489" t="s">
        <v>1790</v>
      </c>
      <c r="CA296" s="1489" t="s">
        <v>1790</v>
      </c>
      <c r="CB296" s="1489" t="s">
        <v>1790</v>
      </c>
      <c r="CC296" s="1489" t="s">
        <v>1790</v>
      </c>
      <c r="CD296" s="1489" t="s">
        <v>1790</v>
      </c>
      <c r="CE296" s="1489" t="s">
        <v>1790</v>
      </c>
      <c r="CF296" s="1489" t="s">
        <v>1790</v>
      </c>
      <c r="CG296" s="1489" t="s">
        <v>1790</v>
      </c>
      <c r="CH296" s="1489" t="s">
        <v>1790</v>
      </c>
      <c r="CI296" s="1489" t="s">
        <v>1790</v>
      </c>
      <c r="CJ296" s="1489" t="s">
        <v>1790</v>
      </c>
      <c r="CK296" s="1489" t="s">
        <v>1790</v>
      </c>
      <c r="CL296" s="1489" t="s">
        <v>1790</v>
      </c>
      <c r="CM296" s="1489" t="s">
        <v>1790</v>
      </c>
      <c r="CN296" s="1489" t="s">
        <v>1790</v>
      </c>
      <c r="CO296" s="1489" t="s">
        <v>1790</v>
      </c>
      <c r="CP296" s="1490" t="s">
        <v>1790</v>
      </c>
      <c r="CQ296" s="1488" t="s">
        <v>1790</v>
      </c>
      <c r="CR296" s="1488" t="s">
        <v>1790</v>
      </c>
      <c r="CS296" s="1488" t="s">
        <v>1790</v>
      </c>
      <c r="CT296" s="1488" t="s">
        <v>1790</v>
      </c>
      <c r="CU296" s="1488" t="s">
        <v>1790</v>
      </c>
      <c r="CV296" s="1488" t="s">
        <v>1790</v>
      </c>
      <c r="CW296" s="1488" t="s">
        <v>1790</v>
      </c>
      <c r="CX296" s="1488" t="s">
        <v>1790</v>
      </c>
      <c r="CY296" s="1488" t="s">
        <v>1790</v>
      </c>
      <c r="CZ296" s="1488" t="s">
        <v>1790</v>
      </c>
      <c r="DA296" s="1488" t="s">
        <v>1790</v>
      </c>
      <c r="DB296" s="1488" t="s">
        <v>1790</v>
      </c>
      <c r="DC296" s="1488" t="s">
        <v>1790</v>
      </c>
      <c r="DD296" s="1488" t="s">
        <v>1790</v>
      </c>
      <c r="DE296" s="1488" t="s">
        <v>1790</v>
      </c>
      <c r="DF296" s="1488" t="s">
        <v>1790</v>
      </c>
      <c r="DG296" s="1488" t="s">
        <v>1790</v>
      </c>
      <c r="DH296" s="1488" t="s">
        <v>1790</v>
      </c>
      <c r="DI296" s="1488" t="s">
        <v>1790</v>
      </c>
      <c r="DJ296" s="1488" t="s">
        <v>1790</v>
      </c>
      <c r="DK296" s="1488" t="s">
        <v>1790</v>
      </c>
      <c r="DL296" s="1488" t="s">
        <v>1790</v>
      </c>
      <c r="DM296" s="1488" t="s">
        <v>1790</v>
      </c>
      <c r="DN296" s="1488" t="s">
        <v>1790</v>
      </c>
      <c r="DO296" s="1488" t="s">
        <v>1790</v>
      </c>
      <c r="DP296" s="1488" t="s">
        <v>1790</v>
      </c>
      <c r="DQ296" s="1488" t="s">
        <v>1790</v>
      </c>
      <c r="DR296" s="1488" t="s">
        <v>1790</v>
      </c>
      <c r="DS296" s="1488" t="s">
        <v>1790</v>
      </c>
      <c r="DT296" s="1233" t="s">
        <v>1790</v>
      </c>
      <c r="DU296" s="1233" t="s">
        <v>1790</v>
      </c>
      <c r="DV296" s="1233" t="s">
        <v>1790</v>
      </c>
      <c r="DW296" s="1233" t="s">
        <v>1790</v>
      </c>
      <c r="DX296" s="1233" t="s">
        <v>1790</v>
      </c>
      <c r="DY296" s="1233" t="s">
        <v>1790</v>
      </c>
    </row>
    <row r="297" spans="2:129" x14ac:dyDescent="0.25">
      <c r="B297" s="1740"/>
      <c r="C297" s="1485" t="s">
        <v>2067</v>
      </c>
      <c r="D297" s="1425" t="s">
        <v>2068</v>
      </c>
      <c r="E297" s="1267" t="s">
        <v>808</v>
      </c>
      <c r="F297" s="1424" t="s">
        <v>1790</v>
      </c>
      <c r="G297" s="1424" t="s">
        <v>1790</v>
      </c>
      <c r="H297" s="1425" t="s">
        <v>84</v>
      </c>
      <c r="I297" s="1460" t="s">
        <v>1790</v>
      </c>
      <c r="J297" s="1461" t="s">
        <v>1790</v>
      </c>
      <c r="K297" s="1461" t="s">
        <v>1790</v>
      </c>
      <c r="L297" s="1461" t="s">
        <v>1790</v>
      </c>
      <c r="M297" s="1461" t="s">
        <v>1790</v>
      </c>
      <c r="N297" s="1489" t="s">
        <v>1790</v>
      </c>
      <c r="O297" s="1489" t="s">
        <v>1790</v>
      </c>
      <c r="P297" s="1489" t="s">
        <v>1790</v>
      </c>
      <c r="Q297" s="1489" t="s">
        <v>1790</v>
      </c>
      <c r="R297" s="1489" t="s">
        <v>1790</v>
      </c>
      <c r="S297" s="1489" t="s">
        <v>1790</v>
      </c>
      <c r="T297" s="1489" t="s">
        <v>1790</v>
      </c>
      <c r="U297" s="1489" t="s">
        <v>1790</v>
      </c>
      <c r="V297" s="1489" t="s">
        <v>1790</v>
      </c>
      <c r="W297" s="1489" t="s">
        <v>1790</v>
      </c>
      <c r="X297" s="1489" t="s">
        <v>1790</v>
      </c>
      <c r="Y297" s="1489" t="s">
        <v>1790</v>
      </c>
      <c r="Z297" s="1489" t="s">
        <v>1790</v>
      </c>
      <c r="AA297" s="1489" t="s">
        <v>1790</v>
      </c>
      <c r="AB297" s="1489" t="s">
        <v>1790</v>
      </c>
      <c r="AC297" s="1489" t="s">
        <v>1790</v>
      </c>
      <c r="AD297" s="1489" t="s">
        <v>1790</v>
      </c>
      <c r="AE297" s="1489" t="s">
        <v>1790</v>
      </c>
      <c r="AF297" s="1489" t="s">
        <v>1790</v>
      </c>
      <c r="AG297" s="1489" t="s">
        <v>1790</v>
      </c>
      <c r="AH297" s="1489" t="s">
        <v>1790</v>
      </c>
      <c r="AI297" s="1489" t="s">
        <v>1790</v>
      </c>
      <c r="AJ297" s="1489" t="s">
        <v>1790</v>
      </c>
      <c r="AK297" s="1489" t="s">
        <v>1790</v>
      </c>
      <c r="AL297" s="1489" t="s">
        <v>1790</v>
      </c>
      <c r="AM297" s="1489" t="s">
        <v>1790</v>
      </c>
      <c r="AN297" s="1489" t="s">
        <v>1790</v>
      </c>
      <c r="AO297" s="1489" t="s">
        <v>1790</v>
      </c>
      <c r="AP297" s="1489" t="s">
        <v>1790</v>
      </c>
      <c r="AQ297" s="1489" t="s">
        <v>1790</v>
      </c>
      <c r="AR297" s="1489" t="s">
        <v>1790</v>
      </c>
      <c r="AS297" s="1489" t="s">
        <v>1790</v>
      </c>
      <c r="AT297" s="1489" t="s">
        <v>1790</v>
      </c>
      <c r="AU297" s="1489" t="s">
        <v>1790</v>
      </c>
      <c r="AV297" s="1489" t="s">
        <v>1790</v>
      </c>
      <c r="AW297" s="1489" t="s">
        <v>1790</v>
      </c>
      <c r="AX297" s="1489" t="s">
        <v>1790</v>
      </c>
      <c r="AY297" s="1489" t="s">
        <v>1790</v>
      </c>
      <c r="AZ297" s="1489" t="s">
        <v>1790</v>
      </c>
      <c r="BA297" s="1489" t="s">
        <v>1790</v>
      </c>
      <c r="BB297" s="1489" t="s">
        <v>1790</v>
      </c>
      <c r="BC297" s="1489" t="s">
        <v>1790</v>
      </c>
      <c r="BD297" s="1489" t="s">
        <v>1790</v>
      </c>
      <c r="BE297" s="1489" t="s">
        <v>1790</v>
      </c>
      <c r="BF297" s="1489" t="s">
        <v>1790</v>
      </c>
      <c r="BG297" s="1489" t="s">
        <v>1790</v>
      </c>
      <c r="BH297" s="1489" t="s">
        <v>1790</v>
      </c>
      <c r="BI297" s="1489" t="s">
        <v>1790</v>
      </c>
      <c r="BJ297" s="1489" t="s">
        <v>1790</v>
      </c>
      <c r="BK297" s="1489" t="s">
        <v>1790</v>
      </c>
      <c r="BL297" s="1489" t="s">
        <v>1790</v>
      </c>
      <c r="BM297" s="1489" t="s">
        <v>1790</v>
      </c>
      <c r="BN297" s="1489" t="s">
        <v>1790</v>
      </c>
      <c r="BO297" s="1489" t="s">
        <v>1790</v>
      </c>
      <c r="BP297" s="1489" t="s">
        <v>1790</v>
      </c>
      <c r="BQ297" s="1489" t="s">
        <v>1790</v>
      </c>
      <c r="BR297" s="1489" t="s">
        <v>1790</v>
      </c>
      <c r="BS297" s="1489" t="s">
        <v>1790</v>
      </c>
      <c r="BT297" s="1489" t="s">
        <v>1790</v>
      </c>
      <c r="BU297" s="1489" t="s">
        <v>1790</v>
      </c>
      <c r="BV297" s="1489" t="s">
        <v>1790</v>
      </c>
      <c r="BW297" s="1489" t="s">
        <v>1790</v>
      </c>
      <c r="BX297" s="1489" t="s">
        <v>1790</v>
      </c>
      <c r="BY297" s="1489" t="s">
        <v>1790</v>
      </c>
      <c r="BZ297" s="1489" t="s">
        <v>1790</v>
      </c>
      <c r="CA297" s="1489" t="s">
        <v>1790</v>
      </c>
      <c r="CB297" s="1489" t="s">
        <v>1790</v>
      </c>
      <c r="CC297" s="1489" t="s">
        <v>1790</v>
      </c>
      <c r="CD297" s="1489" t="s">
        <v>1790</v>
      </c>
      <c r="CE297" s="1489" t="s">
        <v>1790</v>
      </c>
      <c r="CF297" s="1489" t="s">
        <v>1790</v>
      </c>
      <c r="CG297" s="1489" t="s">
        <v>1790</v>
      </c>
      <c r="CH297" s="1489" t="s">
        <v>1790</v>
      </c>
      <c r="CI297" s="1489" t="s">
        <v>1790</v>
      </c>
      <c r="CJ297" s="1489" t="s">
        <v>1790</v>
      </c>
      <c r="CK297" s="1489" t="s">
        <v>1790</v>
      </c>
      <c r="CL297" s="1489" t="s">
        <v>1790</v>
      </c>
      <c r="CM297" s="1489" t="s">
        <v>1790</v>
      </c>
      <c r="CN297" s="1489" t="s">
        <v>1790</v>
      </c>
      <c r="CO297" s="1489" t="s">
        <v>1790</v>
      </c>
      <c r="CP297" s="1490" t="s">
        <v>1790</v>
      </c>
      <c r="CQ297" s="1488" t="s">
        <v>1790</v>
      </c>
      <c r="CR297" s="1488" t="s">
        <v>1790</v>
      </c>
      <c r="CS297" s="1488" t="s">
        <v>1790</v>
      </c>
      <c r="CT297" s="1488" t="s">
        <v>1790</v>
      </c>
      <c r="CU297" s="1488" t="s">
        <v>1790</v>
      </c>
      <c r="CV297" s="1488" t="s">
        <v>1790</v>
      </c>
      <c r="CW297" s="1488" t="s">
        <v>1790</v>
      </c>
      <c r="CX297" s="1488" t="s">
        <v>1790</v>
      </c>
      <c r="CY297" s="1488" t="s">
        <v>1790</v>
      </c>
      <c r="CZ297" s="1488" t="s">
        <v>1790</v>
      </c>
      <c r="DA297" s="1488" t="s">
        <v>1790</v>
      </c>
      <c r="DB297" s="1488" t="s">
        <v>1790</v>
      </c>
      <c r="DC297" s="1488" t="s">
        <v>1790</v>
      </c>
      <c r="DD297" s="1488" t="s">
        <v>1790</v>
      </c>
      <c r="DE297" s="1488" t="s">
        <v>1790</v>
      </c>
      <c r="DF297" s="1488" t="s">
        <v>1790</v>
      </c>
      <c r="DG297" s="1488" t="s">
        <v>1790</v>
      </c>
      <c r="DH297" s="1488" t="s">
        <v>1790</v>
      </c>
      <c r="DI297" s="1488" t="s">
        <v>1790</v>
      </c>
      <c r="DJ297" s="1488" t="s">
        <v>1790</v>
      </c>
      <c r="DK297" s="1488" t="s">
        <v>1790</v>
      </c>
      <c r="DL297" s="1488" t="s">
        <v>1790</v>
      </c>
      <c r="DM297" s="1488" t="s">
        <v>1790</v>
      </c>
      <c r="DN297" s="1488" t="s">
        <v>1790</v>
      </c>
      <c r="DO297" s="1488" t="s">
        <v>1790</v>
      </c>
      <c r="DP297" s="1488" t="s">
        <v>1790</v>
      </c>
      <c r="DQ297" s="1488" t="s">
        <v>1790</v>
      </c>
      <c r="DR297" s="1488" t="s">
        <v>1790</v>
      </c>
      <c r="DS297" s="1488" t="s">
        <v>1790</v>
      </c>
      <c r="DT297" s="1233" t="s">
        <v>1790</v>
      </c>
      <c r="DU297" s="1233" t="s">
        <v>1790</v>
      </c>
      <c r="DV297" s="1233" t="s">
        <v>1790</v>
      </c>
      <c r="DW297" s="1233" t="s">
        <v>1790</v>
      </c>
      <c r="DX297" s="1233" t="s">
        <v>1790</v>
      </c>
      <c r="DY297" s="1233" t="s">
        <v>1790</v>
      </c>
    </row>
    <row r="298" spans="2:129" x14ac:dyDescent="0.25">
      <c r="B298" s="1740"/>
      <c r="C298" s="1485" t="s">
        <v>2067</v>
      </c>
      <c r="D298" s="1425" t="s">
        <v>2068</v>
      </c>
      <c r="E298" s="1267" t="s">
        <v>826</v>
      </c>
      <c r="F298" s="1424" t="s">
        <v>1790</v>
      </c>
      <c r="G298" s="1424" t="s">
        <v>1790</v>
      </c>
      <c r="H298" s="1425" t="s">
        <v>84</v>
      </c>
      <c r="I298" s="1460" t="s">
        <v>1790</v>
      </c>
      <c r="J298" s="1461" t="s">
        <v>1790</v>
      </c>
      <c r="K298" s="1461" t="s">
        <v>1790</v>
      </c>
      <c r="L298" s="1461" t="s">
        <v>1790</v>
      </c>
      <c r="M298" s="1461" t="s">
        <v>1790</v>
      </c>
      <c r="N298" s="1489" t="s">
        <v>1790</v>
      </c>
      <c r="O298" s="1489">
        <v>3.5000000000000003E-2</v>
      </c>
      <c r="P298" s="1489">
        <v>3.5000000000000003E-2</v>
      </c>
      <c r="Q298" s="1489">
        <v>3.5000000000000003E-2</v>
      </c>
      <c r="R298" s="1489">
        <v>3.5000000000000003E-2</v>
      </c>
      <c r="S298" s="1489">
        <v>3.5000000000000003E-2</v>
      </c>
      <c r="T298" s="1489">
        <v>3.5000000000000003E-2</v>
      </c>
      <c r="U298" s="1489">
        <v>3.5000000000000003E-2</v>
      </c>
      <c r="V298" s="1489">
        <v>3.5000000000000003E-2</v>
      </c>
      <c r="W298" s="1489">
        <v>3.5000000000000003E-2</v>
      </c>
      <c r="X298" s="1489">
        <v>3.5000000000000003E-2</v>
      </c>
      <c r="Y298" s="1489">
        <v>3.5000000000000003E-2</v>
      </c>
      <c r="Z298" s="1489">
        <v>3.5000000000000003E-2</v>
      </c>
      <c r="AA298" s="1489">
        <v>3.5000000000000003E-2</v>
      </c>
      <c r="AB298" s="1489">
        <v>3.5000000000000003E-2</v>
      </c>
      <c r="AC298" s="1489">
        <v>3.5000000000000003E-2</v>
      </c>
      <c r="AD298" s="1489">
        <v>3.5000000000000003E-2</v>
      </c>
      <c r="AE298" s="1489">
        <v>3.5000000000000003E-2</v>
      </c>
      <c r="AF298" s="1489">
        <v>3.5000000000000003E-2</v>
      </c>
      <c r="AG298" s="1489">
        <v>3.5000000000000003E-2</v>
      </c>
      <c r="AH298" s="1489">
        <v>3.5000000000000003E-2</v>
      </c>
      <c r="AI298" s="1489">
        <v>3.5000000000000003E-2</v>
      </c>
      <c r="AJ298" s="1489">
        <v>3.5000000000000003E-2</v>
      </c>
      <c r="AK298" s="1489">
        <v>3.5000000000000003E-2</v>
      </c>
      <c r="AL298" s="1489">
        <v>3.5000000000000003E-2</v>
      </c>
      <c r="AM298" s="1489">
        <v>3.5000000000000003E-2</v>
      </c>
      <c r="AN298" s="1489">
        <v>3.5000000000000003E-2</v>
      </c>
      <c r="AO298" s="1489">
        <v>3.5000000000000003E-2</v>
      </c>
      <c r="AP298" s="1489">
        <v>3.5000000000000003E-2</v>
      </c>
      <c r="AQ298" s="1489">
        <v>3.5000000000000003E-2</v>
      </c>
      <c r="AR298" s="1489">
        <v>3.5000000000000003E-2</v>
      </c>
      <c r="AS298" s="1489">
        <v>0.03</v>
      </c>
      <c r="AT298" s="1489">
        <v>0.03</v>
      </c>
      <c r="AU298" s="1489">
        <v>0.03</v>
      </c>
      <c r="AV298" s="1489">
        <v>0.03</v>
      </c>
      <c r="AW298" s="1489">
        <v>0.03</v>
      </c>
      <c r="AX298" s="1489">
        <v>0.03</v>
      </c>
      <c r="AY298" s="1489">
        <v>0.03</v>
      </c>
      <c r="AZ298" s="1489">
        <v>0.03</v>
      </c>
      <c r="BA298" s="1489">
        <v>0.03</v>
      </c>
      <c r="BB298" s="1489">
        <v>0.03</v>
      </c>
      <c r="BC298" s="1489">
        <v>0.03</v>
      </c>
      <c r="BD298" s="1489">
        <v>0.03</v>
      </c>
      <c r="BE298" s="1489">
        <v>0.03</v>
      </c>
      <c r="BF298" s="1489">
        <v>0.03</v>
      </c>
      <c r="BG298" s="1489">
        <v>0.03</v>
      </c>
      <c r="BH298" s="1489">
        <v>0.03</v>
      </c>
      <c r="BI298" s="1489">
        <v>0.03</v>
      </c>
      <c r="BJ298" s="1489">
        <v>0.03</v>
      </c>
      <c r="BK298" s="1489">
        <v>0.03</v>
      </c>
      <c r="BL298" s="1489">
        <v>0.03</v>
      </c>
      <c r="BM298" s="1489">
        <v>0.03</v>
      </c>
      <c r="BN298" s="1489">
        <v>0.03</v>
      </c>
      <c r="BO298" s="1489">
        <v>0.03</v>
      </c>
      <c r="BP298" s="1489">
        <v>0.03</v>
      </c>
      <c r="BQ298" s="1489">
        <v>0.03</v>
      </c>
      <c r="BR298" s="1489">
        <v>0.03</v>
      </c>
      <c r="BS298" s="1489">
        <v>0.03</v>
      </c>
      <c r="BT298" s="1489">
        <v>0.03</v>
      </c>
      <c r="BU298" s="1489">
        <v>0.03</v>
      </c>
      <c r="BV298" s="1489">
        <v>0.03</v>
      </c>
      <c r="BW298" s="1489">
        <v>0.03</v>
      </c>
      <c r="BX298" s="1489">
        <v>0.03</v>
      </c>
      <c r="BY298" s="1489">
        <v>0.03</v>
      </c>
      <c r="BZ298" s="1489">
        <v>0.03</v>
      </c>
      <c r="CA298" s="1489">
        <v>0.03</v>
      </c>
      <c r="CB298" s="1489">
        <v>0.03</v>
      </c>
      <c r="CC298" s="1489">
        <v>0.03</v>
      </c>
      <c r="CD298" s="1489">
        <v>0.03</v>
      </c>
      <c r="CE298" s="1489">
        <v>0.03</v>
      </c>
      <c r="CF298" s="1489">
        <v>0.03</v>
      </c>
      <c r="CG298" s="1489">
        <v>0.03</v>
      </c>
      <c r="CH298" s="1489">
        <v>0.03</v>
      </c>
      <c r="CI298" s="1489">
        <v>0.03</v>
      </c>
      <c r="CJ298" s="1489">
        <v>0.03</v>
      </c>
      <c r="CK298" s="1489">
        <v>0.03</v>
      </c>
      <c r="CL298" s="1489">
        <v>2.5000000000000001E-2</v>
      </c>
      <c r="CM298" s="1489">
        <v>2.5000000000000001E-2</v>
      </c>
      <c r="CN298" s="1489">
        <v>2.5000000000000001E-2</v>
      </c>
      <c r="CO298" s="1489">
        <v>2.5000000000000001E-2</v>
      </c>
      <c r="CP298" s="1490">
        <v>2.5000000000000001E-2</v>
      </c>
      <c r="CQ298" s="1488" t="s">
        <v>1790</v>
      </c>
      <c r="CR298" s="1488" t="s">
        <v>1790</v>
      </c>
      <c r="CS298" s="1488" t="s">
        <v>1790</v>
      </c>
      <c r="CT298" s="1488" t="s">
        <v>1790</v>
      </c>
      <c r="CU298" s="1488" t="s">
        <v>1790</v>
      </c>
      <c r="CV298" s="1488" t="s">
        <v>1790</v>
      </c>
      <c r="CW298" s="1488" t="s">
        <v>1790</v>
      </c>
      <c r="CX298" s="1488" t="s">
        <v>1790</v>
      </c>
      <c r="CY298" s="1488" t="s">
        <v>1790</v>
      </c>
      <c r="CZ298" s="1488" t="s">
        <v>1790</v>
      </c>
      <c r="DA298" s="1488" t="s">
        <v>1790</v>
      </c>
      <c r="DB298" s="1488" t="s">
        <v>1790</v>
      </c>
      <c r="DC298" s="1488" t="s">
        <v>1790</v>
      </c>
      <c r="DD298" s="1488" t="s">
        <v>1790</v>
      </c>
      <c r="DE298" s="1488" t="s">
        <v>1790</v>
      </c>
      <c r="DF298" s="1488" t="s">
        <v>1790</v>
      </c>
      <c r="DG298" s="1488" t="s">
        <v>1790</v>
      </c>
      <c r="DH298" s="1488" t="s">
        <v>1790</v>
      </c>
      <c r="DI298" s="1488" t="s">
        <v>1790</v>
      </c>
      <c r="DJ298" s="1488" t="s">
        <v>1790</v>
      </c>
      <c r="DK298" s="1488" t="s">
        <v>1790</v>
      </c>
      <c r="DL298" s="1488" t="s">
        <v>1790</v>
      </c>
      <c r="DM298" s="1488" t="s">
        <v>1790</v>
      </c>
      <c r="DN298" s="1488" t="s">
        <v>1790</v>
      </c>
      <c r="DO298" s="1488" t="s">
        <v>1790</v>
      </c>
      <c r="DP298" s="1488" t="s">
        <v>1790</v>
      </c>
      <c r="DQ298" s="1488" t="s">
        <v>1790</v>
      </c>
      <c r="DR298" s="1488" t="s">
        <v>1790</v>
      </c>
      <c r="DS298" s="1488" t="s">
        <v>1790</v>
      </c>
      <c r="DT298" s="1233" t="s">
        <v>1790</v>
      </c>
      <c r="DU298" s="1233" t="s">
        <v>1790</v>
      </c>
      <c r="DV298" s="1233" t="s">
        <v>1790</v>
      </c>
      <c r="DW298" s="1233" t="s">
        <v>1790</v>
      </c>
      <c r="DX298" s="1233" t="s">
        <v>1790</v>
      </c>
      <c r="DY298" s="1233" t="s">
        <v>1790</v>
      </c>
    </row>
    <row r="299" spans="2:129" x14ac:dyDescent="0.25">
      <c r="B299" s="1740"/>
      <c r="C299" s="1485" t="s">
        <v>2067</v>
      </c>
      <c r="D299" s="1425" t="s">
        <v>2068</v>
      </c>
      <c r="E299" s="1267" t="s">
        <v>809</v>
      </c>
      <c r="F299" s="1424" t="s">
        <v>1790</v>
      </c>
      <c r="G299" s="1424" t="s">
        <v>1790</v>
      </c>
      <c r="H299" s="1425" t="s">
        <v>84</v>
      </c>
      <c r="I299" s="1460" t="s">
        <v>1790</v>
      </c>
      <c r="J299" s="1461" t="s">
        <v>1790</v>
      </c>
      <c r="K299" s="1461" t="s">
        <v>1790</v>
      </c>
      <c r="L299" s="1461" t="s">
        <v>1790</v>
      </c>
      <c r="M299" s="1461" t="s">
        <v>1790</v>
      </c>
      <c r="N299" s="1489" t="s">
        <v>1790</v>
      </c>
      <c r="O299" s="1489">
        <v>0.96618357487922713</v>
      </c>
      <c r="P299" s="1489">
        <v>0.93351070036640305</v>
      </c>
      <c r="Q299" s="1489">
        <v>0.90194270566802237</v>
      </c>
      <c r="R299" s="1489">
        <v>0.87144222769857238</v>
      </c>
      <c r="S299" s="1489">
        <v>0.84197316685852408</v>
      </c>
      <c r="T299" s="1489">
        <v>0.81350064430775282</v>
      </c>
      <c r="U299" s="1489">
        <v>0.78599096068381924</v>
      </c>
      <c r="V299" s="1489">
        <v>0.75941155621625056</v>
      </c>
      <c r="W299" s="1489">
        <v>0.73373097218961414</v>
      </c>
      <c r="X299" s="1489">
        <v>0.70891881370977217</v>
      </c>
      <c r="Y299" s="1489">
        <v>0.68494571372924851</v>
      </c>
      <c r="Z299" s="1489">
        <v>0.66178329828912907</v>
      </c>
      <c r="AA299" s="1489">
        <v>0.63940415293635666</v>
      </c>
      <c r="AB299" s="1489">
        <v>0.61778179027667313</v>
      </c>
      <c r="AC299" s="1489">
        <v>0.59689061862480497</v>
      </c>
      <c r="AD299" s="1489">
        <v>0.57670591171478747</v>
      </c>
      <c r="AE299" s="1489">
        <v>0.55720377943457733</v>
      </c>
      <c r="AF299" s="1489">
        <v>0.53836113955031628</v>
      </c>
      <c r="AG299" s="1489">
        <v>0.520155690386779</v>
      </c>
      <c r="AH299" s="1489">
        <v>0.50256588443167061</v>
      </c>
      <c r="AI299" s="1489">
        <v>0.48557090283253201</v>
      </c>
      <c r="AJ299" s="1489">
        <v>0.46915063075606961</v>
      </c>
      <c r="AK299" s="1489">
        <v>0.45328563358074364</v>
      </c>
      <c r="AL299" s="1489">
        <v>0.43795713389443836</v>
      </c>
      <c r="AM299" s="1489">
        <v>0.42314698926998878</v>
      </c>
      <c r="AN299" s="1489">
        <v>0.40883767079225974</v>
      </c>
      <c r="AO299" s="1489">
        <v>0.39501224231136212</v>
      </c>
      <c r="AP299" s="1489">
        <v>0.38165434039745133</v>
      </c>
      <c r="AQ299" s="1489">
        <v>0.36874815497338298</v>
      </c>
      <c r="AR299" s="1489">
        <v>0.35627841060230242</v>
      </c>
      <c r="AS299" s="1489">
        <v>0.3459013695167984</v>
      </c>
      <c r="AT299" s="1489">
        <v>0.33582657234640623</v>
      </c>
      <c r="AU299" s="1489">
        <v>0.32604521587029728</v>
      </c>
      <c r="AV299" s="1489">
        <v>0.31654875327213333</v>
      </c>
      <c r="AW299" s="1489">
        <v>0.30732888667197411</v>
      </c>
      <c r="AX299" s="1489">
        <v>0.29837755987570302</v>
      </c>
      <c r="AY299" s="1489">
        <v>0.28968695133563405</v>
      </c>
      <c r="AZ299" s="1489">
        <v>0.28124946731614947</v>
      </c>
      <c r="BA299" s="1489">
        <v>0.27305773525839755</v>
      </c>
      <c r="BB299" s="1489">
        <v>0.26510459733825009</v>
      </c>
      <c r="BC299" s="1489">
        <v>0.25738310421189325</v>
      </c>
      <c r="BD299" s="1489">
        <v>0.24988650894358566</v>
      </c>
      <c r="BE299" s="1489">
        <v>0.24260826111027742</v>
      </c>
      <c r="BF299" s="1489">
        <v>0.23554200107793916</v>
      </c>
      <c r="BG299" s="1489">
        <v>0.22868155444460117</v>
      </c>
      <c r="BH299" s="1489">
        <v>0.22202092664524387</v>
      </c>
      <c r="BI299" s="1489">
        <v>0.215554297713829</v>
      </c>
      <c r="BJ299" s="1489">
        <v>0.20927601719789227</v>
      </c>
      <c r="BK299" s="1489">
        <v>0.20318059922125464</v>
      </c>
      <c r="BL299" s="1489">
        <v>0.19726271769053846</v>
      </c>
      <c r="BM299" s="1489">
        <v>0.19151720164129948</v>
      </c>
      <c r="BN299" s="1489">
        <v>0.18593903071970824</v>
      </c>
      <c r="BO299" s="1489">
        <v>0.18052333079583327</v>
      </c>
      <c r="BP299" s="1489">
        <v>0.17526536970469248</v>
      </c>
      <c r="BQ299" s="1489">
        <v>0.17016055311135189</v>
      </c>
      <c r="BR299" s="1489">
        <v>0.16520442049645817</v>
      </c>
      <c r="BS299" s="1489">
        <v>0.16039264125869726</v>
      </c>
      <c r="BT299" s="1489">
        <v>0.15572101093077401</v>
      </c>
      <c r="BU299" s="1489">
        <v>0.15118544750560586</v>
      </c>
      <c r="BV299" s="1489">
        <v>0.14678198786952024</v>
      </c>
      <c r="BW299" s="1489">
        <v>0.14250678433934003</v>
      </c>
      <c r="BX299" s="1489">
        <v>0.13835610130033013</v>
      </c>
      <c r="BY299" s="1489">
        <v>0.13432631194206807</v>
      </c>
      <c r="BZ299" s="1489">
        <v>0.13041389508938647</v>
      </c>
      <c r="CA299" s="1489">
        <v>0.12661543212561796</v>
      </c>
      <c r="CB299" s="1489">
        <v>0.12292760400545433</v>
      </c>
      <c r="CC299" s="1489">
        <v>0.11934718835481004</v>
      </c>
      <c r="CD299" s="1489">
        <v>0.11587105665515537</v>
      </c>
      <c r="CE299" s="1489">
        <v>0.11249617150985959</v>
      </c>
      <c r="CF299" s="1489">
        <v>0.10921958399015494</v>
      </c>
      <c r="CG299" s="1489">
        <v>0.10603843105840287</v>
      </c>
      <c r="CH299" s="1489">
        <v>0.10294993306641054</v>
      </c>
      <c r="CI299" s="1489">
        <v>9.9951391326612168E-2</v>
      </c>
      <c r="CJ299" s="1489">
        <v>9.7040185753992411E-2</v>
      </c>
      <c r="CK299" s="1489">
        <v>9.4213772576691654E-2</v>
      </c>
      <c r="CL299" s="1489">
        <v>9.1915875684577236E-2</v>
      </c>
      <c r="CM299" s="1489">
        <v>8.9674025058124135E-2</v>
      </c>
      <c r="CN299" s="1489">
        <v>8.7486853715243049E-2</v>
      </c>
      <c r="CO299" s="1489">
        <v>8.5353028014871282E-2</v>
      </c>
      <c r="CP299" s="1490">
        <v>8.3271246843776875E-2</v>
      </c>
      <c r="CQ299" s="1488" t="s">
        <v>1790</v>
      </c>
      <c r="CR299" s="1488" t="s">
        <v>1790</v>
      </c>
      <c r="CS299" s="1488" t="s">
        <v>1790</v>
      </c>
      <c r="CT299" s="1488" t="s">
        <v>1790</v>
      </c>
      <c r="CU299" s="1488" t="s">
        <v>1790</v>
      </c>
      <c r="CV299" s="1488" t="s">
        <v>1790</v>
      </c>
      <c r="CW299" s="1488" t="s">
        <v>1790</v>
      </c>
      <c r="CX299" s="1488" t="s">
        <v>1790</v>
      </c>
      <c r="CY299" s="1488" t="s">
        <v>1790</v>
      </c>
      <c r="CZ299" s="1488" t="s">
        <v>1790</v>
      </c>
      <c r="DA299" s="1488" t="s">
        <v>1790</v>
      </c>
      <c r="DB299" s="1488" t="s">
        <v>1790</v>
      </c>
      <c r="DC299" s="1488" t="s">
        <v>1790</v>
      </c>
      <c r="DD299" s="1488" t="s">
        <v>1790</v>
      </c>
      <c r="DE299" s="1488" t="s">
        <v>1790</v>
      </c>
      <c r="DF299" s="1488" t="s">
        <v>1790</v>
      </c>
      <c r="DG299" s="1488" t="s">
        <v>1790</v>
      </c>
      <c r="DH299" s="1488" t="s">
        <v>1790</v>
      </c>
      <c r="DI299" s="1488" t="s">
        <v>1790</v>
      </c>
      <c r="DJ299" s="1488" t="s">
        <v>1790</v>
      </c>
      <c r="DK299" s="1488" t="s">
        <v>1790</v>
      </c>
      <c r="DL299" s="1488" t="s">
        <v>1790</v>
      </c>
      <c r="DM299" s="1488" t="s">
        <v>1790</v>
      </c>
      <c r="DN299" s="1488" t="s">
        <v>1790</v>
      </c>
      <c r="DO299" s="1488" t="s">
        <v>1790</v>
      </c>
      <c r="DP299" s="1488" t="s">
        <v>1790</v>
      </c>
      <c r="DQ299" s="1488" t="s">
        <v>1790</v>
      </c>
      <c r="DR299" s="1488" t="s">
        <v>1790</v>
      </c>
      <c r="DS299" s="1488" t="s">
        <v>1790</v>
      </c>
      <c r="DT299" s="1233" t="s">
        <v>1790</v>
      </c>
      <c r="DU299" s="1233" t="s">
        <v>1790</v>
      </c>
      <c r="DV299" s="1233" t="s">
        <v>1790</v>
      </c>
      <c r="DW299" s="1233" t="s">
        <v>1790</v>
      </c>
      <c r="DX299" s="1233" t="s">
        <v>1790</v>
      </c>
      <c r="DY299" s="1233" t="s">
        <v>1790</v>
      </c>
    </row>
    <row r="300" spans="2:129" x14ac:dyDescent="0.25">
      <c r="B300" s="1740"/>
      <c r="C300" s="1485" t="s">
        <v>2067</v>
      </c>
      <c r="D300" s="1425" t="s">
        <v>2068</v>
      </c>
      <c r="E300" s="1267" t="s">
        <v>810</v>
      </c>
      <c r="F300" s="1424" t="s">
        <v>811</v>
      </c>
      <c r="G300" s="1424" t="s">
        <v>1790</v>
      </c>
      <c r="H300" s="1425" t="s">
        <v>812</v>
      </c>
      <c r="I300" s="1460" t="s">
        <v>1790</v>
      </c>
      <c r="J300" s="1461" t="s">
        <v>1790</v>
      </c>
      <c r="K300" s="1461" t="s">
        <v>1790</v>
      </c>
      <c r="L300" s="1461" t="s">
        <v>1790</v>
      </c>
      <c r="M300" s="1461" t="s">
        <v>1790</v>
      </c>
      <c r="N300" s="1489" t="s">
        <v>1790</v>
      </c>
      <c r="O300" s="1489" t="s">
        <v>1790</v>
      </c>
      <c r="P300" s="1489" t="s">
        <v>1790</v>
      </c>
      <c r="Q300" s="1489" t="s">
        <v>1790</v>
      </c>
      <c r="R300" s="1489" t="s">
        <v>1790</v>
      </c>
      <c r="S300" s="1489" t="s">
        <v>1790</v>
      </c>
      <c r="T300" s="1489" t="s">
        <v>1790</v>
      </c>
      <c r="U300" s="1489" t="s">
        <v>1790</v>
      </c>
      <c r="V300" s="1489" t="s">
        <v>1790</v>
      </c>
      <c r="W300" s="1489" t="s">
        <v>1790</v>
      </c>
      <c r="X300" s="1489" t="s">
        <v>1790</v>
      </c>
      <c r="Y300" s="1489" t="s">
        <v>1790</v>
      </c>
      <c r="Z300" s="1489" t="s">
        <v>1790</v>
      </c>
      <c r="AA300" s="1489" t="s">
        <v>1790</v>
      </c>
      <c r="AB300" s="1489" t="s">
        <v>1790</v>
      </c>
      <c r="AC300" s="1489" t="s">
        <v>1790</v>
      </c>
      <c r="AD300" s="1489" t="s">
        <v>1790</v>
      </c>
      <c r="AE300" s="1489" t="s">
        <v>1790</v>
      </c>
      <c r="AF300" s="1489" t="s">
        <v>1790</v>
      </c>
      <c r="AG300" s="1489" t="s">
        <v>1790</v>
      </c>
      <c r="AH300" s="1489" t="s">
        <v>1790</v>
      </c>
      <c r="AI300" s="1489" t="s">
        <v>1790</v>
      </c>
      <c r="AJ300" s="1489" t="s">
        <v>1790</v>
      </c>
      <c r="AK300" s="1489" t="s">
        <v>1790</v>
      </c>
      <c r="AL300" s="1489" t="s">
        <v>1790</v>
      </c>
      <c r="AM300" s="1489" t="s">
        <v>1790</v>
      </c>
      <c r="AN300" s="1489" t="s">
        <v>1790</v>
      </c>
      <c r="AO300" s="1489" t="s">
        <v>1790</v>
      </c>
      <c r="AP300" s="1489" t="s">
        <v>1790</v>
      </c>
      <c r="AQ300" s="1489" t="s">
        <v>1790</v>
      </c>
      <c r="AR300" s="1489" t="s">
        <v>1790</v>
      </c>
      <c r="AS300" s="1489" t="s">
        <v>1790</v>
      </c>
      <c r="AT300" s="1489" t="s">
        <v>1790</v>
      </c>
      <c r="AU300" s="1489" t="s">
        <v>1790</v>
      </c>
      <c r="AV300" s="1489" t="s">
        <v>1790</v>
      </c>
      <c r="AW300" s="1489" t="s">
        <v>1790</v>
      </c>
      <c r="AX300" s="1489" t="s">
        <v>1790</v>
      </c>
      <c r="AY300" s="1489" t="s">
        <v>1790</v>
      </c>
      <c r="AZ300" s="1489" t="s">
        <v>1790</v>
      </c>
      <c r="BA300" s="1489" t="s">
        <v>1790</v>
      </c>
      <c r="BB300" s="1489" t="s">
        <v>1790</v>
      </c>
      <c r="BC300" s="1489" t="s">
        <v>1790</v>
      </c>
      <c r="BD300" s="1489" t="s">
        <v>1790</v>
      </c>
      <c r="BE300" s="1489" t="s">
        <v>1790</v>
      </c>
      <c r="BF300" s="1489" t="s">
        <v>1790</v>
      </c>
      <c r="BG300" s="1489" t="s">
        <v>1790</v>
      </c>
      <c r="BH300" s="1489" t="s">
        <v>1790</v>
      </c>
      <c r="BI300" s="1489" t="s">
        <v>1790</v>
      </c>
      <c r="BJ300" s="1489" t="s">
        <v>1790</v>
      </c>
      <c r="BK300" s="1489" t="s">
        <v>1790</v>
      </c>
      <c r="BL300" s="1489" t="s">
        <v>1790</v>
      </c>
      <c r="BM300" s="1489" t="s">
        <v>1790</v>
      </c>
      <c r="BN300" s="1489" t="s">
        <v>1790</v>
      </c>
      <c r="BO300" s="1489" t="s">
        <v>1790</v>
      </c>
      <c r="BP300" s="1489" t="s">
        <v>1790</v>
      </c>
      <c r="BQ300" s="1489" t="s">
        <v>1790</v>
      </c>
      <c r="BR300" s="1489" t="s">
        <v>1790</v>
      </c>
      <c r="BS300" s="1489" t="s">
        <v>1790</v>
      </c>
      <c r="BT300" s="1489" t="s">
        <v>1790</v>
      </c>
      <c r="BU300" s="1489" t="s">
        <v>1790</v>
      </c>
      <c r="BV300" s="1489" t="s">
        <v>1790</v>
      </c>
      <c r="BW300" s="1489" t="s">
        <v>1790</v>
      </c>
      <c r="BX300" s="1489" t="s">
        <v>1790</v>
      </c>
      <c r="BY300" s="1489" t="s">
        <v>1790</v>
      </c>
      <c r="BZ300" s="1489" t="s">
        <v>1790</v>
      </c>
      <c r="CA300" s="1489" t="s">
        <v>1790</v>
      </c>
      <c r="CB300" s="1489" t="s">
        <v>1790</v>
      </c>
      <c r="CC300" s="1489" t="s">
        <v>1790</v>
      </c>
      <c r="CD300" s="1489" t="s">
        <v>1790</v>
      </c>
      <c r="CE300" s="1489" t="s">
        <v>1790</v>
      </c>
      <c r="CF300" s="1489" t="s">
        <v>1790</v>
      </c>
      <c r="CG300" s="1489" t="s">
        <v>1790</v>
      </c>
      <c r="CH300" s="1489" t="s">
        <v>1790</v>
      </c>
      <c r="CI300" s="1489" t="s">
        <v>1790</v>
      </c>
      <c r="CJ300" s="1489" t="s">
        <v>1790</v>
      </c>
      <c r="CK300" s="1489" t="s">
        <v>1790</v>
      </c>
      <c r="CL300" s="1489" t="s">
        <v>1790</v>
      </c>
      <c r="CM300" s="1489" t="s">
        <v>1790</v>
      </c>
      <c r="CN300" s="1489" t="s">
        <v>1790</v>
      </c>
      <c r="CO300" s="1489" t="s">
        <v>1790</v>
      </c>
      <c r="CP300" s="1490" t="s">
        <v>1790</v>
      </c>
      <c r="CQ300" s="1488" t="s">
        <v>1790</v>
      </c>
      <c r="CR300" s="1488" t="s">
        <v>1790</v>
      </c>
      <c r="CS300" s="1488" t="s">
        <v>1790</v>
      </c>
      <c r="CT300" s="1488" t="s">
        <v>1790</v>
      </c>
      <c r="CU300" s="1488" t="s">
        <v>1790</v>
      </c>
      <c r="CV300" s="1488" t="s">
        <v>1790</v>
      </c>
      <c r="CW300" s="1488" t="s">
        <v>1790</v>
      </c>
      <c r="CX300" s="1488" t="s">
        <v>1790</v>
      </c>
      <c r="CY300" s="1488" t="s">
        <v>1790</v>
      </c>
      <c r="CZ300" s="1488" t="s">
        <v>1790</v>
      </c>
      <c r="DA300" s="1488" t="s">
        <v>1790</v>
      </c>
      <c r="DB300" s="1488" t="s">
        <v>1790</v>
      </c>
      <c r="DC300" s="1488" t="s">
        <v>1790</v>
      </c>
      <c r="DD300" s="1488" t="s">
        <v>1790</v>
      </c>
      <c r="DE300" s="1488" t="s">
        <v>1790</v>
      </c>
      <c r="DF300" s="1488" t="s">
        <v>1790</v>
      </c>
      <c r="DG300" s="1488" t="s">
        <v>1790</v>
      </c>
      <c r="DH300" s="1488" t="s">
        <v>1790</v>
      </c>
      <c r="DI300" s="1488" t="s">
        <v>1790</v>
      </c>
      <c r="DJ300" s="1488" t="s">
        <v>1790</v>
      </c>
      <c r="DK300" s="1488" t="s">
        <v>1790</v>
      </c>
      <c r="DL300" s="1488" t="s">
        <v>1790</v>
      </c>
      <c r="DM300" s="1488" t="s">
        <v>1790</v>
      </c>
      <c r="DN300" s="1488" t="s">
        <v>1790</v>
      </c>
      <c r="DO300" s="1488" t="s">
        <v>1790</v>
      </c>
      <c r="DP300" s="1488" t="s">
        <v>1790</v>
      </c>
      <c r="DQ300" s="1488" t="s">
        <v>1790</v>
      </c>
      <c r="DR300" s="1488" t="s">
        <v>1790</v>
      </c>
      <c r="DS300" s="1488" t="s">
        <v>1790</v>
      </c>
      <c r="DT300" s="1233" t="s">
        <v>1790</v>
      </c>
      <c r="DU300" s="1233" t="s">
        <v>1790</v>
      </c>
      <c r="DV300" s="1233" t="s">
        <v>1790</v>
      </c>
      <c r="DW300" s="1233" t="s">
        <v>1790</v>
      </c>
      <c r="DX300" s="1233" t="s">
        <v>1790</v>
      </c>
      <c r="DY300" s="1233" t="s">
        <v>1790</v>
      </c>
    </row>
    <row r="301" spans="2:129" x14ac:dyDescent="0.25">
      <c r="B301" s="1740"/>
      <c r="C301" s="1485" t="s">
        <v>2067</v>
      </c>
      <c r="D301" s="1425" t="s">
        <v>2068</v>
      </c>
      <c r="E301" s="1267" t="s">
        <v>810</v>
      </c>
      <c r="F301" s="1424" t="s">
        <v>813</v>
      </c>
      <c r="G301" s="1424" t="s">
        <v>1790</v>
      </c>
      <c r="H301" s="1425" t="s">
        <v>812</v>
      </c>
      <c r="I301" s="1460" t="s">
        <v>1790</v>
      </c>
      <c r="J301" s="1461" t="s">
        <v>1790</v>
      </c>
      <c r="K301" s="1461" t="s">
        <v>1790</v>
      </c>
      <c r="L301" s="1461" t="s">
        <v>1790</v>
      </c>
      <c r="M301" s="1461" t="s">
        <v>1790</v>
      </c>
      <c r="N301" s="1489" t="s">
        <v>1790</v>
      </c>
      <c r="O301" s="1489" t="s">
        <v>1790</v>
      </c>
      <c r="P301" s="1489" t="s">
        <v>1790</v>
      </c>
      <c r="Q301" s="1489" t="s">
        <v>1790</v>
      </c>
      <c r="R301" s="1489" t="s">
        <v>1790</v>
      </c>
      <c r="S301" s="1489" t="s">
        <v>1790</v>
      </c>
      <c r="T301" s="1489" t="s">
        <v>1790</v>
      </c>
      <c r="U301" s="1489" t="s">
        <v>1790</v>
      </c>
      <c r="V301" s="1489" t="s">
        <v>1790</v>
      </c>
      <c r="W301" s="1489" t="s">
        <v>1790</v>
      </c>
      <c r="X301" s="1489" t="s">
        <v>1790</v>
      </c>
      <c r="Y301" s="1489" t="s">
        <v>1790</v>
      </c>
      <c r="Z301" s="1489" t="s">
        <v>1790</v>
      </c>
      <c r="AA301" s="1489" t="s">
        <v>1790</v>
      </c>
      <c r="AB301" s="1489" t="s">
        <v>1790</v>
      </c>
      <c r="AC301" s="1489" t="s">
        <v>1790</v>
      </c>
      <c r="AD301" s="1489" t="s">
        <v>1790</v>
      </c>
      <c r="AE301" s="1489" t="s">
        <v>1790</v>
      </c>
      <c r="AF301" s="1489" t="s">
        <v>1790</v>
      </c>
      <c r="AG301" s="1489" t="s">
        <v>1790</v>
      </c>
      <c r="AH301" s="1489" t="s">
        <v>1790</v>
      </c>
      <c r="AI301" s="1489" t="s">
        <v>1790</v>
      </c>
      <c r="AJ301" s="1489" t="s">
        <v>1790</v>
      </c>
      <c r="AK301" s="1489" t="s">
        <v>1790</v>
      </c>
      <c r="AL301" s="1489" t="s">
        <v>1790</v>
      </c>
      <c r="AM301" s="1489" t="s">
        <v>1790</v>
      </c>
      <c r="AN301" s="1489" t="s">
        <v>1790</v>
      </c>
      <c r="AO301" s="1489" t="s">
        <v>1790</v>
      </c>
      <c r="AP301" s="1489" t="s">
        <v>1790</v>
      </c>
      <c r="AQ301" s="1489" t="s">
        <v>1790</v>
      </c>
      <c r="AR301" s="1489" t="s">
        <v>1790</v>
      </c>
      <c r="AS301" s="1489" t="s">
        <v>1790</v>
      </c>
      <c r="AT301" s="1489" t="s">
        <v>1790</v>
      </c>
      <c r="AU301" s="1489" t="s">
        <v>1790</v>
      </c>
      <c r="AV301" s="1489" t="s">
        <v>1790</v>
      </c>
      <c r="AW301" s="1489" t="s">
        <v>1790</v>
      </c>
      <c r="AX301" s="1489" t="s">
        <v>1790</v>
      </c>
      <c r="AY301" s="1489" t="s">
        <v>1790</v>
      </c>
      <c r="AZ301" s="1489" t="s">
        <v>1790</v>
      </c>
      <c r="BA301" s="1489" t="s">
        <v>1790</v>
      </c>
      <c r="BB301" s="1489" t="s">
        <v>1790</v>
      </c>
      <c r="BC301" s="1489" t="s">
        <v>1790</v>
      </c>
      <c r="BD301" s="1489" t="s">
        <v>1790</v>
      </c>
      <c r="BE301" s="1489" t="s">
        <v>1790</v>
      </c>
      <c r="BF301" s="1489" t="s">
        <v>1790</v>
      </c>
      <c r="BG301" s="1489" t="s">
        <v>1790</v>
      </c>
      <c r="BH301" s="1489" t="s">
        <v>1790</v>
      </c>
      <c r="BI301" s="1489" t="s">
        <v>1790</v>
      </c>
      <c r="BJ301" s="1489" t="s">
        <v>1790</v>
      </c>
      <c r="BK301" s="1489" t="s">
        <v>1790</v>
      </c>
      <c r="BL301" s="1489" t="s">
        <v>1790</v>
      </c>
      <c r="BM301" s="1489" t="s">
        <v>1790</v>
      </c>
      <c r="BN301" s="1489" t="s">
        <v>1790</v>
      </c>
      <c r="BO301" s="1489" t="s">
        <v>1790</v>
      </c>
      <c r="BP301" s="1489" t="s">
        <v>1790</v>
      </c>
      <c r="BQ301" s="1489" t="s">
        <v>1790</v>
      </c>
      <c r="BR301" s="1489" t="s">
        <v>1790</v>
      </c>
      <c r="BS301" s="1489" t="s">
        <v>1790</v>
      </c>
      <c r="BT301" s="1489" t="s">
        <v>1790</v>
      </c>
      <c r="BU301" s="1489" t="s">
        <v>1790</v>
      </c>
      <c r="BV301" s="1489" t="s">
        <v>1790</v>
      </c>
      <c r="BW301" s="1489" t="s">
        <v>1790</v>
      </c>
      <c r="BX301" s="1489" t="s">
        <v>1790</v>
      </c>
      <c r="BY301" s="1489" t="s">
        <v>1790</v>
      </c>
      <c r="BZ301" s="1489" t="s">
        <v>1790</v>
      </c>
      <c r="CA301" s="1489" t="s">
        <v>1790</v>
      </c>
      <c r="CB301" s="1489" t="s">
        <v>1790</v>
      </c>
      <c r="CC301" s="1489" t="s">
        <v>1790</v>
      </c>
      <c r="CD301" s="1489" t="s">
        <v>1790</v>
      </c>
      <c r="CE301" s="1489" t="s">
        <v>1790</v>
      </c>
      <c r="CF301" s="1489" t="s">
        <v>1790</v>
      </c>
      <c r="CG301" s="1489" t="s">
        <v>1790</v>
      </c>
      <c r="CH301" s="1489" t="s">
        <v>1790</v>
      </c>
      <c r="CI301" s="1489" t="s">
        <v>1790</v>
      </c>
      <c r="CJ301" s="1489" t="s">
        <v>1790</v>
      </c>
      <c r="CK301" s="1489" t="s">
        <v>1790</v>
      </c>
      <c r="CL301" s="1489" t="s">
        <v>1790</v>
      </c>
      <c r="CM301" s="1489" t="s">
        <v>1790</v>
      </c>
      <c r="CN301" s="1489" t="s">
        <v>1790</v>
      </c>
      <c r="CO301" s="1489" t="s">
        <v>1790</v>
      </c>
      <c r="CP301" s="1490" t="s">
        <v>1790</v>
      </c>
      <c r="CQ301" s="1488" t="s">
        <v>1790</v>
      </c>
      <c r="CR301" s="1488" t="s">
        <v>1790</v>
      </c>
      <c r="CS301" s="1488" t="s">
        <v>1790</v>
      </c>
      <c r="CT301" s="1488" t="s">
        <v>1790</v>
      </c>
      <c r="CU301" s="1488" t="s">
        <v>1790</v>
      </c>
      <c r="CV301" s="1488" t="s">
        <v>1790</v>
      </c>
      <c r="CW301" s="1488" t="s">
        <v>1790</v>
      </c>
      <c r="CX301" s="1488" t="s">
        <v>1790</v>
      </c>
      <c r="CY301" s="1488" t="s">
        <v>1790</v>
      </c>
      <c r="CZ301" s="1488" t="s">
        <v>1790</v>
      </c>
      <c r="DA301" s="1488" t="s">
        <v>1790</v>
      </c>
      <c r="DB301" s="1488" t="s">
        <v>1790</v>
      </c>
      <c r="DC301" s="1488" t="s">
        <v>1790</v>
      </c>
      <c r="DD301" s="1488" t="s">
        <v>1790</v>
      </c>
      <c r="DE301" s="1488" t="s">
        <v>1790</v>
      </c>
      <c r="DF301" s="1488" t="s">
        <v>1790</v>
      </c>
      <c r="DG301" s="1488" t="s">
        <v>1790</v>
      </c>
      <c r="DH301" s="1488" t="s">
        <v>1790</v>
      </c>
      <c r="DI301" s="1488" t="s">
        <v>1790</v>
      </c>
      <c r="DJ301" s="1488" t="s">
        <v>1790</v>
      </c>
      <c r="DK301" s="1488" t="s">
        <v>1790</v>
      </c>
      <c r="DL301" s="1488" t="s">
        <v>1790</v>
      </c>
      <c r="DM301" s="1488" t="s">
        <v>1790</v>
      </c>
      <c r="DN301" s="1488" t="s">
        <v>1790</v>
      </c>
      <c r="DO301" s="1488" t="s">
        <v>1790</v>
      </c>
      <c r="DP301" s="1488" t="s">
        <v>1790</v>
      </c>
      <c r="DQ301" s="1488" t="s">
        <v>1790</v>
      </c>
      <c r="DR301" s="1488" t="s">
        <v>1790</v>
      </c>
      <c r="DS301" s="1488" t="s">
        <v>1790</v>
      </c>
      <c r="DT301" s="1233" t="s">
        <v>1790</v>
      </c>
      <c r="DU301" s="1233" t="s">
        <v>1790</v>
      </c>
      <c r="DV301" s="1233" t="s">
        <v>1790</v>
      </c>
      <c r="DW301" s="1233" t="s">
        <v>1790</v>
      </c>
      <c r="DX301" s="1233" t="s">
        <v>1790</v>
      </c>
      <c r="DY301" s="1233" t="s">
        <v>1790</v>
      </c>
    </row>
    <row r="302" spans="2:129" ht="14.4" thickBot="1" x14ac:dyDescent="0.3">
      <c r="B302" s="1740"/>
      <c r="C302" s="1485" t="s">
        <v>2067</v>
      </c>
      <c r="D302" s="1425" t="s">
        <v>2068</v>
      </c>
      <c r="E302" s="1267" t="s">
        <v>814</v>
      </c>
      <c r="F302" s="1424" t="s">
        <v>1790</v>
      </c>
      <c r="G302" s="1424" t="s">
        <v>1790</v>
      </c>
      <c r="H302" s="1425" t="s">
        <v>84</v>
      </c>
      <c r="I302" s="1460" t="s">
        <v>1790</v>
      </c>
      <c r="J302" s="1461" t="s">
        <v>1790</v>
      </c>
      <c r="K302" s="1461" t="s">
        <v>1790</v>
      </c>
      <c r="L302" s="1461" t="s">
        <v>1790</v>
      </c>
      <c r="M302" s="1461" t="s">
        <v>1790</v>
      </c>
      <c r="N302" s="1489" t="s">
        <v>1790</v>
      </c>
      <c r="O302" s="1489">
        <v>3.8871493131227106E-2</v>
      </c>
      <c r="P302" s="1489">
        <v>3.7556998194422327E-2</v>
      </c>
      <c r="Q302" s="1489">
        <v>3.6286954777219639E-2</v>
      </c>
      <c r="R302" s="1489">
        <v>3.5059859688134923E-2</v>
      </c>
      <c r="S302" s="1489">
        <v>3.38742605682463E-2</v>
      </c>
      <c r="T302" s="1489">
        <v>3.2728754172218655E-2</v>
      </c>
      <c r="U302" s="1489">
        <v>3.162198470745764E-2</v>
      </c>
      <c r="V302" s="1489">
        <v>3.0552642229427673E-2</v>
      </c>
      <c r="W302" s="1489">
        <v>2.9519461091234472E-2</v>
      </c>
      <c r="X302" s="1489">
        <v>2.852121844563717E-2</v>
      </c>
      <c r="Y302" s="1489">
        <v>2.7556732797717073E-2</v>
      </c>
      <c r="Z302" s="1489">
        <v>2.662486260648993E-2</v>
      </c>
      <c r="AA302" s="1489">
        <v>2.5724504933806701E-2</v>
      </c>
      <c r="AB302" s="1489">
        <v>2.4854594138943673E-2</v>
      </c>
      <c r="AC302" s="1489">
        <v>2.4014100617336883E-2</v>
      </c>
      <c r="AD302" s="1489">
        <v>2.3202029581968004E-2</v>
      </c>
      <c r="AE302" s="1489">
        <v>2.2417419885959428E-2</v>
      </c>
      <c r="AF302" s="1489">
        <v>2.1659342884984955E-2</v>
      </c>
      <c r="AG302" s="1489">
        <v>2.0926901338149714E-2</v>
      </c>
      <c r="AH302" s="1489">
        <v>2.0219228346038374E-2</v>
      </c>
      <c r="AI302" s="1489">
        <v>1.9535486324674757E-2</v>
      </c>
      <c r="AJ302" s="1489">
        <v>1.8874866014178513E-2</v>
      </c>
      <c r="AK302" s="1489">
        <v>1.8236585520945425E-2</v>
      </c>
      <c r="AL302" s="1489">
        <v>1.7619889392217803E-2</v>
      </c>
      <c r="AM302" s="1489">
        <v>1.702404772194957E-2</v>
      </c>
      <c r="AN302" s="1489">
        <v>1.6448355286907797E-2</v>
      </c>
      <c r="AO302" s="1489">
        <v>1.5892130711988212E-2</v>
      </c>
      <c r="AP302" s="1489">
        <v>1.5354715663756728E-2</v>
      </c>
      <c r="AQ302" s="1489">
        <v>1.4835474071262541E-2</v>
      </c>
      <c r="AR302" s="1489">
        <v>1.4333791373200525E-2</v>
      </c>
      <c r="AS302" s="1489">
        <v>1.3916302304078176E-2</v>
      </c>
      <c r="AT302" s="1489">
        <v>1.3510973110755511E-2</v>
      </c>
      <c r="AU302" s="1489">
        <v>1.3117449622092728E-2</v>
      </c>
      <c r="AV302" s="1489">
        <v>1.2735387982614301E-2</v>
      </c>
      <c r="AW302" s="1489">
        <v>1.2364454352052719E-2</v>
      </c>
      <c r="AX302" s="1489">
        <v>1.2004324613643418E-2</v>
      </c>
      <c r="AY302" s="1489">
        <v>1.1654684090915942E-2</v>
      </c>
      <c r="AZ302" s="1489">
        <v>1.1315227272733919E-2</v>
      </c>
      <c r="BA302" s="1489">
        <v>1.0985657546343612E-2</v>
      </c>
      <c r="BB302" s="1489">
        <v>1.0665686938197683E-2</v>
      </c>
      <c r="BC302" s="1489">
        <v>1.0355035862327847E-2</v>
      </c>
      <c r="BD302" s="1489">
        <v>1.0053432876046452E-2</v>
      </c>
      <c r="BE302" s="1489">
        <v>9.7606144427635488E-3</v>
      </c>
      <c r="BF302" s="1489">
        <v>9.4763247017121792E-3</v>
      </c>
      <c r="BG302" s="1489">
        <v>9.2003152443807593E-3</v>
      </c>
      <c r="BH302" s="1489">
        <v>8.932344897457048E-3</v>
      </c>
      <c r="BI302" s="1489">
        <v>8.6721795120942215E-3</v>
      </c>
      <c r="BJ302" s="1489">
        <v>8.4195917593147783E-3</v>
      </c>
      <c r="BK302" s="1489">
        <v>8.1743609313735723E-3</v>
      </c>
      <c r="BL302" s="1489">
        <v>7.9362727489063808E-3</v>
      </c>
      <c r="BM302" s="1489" t="s">
        <v>1790</v>
      </c>
      <c r="BN302" s="1489" t="s">
        <v>1790</v>
      </c>
      <c r="BO302" s="1489" t="s">
        <v>1790</v>
      </c>
      <c r="BP302" s="1489" t="s">
        <v>1790</v>
      </c>
      <c r="BQ302" s="1489" t="s">
        <v>1790</v>
      </c>
      <c r="BR302" s="1489" t="s">
        <v>1790</v>
      </c>
      <c r="BS302" s="1489" t="s">
        <v>1790</v>
      </c>
      <c r="BT302" s="1489" t="s">
        <v>1790</v>
      </c>
      <c r="BU302" s="1489" t="s">
        <v>1790</v>
      </c>
      <c r="BV302" s="1489" t="s">
        <v>1790</v>
      </c>
      <c r="BW302" s="1489" t="s">
        <v>1790</v>
      </c>
      <c r="BX302" s="1489" t="s">
        <v>1790</v>
      </c>
      <c r="BY302" s="1489" t="s">
        <v>1790</v>
      </c>
      <c r="BZ302" s="1489" t="s">
        <v>1790</v>
      </c>
      <c r="CA302" s="1489" t="s">
        <v>1790</v>
      </c>
      <c r="CB302" s="1489" t="s">
        <v>1790</v>
      </c>
      <c r="CC302" s="1489" t="s">
        <v>1790</v>
      </c>
      <c r="CD302" s="1489" t="s">
        <v>1790</v>
      </c>
      <c r="CE302" s="1489" t="s">
        <v>1790</v>
      </c>
      <c r="CF302" s="1489" t="s">
        <v>1790</v>
      </c>
      <c r="CG302" s="1489" t="s">
        <v>1790</v>
      </c>
      <c r="CH302" s="1489" t="s">
        <v>1790</v>
      </c>
      <c r="CI302" s="1489" t="s">
        <v>1790</v>
      </c>
      <c r="CJ302" s="1489" t="s">
        <v>1790</v>
      </c>
      <c r="CK302" s="1489" t="s">
        <v>1790</v>
      </c>
      <c r="CL302" s="1489" t="s">
        <v>1790</v>
      </c>
      <c r="CM302" s="1489" t="s">
        <v>1790</v>
      </c>
      <c r="CN302" s="1489" t="s">
        <v>1790</v>
      </c>
      <c r="CO302" s="1489" t="s">
        <v>1790</v>
      </c>
      <c r="CP302" s="1490" t="s">
        <v>1790</v>
      </c>
      <c r="CQ302" s="1488" t="s">
        <v>1790</v>
      </c>
      <c r="CR302" s="1488" t="s">
        <v>1790</v>
      </c>
      <c r="CS302" s="1488" t="s">
        <v>1790</v>
      </c>
      <c r="CT302" s="1488" t="s">
        <v>1790</v>
      </c>
      <c r="CU302" s="1488" t="s">
        <v>1790</v>
      </c>
      <c r="CV302" s="1488" t="s">
        <v>1790</v>
      </c>
      <c r="CW302" s="1488" t="s">
        <v>1790</v>
      </c>
      <c r="CX302" s="1488" t="s">
        <v>1790</v>
      </c>
      <c r="CY302" s="1488" t="s">
        <v>1790</v>
      </c>
      <c r="CZ302" s="1488" t="s">
        <v>1790</v>
      </c>
      <c r="DA302" s="1488" t="s">
        <v>1790</v>
      </c>
      <c r="DB302" s="1488" t="s">
        <v>1790</v>
      </c>
      <c r="DC302" s="1488" t="s">
        <v>1790</v>
      </c>
      <c r="DD302" s="1488" t="s">
        <v>1790</v>
      </c>
      <c r="DE302" s="1488" t="s">
        <v>1790</v>
      </c>
      <c r="DF302" s="1488" t="s">
        <v>1790</v>
      </c>
      <c r="DG302" s="1488" t="s">
        <v>1790</v>
      </c>
      <c r="DH302" s="1488" t="s">
        <v>1790</v>
      </c>
      <c r="DI302" s="1488" t="s">
        <v>1790</v>
      </c>
      <c r="DJ302" s="1488" t="s">
        <v>1790</v>
      </c>
      <c r="DK302" s="1488" t="s">
        <v>1790</v>
      </c>
      <c r="DL302" s="1488" t="s">
        <v>1790</v>
      </c>
      <c r="DM302" s="1488" t="s">
        <v>1790</v>
      </c>
      <c r="DN302" s="1488" t="s">
        <v>1790</v>
      </c>
      <c r="DO302" s="1488" t="s">
        <v>1790</v>
      </c>
      <c r="DP302" s="1488" t="s">
        <v>1790</v>
      </c>
      <c r="DQ302" s="1488" t="s">
        <v>1790</v>
      </c>
      <c r="DR302" s="1488" t="s">
        <v>1790</v>
      </c>
      <c r="DS302" s="1488" t="s">
        <v>1790</v>
      </c>
      <c r="DT302" s="1233" t="s">
        <v>1790</v>
      </c>
      <c r="DU302" s="1233" t="s">
        <v>1790</v>
      </c>
      <c r="DV302" s="1233" t="s">
        <v>1790</v>
      </c>
      <c r="DW302" s="1233" t="s">
        <v>1790</v>
      </c>
      <c r="DX302" s="1233" t="s">
        <v>1790</v>
      </c>
      <c r="DY302" s="1233" t="s">
        <v>1790</v>
      </c>
    </row>
    <row r="303" spans="2:129" ht="14.4" thickBot="1" x14ac:dyDescent="0.3">
      <c r="B303" s="1740"/>
      <c r="C303" s="1485" t="s">
        <v>2067</v>
      </c>
      <c r="D303" s="1425" t="s">
        <v>2068</v>
      </c>
      <c r="E303" s="1267" t="s">
        <v>815</v>
      </c>
      <c r="F303" s="1424" t="s">
        <v>1790</v>
      </c>
      <c r="G303" s="1424" t="s">
        <v>1790</v>
      </c>
      <c r="H303" s="1425" t="s">
        <v>84</v>
      </c>
      <c r="I303" s="1724">
        <f>IF(SUM(I302:CU302)&lt;&gt;0,SUM(I302:CU302),"")</f>
        <v>0.95319930702750744</v>
      </c>
      <c r="J303" s="1725"/>
      <c r="K303" s="1725"/>
      <c r="L303" s="1725"/>
      <c r="M303" s="1726"/>
      <c r="N303" s="1489" t="s">
        <v>1790</v>
      </c>
      <c r="O303" s="1489" t="s">
        <v>1790</v>
      </c>
      <c r="P303" s="1489" t="s">
        <v>1790</v>
      </c>
      <c r="Q303" s="1489" t="s">
        <v>1790</v>
      </c>
      <c r="R303" s="1489" t="s">
        <v>1790</v>
      </c>
      <c r="S303" s="1489" t="s">
        <v>1790</v>
      </c>
      <c r="T303" s="1489" t="s">
        <v>1790</v>
      </c>
      <c r="U303" s="1489" t="s">
        <v>1790</v>
      </c>
      <c r="V303" s="1489" t="s">
        <v>1790</v>
      </c>
      <c r="W303" s="1489" t="s">
        <v>1790</v>
      </c>
      <c r="X303" s="1489" t="s">
        <v>1790</v>
      </c>
      <c r="Y303" s="1489" t="s">
        <v>1790</v>
      </c>
      <c r="Z303" s="1489" t="s">
        <v>1790</v>
      </c>
      <c r="AA303" s="1489" t="s">
        <v>1790</v>
      </c>
      <c r="AB303" s="1489" t="s">
        <v>1790</v>
      </c>
      <c r="AC303" s="1489" t="s">
        <v>1790</v>
      </c>
      <c r="AD303" s="1489" t="s">
        <v>1790</v>
      </c>
      <c r="AE303" s="1489" t="s">
        <v>1790</v>
      </c>
      <c r="AF303" s="1489" t="s">
        <v>1790</v>
      </c>
      <c r="AG303" s="1489" t="s">
        <v>1790</v>
      </c>
      <c r="AH303" s="1489" t="s">
        <v>1790</v>
      </c>
      <c r="AI303" s="1489" t="s">
        <v>1790</v>
      </c>
      <c r="AJ303" s="1489" t="s">
        <v>1790</v>
      </c>
      <c r="AK303" s="1489" t="s">
        <v>1790</v>
      </c>
      <c r="AL303" s="1489" t="s">
        <v>1790</v>
      </c>
      <c r="AM303" s="1489" t="s">
        <v>1790</v>
      </c>
      <c r="AN303" s="1489" t="s">
        <v>1790</v>
      </c>
      <c r="AO303" s="1489" t="s">
        <v>1790</v>
      </c>
      <c r="AP303" s="1489" t="s">
        <v>1790</v>
      </c>
      <c r="AQ303" s="1489" t="s">
        <v>1790</v>
      </c>
      <c r="AR303" s="1489" t="s">
        <v>1790</v>
      </c>
      <c r="AS303" s="1489" t="s">
        <v>1790</v>
      </c>
      <c r="AT303" s="1489" t="s">
        <v>1790</v>
      </c>
      <c r="AU303" s="1489" t="s">
        <v>1790</v>
      </c>
      <c r="AV303" s="1489" t="s">
        <v>1790</v>
      </c>
      <c r="AW303" s="1489" t="s">
        <v>1790</v>
      </c>
      <c r="AX303" s="1489" t="s">
        <v>1790</v>
      </c>
      <c r="AY303" s="1489" t="s">
        <v>1790</v>
      </c>
      <c r="AZ303" s="1489" t="s">
        <v>1790</v>
      </c>
      <c r="BA303" s="1489" t="s">
        <v>1790</v>
      </c>
      <c r="BB303" s="1489" t="s">
        <v>1790</v>
      </c>
      <c r="BC303" s="1489" t="s">
        <v>1790</v>
      </c>
      <c r="BD303" s="1489" t="s">
        <v>1790</v>
      </c>
      <c r="BE303" s="1489" t="s">
        <v>1790</v>
      </c>
      <c r="BF303" s="1489" t="s">
        <v>1790</v>
      </c>
      <c r="BG303" s="1489" t="s">
        <v>1790</v>
      </c>
      <c r="BH303" s="1489" t="s">
        <v>1790</v>
      </c>
      <c r="BI303" s="1489" t="s">
        <v>1790</v>
      </c>
      <c r="BJ303" s="1489" t="s">
        <v>1790</v>
      </c>
      <c r="BK303" s="1489" t="s">
        <v>1790</v>
      </c>
      <c r="BL303" s="1489" t="s">
        <v>1790</v>
      </c>
      <c r="BM303" s="1489" t="s">
        <v>1790</v>
      </c>
      <c r="BN303" s="1489" t="s">
        <v>1790</v>
      </c>
      <c r="BO303" s="1489" t="s">
        <v>1790</v>
      </c>
      <c r="BP303" s="1489" t="s">
        <v>1790</v>
      </c>
      <c r="BQ303" s="1489" t="s">
        <v>1790</v>
      </c>
      <c r="BR303" s="1489" t="s">
        <v>1790</v>
      </c>
      <c r="BS303" s="1489" t="s">
        <v>1790</v>
      </c>
      <c r="BT303" s="1489" t="s">
        <v>1790</v>
      </c>
      <c r="BU303" s="1489" t="s">
        <v>1790</v>
      </c>
      <c r="BV303" s="1489" t="s">
        <v>1790</v>
      </c>
      <c r="BW303" s="1489" t="s">
        <v>1790</v>
      </c>
      <c r="BX303" s="1489" t="s">
        <v>1790</v>
      </c>
      <c r="BY303" s="1489" t="s">
        <v>1790</v>
      </c>
      <c r="BZ303" s="1489" t="s">
        <v>1790</v>
      </c>
      <c r="CA303" s="1489" t="s">
        <v>1790</v>
      </c>
      <c r="CB303" s="1489" t="s">
        <v>1790</v>
      </c>
      <c r="CC303" s="1489" t="s">
        <v>1790</v>
      </c>
      <c r="CD303" s="1489" t="s">
        <v>1790</v>
      </c>
      <c r="CE303" s="1489" t="s">
        <v>1790</v>
      </c>
      <c r="CF303" s="1489" t="s">
        <v>1790</v>
      </c>
      <c r="CG303" s="1489" t="s">
        <v>1790</v>
      </c>
      <c r="CH303" s="1489" t="s">
        <v>1790</v>
      </c>
      <c r="CI303" s="1489" t="s">
        <v>1790</v>
      </c>
      <c r="CJ303" s="1489" t="s">
        <v>1790</v>
      </c>
      <c r="CK303" s="1489" t="s">
        <v>1790</v>
      </c>
      <c r="CL303" s="1489" t="s">
        <v>1790</v>
      </c>
      <c r="CM303" s="1489" t="s">
        <v>1790</v>
      </c>
      <c r="CN303" s="1489" t="s">
        <v>1790</v>
      </c>
      <c r="CO303" s="1489" t="s">
        <v>1790</v>
      </c>
      <c r="CP303" s="1490" t="s">
        <v>1790</v>
      </c>
      <c r="CQ303" s="1488" t="s">
        <v>1790</v>
      </c>
      <c r="CR303" s="1488" t="s">
        <v>1790</v>
      </c>
      <c r="CS303" s="1488" t="s">
        <v>1790</v>
      </c>
      <c r="CT303" s="1488" t="s">
        <v>1790</v>
      </c>
      <c r="CU303" s="1488" t="s">
        <v>1790</v>
      </c>
      <c r="CV303" s="1488" t="s">
        <v>1790</v>
      </c>
      <c r="CW303" s="1488" t="s">
        <v>1790</v>
      </c>
      <c r="CX303" s="1488" t="s">
        <v>1790</v>
      </c>
      <c r="CY303" s="1488" t="s">
        <v>1790</v>
      </c>
      <c r="CZ303" s="1488" t="s">
        <v>1790</v>
      </c>
      <c r="DA303" s="1488" t="s">
        <v>1790</v>
      </c>
      <c r="DB303" s="1488" t="s">
        <v>1790</v>
      </c>
      <c r="DC303" s="1488" t="s">
        <v>1790</v>
      </c>
      <c r="DD303" s="1488" t="s">
        <v>1790</v>
      </c>
      <c r="DE303" s="1488" t="s">
        <v>1790</v>
      </c>
      <c r="DF303" s="1488" t="s">
        <v>1790</v>
      </c>
      <c r="DG303" s="1488" t="s">
        <v>1790</v>
      </c>
      <c r="DH303" s="1488" t="s">
        <v>1790</v>
      </c>
      <c r="DI303" s="1488" t="s">
        <v>1790</v>
      </c>
      <c r="DJ303" s="1488" t="s">
        <v>1790</v>
      </c>
      <c r="DK303" s="1488" t="s">
        <v>1790</v>
      </c>
      <c r="DL303" s="1488" t="s">
        <v>1790</v>
      </c>
      <c r="DM303" s="1488" t="s">
        <v>1790</v>
      </c>
      <c r="DN303" s="1488" t="s">
        <v>1790</v>
      </c>
      <c r="DO303" s="1488" t="s">
        <v>1790</v>
      </c>
      <c r="DP303" s="1488" t="s">
        <v>1790</v>
      </c>
      <c r="DQ303" s="1488" t="s">
        <v>1790</v>
      </c>
      <c r="DR303" s="1488" t="s">
        <v>1790</v>
      </c>
      <c r="DS303" s="1488" t="s">
        <v>1790</v>
      </c>
      <c r="DT303" s="1233" t="s">
        <v>1790</v>
      </c>
      <c r="DU303" s="1233" t="s">
        <v>1790</v>
      </c>
      <c r="DV303" s="1233" t="s">
        <v>1790</v>
      </c>
      <c r="DW303" s="1233" t="s">
        <v>1790</v>
      </c>
      <c r="DX303" s="1233" t="s">
        <v>1790</v>
      </c>
      <c r="DY303" s="1233" t="s">
        <v>1790</v>
      </c>
    </row>
    <row r="304" spans="2:129" x14ac:dyDescent="0.25">
      <c r="B304" s="1740"/>
      <c r="C304" s="1485" t="s">
        <v>2065</v>
      </c>
      <c r="D304" s="1425" t="s">
        <v>2066</v>
      </c>
      <c r="E304" s="1267" t="s">
        <v>810</v>
      </c>
      <c r="F304" s="1424" t="s">
        <v>1790</v>
      </c>
      <c r="G304" s="1424" t="s">
        <v>1790</v>
      </c>
      <c r="H304" s="1425" t="s">
        <v>84</v>
      </c>
      <c r="I304" s="1460" t="s">
        <v>1790</v>
      </c>
      <c r="J304" s="1461" t="s">
        <v>1790</v>
      </c>
      <c r="K304" s="1461" t="s">
        <v>1790</v>
      </c>
      <c r="L304" s="1461" t="s">
        <v>1790</v>
      </c>
      <c r="M304" s="1461" t="s">
        <v>1790</v>
      </c>
      <c r="N304" s="1489" t="s">
        <v>1790</v>
      </c>
      <c r="O304" s="1489" t="s">
        <v>1790</v>
      </c>
      <c r="P304" s="1489" t="s">
        <v>1790</v>
      </c>
      <c r="Q304" s="1489" t="s">
        <v>1790</v>
      </c>
      <c r="R304" s="1489" t="s">
        <v>1790</v>
      </c>
      <c r="S304" s="1489" t="s">
        <v>1790</v>
      </c>
      <c r="T304" s="1489" t="s">
        <v>1790</v>
      </c>
      <c r="U304" s="1489" t="s">
        <v>1790</v>
      </c>
      <c r="V304" s="1489" t="s">
        <v>1790</v>
      </c>
      <c r="W304" s="1489" t="s">
        <v>1790</v>
      </c>
      <c r="X304" s="1489" t="s">
        <v>1790</v>
      </c>
      <c r="Y304" s="1489" t="s">
        <v>1790</v>
      </c>
      <c r="Z304" s="1489" t="s">
        <v>1790</v>
      </c>
      <c r="AA304" s="1489" t="s">
        <v>1790</v>
      </c>
      <c r="AB304" s="1489" t="s">
        <v>1790</v>
      </c>
      <c r="AC304" s="1489" t="s">
        <v>1790</v>
      </c>
      <c r="AD304" s="1489" t="s">
        <v>1790</v>
      </c>
      <c r="AE304" s="1489" t="s">
        <v>1790</v>
      </c>
      <c r="AF304" s="1489" t="s">
        <v>1790</v>
      </c>
      <c r="AG304" s="1489" t="s">
        <v>1790</v>
      </c>
      <c r="AH304" s="1489" t="s">
        <v>1790</v>
      </c>
      <c r="AI304" s="1489" t="s">
        <v>1790</v>
      </c>
      <c r="AJ304" s="1489" t="s">
        <v>1790</v>
      </c>
      <c r="AK304" s="1489" t="s">
        <v>1790</v>
      </c>
      <c r="AL304" s="1489" t="s">
        <v>1790</v>
      </c>
      <c r="AM304" s="1489" t="s">
        <v>1790</v>
      </c>
      <c r="AN304" s="1489" t="s">
        <v>1790</v>
      </c>
      <c r="AO304" s="1489" t="s">
        <v>1790</v>
      </c>
      <c r="AP304" s="1489" t="s">
        <v>1790</v>
      </c>
      <c r="AQ304" s="1489" t="s">
        <v>1790</v>
      </c>
      <c r="AR304" s="1489" t="s">
        <v>1790</v>
      </c>
      <c r="AS304" s="1489" t="s">
        <v>1790</v>
      </c>
      <c r="AT304" s="1489" t="s">
        <v>1790</v>
      </c>
      <c r="AU304" s="1489" t="s">
        <v>1790</v>
      </c>
      <c r="AV304" s="1489" t="s">
        <v>1790</v>
      </c>
      <c r="AW304" s="1489" t="s">
        <v>1790</v>
      </c>
      <c r="AX304" s="1489" t="s">
        <v>1790</v>
      </c>
      <c r="AY304" s="1489" t="s">
        <v>1790</v>
      </c>
      <c r="AZ304" s="1489" t="s">
        <v>1790</v>
      </c>
      <c r="BA304" s="1489" t="s">
        <v>1790</v>
      </c>
      <c r="BB304" s="1489" t="s">
        <v>1790</v>
      </c>
      <c r="BC304" s="1489" t="s">
        <v>1790</v>
      </c>
      <c r="BD304" s="1489" t="s">
        <v>1790</v>
      </c>
      <c r="BE304" s="1489" t="s">
        <v>1790</v>
      </c>
      <c r="BF304" s="1489" t="s">
        <v>1790</v>
      </c>
      <c r="BG304" s="1489" t="s">
        <v>1790</v>
      </c>
      <c r="BH304" s="1489" t="s">
        <v>1790</v>
      </c>
      <c r="BI304" s="1489" t="s">
        <v>1790</v>
      </c>
      <c r="BJ304" s="1489" t="s">
        <v>1790</v>
      </c>
      <c r="BK304" s="1489" t="s">
        <v>1790</v>
      </c>
      <c r="BL304" s="1489" t="s">
        <v>1790</v>
      </c>
      <c r="BM304" s="1489" t="s">
        <v>1790</v>
      </c>
      <c r="BN304" s="1489" t="s">
        <v>1790</v>
      </c>
      <c r="BO304" s="1489" t="s">
        <v>1790</v>
      </c>
      <c r="BP304" s="1489" t="s">
        <v>1790</v>
      </c>
      <c r="BQ304" s="1489" t="s">
        <v>1790</v>
      </c>
      <c r="BR304" s="1489" t="s">
        <v>1790</v>
      </c>
      <c r="BS304" s="1489" t="s">
        <v>1790</v>
      </c>
      <c r="BT304" s="1489" t="s">
        <v>1790</v>
      </c>
      <c r="BU304" s="1489" t="s">
        <v>1790</v>
      </c>
      <c r="BV304" s="1489" t="s">
        <v>1790</v>
      </c>
      <c r="BW304" s="1489" t="s">
        <v>1790</v>
      </c>
      <c r="BX304" s="1489" t="s">
        <v>1790</v>
      </c>
      <c r="BY304" s="1489" t="s">
        <v>1790</v>
      </c>
      <c r="BZ304" s="1489" t="s">
        <v>1790</v>
      </c>
      <c r="CA304" s="1489" t="s">
        <v>1790</v>
      </c>
      <c r="CB304" s="1489" t="s">
        <v>1790</v>
      </c>
      <c r="CC304" s="1489" t="s">
        <v>1790</v>
      </c>
      <c r="CD304" s="1489" t="s">
        <v>1790</v>
      </c>
      <c r="CE304" s="1489" t="s">
        <v>1790</v>
      </c>
      <c r="CF304" s="1489" t="s">
        <v>1790</v>
      </c>
      <c r="CG304" s="1489" t="s">
        <v>1790</v>
      </c>
      <c r="CH304" s="1489" t="s">
        <v>1790</v>
      </c>
      <c r="CI304" s="1489" t="s">
        <v>1790</v>
      </c>
      <c r="CJ304" s="1489" t="s">
        <v>1790</v>
      </c>
      <c r="CK304" s="1489" t="s">
        <v>1790</v>
      </c>
      <c r="CL304" s="1489" t="s">
        <v>1790</v>
      </c>
      <c r="CM304" s="1489" t="s">
        <v>1790</v>
      </c>
      <c r="CN304" s="1489" t="s">
        <v>1790</v>
      </c>
      <c r="CO304" s="1489" t="s">
        <v>1790</v>
      </c>
      <c r="CP304" s="1490" t="s">
        <v>1790</v>
      </c>
      <c r="CQ304" s="1488" t="s">
        <v>1790</v>
      </c>
      <c r="CR304" s="1488" t="s">
        <v>1790</v>
      </c>
      <c r="CS304" s="1488" t="s">
        <v>1790</v>
      </c>
      <c r="CT304" s="1488" t="s">
        <v>1790</v>
      </c>
      <c r="CU304" s="1488" t="s">
        <v>1790</v>
      </c>
      <c r="CV304" s="1488" t="s">
        <v>1790</v>
      </c>
      <c r="CW304" s="1488" t="s">
        <v>1790</v>
      </c>
      <c r="CX304" s="1488" t="s">
        <v>1790</v>
      </c>
      <c r="CY304" s="1488" t="s">
        <v>1790</v>
      </c>
      <c r="CZ304" s="1488" t="s">
        <v>1790</v>
      </c>
      <c r="DA304" s="1488" t="s">
        <v>1790</v>
      </c>
      <c r="DB304" s="1488" t="s">
        <v>1790</v>
      </c>
      <c r="DC304" s="1488" t="s">
        <v>1790</v>
      </c>
      <c r="DD304" s="1488" t="s">
        <v>1790</v>
      </c>
      <c r="DE304" s="1488" t="s">
        <v>1790</v>
      </c>
      <c r="DF304" s="1488" t="s">
        <v>1790</v>
      </c>
      <c r="DG304" s="1488" t="s">
        <v>1790</v>
      </c>
      <c r="DH304" s="1488" t="s">
        <v>1790</v>
      </c>
      <c r="DI304" s="1488" t="s">
        <v>1790</v>
      </c>
      <c r="DJ304" s="1488" t="s">
        <v>1790</v>
      </c>
      <c r="DK304" s="1488" t="s">
        <v>1790</v>
      </c>
      <c r="DL304" s="1488" t="s">
        <v>1790</v>
      </c>
      <c r="DM304" s="1488" t="s">
        <v>1790</v>
      </c>
      <c r="DN304" s="1488" t="s">
        <v>1790</v>
      </c>
      <c r="DO304" s="1488" t="s">
        <v>1790</v>
      </c>
      <c r="DP304" s="1488" t="s">
        <v>1790</v>
      </c>
      <c r="DQ304" s="1488" t="s">
        <v>1790</v>
      </c>
      <c r="DR304" s="1488" t="s">
        <v>1790</v>
      </c>
      <c r="DS304" s="1488" t="s">
        <v>1790</v>
      </c>
      <c r="DT304" s="1233" t="s">
        <v>1790</v>
      </c>
      <c r="DU304" s="1233" t="s">
        <v>1790</v>
      </c>
      <c r="DV304" s="1233" t="s">
        <v>1790</v>
      </c>
      <c r="DW304" s="1233" t="s">
        <v>1790</v>
      </c>
      <c r="DX304" s="1233" t="s">
        <v>1790</v>
      </c>
      <c r="DY304" s="1233" t="s">
        <v>1790</v>
      </c>
    </row>
    <row r="305" spans="2:129" x14ac:dyDescent="0.25">
      <c r="B305" s="1740"/>
      <c r="C305" s="1485" t="s">
        <v>2065</v>
      </c>
      <c r="D305" s="1425" t="s">
        <v>2066</v>
      </c>
      <c r="E305" s="1267" t="s">
        <v>807</v>
      </c>
      <c r="F305" s="1424" t="s">
        <v>1790</v>
      </c>
      <c r="G305" s="1424" t="s">
        <v>1790</v>
      </c>
      <c r="H305" s="1425" t="s">
        <v>84</v>
      </c>
      <c r="I305" s="1460" t="s">
        <v>1790</v>
      </c>
      <c r="J305" s="1461" t="s">
        <v>1790</v>
      </c>
      <c r="K305" s="1461" t="s">
        <v>1790</v>
      </c>
      <c r="L305" s="1461" t="s">
        <v>1790</v>
      </c>
      <c r="M305" s="1461" t="s">
        <v>1790</v>
      </c>
      <c r="N305" s="1489" t="s">
        <v>1790</v>
      </c>
      <c r="O305" s="1489">
        <v>2.6702651808066403E-2</v>
      </c>
      <c r="P305" s="1489">
        <v>2.6702651808066403E-2</v>
      </c>
      <c r="Q305" s="1489">
        <v>2.6702651808066403E-2</v>
      </c>
      <c r="R305" s="1489">
        <v>2.6702651808066403E-2</v>
      </c>
      <c r="S305" s="1489">
        <v>2.6702651808066403E-2</v>
      </c>
      <c r="T305" s="1489">
        <v>2.6702651808066403E-2</v>
      </c>
      <c r="U305" s="1489">
        <v>2.6702651808066403E-2</v>
      </c>
      <c r="V305" s="1489">
        <v>2.6702651808066403E-2</v>
      </c>
      <c r="W305" s="1489">
        <v>2.6702651808066403E-2</v>
      </c>
      <c r="X305" s="1489">
        <v>2.6702651808066403E-2</v>
      </c>
      <c r="Y305" s="1489">
        <v>2.6702651808066403E-3</v>
      </c>
      <c r="Z305" s="1489">
        <v>2.6702651808066403E-3</v>
      </c>
      <c r="AA305" s="1489">
        <v>2.6702651808066403E-3</v>
      </c>
      <c r="AB305" s="1489">
        <v>2.6702651808066403E-3</v>
      </c>
      <c r="AC305" s="1489">
        <v>2.6702651808066403E-3</v>
      </c>
      <c r="AD305" s="1489">
        <v>2.6702651808066403E-3</v>
      </c>
      <c r="AE305" s="1489">
        <v>2.6702651808066403E-3</v>
      </c>
      <c r="AF305" s="1489">
        <v>2.6702651808066403E-3</v>
      </c>
      <c r="AG305" s="1489">
        <v>2.6702651808066403E-3</v>
      </c>
      <c r="AH305" s="1489">
        <v>2.6702651808066403E-3</v>
      </c>
      <c r="AI305" s="1489">
        <v>2.6702651808066403E-3</v>
      </c>
      <c r="AJ305" s="1489">
        <v>2.6702651808066403E-3</v>
      </c>
      <c r="AK305" s="1489">
        <v>2.6702651808066403E-3</v>
      </c>
      <c r="AL305" s="1489">
        <v>2.6702651808066403E-3</v>
      </c>
      <c r="AM305" s="1489">
        <v>2.6702651808066403E-3</v>
      </c>
      <c r="AN305" s="1489">
        <v>2.6702651808066403E-3</v>
      </c>
      <c r="AO305" s="1489">
        <v>2.6702651808066403E-3</v>
      </c>
      <c r="AP305" s="1489">
        <v>2.6702651808066403E-3</v>
      </c>
      <c r="AQ305" s="1489">
        <v>2.6702651808066403E-3</v>
      </c>
      <c r="AR305" s="1489">
        <v>2.6702651808066403E-3</v>
      </c>
      <c r="AS305" s="1489">
        <v>2.6702651808066403E-3</v>
      </c>
      <c r="AT305" s="1489">
        <v>2.6702651808066403E-3</v>
      </c>
      <c r="AU305" s="1489">
        <v>2.6702651808066403E-3</v>
      </c>
      <c r="AV305" s="1489">
        <v>2.6702651808066403E-3</v>
      </c>
      <c r="AW305" s="1489">
        <v>2.6702651808066403E-3</v>
      </c>
      <c r="AX305" s="1489">
        <v>2.6702651808066403E-3</v>
      </c>
      <c r="AY305" s="1489">
        <v>2.6702651808066403E-3</v>
      </c>
      <c r="AZ305" s="1489">
        <v>2.6702651808066403E-3</v>
      </c>
      <c r="BA305" s="1489">
        <v>2.6702651808066403E-3</v>
      </c>
      <c r="BB305" s="1489">
        <v>2.6702651808066403E-3</v>
      </c>
      <c r="BC305" s="1489">
        <v>2.6702651808066403E-3</v>
      </c>
      <c r="BD305" s="1489">
        <v>2.6702651808066403E-3</v>
      </c>
      <c r="BE305" s="1489">
        <v>2.6702651808066403E-3</v>
      </c>
      <c r="BF305" s="1489">
        <v>2.6702651808066403E-3</v>
      </c>
      <c r="BG305" s="1489">
        <v>2.6702651808066403E-3</v>
      </c>
      <c r="BH305" s="1489">
        <v>2.6702651808066403E-3</v>
      </c>
      <c r="BI305" s="1489">
        <v>2.6702651808066403E-3</v>
      </c>
      <c r="BJ305" s="1489">
        <v>2.6702651808066403E-3</v>
      </c>
      <c r="BK305" s="1489">
        <v>2.6702651808066403E-3</v>
      </c>
      <c r="BL305" s="1489">
        <v>2.6702651808066403E-3</v>
      </c>
      <c r="BM305" s="1489" t="s">
        <v>1790</v>
      </c>
      <c r="BN305" s="1489" t="s">
        <v>1790</v>
      </c>
      <c r="BO305" s="1489" t="s">
        <v>1790</v>
      </c>
      <c r="BP305" s="1489" t="s">
        <v>1790</v>
      </c>
      <c r="BQ305" s="1489" t="s">
        <v>1790</v>
      </c>
      <c r="BR305" s="1489" t="s">
        <v>1790</v>
      </c>
      <c r="BS305" s="1489" t="s">
        <v>1790</v>
      </c>
      <c r="BT305" s="1489" t="s">
        <v>1790</v>
      </c>
      <c r="BU305" s="1489" t="s">
        <v>1790</v>
      </c>
      <c r="BV305" s="1489" t="s">
        <v>1790</v>
      </c>
      <c r="BW305" s="1489" t="s">
        <v>1790</v>
      </c>
      <c r="BX305" s="1489" t="s">
        <v>1790</v>
      </c>
      <c r="BY305" s="1489" t="s">
        <v>1790</v>
      </c>
      <c r="BZ305" s="1489" t="s">
        <v>1790</v>
      </c>
      <c r="CA305" s="1489" t="s">
        <v>1790</v>
      </c>
      <c r="CB305" s="1489" t="s">
        <v>1790</v>
      </c>
      <c r="CC305" s="1489" t="s">
        <v>1790</v>
      </c>
      <c r="CD305" s="1489" t="s">
        <v>1790</v>
      </c>
      <c r="CE305" s="1489" t="s">
        <v>1790</v>
      </c>
      <c r="CF305" s="1489" t="s">
        <v>1790</v>
      </c>
      <c r="CG305" s="1489" t="s">
        <v>1790</v>
      </c>
      <c r="CH305" s="1489" t="s">
        <v>1790</v>
      </c>
      <c r="CI305" s="1489" t="s">
        <v>1790</v>
      </c>
      <c r="CJ305" s="1489" t="s">
        <v>1790</v>
      </c>
      <c r="CK305" s="1489" t="s">
        <v>1790</v>
      </c>
      <c r="CL305" s="1489" t="s">
        <v>1790</v>
      </c>
      <c r="CM305" s="1489" t="s">
        <v>1790</v>
      </c>
      <c r="CN305" s="1489" t="s">
        <v>1790</v>
      </c>
      <c r="CO305" s="1489" t="s">
        <v>1790</v>
      </c>
      <c r="CP305" s="1490" t="s">
        <v>1790</v>
      </c>
      <c r="CQ305" s="1488" t="s">
        <v>1790</v>
      </c>
      <c r="CR305" s="1488" t="s">
        <v>1790</v>
      </c>
      <c r="CS305" s="1488" t="s">
        <v>1790</v>
      </c>
      <c r="CT305" s="1488" t="s">
        <v>1790</v>
      </c>
      <c r="CU305" s="1488" t="s">
        <v>1790</v>
      </c>
      <c r="CV305" s="1488" t="s">
        <v>1790</v>
      </c>
      <c r="CW305" s="1488" t="s">
        <v>1790</v>
      </c>
      <c r="CX305" s="1488" t="s">
        <v>1790</v>
      </c>
      <c r="CY305" s="1488" t="s">
        <v>1790</v>
      </c>
      <c r="CZ305" s="1488" t="s">
        <v>1790</v>
      </c>
      <c r="DA305" s="1488" t="s">
        <v>1790</v>
      </c>
      <c r="DB305" s="1488" t="s">
        <v>1790</v>
      </c>
      <c r="DC305" s="1488" t="s">
        <v>1790</v>
      </c>
      <c r="DD305" s="1488" t="s">
        <v>1790</v>
      </c>
      <c r="DE305" s="1488" t="s">
        <v>1790</v>
      </c>
      <c r="DF305" s="1488" t="s">
        <v>1790</v>
      </c>
      <c r="DG305" s="1488" t="s">
        <v>1790</v>
      </c>
      <c r="DH305" s="1488" t="s">
        <v>1790</v>
      </c>
      <c r="DI305" s="1488" t="s">
        <v>1790</v>
      </c>
      <c r="DJ305" s="1488" t="s">
        <v>1790</v>
      </c>
      <c r="DK305" s="1488" t="s">
        <v>1790</v>
      </c>
      <c r="DL305" s="1488" t="s">
        <v>1790</v>
      </c>
      <c r="DM305" s="1488" t="s">
        <v>1790</v>
      </c>
      <c r="DN305" s="1488" t="s">
        <v>1790</v>
      </c>
      <c r="DO305" s="1488" t="s">
        <v>1790</v>
      </c>
      <c r="DP305" s="1488" t="s">
        <v>1790</v>
      </c>
      <c r="DQ305" s="1488" t="s">
        <v>1790</v>
      </c>
      <c r="DR305" s="1488" t="s">
        <v>1790</v>
      </c>
      <c r="DS305" s="1488" t="s">
        <v>1790</v>
      </c>
      <c r="DT305" s="1233" t="s">
        <v>1790</v>
      </c>
      <c r="DU305" s="1233" t="s">
        <v>1790</v>
      </c>
      <c r="DV305" s="1233" t="s">
        <v>1790</v>
      </c>
      <c r="DW305" s="1233" t="s">
        <v>1790</v>
      </c>
      <c r="DX305" s="1233" t="s">
        <v>1790</v>
      </c>
      <c r="DY305" s="1233" t="s">
        <v>1790</v>
      </c>
    </row>
    <row r="306" spans="2:129" x14ac:dyDescent="0.25">
      <c r="B306" s="1740"/>
      <c r="C306" s="1485" t="s">
        <v>2065</v>
      </c>
      <c r="D306" s="1425" t="s">
        <v>2066</v>
      </c>
      <c r="E306" s="1267" t="s">
        <v>808</v>
      </c>
      <c r="F306" s="1424" t="s">
        <v>1790</v>
      </c>
      <c r="G306" s="1424" t="s">
        <v>1790</v>
      </c>
      <c r="H306" s="1425" t="s">
        <v>84</v>
      </c>
      <c r="I306" s="1460" t="s">
        <v>1790</v>
      </c>
      <c r="J306" s="1461" t="s">
        <v>1790</v>
      </c>
      <c r="K306" s="1461" t="s">
        <v>1790</v>
      </c>
      <c r="L306" s="1461" t="s">
        <v>1790</v>
      </c>
      <c r="M306" s="1461" t="s">
        <v>1790</v>
      </c>
      <c r="N306" s="1489" t="s">
        <v>1790</v>
      </c>
      <c r="O306" s="1489" t="s">
        <v>1790</v>
      </c>
      <c r="P306" s="1489" t="s">
        <v>1790</v>
      </c>
      <c r="Q306" s="1489" t="s">
        <v>1790</v>
      </c>
      <c r="R306" s="1489" t="s">
        <v>1790</v>
      </c>
      <c r="S306" s="1489" t="s">
        <v>1790</v>
      </c>
      <c r="T306" s="1489" t="s">
        <v>1790</v>
      </c>
      <c r="U306" s="1489" t="s">
        <v>1790</v>
      </c>
      <c r="V306" s="1489" t="s">
        <v>1790</v>
      </c>
      <c r="W306" s="1489" t="s">
        <v>1790</v>
      </c>
      <c r="X306" s="1489" t="s">
        <v>1790</v>
      </c>
      <c r="Y306" s="1489" t="s">
        <v>1790</v>
      </c>
      <c r="Z306" s="1489" t="s">
        <v>1790</v>
      </c>
      <c r="AA306" s="1489" t="s">
        <v>1790</v>
      </c>
      <c r="AB306" s="1489" t="s">
        <v>1790</v>
      </c>
      <c r="AC306" s="1489" t="s">
        <v>1790</v>
      </c>
      <c r="AD306" s="1489" t="s">
        <v>1790</v>
      </c>
      <c r="AE306" s="1489" t="s">
        <v>1790</v>
      </c>
      <c r="AF306" s="1489" t="s">
        <v>1790</v>
      </c>
      <c r="AG306" s="1489" t="s">
        <v>1790</v>
      </c>
      <c r="AH306" s="1489" t="s">
        <v>1790</v>
      </c>
      <c r="AI306" s="1489" t="s">
        <v>1790</v>
      </c>
      <c r="AJ306" s="1489" t="s">
        <v>1790</v>
      </c>
      <c r="AK306" s="1489" t="s">
        <v>1790</v>
      </c>
      <c r="AL306" s="1489" t="s">
        <v>1790</v>
      </c>
      <c r="AM306" s="1489" t="s">
        <v>1790</v>
      </c>
      <c r="AN306" s="1489" t="s">
        <v>1790</v>
      </c>
      <c r="AO306" s="1489" t="s">
        <v>1790</v>
      </c>
      <c r="AP306" s="1489" t="s">
        <v>1790</v>
      </c>
      <c r="AQ306" s="1489" t="s">
        <v>1790</v>
      </c>
      <c r="AR306" s="1489" t="s">
        <v>1790</v>
      </c>
      <c r="AS306" s="1489" t="s">
        <v>1790</v>
      </c>
      <c r="AT306" s="1489" t="s">
        <v>1790</v>
      </c>
      <c r="AU306" s="1489" t="s">
        <v>1790</v>
      </c>
      <c r="AV306" s="1489" t="s">
        <v>1790</v>
      </c>
      <c r="AW306" s="1489" t="s">
        <v>1790</v>
      </c>
      <c r="AX306" s="1489" t="s">
        <v>1790</v>
      </c>
      <c r="AY306" s="1489" t="s">
        <v>1790</v>
      </c>
      <c r="AZ306" s="1489" t="s">
        <v>1790</v>
      </c>
      <c r="BA306" s="1489" t="s">
        <v>1790</v>
      </c>
      <c r="BB306" s="1489" t="s">
        <v>1790</v>
      </c>
      <c r="BC306" s="1489" t="s">
        <v>1790</v>
      </c>
      <c r="BD306" s="1489" t="s">
        <v>1790</v>
      </c>
      <c r="BE306" s="1489" t="s">
        <v>1790</v>
      </c>
      <c r="BF306" s="1489" t="s">
        <v>1790</v>
      </c>
      <c r="BG306" s="1489" t="s">
        <v>1790</v>
      </c>
      <c r="BH306" s="1489" t="s">
        <v>1790</v>
      </c>
      <c r="BI306" s="1489" t="s">
        <v>1790</v>
      </c>
      <c r="BJ306" s="1489" t="s">
        <v>1790</v>
      </c>
      <c r="BK306" s="1489" t="s">
        <v>1790</v>
      </c>
      <c r="BL306" s="1489" t="s">
        <v>1790</v>
      </c>
      <c r="BM306" s="1489" t="s">
        <v>1790</v>
      </c>
      <c r="BN306" s="1489" t="s">
        <v>1790</v>
      </c>
      <c r="BO306" s="1489" t="s">
        <v>1790</v>
      </c>
      <c r="BP306" s="1489" t="s">
        <v>1790</v>
      </c>
      <c r="BQ306" s="1489" t="s">
        <v>1790</v>
      </c>
      <c r="BR306" s="1489" t="s">
        <v>1790</v>
      </c>
      <c r="BS306" s="1489" t="s">
        <v>1790</v>
      </c>
      <c r="BT306" s="1489" t="s">
        <v>1790</v>
      </c>
      <c r="BU306" s="1489" t="s">
        <v>1790</v>
      </c>
      <c r="BV306" s="1489" t="s">
        <v>1790</v>
      </c>
      <c r="BW306" s="1489" t="s">
        <v>1790</v>
      </c>
      <c r="BX306" s="1489" t="s">
        <v>1790</v>
      </c>
      <c r="BY306" s="1489" t="s">
        <v>1790</v>
      </c>
      <c r="BZ306" s="1489" t="s">
        <v>1790</v>
      </c>
      <c r="CA306" s="1489" t="s">
        <v>1790</v>
      </c>
      <c r="CB306" s="1489" t="s">
        <v>1790</v>
      </c>
      <c r="CC306" s="1489" t="s">
        <v>1790</v>
      </c>
      <c r="CD306" s="1489" t="s">
        <v>1790</v>
      </c>
      <c r="CE306" s="1489" t="s">
        <v>1790</v>
      </c>
      <c r="CF306" s="1489" t="s">
        <v>1790</v>
      </c>
      <c r="CG306" s="1489" t="s">
        <v>1790</v>
      </c>
      <c r="CH306" s="1489" t="s">
        <v>1790</v>
      </c>
      <c r="CI306" s="1489" t="s">
        <v>1790</v>
      </c>
      <c r="CJ306" s="1489" t="s">
        <v>1790</v>
      </c>
      <c r="CK306" s="1489" t="s">
        <v>1790</v>
      </c>
      <c r="CL306" s="1489" t="s">
        <v>1790</v>
      </c>
      <c r="CM306" s="1489" t="s">
        <v>1790</v>
      </c>
      <c r="CN306" s="1489" t="s">
        <v>1790</v>
      </c>
      <c r="CO306" s="1489" t="s">
        <v>1790</v>
      </c>
      <c r="CP306" s="1490" t="s">
        <v>1790</v>
      </c>
      <c r="CQ306" s="1488" t="s">
        <v>1790</v>
      </c>
      <c r="CR306" s="1488" t="s">
        <v>1790</v>
      </c>
      <c r="CS306" s="1488" t="s">
        <v>1790</v>
      </c>
      <c r="CT306" s="1488" t="s">
        <v>1790</v>
      </c>
      <c r="CU306" s="1488" t="s">
        <v>1790</v>
      </c>
      <c r="CV306" s="1488" t="s">
        <v>1790</v>
      </c>
      <c r="CW306" s="1488" t="s">
        <v>1790</v>
      </c>
      <c r="CX306" s="1488" t="s">
        <v>1790</v>
      </c>
      <c r="CY306" s="1488" t="s">
        <v>1790</v>
      </c>
      <c r="CZ306" s="1488" t="s">
        <v>1790</v>
      </c>
      <c r="DA306" s="1488" t="s">
        <v>1790</v>
      </c>
      <c r="DB306" s="1488" t="s">
        <v>1790</v>
      </c>
      <c r="DC306" s="1488" t="s">
        <v>1790</v>
      </c>
      <c r="DD306" s="1488" t="s">
        <v>1790</v>
      </c>
      <c r="DE306" s="1488" t="s">
        <v>1790</v>
      </c>
      <c r="DF306" s="1488" t="s">
        <v>1790</v>
      </c>
      <c r="DG306" s="1488" t="s">
        <v>1790</v>
      </c>
      <c r="DH306" s="1488" t="s">
        <v>1790</v>
      </c>
      <c r="DI306" s="1488" t="s">
        <v>1790</v>
      </c>
      <c r="DJ306" s="1488" t="s">
        <v>1790</v>
      </c>
      <c r="DK306" s="1488" t="s">
        <v>1790</v>
      </c>
      <c r="DL306" s="1488" t="s">
        <v>1790</v>
      </c>
      <c r="DM306" s="1488" t="s">
        <v>1790</v>
      </c>
      <c r="DN306" s="1488" t="s">
        <v>1790</v>
      </c>
      <c r="DO306" s="1488" t="s">
        <v>1790</v>
      </c>
      <c r="DP306" s="1488" t="s">
        <v>1790</v>
      </c>
      <c r="DQ306" s="1488" t="s">
        <v>1790</v>
      </c>
      <c r="DR306" s="1488" t="s">
        <v>1790</v>
      </c>
      <c r="DS306" s="1488" t="s">
        <v>1790</v>
      </c>
      <c r="DT306" s="1233" t="s">
        <v>1790</v>
      </c>
      <c r="DU306" s="1233" t="s">
        <v>1790</v>
      </c>
      <c r="DV306" s="1233" t="s">
        <v>1790</v>
      </c>
      <c r="DW306" s="1233" t="s">
        <v>1790</v>
      </c>
      <c r="DX306" s="1233" t="s">
        <v>1790</v>
      </c>
      <c r="DY306" s="1233" t="s">
        <v>1790</v>
      </c>
    </row>
    <row r="307" spans="2:129" x14ac:dyDescent="0.25">
      <c r="B307" s="1740"/>
      <c r="C307" s="1485" t="s">
        <v>2065</v>
      </c>
      <c r="D307" s="1425" t="s">
        <v>2066</v>
      </c>
      <c r="E307" s="1267" t="s">
        <v>826</v>
      </c>
      <c r="F307" s="1424" t="s">
        <v>1790</v>
      </c>
      <c r="G307" s="1424" t="s">
        <v>1790</v>
      </c>
      <c r="H307" s="1425" t="s">
        <v>84</v>
      </c>
      <c r="I307" s="1460" t="s">
        <v>1790</v>
      </c>
      <c r="J307" s="1461" t="s">
        <v>1790</v>
      </c>
      <c r="K307" s="1461" t="s">
        <v>1790</v>
      </c>
      <c r="L307" s="1461" t="s">
        <v>1790</v>
      </c>
      <c r="M307" s="1461" t="s">
        <v>1790</v>
      </c>
      <c r="N307" s="1489" t="s">
        <v>1790</v>
      </c>
      <c r="O307" s="1489">
        <v>3.5000000000000003E-2</v>
      </c>
      <c r="P307" s="1489">
        <v>3.5000000000000003E-2</v>
      </c>
      <c r="Q307" s="1489">
        <v>3.5000000000000003E-2</v>
      </c>
      <c r="R307" s="1489">
        <v>3.5000000000000003E-2</v>
      </c>
      <c r="S307" s="1489">
        <v>3.5000000000000003E-2</v>
      </c>
      <c r="T307" s="1489">
        <v>3.5000000000000003E-2</v>
      </c>
      <c r="U307" s="1489">
        <v>3.5000000000000003E-2</v>
      </c>
      <c r="V307" s="1489">
        <v>3.5000000000000003E-2</v>
      </c>
      <c r="W307" s="1489">
        <v>3.5000000000000003E-2</v>
      </c>
      <c r="X307" s="1489">
        <v>3.5000000000000003E-2</v>
      </c>
      <c r="Y307" s="1489">
        <v>3.5000000000000003E-2</v>
      </c>
      <c r="Z307" s="1489">
        <v>3.5000000000000003E-2</v>
      </c>
      <c r="AA307" s="1489">
        <v>3.5000000000000003E-2</v>
      </c>
      <c r="AB307" s="1489">
        <v>3.5000000000000003E-2</v>
      </c>
      <c r="AC307" s="1489">
        <v>3.5000000000000003E-2</v>
      </c>
      <c r="AD307" s="1489">
        <v>3.5000000000000003E-2</v>
      </c>
      <c r="AE307" s="1489">
        <v>3.5000000000000003E-2</v>
      </c>
      <c r="AF307" s="1489">
        <v>3.5000000000000003E-2</v>
      </c>
      <c r="AG307" s="1489">
        <v>3.5000000000000003E-2</v>
      </c>
      <c r="AH307" s="1489">
        <v>3.5000000000000003E-2</v>
      </c>
      <c r="AI307" s="1489">
        <v>3.5000000000000003E-2</v>
      </c>
      <c r="AJ307" s="1489">
        <v>3.5000000000000003E-2</v>
      </c>
      <c r="AK307" s="1489">
        <v>3.5000000000000003E-2</v>
      </c>
      <c r="AL307" s="1489">
        <v>3.5000000000000003E-2</v>
      </c>
      <c r="AM307" s="1489">
        <v>3.5000000000000003E-2</v>
      </c>
      <c r="AN307" s="1489">
        <v>3.5000000000000003E-2</v>
      </c>
      <c r="AO307" s="1489">
        <v>3.5000000000000003E-2</v>
      </c>
      <c r="AP307" s="1489">
        <v>3.5000000000000003E-2</v>
      </c>
      <c r="AQ307" s="1489">
        <v>3.5000000000000003E-2</v>
      </c>
      <c r="AR307" s="1489">
        <v>3.5000000000000003E-2</v>
      </c>
      <c r="AS307" s="1489">
        <v>0.03</v>
      </c>
      <c r="AT307" s="1489">
        <v>0.03</v>
      </c>
      <c r="AU307" s="1489">
        <v>0.03</v>
      </c>
      <c r="AV307" s="1489">
        <v>0.03</v>
      </c>
      <c r="AW307" s="1489">
        <v>0.03</v>
      </c>
      <c r="AX307" s="1489">
        <v>0.03</v>
      </c>
      <c r="AY307" s="1489">
        <v>0.03</v>
      </c>
      <c r="AZ307" s="1489">
        <v>0.03</v>
      </c>
      <c r="BA307" s="1489">
        <v>0.03</v>
      </c>
      <c r="BB307" s="1489">
        <v>0.03</v>
      </c>
      <c r="BC307" s="1489">
        <v>0.03</v>
      </c>
      <c r="BD307" s="1489">
        <v>0.03</v>
      </c>
      <c r="BE307" s="1489">
        <v>0.03</v>
      </c>
      <c r="BF307" s="1489">
        <v>0.03</v>
      </c>
      <c r="BG307" s="1489">
        <v>0.03</v>
      </c>
      <c r="BH307" s="1489">
        <v>0.03</v>
      </c>
      <c r="BI307" s="1489">
        <v>0.03</v>
      </c>
      <c r="BJ307" s="1489">
        <v>0.03</v>
      </c>
      <c r="BK307" s="1489">
        <v>0.03</v>
      </c>
      <c r="BL307" s="1489">
        <v>0.03</v>
      </c>
      <c r="BM307" s="1489">
        <v>0.03</v>
      </c>
      <c r="BN307" s="1489">
        <v>0.03</v>
      </c>
      <c r="BO307" s="1489">
        <v>0.03</v>
      </c>
      <c r="BP307" s="1489">
        <v>0.03</v>
      </c>
      <c r="BQ307" s="1489">
        <v>0.03</v>
      </c>
      <c r="BR307" s="1489">
        <v>0.03</v>
      </c>
      <c r="BS307" s="1489">
        <v>0.03</v>
      </c>
      <c r="BT307" s="1489">
        <v>0.03</v>
      </c>
      <c r="BU307" s="1489">
        <v>0.03</v>
      </c>
      <c r="BV307" s="1489">
        <v>0.03</v>
      </c>
      <c r="BW307" s="1489">
        <v>0.03</v>
      </c>
      <c r="BX307" s="1489">
        <v>0.03</v>
      </c>
      <c r="BY307" s="1489">
        <v>0.03</v>
      </c>
      <c r="BZ307" s="1489">
        <v>0.03</v>
      </c>
      <c r="CA307" s="1489">
        <v>0.03</v>
      </c>
      <c r="CB307" s="1489">
        <v>0.03</v>
      </c>
      <c r="CC307" s="1489">
        <v>0.03</v>
      </c>
      <c r="CD307" s="1489">
        <v>0.03</v>
      </c>
      <c r="CE307" s="1489">
        <v>0.03</v>
      </c>
      <c r="CF307" s="1489">
        <v>0.03</v>
      </c>
      <c r="CG307" s="1489">
        <v>0.03</v>
      </c>
      <c r="CH307" s="1489">
        <v>0.03</v>
      </c>
      <c r="CI307" s="1489">
        <v>0.03</v>
      </c>
      <c r="CJ307" s="1489">
        <v>0.03</v>
      </c>
      <c r="CK307" s="1489">
        <v>0.03</v>
      </c>
      <c r="CL307" s="1489">
        <v>2.5000000000000001E-2</v>
      </c>
      <c r="CM307" s="1489">
        <v>2.5000000000000001E-2</v>
      </c>
      <c r="CN307" s="1489">
        <v>2.5000000000000001E-2</v>
      </c>
      <c r="CO307" s="1489">
        <v>2.5000000000000001E-2</v>
      </c>
      <c r="CP307" s="1490">
        <v>2.5000000000000001E-2</v>
      </c>
      <c r="CQ307" s="1488" t="s">
        <v>1790</v>
      </c>
      <c r="CR307" s="1488" t="s">
        <v>1790</v>
      </c>
      <c r="CS307" s="1488" t="s">
        <v>1790</v>
      </c>
      <c r="CT307" s="1488" t="s">
        <v>1790</v>
      </c>
      <c r="CU307" s="1488" t="s">
        <v>1790</v>
      </c>
      <c r="CV307" s="1488" t="s">
        <v>1790</v>
      </c>
      <c r="CW307" s="1488" t="s">
        <v>1790</v>
      </c>
      <c r="CX307" s="1488" t="s">
        <v>1790</v>
      </c>
      <c r="CY307" s="1488" t="s">
        <v>1790</v>
      </c>
      <c r="CZ307" s="1488" t="s">
        <v>1790</v>
      </c>
      <c r="DA307" s="1488" t="s">
        <v>1790</v>
      </c>
      <c r="DB307" s="1488" t="s">
        <v>1790</v>
      </c>
      <c r="DC307" s="1488" t="s">
        <v>1790</v>
      </c>
      <c r="DD307" s="1488" t="s">
        <v>1790</v>
      </c>
      <c r="DE307" s="1488" t="s">
        <v>1790</v>
      </c>
      <c r="DF307" s="1488" t="s">
        <v>1790</v>
      </c>
      <c r="DG307" s="1488" t="s">
        <v>1790</v>
      </c>
      <c r="DH307" s="1488" t="s">
        <v>1790</v>
      </c>
      <c r="DI307" s="1488" t="s">
        <v>1790</v>
      </c>
      <c r="DJ307" s="1488" t="s">
        <v>1790</v>
      </c>
      <c r="DK307" s="1488" t="s">
        <v>1790</v>
      </c>
      <c r="DL307" s="1488" t="s">
        <v>1790</v>
      </c>
      <c r="DM307" s="1488" t="s">
        <v>1790</v>
      </c>
      <c r="DN307" s="1488" t="s">
        <v>1790</v>
      </c>
      <c r="DO307" s="1488" t="s">
        <v>1790</v>
      </c>
      <c r="DP307" s="1488" t="s">
        <v>1790</v>
      </c>
      <c r="DQ307" s="1488" t="s">
        <v>1790</v>
      </c>
      <c r="DR307" s="1488" t="s">
        <v>1790</v>
      </c>
      <c r="DS307" s="1488" t="s">
        <v>1790</v>
      </c>
      <c r="DT307" s="1233" t="s">
        <v>1790</v>
      </c>
      <c r="DU307" s="1233" t="s">
        <v>1790</v>
      </c>
      <c r="DV307" s="1233" t="s">
        <v>1790</v>
      </c>
      <c r="DW307" s="1233" t="s">
        <v>1790</v>
      </c>
      <c r="DX307" s="1233" t="s">
        <v>1790</v>
      </c>
      <c r="DY307" s="1233" t="s">
        <v>1790</v>
      </c>
    </row>
    <row r="308" spans="2:129" x14ac:dyDescent="0.25">
      <c r="B308" s="1740"/>
      <c r="C308" s="1485" t="s">
        <v>2065</v>
      </c>
      <c r="D308" s="1425" t="s">
        <v>2066</v>
      </c>
      <c r="E308" s="1267" t="s">
        <v>809</v>
      </c>
      <c r="F308" s="1424" t="s">
        <v>1790</v>
      </c>
      <c r="G308" s="1424" t="s">
        <v>1790</v>
      </c>
      <c r="H308" s="1425" t="s">
        <v>84</v>
      </c>
      <c r="I308" s="1460" t="s">
        <v>1790</v>
      </c>
      <c r="J308" s="1461" t="s">
        <v>1790</v>
      </c>
      <c r="K308" s="1461" t="s">
        <v>1790</v>
      </c>
      <c r="L308" s="1461" t="s">
        <v>1790</v>
      </c>
      <c r="M308" s="1461" t="s">
        <v>1790</v>
      </c>
      <c r="N308" s="1489" t="s">
        <v>1790</v>
      </c>
      <c r="O308" s="1489">
        <v>0.96618357487922713</v>
      </c>
      <c r="P308" s="1489">
        <v>0.93351070036640305</v>
      </c>
      <c r="Q308" s="1489">
        <v>0.90194270566802237</v>
      </c>
      <c r="R308" s="1489">
        <v>0.87144222769857238</v>
      </c>
      <c r="S308" s="1489">
        <v>0.84197316685852408</v>
      </c>
      <c r="T308" s="1489">
        <v>0.81350064430775282</v>
      </c>
      <c r="U308" s="1489">
        <v>0.78599096068381924</v>
      </c>
      <c r="V308" s="1489">
        <v>0.75941155621625056</v>
      </c>
      <c r="W308" s="1489">
        <v>0.73373097218961414</v>
      </c>
      <c r="X308" s="1489">
        <v>0.70891881370977217</v>
      </c>
      <c r="Y308" s="1489">
        <v>0.68494571372924851</v>
      </c>
      <c r="Z308" s="1489">
        <v>0.66178329828912907</v>
      </c>
      <c r="AA308" s="1489">
        <v>0.63940415293635666</v>
      </c>
      <c r="AB308" s="1489">
        <v>0.61778179027667313</v>
      </c>
      <c r="AC308" s="1489">
        <v>0.59689061862480497</v>
      </c>
      <c r="AD308" s="1489">
        <v>0.57670591171478747</v>
      </c>
      <c r="AE308" s="1489">
        <v>0.55720377943457733</v>
      </c>
      <c r="AF308" s="1489">
        <v>0.53836113955031628</v>
      </c>
      <c r="AG308" s="1489">
        <v>0.520155690386779</v>
      </c>
      <c r="AH308" s="1489">
        <v>0.50256588443167061</v>
      </c>
      <c r="AI308" s="1489">
        <v>0.48557090283253201</v>
      </c>
      <c r="AJ308" s="1489">
        <v>0.46915063075606961</v>
      </c>
      <c r="AK308" s="1489">
        <v>0.45328563358074364</v>
      </c>
      <c r="AL308" s="1489">
        <v>0.43795713389443836</v>
      </c>
      <c r="AM308" s="1489">
        <v>0.42314698926998878</v>
      </c>
      <c r="AN308" s="1489">
        <v>0.40883767079225974</v>
      </c>
      <c r="AO308" s="1489">
        <v>0.39501224231136212</v>
      </c>
      <c r="AP308" s="1489">
        <v>0.38165434039745133</v>
      </c>
      <c r="AQ308" s="1489">
        <v>0.36874815497338298</v>
      </c>
      <c r="AR308" s="1489">
        <v>0.35627841060230242</v>
      </c>
      <c r="AS308" s="1489">
        <v>0.3459013695167984</v>
      </c>
      <c r="AT308" s="1489">
        <v>0.33582657234640623</v>
      </c>
      <c r="AU308" s="1489">
        <v>0.32604521587029728</v>
      </c>
      <c r="AV308" s="1489">
        <v>0.31654875327213333</v>
      </c>
      <c r="AW308" s="1489">
        <v>0.30732888667197411</v>
      </c>
      <c r="AX308" s="1489">
        <v>0.29837755987570302</v>
      </c>
      <c r="AY308" s="1489">
        <v>0.28968695133563405</v>
      </c>
      <c r="AZ308" s="1489">
        <v>0.28124946731614947</v>
      </c>
      <c r="BA308" s="1489">
        <v>0.27305773525839755</v>
      </c>
      <c r="BB308" s="1489">
        <v>0.26510459733825009</v>
      </c>
      <c r="BC308" s="1489">
        <v>0.25738310421189325</v>
      </c>
      <c r="BD308" s="1489">
        <v>0.24988650894358566</v>
      </c>
      <c r="BE308" s="1489">
        <v>0.24260826111027742</v>
      </c>
      <c r="BF308" s="1489">
        <v>0.23554200107793916</v>
      </c>
      <c r="BG308" s="1489">
        <v>0.22868155444460117</v>
      </c>
      <c r="BH308" s="1489">
        <v>0.22202092664524387</v>
      </c>
      <c r="BI308" s="1489">
        <v>0.215554297713829</v>
      </c>
      <c r="BJ308" s="1489">
        <v>0.20927601719789227</v>
      </c>
      <c r="BK308" s="1489">
        <v>0.20318059922125464</v>
      </c>
      <c r="BL308" s="1489">
        <v>0.19726271769053846</v>
      </c>
      <c r="BM308" s="1489">
        <v>0.19151720164129948</v>
      </c>
      <c r="BN308" s="1489">
        <v>0.18593903071970824</v>
      </c>
      <c r="BO308" s="1489">
        <v>0.18052333079583327</v>
      </c>
      <c r="BP308" s="1489">
        <v>0.17526536970469248</v>
      </c>
      <c r="BQ308" s="1489">
        <v>0.17016055311135189</v>
      </c>
      <c r="BR308" s="1489">
        <v>0.16520442049645817</v>
      </c>
      <c r="BS308" s="1489">
        <v>0.16039264125869726</v>
      </c>
      <c r="BT308" s="1489">
        <v>0.15572101093077401</v>
      </c>
      <c r="BU308" s="1489">
        <v>0.15118544750560586</v>
      </c>
      <c r="BV308" s="1489">
        <v>0.14678198786952024</v>
      </c>
      <c r="BW308" s="1489">
        <v>0.14250678433934003</v>
      </c>
      <c r="BX308" s="1489">
        <v>0.13835610130033013</v>
      </c>
      <c r="BY308" s="1489">
        <v>0.13432631194206807</v>
      </c>
      <c r="BZ308" s="1489">
        <v>0.13041389508938647</v>
      </c>
      <c r="CA308" s="1489">
        <v>0.12661543212561796</v>
      </c>
      <c r="CB308" s="1489">
        <v>0.12292760400545433</v>
      </c>
      <c r="CC308" s="1489">
        <v>0.11934718835481004</v>
      </c>
      <c r="CD308" s="1489">
        <v>0.11587105665515537</v>
      </c>
      <c r="CE308" s="1489">
        <v>0.11249617150985959</v>
      </c>
      <c r="CF308" s="1489">
        <v>0.10921958399015494</v>
      </c>
      <c r="CG308" s="1489">
        <v>0.10603843105840287</v>
      </c>
      <c r="CH308" s="1489">
        <v>0.10294993306641054</v>
      </c>
      <c r="CI308" s="1489">
        <v>9.9951391326612168E-2</v>
      </c>
      <c r="CJ308" s="1489">
        <v>9.7040185753992411E-2</v>
      </c>
      <c r="CK308" s="1489">
        <v>9.4213772576691654E-2</v>
      </c>
      <c r="CL308" s="1489">
        <v>9.1915875684577236E-2</v>
      </c>
      <c r="CM308" s="1489">
        <v>8.9674025058124135E-2</v>
      </c>
      <c r="CN308" s="1489">
        <v>8.7486853715243049E-2</v>
      </c>
      <c r="CO308" s="1489">
        <v>8.5353028014871282E-2</v>
      </c>
      <c r="CP308" s="1490">
        <v>8.3271246843776875E-2</v>
      </c>
      <c r="CQ308" s="1488" t="s">
        <v>1790</v>
      </c>
      <c r="CR308" s="1488" t="s">
        <v>1790</v>
      </c>
      <c r="CS308" s="1488" t="s">
        <v>1790</v>
      </c>
      <c r="CT308" s="1488" t="s">
        <v>1790</v>
      </c>
      <c r="CU308" s="1488" t="s">
        <v>1790</v>
      </c>
      <c r="CV308" s="1488" t="s">
        <v>1790</v>
      </c>
      <c r="CW308" s="1488" t="s">
        <v>1790</v>
      </c>
      <c r="CX308" s="1488" t="s">
        <v>1790</v>
      </c>
      <c r="CY308" s="1488" t="s">
        <v>1790</v>
      </c>
      <c r="CZ308" s="1488" t="s">
        <v>1790</v>
      </c>
      <c r="DA308" s="1488" t="s">
        <v>1790</v>
      </c>
      <c r="DB308" s="1488" t="s">
        <v>1790</v>
      </c>
      <c r="DC308" s="1488" t="s">
        <v>1790</v>
      </c>
      <c r="DD308" s="1488" t="s">
        <v>1790</v>
      </c>
      <c r="DE308" s="1488" t="s">
        <v>1790</v>
      </c>
      <c r="DF308" s="1488" t="s">
        <v>1790</v>
      </c>
      <c r="DG308" s="1488" t="s">
        <v>1790</v>
      </c>
      <c r="DH308" s="1488" t="s">
        <v>1790</v>
      </c>
      <c r="DI308" s="1488" t="s">
        <v>1790</v>
      </c>
      <c r="DJ308" s="1488" t="s">
        <v>1790</v>
      </c>
      <c r="DK308" s="1488" t="s">
        <v>1790</v>
      </c>
      <c r="DL308" s="1488" t="s">
        <v>1790</v>
      </c>
      <c r="DM308" s="1488" t="s">
        <v>1790</v>
      </c>
      <c r="DN308" s="1488" t="s">
        <v>1790</v>
      </c>
      <c r="DO308" s="1488" t="s">
        <v>1790</v>
      </c>
      <c r="DP308" s="1488" t="s">
        <v>1790</v>
      </c>
      <c r="DQ308" s="1488" t="s">
        <v>1790</v>
      </c>
      <c r="DR308" s="1488" t="s">
        <v>1790</v>
      </c>
      <c r="DS308" s="1488" t="s">
        <v>1790</v>
      </c>
      <c r="DT308" s="1233" t="s">
        <v>1790</v>
      </c>
      <c r="DU308" s="1233" t="s">
        <v>1790</v>
      </c>
      <c r="DV308" s="1233" t="s">
        <v>1790</v>
      </c>
      <c r="DW308" s="1233" t="s">
        <v>1790</v>
      </c>
      <c r="DX308" s="1233" t="s">
        <v>1790</v>
      </c>
      <c r="DY308" s="1233" t="s">
        <v>1790</v>
      </c>
    </row>
    <row r="309" spans="2:129" x14ac:dyDescent="0.25">
      <c r="B309" s="1740"/>
      <c r="C309" s="1485" t="s">
        <v>2065</v>
      </c>
      <c r="D309" s="1425" t="s">
        <v>2066</v>
      </c>
      <c r="E309" s="1267" t="s">
        <v>810</v>
      </c>
      <c r="F309" s="1424" t="s">
        <v>811</v>
      </c>
      <c r="G309" s="1424" t="s">
        <v>1790</v>
      </c>
      <c r="H309" s="1425" t="s">
        <v>812</v>
      </c>
      <c r="I309" s="1460" t="s">
        <v>1790</v>
      </c>
      <c r="J309" s="1461" t="s">
        <v>1790</v>
      </c>
      <c r="K309" s="1461" t="s">
        <v>1790</v>
      </c>
      <c r="L309" s="1461" t="s">
        <v>1790</v>
      </c>
      <c r="M309" s="1461" t="s">
        <v>1790</v>
      </c>
      <c r="N309" s="1489" t="s">
        <v>1790</v>
      </c>
      <c r="O309" s="1489" t="s">
        <v>1790</v>
      </c>
      <c r="P309" s="1489" t="s">
        <v>1790</v>
      </c>
      <c r="Q309" s="1489" t="s">
        <v>1790</v>
      </c>
      <c r="R309" s="1489" t="s">
        <v>1790</v>
      </c>
      <c r="S309" s="1489" t="s">
        <v>1790</v>
      </c>
      <c r="T309" s="1489" t="s">
        <v>1790</v>
      </c>
      <c r="U309" s="1489" t="s">
        <v>1790</v>
      </c>
      <c r="V309" s="1489" t="s">
        <v>1790</v>
      </c>
      <c r="W309" s="1489" t="s">
        <v>1790</v>
      </c>
      <c r="X309" s="1489" t="s">
        <v>1790</v>
      </c>
      <c r="Y309" s="1489" t="s">
        <v>1790</v>
      </c>
      <c r="Z309" s="1489" t="s">
        <v>1790</v>
      </c>
      <c r="AA309" s="1489" t="s">
        <v>1790</v>
      </c>
      <c r="AB309" s="1489" t="s">
        <v>1790</v>
      </c>
      <c r="AC309" s="1489" t="s">
        <v>1790</v>
      </c>
      <c r="AD309" s="1489" t="s">
        <v>1790</v>
      </c>
      <c r="AE309" s="1489" t="s">
        <v>1790</v>
      </c>
      <c r="AF309" s="1489" t="s">
        <v>1790</v>
      </c>
      <c r="AG309" s="1489" t="s">
        <v>1790</v>
      </c>
      <c r="AH309" s="1489" t="s">
        <v>1790</v>
      </c>
      <c r="AI309" s="1489" t="s">
        <v>1790</v>
      </c>
      <c r="AJ309" s="1489" t="s">
        <v>1790</v>
      </c>
      <c r="AK309" s="1489" t="s">
        <v>1790</v>
      </c>
      <c r="AL309" s="1489" t="s">
        <v>1790</v>
      </c>
      <c r="AM309" s="1489" t="s">
        <v>1790</v>
      </c>
      <c r="AN309" s="1489" t="s">
        <v>1790</v>
      </c>
      <c r="AO309" s="1489" t="s">
        <v>1790</v>
      </c>
      <c r="AP309" s="1489" t="s">
        <v>1790</v>
      </c>
      <c r="AQ309" s="1489" t="s">
        <v>1790</v>
      </c>
      <c r="AR309" s="1489" t="s">
        <v>1790</v>
      </c>
      <c r="AS309" s="1489" t="s">
        <v>1790</v>
      </c>
      <c r="AT309" s="1489" t="s">
        <v>1790</v>
      </c>
      <c r="AU309" s="1489" t="s">
        <v>1790</v>
      </c>
      <c r="AV309" s="1489" t="s">
        <v>1790</v>
      </c>
      <c r="AW309" s="1489" t="s">
        <v>1790</v>
      </c>
      <c r="AX309" s="1489" t="s">
        <v>1790</v>
      </c>
      <c r="AY309" s="1489" t="s">
        <v>1790</v>
      </c>
      <c r="AZ309" s="1489" t="s">
        <v>1790</v>
      </c>
      <c r="BA309" s="1489" t="s">
        <v>1790</v>
      </c>
      <c r="BB309" s="1489" t="s">
        <v>1790</v>
      </c>
      <c r="BC309" s="1489" t="s">
        <v>1790</v>
      </c>
      <c r="BD309" s="1489" t="s">
        <v>1790</v>
      </c>
      <c r="BE309" s="1489" t="s">
        <v>1790</v>
      </c>
      <c r="BF309" s="1489" t="s">
        <v>1790</v>
      </c>
      <c r="BG309" s="1489" t="s">
        <v>1790</v>
      </c>
      <c r="BH309" s="1489" t="s">
        <v>1790</v>
      </c>
      <c r="BI309" s="1489" t="s">
        <v>1790</v>
      </c>
      <c r="BJ309" s="1489" t="s">
        <v>1790</v>
      </c>
      <c r="BK309" s="1489" t="s">
        <v>1790</v>
      </c>
      <c r="BL309" s="1489" t="s">
        <v>1790</v>
      </c>
      <c r="BM309" s="1489" t="s">
        <v>1790</v>
      </c>
      <c r="BN309" s="1489" t="s">
        <v>1790</v>
      </c>
      <c r="BO309" s="1489" t="s">
        <v>1790</v>
      </c>
      <c r="BP309" s="1489" t="s">
        <v>1790</v>
      </c>
      <c r="BQ309" s="1489" t="s">
        <v>1790</v>
      </c>
      <c r="BR309" s="1489" t="s">
        <v>1790</v>
      </c>
      <c r="BS309" s="1489" t="s">
        <v>1790</v>
      </c>
      <c r="BT309" s="1489" t="s">
        <v>1790</v>
      </c>
      <c r="BU309" s="1489" t="s">
        <v>1790</v>
      </c>
      <c r="BV309" s="1489" t="s">
        <v>1790</v>
      </c>
      <c r="BW309" s="1489" t="s">
        <v>1790</v>
      </c>
      <c r="BX309" s="1489" t="s">
        <v>1790</v>
      </c>
      <c r="BY309" s="1489" t="s">
        <v>1790</v>
      </c>
      <c r="BZ309" s="1489" t="s">
        <v>1790</v>
      </c>
      <c r="CA309" s="1489" t="s">
        <v>1790</v>
      </c>
      <c r="CB309" s="1489" t="s">
        <v>1790</v>
      </c>
      <c r="CC309" s="1489" t="s">
        <v>1790</v>
      </c>
      <c r="CD309" s="1489" t="s">
        <v>1790</v>
      </c>
      <c r="CE309" s="1489" t="s">
        <v>1790</v>
      </c>
      <c r="CF309" s="1489" t="s">
        <v>1790</v>
      </c>
      <c r="CG309" s="1489" t="s">
        <v>1790</v>
      </c>
      <c r="CH309" s="1489" t="s">
        <v>1790</v>
      </c>
      <c r="CI309" s="1489" t="s">
        <v>1790</v>
      </c>
      <c r="CJ309" s="1489" t="s">
        <v>1790</v>
      </c>
      <c r="CK309" s="1489" t="s">
        <v>1790</v>
      </c>
      <c r="CL309" s="1489" t="s">
        <v>1790</v>
      </c>
      <c r="CM309" s="1489" t="s">
        <v>1790</v>
      </c>
      <c r="CN309" s="1489" t="s">
        <v>1790</v>
      </c>
      <c r="CO309" s="1489" t="s">
        <v>1790</v>
      </c>
      <c r="CP309" s="1490" t="s">
        <v>1790</v>
      </c>
      <c r="CQ309" s="1488" t="s">
        <v>1790</v>
      </c>
      <c r="CR309" s="1488" t="s">
        <v>1790</v>
      </c>
      <c r="CS309" s="1488" t="s">
        <v>1790</v>
      </c>
      <c r="CT309" s="1488" t="s">
        <v>1790</v>
      </c>
      <c r="CU309" s="1488" t="s">
        <v>1790</v>
      </c>
      <c r="CV309" s="1488" t="s">
        <v>1790</v>
      </c>
      <c r="CW309" s="1488" t="s">
        <v>1790</v>
      </c>
      <c r="CX309" s="1488" t="s">
        <v>1790</v>
      </c>
      <c r="CY309" s="1488" t="s">
        <v>1790</v>
      </c>
      <c r="CZ309" s="1488" t="s">
        <v>1790</v>
      </c>
      <c r="DA309" s="1488" t="s">
        <v>1790</v>
      </c>
      <c r="DB309" s="1488" t="s">
        <v>1790</v>
      </c>
      <c r="DC309" s="1488" t="s">
        <v>1790</v>
      </c>
      <c r="DD309" s="1488" t="s">
        <v>1790</v>
      </c>
      <c r="DE309" s="1488" t="s">
        <v>1790</v>
      </c>
      <c r="DF309" s="1488" t="s">
        <v>1790</v>
      </c>
      <c r="DG309" s="1488" t="s">
        <v>1790</v>
      </c>
      <c r="DH309" s="1488" t="s">
        <v>1790</v>
      </c>
      <c r="DI309" s="1488" t="s">
        <v>1790</v>
      </c>
      <c r="DJ309" s="1488" t="s">
        <v>1790</v>
      </c>
      <c r="DK309" s="1488" t="s">
        <v>1790</v>
      </c>
      <c r="DL309" s="1488" t="s">
        <v>1790</v>
      </c>
      <c r="DM309" s="1488" t="s">
        <v>1790</v>
      </c>
      <c r="DN309" s="1488" t="s">
        <v>1790</v>
      </c>
      <c r="DO309" s="1488" t="s">
        <v>1790</v>
      </c>
      <c r="DP309" s="1488" t="s">
        <v>1790</v>
      </c>
      <c r="DQ309" s="1488" t="s">
        <v>1790</v>
      </c>
      <c r="DR309" s="1488" t="s">
        <v>1790</v>
      </c>
      <c r="DS309" s="1488" t="s">
        <v>1790</v>
      </c>
      <c r="DT309" s="1233" t="s">
        <v>1790</v>
      </c>
      <c r="DU309" s="1233" t="s">
        <v>1790</v>
      </c>
      <c r="DV309" s="1233" t="s">
        <v>1790</v>
      </c>
      <c r="DW309" s="1233" t="s">
        <v>1790</v>
      </c>
      <c r="DX309" s="1233" t="s">
        <v>1790</v>
      </c>
      <c r="DY309" s="1233" t="s">
        <v>1790</v>
      </c>
    </row>
    <row r="310" spans="2:129" x14ac:dyDescent="0.25">
      <c r="B310" s="1740"/>
      <c r="C310" s="1485" t="s">
        <v>2065</v>
      </c>
      <c r="D310" s="1425" t="s">
        <v>2066</v>
      </c>
      <c r="E310" s="1267" t="s">
        <v>810</v>
      </c>
      <c r="F310" s="1424" t="s">
        <v>813</v>
      </c>
      <c r="G310" s="1424" t="s">
        <v>1790</v>
      </c>
      <c r="H310" s="1425" t="s">
        <v>812</v>
      </c>
      <c r="I310" s="1460" t="s">
        <v>1790</v>
      </c>
      <c r="J310" s="1461" t="s">
        <v>1790</v>
      </c>
      <c r="K310" s="1461" t="s">
        <v>1790</v>
      </c>
      <c r="L310" s="1461" t="s">
        <v>1790</v>
      </c>
      <c r="M310" s="1461" t="s">
        <v>1790</v>
      </c>
      <c r="N310" s="1489" t="s">
        <v>1790</v>
      </c>
      <c r="O310" s="1489" t="s">
        <v>1790</v>
      </c>
      <c r="P310" s="1489" t="s">
        <v>1790</v>
      </c>
      <c r="Q310" s="1489" t="s">
        <v>1790</v>
      </c>
      <c r="R310" s="1489" t="s">
        <v>1790</v>
      </c>
      <c r="S310" s="1489" t="s">
        <v>1790</v>
      </c>
      <c r="T310" s="1489" t="s">
        <v>1790</v>
      </c>
      <c r="U310" s="1489" t="s">
        <v>1790</v>
      </c>
      <c r="V310" s="1489" t="s">
        <v>1790</v>
      </c>
      <c r="W310" s="1489" t="s">
        <v>1790</v>
      </c>
      <c r="X310" s="1489" t="s">
        <v>1790</v>
      </c>
      <c r="Y310" s="1489" t="s">
        <v>1790</v>
      </c>
      <c r="Z310" s="1489" t="s">
        <v>1790</v>
      </c>
      <c r="AA310" s="1489" t="s">
        <v>1790</v>
      </c>
      <c r="AB310" s="1489" t="s">
        <v>1790</v>
      </c>
      <c r="AC310" s="1489" t="s">
        <v>1790</v>
      </c>
      <c r="AD310" s="1489" t="s">
        <v>1790</v>
      </c>
      <c r="AE310" s="1489" t="s">
        <v>1790</v>
      </c>
      <c r="AF310" s="1489" t="s">
        <v>1790</v>
      </c>
      <c r="AG310" s="1489" t="s">
        <v>1790</v>
      </c>
      <c r="AH310" s="1489" t="s">
        <v>1790</v>
      </c>
      <c r="AI310" s="1489" t="s">
        <v>1790</v>
      </c>
      <c r="AJ310" s="1489" t="s">
        <v>1790</v>
      </c>
      <c r="AK310" s="1489" t="s">
        <v>1790</v>
      </c>
      <c r="AL310" s="1489" t="s">
        <v>1790</v>
      </c>
      <c r="AM310" s="1489" t="s">
        <v>1790</v>
      </c>
      <c r="AN310" s="1489" t="s">
        <v>1790</v>
      </c>
      <c r="AO310" s="1489" t="s">
        <v>1790</v>
      </c>
      <c r="AP310" s="1489" t="s">
        <v>1790</v>
      </c>
      <c r="AQ310" s="1489" t="s">
        <v>1790</v>
      </c>
      <c r="AR310" s="1489" t="s">
        <v>1790</v>
      </c>
      <c r="AS310" s="1489" t="s">
        <v>1790</v>
      </c>
      <c r="AT310" s="1489" t="s">
        <v>1790</v>
      </c>
      <c r="AU310" s="1489" t="s">
        <v>1790</v>
      </c>
      <c r="AV310" s="1489" t="s">
        <v>1790</v>
      </c>
      <c r="AW310" s="1489" t="s">
        <v>1790</v>
      </c>
      <c r="AX310" s="1489" t="s">
        <v>1790</v>
      </c>
      <c r="AY310" s="1489" t="s">
        <v>1790</v>
      </c>
      <c r="AZ310" s="1489" t="s">
        <v>1790</v>
      </c>
      <c r="BA310" s="1489" t="s">
        <v>1790</v>
      </c>
      <c r="BB310" s="1489" t="s">
        <v>1790</v>
      </c>
      <c r="BC310" s="1489" t="s">
        <v>1790</v>
      </c>
      <c r="BD310" s="1489" t="s">
        <v>1790</v>
      </c>
      <c r="BE310" s="1489" t="s">
        <v>1790</v>
      </c>
      <c r="BF310" s="1489" t="s">
        <v>1790</v>
      </c>
      <c r="BG310" s="1489" t="s">
        <v>1790</v>
      </c>
      <c r="BH310" s="1489" t="s">
        <v>1790</v>
      </c>
      <c r="BI310" s="1489" t="s">
        <v>1790</v>
      </c>
      <c r="BJ310" s="1489" t="s">
        <v>1790</v>
      </c>
      <c r="BK310" s="1489" t="s">
        <v>1790</v>
      </c>
      <c r="BL310" s="1489" t="s">
        <v>1790</v>
      </c>
      <c r="BM310" s="1489" t="s">
        <v>1790</v>
      </c>
      <c r="BN310" s="1489" t="s">
        <v>1790</v>
      </c>
      <c r="BO310" s="1489" t="s">
        <v>1790</v>
      </c>
      <c r="BP310" s="1489" t="s">
        <v>1790</v>
      </c>
      <c r="BQ310" s="1489" t="s">
        <v>1790</v>
      </c>
      <c r="BR310" s="1489" t="s">
        <v>1790</v>
      </c>
      <c r="BS310" s="1489" t="s">
        <v>1790</v>
      </c>
      <c r="BT310" s="1489" t="s">
        <v>1790</v>
      </c>
      <c r="BU310" s="1489" t="s">
        <v>1790</v>
      </c>
      <c r="BV310" s="1489" t="s">
        <v>1790</v>
      </c>
      <c r="BW310" s="1489" t="s">
        <v>1790</v>
      </c>
      <c r="BX310" s="1489" t="s">
        <v>1790</v>
      </c>
      <c r="BY310" s="1489" t="s">
        <v>1790</v>
      </c>
      <c r="BZ310" s="1489" t="s">
        <v>1790</v>
      </c>
      <c r="CA310" s="1489" t="s">
        <v>1790</v>
      </c>
      <c r="CB310" s="1489" t="s">
        <v>1790</v>
      </c>
      <c r="CC310" s="1489" t="s">
        <v>1790</v>
      </c>
      <c r="CD310" s="1489" t="s">
        <v>1790</v>
      </c>
      <c r="CE310" s="1489" t="s">
        <v>1790</v>
      </c>
      <c r="CF310" s="1489" t="s">
        <v>1790</v>
      </c>
      <c r="CG310" s="1489" t="s">
        <v>1790</v>
      </c>
      <c r="CH310" s="1489" t="s">
        <v>1790</v>
      </c>
      <c r="CI310" s="1489" t="s">
        <v>1790</v>
      </c>
      <c r="CJ310" s="1489" t="s">
        <v>1790</v>
      </c>
      <c r="CK310" s="1489" t="s">
        <v>1790</v>
      </c>
      <c r="CL310" s="1489" t="s">
        <v>1790</v>
      </c>
      <c r="CM310" s="1489" t="s">
        <v>1790</v>
      </c>
      <c r="CN310" s="1489" t="s">
        <v>1790</v>
      </c>
      <c r="CO310" s="1489" t="s">
        <v>1790</v>
      </c>
      <c r="CP310" s="1490" t="s">
        <v>1790</v>
      </c>
      <c r="CQ310" s="1488" t="s">
        <v>1790</v>
      </c>
      <c r="CR310" s="1488" t="s">
        <v>1790</v>
      </c>
      <c r="CS310" s="1488" t="s">
        <v>1790</v>
      </c>
      <c r="CT310" s="1488" t="s">
        <v>1790</v>
      </c>
      <c r="CU310" s="1488" t="s">
        <v>1790</v>
      </c>
      <c r="CV310" s="1488" t="s">
        <v>1790</v>
      </c>
      <c r="CW310" s="1488" t="s">
        <v>1790</v>
      </c>
      <c r="CX310" s="1488" t="s">
        <v>1790</v>
      </c>
      <c r="CY310" s="1488" t="s">
        <v>1790</v>
      </c>
      <c r="CZ310" s="1488" t="s">
        <v>1790</v>
      </c>
      <c r="DA310" s="1488" t="s">
        <v>1790</v>
      </c>
      <c r="DB310" s="1488" t="s">
        <v>1790</v>
      </c>
      <c r="DC310" s="1488" t="s">
        <v>1790</v>
      </c>
      <c r="DD310" s="1488" t="s">
        <v>1790</v>
      </c>
      <c r="DE310" s="1488" t="s">
        <v>1790</v>
      </c>
      <c r="DF310" s="1488" t="s">
        <v>1790</v>
      </c>
      <c r="DG310" s="1488" t="s">
        <v>1790</v>
      </c>
      <c r="DH310" s="1488" t="s">
        <v>1790</v>
      </c>
      <c r="DI310" s="1488" t="s">
        <v>1790</v>
      </c>
      <c r="DJ310" s="1488" t="s">
        <v>1790</v>
      </c>
      <c r="DK310" s="1488" t="s">
        <v>1790</v>
      </c>
      <c r="DL310" s="1488" t="s">
        <v>1790</v>
      </c>
      <c r="DM310" s="1488" t="s">
        <v>1790</v>
      </c>
      <c r="DN310" s="1488" t="s">
        <v>1790</v>
      </c>
      <c r="DO310" s="1488" t="s">
        <v>1790</v>
      </c>
      <c r="DP310" s="1488" t="s">
        <v>1790</v>
      </c>
      <c r="DQ310" s="1488" t="s">
        <v>1790</v>
      </c>
      <c r="DR310" s="1488" t="s">
        <v>1790</v>
      </c>
      <c r="DS310" s="1488" t="s">
        <v>1790</v>
      </c>
      <c r="DT310" s="1233" t="s">
        <v>1790</v>
      </c>
      <c r="DU310" s="1233" t="s">
        <v>1790</v>
      </c>
      <c r="DV310" s="1233" t="s">
        <v>1790</v>
      </c>
      <c r="DW310" s="1233" t="s">
        <v>1790</v>
      </c>
      <c r="DX310" s="1233" t="s">
        <v>1790</v>
      </c>
      <c r="DY310" s="1233" t="s">
        <v>1790</v>
      </c>
    </row>
    <row r="311" spans="2:129" ht="14.4" thickBot="1" x14ac:dyDescent="0.3">
      <c r="B311" s="1740"/>
      <c r="C311" s="1485" t="s">
        <v>2065</v>
      </c>
      <c r="D311" s="1425" t="s">
        <v>2066</v>
      </c>
      <c r="E311" s="1267" t="s">
        <v>814</v>
      </c>
      <c r="F311" s="1424" t="s">
        <v>1790</v>
      </c>
      <c r="G311" s="1424" t="s">
        <v>1790</v>
      </c>
      <c r="H311" s="1425" t="s">
        <v>84</v>
      </c>
      <c r="I311" s="1460" t="s">
        <v>1790</v>
      </c>
      <c r="J311" s="1461" t="s">
        <v>1790</v>
      </c>
      <c r="K311" s="1461" t="s">
        <v>1790</v>
      </c>
      <c r="L311" s="1461" t="s">
        <v>1790</v>
      </c>
      <c r="M311" s="1461" t="s">
        <v>1790</v>
      </c>
      <c r="N311" s="1489" t="s">
        <v>1790</v>
      </c>
      <c r="O311" s="1489">
        <v>2.5799663582672855E-2</v>
      </c>
      <c r="P311" s="1489">
        <v>2.4927211190988265E-2</v>
      </c>
      <c r="Q311" s="1489">
        <v>2.4084262020278521E-2</v>
      </c>
      <c r="R311" s="1489">
        <v>2.3269818377080698E-2</v>
      </c>
      <c r="S311" s="1489">
        <v>2.2482916306358163E-2</v>
      </c>
      <c r="T311" s="1489">
        <v>2.1722624450587598E-2</v>
      </c>
      <c r="U311" s="1489">
        <v>2.0988042947427635E-2</v>
      </c>
      <c r="V311" s="1489">
        <v>2.0278302364664384E-2</v>
      </c>
      <c r="W311" s="1489">
        <v>1.9592562671173319E-2</v>
      </c>
      <c r="X311" s="1489">
        <v>1.8930012242679536E-2</v>
      </c>
      <c r="Y311" s="1489">
        <v>1.828986690113965E-3</v>
      </c>
      <c r="Z311" s="1489">
        <v>1.7671368986608359E-3</v>
      </c>
      <c r="AA311" s="1489">
        <v>1.707378646049117E-3</v>
      </c>
      <c r="AB311" s="1489">
        <v>1.6496412039121904E-3</v>
      </c>
      <c r="AC311" s="1489">
        <v>1.5938562356639522E-3</v>
      </c>
      <c r="AD311" s="1489">
        <v>1.5399577156173453E-3</v>
      </c>
      <c r="AE311" s="1489">
        <v>1.487881850838015E-3</v>
      </c>
      <c r="AF311" s="1489">
        <v>1.4375670056405942E-3</v>
      </c>
      <c r="AG311" s="1489">
        <v>1.3889536286382552E-3</v>
      </c>
      <c r="AH311" s="1489">
        <v>1.3419841822591839E-3</v>
      </c>
      <c r="AI311" s="1489">
        <v>1.2966030746465547E-3</v>
      </c>
      <c r="AJ311" s="1489">
        <v>1.2527565938614056E-3</v>
      </c>
      <c r="AK311" s="1489">
        <v>1.2103928443105369E-3</v>
      </c>
      <c r="AL311" s="1489">
        <v>1.1694616853241903E-3</v>
      </c>
      <c r="AM311" s="1489">
        <v>1.1299146718108122E-3</v>
      </c>
      <c r="AN311" s="1489">
        <v>1.0917049969186592E-3</v>
      </c>
      <c r="AO311" s="1489">
        <v>1.0547874366363859E-3</v>
      </c>
      <c r="AP311" s="1489">
        <v>1.0191182962670394E-3</v>
      </c>
      <c r="AQ311" s="1489">
        <v>9.8465535871211543E-4</v>
      </c>
      <c r="AR311" s="1489">
        <v>9.5135783450445946E-4</v>
      </c>
      <c r="AS311" s="1489">
        <v>9.2364838301403813E-4</v>
      </c>
      <c r="AT311" s="1489">
        <v>8.9674600292625074E-4</v>
      </c>
      <c r="AU311" s="1489">
        <v>8.7062718730703946E-4</v>
      </c>
      <c r="AV311" s="1489">
        <v>8.4526911389032973E-4</v>
      </c>
      <c r="AW311" s="1489">
        <v>8.2064962513624237E-4</v>
      </c>
      <c r="AX311" s="1489">
        <v>7.967472088701383E-4</v>
      </c>
      <c r="AY311" s="1489">
        <v>7.7354097948557129E-4</v>
      </c>
      <c r="AZ311" s="1489">
        <v>7.5101065969472916E-4</v>
      </c>
      <c r="BA311" s="1489">
        <v>7.2913656281041667E-4</v>
      </c>
      <c r="BB311" s="1489">
        <v>7.0789957554409394E-4</v>
      </c>
      <c r="BC311" s="1489">
        <v>6.8728114130494548E-4</v>
      </c>
      <c r="BD311" s="1489">
        <v>6.6726324398538395E-4</v>
      </c>
      <c r="BE311" s="1489">
        <v>6.4782839221881952E-4</v>
      </c>
      <c r="BF311" s="1489">
        <v>6.2895960409594103E-4</v>
      </c>
      <c r="BG311" s="1489">
        <v>6.1064039232615645E-4</v>
      </c>
      <c r="BH311" s="1489">
        <v>5.9285474983121998E-4</v>
      </c>
      <c r="BI311" s="1489">
        <v>5.7558713575846601E-4</v>
      </c>
      <c r="BJ311" s="1489">
        <v>5.588224619014233E-4</v>
      </c>
      <c r="BK311" s="1489">
        <v>5.4254607951594502E-4</v>
      </c>
      <c r="BL311" s="1489">
        <v>5.2674376652033492E-4</v>
      </c>
      <c r="BM311" s="1489" t="s">
        <v>1790</v>
      </c>
      <c r="BN311" s="1489" t="s">
        <v>1790</v>
      </c>
      <c r="BO311" s="1489" t="s">
        <v>1790</v>
      </c>
      <c r="BP311" s="1489" t="s">
        <v>1790</v>
      </c>
      <c r="BQ311" s="1489" t="s">
        <v>1790</v>
      </c>
      <c r="BR311" s="1489" t="s">
        <v>1790</v>
      </c>
      <c r="BS311" s="1489" t="s">
        <v>1790</v>
      </c>
      <c r="BT311" s="1489" t="s">
        <v>1790</v>
      </c>
      <c r="BU311" s="1489" t="s">
        <v>1790</v>
      </c>
      <c r="BV311" s="1489" t="s">
        <v>1790</v>
      </c>
      <c r="BW311" s="1489" t="s">
        <v>1790</v>
      </c>
      <c r="BX311" s="1489" t="s">
        <v>1790</v>
      </c>
      <c r="BY311" s="1489" t="s">
        <v>1790</v>
      </c>
      <c r="BZ311" s="1489" t="s">
        <v>1790</v>
      </c>
      <c r="CA311" s="1489" t="s">
        <v>1790</v>
      </c>
      <c r="CB311" s="1489" t="s">
        <v>1790</v>
      </c>
      <c r="CC311" s="1489" t="s">
        <v>1790</v>
      </c>
      <c r="CD311" s="1489" t="s">
        <v>1790</v>
      </c>
      <c r="CE311" s="1489" t="s">
        <v>1790</v>
      </c>
      <c r="CF311" s="1489" t="s">
        <v>1790</v>
      </c>
      <c r="CG311" s="1489" t="s">
        <v>1790</v>
      </c>
      <c r="CH311" s="1489" t="s">
        <v>1790</v>
      </c>
      <c r="CI311" s="1489" t="s">
        <v>1790</v>
      </c>
      <c r="CJ311" s="1489" t="s">
        <v>1790</v>
      </c>
      <c r="CK311" s="1489" t="s">
        <v>1790</v>
      </c>
      <c r="CL311" s="1489" t="s">
        <v>1790</v>
      </c>
      <c r="CM311" s="1489" t="s">
        <v>1790</v>
      </c>
      <c r="CN311" s="1489" t="s">
        <v>1790</v>
      </c>
      <c r="CO311" s="1489" t="s">
        <v>1790</v>
      </c>
      <c r="CP311" s="1490" t="s">
        <v>1790</v>
      </c>
      <c r="CQ311" s="1488" t="s">
        <v>1790</v>
      </c>
      <c r="CR311" s="1488" t="s">
        <v>1790</v>
      </c>
      <c r="CS311" s="1488" t="s">
        <v>1790</v>
      </c>
      <c r="CT311" s="1488" t="s">
        <v>1790</v>
      </c>
      <c r="CU311" s="1488" t="s">
        <v>1790</v>
      </c>
      <c r="CV311" s="1488" t="s">
        <v>1790</v>
      </c>
      <c r="CW311" s="1488" t="s">
        <v>1790</v>
      </c>
      <c r="CX311" s="1488" t="s">
        <v>1790</v>
      </c>
      <c r="CY311" s="1488" t="s">
        <v>1790</v>
      </c>
      <c r="CZ311" s="1488" t="s">
        <v>1790</v>
      </c>
      <c r="DA311" s="1488" t="s">
        <v>1790</v>
      </c>
      <c r="DB311" s="1488" t="s">
        <v>1790</v>
      </c>
      <c r="DC311" s="1488" t="s">
        <v>1790</v>
      </c>
      <c r="DD311" s="1488" t="s">
        <v>1790</v>
      </c>
      <c r="DE311" s="1488" t="s">
        <v>1790</v>
      </c>
      <c r="DF311" s="1488" t="s">
        <v>1790</v>
      </c>
      <c r="DG311" s="1488" t="s">
        <v>1790</v>
      </c>
      <c r="DH311" s="1488" t="s">
        <v>1790</v>
      </c>
      <c r="DI311" s="1488" t="s">
        <v>1790</v>
      </c>
      <c r="DJ311" s="1488" t="s">
        <v>1790</v>
      </c>
      <c r="DK311" s="1488" t="s">
        <v>1790</v>
      </c>
      <c r="DL311" s="1488" t="s">
        <v>1790</v>
      </c>
      <c r="DM311" s="1488" t="s">
        <v>1790</v>
      </c>
      <c r="DN311" s="1488" t="s">
        <v>1790</v>
      </c>
      <c r="DO311" s="1488" t="s">
        <v>1790</v>
      </c>
      <c r="DP311" s="1488" t="s">
        <v>1790</v>
      </c>
      <c r="DQ311" s="1488" t="s">
        <v>1790</v>
      </c>
      <c r="DR311" s="1488" t="s">
        <v>1790</v>
      </c>
      <c r="DS311" s="1488" t="s">
        <v>1790</v>
      </c>
      <c r="DT311" s="1233" t="s">
        <v>1790</v>
      </c>
      <c r="DU311" s="1233" t="s">
        <v>1790</v>
      </c>
      <c r="DV311" s="1233" t="s">
        <v>1790</v>
      </c>
      <c r="DW311" s="1233" t="s">
        <v>1790</v>
      </c>
      <c r="DX311" s="1233" t="s">
        <v>1790</v>
      </c>
      <c r="DY311" s="1233" t="s">
        <v>1790</v>
      </c>
    </row>
    <row r="312" spans="2:129" ht="14.4" thickBot="1" x14ac:dyDescent="0.3">
      <c r="B312" s="1740"/>
      <c r="C312" s="1485" t="s">
        <v>2065</v>
      </c>
      <c r="D312" s="1425" t="s">
        <v>2066</v>
      </c>
      <c r="E312" s="1267" t="s">
        <v>815</v>
      </c>
      <c r="F312" s="1424" t="s">
        <v>1790</v>
      </c>
      <c r="G312" s="1424" t="s">
        <v>1790</v>
      </c>
      <c r="H312" s="1425" t="s">
        <v>84</v>
      </c>
      <c r="I312" s="1724">
        <f>IF(SUM(I311:CU311)&lt;&gt;0,SUM(I311:CU311),"")</f>
        <v>0.26313331527043399</v>
      </c>
      <c r="J312" s="1725"/>
      <c r="K312" s="1725"/>
      <c r="L312" s="1725"/>
      <c r="M312" s="1726"/>
      <c r="N312" s="1489" t="s">
        <v>1790</v>
      </c>
      <c r="O312" s="1489" t="s">
        <v>1790</v>
      </c>
      <c r="P312" s="1489" t="s">
        <v>1790</v>
      </c>
      <c r="Q312" s="1489" t="s">
        <v>1790</v>
      </c>
      <c r="R312" s="1489" t="s">
        <v>1790</v>
      </c>
      <c r="S312" s="1489" t="s">
        <v>1790</v>
      </c>
      <c r="T312" s="1489" t="s">
        <v>1790</v>
      </c>
      <c r="U312" s="1489" t="s">
        <v>1790</v>
      </c>
      <c r="V312" s="1489" t="s">
        <v>1790</v>
      </c>
      <c r="W312" s="1489" t="s">
        <v>1790</v>
      </c>
      <c r="X312" s="1489" t="s">
        <v>1790</v>
      </c>
      <c r="Y312" s="1489" t="s">
        <v>1790</v>
      </c>
      <c r="Z312" s="1489" t="s">
        <v>1790</v>
      </c>
      <c r="AA312" s="1489" t="s">
        <v>1790</v>
      </c>
      <c r="AB312" s="1489" t="s">
        <v>1790</v>
      </c>
      <c r="AC312" s="1489" t="s">
        <v>1790</v>
      </c>
      <c r="AD312" s="1489" t="s">
        <v>1790</v>
      </c>
      <c r="AE312" s="1489" t="s">
        <v>1790</v>
      </c>
      <c r="AF312" s="1489" t="s">
        <v>1790</v>
      </c>
      <c r="AG312" s="1489" t="s">
        <v>1790</v>
      </c>
      <c r="AH312" s="1489" t="s">
        <v>1790</v>
      </c>
      <c r="AI312" s="1489" t="s">
        <v>1790</v>
      </c>
      <c r="AJ312" s="1489" t="s">
        <v>1790</v>
      </c>
      <c r="AK312" s="1489" t="s">
        <v>1790</v>
      </c>
      <c r="AL312" s="1489" t="s">
        <v>1790</v>
      </c>
      <c r="AM312" s="1489" t="s">
        <v>1790</v>
      </c>
      <c r="AN312" s="1489" t="s">
        <v>1790</v>
      </c>
      <c r="AO312" s="1489" t="s">
        <v>1790</v>
      </c>
      <c r="AP312" s="1489" t="s">
        <v>1790</v>
      </c>
      <c r="AQ312" s="1489" t="s">
        <v>1790</v>
      </c>
      <c r="AR312" s="1489" t="s">
        <v>1790</v>
      </c>
      <c r="AS312" s="1489" t="s">
        <v>1790</v>
      </c>
      <c r="AT312" s="1489" t="s">
        <v>1790</v>
      </c>
      <c r="AU312" s="1489" t="s">
        <v>1790</v>
      </c>
      <c r="AV312" s="1489" t="s">
        <v>1790</v>
      </c>
      <c r="AW312" s="1489" t="s">
        <v>1790</v>
      </c>
      <c r="AX312" s="1489" t="s">
        <v>1790</v>
      </c>
      <c r="AY312" s="1489" t="s">
        <v>1790</v>
      </c>
      <c r="AZ312" s="1489" t="s">
        <v>1790</v>
      </c>
      <c r="BA312" s="1489" t="s">
        <v>1790</v>
      </c>
      <c r="BB312" s="1489" t="s">
        <v>1790</v>
      </c>
      <c r="BC312" s="1489" t="s">
        <v>1790</v>
      </c>
      <c r="BD312" s="1489" t="s">
        <v>1790</v>
      </c>
      <c r="BE312" s="1489" t="s">
        <v>1790</v>
      </c>
      <c r="BF312" s="1489" t="s">
        <v>1790</v>
      </c>
      <c r="BG312" s="1489" t="s">
        <v>1790</v>
      </c>
      <c r="BH312" s="1489" t="s">
        <v>1790</v>
      </c>
      <c r="BI312" s="1489" t="s">
        <v>1790</v>
      </c>
      <c r="BJ312" s="1489" t="s">
        <v>1790</v>
      </c>
      <c r="BK312" s="1489" t="s">
        <v>1790</v>
      </c>
      <c r="BL312" s="1489" t="s">
        <v>1790</v>
      </c>
      <c r="BM312" s="1489" t="s">
        <v>1790</v>
      </c>
      <c r="BN312" s="1489" t="s">
        <v>1790</v>
      </c>
      <c r="BO312" s="1489" t="s">
        <v>1790</v>
      </c>
      <c r="BP312" s="1489" t="s">
        <v>1790</v>
      </c>
      <c r="BQ312" s="1489" t="s">
        <v>1790</v>
      </c>
      <c r="BR312" s="1489" t="s">
        <v>1790</v>
      </c>
      <c r="BS312" s="1489" t="s">
        <v>1790</v>
      </c>
      <c r="BT312" s="1489" t="s">
        <v>1790</v>
      </c>
      <c r="BU312" s="1489" t="s">
        <v>1790</v>
      </c>
      <c r="BV312" s="1489" t="s">
        <v>1790</v>
      </c>
      <c r="BW312" s="1489" t="s">
        <v>1790</v>
      </c>
      <c r="BX312" s="1489" t="s">
        <v>1790</v>
      </c>
      <c r="BY312" s="1489" t="s">
        <v>1790</v>
      </c>
      <c r="BZ312" s="1489" t="s">
        <v>1790</v>
      </c>
      <c r="CA312" s="1489" t="s">
        <v>1790</v>
      </c>
      <c r="CB312" s="1489" t="s">
        <v>1790</v>
      </c>
      <c r="CC312" s="1489" t="s">
        <v>1790</v>
      </c>
      <c r="CD312" s="1489" t="s">
        <v>1790</v>
      </c>
      <c r="CE312" s="1489" t="s">
        <v>1790</v>
      </c>
      <c r="CF312" s="1489" t="s">
        <v>1790</v>
      </c>
      <c r="CG312" s="1489" t="s">
        <v>1790</v>
      </c>
      <c r="CH312" s="1489" t="s">
        <v>1790</v>
      </c>
      <c r="CI312" s="1489" t="s">
        <v>1790</v>
      </c>
      <c r="CJ312" s="1489" t="s">
        <v>1790</v>
      </c>
      <c r="CK312" s="1489" t="s">
        <v>1790</v>
      </c>
      <c r="CL312" s="1489" t="s">
        <v>1790</v>
      </c>
      <c r="CM312" s="1489" t="s">
        <v>1790</v>
      </c>
      <c r="CN312" s="1489" t="s">
        <v>1790</v>
      </c>
      <c r="CO312" s="1489" t="s">
        <v>1790</v>
      </c>
      <c r="CP312" s="1490" t="s">
        <v>1790</v>
      </c>
      <c r="CQ312" s="1488" t="s">
        <v>1790</v>
      </c>
      <c r="CR312" s="1488" t="s">
        <v>1790</v>
      </c>
      <c r="CS312" s="1488" t="s">
        <v>1790</v>
      </c>
      <c r="CT312" s="1488" t="s">
        <v>1790</v>
      </c>
      <c r="CU312" s="1488" t="s">
        <v>1790</v>
      </c>
      <c r="CV312" s="1488" t="s">
        <v>1790</v>
      </c>
      <c r="CW312" s="1488" t="s">
        <v>1790</v>
      </c>
      <c r="CX312" s="1488" t="s">
        <v>1790</v>
      </c>
      <c r="CY312" s="1488" t="s">
        <v>1790</v>
      </c>
      <c r="CZ312" s="1488" t="s">
        <v>1790</v>
      </c>
      <c r="DA312" s="1488" t="s">
        <v>1790</v>
      </c>
      <c r="DB312" s="1488" t="s">
        <v>1790</v>
      </c>
      <c r="DC312" s="1488" t="s">
        <v>1790</v>
      </c>
      <c r="DD312" s="1488" t="s">
        <v>1790</v>
      </c>
      <c r="DE312" s="1488" t="s">
        <v>1790</v>
      </c>
      <c r="DF312" s="1488" t="s">
        <v>1790</v>
      </c>
      <c r="DG312" s="1488" t="s">
        <v>1790</v>
      </c>
      <c r="DH312" s="1488" t="s">
        <v>1790</v>
      </c>
      <c r="DI312" s="1488" t="s">
        <v>1790</v>
      </c>
      <c r="DJ312" s="1488" t="s">
        <v>1790</v>
      </c>
      <c r="DK312" s="1488" t="s">
        <v>1790</v>
      </c>
      <c r="DL312" s="1488" t="s">
        <v>1790</v>
      </c>
      <c r="DM312" s="1488" t="s">
        <v>1790</v>
      </c>
      <c r="DN312" s="1488" t="s">
        <v>1790</v>
      </c>
      <c r="DO312" s="1488" t="s">
        <v>1790</v>
      </c>
      <c r="DP312" s="1488" t="s">
        <v>1790</v>
      </c>
      <c r="DQ312" s="1488" t="s">
        <v>1790</v>
      </c>
      <c r="DR312" s="1488" t="s">
        <v>1790</v>
      </c>
      <c r="DS312" s="1488" t="s">
        <v>1790</v>
      </c>
      <c r="DT312" s="1233" t="s">
        <v>1790</v>
      </c>
      <c r="DU312" s="1233" t="s">
        <v>1790</v>
      </c>
      <c r="DV312" s="1233" t="s">
        <v>1790</v>
      </c>
      <c r="DW312" s="1233" t="s">
        <v>1790</v>
      </c>
      <c r="DX312" s="1233" t="s">
        <v>1790</v>
      </c>
      <c r="DY312" s="1233" t="s">
        <v>1790</v>
      </c>
    </row>
    <row r="313" spans="2:129" x14ac:dyDescent="0.25">
      <c r="B313" s="1740"/>
      <c r="C313" s="1485" t="s">
        <v>1599</v>
      </c>
      <c r="D313" s="1425" t="s">
        <v>1694</v>
      </c>
      <c r="E313" s="1267" t="s">
        <v>810</v>
      </c>
      <c r="F313" s="1424" t="s">
        <v>1790</v>
      </c>
      <c r="G313" s="1424" t="s">
        <v>1790</v>
      </c>
      <c r="H313" s="1425" t="s">
        <v>84</v>
      </c>
      <c r="I313" s="1460" t="s">
        <v>1790</v>
      </c>
      <c r="J313" s="1461" t="s">
        <v>1790</v>
      </c>
      <c r="K313" s="1461" t="s">
        <v>1790</v>
      </c>
      <c r="L313" s="1461" t="s">
        <v>1790</v>
      </c>
      <c r="M313" s="1461" t="s">
        <v>1790</v>
      </c>
      <c r="N313" s="1489" t="s">
        <v>1790</v>
      </c>
      <c r="O313" s="1489" t="s">
        <v>1790</v>
      </c>
      <c r="P313" s="1489" t="s">
        <v>1790</v>
      </c>
      <c r="Q313" s="1489" t="s">
        <v>1790</v>
      </c>
      <c r="R313" s="1489" t="s">
        <v>1790</v>
      </c>
      <c r="S313" s="1489" t="s">
        <v>1790</v>
      </c>
      <c r="T313" s="1489" t="s">
        <v>1790</v>
      </c>
      <c r="U313" s="1489" t="s">
        <v>1790</v>
      </c>
      <c r="V313" s="1489" t="s">
        <v>1790</v>
      </c>
      <c r="W313" s="1489" t="s">
        <v>1790</v>
      </c>
      <c r="X313" s="1489" t="s">
        <v>1790</v>
      </c>
      <c r="Y313" s="1489" t="s">
        <v>1790</v>
      </c>
      <c r="Z313" s="1489" t="s">
        <v>1790</v>
      </c>
      <c r="AA313" s="1489" t="s">
        <v>1790</v>
      </c>
      <c r="AB313" s="1489" t="s">
        <v>1790</v>
      </c>
      <c r="AC313" s="1489" t="s">
        <v>1790</v>
      </c>
      <c r="AD313" s="1489" t="s">
        <v>1790</v>
      </c>
      <c r="AE313" s="1489" t="s">
        <v>1790</v>
      </c>
      <c r="AF313" s="1489" t="s">
        <v>1790</v>
      </c>
      <c r="AG313" s="1489" t="s">
        <v>1790</v>
      </c>
      <c r="AH313" s="1489" t="s">
        <v>1790</v>
      </c>
      <c r="AI313" s="1489" t="s">
        <v>1790</v>
      </c>
      <c r="AJ313" s="1489" t="s">
        <v>1790</v>
      </c>
      <c r="AK313" s="1489" t="s">
        <v>1790</v>
      </c>
      <c r="AL313" s="1489" t="s">
        <v>1790</v>
      </c>
      <c r="AM313" s="1489" t="s">
        <v>1790</v>
      </c>
      <c r="AN313" s="1489" t="s">
        <v>1790</v>
      </c>
      <c r="AO313" s="1489" t="s">
        <v>1790</v>
      </c>
      <c r="AP313" s="1489" t="s">
        <v>1790</v>
      </c>
      <c r="AQ313" s="1489" t="s">
        <v>1790</v>
      </c>
      <c r="AR313" s="1489" t="s">
        <v>1790</v>
      </c>
      <c r="AS313" s="1489" t="s">
        <v>1790</v>
      </c>
      <c r="AT313" s="1489" t="s">
        <v>1790</v>
      </c>
      <c r="AU313" s="1489" t="s">
        <v>1790</v>
      </c>
      <c r="AV313" s="1489" t="s">
        <v>1790</v>
      </c>
      <c r="AW313" s="1489" t="s">
        <v>1790</v>
      </c>
      <c r="AX313" s="1489" t="s">
        <v>1790</v>
      </c>
      <c r="AY313" s="1489" t="s">
        <v>1790</v>
      </c>
      <c r="AZ313" s="1489" t="s">
        <v>1790</v>
      </c>
      <c r="BA313" s="1489" t="s">
        <v>1790</v>
      </c>
      <c r="BB313" s="1489" t="s">
        <v>1790</v>
      </c>
      <c r="BC313" s="1489" t="s">
        <v>1790</v>
      </c>
      <c r="BD313" s="1489" t="s">
        <v>1790</v>
      </c>
      <c r="BE313" s="1489" t="s">
        <v>1790</v>
      </c>
      <c r="BF313" s="1489" t="s">
        <v>1790</v>
      </c>
      <c r="BG313" s="1489" t="s">
        <v>1790</v>
      </c>
      <c r="BH313" s="1489" t="s">
        <v>1790</v>
      </c>
      <c r="BI313" s="1489" t="s">
        <v>1790</v>
      </c>
      <c r="BJ313" s="1489" t="s">
        <v>1790</v>
      </c>
      <c r="BK313" s="1489" t="s">
        <v>1790</v>
      </c>
      <c r="BL313" s="1489" t="s">
        <v>1790</v>
      </c>
      <c r="BM313" s="1489" t="s">
        <v>1790</v>
      </c>
      <c r="BN313" s="1489" t="s">
        <v>1790</v>
      </c>
      <c r="BO313" s="1489" t="s">
        <v>1790</v>
      </c>
      <c r="BP313" s="1489" t="s">
        <v>1790</v>
      </c>
      <c r="BQ313" s="1489" t="s">
        <v>1790</v>
      </c>
      <c r="BR313" s="1489" t="s">
        <v>1790</v>
      </c>
      <c r="BS313" s="1489" t="s">
        <v>1790</v>
      </c>
      <c r="BT313" s="1489" t="s">
        <v>1790</v>
      </c>
      <c r="BU313" s="1489" t="s">
        <v>1790</v>
      </c>
      <c r="BV313" s="1489" t="s">
        <v>1790</v>
      </c>
      <c r="BW313" s="1489" t="s">
        <v>1790</v>
      </c>
      <c r="BX313" s="1489" t="s">
        <v>1790</v>
      </c>
      <c r="BY313" s="1489" t="s">
        <v>1790</v>
      </c>
      <c r="BZ313" s="1489" t="s">
        <v>1790</v>
      </c>
      <c r="CA313" s="1489" t="s">
        <v>1790</v>
      </c>
      <c r="CB313" s="1489" t="s">
        <v>1790</v>
      </c>
      <c r="CC313" s="1489" t="s">
        <v>1790</v>
      </c>
      <c r="CD313" s="1489" t="s">
        <v>1790</v>
      </c>
      <c r="CE313" s="1489" t="s">
        <v>1790</v>
      </c>
      <c r="CF313" s="1489" t="s">
        <v>1790</v>
      </c>
      <c r="CG313" s="1489" t="s">
        <v>1790</v>
      </c>
      <c r="CH313" s="1489" t="s">
        <v>1790</v>
      </c>
      <c r="CI313" s="1489" t="s">
        <v>1790</v>
      </c>
      <c r="CJ313" s="1489" t="s">
        <v>1790</v>
      </c>
      <c r="CK313" s="1489" t="s">
        <v>1790</v>
      </c>
      <c r="CL313" s="1489" t="s">
        <v>1790</v>
      </c>
      <c r="CM313" s="1489" t="s">
        <v>1790</v>
      </c>
      <c r="CN313" s="1489" t="s">
        <v>1790</v>
      </c>
      <c r="CO313" s="1489" t="s">
        <v>1790</v>
      </c>
      <c r="CP313" s="1490" t="s">
        <v>1790</v>
      </c>
      <c r="CQ313" s="1488" t="s">
        <v>1790</v>
      </c>
      <c r="CR313" s="1488" t="s">
        <v>1790</v>
      </c>
      <c r="CS313" s="1488" t="s">
        <v>1790</v>
      </c>
      <c r="CT313" s="1488" t="s">
        <v>1790</v>
      </c>
      <c r="CU313" s="1488" t="s">
        <v>1790</v>
      </c>
      <c r="CV313" s="1488" t="s">
        <v>1790</v>
      </c>
      <c r="CW313" s="1488" t="s">
        <v>1790</v>
      </c>
      <c r="CX313" s="1488" t="s">
        <v>1790</v>
      </c>
      <c r="CY313" s="1488" t="s">
        <v>1790</v>
      </c>
      <c r="CZ313" s="1488" t="s">
        <v>1790</v>
      </c>
      <c r="DA313" s="1488" t="s">
        <v>1790</v>
      </c>
      <c r="DB313" s="1488" t="s">
        <v>1790</v>
      </c>
      <c r="DC313" s="1488" t="s">
        <v>1790</v>
      </c>
      <c r="DD313" s="1488" t="s">
        <v>1790</v>
      </c>
      <c r="DE313" s="1488" t="s">
        <v>1790</v>
      </c>
      <c r="DF313" s="1488" t="s">
        <v>1790</v>
      </c>
      <c r="DG313" s="1488" t="s">
        <v>1790</v>
      </c>
      <c r="DH313" s="1488" t="s">
        <v>1790</v>
      </c>
      <c r="DI313" s="1488" t="s">
        <v>1790</v>
      </c>
      <c r="DJ313" s="1488" t="s">
        <v>1790</v>
      </c>
      <c r="DK313" s="1488" t="s">
        <v>1790</v>
      </c>
      <c r="DL313" s="1488" t="s">
        <v>1790</v>
      </c>
      <c r="DM313" s="1488" t="s">
        <v>1790</v>
      </c>
      <c r="DN313" s="1488" t="s">
        <v>1790</v>
      </c>
      <c r="DO313" s="1488" t="s">
        <v>1790</v>
      </c>
      <c r="DP313" s="1488" t="s">
        <v>1790</v>
      </c>
      <c r="DQ313" s="1488" t="s">
        <v>1790</v>
      </c>
      <c r="DR313" s="1488" t="s">
        <v>1790</v>
      </c>
      <c r="DS313" s="1488" t="s">
        <v>1790</v>
      </c>
      <c r="DT313" s="1233" t="s">
        <v>1790</v>
      </c>
      <c r="DU313" s="1233" t="s">
        <v>1790</v>
      </c>
      <c r="DV313" s="1233" t="s">
        <v>1790</v>
      </c>
      <c r="DW313" s="1233" t="s">
        <v>1790</v>
      </c>
      <c r="DX313" s="1233" t="s">
        <v>1790</v>
      </c>
      <c r="DY313" s="1233" t="s">
        <v>1790</v>
      </c>
    </row>
    <row r="314" spans="2:129" x14ac:dyDescent="0.25">
      <c r="B314" s="1740"/>
      <c r="C314" s="1485" t="s">
        <v>1599</v>
      </c>
      <c r="D314" s="1425" t="s">
        <v>1694</v>
      </c>
      <c r="E314" s="1267" t="s">
        <v>807</v>
      </c>
      <c r="F314" s="1424" t="s">
        <v>1790</v>
      </c>
      <c r="G314" s="1424" t="s">
        <v>1790</v>
      </c>
      <c r="H314" s="1425" t="s">
        <v>84</v>
      </c>
      <c r="I314" s="1460" t="s">
        <v>1790</v>
      </c>
      <c r="J314" s="1461" t="s">
        <v>1790</v>
      </c>
      <c r="K314" s="1461" t="s">
        <v>1790</v>
      </c>
      <c r="L314" s="1461" t="s">
        <v>1790</v>
      </c>
      <c r="M314" s="1461" t="s">
        <v>1790</v>
      </c>
      <c r="N314" s="1489" t="s">
        <v>1790</v>
      </c>
      <c r="O314" s="1489">
        <v>4.8159123620662075E-2</v>
      </c>
      <c r="P314" s="1489">
        <v>4.8159123620662075E-2</v>
      </c>
      <c r="Q314" s="1489">
        <v>4.8159123620662075E-2</v>
      </c>
      <c r="R314" s="1489">
        <v>4.8159123620662075E-2</v>
      </c>
      <c r="S314" s="1489">
        <v>4.8159123620662075E-2</v>
      </c>
      <c r="T314" s="1489">
        <v>4.8159123620662075E-2</v>
      </c>
      <c r="U314" s="1489">
        <v>4.8159123620662075E-2</v>
      </c>
      <c r="V314" s="1489">
        <v>4.8159123620662075E-2</v>
      </c>
      <c r="W314" s="1489">
        <v>4.8159123620662075E-2</v>
      </c>
      <c r="X314" s="1489">
        <v>4.8159123620662075E-2</v>
      </c>
      <c r="Y314" s="1489">
        <v>4.8159123620662075E-2</v>
      </c>
      <c r="Z314" s="1489">
        <v>4.8159123620662075E-2</v>
      </c>
      <c r="AA314" s="1489">
        <v>4.8159123620662075E-2</v>
      </c>
      <c r="AB314" s="1489">
        <v>4.8159123620662075E-2</v>
      </c>
      <c r="AC314" s="1489">
        <v>4.8159123620662075E-2</v>
      </c>
      <c r="AD314" s="1489">
        <v>4.8159123620662075E-2</v>
      </c>
      <c r="AE314" s="1489">
        <v>4.8159123620662075E-2</v>
      </c>
      <c r="AF314" s="1489">
        <v>4.8159123620662075E-2</v>
      </c>
      <c r="AG314" s="1489">
        <v>4.8159123620662075E-2</v>
      </c>
      <c r="AH314" s="1489">
        <v>4.8159123620662075E-2</v>
      </c>
      <c r="AI314" s="1489">
        <v>4.8159123620662075E-2</v>
      </c>
      <c r="AJ314" s="1489">
        <v>4.8159123620662075E-2</v>
      </c>
      <c r="AK314" s="1489">
        <v>4.8159123620662075E-2</v>
      </c>
      <c r="AL314" s="1489">
        <v>4.8159123620662075E-2</v>
      </c>
      <c r="AM314" s="1489">
        <v>4.8159123620662075E-2</v>
      </c>
      <c r="AN314" s="1489">
        <v>4.8159123620662075E-2</v>
      </c>
      <c r="AO314" s="1489">
        <v>4.8159123620662075E-2</v>
      </c>
      <c r="AP314" s="1489">
        <v>4.8159123620662075E-2</v>
      </c>
      <c r="AQ314" s="1489">
        <v>4.8159123620662075E-2</v>
      </c>
      <c r="AR314" s="1489">
        <v>4.8159123620662075E-2</v>
      </c>
      <c r="AS314" s="1489">
        <v>4.8159123620662075E-2</v>
      </c>
      <c r="AT314" s="1489">
        <v>4.8159123620662075E-2</v>
      </c>
      <c r="AU314" s="1489">
        <v>4.8159123620662075E-2</v>
      </c>
      <c r="AV314" s="1489">
        <v>4.8159123620662075E-2</v>
      </c>
      <c r="AW314" s="1489">
        <v>4.8159123620662075E-2</v>
      </c>
      <c r="AX314" s="1489">
        <v>4.8159123620662075E-2</v>
      </c>
      <c r="AY314" s="1489">
        <v>4.8159123620662075E-2</v>
      </c>
      <c r="AZ314" s="1489">
        <v>4.8159123620662075E-2</v>
      </c>
      <c r="BA314" s="1489">
        <v>4.8159123620662075E-2</v>
      </c>
      <c r="BB314" s="1489">
        <v>4.8159123620662075E-2</v>
      </c>
      <c r="BC314" s="1489">
        <v>4.8159123620662075E-2</v>
      </c>
      <c r="BD314" s="1489">
        <v>4.8159123620662075E-2</v>
      </c>
      <c r="BE314" s="1489">
        <v>4.8159123620662075E-2</v>
      </c>
      <c r="BF314" s="1489">
        <v>4.8159123620662075E-2</v>
      </c>
      <c r="BG314" s="1489">
        <v>4.8159123620662075E-2</v>
      </c>
      <c r="BH314" s="1489">
        <v>4.8159123620662075E-2</v>
      </c>
      <c r="BI314" s="1489">
        <v>4.8159123620662075E-2</v>
      </c>
      <c r="BJ314" s="1489">
        <v>4.8159123620662075E-2</v>
      </c>
      <c r="BK314" s="1489">
        <v>4.8159123620662075E-2</v>
      </c>
      <c r="BL314" s="1489">
        <v>4.8159123620662075E-2</v>
      </c>
      <c r="BM314" s="1489">
        <v>4.8159123620662075E-2</v>
      </c>
      <c r="BN314" s="1489">
        <v>4.8159123620662075E-2</v>
      </c>
      <c r="BO314" s="1489">
        <v>4.8159123620662075E-2</v>
      </c>
      <c r="BP314" s="1489">
        <v>4.8159123620662075E-2</v>
      </c>
      <c r="BQ314" s="1489">
        <v>4.8159123620662075E-2</v>
      </c>
      <c r="BR314" s="1489">
        <v>4.8159123620662075E-2</v>
      </c>
      <c r="BS314" s="1489">
        <v>4.8159123620662075E-2</v>
      </c>
      <c r="BT314" s="1489">
        <v>4.8159123620662075E-2</v>
      </c>
      <c r="BU314" s="1489">
        <v>4.8159123620662075E-2</v>
      </c>
      <c r="BV314" s="1489">
        <v>4.8159123620662075E-2</v>
      </c>
      <c r="BW314" s="1489">
        <v>4.8159123620662075E-2</v>
      </c>
      <c r="BX314" s="1489">
        <v>4.8159123620662075E-2</v>
      </c>
      <c r="BY314" s="1489">
        <v>4.8159123620662075E-2</v>
      </c>
      <c r="BZ314" s="1489">
        <v>4.8159123620662075E-2</v>
      </c>
      <c r="CA314" s="1489">
        <v>4.8159123620662075E-2</v>
      </c>
      <c r="CB314" s="1489">
        <v>4.8159123620662075E-2</v>
      </c>
      <c r="CC314" s="1489">
        <v>4.8159123620662075E-2</v>
      </c>
      <c r="CD314" s="1489">
        <v>4.8159123620662075E-2</v>
      </c>
      <c r="CE314" s="1489">
        <v>4.8159123620662075E-2</v>
      </c>
      <c r="CF314" s="1489">
        <v>4.8159123620662075E-2</v>
      </c>
      <c r="CG314" s="1489">
        <v>4.8159123620662075E-2</v>
      </c>
      <c r="CH314" s="1489">
        <v>4.8159123620662075E-2</v>
      </c>
      <c r="CI314" s="1489">
        <v>4.8159123620662075E-2</v>
      </c>
      <c r="CJ314" s="1489">
        <v>4.8159123620662075E-2</v>
      </c>
      <c r="CK314" s="1489">
        <v>4.8159123620662075E-2</v>
      </c>
      <c r="CL314" s="1489" t="s">
        <v>1790</v>
      </c>
      <c r="CM314" s="1489" t="s">
        <v>1790</v>
      </c>
      <c r="CN314" s="1489" t="s">
        <v>1790</v>
      </c>
      <c r="CO314" s="1489" t="s">
        <v>1790</v>
      </c>
      <c r="CP314" s="1490" t="s">
        <v>1790</v>
      </c>
      <c r="CQ314" s="1488" t="s">
        <v>1790</v>
      </c>
      <c r="CR314" s="1488" t="s">
        <v>1790</v>
      </c>
      <c r="CS314" s="1488" t="s">
        <v>1790</v>
      </c>
      <c r="CT314" s="1488" t="s">
        <v>1790</v>
      </c>
      <c r="CU314" s="1488" t="s">
        <v>1790</v>
      </c>
      <c r="CV314" s="1488" t="s">
        <v>1790</v>
      </c>
      <c r="CW314" s="1488" t="s">
        <v>1790</v>
      </c>
      <c r="CX314" s="1488" t="s">
        <v>1790</v>
      </c>
      <c r="CY314" s="1488" t="s">
        <v>1790</v>
      </c>
      <c r="CZ314" s="1488" t="s">
        <v>1790</v>
      </c>
      <c r="DA314" s="1488" t="s">
        <v>1790</v>
      </c>
      <c r="DB314" s="1488" t="s">
        <v>1790</v>
      </c>
      <c r="DC314" s="1488" t="s">
        <v>1790</v>
      </c>
      <c r="DD314" s="1488" t="s">
        <v>1790</v>
      </c>
      <c r="DE314" s="1488" t="s">
        <v>1790</v>
      </c>
      <c r="DF314" s="1488" t="s">
        <v>1790</v>
      </c>
      <c r="DG314" s="1488" t="s">
        <v>1790</v>
      </c>
      <c r="DH314" s="1488" t="s">
        <v>1790</v>
      </c>
      <c r="DI314" s="1488" t="s">
        <v>1790</v>
      </c>
      <c r="DJ314" s="1488" t="s">
        <v>1790</v>
      </c>
      <c r="DK314" s="1488" t="s">
        <v>1790</v>
      </c>
      <c r="DL314" s="1488" t="s">
        <v>1790</v>
      </c>
      <c r="DM314" s="1488" t="s">
        <v>1790</v>
      </c>
      <c r="DN314" s="1488" t="s">
        <v>1790</v>
      </c>
      <c r="DO314" s="1488" t="s">
        <v>1790</v>
      </c>
      <c r="DP314" s="1488" t="s">
        <v>1790</v>
      </c>
      <c r="DQ314" s="1488" t="s">
        <v>1790</v>
      </c>
      <c r="DR314" s="1488" t="s">
        <v>1790</v>
      </c>
      <c r="DS314" s="1488" t="s">
        <v>1790</v>
      </c>
      <c r="DT314" s="1233" t="s">
        <v>1790</v>
      </c>
      <c r="DU314" s="1233" t="s">
        <v>1790</v>
      </c>
      <c r="DV314" s="1233" t="s">
        <v>1790</v>
      </c>
      <c r="DW314" s="1233" t="s">
        <v>1790</v>
      </c>
      <c r="DX314" s="1233" t="s">
        <v>1790</v>
      </c>
      <c r="DY314" s="1233" t="s">
        <v>1790</v>
      </c>
    </row>
    <row r="315" spans="2:129" x14ac:dyDescent="0.25">
      <c r="B315" s="1740"/>
      <c r="C315" s="1485" t="s">
        <v>1599</v>
      </c>
      <c r="D315" s="1425" t="s">
        <v>1694</v>
      </c>
      <c r="E315" s="1267" t="s">
        <v>808</v>
      </c>
      <c r="F315" s="1424" t="s">
        <v>1790</v>
      </c>
      <c r="G315" s="1424" t="s">
        <v>1790</v>
      </c>
      <c r="H315" s="1425" t="s">
        <v>84</v>
      </c>
      <c r="I315" s="1460" t="s">
        <v>1790</v>
      </c>
      <c r="J315" s="1461" t="s">
        <v>1790</v>
      </c>
      <c r="K315" s="1461" t="s">
        <v>1790</v>
      </c>
      <c r="L315" s="1461" t="s">
        <v>1790</v>
      </c>
      <c r="M315" s="1461" t="s">
        <v>1790</v>
      </c>
      <c r="N315" s="1489" t="s">
        <v>1790</v>
      </c>
      <c r="O315" s="1489" t="s">
        <v>1790</v>
      </c>
      <c r="P315" s="1489" t="s">
        <v>1790</v>
      </c>
      <c r="Q315" s="1489" t="s">
        <v>1790</v>
      </c>
      <c r="R315" s="1489" t="s">
        <v>1790</v>
      </c>
      <c r="S315" s="1489" t="s">
        <v>1790</v>
      </c>
      <c r="T315" s="1489" t="s">
        <v>1790</v>
      </c>
      <c r="U315" s="1489" t="s">
        <v>1790</v>
      </c>
      <c r="V315" s="1489" t="s">
        <v>1790</v>
      </c>
      <c r="W315" s="1489" t="s">
        <v>1790</v>
      </c>
      <c r="X315" s="1489" t="s">
        <v>1790</v>
      </c>
      <c r="Y315" s="1489" t="s">
        <v>1790</v>
      </c>
      <c r="Z315" s="1489" t="s">
        <v>1790</v>
      </c>
      <c r="AA315" s="1489" t="s">
        <v>1790</v>
      </c>
      <c r="AB315" s="1489" t="s">
        <v>1790</v>
      </c>
      <c r="AC315" s="1489" t="s">
        <v>1790</v>
      </c>
      <c r="AD315" s="1489" t="s">
        <v>1790</v>
      </c>
      <c r="AE315" s="1489" t="s">
        <v>1790</v>
      </c>
      <c r="AF315" s="1489" t="s">
        <v>1790</v>
      </c>
      <c r="AG315" s="1489" t="s">
        <v>1790</v>
      </c>
      <c r="AH315" s="1489" t="s">
        <v>1790</v>
      </c>
      <c r="AI315" s="1489" t="s">
        <v>1790</v>
      </c>
      <c r="AJ315" s="1489" t="s">
        <v>1790</v>
      </c>
      <c r="AK315" s="1489" t="s">
        <v>1790</v>
      </c>
      <c r="AL315" s="1489" t="s">
        <v>1790</v>
      </c>
      <c r="AM315" s="1489" t="s">
        <v>1790</v>
      </c>
      <c r="AN315" s="1489" t="s">
        <v>1790</v>
      </c>
      <c r="AO315" s="1489" t="s">
        <v>1790</v>
      </c>
      <c r="AP315" s="1489" t="s">
        <v>1790</v>
      </c>
      <c r="AQ315" s="1489" t="s">
        <v>1790</v>
      </c>
      <c r="AR315" s="1489" t="s">
        <v>1790</v>
      </c>
      <c r="AS315" s="1489" t="s">
        <v>1790</v>
      </c>
      <c r="AT315" s="1489" t="s">
        <v>1790</v>
      </c>
      <c r="AU315" s="1489" t="s">
        <v>1790</v>
      </c>
      <c r="AV315" s="1489" t="s">
        <v>1790</v>
      </c>
      <c r="AW315" s="1489" t="s">
        <v>1790</v>
      </c>
      <c r="AX315" s="1489" t="s">
        <v>1790</v>
      </c>
      <c r="AY315" s="1489" t="s">
        <v>1790</v>
      </c>
      <c r="AZ315" s="1489" t="s">
        <v>1790</v>
      </c>
      <c r="BA315" s="1489" t="s">
        <v>1790</v>
      </c>
      <c r="BB315" s="1489" t="s">
        <v>1790</v>
      </c>
      <c r="BC315" s="1489" t="s">
        <v>1790</v>
      </c>
      <c r="BD315" s="1489" t="s">
        <v>1790</v>
      </c>
      <c r="BE315" s="1489" t="s">
        <v>1790</v>
      </c>
      <c r="BF315" s="1489" t="s">
        <v>1790</v>
      </c>
      <c r="BG315" s="1489" t="s">
        <v>1790</v>
      </c>
      <c r="BH315" s="1489" t="s">
        <v>1790</v>
      </c>
      <c r="BI315" s="1489" t="s">
        <v>1790</v>
      </c>
      <c r="BJ315" s="1489" t="s">
        <v>1790</v>
      </c>
      <c r="BK315" s="1489" t="s">
        <v>1790</v>
      </c>
      <c r="BL315" s="1489" t="s">
        <v>1790</v>
      </c>
      <c r="BM315" s="1489" t="s">
        <v>1790</v>
      </c>
      <c r="BN315" s="1489" t="s">
        <v>1790</v>
      </c>
      <c r="BO315" s="1489" t="s">
        <v>1790</v>
      </c>
      <c r="BP315" s="1489" t="s">
        <v>1790</v>
      </c>
      <c r="BQ315" s="1489" t="s">
        <v>1790</v>
      </c>
      <c r="BR315" s="1489" t="s">
        <v>1790</v>
      </c>
      <c r="BS315" s="1489" t="s">
        <v>1790</v>
      </c>
      <c r="BT315" s="1489" t="s">
        <v>1790</v>
      </c>
      <c r="BU315" s="1489" t="s">
        <v>1790</v>
      </c>
      <c r="BV315" s="1489" t="s">
        <v>1790</v>
      </c>
      <c r="BW315" s="1489" t="s">
        <v>1790</v>
      </c>
      <c r="BX315" s="1489" t="s">
        <v>1790</v>
      </c>
      <c r="BY315" s="1489" t="s">
        <v>1790</v>
      </c>
      <c r="BZ315" s="1489" t="s">
        <v>1790</v>
      </c>
      <c r="CA315" s="1489" t="s">
        <v>1790</v>
      </c>
      <c r="CB315" s="1489" t="s">
        <v>1790</v>
      </c>
      <c r="CC315" s="1489" t="s">
        <v>1790</v>
      </c>
      <c r="CD315" s="1489" t="s">
        <v>1790</v>
      </c>
      <c r="CE315" s="1489" t="s">
        <v>1790</v>
      </c>
      <c r="CF315" s="1489" t="s">
        <v>1790</v>
      </c>
      <c r="CG315" s="1489" t="s">
        <v>1790</v>
      </c>
      <c r="CH315" s="1489" t="s">
        <v>1790</v>
      </c>
      <c r="CI315" s="1489" t="s">
        <v>1790</v>
      </c>
      <c r="CJ315" s="1489" t="s">
        <v>1790</v>
      </c>
      <c r="CK315" s="1489" t="s">
        <v>1790</v>
      </c>
      <c r="CL315" s="1489" t="s">
        <v>1790</v>
      </c>
      <c r="CM315" s="1489" t="s">
        <v>1790</v>
      </c>
      <c r="CN315" s="1489" t="s">
        <v>1790</v>
      </c>
      <c r="CO315" s="1489" t="s">
        <v>1790</v>
      </c>
      <c r="CP315" s="1490" t="s">
        <v>1790</v>
      </c>
      <c r="CQ315" s="1488" t="s">
        <v>1790</v>
      </c>
      <c r="CR315" s="1488" t="s">
        <v>1790</v>
      </c>
      <c r="CS315" s="1488" t="s">
        <v>1790</v>
      </c>
      <c r="CT315" s="1488" t="s">
        <v>1790</v>
      </c>
      <c r="CU315" s="1488" t="s">
        <v>1790</v>
      </c>
      <c r="CV315" s="1488" t="s">
        <v>1790</v>
      </c>
      <c r="CW315" s="1488" t="s">
        <v>1790</v>
      </c>
      <c r="CX315" s="1488" t="s">
        <v>1790</v>
      </c>
      <c r="CY315" s="1488" t="s">
        <v>1790</v>
      </c>
      <c r="CZ315" s="1488" t="s">
        <v>1790</v>
      </c>
      <c r="DA315" s="1488" t="s">
        <v>1790</v>
      </c>
      <c r="DB315" s="1488" t="s">
        <v>1790</v>
      </c>
      <c r="DC315" s="1488" t="s">
        <v>1790</v>
      </c>
      <c r="DD315" s="1488" t="s">
        <v>1790</v>
      </c>
      <c r="DE315" s="1488" t="s">
        <v>1790</v>
      </c>
      <c r="DF315" s="1488" t="s">
        <v>1790</v>
      </c>
      <c r="DG315" s="1488" t="s">
        <v>1790</v>
      </c>
      <c r="DH315" s="1488" t="s">
        <v>1790</v>
      </c>
      <c r="DI315" s="1488" t="s">
        <v>1790</v>
      </c>
      <c r="DJ315" s="1488" t="s">
        <v>1790</v>
      </c>
      <c r="DK315" s="1488" t="s">
        <v>1790</v>
      </c>
      <c r="DL315" s="1488" t="s">
        <v>1790</v>
      </c>
      <c r="DM315" s="1488" t="s">
        <v>1790</v>
      </c>
      <c r="DN315" s="1488" t="s">
        <v>1790</v>
      </c>
      <c r="DO315" s="1488" t="s">
        <v>1790</v>
      </c>
      <c r="DP315" s="1488" t="s">
        <v>1790</v>
      </c>
      <c r="DQ315" s="1488" t="s">
        <v>1790</v>
      </c>
      <c r="DR315" s="1488" t="s">
        <v>1790</v>
      </c>
      <c r="DS315" s="1488" t="s">
        <v>1790</v>
      </c>
      <c r="DT315" s="1233" t="s">
        <v>1790</v>
      </c>
      <c r="DU315" s="1233" t="s">
        <v>1790</v>
      </c>
      <c r="DV315" s="1233" t="s">
        <v>1790</v>
      </c>
      <c r="DW315" s="1233" t="s">
        <v>1790</v>
      </c>
      <c r="DX315" s="1233" t="s">
        <v>1790</v>
      </c>
      <c r="DY315" s="1233" t="s">
        <v>1790</v>
      </c>
    </row>
    <row r="316" spans="2:129" x14ac:dyDescent="0.25">
      <c r="B316" s="1740"/>
      <c r="C316" s="1485" t="s">
        <v>1599</v>
      </c>
      <c r="D316" s="1425" t="s">
        <v>1694</v>
      </c>
      <c r="E316" s="1267" t="s">
        <v>826</v>
      </c>
      <c r="F316" s="1424" t="s">
        <v>1790</v>
      </c>
      <c r="G316" s="1424" t="s">
        <v>1790</v>
      </c>
      <c r="H316" s="1425" t="s">
        <v>84</v>
      </c>
      <c r="I316" s="1460" t="s">
        <v>1790</v>
      </c>
      <c r="J316" s="1461" t="s">
        <v>1790</v>
      </c>
      <c r="K316" s="1461" t="s">
        <v>1790</v>
      </c>
      <c r="L316" s="1461" t="s">
        <v>1790</v>
      </c>
      <c r="M316" s="1461" t="s">
        <v>1790</v>
      </c>
      <c r="N316" s="1489" t="s">
        <v>1790</v>
      </c>
      <c r="O316" s="1489">
        <v>3.5000000000000003E-2</v>
      </c>
      <c r="P316" s="1489">
        <v>3.5000000000000003E-2</v>
      </c>
      <c r="Q316" s="1489">
        <v>3.5000000000000003E-2</v>
      </c>
      <c r="R316" s="1489">
        <v>3.5000000000000003E-2</v>
      </c>
      <c r="S316" s="1489">
        <v>3.5000000000000003E-2</v>
      </c>
      <c r="T316" s="1489">
        <v>3.5000000000000003E-2</v>
      </c>
      <c r="U316" s="1489">
        <v>3.5000000000000003E-2</v>
      </c>
      <c r="V316" s="1489">
        <v>3.5000000000000003E-2</v>
      </c>
      <c r="W316" s="1489">
        <v>3.5000000000000003E-2</v>
      </c>
      <c r="X316" s="1489">
        <v>3.5000000000000003E-2</v>
      </c>
      <c r="Y316" s="1489">
        <v>3.5000000000000003E-2</v>
      </c>
      <c r="Z316" s="1489">
        <v>3.5000000000000003E-2</v>
      </c>
      <c r="AA316" s="1489">
        <v>3.5000000000000003E-2</v>
      </c>
      <c r="AB316" s="1489">
        <v>3.5000000000000003E-2</v>
      </c>
      <c r="AC316" s="1489">
        <v>3.5000000000000003E-2</v>
      </c>
      <c r="AD316" s="1489">
        <v>3.5000000000000003E-2</v>
      </c>
      <c r="AE316" s="1489">
        <v>3.5000000000000003E-2</v>
      </c>
      <c r="AF316" s="1489">
        <v>3.5000000000000003E-2</v>
      </c>
      <c r="AG316" s="1489">
        <v>3.5000000000000003E-2</v>
      </c>
      <c r="AH316" s="1489">
        <v>3.5000000000000003E-2</v>
      </c>
      <c r="AI316" s="1489">
        <v>3.5000000000000003E-2</v>
      </c>
      <c r="AJ316" s="1489">
        <v>3.5000000000000003E-2</v>
      </c>
      <c r="AK316" s="1489">
        <v>3.5000000000000003E-2</v>
      </c>
      <c r="AL316" s="1489">
        <v>3.5000000000000003E-2</v>
      </c>
      <c r="AM316" s="1489">
        <v>3.5000000000000003E-2</v>
      </c>
      <c r="AN316" s="1489">
        <v>3.5000000000000003E-2</v>
      </c>
      <c r="AO316" s="1489">
        <v>3.5000000000000003E-2</v>
      </c>
      <c r="AP316" s="1489">
        <v>3.5000000000000003E-2</v>
      </c>
      <c r="AQ316" s="1489">
        <v>3.5000000000000003E-2</v>
      </c>
      <c r="AR316" s="1489">
        <v>3.5000000000000003E-2</v>
      </c>
      <c r="AS316" s="1489">
        <v>0.03</v>
      </c>
      <c r="AT316" s="1489">
        <v>0.03</v>
      </c>
      <c r="AU316" s="1489">
        <v>0.03</v>
      </c>
      <c r="AV316" s="1489">
        <v>0.03</v>
      </c>
      <c r="AW316" s="1489">
        <v>0.03</v>
      </c>
      <c r="AX316" s="1489">
        <v>0.03</v>
      </c>
      <c r="AY316" s="1489">
        <v>0.03</v>
      </c>
      <c r="AZ316" s="1489">
        <v>0.03</v>
      </c>
      <c r="BA316" s="1489">
        <v>0.03</v>
      </c>
      <c r="BB316" s="1489">
        <v>0.03</v>
      </c>
      <c r="BC316" s="1489">
        <v>0.03</v>
      </c>
      <c r="BD316" s="1489">
        <v>0.03</v>
      </c>
      <c r="BE316" s="1489">
        <v>0.03</v>
      </c>
      <c r="BF316" s="1489">
        <v>0.03</v>
      </c>
      <c r="BG316" s="1489">
        <v>0.03</v>
      </c>
      <c r="BH316" s="1489">
        <v>0.03</v>
      </c>
      <c r="BI316" s="1489">
        <v>0.03</v>
      </c>
      <c r="BJ316" s="1489">
        <v>0.03</v>
      </c>
      <c r="BK316" s="1489">
        <v>0.03</v>
      </c>
      <c r="BL316" s="1489">
        <v>0.03</v>
      </c>
      <c r="BM316" s="1489">
        <v>0.03</v>
      </c>
      <c r="BN316" s="1489">
        <v>0.03</v>
      </c>
      <c r="BO316" s="1489">
        <v>0.03</v>
      </c>
      <c r="BP316" s="1489">
        <v>0.03</v>
      </c>
      <c r="BQ316" s="1489">
        <v>0.03</v>
      </c>
      <c r="BR316" s="1489">
        <v>0.03</v>
      </c>
      <c r="BS316" s="1489">
        <v>0.03</v>
      </c>
      <c r="BT316" s="1489">
        <v>0.03</v>
      </c>
      <c r="BU316" s="1489">
        <v>0.03</v>
      </c>
      <c r="BV316" s="1489">
        <v>0.03</v>
      </c>
      <c r="BW316" s="1489">
        <v>0.03</v>
      </c>
      <c r="BX316" s="1489">
        <v>0.03</v>
      </c>
      <c r="BY316" s="1489">
        <v>0.03</v>
      </c>
      <c r="BZ316" s="1489">
        <v>0.03</v>
      </c>
      <c r="CA316" s="1489">
        <v>0.03</v>
      </c>
      <c r="CB316" s="1489">
        <v>0.03</v>
      </c>
      <c r="CC316" s="1489">
        <v>0.03</v>
      </c>
      <c r="CD316" s="1489">
        <v>0.03</v>
      </c>
      <c r="CE316" s="1489">
        <v>0.03</v>
      </c>
      <c r="CF316" s="1489">
        <v>0.03</v>
      </c>
      <c r="CG316" s="1489">
        <v>0.03</v>
      </c>
      <c r="CH316" s="1489">
        <v>0.03</v>
      </c>
      <c r="CI316" s="1489">
        <v>0.03</v>
      </c>
      <c r="CJ316" s="1489">
        <v>0.03</v>
      </c>
      <c r="CK316" s="1489">
        <v>0.03</v>
      </c>
      <c r="CL316" s="1489">
        <v>2.5000000000000001E-2</v>
      </c>
      <c r="CM316" s="1489">
        <v>2.5000000000000001E-2</v>
      </c>
      <c r="CN316" s="1489">
        <v>2.5000000000000001E-2</v>
      </c>
      <c r="CO316" s="1489">
        <v>2.5000000000000001E-2</v>
      </c>
      <c r="CP316" s="1490">
        <v>2.5000000000000001E-2</v>
      </c>
      <c r="CQ316" s="1488" t="s">
        <v>1790</v>
      </c>
      <c r="CR316" s="1488" t="s">
        <v>1790</v>
      </c>
      <c r="CS316" s="1488" t="s">
        <v>1790</v>
      </c>
      <c r="CT316" s="1488" t="s">
        <v>1790</v>
      </c>
      <c r="CU316" s="1488" t="s">
        <v>1790</v>
      </c>
      <c r="CV316" s="1488" t="s">
        <v>1790</v>
      </c>
      <c r="CW316" s="1488" t="s">
        <v>1790</v>
      </c>
      <c r="CX316" s="1488" t="s">
        <v>1790</v>
      </c>
      <c r="CY316" s="1488" t="s">
        <v>1790</v>
      </c>
      <c r="CZ316" s="1488" t="s">
        <v>1790</v>
      </c>
      <c r="DA316" s="1488" t="s">
        <v>1790</v>
      </c>
      <c r="DB316" s="1488" t="s">
        <v>1790</v>
      </c>
      <c r="DC316" s="1488" t="s">
        <v>1790</v>
      </c>
      <c r="DD316" s="1488" t="s">
        <v>1790</v>
      </c>
      <c r="DE316" s="1488" t="s">
        <v>1790</v>
      </c>
      <c r="DF316" s="1488" t="s">
        <v>1790</v>
      </c>
      <c r="DG316" s="1488" t="s">
        <v>1790</v>
      </c>
      <c r="DH316" s="1488" t="s">
        <v>1790</v>
      </c>
      <c r="DI316" s="1488" t="s">
        <v>1790</v>
      </c>
      <c r="DJ316" s="1488" t="s">
        <v>1790</v>
      </c>
      <c r="DK316" s="1488" t="s">
        <v>1790</v>
      </c>
      <c r="DL316" s="1488" t="s">
        <v>1790</v>
      </c>
      <c r="DM316" s="1488" t="s">
        <v>1790</v>
      </c>
      <c r="DN316" s="1488" t="s">
        <v>1790</v>
      </c>
      <c r="DO316" s="1488" t="s">
        <v>1790</v>
      </c>
      <c r="DP316" s="1488" t="s">
        <v>1790</v>
      </c>
      <c r="DQ316" s="1488" t="s">
        <v>1790</v>
      </c>
      <c r="DR316" s="1488" t="s">
        <v>1790</v>
      </c>
      <c r="DS316" s="1488" t="s">
        <v>1790</v>
      </c>
      <c r="DT316" s="1233" t="s">
        <v>1790</v>
      </c>
      <c r="DU316" s="1233" t="s">
        <v>1790</v>
      </c>
      <c r="DV316" s="1233" t="s">
        <v>1790</v>
      </c>
      <c r="DW316" s="1233" t="s">
        <v>1790</v>
      </c>
      <c r="DX316" s="1233" t="s">
        <v>1790</v>
      </c>
      <c r="DY316" s="1233" t="s">
        <v>1790</v>
      </c>
    </row>
    <row r="317" spans="2:129" x14ac:dyDescent="0.25">
      <c r="B317" s="1740"/>
      <c r="C317" s="1485" t="s">
        <v>1599</v>
      </c>
      <c r="D317" s="1425" t="s">
        <v>1694</v>
      </c>
      <c r="E317" s="1267" t="s">
        <v>809</v>
      </c>
      <c r="F317" s="1424" t="s">
        <v>1790</v>
      </c>
      <c r="G317" s="1424" t="s">
        <v>1790</v>
      </c>
      <c r="H317" s="1425" t="s">
        <v>84</v>
      </c>
      <c r="I317" s="1460" t="s">
        <v>1790</v>
      </c>
      <c r="J317" s="1461" t="s">
        <v>1790</v>
      </c>
      <c r="K317" s="1461" t="s">
        <v>1790</v>
      </c>
      <c r="L317" s="1461" t="s">
        <v>1790</v>
      </c>
      <c r="M317" s="1461" t="s">
        <v>1790</v>
      </c>
      <c r="N317" s="1489" t="s">
        <v>1790</v>
      </c>
      <c r="O317" s="1489">
        <v>0.96618357487922713</v>
      </c>
      <c r="P317" s="1489">
        <v>0.93351070036640305</v>
      </c>
      <c r="Q317" s="1489">
        <v>0.90194270566802237</v>
      </c>
      <c r="R317" s="1489">
        <v>0.87144222769857238</v>
      </c>
      <c r="S317" s="1489">
        <v>0.84197316685852408</v>
      </c>
      <c r="T317" s="1489">
        <v>0.81350064430775282</v>
      </c>
      <c r="U317" s="1489">
        <v>0.78599096068381924</v>
      </c>
      <c r="V317" s="1489">
        <v>0.75941155621625056</v>
      </c>
      <c r="W317" s="1489">
        <v>0.73373097218961414</v>
      </c>
      <c r="X317" s="1489">
        <v>0.70891881370977217</v>
      </c>
      <c r="Y317" s="1489">
        <v>0.68494571372924851</v>
      </c>
      <c r="Z317" s="1489">
        <v>0.66178329828912907</v>
      </c>
      <c r="AA317" s="1489">
        <v>0.63940415293635666</v>
      </c>
      <c r="AB317" s="1489">
        <v>0.61778179027667313</v>
      </c>
      <c r="AC317" s="1489">
        <v>0.59689061862480497</v>
      </c>
      <c r="AD317" s="1489">
        <v>0.57670591171478747</v>
      </c>
      <c r="AE317" s="1489">
        <v>0.55720377943457733</v>
      </c>
      <c r="AF317" s="1489">
        <v>0.53836113955031628</v>
      </c>
      <c r="AG317" s="1489">
        <v>0.520155690386779</v>
      </c>
      <c r="AH317" s="1489">
        <v>0.50256588443167061</v>
      </c>
      <c r="AI317" s="1489">
        <v>0.48557090283253201</v>
      </c>
      <c r="AJ317" s="1489">
        <v>0.46915063075606961</v>
      </c>
      <c r="AK317" s="1489">
        <v>0.45328563358074364</v>
      </c>
      <c r="AL317" s="1489">
        <v>0.43795713389443836</v>
      </c>
      <c r="AM317" s="1489">
        <v>0.42314698926998878</v>
      </c>
      <c r="AN317" s="1489">
        <v>0.40883767079225974</v>
      </c>
      <c r="AO317" s="1489">
        <v>0.39501224231136212</v>
      </c>
      <c r="AP317" s="1489">
        <v>0.38165434039745133</v>
      </c>
      <c r="AQ317" s="1489">
        <v>0.36874815497338298</v>
      </c>
      <c r="AR317" s="1489">
        <v>0.35627841060230242</v>
      </c>
      <c r="AS317" s="1489">
        <v>0.3459013695167984</v>
      </c>
      <c r="AT317" s="1489">
        <v>0.33582657234640623</v>
      </c>
      <c r="AU317" s="1489">
        <v>0.32604521587029728</v>
      </c>
      <c r="AV317" s="1489">
        <v>0.31654875327213333</v>
      </c>
      <c r="AW317" s="1489">
        <v>0.30732888667197411</v>
      </c>
      <c r="AX317" s="1489">
        <v>0.29837755987570302</v>
      </c>
      <c r="AY317" s="1489">
        <v>0.28968695133563405</v>
      </c>
      <c r="AZ317" s="1489">
        <v>0.28124946731614947</v>
      </c>
      <c r="BA317" s="1489">
        <v>0.27305773525839755</v>
      </c>
      <c r="BB317" s="1489">
        <v>0.26510459733825009</v>
      </c>
      <c r="BC317" s="1489">
        <v>0.25738310421189325</v>
      </c>
      <c r="BD317" s="1489">
        <v>0.24988650894358566</v>
      </c>
      <c r="BE317" s="1489">
        <v>0.24260826111027742</v>
      </c>
      <c r="BF317" s="1489">
        <v>0.23554200107793916</v>
      </c>
      <c r="BG317" s="1489">
        <v>0.22868155444460117</v>
      </c>
      <c r="BH317" s="1489">
        <v>0.22202092664524387</v>
      </c>
      <c r="BI317" s="1489">
        <v>0.215554297713829</v>
      </c>
      <c r="BJ317" s="1489">
        <v>0.20927601719789227</v>
      </c>
      <c r="BK317" s="1489">
        <v>0.20318059922125464</v>
      </c>
      <c r="BL317" s="1489">
        <v>0.19726271769053846</v>
      </c>
      <c r="BM317" s="1489">
        <v>0.19151720164129948</v>
      </c>
      <c r="BN317" s="1489">
        <v>0.18593903071970824</v>
      </c>
      <c r="BO317" s="1489">
        <v>0.18052333079583327</v>
      </c>
      <c r="BP317" s="1489">
        <v>0.17526536970469248</v>
      </c>
      <c r="BQ317" s="1489">
        <v>0.17016055311135189</v>
      </c>
      <c r="BR317" s="1489">
        <v>0.16520442049645817</v>
      </c>
      <c r="BS317" s="1489">
        <v>0.16039264125869726</v>
      </c>
      <c r="BT317" s="1489">
        <v>0.15572101093077401</v>
      </c>
      <c r="BU317" s="1489">
        <v>0.15118544750560586</v>
      </c>
      <c r="BV317" s="1489">
        <v>0.14678198786952024</v>
      </c>
      <c r="BW317" s="1489">
        <v>0.14250678433934003</v>
      </c>
      <c r="BX317" s="1489">
        <v>0.13835610130033013</v>
      </c>
      <c r="BY317" s="1489">
        <v>0.13432631194206807</v>
      </c>
      <c r="BZ317" s="1489">
        <v>0.13041389508938647</v>
      </c>
      <c r="CA317" s="1489">
        <v>0.12661543212561796</v>
      </c>
      <c r="CB317" s="1489">
        <v>0.12292760400545433</v>
      </c>
      <c r="CC317" s="1489">
        <v>0.11934718835481004</v>
      </c>
      <c r="CD317" s="1489">
        <v>0.11587105665515537</v>
      </c>
      <c r="CE317" s="1489">
        <v>0.11249617150985959</v>
      </c>
      <c r="CF317" s="1489">
        <v>0.10921958399015494</v>
      </c>
      <c r="CG317" s="1489">
        <v>0.10603843105840287</v>
      </c>
      <c r="CH317" s="1489">
        <v>0.10294993306641054</v>
      </c>
      <c r="CI317" s="1489">
        <v>9.9951391326612168E-2</v>
      </c>
      <c r="CJ317" s="1489">
        <v>9.7040185753992411E-2</v>
      </c>
      <c r="CK317" s="1489">
        <v>9.4213772576691654E-2</v>
      </c>
      <c r="CL317" s="1489">
        <v>9.1915875684577236E-2</v>
      </c>
      <c r="CM317" s="1489">
        <v>8.9674025058124135E-2</v>
      </c>
      <c r="CN317" s="1489">
        <v>8.7486853715243049E-2</v>
      </c>
      <c r="CO317" s="1489">
        <v>8.5353028014871282E-2</v>
      </c>
      <c r="CP317" s="1490">
        <v>8.3271246843776875E-2</v>
      </c>
      <c r="CQ317" s="1488" t="s">
        <v>1790</v>
      </c>
      <c r="CR317" s="1488" t="s">
        <v>1790</v>
      </c>
      <c r="CS317" s="1488" t="s">
        <v>1790</v>
      </c>
      <c r="CT317" s="1488" t="s">
        <v>1790</v>
      </c>
      <c r="CU317" s="1488" t="s">
        <v>1790</v>
      </c>
      <c r="CV317" s="1488" t="s">
        <v>1790</v>
      </c>
      <c r="CW317" s="1488" t="s">
        <v>1790</v>
      </c>
      <c r="CX317" s="1488" t="s">
        <v>1790</v>
      </c>
      <c r="CY317" s="1488" t="s">
        <v>1790</v>
      </c>
      <c r="CZ317" s="1488" t="s">
        <v>1790</v>
      </c>
      <c r="DA317" s="1488" t="s">
        <v>1790</v>
      </c>
      <c r="DB317" s="1488" t="s">
        <v>1790</v>
      </c>
      <c r="DC317" s="1488" t="s">
        <v>1790</v>
      </c>
      <c r="DD317" s="1488" t="s">
        <v>1790</v>
      </c>
      <c r="DE317" s="1488" t="s">
        <v>1790</v>
      </c>
      <c r="DF317" s="1488" t="s">
        <v>1790</v>
      </c>
      <c r="DG317" s="1488" t="s">
        <v>1790</v>
      </c>
      <c r="DH317" s="1488" t="s">
        <v>1790</v>
      </c>
      <c r="DI317" s="1488" t="s">
        <v>1790</v>
      </c>
      <c r="DJ317" s="1488" t="s">
        <v>1790</v>
      </c>
      <c r="DK317" s="1488" t="s">
        <v>1790</v>
      </c>
      <c r="DL317" s="1488" t="s">
        <v>1790</v>
      </c>
      <c r="DM317" s="1488" t="s">
        <v>1790</v>
      </c>
      <c r="DN317" s="1488" t="s">
        <v>1790</v>
      </c>
      <c r="DO317" s="1488" t="s">
        <v>1790</v>
      </c>
      <c r="DP317" s="1488" t="s">
        <v>1790</v>
      </c>
      <c r="DQ317" s="1488" t="s">
        <v>1790</v>
      </c>
      <c r="DR317" s="1488" t="s">
        <v>1790</v>
      </c>
      <c r="DS317" s="1488" t="s">
        <v>1790</v>
      </c>
      <c r="DT317" s="1233" t="s">
        <v>1790</v>
      </c>
      <c r="DU317" s="1233" t="s">
        <v>1790</v>
      </c>
      <c r="DV317" s="1233" t="s">
        <v>1790</v>
      </c>
      <c r="DW317" s="1233" t="s">
        <v>1790</v>
      </c>
      <c r="DX317" s="1233" t="s">
        <v>1790</v>
      </c>
      <c r="DY317" s="1233" t="s">
        <v>1790</v>
      </c>
    </row>
    <row r="318" spans="2:129" x14ac:dyDescent="0.25">
      <c r="B318" s="1740"/>
      <c r="C318" s="1485" t="s">
        <v>1599</v>
      </c>
      <c r="D318" s="1425" t="s">
        <v>1694</v>
      </c>
      <c r="E318" s="1267" t="s">
        <v>810</v>
      </c>
      <c r="F318" s="1424" t="s">
        <v>811</v>
      </c>
      <c r="G318" s="1424" t="s">
        <v>1790</v>
      </c>
      <c r="H318" s="1425" t="s">
        <v>812</v>
      </c>
      <c r="I318" s="1460" t="s">
        <v>1790</v>
      </c>
      <c r="J318" s="1461" t="s">
        <v>1790</v>
      </c>
      <c r="K318" s="1461" t="s">
        <v>1790</v>
      </c>
      <c r="L318" s="1461" t="s">
        <v>1790</v>
      </c>
      <c r="M318" s="1461" t="s">
        <v>1790</v>
      </c>
      <c r="N318" s="1489" t="s">
        <v>1790</v>
      </c>
      <c r="O318" s="1489" t="s">
        <v>1790</v>
      </c>
      <c r="P318" s="1489" t="s">
        <v>1790</v>
      </c>
      <c r="Q318" s="1489" t="s">
        <v>1790</v>
      </c>
      <c r="R318" s="1489" t="s">
        <v>1790</v>
      </c>
      <c r="S318" s="1489" t="s">
        <v>1790</v>
      </c>
      <c r="T318" s="1489" t="s">
        <v>1790</v>
      </c>
      <c r="U318" s="1489" t="s">
        <v>1790</v>
      </c>
      <c r="V318" s="1489" t="s">
        <v>1790</v>
      </c>
      <c r="W318" s="1489" t="s">
        <v>1790</v>
      </c>
      <c r="X318" s="1489" t="s">
        <v>1790</v>
      </c>
      <c r="Y318" s="1489" t="s">
        <v>1790</v>
      </c>
      <c r="Z318" s="1489" t="s">
        <v>1790</v>
      </c>
      <c r="AA318" s="1489" t="s">
        <v>1790</v>
      </c>
      <c r="AB318" s="1489" t="s">
        <v>1790</v>
      </c>
      <c r="AC318" s="1489" t="s">
        <v>1790</v>
      </c>
      <c r="AD318" s="1489" t="s">
        <v>1790</v>
      </c>
      <c r="AE318" s="1489" t="s">
        <v>1790</v>
      </c>
      <c r="AF318" s="1489" t="s">
        <v>1790</v>
      </c>
      <c r="AG318" s="1489" t="s">
        <v>1790</v>
      </c>
      <c r="AH318" s="1489" t="s">
        <v>1790</v>
      </c>
      <c r="AI318" s="1489" t="s">
        <v>1790</v>
      </c>
      <c r="AJ318" s="1489" t="s">
        <v>1790</v>
      </c>
      <c r="AK318" s="1489" t="s">
        <v>1790</v>
      </c>
      <c r="AL318" s="1489" t="s">
        <v>1790</v>
      </c>
      <c r="AM318" s="1489" t="s">
        <v>1790</v>
      </c>
      <c r="AN318" s="1489" t="s">
        <v>1790</v>
      </c>
      <c r="AO318" s="1489" t="s">
        <v>1790</v>
      </c>
      <c r="AP318" s="1489" t="s">
        <v>1790</v>
      </c>
      <c r="AQ318" s="1489" t="s">
        <v>1790</v>
      </c>
      <c r="AR318" s="1489" t="s">
        <v>1790</v>
      </c>
      <c r="AS318" s="1489" t="s">
        <v>1790</v>
      </c>
      <c r="AT318" s="1489" t="s">
        <v>1790</v>
      </c>
      <c r="AU318" s="1489" t="s">
        <v>1790</v>
      </c>
      <c r="AV318" s="1489" t="s">
        <v>1790</v>
      </c>
      <c r="AW318" s="1489" t="s">
        <v>1790</v>
      </c>
      <c r="AX318" s="1489" t="s">
        <v>1790</v>
      </c>
      <c r="AY318" s="1489" t="s">
        <v>1790</v>
      </c>
      <c r="AZ318" s="1489" t="s">
        <v>1790</v>
      </c>
      <c r="BA318" s="1489" t="s">
        <v>1790</v>
      </c>
      <c r="BB318" s="1489" t="s">
        <v>1790</v>
      </c>
      <c r="BC318" s="1489" t="s">
        <v>1790</v>
      </c>
      <c r="BD318" s="1489" t="s">
        <v>1790</v>
      </c>
      <c r="BE318" s="1489" t="s">
        <v>1790</v>
      </c>
      <c r="BF318" s="1489" t="s">
        <v>1790</v>
      </c>
      <c r="BG318" s="1489" t="s">
        <v>1790</v>
      </c>
      <c r="BH318" s="1489" t="s">
        <v>1790</v>
      </c>
      <c r="BI318" s="1489" t="s">
        <v>1790</v>
      </c>
      <c r="BJ318" s="1489" t="s">
        <v>1790</v>
      </c>
      <c r="BK318" s="1489" t="s">
        <v>1790</v>
      </c>
      <c r="BL318" s="1489" t="s">
        <v>1790</v>
      </c>
      <c r="BM318" s="1489" t="s">
        <v>1790</v>
      </c>
      <c r="BN318" s="1489" t="s">
        <v>1790</v>
      </c>
      <c r="BO318" s="1489" t="s">
        <v>1790</v>
      </c>
      <c r="BP318" s="1489" t="s">
        <v>1790</v>
      </c>
      <c r="BQ318" s="1489" t="s">
        <v>1790</v>
      </c>
      <c r="BR318" s="1489" t="s">
        <v>1790</v>
      </c>
      <c r="BS318" s="1489" t="s">
        <v>1790</v>
      </c>
      <c r="BT318" s="1489" t="s">
        <v>1790</v>
      </c>
      <c r="BU318" s="1489" t="s">
        <v>1790</v>
      </c>
      <c r="BV318" s="1489" t="s">
        <v>1790</v>
      </c>
      <c r="BW318" s="1489" t="s">
        <v>1790</v>
      </c>
      <c r="BX318" s="1489" t="s">
        <v>1790</v>
      </c>
      <c r="BY318" s="1489" t="s">
        <v>1790</v>
      </c>
      <c r="BZ318" s="1489" t="s">
        <v>1790</v>
      </c>
      <c r="CA318" s="1489" t="s">
        <v>1790</v>
      </c>
      <c r="CB318" s="1489" t="s">
        <v>1790</v>
      </c>
      <c r="CC318" s="1489" t="s">
        <v>1790</v>
      </c>
      <c r="CD318" s="1489" t="s">
        <v>1790</v>
      </c>
      <c r="CE318" s="1489" t="s">
        <v>1790</v>
      </c>
      <c r="CF318" s="1489" t="s">
        <v>1790</v>
      </c>
      <c r="CG318" s="1489" t="s">
        <v>1790</v>
      </c>
      <c r="CH318" s="1489" t="s">
        <v>1790</v>
      </c>
      <c r="CI318" s="1489" t="s">
        <v>1790</v>
      </c>
      <c r="CJ318" s="1489" t="s">
        <v>1790</v>
      </c>
      <c r="CK318" s="1489" t="s">
        <v>1790</v>
      </c>
      <c r="CL318" s="1489" t="s">
        <v>1790</v>
      </c>
      <c r="CM318" s="1489" t="s">
        <v>1790</v>
      </c>
      <c r="CN318" s="1489" t="s">
        <v>1790</v>
      </c>
      <c r="CO318" s="1489" t="s">
        <v>1790</v>
      </c>
      <c r="CP318" s="1490" t="s">
        <v>1790</v>
      </c>
      <c r="CQ318" s="1488" t="s">
        <v>1790</v>
      </c>
      <c r="CR318" s="1488" t="s">
        <v>1790</v>
      </c>
      <c r="CS318" s="1488" t="s">
        <v>1790</v>
      </c>
      <c r="CT318" s="1488" t="s">
        <v>1790</v>
      </c>
      <c r="CU318" s="1488" t="s">
        <v>1790</v>
      </c>
      <c r="CV318" s="1488" t="s">
        <v>1790</v>
      </c>
      <c r="CW318" s="1488" t="s">
        <v>1790</v>
      </c>
      <c r="CX318" s="1488" t="s">
        <v>1790</v>
      </c>
      <c r="CY318" s="1488" t="s">
        <v>1790</v>
      </c>
      <c r="CZ318" s="1488" t="s">
        <v>1790</v>
      </c>
      <c r="DA318" s="1488" t="s">
        <v>1790</v>
      </c>
      <c r="DB318" s="1488" t="s">
        <v>1790</v>
      </c>
      <c r="DC318" s="1488" t="s">
        <v>1790</v>
      </c>
      <c r="DD318" s="1488" t="s">
        <v>1790</v>
      </c>
      <c r="DE318" s="1488" t="s">
        <v>1790</v>
      </c>
      <c r="DF318" s="1488" t="s">
        <v>1790</v>
      </c>
      <c r="DG318" s="1488" t="s">
        <v>1790</v>
      </c>
      <c r="DH318" s="1488" t="s">
        <v>1790</v>
      </c>
      <c r="DI318" s="1488" t="s">
        <v>1790</v>
      </c>
      <c r="DJ318" s="1488" t="s">
        <v>1790</v>
      </c>
      <c r="DK318" s="1488" t="s">
        <v>1790</v>
      </c>
      <c r="DL318" s="1488" t="s">
        <v>1790</v>
      </c>
      <c r="DM318" s="1488" t="s">
        <v>1790</v>
      </c>
      <c r="DN318" s="1488" t="s">
        <v>1790</v>
      </c>
      <c r="DO318" s="1488" t="s">
        <v>1790</v>
      </c>
      <c r="DP318" s="1488" t="s">
        <v>1790</v>
      </c>
      <c r="DQ318" s="1488" t="s">
        <v>1790</v>
      </c>
      <c r="DR318" s="1488" t="s">
        <v>1790</v>
      </c>
      <c r="DS318" s="1488" t="s">
        <v>1790</v>
      </c>
      <c r="DT318" s="1233" t="s">
        <v>1790</v>
      </c>
      <c r="DU318" s="1233" t="s">
        <v>1790</v>
      </c>
      <c r="DV318" s="1233" t="s">
        <v>1790</v>
      </c>
      <c r="DW318" s="1233" t="s">
        <v>1790</v>
      </c>
      <c r="DX318" s="1233" t="s">
        <v>1790</v>
      </c>
      <c r="DY318" s="1233" t="s">
        <v>1790</v>
      </c>
    </row>
    <row r="319" spans="2:129" x14ac:dyDescent="0.25">
      <c r="B319" s="1740"/>
      <c r="C319" s="1485" t="s">
        <v>1599</v>
      </c>
      <c r="D319" s="1425" t="s">
        <v>1694</v>
      </c>
      <c r="E319" s="1267" t="s">
        <v>810</v>
      </c>
      <c r="F319" s="1424" t="s">
        <v>813</v>
      </c>
      <c r="G319" s="1424" t="s">
        <v>1790</v>
      </c>
      <c r="H319" s="1425" t="s">
        <v>812</v>
      </c>
      <c r="I319" s="1460" t="s">
        <v>1790</v>
      </c>
      <c r="J319" s="1461" t="s">
        <v>1790</v>
      </c>
      <c r="K319" s="1461" t="s">
        <v>1790</v>
      </c>
      <c r="L319" s="1461" t="s">
        <v>1790</v>
      </c>
      <c r="M319" s="1461" t="s">
        <v>1790</v>
      </c>
      <c r="N319" s="1489" t="s">
        <v>1790</v>
      </c>
      <c r="O319" s="1489" t="s">
        <v>1790</v>
      </c>
      <c r="P319" s="1489" t="s">
        <v>1790</v>
      </c>
      <c r="Q319" s="1489" t="s">
        <v>1790</v>
      </c>
      <c r="R319" s="1489" t="s">
        <v>1790</v>
      </c>
      <c r="S319" s="1489" t="s">
        <v>1790</v>
      </c>
      <c r="T319" s="1489" t="s">
        <v>1790</v>
      </c>
      <c r="U319" s="1489" t="s">
        <v>1790</v>
      </c>
      <c r="V319" s="1489" t="s">
        <v>1790</v>
      </c>
      <c r="W319" s="1489" t="s">
        <v>1790</v>
      </c>
      <c r="X319" s="1489" t="s">
        <v>1790</v>
      </c>
      <c r="Y319" s="1489" t="s">
        <v>1790</v>
      </c>
      <c r="Z319" s="1489" t="s">
        <v>1790</v>
      </c>
      <c r="AA319" s="1489" t="s">
        <v>1790</v>
      </c>
      <c r="AB319" s="1489" t="s">
        <v>1790</v>
      </c>
      <c r="AC319" s="1489" t="s">
        <v>1790</v>
      </c>
      <c r="AD319" s="1489" t="s">
        <v>1790</v>
      </c>
      <c r="AE319" s="1489" t="s">
        <v>1790</v>
      </c>
      <c r="AF319" s="1489" t="s">
        <v>1790</v>
      </c>
      <c r="AG319" s="1489" t="s">
        <v>1790</v>
      </c>
      <c r="AH319" s="1489" t="s">
        <v>1790</v>
      </c>
      <c r="AI319" s="1489" t="s">
        <v>1790</v>
      </c>
      <c r="AJ319" s="1489" t="s">
        <v>1790</v>
      </c>
      <c r="AK319" s="1489" t="s">
        <v>1790</v>
      </c>
      <c r="AL319" s="1489" t="s">
        <v>1790</v>
      </c>
      <c r="AM319" s="1489" t="s">
        <v>1790</v>
      </c>
      <c r="AN319" s="1489" t="s">
        <v>1790</v>
      </c>
      <c r="AO319" s="1489" t="s">
        <v>1790</v>
      </c>
      <c r="AP319" s="1489" t="s">
        <v>1790</v>
      </c>
      <c r="AQ319" s="1489" t="s">
        <v>1790</v>
      </c>
      <c r="AR319" s="1489" t="s">
        <v>1790</v>
      </c>
      <c r="AS319" s="1489" t="s">
        <v>1790</v>
      </c>
      <c r="AT319" s="1489" t="s">
        <v>1790</v>
      </c>
      <c r="AU319" s="1489" t="s">
        <v>1790</v>
      </c>
      <c r="AV319" s="1489" t="s">
        <v>1790</v>
      </c>
      <c r="AW319" s="1489" t="s">
        <v>1790</v>
      </c>
      <c r="AX319" s="1489" t="s">
        <v>1790</v>
      </c>
      <c r="AY319" s="1489" t="s">
        <v>1790</v>
      </c>
      <c r="AZ319" s="1489" t="s">
        <v>1790</v>
      </c>
      <c r="BA319" s="1489" t="s">
        <v>1790</v>
      </c>
      <c r="BB319" s="1489" t="s">
        <v>1790</v>
      </c>
      <c r="BC319" s="1489" t="s">
        <v>1790</v>
      </c>
      <c r="BD319" s="1489" t="s">
        <v>1790</v>
      </c>
      <c r="BE319" s="1489" t="s">
        <v>1790</v>
      </c>
      <c r="BF319" s="1489" t="s">
        <v>1790</v>
      </c>
      <c r="BG319" s="1489" t="s">
        <v>1790</v>
      </c>
      <c r="BH319" s="1489" t="s">
        <v>1790</v>
      </c>
      <c r="BI319" s="1489" t="s">
        <v>1790</v>
      </c>
      <c r="BJ319" s="1489" t="s">
        <v>1790</v>
      </c>
      <c r="BK319" s="1489" t="s">
        <v>1790</v>
      </c>
      <c r="BL319" s="1489" t="s">
        <v>1790</v>
      </c>
      <c r="BM319" s="1489" t="s">
        <v>1790</v>
      </c>
      <c r="BN319" s="1489" t="s">
        <v>1790</v>
      </c>
      <c r="BO319" s="1489" t="s">
        <v>1790</v>
      </c>
      <c r="BP319" s="1489" t="s">
        <v>1790</v>
      </c>
      <c r="BQ319" s="1489" t="s">
        <v>1790</v>
      </c>
      <c r="BR319" s="1489" t="s">
        <v>1790</v>
      </c>
      <c r="BS319" s="1489" t="s">
        <v>1790</v>
      </c>
      <c r="BT319" s="1489" t="s">
        <v>1790</v>
      </c>
      <c r="BU319" s="1489" t="s">
        <v>1790</v>
      </c>
      <c r="BV319" s="1489" t="s">
        <v>1790</v>
      </c>
      <c r="BW319" s="1489" t="s">
        <v>1790</v>
      </c>
      <c r="BX319" s="1489" t="s">
        <v>1790</v>
      </c>
      <c r="BY319" s="1489" t="s">
        <v>1790</v>
      </c>
      <c r="BZ319" s="1489" t="s">
        <v>1790</v>
      </c>
      <c r="CA319" s="1489" t="s">
        <v>1790</v>
      </c>
      <c r="CB319" s="1489" t="s">
        <v>1790</v>
      </c>
      <c r="CC319" s="1489" t="s">
        <v>1790</v>
      </c>
      <c r="CD319" s="1489" t="s">
        <v>1790</v>
      </c>
      <c r="CE319" s="1489" t="s">
        <v>1790</v>
      </c>
      <c r="CF319" s="1489" t="s">
        <v>1790</v>
      </c>
      <c r="CG319" s="1489" t="s">
        <v>1790</v>
      </c>
      <c r="CH319" s="1489" t="s">
        <v>1790</v>
      </c>
      <c r="CI319" s="1489" t="s">
        <v>1790</v>
      </c>
      <c r="CJ319" s="1489" t="s">
        <v>1790</v>
      </c>
      <c r="CK319" s="1489" t="s">
        <v>1790</v>
      </c>
      <c r="CL319" s="1489" t="s">
        <v>1790</v>
      </c>
      <c r="CM319" s="1489" t="s">
        <v>1790</v>
      </c>
      <c r="CN319" s="1489" t="s">
        <v>1790</v>
      </c>
      <c r="CO319" s="1489" t="s">
        <v>1790</v>
      </c>
      <c r="CP319" s="1490" t="s">
        <v>1790</v>
      </c>
      <c r="CQ319" s="1488" t="s">
        <v>1790</v>
      </c>
      <c r="CR319" s="1488" t="s">
        <v>1790</v>
      </c>
      <c r="CS319" s="1488" t="s">
        <v>1790</v>
      </c>
      <c r="CT319" s="1488" t="s">
        <v>1790</v>
      </c>
      <c r="CU319" s="1488" t="s">
        <v>1790</v>
      </c>
      <c r="CV319" s="1488" t="s">
        <v>1790</v>
      </c>
      <c r="CW319" s="1488" t="s">
        <v>1790</v>
      </c>
      <c r="CX319" s="1488" t="s">
        <v>1790</v>
      </c>
      <c r="CY319" s="1488" t="s">
        <v>1790</v>
      </c>
      <c r="CZ319" s="1488" t="s">
        <v>1790</v>
      </c>
      <c r="DA319" s="1488" t="s">
        <v>1790</v>
      </c>
      <c r="DB319" s="1488" t="s">
        <v>1790</v>
      </c>
      <c r="DC319" s="1488" t="s">
        <v>1790</v>
      </c>
      <c r="DD319" s="1488" t="s">
        <v>1790</v>
      </c>
      <c r="DE319" s="1488" t="s">
        <v>1790</v>
      </c>
      <c r="DF319" s="1488" t="s">
        <v>1790</v>
      </c>
      <c r="DG319" s="1488" t="s">
        <v>1790</v>
      </c>
      <c r="DH319" s="1488" t="s">
        <v>1790</v>
      </c>
      <c r="DI319" s="1488" t="s">
        <v>1790</v>
      </c>
      <c r="DJ319" s="1488" t="s">
        <v>1790</v>
      </c>
      <c r="DK319" s="1488" t="s">
        <v>1790</v>
      </c>
      <c r="DL319" s="1488" t="s">
        <v>1790</v>
      </c>
      <c r="DM319" s="1488" t="s">
        <v>1790</v>
      </c>
      <c r="DN319" s="1488" t="s">
        <v>1790</v>
      </c>
      <c r="DO319" s="1488" t="s">
        <v>1790</v>
      </c>
      <c r="DP319" s="1488" t="s">
        <v>1790</v>
      </c>
      <c r="DQ319" s="1488" t="s">
        <v>1790</v>
      </c>
      <c r="DR319" s="1488" t="s">
        <v>1790</v>
      </c>
      <c r="DS319" s="1488" t="s">
        <v>1790</v>
      </c>
      <c r="DT319" s="1233" t="s">
        <v>1790</v>
      </c>
      <c r="DU319" s="1233" t="s">
        <v>1790</v>
      </c>
      <c r="DV319" s="1233" t="s">
        <v>1790</v>
      </c>
      <c r="DW319" s="1233" t="s">
        <v>1790</v>
      </c>
      <c r="DX319" s="1233" t="s">
        <v>1790</v>
      </c>
      <c r="DY319" s="1233" t="s">
        <v>1790</v>
      </c>
    </row>
    <row r="320" spans="2:129" ht="14.4" thickBot="1" x14ac:dyDescent="0.3">
      <c r="B320" s="1740"/>
      <c r="C320" s="1485" t="s">
        <v>1599</v>
      </c>
      <c r="D320" s="1425" t="s">
        <v>1694</v>
      </c>
      <c r="E320" s="1267" t="s">
        <v>814</v>
      </c>
      <c r="F320" s="1424" t="s">
        <v>1790</v>
      </c>
      <c r="G320" s="1424" t="s">
        <v>1790</v>
      </c>
      <c r="H320" s="1425" t="s">
        <v>84</v>
      </c>
      <c r="I320" s="1460" t="s">
        <v>1790</v>
      </c>
      <c r="J320" s="1461" t="s">
        <v>1790</v>
      </c>
      <c r="K320" s="1461" t="s">
        <v>1790</v>
      </c>
      <c r="L320" s="1461" t="s">
        <v>1790</v>
      </c>
      <c r="M320" s="1461" t="s">
        <v>1790</v>
      </c>
      <c r="N320" s="1489" t="s">
        <v>1790</v>
      </c>
      <c r="O320" s="1489">
        <v>4.6530554222861911E-2</v>
      </c>
      <c r="P320" s="1489">
        <v>4.4957057220156436E-2</v>
      </c>
      <c r="Q320" s="1489">
        <v>4.3436770261020718E-2</v>
      </c>
      <c r="R320" s="1489">
        <v>4.1967893972000694E-2</v>
      </c>
      <c r="S320" s="1489">
        <v>4.0548689828019999E-2</v>
      </c>
      <c r="T320" s="1489">
        <v>3.9177478094705315E-2</v>
      </c>
      <c r="U320" s="1489">
        <v>3.7852635840294996E-2</v>
      </c>
      <c r="V320" s="1489">
        <v>3.6572595014777776E-2</v>
      </c>
      <c r="W320" s="1489">
        <v>3.5335840593988192E-2</v>
      </c>
      <c r="X320" s="1489">
        <v>3.4140908786462025E-2</v>
      </c>
      <c r="Y320" s="1489">
        <v>3.2986385300929497E-2</v>
      </c>
      <c r="Z320" s="1489">
        <v>3.1870903672395652E-2</v>
      </c>
      <c r="AA320" s="1489">
        <v>3.0793143644826722E-2</v>
      </c>
      <c r="AB320" s="1489">
        <v>2.9751829608528232E-2</v>
      </c>
      <c r="AC320" s="1489">
        <v>2.8745729090365442E-2</v>
      </c>
      <c r="AD320" s="1489">
        <v>2.777365129503908E-2</v>
      </c>
      <c r="AE320" s="1489">
        <v>2.6834445695689935E-2</v>
      </c>
      <c r="AF320" s="1489">
        <v>2.5927000672164188E-2</v>
      </c>
      <c r="AG320" s="1489">
        <v>2.5050242195327716E-2</v>
      </c>
      <c r="AH320" s="1489">
        <v>2.4203132555872194E-2</v>
      </c>
      <c r="AI320" s="1489">
        <v>2.3384669136108403E-2</v>
      </c>
      <c r="AJ320" s="1489">
        <v>2.2593883223293143E-2</v>
      </c>
      <c r="AK320" s="1489">
        <v>2.1829838863085167E-2</v>
      </c>
      <c r="AL320" s="1489">
        <v>2.1091631751773109E-2</v>
      </c>
      <c r="AM320" s="1489">
        <v>2.0378388165964358E-2</v>
      </c>
      <c r="AN320" s="1489">
        <v>1.9689263928467982E-2</v>
      </c>
      <c r="AO320" s="1489">
        <v>1.902344340914781E-2</v>
      </c>
      <c r="AP320" s="1489">
        <v>1.8380138559563101E-2</v>
      </c>
      <c r="AQ320" s="1489">
        <v>1.7758587980254207E-2</v>
      </c>
      <c r="AR320" s="1489">
        <v>1.7158056019569285E-2</v>
      </c>
      <c r="AS320" s="1489">
        <v>1.6658306815115806E-2</v>
      </c>
      <c r="AT320" s="1489">
        <v>1.6173113412733794E-2</v>
      </c>
      <c r="AU320" s="1489">
        <v>1.57020518570231E-2</v>
      </c>
      <c r="AV320" s="1489">
        <v>1.5244710540799128E-2</v>
      </c>
      <c r="AW320" s="1489">
        <v>1.4800689845436046E-2</v>
      </c>
      <c r="AX320" s="1489">
        <v>1.4369601791685482E-2</v>
      </c>
      <c r="AY320" s="1489">
        <v>1.3951069700665519E-2</v>
      </c>
      <c r="AZ320" s="1489">
        <v>1.3544727864723801E-2</v>
      </c>
      <c r="BA320" s="1489">
        <v>1.3150221227887185E-2</v>
      </c>
      <c r="BB320" s="1489">
        <v>1.2767205075618628E-2</v>
      </c>
      <c r="BC320" s="1489">
        <v>1.2395344733610317E-2</v>
      </c>
      <c r="BD320" s="1489">
        <v>1.2034315275349821E-2</v>
      </c>
      <c r="BE320" s="1489">
        <v>1.1683801238203714E-2</v>
      </c>
      <c r="BF320" s="1489">
        <v>1.1343496347770592E-2</v>
      </c>
      <c r="BG320" s="1489">
        <v>1.1013103250262713E-2</v>
      </c>
      <c r="BH320" s="1489">
        <v>1.0692333252682245E-2</v>
      </c>
      <c r="BI320" s="1489">
        <v>1.0380906070565287E-2</v>
      </c>
      <c r="BJ320" s="1489">
        <v>1.0078549583073096E-2</v>
      </c>
      <c r="BK320" s="1489">
        <v>9.7849995952165991E-3</v>
      </c>
      <c r="BL320" s="1489">
        <v>9.4999996070064055E-3</v>
      </c>
      <c r="BM320" s="1489">
        <v>9.2233005893266069E-3</v>
      </c>
      <c r="BN320" s="1489">
        <v>8.954660766336513E-3</v>
      </c>
      <c r="BO320" s="1489">
        <v>8.6938454042102074E-3</v>
      </c>
      <c r="BP320" s="1489">
        <v>8.4406266060293271E-3</v>
      </c>
      <c r="BQ320" s="1489">
        <v>8.1947831126498311E-3</v>
      </c>
      <c r="BR320" s="1489">
        <v>7.9561001093687682E-3</v>
      </c>
      <c r="BS320" s="1489">
        <v>7.7243690382221061E-3</v>
      </c>
      <c r="BT320" s="1489">
        <v>7.4993874157496159E-3</v>
      </c>
      <c r="BU320" s="1489">
        <v>7.2809586560675897E-3</v>
      </c>
      <c r="BV320" s="1489">
        <v>7.0688918990947465E-3</v>
      </c>
      <c r="BW320" s="1489">
        <v>6.8630018437813066E-3</v>
      </c>
      <c r="BX320" s="1489">
        <v>6.6631085861954438E-3</v>
      </c>
      <c r="BY320" s="1489">
        <v>6.4690374623256721E-3</v>
      </c>
      <c r="BZ320" s="1489">
        <v>6.2806188954618175E-3</v>
      </c>
      <c r="CA320" s="1489">
        <v>6.0976882480211839E-3</v>
      </c>
      <c r="CB320" s="1489">
        <v>5.9200856776904691E-3</v>
      </c>
      <c r="CC320" s="1489">
        <v>5.7476559977577375E-3</v>
      </c>
      <c r="CD320" s="1489">
        <v>5.5802485415123665E-3</v>
      </c>
      <c r="CE320" s="1489">
        <v>5.4177170305945311E-3</v>
      </c>
      <c r="CF320" s="1489">
        <v>5.2599194471791566E-3</v>
      </c>
      <c r="CG320" s="1489">
        <v>5.1067179098826763E-3</v>
      </c>
      <c r="CH320" s="1489">
        <v>4.9579785532841512E-3</v>
      </c>
      <c r="CI320" s="1489">
        <v>4.8135714109554866E-3</v>
      </c>
      <c r="CJ320" s="1489">
        <v>4.673370301898531E-3</v>
      </c>
      <c r="CK320" s="1489">
        <v>4.5372527202898359E-3</v>
      </c>
      <c r="CL320" s="1489" t="s">
        <v>1790</v>
      </c>
      <c r="CM320" s="1489" t="s">
        <v>1790</v>
      </c>
      <c r="CN320" s="1489" t="s">
        <v>1790</v>
      </c>
      <c r="CO320" s="1489" t="s">
        <v>1790</v>
      </c>
      <c r="CP320" s="1490" t="s">
        <v>1790</v>
      </c>
      <c r="CQ320" s="1488" t="s">
        <v>1790</v>
      </c>
      <c r="CR320" s="1488" t="s">
        <v>1790</v>
      </c>
      <c r="CS320" s="1488" t="s">
        <v>1790</v>
      </c>
      <c r="CT320" s="1488" t="s">
        <v>1790</v>
      </c>
      <c r="CU320" s="1488" t="s">
        <v>1790</v>
      </c>
      <c r="CV320" s="1488" t="s">
        <v>1790</v>
      </c>
      <c r="CW320" s="1488" t="s">
        <v>1790</v>
      </c>
      <c r="CX320" s="1488" t="s">
        <v>1790</v>
      </c>
      <c r="CY320" s="1488" t="s">
        <v>1790</v>
      </c>
      <c r="CZ320" s="1488" t="s">
        <v>1790</v>
      </c>
      <c r="DA320" s="1488" t="s">
        <v>1790</v>
      </c>
      <c r="DB320" s="1488" t="s">
        <v>1790</v>
      </c>
      <c r="DC320" s="1488" t="s">
        <v>1790</v>
      </c>
      <c r="DD320" s="1488" t="s">
        <v>1790</v>
      </c>
      <c r="DE320" s="1488" t="s">
        <v>1790</v>
      </c>
      <c r="DF320" s="1488" t="s">
        <v>1790</v>
      </c>
      <c r="DG320" s="1488" t="s">
        <v>1790</v>
      </c>
      <c r="DH320" s="1488" t="s">
        <v>1790</v>
      </c>
      <c r="DI320" s="1488" t="s">
        <v>1790</v>
      </c>
      <c r="DJ320" s="1488" t="s">
        <v>1790</v>
      </c>
      <c r="DK320" s="1488" t="s">
        <v>1790</v>
      </c>
      <c r="DL320" s="1488" t="s">
        <v>1790</v>
      </c>
      <c r="DM320" s="1488" t="s">
        <v>1790</v>
      </c>
      <c r="DN320" s="1488" t="s">
        <v>1790</v>
      </c>
      <c r="DO320" s="1488" t="s">
        <v>1790</v>
      </c>
      <c r="DP320" s="1488" t="s">
        <v>1790</v>
      </c>
      <c r="DQ320" s="1488" t="s">
        <v>1790</v>
      </c>
      <c r="DR320" s="1488" t="s">
        <v>1790</v>
      </c>
      <c r="DS320" s="1488" t="s">
        <v>1790</v>
      </c>
      <c r="DT320" s="1233" t="s">
        <v>1790</v>
      </c>
      <c r="DU320" s="1233" t="s">
        <v>1790</v>
      </c>
      <c r="DV320" s="1233" t="s">
        <v>1790</v>
      </c>
      <c r="DW320" s="1233" t="s">
        <v>1790</v>
      </c>
      <c r="DX320" s="1233" t="s">
        <v>1790</v>
      </c>
      <c r="DY320" s="1233" t="s">
        <v>1790</v>
      </c>
    </row>
    <row r="321" spans="2:129" ht="14.4" thickBot="1" x14ac:dyDescent="0.3">
      <c r="B321" s="1740"/>
      <c r="C321" s="1485" t="s">
        <v>1599</v>
      </c>
      <c r="D321" s="1425" t="s">
        <v>1694</v>
      </c>
      <c r="E321" s="1267" t="s">
        <v>815</v>
      </c>
      <c r="F321" s="1424" t="s">
        <v>1790</v>
      </c>
      <c r="G321" s="1424" t="s">
        <v>1790</v>
      </c>
      <c r="H321" s="1425" t="s">
        <v>84</v>
      </c>
      <c r="I321" s="1724">
        <f>IF(SUM(I320:CU320)&lt;&gt;0,SUM(I320:CU320),"")</f>
        <v>1.3064382319119683</v>
      </c>
      <c r="J321" s="1725"/>
      <c r="K321" s="1725"/>
      <c r="L321" s="1725"/>
      <c r="M321" s="1726"/>
      <c r="N321" s="1489" t="s">
        <v>1790</v>
      </c>
      <c r="O321" s="1489" t="s">
        <v>1790</v>
      </c>
      <c r="P321" s="1489" t="s">
        <v>1790</v>
      </c>
      <c r="Q321" s="1489" t="s">
        <v>1790</v>
      </c>
      <c r="R321" s="1489" t="s">
        <v>1790</v>
      </c>
      <c r="S321" s="1489" t="s">
        <v>1790</v>
      </c>
      <c r="T321" s="1489" t="s">
        <v>1790</v>
      </c>
      <c r="U321" s="1489" t="s">
        <v>1790</v>
      </c>
      <c r="V321" s="1489" t="s">
        <v>1790</v>
      </c>
      <c r="W321" s="1489" t="s">
        <v>1790</v>
      </c>
      <c r="X321" s="1489" t="s">
        <v>1790</v>
      </c>
      <c r="Y321" s="1489" t="s">
        <v>1790</v>
      </c>
      <c r="Z321" s="1489" t="s">
        <v>1790</v>
      </c>
      <c r="AA321" s="1489" t="s">
        <v>1790</v>
      </c>
      <c r="AB321" s="1489" t="s">
        <v>1790</v>
      </c>
      <c r="AC321" s="1489" t="s">
        <v>1790</v>
      </c>
      <c r="AD321" s="1489" t="s">
        <v>1790</v>
      </c>
      <c r="AE321" s="1489" t="s">
        <v>1790</v>
      </c>
      <c r="AF321" s="1489" t="s">
        <v>1790</v>
      </c>
      <c r="AG321" s="1489" t="s">
        <v>1790</v>
      </c>
      <c r="AH321" s="1489" t="s">
        <v>1790</v>
      </c>
      <c r="AI321" s="1489" t="s">
        <v>1790</v>
      </c>
      <c r="AJ321" s="1489" t="s">
        <v>1790</v>
      </c>
      <c r="AK321" s="1489" t="s">
        <v>1790</v>
      </c>
      <c r="AL321" s="1489" t="s">
        <v>1790</v>
      </c>
      <c r="AM321" s="1489" t="s">
        <v>1790</v>
      </c>
      <c r="AN321" s="1489" t="s">
        <v>1790</v>
      </c>
      <c r="AO321" s="1489" t="s">
        <v>1790</v>
      </c>
      <c r="AP321" s="1489" t="s">
        <v>1790</v>
      </c>
      <c r="AQ321" s="1489" t="s">
        <v>1790</v>
      </c>
      <c r="AR321" s="1489" t="s">
        <v>1790</v>
      </c>
      <c r="AS321" s="1489" t="s">
        <v>1790</v>
      </c>
      <c r="AT321" s="1489" t="s">
        <v>1790</v>
      </c>
      <c r="AU321" s="1489" t="s">
        <v>1790</v>
      </c>
      <c r="AV321" s="1489" t="s">
        <v>1790</v>
      </c>
      <c r="AW321" s="1489" t="s">
        <v>1790</v>
      </c>
      <c r="AX321" s="1489" t="s">
        <v>1790</v>
      </c>
      <c r="AY321" s="1489" t="s">
        <v>1790</v>
      </c>
      <c r="AZ321" s="1489" t="s">
        <v>1790</v>
      </c>
      <c r="BA321" s="1489" t="s">
        <v>1790</v>
      </c>
      <c r="BB321" s="1489" t="s">
        <v>1790</v>
      </c>
      <c r="BC321" s="1489" t="s">
        <v>1790</v>
      </c>
      <c r="BD321" s="1489" t="s">
        <v>1790</v>
      </c>
      <c r="BE321" s="1489" t="s">
        <v>1790</v>
      </c>
      <c r="BF321" s="1489" t="s">
        <v>1790</v>
      </c>
      <c r="BG321" s="1489" t="s">
        <v>1790</v>
      </c>
      <c r="BH321" s="1489" t="s">
        <v>1790</v>
      </c>
      <c r="BI321" s="1489" t="s">
        <v>1790</v>
      </c>
      <c r="BJ321" s="1489" t="s">
        <v>1790</v>
      </c>
      <c r="BK321" s="1489" t="s">
        <v>1790</v>
      </c>
      <c r="BL321" s="1489" t="s">
        <v>1790</v>
      </c>
      <c r="BM321" s="1489" t="s">
        <v>1790</v>
      </c>
      <c r="BN321" s="1489" t="s">
        <v>1790</v>
      </c>
      <c r="BO321" s="1489" t="s">
        <v>1790</v>
      </c>
      <c r="BP321" s="1489" t="s">
        <v>1790</v>
      </c>
      <c r="BQ321" s="1489" t="s">
        <v>1790</v>
      </c>
      <c r="BR321" s="1489" t="s">
        <v>1790</v>
      </c>
      <c r="BS321" s="1489" t="s">
        <v>1790</v>
      </c>
      <c r="BT321" s="1489" t="s">
        <v>1790</v>
      </c>
      <c r="BU321" s="1489" t="s">
        <v>1790</v>
      </c>
      <c r="BV321" s="1489" t="s">
        <v>1790</v>
      </c>
      <c r="BW321" s="1489" t="s">
        <v>1790</v>
      </c>
      <c r="BX321" s="1489" t="s">
        <v>1790</v>
      </c>
      <c r="BY321" s="1489" t="s">
        <v>1790</v>
      </c>
      <c r="BZ321" s="1489" t="s">
        <v>1790</v>
      </c>
      <c r="CA321" s="1489" t="s">
        <v>1790</v>
      </c>
      <c r="CB321" s="1489" t="s">
        <v>1790</v>
      </c>
      <c r="CC321" s="1489" t="s">
        <v>1790</v>
      </c>
      <c r="CD321" s="1489" t="s">
        <v>1790</v>
      </c>
      <c r="CE321" s="1489" t="s">
        <v>1790</v>
      </c>
      <c r="CF321" s="1489" t="s">
        <v>1790</v>
      </c>
      <c r="CG321" s="1489" t="s">
        <v>1790</v>
      </c>
      <c r="CH321" s="1489" t="s">
        <v>1790</v>
      </c>
      <c r="CI321" s="1489" t="s">
        <v>1790</v>
      </c>
      <c r="CJ321" s="1489" t="s">
        <v>1790</v>
      </c>
      <c r="CK321" s="1489" t="s">
        <v>1790</v>
      </c>
      <c r="CL321" s="1489" t="s">
        <v>1790</v>
      </c>
      <c r="CM321" s="1489" t="s">
        <v>1790</v>
      </c>
      <c r="CN321" s="1489" t="s">
        <v>1790</v>
      </c>
      <c r="CO321" s="1489" t="s">
        <v>1790</v>
      </c>
      <c r="CP321" s="1490" t="s">
        <v>1790</v>
      </c>
      <c r="CQ321" s="1488" t="s">
        <v>1790</v>
      </c>
      <c r="CR321" s="1488" t="s">
        <v>1790</v>
      </c>
      <c r="CS321" s="1488" t="s">
        <v>1790</v>
      </c>
      <c r="CT321" s="1488" t="s">
        <v>1790</v>
      </c>
      <c r="CU321" s="1488" t="s">
        <v>1790</v>
      </c>
      <c r="CV321" s="1488" t="s">
        <v>1790</v>
      </c>
      <c r="CW321" s="1488" t="s">
        <v>1790</v>
      </c>
      <c r="CX321" s="1488" t="s">
        <v>1790</v>
      </c>
      <c r="CY321" s="1488" t="s">
        <v>1790</v>
      </c>
      <c r="CZ321" s="1488" t="s">
        <v>1790</v>
      </c>
      <c r="DA321" s="1488" t="s">
        <v>1790</v>
      </c>
      <c r="DB321" s="1488" t="s">
        <v>1790</v>
      </c>
      <c r="DC321" s="1488" t="s">
        <v>1790</v>
      </c>
      <c r="DD321" s="1488" t="s">
        <v>1790</v>
      </c>
      <c r="DE321" s="1488" t="s">
        <v>1790</v>
      </c>
      <c r="DF321" s="1488" t="s">
        <v>1790</v>
      </c>
      <c r="DG321" s="1488" t="s">
        <v>1790</v>
      </c>
      <c r="DH321" s="1488" t="s">
        <v>1790</v>
      </c>
      <c r="DI321" s="1488" t="s">
        <v>1790</v>
      </c>
      <c r="DJ321" s="1488" t="s">
        <v>1790</v>
      </c>
      <c r="DK321" s="1488" t="s">
        <v>1790</v>
      </c>
      <c r="DL321" s="1488" t="s">
        <v>1790</v>
      </c>
      <c r="DM321" s="1488" t="s">
        <v>1790</v>
      </c>
      <c r="DN321" s="1488" t="s">
        <v>1790</v>
      </c>
      <c r="DO321" s="1488" t="s">
        <v>1790</v>
      </c>
      <c r="DP321" s="1488" t="s">
        <v>1790</v>
      </c>
      <c r="DQ321" s="1488" t="s">
        <v>1790</v>
      </c>
      <c r="DR321" s="1488" t="s">
        <v>1790</v>
      </c>
      <c r="DS321" s="1488" t="s">
        <v>1790</v>
      </c>
      <c r="DT321" s="1233" t="s">
        <v>1790</v>
      </c>
      <c r="DU321" s="1233" t="s">
        <v>1790</v>
      </c>
      <c r="DV321" s="1233" t="s">
        <v>1790</v>
      </c>
      <c r="DW321" s="1233" t="s">
        <v>1790</v>
      </c>
      <c r="DX321" s="1233" t="s">
        <v>1790</v>
      </c>
      <c r="DY321" s="1233" t="s">
        <v>1790</v>
      </c>
    </row>
    <row r="322" spans="2:129" x14ac:dyDescent="0.25">
      <c r="B322" s="1740"/>
      <c r="C322" s="1485" t="s">
        <v>2063</v>
      </c>
      <c r="D322" s="1425" t="s">
        <v>2064</v>
      </c>
      <c r="E322" s="1267" t="s">
        <v>810</v>
      </c>
      <c r="F322" s="1424" t="s">
        <v>1790</v>
      </c>
      <c r="G322" s="1424" t="s">
        <v>1790</v>
      </c>
      <c r="H322" s="1425" t="s">
        <v>84</v>
      </c>
      <c r="I322" s="1460" t="s">
        <v>1790</v>
      </c>
      <c r="J322" s="1461" t="s">
        <v>1790</v>
      </c>
      <c r="K322" s="1461" t="s">
        <v>1790</v>
      </c>
      <c r="L322" s="1461" t="s">
        <v>1790</v>
      </c>
      <c r="M322" s="1461" t="s">
        <v>1790</v>
      </c>
      <c r="N322" s="1489" t="s">
        <v>1790</v>
      </c>
      <c r="O322" s="1489" t="s">
        <v>1790</v>
      </c>
      <c r="P322" s="1489" t="s">
        <v>1790</v>
      </c>
      <c r="Q322" s="1489" t="s">
        <v>1790</v>
      </c>
      <c r="R322" s="1489" t="s">
        <v>1790</v>
      </c>
      <c r="S322" s="1489" t="s">
        <v>1790</v>
      </c>
      <c r="T322" s="1489" t="s">
        <v>1790</v>
      </c>
      <c r="U322" s="1489" t="s">
        <v>1790</v>
      </c>
      <c r="V322" s="1489" t="s">
        <v>1790</v>
      </c>
      <c r="W322" s="1489" t="s">
        <v>1790</v>
      </c>
      <c r="X322" s="1489" t="s">
        <v>1790</v>
      </c>
      <c r="Y322" s="1489" t="s">
        <v>1790</v>
      </c>
      <c r="Z322" s="1489" t="s">
        <v>1790</v>
      </c>
      <c r="AA322" s="1489" t="s">
        <v>1790</v>
      </c>
      <c r="AB322" s="1489" t="s">
        <v>1790</v>
      </c>
      <c r="AC322" s="1489" t="s">
        <v>1790</v>
      </c>
      <c r="AD322" s="1489" t="s">
        <v>1790</v>
      </c>
      <c r="AE322" s="1489" t="s">
        <v>1790</v>
      </c>
      <c r="AF322" s="1489" t="s">
        <v>1790</v>
      </c>
      <c r="AG322" s="1489" t="s">
        <v>1790</v>
      </c>
      <c r="AH322" s="1489" t="s">
        <v>1790</v>
      </c>
      <c r="AI322" s="1489" t="s">
        <v>1790</v>
      </c>
      <c r="AJ322" s="1489" t="s">
        <v>1790</v>
      </c>
      <c r="AK322" s="1489" t="s">
        <v>1790</v>
      </c>
      <c r="AL322" s="1489" t="s">
        <v>1790</v>
      </c>
      <c r="AM322" s="1489" t="s">
        <v>1790</v>
      </c>
      <c r="AN322" s="1489" t="s">
        <v>1790</v>
      </c>
      <c r="AO322" s="1489" t="s">
        <v>1790</v>
      </c>
      <c r="AP322" s="1489" t="s">
        <v>1790</v>
      </c>
      <c r="AQ322" s="1489" t="s">
        <v>1790</v>
      </c>
      <c r="AR322" s="1489" t="s">
        <v>1790</v>
      </c>
      <c r="AS322" s="1489" t="s">
        <v>1790</v>
      </c>
      <c r="AT322" s="1489" t="s">
        <v>1790</v>
      </c>
      <c r="AU322" s="1489" t="s">
        <v>1790</v>
      </c>
      <c r="AV322" s="1489" t="s">
        <v>1790</v>
      </c>
      <c r="AW322" s="1489" t="s">
        <v>1790</v>
      </c>
      <c r="AX322" s="1489" t="s">
        <v>1790</v>
      </c>
      <c r="AY322" s="1489" t="s">
        <v>1790</v>
      </c>
      <c r="AZ322" s="1489" t="s">
        <v>1790</v>
      </c>
      <c r="BA322" s="1489" t="s">
        <v>1790</v>
      </c>
      <c r="BB322" s="1489" t="s">
        <v>1790</v>
      </c>
      <c r="BC322" s="1489" t="s">
        <v>1790</v>
      </c>
      <c r="BD322" s="1489" t="s">
        <v>1790</v>
      </c>
      <c r="BE322" s="1489" t="s">
        <v>1790</v>
      </c>
      <c r="BF322" s="1489" t="s">
        <v>1790</v>
      </c>
      <c r="BG322" s="1489" t="s">
        <v>1790</v>
      </c>
      <c r="BH322" s="1489" t="s">
        <v>1790</v>
      </c>
      <c r="BI322" s="1489" t="s">
        <v>1790</v>
      </c>
      <c r="BJ322" s="1489" t="s">
        <v>1790</v>
      </c>
      <c r="BK322" s="1489" t="s">
        <v>1790</v>
      </c>
      <c r="BL322" s="1489" t="s">
        <v>1790</v>
      </c>
      <c r="BM322" s="1489" t="s">
        <v>1790</v>
      </c>
      <c r="BN322" s="1489" t="s">
        <v>1790</v>
      </c>
      <c r="BO322" s="1489" t="s">
        <v>1790</v>
      </c>
      <c r="BP322" s="1489" t="s">
        <v>1790</v>
      </c>
      <c r="BQ322" s="1489" t="s">
        <v>1790</v>
      </c>
      <c r="BR322" s="1489" t="s">
        <v>1790</v>
      </c>
      <c r="BS322" s="1489" t="s">
        <v>1790</v>
      </c>
      <c r="BT322" s="1489" t="s">
        <v>1790</v>
      </c>
      <c r="BU322" s="1489" t="s">
        <v>1790</v>
      </c>
      <c r="BV322" s="1489" t="s">
        <v>1790</v>
      </c>
      <c r="BW322" s="1489" t="s">
        <v>1790</v>
      </c>
      <c r="BX322" s="1489" t="s">
        <v>1790</v>
      </c>
      <c r="BY322" s="1489" t="s">
        <v>1790</v>
      </c>
      <c r="BZ322" s="1489" t="s">
        <v>1790</v>
      </c>
      <c r="CA322" s="1489" t="s">
        <v>1790</v>
      </c>
      <c r="CB322" s="1489" t="s">
        <v>1790</v>
      </c>
      <c r="CC322" s="1489" t="s">
        <v>1790</v>
      </c>
      <c r="CD322" s="1489" t="s">
        <v>1790</v>
      </c>
      <c r="CE322" s="1489" t="s">
        <v>1790</v>
      </c>
      <c r="CF322" s="1489" t="s">
        <v>1790</v>
      </c>
      <c r="CG322" s="1489" t="s">
        <v>1790</v>
      </c>
      <c r="CH322" s="1489" t="s">
        <v>1790</v>
      </c>
      <c r="CI322" s="1489" t="s">
        <v>1790</v>
      </c>
      <c r="CJ322" s="1489" t="s">
        <v>1790</v>
      </c>
      <c r="CK322" s="1489" t="s">
        <v>1790</v>
      </c>
      <c r="CL322" s="1489" t="s">
        <v>1790</v>
      </c>
      <c r="CM322" s="1489" t="s">
        <v>1790</v>
      </c>
      <c r="CN322" s="1489" t="s">
        <v>1790</v>
      </c>
      <c r="CO322" s="1489" t="s">
        <v>1790</v>
      </c>
      <c r="CP322" s="1490" t="s">
        <v>1790</v>
      </c>
      <c r="CQ322" s="1488" t="s">
        <v>1790</v>
      </c>
      <c r="CR322" s="1488" t="s">
        <v>1790</v>
      </c>
      <c r="CS322" s="1488" t="s">
        <v>1790</v>
      </c>
      <c r="CT322" s="1488" t="s">
        <v>1790</v>
      </c>
      <c r="CU322" s="1488" t="s">
        <v>1790</v>
      </c>
      <c r="CV322" s="1488" t="s">
        <v>1790</v>
      </c>
      <c r="CW322" s="1488" t="s">
        <v>1790</v>
      </c>
      <c r="CX322" s="1488" t="s">
        <v>1790</v>
      </c>
      <c r="CY322" s="1488" t="s">
        <v>1790</v>
      </c>
      <c r="CZ322" s="1488" t="s">
        <v>1790</v>
      </c>
      <c r="DA322" s="1488" t="s">
        <v>1790</v>
      </c>
      <c r="DB322" s="1488" t="s">
        <v>1790</v>
      </c>
      <c r="DC322" s="1488" t="s">
        <v>1790</v>
      </c>
      <c r="DD322" s="1488" t="s">
        <v>1790</v>
      </c>
      <c r="DE322" s="1488" t="s">
        <v>1790</v>
      </c>
      <c r="DF322" s="1488" t="s">
        <v>1790</v>
      </c>
      <c r="DG322" s="1488" t="s">
        <v>1790</v>
      </c>
      <c r="DH322" s="1488" t="s">
        <v>1790</v>
      </c>
      <c r="DI322" s="1488" t="s">
        <v>1790</v>
      </c>
      <c r="DJ322" s="1488" t="s">
        <v>1790</v>
      </c>
      <c r="DK322" s="1488" t="s">
        <v>1790</v>
      </c>
      <c r="DL322" s="1488" t="s">
        <v>1790</v>
      </c>
      <c r="DM322" s="1488" t="s">
        <v>1790</v>
      </c>
      <c r="DN322" s="1488" t="s">
        <v>1790</v>
      </c>
      <c r="DO322" s="1488" t="s">
        <v>1790</v>
      </c>
      <c r="DP322" s="1488" t="s">
        <v>1790</v>
      </c>
      <c r="DQ322" s="1488" t="s">
        <v>1790</v>
      </c>
      <c r="DR322" s="1488" t="s">
        <v>1790</v>
      </c>
      <c r="DS322" s="1488" t="s">
        <v>1790</v>
      </c>
      <c r="DT322" s="1233" t="s">
        <v>1790</v>
      </c>
      <c r="DU322" s="1233" t="s">
        <v>1790</v>
      </c>
      <c r="DV322" s="1233" t="s">
        <v>1790</v>
      </c>
      <c r="DW322" s="1233" t="s">
        <v>1790</v>
      </c>
      <c r="DX322" s="1233" t="s">
        <v>1790</v>
      </c>
      <c r="DY322" s="1233" t="s">
        <v>1790</v>
      </c>
    </row>
    <row r="323" spans="2:129" x14ac:dyDescent="0.25">
      <c r="B323" s="1740"/>
      <c r="C323" s="1485" t="s">
        <v>2063</v>
      </c>
      <c r="D323" s="1425" t="s">
        <v>2064</v>
      </c>
      <c r="E323" s="1267" t="s">
        <v>807</v>
      </c>
      <c r="F323" s="1424" t="s">
        <v>1790</v>
      </c>
      <c r="G323" s="1424" t="s">
        <v>1790</v>
      </c>
      <c r="H323" s="1425" t="s">
        <v>84</v>
      </c>
      <c r="I323" s="1460" t="s">
        <v>1790</v>
      </c>
      <c r="J323" s="1461" t="s">
        <v>1790</v>
      </c>
      <c r="K323" s="1461" t="s">
        <v>1790</v>
      </c>
      <c r="L323" s="1461" t="s">
        <v>1790</v>
      </c>
      <c r="M323" s="1461" t="s">
        <v>1790</v>
      </c>
      <c r="N323" s="1489" t="s">
        <v>1790</v>
      </c>
      <c r="O323" s="1489">
        <v>4.4860455037551553E-2</v>
      </c>
      <c r="P323" s="1489">
        <v>4.4860455037551553E-2</v>
      </c>
      <c r="Q323" s="1489">
        <v>4.4860455037551553E-2</v>
      </c>
      <c r="R323" s="1489">
        <v>4.4860455037551553E-2</v>
      </c>
      <c r="S323" s="1489">
        <v>4.4860455037551553E-2</v>
      </c>
      <c r="T323" s="1489">
        <v>4.4860455037551553E-2</v>
      </c>
      <c r="U323" s="1489">
        <v>4.4860455037551553E-2</v>
      </c>
      <c r="V323" s="1489">
        <v>4.4860455037551553E-2</v>
      </c>
      <c r="W323" s="1489">
        <v>4.4860455037551553E-2</v>
      </c>
      <c r="X323" s="1489">
        <v>4.4860455037551553E-2</v>
      </c>
      <c r="Y323" s="1489">
        <v>4.4860455037551553E-2</v>
      </c>
      <c r="Z323" s="1489">
        <v>4.4860455037551553E-2</v>
      </c>
      <c r="AA323" s="1489">
        <v>4.4860455037551553E-2</v>
      </c>
      <c r="AB323" s="1489">
        <v>4.4860455037551553E-2</v>
      </c>
      <c r="AC323" s="1489">
        <v>4.4860455037551553E-2</v>
      </c>
      <c r="AD323" s="1489">
        <v>4.4860455037551553E-2</v>
      </c>
      <c r="AE323" s="1489">
        <v>4.4860455037551553E-2</v>
      </c>
      <c r="AF323" s="1489">
        <v>4.4860455037551553E-2</v>
      </c>
      <c r="AG323" s="1489">
        <v>4.4860455037551553E-2</v>
      </c>
      <c r="AH323" s="1489">
        <v>4.4860455037551553E-2</v>
      </c>
      <c r="AI323" s="1489">
        <v>4.4860455037551553E-2</v>
      </c>
      <c r="AJ323" s="1489">
        <v>4.4860455037551553E-2</v>
      </c>
      <c r="AK323" s="1489">
        <v>4.4860455037551553E-2</v>
      </c>
      <c r="AL323" s="1489">
        <v>4.4860455037551553E-2</v>
      </c>
      <c r="AM323" s="1489">
        <v>4.4860455037551553E-2</v>
      </c>
      <c r="AN323" s="1489">
        <v>4.4860455037551553E-2</v>
      </c>
      <c r="AO323" s="1489">
        <v>4.4860455037551553E-2</v>
      </c>
      <c r="AP323" s="1489">
        <v>4.4860455037551553E-2</v>
      </c>
      <c r="AQ323" s="1489">
        <v>4.4860455037551553E-2</v>
      </c>
      <c r="AR323" s="1489">
        <v>4.4860455037551553E-2</v>
      </c>
      <c r="AS323" s="1489">
        <v>4.4860455037551553E-2</v>
      </c>
      <c r="AT323" s="1489">
        <v>4.4860455037551553E-2</v>
      </c>
      <c r="AU323" s="1489">
        <v>4.4860455037551553E-2</v>
      </c>
      <c r="AV323" s="1489">
        <v>4.4860455037551553E-2</v>
      </c>
      <c r="AW323" s="1489">
        <v>4.4860455037551553E-2</v>
      </c>
      <c r="AX323" s="1489">
        <v>4.4860455037551553E-2</v>
      </c>
      <c r="AY323" s="1489">
        <v>4.4860455037551553E-2</v>
      </c>
      <c r="AZ323" s="1489">
        <v>4.4860455037551553E-2</v>
      </c>
      <c r="BA323" s="1489">
        <v>4.4860455037551553E-2</v>
      </c>
      <c r="BB323" s="1489">
        <v>4.4860455037551553E-2</v>
      </c>
      <c r="BC323" s="1489">
        <v>4.4860455037551553E-2</v>
      </c>
      <c r="BD323" s="1489">
        <v>4.4860455037551553E-2</v>
      </c>
      <c r="BE323" s="1489">
        <v>4.4860455037551553E-2</v>
      </c>
      <c r="BF323" s="1489">
        <v>4.4860455037551553E-2</v>
      </c>
      <c r="BG323" s="1489">
        <v>4.4860455037551553E-2</v>
      </c>
      <c r="BH323" s="1489">
        <v>4.4860455037551553E-2</v>
      </c>
      <c r="BI323" s="1489">
        <v>4.4860455037551553E-2</v>
      </c>
      <c r="BJ323" s="1489">
        <v>4.4860455037551553E-2</v>
      </c>
      <c r="BK323" s="1489">
        <v>4.4860455037551553E-2</v>
      </c>
      <c r="BL323" s="1489">
        <v>4.4860455037551553E-2</v>
      </c>
      <c r="BM323" s="1489" t="s">
        <v>1790</v>
      </c>
      <c r="BN323" s="1489" t="s">
        <v>1790</v>
      </c>
      <c r="BO323" s="1489" t="s">
        <v>1790</v>
      </c>
      <c r="BP323" s="1489" t="s">
        <v>1790</v>
      </c>
      <c r="BQ323" s="1489" t="s">
        <v>1790</v>
      </c>
      <c r="BR323" s="1489" t="s">
        <v>1790</v>
      </c>
      <c r="BS323" s="1489" t="s">
        <v>1790</v>
      </c>
      <c r="BT323" s="1489" t="s">
        <v>1790</v>
      </c>
      <c r="BU323" s="1489" t="s">
        <v>1790</v>
      </c>
      <c r="BV323" s="1489" t="s">
        <v>1790</v>
      </c>
      <c r="BW323" s="1489" t="s">
        <v>1790</v>
      </c>
      <c r="BX323" s="1489" t="s">
        <v>1790</v>
      </c>
      <c r="BY323" s="1489" t="s">
        <v>1790</v>
      </c>
      <c r="BZ323" s="1489" t="s">
        <v>1790</v>
      </c>
      <c r="CA323" s="1489" t="s">
        <v>1790</v>
      </c>
      <c r="CB323" s="1489" t="s">
        <v>1790</v>
      </c>
      <c r="CC323" s="1489" t="s">
        <v>1790</v>
      </c>
      <c r="CD323" s="1489" t="s">
        <v>1790</v>
      </c>
      <c r="CE323" s="1489" t="s">
        <v>1790</v>
      </c>
      <c r="CF323" s="1489" t="s">
        <v>1790</v>
      </c>
      <c r="CG323" s="1489" t="s">
        <v>1790</v>
      </c>
      <c r="CH323" s="1489" t="s">
        <v>1790</v>
      </c>
      <c r="CI323" s="1489" t="s">
        <v>1790</v>
      </c>
      <c r="CJ323" s="1489" t="s">
        <v>1790</v>
      </c>
      <c r="CK323" s="1489" t="s">
        <v>1790</v>
      </c>
      <c r="CL323" s="1489" t="s">
        <v>1790</v>
      </c>
      <c r="CM323" s="1489" t="s">
        <v>1790</v>
      </c>
      <c r="CN323" s="1489" t="s">
        <v>1790</v>
      </c>
      <c r="CO323" s="1489" t="s">
        <v>1790</v>
      </c>
      <c r="CP323" s="1490" t="s">
        <v>1790</v>
      </c>
      <c r="CQ323" s="1488" t="s">
        <v>1790</v>
      </c>
      <c r="CR323" s="1488" t="s">
        <v>1790</v>
      </c>
      <c r="CS323" s="1488" t="s">
        <v>1790</v>
      </c>
      <c r="CT323" s="1488" t="s">
        <v>1790</v>
      </c>
      <c r="CU323" s="1488" t="s">
        <v>1790</v>
      </c>
      <c r="CV323" s="1488" t="s">
        <v>1790</v>
      </c>
      <c r="CW323" s="1488" t="s">
        <v>1790</v>
      </c>
      <c r="CX323" s="1488" t="s">
        <v>1790</v>
      </c>
      <c r="CY323" s="1488" t="s">
        <v>1790</v>
      </c>
      <c r="CZ323" s="1488" t="s">
        <v>1790</v>
      </c>
      <c r="DA323" s="1488" t="s">
        <v>1790</v>
      </c>
      <c r="DB323" s="1488" t="s">
        <v>1790</v>
      </c>
      <c r="DC323" s="1488" t="s">
        <v>1790</v>
      </c>
      <c r="DD323" s="1488" t="s">
        <v>1790</v>
      </c>
      <c r="DE323" s="1488" t="s">
        <v>1790</v>
      </c>
      <c r="DF323" s="1488" t="s">
        <v>1790</v>
      </c>
      <c r="DG323" s="1488" t="s">
        <v>1790</v>
      </c>
      <c r="DH323" s="1488" t="s">
        <v>1790</v>
      </c>
      <c r="DI323" s="1488" t="s">
        <v>1790</v>
      </c>
      <c r="DJ323" s="1488" t="s">
        <v>1790</v>
      </c>
      <c r="DK323" s="1488" t="s">
        <v>1790</v>
      </c>
      <c r="DL323" s="1488" t="s">
        <v>1790</v>
      </c>
      <c r="DM323" s="1488" t="s">
        <v>1790</v>
      </c>
      <c r="DN323" s="1488" t="s">
        <v>1790</v>
      </c>
      <c r="DO323" s="1488" t="s">
        <v>1790</v>
      </c>
      <c r="DP323" s="1488" t="s">
        <v>1790</v>
      </c>
      <c r="DQ323" s="1488" t="s">
        <v>1790</v>
      </c>
      <c r="DR323" s="1488" t="s">
        <v>1790</v>
      </c>
      <c r="DS323" s="1488" t="s">
        <v>1790</v>
      </c>
      <c r="DT323" s="1233" t="s">
        <v>1790</v>
      </c>
      <c r="DU323" s="1233" t="s">
        <v>1790</v>
      </c>
      <c r="DV323" s="1233" t="s">
        <v>1790</v>
      </c>
      <c r="DW323" s="1233" t="s">
        <v>1790</v>
      </c>
      <c r="DX323" s="1233" t="s">
        <v>1790</v>
      </c>
      <c r="DY323" s="1233" t="s">
        <v>1790</v>
      </c>
    </row>
    <row r="324" spans="2:129" x14ac:dyDescent="0.25">
      <c r="B324" s="1740"/>
      <c r="C324" s="1485" t="s">
        <v>2063</v>
      </c>
      <c r="D324" s="1425" t="s">
        <v>2064</v>
      </c>
      <c r="E324" s="1267" t="s">
        <v>808</v>
      </c>
      <c r="F324" s="1424" t="s">
        <v>1790</v>
      </c>
      <c r="G324" s="1424" t="s">
        <v>1790</v>
      </c>
      <c r="H324" s="1425" t="s">
        <v>84</v>
      </c>
      <c r="I324" s="1460" t="s">
        <v>1790</v>
      </c>
      <c r="J324" s="1461" t="s">
        <v>1790</v>
      </c>
      <c r="K324" s="1461" t="s">
        <v>1790</v>
      </c>
      <c r="L324" s="1461" t="s">
        <v>1790</v>
      </c>
      <c r="M324" s="1461" t="s">
        <v>1790</v>
      </c>
      <c r="N324" s="1489" t="s">
        <v>1790</v>
      </c>
      <c r="O324" s="1489" t="s">
        <v>1790</v>
      </c>
      <c r="P324" s="1489" t="s">
        <v>1790</v>
      </c>
      <c r="Q324" s="1489" t="s">
        <v>1790</v>
      </c>
      <c r="R324" s="1489" t="s">
        <v>1790</v>
      </c>
      <c r="S324" s="1489" t="s">
        <v>1790</v>
      </c>
      <c r="T324" s="1489" t="s">
        <v>1790</v>
      </c>
      <c r="U324" s="1489" t="s">
        <v>1790</v>
      </c>
      <c r="V324" s="1489" t="s">
        <v>1790</v>
      </c>
      <c r="W324" s="1489" t="s">
        <v>1790</v>
      </c>
      <c r="X324" s="1489" t="s">
        <v>1790</v>
      </c>
      <c r="Y324" s="1489" t="s">
        <v>1790</v>
      </c>
      <c r="Z324" s="1489" t="s">
        <v>1790</v>
      </c>
      <c r="AA324" s="1489" t="s">
        <v>1790</v>
      </c>
      <c r="AB324" s="1489" t="s">
        <v>1790</v>
      </c>
      <c r="AC324" s="1489" t="s">
        <v>1790</v>
      </c>
      <c r="AD324" s="1489" t="s">
        <v>1790</v>
      </c>
      <c r="AE324" s="1489" t="s">
        <v>1790</v>
      </c>
      <c r="AF324" s="1489" t="s">
        <v>1790</v>
      </c>
      <c r="AG324" s="1489" t="s">
        <v>1790</v>
      </c>
      <c r="AH324" s="1489" t="s">
        <v>1790</v>
      </c>
      <c r="AI324" s="1489" t="s">
        <v>1790</v>
      </c>
      <c r="AJ324" s="1489" t="s">
        <v>1790</v>
      </c>
      <c r="AK324" s="1489" t="s">
        <v>1790</v>
      </c>
      <c r="AL324" s="1489" t="s">
        <v>1790</v>
      </c>
      <c r="AM324" s="1489" t="s">
        <v>1790</v>
      </c>
      <c r="AN324" s="1489" t="s">
        <v>1790</v>
      </c>
      <c r="AO324" s="1489" t="s">
        <v>1790</v>
      </c>
      <c r="AP324" s="1489" t="s">
        <v>1790</v>
      </c>
      <c r="AQ324" s="1489" t="s">
        <v>1790</v>
      </c>
      <c r="AR324" s="1489" t="s">
        <v>1790</v>
      </c>
      <c r="AS324" s="1489" t="s">
        <v>1790</v>
      </c>
      <c r="AT324" s="1489" t="s">
        <v>1790</v>
      </c>
      <c r="AU324" s="1489" t="s">
        <v>1790</v>
      </c>
      <c r="AV324" s="1489" t="s">
        <v>1790</v>
      </c>
      <c r="AW324" s="1489" t="s">
        <v>1790</v>
      </c>
      <c r="AX324" s="1489" t="s">
        <v>1790</v>
      </c>
      <c r="AY324" s="1489" t="s">
        <v>1790</v>
      </c>
      <c r="AZ324" s="1489" t="s">
        <v>1790</v>
      </c>
      <c r="BA324" s="1489" t="s">
        <v>1790</v>
      </c>
      <c r="BB324" s="1489" t="s">
        <v>1790</v>
      </c>
      <c r="BC324" s="1489" t="s">
        <v>1790</v>
      </c>
      <c r="BD324" s="1489" t="s">
        <v>1790</v>
      </c>
      <c r="BE324" s="1489" t="s">
        <v>1790</v>
      </c>
      <c r="BF324" s="1489" t="s">
        <v>1790</v>
      </c>
      <c r="BG324" s="1489" t="s">
        <v>1790</v>
      </c>
      <c r="BH324" s="1489" t="s">
        <v>1790</v>
      </c>
      <c r="BI324" s="1489" t="s">
        <v>1790</v>
      </c>
      <c r="BJ324" s="1489" t="s">
        <v>1790</v>
      </c>
      <c r="BK324" s="1489" t="s">
        <v>1790</v>
      </c>
      <c r="BL324" s="1489" t="s">
        <v>1790</v>
      </c>
      <c r="BM324" s="1489" t="s">
        <v>1790</v>
      </c>
      <c r="BN324" s="1489" t="s">
        <v>1790</v>
      </c>
      <c r="BO324" s="1489" t="s">
        <v>1790</v>
      </c>
      <c r="BP324" s="1489" t="s">
        <v>1790</v>
      </c>
      <c r="BQ324" s="1489" t="s">
        <v>1790</v>
      </c>
      <c r="BR324" s="1489" t="s">
        <v>1790</v>
      </c>
      <c r="BS324" s="1489" t="s">
        <v>1790</v>
      </c>
      <c r="BT324" s="1489" t="s">
        <v>1790</v>
      </c>
      <c r="BU324" s="1489" t="s">
        <v>1790</v>
      </c>
      <c r="BV324" s="1489" t="s">
        <v>1790</v>
      </c>
      <c r="BW324" s="1489" t="s">
        <v>1790</v>
      </c>
      <c r="BX324" s="1489" t="s">
        <v>1790</v>
      </c>
      <c r="BY324" s="1489" t="s">
        <v>1790</v>
      </c>
      <c r="BZ324" s="1489" t="s">
        <v>1790</v>
      </c>
      <c r="CA324" s="1489" t="s">
        <v>1790</v>
      </c>
      <c r="CB324" s="1489" t="s">
        <v>1790</v>
      </c>
      <c r="CC324" s="1489" t="s">
        <v>1790</v>
      </c>
      <c r="CD324" s="1489" t="s">
        <v>1790</v>
      </c>
      <c r="CE324" s="1489" t="s">
        <v>1790</v>
      </c>
      <c r="CF324" s="1489" t="s">
        <v>1790</v>
      </c>
      <c r="CG324" s="1489" t="s">
        <v>1790</v>
      </c>
      <c r="CH324" s="1489" t="s">
        <v>1790</v>
      </c>
      <c r="CI324" s="1489" t="s">
        <v>1790</v>
      </c>
      <c r="CJ324" s="1489" t="s">
        <v>1790</v>
      </c>
      <c r="CK324" s="1489" t="s">
        <v>1790</v>
      </c>
      <c r="CL324" s="1489" t="s">
        <v>1790</v>
      </c>
      <c r="CM324" s="1489" t="s">
        <v>1790</v>
      </c>
      <c r="CN324" s="1489" t="s">
        <v>1790</v>
      </c>
      <c r="CO324" s="1489" t="s">
        <v>1790</v>
      </c>
      <c r="CP324" s="1490" t="s">
        <v>1790</v>
      </c>
      <c r="CQ324" s="1488" t="s">
        <v>1790</v>
      </c>
      <c r="CR324" s="1488" t="s">
        <v>1790</v>
      </c>
      <c r="CS324" s="1488" t="s">
        <v>1790</v>
      </c>
      <c r="CT324" s="1488" t="s">
        <v>1790</v>
      </c>
      <c r="CU324" s="1488" t="s">
        <v>1790</v>
      </c>
      <c r="CV324" s="1488" t="s">
        <v>1790</v>
      </c>
      <c r="CW324" s="1488" t="s">
        <v>1790</v>
      </c>
      <c r="CX324" s="1488" t="s">
        <v>1790</v>
      </c>
      <c r="CY324" s="1488" t="s">
        <v>1790</v>
      </c>
      <c r="CZ324" s="1488" t="s">
        <v>1790</v>
      </c>
      <c r="DA324" s="1488" t="s">
        <v>1790</v>
      </c>
      <c r="DB324" s="1488" t="s">
        <v>1790</v>
      </c>
      <c r="DC324" s="1488" t="s">
        <v>1790</v>
      </c>
      <c r="DD324" s="1488" t="s">
        <v>1790</v>
      </c>
      <c r="DE324" s="1488" t="s">
        <v>1790</v>
      </c>
      <c r="DF324" s="1488" t="s">
        <v>1790</v>
      </c>
      <c r="DG324" s="1488" t="s">
        <v>1790</v>
      </c>
      <c r="DH324" s="1488" t="s">
        <v>1790</v>
      </c>
      <c r="DI324" s="1488" t="s">
        <v>1790</v>
      </c>
      <c r="DJ324" s="1488" t="s">
        <v>1790</v>
      </c>
      <c r="DK324" s="1488" t="s">
        <v>1790</v>
      </c>
      <c r="DL324" s="1488" t="s">
        <v>1790</v>
      </c>
      <c r="DM324" s="1488" t="s">
        <v>1790</v>
      </c>
      <c r="DN324" s="1488" t="s">
        <v>1790</v>
      </c>
      <c r="DO324" s="1488" t="s">
        <v>1790</v>
      </c>
      <c r="DP324" s="1488" t="s">
        <v>1790</v>
      </c>
      <c r="DQ324" s="1488" t="s">
        <v>1790</v>
      </c>
      <c r="DR324" s="1488" t="s">
        <v>1790</v>
      </c>
      <c r="DS324" s="1488" t="s">
        <v>1790</v>
      </c>
      <c r="DT324" s="1233" t="s">
        <v>1790</v>
      </c>
      <c r="DU324" s="1233" t="s">
        <v>1790</v>
      </c>
      <c r="DV324" s="1233" t="s">
        <v>1790</v>
      </c>
      <c r="DW324" s="1233" t="s">
        <v>1790</v>
      </c>
      <c r="DX324" s="1233" t="s">
        <v>1790</v>
      </c>
      <c r="DY324" s="1233" t="s">
        <v>1790</v>
      </c>
    </row>
    <row r="325" spans="2:129" x14ac:dyDescent="0.25">
      <c r="B325" s="1740"/>
      <c r="C325" s="1485" t="s">
        <v>2063</v>
      </c>
      <c r="D325" s="1425" t="s">
        <v>2064</v>
      </c>
      <c r="E325" s="1267" t="s">
        <v>826</v>
      </c>
      <c r="F325" s="1424" t="s">
        <v>1790</v>
      </c>
      <c r="G325" s="1424" t="s">
        <v>1790</v>
      </c>
      <c r="H325" s="1425" t="s">
        <v>84</v>
      </c>
      <c r="I325" s="1460" t="s">
        <v>1790</v>
      </c>
      <c r="J325" s="1461" t="s">
        <v>1790</v>
      </c>
      <c r="K325" s="1461" t="s">
        <v>1790</v>
      </c>
      <c r="L325" s="1461" t="s">
        <v>1790</v>
      </c>
      <c r="M325" s="1461" t="s">
        <v>1790</v>
      </c>
      <c r="N325" s="1489" t="s">
        <v>1790</v>
      </c>
      <c r="O325" s="1489">
        <v>3.5000000000000003E-2</v>
      </c>
      <c r="P325" s="1489">
        <v>3.5000000000000003E-2</v>
      </c>
      <c r="Q325" s="1489">
        <v>3.5000000000000003E-2</v>
      </c>
      <c r="R325" s="1489">
        <v>3.5000000000000003E-2</v>
      </c>
      <c r="S325" s="1489">
        <v>3.5000000000000003E-2</v>
      </c>
      <c r="T325" s="1489">
        <v>3.5000000000000003E-2</v>
      </c>
      <c r="U325" s="1489">
        <v>3.5000000000000003E-2</v>
      </c>
      <c r="V325" s="1489">
        <v>3.5000000000000003E-2</v>
      </c>
      <c r="W325" s="1489">
        <v>3.5000000000000003E-2</v>
      </c>
      <c r="X325" s="1489">
        <v>3.5000000000000003E-2</v>
      </c>
      <c r="Y325" s="1489">
        <v>3.5000000000000003E-2</v>
      </c>
      <c r="Z325" s="1489">
        <v>3.5000000000000003E-2</v>
      </c>
      <c r="AA325" s="1489">
        <v>3.5000000000000003E-2</v>
      </c>
      <c r="AB325" s="1489">
        <v>3.5000000000000003E-2</v>
      </c>
      <c r="AC325" s="1489">
        <v>3.5000000000000003E-2</v>
      </c>
      <c r="AD325" s="1489">
        <v>3.5000000000000003E-2</v>
      </c>
      <c r="AE325" s="1489">
        <v>3.5000000000000003E-2</v>
      </c>
      <c r="AF325" s="1489">
        <v>3.5000000000000003E-2</v>
      </c>
      <c r="AG325" s="1489">
        <v>3.5000000000000003E-2</v>
      </c>
      <c r="AH325" s="1489">
        <v>3.5000000000000003E-2</v>
      </c>
      <c r="AI325" s="1489">
        <v>3.5000000000000003E-2</v>
      </c>
      <c r="AJ325" s="1489">
        <v>3.5000000000000003E-2</v>
      </c>
      <c r="AK325" s="1489">
        <v>3.5000000000000003E-2</v>
      </c>
      <c r="AL325" s="1489">
        <v>3.5000000000000003E-2</v>
      </c>
      <c r="AM325" s="1489">
        <v>3.5000000000000003E-2</v>
      </c>
      <c r="AN325" s="1489">
        <v>3.5000000000000003E-2</v>
      </c>
      <c r="AO325" s="1489">
        <v>3.5000000000000003E-2</v>
      </c>
      <c r="AP325" s="1489">
        <v>3.5000000000000003E-2</v>
      </c>
      <c r="AQ325" s="1489">
        <v>3.5000000000000003E-2</v>
      </c>
      <c r="AR325" s="1489">
        <v>3.5000000000000003E-2</v>
      </c>
      <c r="AS325" s="1489">
        <v>0.03</v>
      </c>
      <c r="AT325" s="1489">
        <v>0.03</v>
      </c>
      <c r="AU325" s="1489">
        <v>0.03</v>
      </c>
      <c r="AV325" s="1489">
        <v>0.03</v>
      </c>
      <c r="AW325" s="1489">
        <v>0.03</v>
      </c>
      <c r="AX325" s="1489">
        <v>0.03</v>
      </c>
      <c r="AY325" s="1489">
        <v>0.03</v>
      </c>
      <c r="AZ325" s="1489">
        <v>0.03</v>
      </c>
      <c r="BA325" s="1489">
        <v>0.03</v>
      </c>
      <c r="BB325" s="1489">
        <v>0.03</v>
      </c>
      <c r="BC325" s="1489">
        <v>0.03</v>
      </c>
      <c r="BD325" s="1489">
        <v>0.03</v>
      </c>
      <c r="BE325" s="1489">
        <v>0.03</v>
      </c>
      <c r="BF325" s="1489">
        <v>0.03</v>
      </c>
      <c r="BG325" s="1489">
        <v>0.03</v>
      </c>
      <c r="BH325" s="1489">
        <v>0.03</v>
      </c>
      <c r="BI325" s="1489">
        <v>0.03</v>
      </c>
      <c r="BJ325" s="1489">
        <v>0.03</v>
      </c>
      <c r="BK325" s="1489">
        <v>0.03</v>
      </c>
      <c r="BL325" s="1489">
        <v>0.03</v>
      </c>
      <c r="BM325" s="1489">
        <v>0.03</v>
      </c>
      <c r="BN325" s="1489">
        <v>0.03</v>
      </c>
      <c r="BO325" s="1489">
        <v>0.03</v>
      </c>
      <c r="BP325" s="1489">
        <v>0.03</v>
      </c>
      <c r="BQ325" s="1489">
        <v>0.03</v>
      </c>
      <c r="BR325" s="1489">
        <v>0.03</v>
      </c>
      <c r="BS325" s="1489">
        <v>0.03</v>
      </c>
      <c r="BT325" s="1489">
        <v>0.03</v>
      </c>
      <c r="BU325" s="1489">
        <v>0.03</v>
      </c>
      <c r="BV325" s="1489">
        <v>0.03</v>
      </c>
      <c r="BW325" s="1489">
        <v>0.03</v>
      </c>
      <c r="BX325" s="1489">
        <v>0.03</v>
      </c>
      <c r="BY325" s="1489">
        <v>0.03</v>
      </c>
      <c r="BZ325" s="1489">
        <v>0.03</v>
      </c>
      <c r="CA325" s="1489">
        <v>0.03</v>
      </c>
      <c r="CB325" s="1489">
        <v>0.03</v>
      </c>
      <c r="CC325" s="1489">
        <v>0.03</v>
      </c>
      <c r="CD325" s="1489">
        <v>0.03</v>
      </c>
      <c r="CE325" s="1489">
        <v>0.03</v>
      </c>
      <c r="CF325" s="1489">
        <v>0.03</v>
      </c>
      <c r="CG325" s="1489">
        <v>0.03</v>
      </c>
      <c r="CH325" s="1489">
        <v>0.03</v>
      </c>
      <c r="CI325" s="1489">
        <v>0.03</v>
      </c>
      <c r="CJ325" s="1489">
        <v>0.03</v>
      </c>
      <c r="CK325" s="1489">
        <v>0.03</v>
      </c>
      <c r="CL325" s="1489">
        <v>2.5000000000000001E-2</v>
      </c>
      <c r="CM325" s="1489">
        <v>2.5000000000000001E-2</v>
      </c>
      <c r="CN325" s="1489">
        <v>2.5000000000000001E-2</v>
      </c>
      <c r="CO325" s="1489">
        <v>2.5000000000000001E-2</v>
      </c>
      <c r="CP325" s="1490">
        <v>2.5000000000000001E-2</v>
      </c>
      <c r="CQ325" s="1488" t="s">
        <v>1790</v>
      </c>
      <c r="CR325" s="1488" t="s">
        <v>1790</v>
      </c>
      <c r="CS325" s="1488" t="s">
        <v>1790</v>
      </c>
      <c r="CT325" s="1488" t="s">
        <v>1790</v>
      </c>
      <c r="CU325" s="1488" t="s">
        <v>1790</v>
      </c>
      <c r="CV325" s="1488" t="s">
        <v>1790</v>
      </c>
      <c r="CW325" s="1488" t="s">
        <v>1790</v>
      </c>
      <c r="CX325" s="1488" t="s">
        <v>1790</v>
      </c>
      <c r="CY325" s="1488" t="s">
        <v>1790</v>
      </c>
      <c r="CZ325" s="1488" t="s">
        <v>1790</v>
      </c>
      <c r="DA325" s="1488" t="s">
        <v>1790</v>
      </c>
      <c r="DB325" s="1488" t="s">
        <v>1790</v>
      </c>
      <c r="DC325" s="1488" t="s">
        <v>1790</v>
      </c>
      <c r="DD325" s="1488" t="s">
        <v>1790</v>
      </c>
      <c r="DE325" s="1488" t="s">
        <v>1790</v>
      </c>
      <c r="DF325" s="1488" t="s">
        <v>1790</v>
      </c>
      <c r="DG325" s="1488" t="s">
        <v>1790</v>
      </c>
      <c r="DH325" s="1488" t="s">
        <v>1790</v>
      </c>
      <c r="DI325" s="1488" t="s">
        <v>1790</v>
      </c>
      <c r="DJ325" s="1488" t="s">
        <v>1790</v>
      </c>
      <c r="DK325" s="1488" t="s">
        <v>1790</v>
      </c>
      <c r="DL325" s="1488" t="s">
        <v>1790</v>
      </c>
      <c r="DM325" s="1488" t="s">
        <v>1790</v>
      </c>
      <c r="DN325" s="1488" t="s">
        <v>1790</v>
      </c>
      <c r="DO325" s="1488" t="s">
        <v>1790</v>
      </c>
      <c r="DP325" s="1488" t="s">
        <v>1790</v>
      </c>
      <c r="DQ325" s="1488" t="s">
        <v>1790</v>
      </c>
      <c r="DR325" s="1488" t="s">
        <v>1790</v>
      </c>
      <c r="DS325" s="1488" t="s">
        <v>1790</v>
      </c>
      <c r="DT325" s="1233" t="s">
        <v>1790</v>
      </c>
      <c r="DU325" s="1233" t="s">
        <v>1790</v>
      </c>
      <c r="DV325" s="1233" t="s">
        <v>1790</v>
      </c>
      <c r="DW325" s="1233" t="s">
        <v>1790</v>
      </c>
      <c r="DX325" s="1233" t="s">
        <v>1790</v>
      </c>
      <c r="DY325" s="1233" t="s">
        <v>1790</v>
      </c>
    </row>
    <row r="326" spans="2:129" x14ac:dyDescent="0.25">
      <c r="B326" s="1740"/>
      <c r="C326" s="1485" t="s">
        <v>2063</v>
      </c>
      <c r="D326" s="1425" t="s">
        <v>2064</v>
      </c>
      <c r="E326" s="1267" t="s">
        <v>809</v>
      </c>
      <c r="F326" s="1424" t="s">
        <v>1790</v>
      </c>
      <c r="G326" s="1424" t="s">
        <v>1790</v>
      </c>
      <c r="H326" s="1425" t="s">
        <v>84</v>
      </c>
      <c r="I326" s="1460" t="s">
        <v>1790</v>
      </c>
      <c r="J326" s="1461" t="s">
        <v>1790</v>
      </c>
      <c r="K326" s="1461" t="s">
        <v>1790</v>
      </c>
      <c r="L326" s="1461" t="s">
        <v>1790</v>
      </c>
      <c r="M326" s="1461" t="s">
        <v>1790</v>
      </c>
      <c r="N326" s="1489" t="s">
        <v>1790</v>
      </c>
      <c r="O326" s="1489">
        <v>0.96618357487922713</v>
      </c>
      <c r="P326" s="1489">
        <v>0.93351070036640305</v>
      </c>
      <c r="Q326" s="1489">
        <v>0.90194270566802237</v>
      </c>
      <c r="R326" s="1489">
        <v>0.87144222769857238</v>
      </c>
      <c r="S326" s="1489">
        <v>0.84197316685852408</v>
      </c>
      <c r="T326" s="1489">
        <v>0.81350064430775282</v>
      </c>
      <c r="U326" s="1489">
        <v>0.78599096068381924</v>
      </c>
      <c r="V326" s="1489">
        <v>0.75941155621625056</v>
      </c>
      <c r="W326" s="1489">
        <v>0.73373097218961414</v>
      </c>
      <c r="X326" s="1489">
        <v>0.70891881370977217</v>
      </c>
      <c r="Y326" s="1489">
        <v>0.68494571372924851</v>
      </c>
      <c r="Z326" s="1489">
        <v>0.66178329828912907</v>
      </c>
      <c r="AA326" s="1489">
        <v>0.63940415293635666</v>
      </c>
      <c r="AB326" s="1489">
        <v>0.61778179027667313</v>
      </c>
      <c r="AC326" s="1489">
        <v>0.59689061862480497</v>
      </c>
      <c r="AD326" s="1489">
        <v>0.57670591171478747</v>
      </c>
      <c r="AE326" s="1489">
        <v>0.55720377943457733</v>
      </c>
      <c r="AF326" s="1489">
        <v>0.53836113955031628</v>
      </c>
      <c r="AG326" s="1489">
        <v>0.520155690386779</v>
      </c>
      <c r="AH326" s="1489">
        <v>0.50256588443167061</v>
      </c>
      <c r="AI326" s="1489">
        <v>0.48557090283253201</v>
      </c>
      <c r="AJ326" s="1489">
        <v>0.46915063075606961</v>
      </c>
      <c r="AK326" s="1489">
        <v>0.45328563358074364</v>
      </c>
      <c r="AL326" s="1489">
        <v>0.43795713389443836</v>
      </c>
      <c r="AM326" s="1489">
        <v>0.42314698926998878</v>
      </c>
      <c r="AN326" s="1489">
        <v>0.40883767079225974</v>
      </c>
      <c r="AO326" s="1489">
        <v>0.39501224231136212</v>
      </c>
      <c r="AP326" s="1489">
        <v>0.38165434039745133</v>
      </c>
      <c r="AQ326" s="1489">
        <v>0.36874815497338298</v>
      </c>
      <c r="AR326" s="1489">
        <v>0.35627841060230242</v>
      </c>
      <c r="AS326" s="1489">
        <v>0.3459013695167984</v>
      </c>
      <c r="AT326" s="1489">
        <v>0.33582657234640623</v>
      </c>
      <c r="AU326" s="1489">
        <v>0.32604521587029728</v>
      </c>
      <c r="AV326" s="1489">
        <v>0.31654875327213333</v>
      </c>
      <c r="AW326" s="1489">
        <v>0.30732888667197411</v>
      </c>
      <c r="AX326" s="1489">
        <v>0.29837755987570302</v>
      </c>
      <c r="AY326" s="1489">
        <v>0.28968695133563405</v>
      </c>
      <c r="AZ326" s="1489">
        <v>0.28124946731614947</v>
      </c>
      <c r="BA326" s="1489">
        <v>0.27305773525839755</v>
      </c>
      <c r="BB326" s="1489">
        <v>0.26510459733825009</v>
      </c>
      <c r="BC326" s="1489">
        <v>0.25738310421189325</v>
      </c>
      <c r="BD326" s="1489">
        <v>0.24988650894358566</v>
      </c>
      <c r="BE326" s="1489">
        <v>0.24260826111027742</v>
      </c>
      <c r="BF326" s="1489">
        <v>0.23554200107793916</v>
      </c>
      <c r="BG326" s="1489">
        <v>0.22868155444460117</v>
      </c>
      <c r="BH326" s="1489">
        <v>0.22202092664524387</v>
      </c>
      <c r="BI326" s="1489">
        <v>0.215554297713829</v>
      </c>
      <c r="BJ326" s="1489">
        <v>0.20927601719789227</v>
      </c>
      <c r="BK326" s="1489">
        <v>0.20318059922125464</v>
      </c>
      <c r="BL326" s="1489">
        <v>0.19726271769053846</v>
      </c>
      <c r="BM326" s="1489">
        <v>0.19151720164129948</v>
      </c>
      <c r="BN326" s="1489">
        <v>0.18593903071970824</v>
      </c>
      <c r="BO326" s="1489">
        <v>0.18052333079583327</v>
      </c>
      <c r="BP326" s="1489">
        <v>0.17526536970469248</v>
      </c>
      <c r="BQ326" s="1489">
        <v>0.17016055311135189</v>
      </c>
      <c r="BR326" s="1489">
        <v>0.16520442049645817</v>
      </c>
      <c r="BS326" s="1489">
        <v>0.16039264125869726</v>
      </c>
      <c r="BT326" s="1489">
        <v>0.15572101093077401</v>
      </c>
      <c r="BU326" s="1489">
        <v>0.15118544750560586</v>
      </c>
      <c r="BV326" s="1489">
        <v>0.14678198786952024</v>
      </c>
      <c r="BW326" s="1489">
        <v>0.14250678433934003</v>
      </c>
      <c r="BX326" s="1489">
        <v>0.13835610130033013</v>
      </c>
      <c r="BY326" s="1489">
        <v>0.13432631194206807</v>
      </c>
      <c r="BZ326" s="1489">
        <v>0.13041389508938647</v>
      </c>
      <c r="CA326" s="1489">
        <v>0.12661543212561796</v>
      </c>
      <c r="CB326" s="1489">
        <v>0.12292760400545433</v>
      </c>
      <c r="CC326" s="1489">
        <v>0.11934718835481004</v>
      </c>
      <c r="CD326" s="1489">
        <v>0.11587105665515537</v>
      </c>
      <c r="CE326" s="1489">
        <v>0.11249617150985959</v>
      </c>
      <c r="CF326" s="1489">
        <v>0.10921958399015494</v>
      </c>
      <c r="CG326" s="1489">
        <v>0.10603843105840287</v>
      </c>
      <c r="CH326" s="1489">
        <v>0.10294993306641054</v>
      </c>
      <c r="CI326" s="1489">
        <v>9.9951391326612168E-2</v>
      </c>
      <c r="CJ326" s="1489">
        <v>9.7040185753992411E-2</v>
      </c>
      <c r="CK326" s="1489">
        <v>9.4213772576691654E-2</v>
      </c>
      <c r="CL326" s="1489">
        <v>9.1915875684577236E-2</v>
      </c>
      <c r="CM326" s="1489">
        <v>8.9674025058124135E-2</v>
      </c>
      <c r="CN326" s="1489">
        <v>8.7486853715243049E-2</v>
      </c>
      <c r="CO326" s="1489">
        <v>8.5353028014871282E-2</v>
      </c>
      <c r="CP326" s="1490">
        <v>8.3271246843776875E-2</v>
      </c>
      <c r="CQ326" s="1488" t="s">
        <v>1790</v>
      </c>
      <c r="CR326" s="1488" t="s">
        <v>1790</v>
      </c>
      <c r="CS326" s="1488" t="s">
        <v>1790</v>
      </c>
      <c r="CT326" s="1488" t="s">
        <v>1790</v>
      </c>
      <c r="CU326" s="1488" t="s">
        <v>1790</v>
      </c>
      <c r="CV326" s="1488" t="s">
        <v>1790</v>
      </c>
      <c r="CW326" s="1488" t="s">
        <v>1790</v>
      </c>
      <c r="CX326" s="1488" t="s">
        <v>1790</v>
      </c>
      <c r="CY326" s="1488" t="s">
        <v>1790</v>
      </c>
      <c r="CZ326" s="1488" t="s">
        <v>1790</v>
      </c>
      <c r="DA326" s="1488" t="s">
        <v>1790</v>
      </c>
      <c r="DB326" s="1488" t="s">
        <v>1790</v>
      </c>
      <c r="DC326" s="1488" t="s">
        <v>1790</v>
      </c>
      <c r="DD326" s="1488" t="s">
        <v>1790</v>
      </c>
      <c r="DE326" s="1488" t="s">
        <v>1790</v>
      </c>
      <c r="DF326" s="1488" t="s">
        <v>1790</v>
      </c>
      <c r="DG326" s="1488" t="s">
        <v>1790</v>
      </c>
      <c r="DH326" s="1488" t="s">
        <v>1790</v>
      </c>
      <c r="DI326" s="1488" t="s">
        <v>1790</v>
      </c>
      <c r="DJ326" s="1488" t="s">
        <v>1790</v>
      </c>
      <c r="DK326" s="1488" t="s">
        <v>1790</v>
      </c>
      <c r="DL326" s="1488" t="s">
        <v>1790</v>
      </c>
      <c r="DM326" s="1488" t="s">
        <v>1790</v>
      </c>
      <c r="DN326" s="1488" t="s">
        <v>1790</v>
      </c>
      <c r="DO326" s="1488" t="s">
        <v>1790</v>
      </c>
      <c r="DP326" s="1488" t="s">
        <v>1790</v>
      </c>
      <c r="DQ326" s="1488" t="s">
        <v>1790</v>
      </c>
      <c r="DR326" s="1488" t="s">
        <v>1790</v>
      </c>
      <c r="DS326" s="1488" t="s">
        <v>1790</v>
      </c>
      <c r="DT326" s="1233" t="s">
        <v>1790</v>
      </c>
      <c r="DU326" s="1233" t="s">
        <v>1790</v>
      </c>
      <c r="DV326" s="1233" t="s">
        <v>1790</v>
      </c>
      <c r="DW326" s="1233" t="s">
        <v>1790</v>
      </c>
      <c r="DX326" s="1233" t="s">
        <v>1790</v>
      </c>
      <c r="DY326" s="1233" t="s">
        <v>1790</v>
      </c>
    </row>
    <row r="327" spans="2:129" x14ac:dyDescent="0.25">
      <c r="B327" s="1740"/>
      <c r="C327" s="1485" t="s">
        <v>2063</v>
      </c>
      <c r="D327" s="1425" t="s">
        <v>2064</v>
      </c>
      <c r="E327" s="1267" t="s">
        <v>810</v>
      </c>
      <c r="F327" s="1424" t="s">
        <v>811</v>
      </c>
      <c r="G327" s="1424" t="s">
        <v>1790</v>
      </c>
      <c r="H327" s="1425" t="s">
        <v>812</v>
      </c>
      <c r="I327" s="1460" t="s">
        <v>1790</v>
      </c>
      <c r="J327" s="1461" t="s">
        <v>1790</v>
      </c>
      <c r="K327" s="1461" t="s">
        <v>1790</v>
      </c>
      <c r="L327" s="1461" t="s">
        <v>1790</v>
      </c>
      <c r="M327" s="1461" t="s">
        <v>1790</v>
      </c>
      <c r="N327" s="1489" t="s">
        <v>1790</v>
      </c>
      <c r="O327" s="1489" t="s">
        <v>1790</v>
      </c>
      <c r="P327" s="1489" t="s">
        <v>1790</v>
      </c>
      <c r="Q327" s="1489" t="s">
        <v>1790</v>
      </c>
      <c r="R327" s="1489" t="s">
        <v>1790</v>
      </c>
      <c r="S327" s="1489" t="s">
        <v>1790</v>
      </c>
      <c r="T327" s="1489" t="s">
        <v>1790</v>
      </c>
      <c r="U327" s="1489" t="s">
        <v>1790</v>
      </c>
      <c r="V327" s="1489" t="s">
        <v>1790</v>
      </c>
      <c r="W327" s="1489" t="s">
        <v>1790</v>
      </c>
      <c r="X327" s="1489" t="s">
        <v>1790</v>
      </c>
      <c r="Y327" s="1489" t="s">
        <v>1790</v>
      </c>
      <c r="Z327" s="1489" t="s">
        <v>1790</v>
      </c>
      <c r="AA327" s="1489" t="s">
        <v>1790</v>
      </c>
      <c r="AB327" s="1489" t="s">
        <v>1790</v>
      </c>
      <c r="AC327" s="1489" t="s">
        <v>1790</v>
      </c>
      <c r="AD327" s="1489" t="s">
        <v>1790</v>
      </c>
      <c r="AE327" s="1489" t="s">
        <v>1790</v>
      </c>
      <c r="AF327" s="1489" t="s">
        <v>1790</v>
      </c>
      <c r="AG327" s="1489" t="s">
        <v>1790</v>
      </c>
      <c r="AH327" s="1489" t="s">
        <v>1790</v>
      </c>
      <c r="AI327" s="1489" t="s">
        <v>1790</v>
      </c>
      <c r="AJ327" s="1489" t="s">
        <v>1790</v>
      </c>
      <c r="AK327" s="1489" t="s">
        <v>1790</v>
      </c>
      <c r="AL327" s="1489" t="s">
        <v>1790</v>
      </c>
      <c r="AM327" s="1489" t="s">
        <v>1790</v>
      </c>
      <c r="AN327" s="1489" t="s">
        <v>1790</v>
      </c>
      <c r="AO327" s="1489" t="s">
        <v>1790</v>
      </c>
      <c r="AP327" s="1489" t="s">
        <v>1790</v>
      </c>
      <c r="AQ327" s="1489" t="s">
        <v>1790</v>
      </c>
      <c r="AR327" s="1489" t="s">
        <v>1790</v>
      </c>
      <c r="AS327" s="1489" t="s">
        <v>1790</v>
      </c>
      <c r="AT327" s="1489" t="s">
        <v>1790</v>
      </c>
      <c r="AU327" s="1489" t="s">
        <v>1790</v>
      </c>
      <c r="AV327" s="1489" t="s">
        <v>1790</v>
      </c>
      <c r="AW327" s="1489" t="s">
        <v>1790</v>
      </c>
      <c r="AX327" s="1489" t="s">
        <v>1790</v>
      </c>
      <c r="AY327" s="1489" t="s">
        <v>1790</v>
      </c>
      <c r="AZ327" s="1489" t="s">
        <v>1790</v>
      </c>
      <c r="BA327" s="1489" t="s">
        <v>1790</v>
      </c>
      <c r="BB327" s="1489" t="s">
        <v>1790</v>
      </c>
      <c r="BC327" s="1489" t="s">
        <v>1790</v>
      </c>
      <c r="BD327" s="1489" t="s">
        <v>1790</v>
      </c>
      <c r="BE327" s="1489" t="s">
        <v>1790</v>
      </c>
      <c r="BF327" s="1489" t="s">
        <v>1790</v>
      </c>
      <c r="BG327" s="1489" t="s">
        <v>1790</v>
      </c>
      <c r="BH327" s="1489" t="s">
        <v>1790</v>
      </c>
      <c r="BI327" s="1489" t="s">
        <v>1790</v>
      </c>
      <c r="BJ327" s="1489" t="s">
        <v>1790</v>
      </c>
      <c r="BK327" s="1489" t="s">
        <v>1790</v>
      </c>
      <c r="BL327" s="1489" t="s">
        <v>1790</v>
      </c>
      <c r="BM327" s="1489" t="s">
        <v>1790</v>
      </c>
      <c r="BN327" s="1489" t="s">
        <v>1790</v>
      </c>
      <c r="BO327" s="1489" t="s">
        <v>1790</v>
      </c>
      <c r="BP327" s="1489" t="s">
        <v>1790</v>
      </c>
      <c r="BQ327" s="1489" t="s">
        <v>1790</v>
      </c>
      <c r="BR327" s="1489" t="s">
        <v>1790</v>
      </c>
      <c r="BS327" s="1489" t="s">
        <v>1790</v>
      </c>
      <c r="BT327" s="1489" t="s">
        <v>1790</v>
      </c>
      <c r="BU327" s="1489" t="s">
        <v>1790</v>
      </c>
      <c r="BV327" s="1489" t="s">
        <v>1790</v>
      </c>
      <c r="BW327" s="1489" t="s">
        <v>1790</v>
      </c>
      <c r="BX327" s="1489" t="s">
        <v>1790</v>
      </c>
      <c r="BY327" s="1489" t="s">
        <v>1790</v>
      </c>
      <c r="BZ327" s="1489" t="s">
        <v>1790</v>
      </c>
      <c r="CA327" s="1489" t="s">
        <v>1790</v>
      </c>
      <c r="CB327" s="1489" t="s">
        <v>1790</v>
      </c>
      <c r="CC327" s="1489" t="s">
        <v>1790</v>
      </c>
      <c r="CD327" s="1489" t="s">
        <v>1790</v>
      </c>
      <c r="CE327" s="1489" t="s">
        <v>1790</v>
      </c>
      <c r="CF327" s="1489" t="s">
        <v>1790</v>
      </c>
      <c r="CG327" s="1489" t="s">
        <v>1790</v>
      </c>
      <c r="CH327" s="1489" t="s">
        <v>1790</v>
      </c>
      <c r="CI327" s="1489" t="s">
        <v>1790</v>
      </c>
      <c r="CJ327" s="1489" t="s">
        <v>1790</v>
      </c>
      <c r="CK327" s="1489" t="s">
        <v>1790</v>
      </c>
      <c r="CL327" s="1489" t="s">
        <v>1790</v>
      </c>
      <c r="CM327" s="1489" t="s">
        <v>1790</v>
      </c>
      <c r="CN327" s="1489" t="s">
        <v>1790</v>
      </c>
      <c r="CO327" s="1489" t="s">
        <v>1790</v>
      </c>
      <c r="CP327" s="1490" t="s">
        <v>1790</v>
      </c>
      <c r="CQ327" s="1488" t="s">
        <v>1790</v>
      </c>
      <c r="CR327" s="1488" t="s">
        <v>1790</v>
      </c>
      <c r="CS327" s="1488" t="s">
        <v>1790</v>
      </c>
      <c r="CT327" s="1488" t="s">
        <v>1790</v>
      </c>
      <c r="CU327" s="1488" t="s">
        <v>1790</v>
      </c>
      <c r="CV327" s="1488" t="s">
        <v>1790</v>
      </c>
      <c r="CW327" s="1488" t="s">
        <v>1790</v>
      </c>
      <c r="CX327" s="1488" t="s">
        <v>1790</v>
      </c>
      <c r="CY327" s="1488" t="s">
        <v>1790</v>
      </c>
      <c r="CZ327" s="1488" t="s">
        <v>1790</v>
      </c>
      <c r="DA327" s="1488" t="s">
        <v>1790</v>
      </c>
      <c r="DB327" s="1488" t="s">
        <v>1790</v>
      </c>
      <c r="DC327" s="1488" t="s">
        <v>1790</v>
      </c>
      <c r="DD327" s="1488" t="s">
        <v>1790</v>
      </c>
      <c r="DE327" s="1488" t="s">
        <v>1790</v>
      </c>
      <c r="DF327" s="1488" t="s">
        <v>1790</v>
      </c>
      <c r="DG327" s="1488" t="s">
        <v>1790</v>
      </c>
      <c r="DH327" s="1488" t="s">
        <v>1790</v>
      </c>
      <c r="DI327" s="1488" t="s">
        <v>1790</v>
      </c>
      <c r="DJ327" s="1488" t="s">
        <v>1790</v>
      </c>
      <c r="DK327" s="1488" t="s">
        <v>1790</v>
      </c>
      <c r="DL327" s="1488" t="s">
        <v>1790</v>
      </c>
      <c r="DM327" s="1488" t="s">
        <v>1790</v>
      </c>
      <c r="DN327" s="1488" t="s">
        <v>1790</v>
      </c>
      <c r="DO327" s="1488" t="s">
        <v>1790</v>
      </c>
      <c r="DP327" s="1488" t="s">
        <v>1790</v>
      </c>
      <c r="DQ327" s="1488" t="s">
        <v>1790</v>
      </c>
      <c r="DR327" s="1488" t="s">
        <v>1790</v>
      </c>
      <c r="DS327" s="1488" t="s">
        <v>1790</v>
      </c>
      <c r="DT327" s="1233" t="s">
        <v>1790</v>
      </c>
      <c r="DU327" s="1233" t="s">
        <v>1790</v>
      </c>
      <c r="DV327" s="1233" t="s">
        <v>1790</v>
      </c>
      <c r="DW327" s="1233" t="s">
        <v>1790</v>
      </c>
      <c r="DX327" s="1233" t="s">
        <v>1790</v>
      </c>
      <c r="DY327" s="1233" t="s">
        <v>1790</v>
      </c>
    </row>
    <row r="328" spans="2:129" x14ac:dyDescent="0.25">
      <c r="B328" s="1740"/>
      <c r="C328" s="1485" t="s">
        <v>2063</v>
      </c>
      <c r="D328" s="1425" t="s">
        <v>2064</v>
      </c>
      <c r="E328" s="1267" t="s">
        <v>810</v>
      </c>
      <c r="F328" s="1424" t="s">
        <v>813</v>
      </c>
      <c r="G328" s="1424" t="s">
        <v>1790</v>
      </c>
      <c r="H328" s="1425" t="s">
        <v>812</v>
      </c>
      <c r="I328" s="1460" t="s">
        <v>1790</v>
      </c>
      <c r="J328" s="1461" t="s">
        <v>1790</v>
      </c>
      <c r="K328" s="1461" t="s">
        <v>1790</v>
      </c>
      <c r="L328" s="1461" t="s">
        <v>1790</v>
      </c>
      <c r="M328" s="1461" t="s">
        <v>1790</v>
      </c>
      <c r="N328" s="1489" t="s">
        <v>1790</v>
      </c>
      <c r="O328" s="1489" t="s">
        <v>1790</v>
      </c>
      <c r="P328" s="1489" t="s">
        <v>1790</v>
      </c>
      <c r="Q328" s="1489" t="s">
        <v>1790</v>
      </c>
      <c r="R328" s="1489" t="s">
        <v>1790</v>
      </c>
      <c r="S328" s="1489" t="s">
        <v>1790</v>
      </c>
      <c r="T328" s="1489" t="s">
        <v>1790</v>
      </c>
      <c r="U328" s="1489" t="s">
        <v>1790</v>
      </c>
      <c r="V328" s="1489" t="s">
        <v>1790</v>
      </c>
      <c r="W328" s="1489" t="s">
        <v>1790</v>
      </c>
      <c r="X328" s="1489" t="s">
        <v>1790</v>
      </c>
      <c r="Y328" s="1489" t="s">
        <v>1790</v>
      </c>
      <c r="Z328" s="1489" t="s">
        <v>1790</v>
      </c>
      <c r="AA328" s="1489" t="s">
        <v>1790</v>
      </c>
      <c r="AB328" s="1489" t="s">
        <v>1790</v>
      </c>
      <c r="AC328" s="1489" t="s">
        <v>1790</v>
      </c>
      <c r="AD328" s="1489" t="s">
        <v>1790</v>
      </c>
      <c r="AE328" s="1489" t="s">
        <v>1790</v>
      </c>
      <c r="AF328" s="1489" t="s">
        <v>1790</v>
      </c>
      <c r="AG328" s="1489" t="s">
        <v>1790</v>
      </c>
      <c r="AH328" s="1489" t="s">
        <v>1790</v>
      </c>
      <c r="AI328" s="1489" t="s">
        <v>1790</v>
      </c>
      <c r="AJ328" s="1489" t="s">
        <v>1790</v>
      </c>
      <c r="AK328" s="1489" t="s">
        <v>1790</v>
      </c>
      <c r="AL328" s="1489" t="s">
        <v>1790</v>
      </c>
      <c r="AM328" s="1489" t="s">
        <v>1790</v>
      </c>
      <c r="AN328" s="1489" t="s">
        <v>1790</v>
      </c>
      <c r="AO328" s="1489" t="s">
        <v>1790</v>
      </c>
      <c r="AP328" s="1489" t="s">
        <v>1790</v>
      </c>
      <c r="AQ328" s="1489" t="s">
        <v>1790</v>
      </c>
      <c r="AR328" s="1489" t="s">
        <v>1790</v>
      </c>
      <c r="AS328" s="1489" t="s">
        <v>1790</v>
      </c>
      <c r="AT328" s="1489" t="s">
        <v>1790</v>
      </c>
      <c r="AU328" s="1489" t="s">
        <v>1790</v>
      </c>
      <c r="AV328" s="1489" t="s">
        <v>1790</v>
      </c>
      <c r="AW328" s="1489" t="s">
        <v>1790</v>
      </c>
      <c r="AX328" s="1489" t="s">
        <v>1790</v>
      </c>
      <c r="AY328" s="1489" t="s">
        <v>1790</v>
      </c>
      <c r="AZ328" s="1489" t="s">
        <v>1790</v>
      </c>
      <c r="BA328" s="1489" t="s">
        <v>1790</v>
      </c>
      <c r="BB328" s="1489" t="s">
        <v>1790</v>
      </c>
      <c r="BC328" s="1489" t="s">
        <v>1790</v>
      </c>
      <c r="BD328" s="1489" t="s">
        <v>1790</v>
      </c>
      <c r="BE328" s="1489" t="s">
        <v>1790</v>
      </c>
      <c r="BF328" s="1489" t="s">
        <v>1790</v>
      </c>
      <c r="BG328" s="1489" t="s">
        <v>1790</v>
      </c>
      <c r="BH328" s="1489" t="s">
        <v>1790</v>
      </c>
      <c r="BI328" s="1489" t="s">
        <v>1790</v>
      </c>
      <c r="BJ328" s="1489" t="s">
        <v>1790</v>
      </c>
      <c r="BK328" s="1489" t="s">
        <v>1790</v>
      </c>
      <c r="BL328" s="1489" t="s">
        <v>1790</v>
      </c>
      <c r="BM328" s="1489" t="s">
        <v>1790</v>
      </c>
      <c r="BN328" s="1489" t="s">
        <v>1790</v>
      </c>
      <c r="BO328" s="1489" t="s">
        <v>1790</v>
      </c>
      <c r="BP328" s="1489" t="s">
        <v>1790</v>
      </c>
      <c r="BQ328" s="1489" t="s">
        <v>1790</v>
      </c>
      <c r="BR328" s="1489" t="s">
        <v>1790</v>
      </c>
      <c r="BS328" s="1489" t="s">
        <v>1790</v>
      </c>
      <c r="BT328" s="1489" t="s">
        <v>1790</v>
      </c>
      <c r="BU328" s="1489" t="s">
        <v>1790</v>
      </c>
      <c r="BV328" s="1489" t="s">
        <v>1790</v>
      </c>
      <c r="BW328" s="1489" t="s">
        <v>1790</v>
      </c>
      <c r="BX328" s="1489" t="s">
        <v>1790</v>
      </c>
      <c r="BY328" s="1489" t="s">
        <v>1790</v>
      </c>
      <c r="BZ328" s="1489" t="s">
        <v>1790</v>
      </c>
      <c r="CA328" s="1489" t="s">
        <v>1790</v>
      </c>
      <c r="CB328" s="1489" t="s">
        <v>1790</v>
      </c>
      <c r="CC328" s="1489" t="s">
        <v>1790</v>
      </c>
      <c r="CD328" s="1489" t="s">
        <v>1790</v>
      </c>
      <c r="CE328" s="1489" t="s">
        <v>1790</v>
      </c>
      <c r="CF328" s="1489" t="s">
        <v>1790</v>
      </c>
      <c r="CG328" s="1489" t="s">
        <v>1790</v>
      </c>
      <c r="CH328" s="1489" t="s">
        <v>1790</v>
      </c>
      <c r="CI328" s="1489" t="s">
        <v>1790</v>
      </c>
      <c r="CJ328" s="1489" t="s">
        <v>1790</v>
      </c>
      <c r="CK328" s="1489" t="s">
        <v>1790</v>
      </c>
      <c r="CL328" s="1489" t="s">
        <v>1790</v>
      </c>
      <c r="CM328" s="1489" t="s">
        <v>1790</v>
      </c>
      <c r="CN328" s="1489" t="s">
        <v>1790</v>
      </c>
      <c r="CO328" s="1489" t="s">
        <v>1790</v>
      </c>
      <c r="CP328" s="1490" t="s">
        <v>1790</v>
      </c>
      <c r="CQ328" s="1488" t="s">
        <v>1790</v>
      </c>
      <c r="CR328" s="1488" t="s">
        <v>1790</v>
      </c>
      <c r="CS328" s="1488" t="s">
        <v>1790</v>
      </c>
      <c r="CT328" s="1488" t="s">
        <v>1790</v>
      </c>
      <c r="CU328" s="1488" t="s">
        <v>1790</v>
      </c>
      <c r="CV328" s="1488" t="s">
        <v>1790</v>
      </c>
      <c r="CW328" s="1488" t="s">
        <v>1790</v>
      </c>
      <c r="CX328" s="1488" t="s">
        <v>1790</v>
      </c>
      <c r="CY328" s="1488" t="s">
        <v>1790</v>
      </c>
      <c r="CZ328" s="1488" t="s">
        <v>1790</v>
      </c>
      <c r="DA328" s="1488" t="s">
        <v>1790</v>
      </c>
      <c r="DB328" s="1488" t="s">
        <v>1790</v>
      </c>
      <c r="DC328" s="1488" t="s">
        <v>1790</v>
      </c>
      <c r="DD328" s="1488" t="s">
        <v>1790</v>
      </c>
      <c r="DE328" s="1488" t="s">
        <v>1790</v>
      </c>
      <c r="DF328" s="1488" t="s">
        <v>1790</v>
      </c>
      <c r="DG328" s="1488" t="s">
        <v>1790</v>
      </c>
      <c r="DH328" s="1488" t="s">
        <v>1790</v>
      </c>
      <c r="DI328" s="1488" t="s">
        <v>1790</v>
      </c>
      <c r="DJ328" s="1488" t="s">
        <v>1790</v>
      </c>
      <c r="DK328" s="1488" t="s">
        <v>1790</v>
      </c>
      <c r="DL328" s="1488" t="s">
        <v>1790</v>
      </c>
      <c r="DM328" s="1488" t="s">
        <v>1790</v>
      </c>
      <c r="DN328" s="1488" t="s">
        <v>1790</v>
      </c>
      <c r="DO328" s="1488" t="s">
        <v>1790</v>
      </c>
      <c r="DP328" s="1488" t="s">
        <v>1790</v>
      </c>
      <c r="DQ328" s="1488" t="s">
        <v>1790</v>
      </c>
      <c r="DR328" s="1488" t="s">
        <v>1790</v>
      </c>
      <c r="DS328" s="1488" t="s">
        <v>1790</v>
      </c>
      <c r="DT328" s="1233" t="s">
        <v>1790</v>
      </c>
      <c r="DU328" s="1233" t="s">
        <v>1790</v>
      </c>
      <c r="DV328" s="1233" t="s">
        <v>1790</v>
      </c>
      <c r="DW328" s="1233" t="s">
        <v>1790</v>
      </c>
      <c r="DX328" s="1233" t="s">
        <v>1790</v>
      </c>
      <c r="DY328" s="1233" t="s">
        <v>1790</v>
      </c>
    </row>
    <row r="329" spans="2:129" ht="14.4" thickBot="1" x14ac:dyDescent="0.3">
      <c r="B329" s="1740"/>
      <c r="C329" s="1485" t="s">
        <v>2063</v>
      </c>
      <c r="D329" s="1425" t="s">
        <v>2064</v>
      </c>
      <c r="E329" s="1267" t="s">
        <v>814</v>
      </c>
      <c r="F329" s="1424" t="s">
        <v>1790</v>
      </c>
      <c r="G329" s="1424" t="s">
        <v>1790</v>
      </c>
      <c r="H329" s="1425" t="s">
        <v>84</v>
      </c>
      <c r="I329" s="1460" t="s">
        <v>1790</v>
      </c>
      <c r="J329" s="1461" t="s">
        <v>1790</v>
      </c>
      <c r="K329" s="1461" t="s">
        <v>1790</v>
      </c>
      <c r="L329" s="1461" t="s">
        <v>1790</v>
      </c>
      <c r="M329" s="1461" t="s">
        <v>1790</v>
      </c>
      <c r="N329" s="1489" t="s">
        <v>1790</v>
      </c>
      <c r="O329" s="1489">
        <v>4.3343434818890393E-2</v>
      </c>
      <c r="P329" s="1489">
        <v>4.1877714800860284E-2</v>
      </c>
      <c r="Q329" s="1489">
        <v>4.0461560194067908E-2</v>
      </c>
      <c r="R329" s="1489">
        <v>3.9093294873495568E-2</v>
      </c>
      <c r="S329" s="1489">
        <v>3.7771299394681712E-2</v>
      </c>
      <c r="T329" s="1489">
        <v>3.6494009076987161E-2</v>
      </c>
      <c r="U329" s="1489">
        <v>3.5259912151678424E-2</v>
      </c>
      <c r="V329" s="1489">
        <v>3.4067547972636163E-2</v>
      </c>
      <c r="W329" s="1489">
        <v>3.2915505287571173E-2</v>
      </c>
      <c r="X329" s="1489">
        <v>3.180242056770162E-2</v>
      </c>
      <c r="Y329" s="1489">
        <v>3.0726976393914609E-2</v>
      </c>
      <c r="Z329" s="1489">
        <v>2.9687899897502042E-2</v>
      </c>
      <c r="AA329" s="1489">
        <v>2.8683961253625163E-2</v>
      </c>
      <c r="AB329" s="1489">
        <v>2.7713972225724796E-2</v>
      </c>
      <c r="AC329" s="1489">
        <v>2.6776784759154394E-2</v>
      </c>
      <c r="AD329" s="1489">
        <v>2.58712896223714E-2</v>
      </c>
      <c r="AE329" s="1489">
        <v>2.4996415094078649E-2</v>
      </c>
      <c r="AF329" s="1489">
        <v>2.415112569476198E-2</v>
      </c>
      <c r="AG329" s="1489">
        <v>2.3334420961122686E-2</v>
      </c>
      <c r="AH329" s="1489">
        <v>2.2545334261954288E-2</v>
      </c>
      <c r="AI329" s="1489">
        <v>2.1782931654062115E-2</v>
      </c>
      <c r="AJ329" s="1489">
        <v>2.1046310776871611E-2</v>
      </c>
      <c r="AK329" s="1489">
        <v>2.0334599784417019E-2</v>
      </c>
      <c r="AL329" s="1489">
        <v>1.9646956313446397E-2</v>
      </c>
      <c r="AM329" s="1489">
        <v>1.8982566486421642E-2</v>
      </c>
      <c r="AN329" s="1489">
        <v>1.8340643948233471E-2</v>
      </c>
      <c r="AO329" s="1489">
        <v>1.7720428935491278E-2</v>
      </c>
      <c r="AP329" s="1489">
        <v>1.7121187377286261E-2</v>
      </c>
      <c r="AQ329" s="1489">
        <v>1.6542210026363538E-2</v>
      </c>
      <c r="AR329" s="1489">
        <v>1.5982811619674919E-2</v>
      </c>
      <c r="AS329" s="1489">
        <v>1.551729283463584E-2</v>
      </c>
      <c r="AT329" s="1489">
        <v>1.506533284916101E-2</v>
      </c>
      <c r="AU329" s="1489">
        <v>1.462653674675826E-2</v>
      </c>
      <c r="AV329" s="1489">
        <v>1.4200521113357538E-2</v>
      </c>
      <c r="AW329" s="1489">
        <v>1.3786913702288871E-2</v>
      </c>
      <c r="AX329" s="1489">
        <v>1.3385353109018321E-2</v>
      </c>
      <c r="AY329" s="1489">
        <v>1.2995488455357597E-2</v>
      </c>
      <c r="AZ329" s="1489">
        <v>1.2616979082871448E-2</v>
      </c>
      <c r="BA329" s="1489">
        <v>1.2249494255214998E-2</v>
      </c>
      <c r="BB329" s="1489">
        <v>1.1892712869140776E-2</v>
      </c>
      <c r="BC329" s="1489">
        <v>1.1546323173923083E-2</v>
      </c>
      <c r="BD329" s="1489">
        <v>1.1210022498954449E-2</v>
      </c>
      <c r="BE329" s="1489">
        <v>1.0883516989276167E-2</v>
      </c>
      <c r="BF329" s="1489">
        <v>1.0566521348811808E-2</v>
      </c>
      <c r="BG329" s="1489">
        <v>1.0258758591079428E-2</v>
      </c>
      <c r="BH329" s="1489">
        <v>9.9599597971644933E-3</v>
      </c>
      <c r="BI329" s="1489">
        <v>9.6698638807422282E-3</v>
      </c>
      <c r="BJ329" s="1489">
        <v>9.3882173599439123E-3</v>
      </c>
      <c r="BK329" s="1489">
        <v>9.1147741358678751E-3</v>
      </c>
      <c r="BL329" s="1489">
        <v>8.8492952775416252E-3</v>
      </c>
      <c r="BM329" s="1489" t="s">
        <v>1790</v>
      </c>
      <c r="BN329" s="1489" t="s">
        <v>1790</v>
      </c>
      <c r="BO329" s="1489" t="s">
        <v>1790</v>
      </c>
      <c r="BP329" s="1489" t="s">
        <v>1790</v>
      </c>
      <c r="BQ329" s="1489" t="s">
        <v>1790</v>
      </c>
      <c r="BR329" s="1489" t="s">
        <v>1790</v>
      </c>
      <c r="BS329" s="1489" t="s">
        <v>1790</v>
      </c>
      <c r="BT329" s="1489" t="s">
        <v>1790</v>
      </c>
      <c r="BU329" s="1489" t="s">
        <v>1790</v>
      </c>
      <c r="BV329" s="1489" t="s">
        <v>1790</v>
      </c>
      <c r="BW329" s="1489" t="s">
        <v>1790</v>
      </c>
      <c r="BX329" s="1489" t="s">
        <v>1790</v>
      </c>
      <c r="BY329" s="1489" t="s">
        <v>1790</v>
      </c>
      <c r="BZ329" s="1489" t="s">
        <v>1790</v>
      </c>
      <c r="CA329" s="1489" t="s">
        <v>1790</v>
      </c>
      <c r="CB329" s="1489" t="s">
        <v>1790</v>
      </c>
      <c r="CC329" s="1489" t="s">
        <v>1790</v>
      </c>
      <c r="CD329" s="1489" t="s">
        <v>1790</v>
      </c>
      <c r="CE329" s="1489" t="s">
        <v>1790</v>
      </c>
      <c r="CF329" s="1489" t="s">
        <v>1790</v>
      </c>
      <c r="CG329" s="1489" t="s">
        <v>1790</v>
      </c>
      <c r="CH329" s="1489" t="s">
        <v>1790</v>
      </c>
      <c r="CI329" s="1489" t="s">
        <v>1790</v>
      </c>
      <c r="CJ329" s="1489" t="s">
        <v>1790</v>
      </c>
      <c r="CK329" s="1489" t="s">
        <v>1790</v>
      </c>
      <c r="CL329" s="1489" t="s">
        <v>1790</v>
      </c>
      <c r="CM329" s="1489" t="s">
        <v>1790</v>
      </c>
      <c r="CN329" s="1489" t="s">
        <v>1790</v>
      </c>
      <c r="CO329" s="1489" t="s">
        <v>1790</v>
      </c>
      <c r="CP329" s="1490" t="s">
        <v>1790</v>
      </c>
      <c r="CQ329" s="1488" t="s">
        <v>1790</v>
      </c>
      <c r="CR329" s="1488" t="s">
        <v>1790</v>
      </c>
      <c r="CS329" s="1488" t="s">
        <v>1790</v>
      </c>
      <c r="CT329" s="1488" t="s">
        <v>1790</v>
      </c>
      <c r="CU329" s="1488" t="s">
        <v>1790</v>
      </c>
      <c r="CV329" s="1488" t="s">
        <v>1790</v>
      </c>
      <c r="CW329" s="1488" t="s">
        <v>1790</v>
      </c>
      <c r="CX329" s="1488" t="s">
        <v>1790</v>
      </c>
      <c r="CY329" s="1488" t="s">
        <v>1790</v>
      </c>
      <c r="CZ329" s="1488" t="s">
        <v>1790</v>
      </c>
      <c r="DA329" s="1488" t="s">
        <v>1790</v>
      </c>
      <c r="DB329" s="1488" t="s">
        <v>1790</v>
      </c>
      <c r="DC329" s="1488" t="s">
        <v>1790</v>
      </c>
      <c r="DD329" s="1488" t="s">
        <v>1790</v>
      </c>
      <c r="DE329" s="1488" t="s">
        <v>1790</v>
      </c>
      <c r="DF329" s="1488" t="s">
        <v>1790</v>
      </c>
      <c r="DG329" s="1488" t="s">
        <v>1790</v>
      </c>
      <c r="DH329" s="1488" t="s">
        <v>1790</v>
      </c>
      <c r="DI329" s="1488" t="s">
        <v>1790</v>
      </c>
      <c r="DJ329" s="1488" t="s">
        <v>1790</v>
      </c>
      <c r="DK329" s="1488" t="s">
        <v>1790</v>
      </c>
      <c r="DL329" s="1488" t="s">
        <v>1790</v>
      </c>
      <c r="DM329" s="1488" t="s">
        <v>1790</v>
      </c>
      <c r="DN329" s="1488" t="s">
        <v>1790</v>
      </c>
      <c r="DO329" s="1488" t="s">
        <v>1790</v>
      </c>
      <c r="DP329" s="1488" t="s">
        <v>1790</v>
      </c>
      <c r="DQ329" s="1488" t="s">
        <v>1790</v>
      </c>
      <c r="DR329" s="1488" t="s">
        <v>1790</v>
      </c>
      <c r="DS329" s="1488" t="s">
        <v>1790</v>
      </c>
      <c r="DT329" s="1233" t="s">
        <v>1790</v>
      </c>
      <c r="DU329" s="1233" t="s">
        <v>1790</v>
      </c>
      <c r="DV329" s="1233" t="s">
        <v>1790</v>
      </c>
      <c r="DW329" s="1233" t="s">
        <v>1790</v>
      </c>
      <c r="DX329" s="1233" t="s">
        <v>1790</v>
      </c>
      <c r="DY329" s="1233" t="s">
        <v>1790</v>
      </c>
    </row>
    <row r="330" spans="2:129" ht="14.4" thickBot="1" x14ac:dyDescent="0.3">
      <c r="B330" s="1740"/>
      <c r="C330" s="1485" t="s">
        <v>2063</v>
      </c>
      <c r="D330" s="1425" t="s">
        <v>2064</v>
      </c>
      <c r="E330" s="1267" t="s">
        <v>815</v>
      </c>
      <c r="F330" s="1424" t="s">
        <v>1790</v>
      </c>
      <c r="G330" s="1424" t="s">
        <v>1790</v>
      </c>
      <c r="H330" s="1425" t="s">
        <v>84</v>
      </c>
      <c r="I330" s="1724">
        <f>IF(SUM(I329:CU329)&lt;&gt;0,SUM(I329:CU329),"")</f>
        <v>1.0628594042961583</v>
      </c>
      <c r="J330" s="1725"/>
      <c r="K330" s="1725"/>
      <c r="L330" s="1725"/>
      <c r="M330" s="1726"/>
      <c r="N330" s="1489" t="s">
        <v>1790</v>
      </c>
      <c r="O330" s="1489" t="s">
        <v>1790</v>
      </c>
      <c r="P330" s="1489" t="s">
        <v>1790</v>
      </c>
      <c r="Q330" s="1489" t="s">
        <v>1790</v>
      </c>
      <c r="R330" s="1489" t="s">
        <v>1790</v>
      </c>
      <c r="S330" s="1489" t="s">
        <v>1790</v>
      </c>
      <c r="T330" s="1489" t="s">
        <v>1790</v>
      </c>
      <c r="U330" s="1489" t="s">
        <v>1790</v>
      </c>
      <c r="V330" s="1489" t="s">
        <v>1790</v>
      </c>
      <c r="W330" s="1489" t="s">
        <v>1790</v>
      </c>
      <c r="X330" s="1489" t="s">
        <v>1790</v>
      </c>
      <c r="Y330" s="1489" t="s">
        <v>1790</v>
      </c>
      <c r="Z330" s="1489" t="s">
        <v>1790</v>
      </c>
      <c r="AA330" s="1489" t="s">
        <v>1790</v>
      </c>
      <c r="AB330" s="1489" t="s">
        <v>1790</v>
      </c>
      <c r="AC330" s="1489" t="s">
        <v>1790</v>
      </c>
      <c r="AD330" s="1489" t="s">
        <v>1790</v>
      </c>
      <c r="AE330" s="1489" t="s">
        <v>1790</v>
      </c>
      <c r="AF330" s="1489" t="s">
        <v>1790</v>
      </c>
      <c r="AG330" s="1489" t="s">
        <v>1790</v>
      </c>
      <c r="AH330" s="1489" t="s">
        <v>1790</v>
      </c>
      <c r="AI330" s="1489" t="s">
        <v>1790</v>
      </c>
      <c r="AJ330" s="1489" t="s">
        <v>1790</v>
      </c>
      <c r="AK330" s="1489" t="s">
        <v>1790</v>
      </c>
      <c r="AL330" s="1489" t="s">
        <v>1790</v>
      </c>
      <c r="AM330" s="1489" t="s">
        <v>1790</v>
      </c>
      <c r="AN330" s="1489" t="s">
        <v>1790</v>
      </c>
      <c r="AO330" s="1489" t="s">
        <v>1790</v>
      </c>
      <c r="AP330" s="1489" t="s">
        <v>1790</v>
      </c>
      <c r="AQ330" s="1489" t="s">
        <v>1790</v>
      </c>
      <c r="AR330" s="1489" t="s">
        <v>1790</v>
      </c>
      <c r="AS330" s="1489" t="s">
        <v>1790</v>
      </c>
      <c r="AT330" s="1489" t="s">
        <v>1790</v>
      </c>
      <c r="AU330" s="1489" t="s">
        <v>1790</v>
      </c>
      <c r="AV330" s="1489" t="s">
        <v>1790</v>
      </c>
      <c r="AW330" s="1489" t="s">
        <v>1790</v>
      </c>
      <c r="AX330" s="1489" t="s">
        <v>1790</v>
      </c>
      <c r="AY330" s="1489" t="s">
        <v>1790</v>
      </c>
      <c r="AZ330" s="1489" t="s">
        <v>1790</v>
      </c>
      <c r="BA330" s="1489" t="s">
        <v>1790</v>
      </c>
      <c r="BB330" s="1489" t="s">
        <v>1790</v>
      </c>
      <c r="BC330" s="1489" t="s">
        <v>1790</v>
      </c>
      <c r="BD330" s="1489" t="s">
        <v>1790</v>
      </c>
      <c r="BE330" s="1489" t="s">
        <v>1790</v>
      </c>
      <c r="BF330" s="1489" t="s">
        <v>1790</v>
      </c>
      <c r="BG330" s="1489" t="s">
        <v>1790</v>
      </c>
      <c r="BH330" s="1489" t="s">
        <v>1790</v>
      </c>
      <c r="BI330" s="1489" t="s">
        <v>1790</v>
      </c>
      <c r="BJ330" s="1489" t="s">
        <v>1790</v>
      </c>
      <c r="BK330" s="1489" t="s">
        <v>1790</v>
      </c>
      <c r="BL330" s="1489" t="s">
        <v>1790</v>
      </c>
      <c r="BM330" s="1489" t="s">
        <v>1790</v>
      </c>
      <c r="BN330" s="1489" t="s">
        <v>1790</v>
      </c>
      <c r="BO330" s="1489" t="s">
        <v>1790</v>
      </c>
      <c r="BP330" s="1489" t="s">
        <v>1790</v>
      </c>
      <c r="BQ330" s="1489" t="s">
        <v>1790</v>
      </c>
      <c r="BR330" s="1489" t="s">
        <v>1790</v>
      </c>
      <c r="BS330" s="1489" t="s">
        <v>1790</v>
      </c>
      <c r="BT330" s="1489" t="s">
        <v>1790</v>
      </c>
      <c r="BU330" s="1489" t="s">
        <v>1790</v>
      </c>
      <c r="BV330" s="1489" t="s">
        <v>1790</v>
      </c>
      <c r="BW330" s="1489" t="s">
        <v>1790</v>
      </c>
      <c r="BX330" s="1489" t="s">
        <v>1790</v>
      </c>
      <c r="BY330" s="1489" t="s">
        <v>1790</v>
      </c>
      <c r="BZ330" s="1489" t="s">
        <v>1790</v>
      </c>
      <c r="CA330" s="1489" t="s">
        <v>1790</v>
      </c>
      <c r="CB330" s="1489" t="s">
        <v>1790</v>
      </c>
      <c r="CC330" s="1489" t="s">
        <v>1790</v>
      </c>
      <c r="CD330" s="1489" t="s">
        <v>1790</v>
      </c>
      <c r="CE330" s="1489" t="s">
        <v>1790</v>
      </c>
      <c r="CF330" s="1489" t="s">
        <v>1790</v>
      </c>
      <c r="CG330" s="1489" t="s">
        <v>1790</v>
      </c>
      <c r="CH330" s="1489" t="s">
        <v>1790</v>
      </c>
      <c r="CI330" s="1489" t="s">
        <v>1790</v>
      </c>
      <c r="CJ330" s="1489" t="s">
        <v>1790</v>
      </c>
      <c r="CK330" s="1489" t="s">
        <v>1790</v>
      </c>
      <c r="CL330" s="1489" t="s">
        <v>1790</v>
      </c>
      <c r="CM330" s="1489" t="s">
        <v>1790</v>
      </c>
      <c r="CN330" s="1489" t="s">
        <v>1790</v>
      </c>
      <c r="CO330" s="1489" t="s">
        <v>1790</v>
      </c>
      <c r="CP330" s="1490" t="s">
        <v>1790</v>
      </c>
      <c r="CQ330" s="1488" t="s">
        <v>1790</v>
      </c>
      <c r="CR330" s="1488" t="s">
        <v>1790</v>
      </c>
      <c r="CS330" s="1488" t="s">
        <v>1790</v>
      </c>
      <c r="CT330" s="1488" t="s">
        <v>1790</v>
      </c>
      <c r="CU330" s="1488" t="s">
        <v>1790</v>
      </c>
      <c r="CV330" s="1488" t="s">
        <v>1790</v>
      </c>
      <c r="CW330" s="1488" t="s">
        <v>1790</v>
      </c>
      <c r="CX330" s="1488" t="s">
        <v>1790</v>
      </c>
      <c r="CY330" s="1488" t="s">
        <v>1790</v>
      </c>
      <c r="CZ330" s="1488" t="s">
        <v>1790</v>
      </c>
      <c r="DA330" s="1488" t="s">
        <v>1790</v>
      </c>
      <c r="DB330" s="1488" t="s">
        <v>1790</v>
      </c>
      <c r="DC330" s="1488" t="s">
        <v>1790</v>
      </c>
      <c r="DD330" s="1488" t="s">
        <v>1790</v>
      </c>
      <c r="DE330" s="1488" t="s">
        <v>1790</v>
      </c>
      <c r="DF330" s="1488" t="s">
        <v>1790</v>
      </c>
      <c r="DG330" s="1488" t="s">
        <v>1790</v>
      </c>
      <c r="DH330" s="1488" t="s">
        <v>1790</v>
      </c>
      <c r="DI330" s="1488" t="s">
        <v>1790</v>
      </c>
      <c r="DJ330" s="1488" t="s">
        <v>1790</v>
      </c>
      <c r="DK330" s="1488" t="s">
        <v>1790</v>
      </c>
      <c r="DL330" s="1488" t="s">
        <v>1790</v>
      </c>
      <c r="DM330" s="1488" t="s">
        <v>1790</v>
      </c>
      <c r="DN330" s="1488" t="s">
        <v>1790</v>
      </c>
      <c r="DO330" s="1488" t="s">
        <v>1790</v>
      </c>
      <c r="DP330" s="1488" t="s">
        <v>1790</v>
      </c>
      <c r="DQ330" s="1488" t="s">
        <v>1790</v>
      </c>
      <c r="DR330" s="1488" t="s">
        <v>1790</v>
      </c>
      <c r="DS330" s="1488" t="s">
        <v>1790</v>
      </c>
      <c r="DT330" s="1233" t="s">
        <v>1790</v>
      </c>
      <c r="DU330" s="1233" t="s">
        <v>1790</v>
      </c>
      <c r="DV330" s="1233" t="s">
        <v>1790</v>
      </c>
      <c r="DW330" s="1233" t="s">
        <v>1790</v>
      </c>
      <c r="DX330" s="1233" t="s">
        <v>1790</v>
      </c>
      <c r="DY330" s="1233" t="s">
        <v>1790</v>
      </c>
    </row>
    <row r="331" spans="2:129" x14ac:dyDescent="0.25">
      <c r="B331" s="1740"/>
      <c r="C331" s="1485" t="s">
        <v>2061</v>
      </c>
      <c r="D331" s="1425" t="s">
        <v>2062</v>
      </c>
      <c r="E331" s="1267" t="s">
        <v>810</v>
      </c>
      <c r="F331" s="1424" t="s">
        <v>1790</v>
      </c>
      <c r="G331" s="1424" t="s">
        <v>1790</v>
      </c>
      <c r="H331" s="1425" t="s">
        <v>84</v>
      </c>
      <c r="I331" s="1460" t="s">
        <v>1790</v>
      </c>
      <c r="J331" s="1461" t="s">
        <v>1790</v>
      </c>
      <c r="K331" s="1461" t="s">
        <v>1790</v>
      </c>
      <c r="L331" s="1461" t="s">
        <v>1790</v>
      </c>
      <c r="M331" s="1461" t="s">
        <v>1790</v>
      </c>
      <c r="N331" s="1489" t="s">
        <v>1790</v>
      </c>
      <c r="O331" s="1489" t="s">
        <v>1790</v>
      </c>
      <c r="P331" s="1489" t="s">
        <v>1790</v>
      </c>
      <c r="Q331" s="1489" t="s">
        <v>1790</v>
      </c>
      <c r="R331" s="1489" t="s">
        <v>1790</v>
      </c>
      <c r="S331" s="1489" t="s">
        <v>1790</v>
      </c>
      <c r="T331" s="1489" t="s">
        <v>1790</v>
      </c>
      <c r="U331" s="1489" t="s">
        <v>1790</v>
      </c>
      <c r="V331" s="1489" t="s">
        <v>1790</v>
      </c>
      <c r="W331" s="1489" t="s">
        <v>1790</v>
      </c>
      <c r="X331" s="1489" t="s">
        <v>1790</v>
      </c>
      <c r="Y331" s="1489" t="s">
        <v>1790</v>
      </c>
      <c r="Z331" s="1489" t="s">
        <v>1790</v>
      </c>
      <c r="AA331" s="1489" t="s">
        <v>1790</v>
      </c>
      <c r="AB331" s="1489" t="s">
        <v>1790</v>
      </c>
      <c r="AC331" s="1489" t="s">
        <v>1790</v>
      </c>
      <c r="AD331" s="1489" t="s">
        <v>1790</v>
      </c>
      <c r="AE331" s="1489" t="s">
        <v>1790</v>
      </c>
      <c r="AF331" s="1489" t="s">
        <v>1790</v>
      </c>
      <c r="AG331" s="1489" t="s">
        <v>1790</v>
      </c>
      <c r="AH331" s="1489" t="s">
        <v>1790</v>
      </c>
      <c r="AI331" s="1489" t="s">
        <v>1790</v>
      </c>
      <c r="AJ331" s="1489" t="s">
        <v>1790</v>
      </c>
      <c r="AK331" s="1489" t="s">
        <v>1790</v>
      </c>
      <c r="AL331" s="1489" t="s">
        <v>1790</v>
      </c>
      <c r="AM331" s="1489" t="s">
        <v>1790</v>
      </c>
      <c r="AN331" s="1489" t="s">
        <v>1790</v>
      </c>
      <c r="AO331" s="1489" t="s">
        <v>1790</v>
      </c>
      <c r="AP331" s="1489" t="s">
        <v>1790</v>
      </c>
      <c r="AQ331" s="1489" t="s">
        <v>1790</v>
      </c>
      <c r="AR331" s="1489" t="s">
        <v>1790</v>
      </c>
      <c r="AS331" s="1489" t="s">
        <v>1790</v>
      </c>
      <c r="AT331" s="1489" t="s">
        <v>1790</v>
      </c>
      <c r="AU331" s="1489" t="s">
        <v>1790</v>
      </c>
      <c r="AV331" s="1489" t="s">
        <v>1790</v>
      </c>
      <c r="AW331" s="1489" t="s">
        <v>1790</v>
      </c>
      <c r="AX331" s="1489" t="s">
        <v>1790</v>
      </c>
      <c r="AY331" s="1489" t="s">
        <v>1790</v>
      </c>
      <c r="AZ331" s="1489" t="s">
        <v>1790</v>
      </c>
      <c r="BA331" s="1489" t="s">
        <v>1790</v>
      </c>
      <c r="BB331" s="1489" t="s">
        <v>1790</v>
      </c>
      <c r="BC331" s="1489" t="s">
        <v>1790</v>
      </c>
      <c r="BD331" s="1489" t="s">
        <v>1790</v>
      </c>
      <c r="BE331" s="1489" t="s">
        <v>1790</v>
      </c>
      <c r="BF331" s="1489" t="s">
        <v>1790</v>
      </c>
      <c r="BG331" s="1489" t="s">
        <v>1790</v>
      </c>
      <c r="BH331" s="1489" t="s">
        <v>1790</v>
      </c>
      <c r="BI331" s="1489" t="s">
        <v>1790</v>
      </c>
      <c r="BJ331" s="1489" t="s">
        <v>1790</v>
      </c>
      <c r="BK331" s="1489" t="s">
        <v>1790</v>
      </c>
      <c r="BL331" s="1489" t="s">
        <v>1790</v>
      </c>
      <c r="BM331" s="1489" t="s">
        <v>1790</v>
      </c>
      <c r="BN331" s="1489" t="s">
        <v>1790</v>
      </c>
      <c r="BO331" s="1489" t="s">
        <v>1790</v>
      </c>
      <c r="BP331" s="1489" t="s">
        <v>1790</v>
      </c>
      <c r="BQ331" s="1489" t="s">
        <v>1790</v>
      </c>
      <c r="BR331" s="1489" t="s">
        <v>1790</v>
      </c>
      <c r="BS331" s="1489" t="s">
        <v>1790</v>
      </c>
      <c r="BT331" s="1489" t="s">
        <v>1790</v>
      </c>
      <c r="BU331" s="1489" t="s">
        <v>1790</v>
      </c>
      <c r="BV331" s="1489" t="s">
        <v>1790</v>
      </c>
      <c r="BW331" s="1489" t="s">
        <v>1790</v>
      </c>
      <c r="BX331" s="1489" t="s">
        <v>1790</v>
      </c>
      <c r="BY331" s="1489" t="s">
        <v>1790</v>
      </c>
      <c r="BZ331" s="1489" t="s">
        <v>1790</v>
      </c>
      <c r="CA331" s="1489" t="s">
        <v>1790</v>
      </c>
      <c r="CB331" s="1489" t="s">
        <v>1790</v>
      </c>
      <c r="CC331" s="1489" t="s">
        <v>1790</v>
      </c>
      <c r="CD331" s="1489" t="s">
        <v>1790</v>
      </c>
      <c r="CE331" s="1489" t="s">
        <v>1790</v>
      </c>
      <c r="CF331" s="1489" t="s">
        <v>1790</v>
      </c>
      <c r="CG331" s="1489" t="s">
        <v>1790</v>
      </c>
      <c r="CH331" s="1489" t="s">
        <v>1790</v>
      </c>
      <c r="CI331" s="1489" t="s">
        <v>1790</v>
      </c>
      <c r="CJ331" s="1489" t="s">
        <v>1790</v>
      </c>
      <c r="CK331" s="1489" t="s">
        <v>1790</v>
      </c>
      <c r="CL331" s="1489" t="s">
        <v>1790</v>
      </c>
      <c r="CM331" s="1489" t="s">
        <v>1790</v>
      </c>
      <c r="CN331" s="1489" t="s">
        <v>1790</v>
      </c>
      <c r="CO331" s="1489" t="s">
        <v>1790</v>
      </c>
      <c r="CP331" s="1490" t="s">
        <v>1790</v>
      </c>
      <c r="CQ331" s="1488" t="s">
        <v>1790</v>
      </c>
      <c r="CR331" s="1488" t="s">
        <v>1790</v>
      </c>
      <c r="CS331" s="1488" t="s">
        <v>1790</v>
      </c>
      <c r="CT331" s="1488" t="s">
        <v>1790</v>
      </c>
      <c r="CU331" s="1488" t="s">
        <v>1790</v>
      </c>
      <c r="CV331" s="1488" t="s">
        <v>1790</v>
      </c>
      <c r="CW331" s="1488" t="s">
        <v>1790</v>
      </c>
      <c r="CX331" s="1488" t="s">
        <v>1790</v>
      </c>
      <c r="CY331" s="1488" t="s">
        <v>1790</v>
      </c>
      <c r="CZ331" s="1488" t="s">
        <v>1790</v>
      </c>
      <c r="DA331" s="1488" t="s">
        <v>1790</v>
      </c>
      <c r="DB331" s="1488" t="s">
        <v>1790</v>
      </c>
      <c r="DC331" s="1488" t="s">
        <v>1790</v>
      </c>
      <c r="DD331" s="1488" t="s">
        <v>1790</v>
      </c>
      <c r="DE331" s="1488" t="s">
        <v>1790</v>
      </c>
      <c r="DF331" s="1488" t="s">
        <v>1790</v>
      </c>
      <c r="DG331" s="1488" t="s">
        <v>1790</v>
      </c>
      <c r="DH331" s="1488" t="s">
        <v>1790</v>
      </c>
      <c r="DI331" s="1488" t="s">
        <v>1790</v>
      </c>
      <c r="DJ331" s="1488" t="s">
        <v>1790</v>
      </c>
      <c r="DK331" s="1488" t="s">
        <v>1790</v>
      </c>
      <c r="DL331" s="1488" t="s">
        <v>1790</v>
      </c>
      <c r="DM331" s="1488" t="s">
        <v>1790</v>
      </c>
      <c r="DN331" s="1488" t="s">
        <v>1790</v>
      </c>
      <c r="DO331" s="1488" t="s">
        <v>1790</v>
      </c>
      <c r="DP331" s="1488" t="s">
        <v>1790</v>
      </c>
      <c r="DQ331" s="1488" t="s">
        <v>1790</v>
      </c>
      <c r="DR331" s="1488" t="s">
        <v>1790</v>
      </c>
      <c r="DS331" s="1488" t="s">
        <v>1790</v>
      </c>
      <c r="DT331" s="1233" t="s">
        <v>1790</v>
      </c>
      <c r="DU331" s="1233" t="s">
        <v>1790</v>
      </c>
      <c r="DV331" s="1233" t="s">
        <v>1790</v>
      </c>
      <c r="DW331" s="1233" t="s">
        <v>1790</v>
      </c>
      <c r="DX331" s="1233" t="s">
        <v>1790</v>
      </c>
      <c r="DY331" s="1233" t="s">
        <v>1790</v>
      </c>
    </row>
    <row r="332" spans="2:129" x14ac:dyDescent="0.25">
      <c r="B332" s="1740"/>
      <c r="C332" s="1485" t="s">
        <v>2061</v>
      </c>
      <c r="D332" s="1425" t="s">
        <v>2062</v>
      </c>
      <c r="E332" s="1267" t="s">
        <v>807</v>
      </c>
      <c r="F332" s="1424" t="s">
        <v>1790</v>
      </c>
      <c r="G332" s="1424" t="s">
        <v>1790</v>
      </c>
      <c r="H332" s="1425" t="s">
        <v>84</v>
      </c>
      <c r="I332" s="1460" t="s">
        <v>1790</v>
      </c>
      <c r="J332" s="1461" t="s">
        <v>1790</v>
      </c>
      <c r="K332" s="1461" t="s">
        <v>1790</v>
      </c>
      <c r="L332" s="1461" t="s">
        <v>1790</v>
      </c>
      <c r="M332" s="1461" t="s">
        <v>1790</v>
      </c>
      <c r="N332" s="1489" t="s">
        <v>1790</v>
      </c>
      <c r="O332" s="1489">
        <v>4.4504419680110666E-3</v>
      </c>
      <c r="P332" s="1489">
        <v>4.4504419680110666E-3</v>
      </c>
      <c r="Q332" s="1489">
        <v>4.4504419680110666E-3</v>
      </c>
      <c r="R332" s="1489">
        <v>4.4504419680110666E-3</v>
      </c>
      <c r="S332" s="1489">
        <v>4.4504419680110666E-3</v>
      </c>
      <c r="T332" s="1489">
        <v>4.4504419680110666E-3</v>
      </c>
      <c r="U332" s="1489">
        <v>4.4504419680110666E-3</v>
      </c>
      <c r="V332" s="1489">
        <v>4.4504419680110666E-3</v>
      </c>
      <c r="W332" s="1489">
        <v>4.4504419680110666E-3</v>
      </c>
      <c r="X332" s="1489">
        <v>4.4504419680110666E-3</v>
      </c>
      <c r="Y332" s="1489">
        <v>4.4504419680110666E-3</v>
      </c>
      <c r="Z332" s="1489">
        <v>4.4504419680110666E-3</v>
      </c>
      <c r="AA332" s="1489">
        <v>4.4504419680110666E-3</v>
      </c>
      <c r="AB332" s="1489">
        <v>4.4504419680110666E-3</v>
      </c>
      <c r="AC332" s="1489">
        <v>4.4504419680110666E-3</v>
      </c>
      <c r="AD332" s="1489">
        <v>4.4504419680110666E-3</v>
      </c>
      <c r="AE332" s="1489">
        <v>4.4504419680110666E-3</v>
      </c>
      <c r="AF332" s="1489">
        <v>4.4504419680110666E-3</v>
      </c>
      <c r="AG332" s="1489">
        <v>4.4504419680110666E-3</v>
      </c>
      <c r="AH332" s="1489">
        <v>4.4504419680110666E-3</v>
      </c>
      <c r="AI332" s="1489">
        <v>4.4504419680110666E-3</v>
      </c>
      <c r="AJ332" s="1489">
        <v>4.4504419680110666E-3</v>
      </c>
      <c r="AK332" s="1489">
        <v>4.4504419680110666E-3</v>
      </c>
      <c r="AL332" s="1489">
        <v>4.4504419680110666E-3</v>
      </c>
      <c r="AM332" s="1489">
        <v>4.4504419680110666E-3</v>
      </c>
      <c r="AN332" s="1489">
        <v>4.4504419680110666E-3</v>
      </c>
      <c r="AO332" s="1489">
        <v>4.4504419680110666E-3</v>
      </c>
      <c r="AP332" s="1489">
        <v>4.4504419680110666E-3</v>
      </c>
      <c r="AQ332" s="1489">
        <v>4.4504419680110666E-3</v>
      </c>
      <c r="AR332" s="1489">
        <v>4.4504419680110666E-3</v>
      </c>
      <c r="AS332" s="1489">
        <v>4.4504419680110666E-3</v>
      </c>
      <c r="AT332" s="1489">
        <v>4.4504419680110666E-3</v>
      </c>
      <c r="AU332" s="1489">
        <v>4.4504419680110666E-3</v>
      </c>
      <c r="AV332" s="1489">
        <v>4.4504419680110666E-3</v>
      </c>
      <c r="AW332" s="1489">
        <v>4.4504419680110666E-3</v>
      </c>
      <c r="AX332" s="1489">
        <v>4.4504419680110666E-3</v>
      </c>
      <c r="AY332" s="1489">
        <v>4.4504419680110666E-3</v>
      </c>
      <c r="AZ332" s="1489">
        <v>4.4504419680110666E-3</v>
      </c>
      <c r="BA332" s="1489">
        <v>4.4504419680110666E-3</v>
      </c>
      <c r="BB332" s="1489">
        <v>4.4504419680110666E-3</v>
      </c>
      <c r="BC332" s="1489">
        <v>4.4504419680110666E-3</v>
      </c>
      <c r="BD332" s="1489">
        <v>4.4504419680110666E-3</v>
      </c>
      <c r="BE332" s="1489">
        <v>4.4504419680110666E-3</v>
      </c>
      <c r="BF332" s="1489">
        <v>4.4504419680110666E-3</v>
      </c>
      <c r="BG332" s="1489">
        <v>4.4504419680110666E-3</v>
      </c>
      <c r="BH332" s="1489">
        <v>4.4504419680110666E-3</v>
      </c>
      <c r="BI332" s="1489">
        <v>4.4504419680110666E-3</v>
      </c>
      <c r="BJ332" s="1489">
        <v>4.4504419680110666E-3</v>
      </c>
      <c r="BK332" s="1489">
        <v>4.4504419680110666E-3</v>
      </c>
      <c r="BL332" s="1489">
        <v>4.4504419680110666E-3</v>
      </c>
      <c r="BM332" s="1489" t="s">
        <v>1790</v>
      </c>
      <c r="BN332" s="1489" t="s">
        <v>1790</v>
      </c>
      <c r="BO332" s="1489" t="s">
        <v>1790</v>
      </c>
      <c r="BP332" s="1489" t="s">
        <v>1790</v>
      </c>
      <c r="BQ332" s="1489" t="s">
        <v>1790</v>
      </c>
      <c r="BR332" s="1489" t="s">
        <v>1790</v>
      </c>
      <c r="BS332" s="1489" t="s">
        <v>1790</v>
      </c>
      <c r="BT332" s="1489" t="s">
        <v>1790</v>
      </c>
      <c r="BU332" s="1489" t="s">
        <v>1790</v>
      </c>
      <c r="BV332" s="1489" t="s">
        <v>1790</v>
      </c>
      <c r="BW332" s="1489" t="s">
        <v>1790</v>
      </c>
      <c r="BX332" s="1489" t="s">
        <v>1790</v>
      </c>
      <c r="BY332" s="1489" t="s">
        <v>1790</v>
      </c>
      <c r="BZ332" s="1489" t="s">
        <v>1790</v>
      </c>
      <c r="CA332" s="1489" t="s">
        <v>1790</v>
      </c>
      <c r="CB332" s="1489" t="s">
        <v>1790</v>
      </c>
      <c r="CC332" s="1489" t="s">
        <v>1790</v>
      </c>
      <c r="CD332" s="1489" t="s">
        <v>1790</v>
      </c>
      <c r="CE332" s="1489" t="s">
        <v>1790</v>
      </c>
      <c r="CF332" s="1489" t="s">
        <v>1790</v>
      </c>
      <c r="CG332" s="1489" t="s">
        <v>1790</v>
      </c>
      <c r="CH332" s="1489" t="s">
        <v>1790</v>
      </c>
      <c r="CI332" s="1489" t="s">
        <v>1790</v>
      </c>
      <c r="CJ332" s="1489" t="s">
        <v>1790</v>
      </c>
      <c r="CK332" s="1489" t="s">
        <v>1790</v>
      </c>
      <c r="CL332" s="1489" t="s">
        <v>1790</v>
      </c>
      <c r="CM332" s="1489" t="s">
        <v>1790</v>
      </c>
      <c r="CN332" s="1489" t="s">
        <v>1790</v>
      </c>
      <c r="CO332" s="1489" t="s">
        <v>1790</v>
      </c>
      <c r="CP332" s="1490" t="s">
        <v>1790</v>
      </c>
      <c r="CQ332" s="1488" t="s">
        <v>1790</v>
      </c>
      <c r="CR332" s="1488" t="s">
        <v>1790</v>
      </c>
      <c r="CS332" s="1488" t="s">
        <v>1790</v>
      </c>
      <c r="CT332" s="1488" t="s">
        <v>1790</v>
      </c>
      <c r="CU332" s="1488" t="s">
        <v>1790</v>
      </c>
      <c r="CV332" s="1488" t="s">
        <v>1790</v>
      </c>
      <c r="CW332" s="1488" t="s">
        <v>1790</v>
      </c>
      <c r="CX332" s="1488" t="s">
        <v>1790</v>
      </c>
      <c r="CY332" s="1488" t="s">
        <v>1790</v>
      </c>
      <c r="CZ332" s="1488" t="s">
        <v>1790</v>
      </c>
      <c r="DA332" s="1488" t="s">
        <v>1790</v>
      </c>
      <c r="DB332" s="1488" t="s">
        <v>1790</v>
      </c>
      <c r="DC332" s="1488" t="s">
        <v>1790</v>
      </c>
      <c r="DD332" s="1488" t="s">
        <v>1790</v>
      </c>
      <c r="DE332" s="1488" t="s">
        <v>1790</v>
      </c>
      <c r="DF332" s="1488" t="s">
        <v>1790</v>
      </c>
      <c r="DG332" s="1488" t="s">
        <v>1790</v>
      </c>
      <c r="DH332" s="1488" t="s">
        <v>1790</v>
      </c>
      <c r="DI332" s="1488" t="s">
        <v>1790</v>
      </c>
      <c r="DJ332" s="1488" t="s">
        <v>1790</v>
      </c>
      <c r="DK332" s="1488" t="s">
        <v>1790</v>
      </c>
      <c r="DL332" s="1488" t="s">
        <v>1790</v>
      </c>
      <c r="DM332" s="1488" t="s">
        <v>1790</v>
      </c>
      <c r="DN332" s="1488" t="s">
        <v>1790</v>
      </c>
      <c r="DO332" s="1488" t="s">
        <v>1790</v>
      </c>
      <c r="DP332" s="1488" t="s">
        <v>1790</v>
      </c>
      <c r="DQ332" s="1488" t="s">
        <v>1790</v>
      </c>
      <c r="DR332" s="1488" t="s">
        <v>1790</v>
      </c>
      <c r="DS332" s="1488" t="s">
        <v>1790</v>
      </c>
      <c r="DT332" s="1233" t="s">
        <v>1790</v>
      </c>
      <c r="DU332" s="1233" t="s">
        <v>1790</v>
      </c>
      <c r="DV332" s="1233" t="s">
        <v>1790</v>
      </c>
      <c r="DW332" s="1233" t="s">
        <v>1790</v>
      </c>
      <c r="DX332" s="1233" t="s">
        <v>1790</v>
      </c>
      <c r="DY332" s="1233" t="s">
        <v>1790</v>
      </c>
    </row>
    <row r="333" spans="2:129" x14ac:dyDescent="0.25">
      <c r="B333" s="1740"/>
      <c r="C333" s="1485" t="s">
        <v>2061</v>
      </c>
      <c r="D333" s="1425" t="s">
        <v>2062</v>
      </c>
      <c r="E333" s="1267" t="s">
        <v>808</v>
      </c>
      <c r="F333" s="1424" t="s">
        <v>1790</v>
      </c>
      <c r="G333" s="1424" t="s">
        <v>1790</v>
      </c>
      <c r="H333" s="1425" t="s">
        <v>84</v>
      </c>
      <c r="I333" s="1460" t="s">
        <v>1790</v>
      </c>
      <c r="J333" s="1461" t="s">
        <v>1790</v>
      </c>
      <c r="K333" s="1461" t="s">
        <v>1790</v>
      </c>
      <c r="L333" s="1461" t="s">
        <v>1790</v>
      </c>
      <c r="M333" s="1461" t="s">
        <v>1790</v>
      </c>
      <c r="N333" s="1489" t="s">
        <v>1790</v>
      </c>
      <c r="O333" s="1489" t="s">
        <v>1790</v>
      </c>
      <c r="P333" s="1489" t="s">
        <v>1790</v>
      </c>
      <c r="Q333" s="1489" t="s">
        <v>1790</v>
      </c>
      <c r="R333" s="1489" t="s">
        <v>1790</v>
      </c>
      <c r="S333" s="1489" t="s">
        <v>1790</v>
      </c>
      <c r="T333" s="1489" t="s">
        <v>1790</v>
      </c>
      <c r="U333" s="1489" t="s">
        <v>1790</v>
      </c>
      <c r="V333" s="1489" t="s">
        <v>1790</v>
      </c>
      <c r="W333" s="1489" t="s">
        <v>1790</v>
      </c>
      <c r="X333" s="1489" t="s">
        <v>1790</v>
      </c>
      <c r="Y333" s="1489" t="s">
        <v>1790</v>
      </c>
      <c r="Z333" s="1489" t="s">
        <v>1790</v>
      </c>
      <c r="AA333" s="1489" t="s">
        <v>1790</v>
      </c>
      <c r="AB333" s="1489" t="s">
        <v>1790</v>
      </c>
      <c r="AC333" s="1489" t="s">
        <v>1790</v>
      </c>
      <c r="AD333" s="1489" t="s">
        <v>1790</v>
      </c>
      <c r="AE333" s="1489" t="s">
        <v>1790</v>
      </c>
      <c r="AF333" s="1489" t="s">
        <v>1790</v>
      </c>
      <c r="AG333" s="1489" t="s">
        <v>1790</v>
      </c>
      <c r="AH333" s="1489" t="s">
        <v>1790</v>
      </c>
      <c r="AI333" s="1489" t="s">
        <v>1790</v>
      </c>
      <c r="AJ333" s="1489" t="s">
        <v>1790</v>
      </c>
      <c r="AK333" s="1489" t="s">
        <v>1790</v>
      </c>
      <c r="AL333" s="1489" t="s">
        <v>1790</v>
      </c>
      <c r="AM333" s="1489" t="s">
        <v>1790</v>
      </c>
      <c r="AN333" s="1489" t="s">
        <v>1790</v>
      </c>
      <c r="AO333" s="1489" t="s">
        <v>1790</v>
      </c>
      <c r="AP333" s="1489" t="s">
        <v>1790</v>
      </c>
      <c r="AQ333" s="1489" t="s">
        <v>1790</v>
      </c>
      <c r="AR333" s="1489" t="s">
        <v>1790</v>
      </c>
      <c r="AS333" s="1489" t="s">
        <v>1790</v>
      </c>
      <c r="AT333" s="1489" t="s">
        <v>1790</v>
      </c>
      <c r="AU333" s="1489" t="s">
        <v>1790</v>
      </c>
      <c r="AV333" s="1489" t="s">
        <v>1790</v>
      </c>
      <c r="AW333" s="1489" t="s">
        <v>1790</v>
      </c>
      <c r="AX333" s="1489" t="s">
        <v>1790</v>
      </c>
      <c r="AY333" s="1489" t="s">
        <v>1790</v>
      </c>
      <c r="AZ333" s="1489" t="s">
        <v>1790</v>
      </c>
      <c r="BA333" s="1489" t="s">
        <v>1790</v>
      </c>
      <c r="BB333" s="1489" t="s">
        <v>1790</v>
      </c>
      <c r="BC333" s="1489" t="s">
        <v>1790</v>
      </c>
      <c r="BD333" s="1489" t="s">
        <v>1790</v>
      </c>
      <c r="BE333" s="1489" t="s">
        <v>1790</v>
      </c>
      <c r="BF333" s="1489" t="s">
        <v>1790</v>
      </c>
      <c r="BG333" s="1489" t="s">
        <v>1790</v>
      </c>
      <c r="BH333" s="1489" t="s">
        <v>1790</v>
      </c>
      <c r="BI333" s="1489" t="s">
        <v>1790</v>
      </c>
      <c r="BJ333" s="1489" t="s">
        <v>1790</v>
      </c>
      <c r="BK333" s="1489" t="s">
        <v>1790</v>
      </c>
      <c r="BL333" s="1489" t="s">
        <v>1790</v>
      </c>
      <c r="BM333" s="1489" t="s">
        <v>1790</v>
      </c>
      <c r="BN333" s="1489" t="s">
        <v>1790</v>
      </c>
      <c r="BO333" s="1489" t="s">
        <v>1790</v>
      </c>
      <c r="BP333" s="1489" t="s">
        <v>1790</v>
      </c>
      <c r="BQ333" s="1489" t="s">
        <v>1790</v>
      </c>
      <c r="BR333" s="1489" t="s">
        <v>1790</v>
      </c>
      <c r="BS333" s="1489" t="s">
        <v>1790</v>
      </c>
      <c r="BT333" s="1489" t="s">
        <v>1790</v>
      </c>
      <c r="BU333" s="1489" t="s">
        <v>1790</v>
      </c>
      <c r="BV333" s="1489" t="s">
        <v>1790</v>
      </c>
      <c r="BW333" s="1489" t="s">
        <v>1790</v>
      </c>
      <c r="BX333" s="1489" t="s">
        <v>1790</v>
      </c>
      <c r="BY333" s="1489" t="s">
        <v>1790</v>
      </c>
      <c r="BZ333" s="1489" t="s">
        <v>1790</v>
      </c>
      <c r="CA333" s="1489" t="s">
        <v>1790</v>
      </c>
      <c r="CB333" s="1489" t="s">
        <v>1790</v>
      </c>
      <c r="CC333" s="1489" t="s">
        <v>1790</v>
      </c>
      <c r="CD333" s="1489" t="s">
        <v>1790</v>
      </c>
      <c r="CE333" s="1489" t="s">
        <v>1790</v>
      </c>
      <c r="CF333" s="1489" t="s">
        <v>1790</v>
      </c>
      <c r="CG333" s="1489" t="s">
        <v>1790</v>
      </c>
      <c r="CH333" s="1489" t="s">
        <v>1790</v>
      </c>
      <c r="CI333" s="1489" t="s">
        <v>1790</v>
      </c>
      <c r="CJ333" s="1489" t="s">
        <v>1790</v>
      </c>
      <c r="CK333" s="1489" t="s">
        <v>1790</v>
      </c>
      <c r="CL333" s="1489" t="s">
        <v>1790</v>
      </c>
      <c r="CM333" s="1489" t="s">
        <v>1790</v>
      </c>
      <c r="CN333" s="1489" t="s">
        <v>1790</v>
      </c>
      <c r="CO333" s="1489" t="s">
        <v>1790</v>
      </c>
      <c r="CP333" s="1490" t="s">
        <v>1790</v>
      </c>
      <c r="CQ333" s="1488" t="s">
        <v>1790</v>
      </c>
      <c r="CR333" s="1488" t="s">
        <v>1790</v>
      </c>
      <c r="CS333" s="1488" t="s">
        <v>1790</v>
      </c>
      <c r="CT333" s="1488" t="s">
        <v>1790</v>
      </c>
      <c r="CU333" s="1488" t="s">
        <v>1790</v>
      </c>
      <c r="CV333" s="1488" t="s">
        <v>1790</v>
      </c>
      <c r="CW333" s="1488" t="s">
        <v>1790</v>
      </c>
      <c r="CX333" s="1488" t="s">
        <v>1790</v>
      </c>
      <c r="CY333" s="1488" t="s">
        <v>1790</v>
      </c>
      <c r="CZ333" s="1488" t="s">
        <v>1790</v>
      </c>
      <c r="DA333" s="1488" t="s">
        <v>1790</v>
      </c>
      <c r="DB333" s="1488" t="s">
        <v>1790</v>
      </c>
      <c r="DC333" s="1488" t="s">
        <v>1790</v>
      </c>
      <c r="DD333" s="1488" t="s">
        <v>1790</v>
      </c>
      <c r="DE333" s="1488" t="s">
        <v>1790</v>
      </c>
      <c r="DF333" s="1488" t="s">
        <v>1790</v>
      </c>
      <c r="DG333" s="1488" t="s">
        <v>1790</v>
      </c>
      <c r="DH333" s="1488" t="s">
        <v>1790</v>
      </c>
      <c r="DI333" s="1488" t="s">
        <v>1790</v>
      </c>
      <c r="DJ333" s="1488" t="s">
        <v>1790</v>
      </c>
      <c r="DK333" s="1488" t="s">
        <v>1790</v>
      </c>
      <c r="DL333" s="1488" t="s">
        <v>1790</v>
      </c>
      <c r="DM333" s="1488" t="s">
        <v>1790</v>
      </c>
      <c r="DN333" s="1488" t="s">
        <v>1790</v>
      </c>
      <c r="DO333" s="1488" t="s">
        <v>1790</v>
      </c>
      <c r="DP333" s="1488" t="s">
        <v>1790</v>
      </c>
      <c r="DQ333" s="1488" t="s">
        <v>1790</v>
      </c>
      <c r="DR333" s="1488" t="s">
        <v>1790</v>
      </c>
      <c r="DS333" s="1488" t="s">
        <v>1790</v>
      </c>
      <c r="DT333" s="1233" t="s">
        <v>1790</v>
      </c>
      <c r="DU333" s="1233" t="s">
        <v>1790</v>
      </c>
      <c r="DV333" s="1233" t="s">
        <v>1790</v>
      </c>
      <c r="DW333" s="1233" t="s">
        <v>1790</v>
      </c>
      <c r="DX333" s="1233" t="s">
        <v>1790</v>
      </c>
      <c r="DY333" s="1233" t="s">
        <v>1790</v>
      </c>
    </row>
    <row r="334" spans="2:129" x14ac:dyDescent="0.25">
      <c r="B334" s="1740"/>
      <c r="C334" s="1485" t="s">
        <v>2061</v>
      </c>
      <c r="D334" s="1425" t="s">
        <v>2062</v>
      </c>
      <c r="E334" s="1267" t="s">
        <v>826</v>
      </c>
      <c r="F334" s="1424" t="s">
        <v>1790</v>
      </c>
      <c r="G334" s="1424" t="s">
        <v>1790</v>
      </c>
      <c r="H334" s="1425" t="s">
        <v>84</v>
      </c>
      <c r="I334" s="1460" t="s">
        <v>1790</v>
      </c>
      <c r="J334" s="1461" t="s">
        <v>1790</v>
      </c>
      <c r="K334" s="1461" t="s">
        <v>1790</v>
      </c>
      <c r="L334" s="1461" t="s">
        <v>1790</v>
      </c>
      <c r="M334" s="1461" t="s">
        <v>1790</v>
      </c>
      <c r="N334" s="1489" t="s">
        <v>1790</v>
      </c>
      <c r="O334" s="1489">
        <v>3.5000000000000003E-2</v>
      </c>
      <c r="P334" s="1489">
        <v>3.5000000000000003E-2</v>
      </c>
      <c r="Q334" s="1489">
        <v>3.5000000000000003E-2</v>
      </c>
      <c r="R334" s="1489">
        <v>3.5000000000000003E-2</v>
      </c>
      <c r="S334" s="1489">
        <v>3.5000000000000003E-2</v>
      </c>
      <c r="T334" s="1489">
        <v>3.5000000000000003E-2</v>
      </c>
      <c r="U334" s="1489">
        <v>3.5000000000000003E-2</v>
      </c>
      <c r="V334" s="1489">
        <v>3.5000000000000003E-2</v>
      </c>
      <c r="W334" s="1489">
        <v>3.5000000000000003E-2</v>
      </c>
      <c r="X334" s="1489">
        <v>3.5000000000000003E-2</v>
      </c>
      <c r="Y334" s="1489">
        <v>3.5000000000000003E-2</v>
      </c>
      <c r="Z334" s="1489">
        <v>3.5000000000000003E-2</v>
      </c>
      <c r="AA334" s="1489">
        <v>3.5000000000000003E-2</v>
      </c>
      <c r="AB334" s="1489">
        <v>3.5000000000000003E-2</v>
      </c>
      <c r="AC334" s="1489">
        <v>3.5000000000000003E-2</v>
      </c>
      <c r="AD334" s="1489">
        <v>3.5000000000000003E-2</v>
      </c>
      <c r="AE334" s="1489">
        <v>3.5000000000000003E-2</v>
      </c>
      <c r="AF334" s="1489">
        <v>3.5000000000000003E-2</v>
      </c>
      <c r="AG334" s="1489">
        <v>3.5000000000000003E-2</v>
      </c>
      <c r="AH334" s="1489">
        <v>3.5000000000000003E-2</v>
      </c>
      <c r="AI334" s="1489">
        <v>3.5000000000000003E-2</v>
      </c>
      <c r="AJ334" s="1489">
        <v>3.5000000000000003E-2</v>
      </c>
      <c r="AK334" s="1489">
        <v>3.5000000000000003E-2</v>
      </c>
      <c r="AL334" s="1489">
        <v>3.5000000000000003E-2</v>
      </c>
      <c r="AM334" s="1489">
        <v>3.5000000000000003E-2</v>
      </c>
      <c r="AN334" s="1489">
        <v>3.5000000000000003E-2</v>
      </c>
      <c r="AO334" s="1489">
        <v>3.5000000000000003E-2</v>
      </c>
      <c r="AP334" s="1489">
        <v>3.5000000000000003E-2</v>
      </c>
      <c r="AQ334" s="1489">
        <v>3.5000000000000003E-2</v>
      </c>
      <c r="AR334" s="1489">
        <v>3.5000000000000003E-2</v>
      </c>
      <c r="AS334" s="1489">
        <v>0.03</v>
      </c>
      <c r="AT334" s="1489">
        <v>0.03</v>
      </c>
      <c r="AU334" s="1489">
        <v>0.03</v>
      </c>
      <c r="AV334" s="1489">
        <v>0.03</v>
      </c>
      <c r="AW334" s="1489">
        <v>0.03</v>
      </c>
      <c r="AX334" s="1489">
        <v>0.03</v>
      </c>
      <c r="AY334" s="1489">
        <v>0.03</v>
      </c>
      <c r="AZ334" s="1489">
        <v>0.03</v>
      </c>
      <c r="BA334" s="1489">
        <v>0.03</v>
      </c>
      <c r="BB334" s="1489">
        <v>0.03</v>
      </c>
      <c r="BC334" s="1489">
        <v>0.03</v>
      </c>
      <c r="BD334" s="1489">
        <v>0.03</v>
      </c>
      <c r="BE334" s="1489">
        <v>0.03</v>
      </c>
      <c r="BF334" s="1489">
        <v>0.03</v>
      </c>
      <c r="BG334" s="1489">
        <v>0.03</v>
      </c>
      <c r="BH334" s="1489">
        <v>0.03</v>
      </c>
      <c r="BI334" s="1489">
        <v>0.03</v>
      </c>
      <c r="BJ334" s="1489">
        <v>0.03</v>
      </c>
      <c r="BK334" s="1489">
        <v>0.03</v>
      </c>
      <c r="BL334" s="1489">
        <v>0.03</v>
      </c>
      <c r="BM334" s="1489">
        <v>0.03</v>
      </c>
      <c r="BN334" s="1489">
        <v>0.03</v>
      </c>
      <c r="BO334" s="1489">
        <v>0.03</v>
      </c>
      <c r="BP334" s="1489">
        <v>0.03</v>
      </c>
      <c r="BQ334" s="1489">
        <v>0.03</v>
      </c>
      <c r="BR334" s="1489">
        <v>0.03</v>
      </c>
      <c r="BS334" s="1489">
        <v>0.03</v>
      </c>
      <c r="BT334" s="1489">
        <v>0.03</v>
      </c>
      <c r="BU334" s="1489">
        <v>0.03</v>
      </c>
      <c r="BV334" s="1489">
        <v>0.03</v>
      </c>
      <c r="BW334" s="1489">
        <v>0.03</v>
      </c>
      <c r="BX334" s="1489">
        <v>0.03</v>
      </c>
      <c r="BY334" s="1489">
        <v>0.03</v>
      </c>
      <c r="BZ334" s="1489">
        <v>0.03</v>
      </c>
      <c r="CA334" s="1489">
        <v>0.03</v>
      </c>
      <c r="CB334" s="1489">
        <v>0.03</v>
      </c>
      <c r="CC334" s="1489">
        <v>0.03</v>
      </c>
      <c r="CD334" s="1489">
        <v>0.03</v>
      </c>
      <c r="CE334" s="1489">
        <v>0.03</v>
      </c>
      <c r="CF334" s="1489">
        <v>0.03</v>
      </c>
      <c r="CG334" s="1489">
        <v>0.03</v>
      </c>
      <c r="CH334" s="1489">
        <v>0.03</v>
      </c>
      <c r="CI334" s="1489">
        <v>0.03</v>
      </c>
      <c r="CJ334" s="1489">
        <v>0.03</v>
      </c>
      <c r="CK334" s="1489">
        <v>0.03</v>
      </c>
      <c r="CL334" s="1489">
        <v>2.5000000000000001E-2</v>
      </c>
      <c r="CM334" s="1489">
        <v>2.5000000000000001E-2</v>
      </c>
      <c r="CN334" s="1489">
        <v>2.5000000000000001E-2</v>
      </c>
      <c r="CO334" s="1489">
        <v>2.5000000000000001E-2</v>
      </c>
      <c r="CP334" s="1490">
        <v>2.5000000000000001E-2</v>
      </c>
      <c r="CQ334" s="1488" t="s">
        <v>1790</v>
      </c>
      <c r="CR334" s="1488" t="s">
        <v>1790</v>
      </c>
      <c r="CS334" s="1488" t="s">
        <v>1790</v>
      </c>
      <c r="CT334" s="1488" t="s">
        <v>1790</v>
      </c>
      <c r="CU334" s="1488" t="s">
        <v>1790</v>
      </c>
      <c r="CV334" s="1488" t="s">
        <v>1790</v>
      </c>
      <c r="CW334" s="1488" t="s">
        <v>1790</v>
      </c>
      <c r="CX334" s="1488" t="s">
        <v>1790</v>
      </c>
      <c r="CY334" s="1488" t="s">
        <v>1790</v>
      </c>
      <c r="CZ334" s="1488" t="s">
        <v>1790</v>
      </c>
      <c r="DA334" s="1488" t="s">
        <v>1790</v>
      </c>
      <c r="DB334" s="1488" t="s">
        <v>1790</v>
      </c>
      <c r="DC334" s="1488" t="s">
        <v>1790</v>
      </c>
      <c r="DD334" s="1488" t="s">
        <v>1790</v>
      </c>
      <c r="DE334" s="1488" t="s">
        <v>1790</v>
      </c>
      <c r="DF334" s="1488" t="s">
        <v>1790</v>
      </c>
      <c r="DG334" s="1488" t="s">
        <v>1790</v>
      </c>
      <c r="DH334" s="1488" t="s">
        <v>1790</v>
      </c>
      <c r="DI334" s="1488" t="s">
        <v>1790</v>
      </c>
      <c r="DJ334" s="1488" t="s">
        <v>1790</v>
      </c>
      <c r="DK334" s="1488" t="s">
        <v>1790</v>
      </c>
      <c r="DL334" s="1488" t="s">
        <v>1790</v>
      </c>
      <c r="DM334" s="1488" t="s">
        <v>1790</v>
      </c>
      <c r="DN334" s="1488" t="s">
        <v>1790</v>
      </c>
      <c r="DO334" s="1488" t="s">
        <v>1790</v>
      </c>
      <c r="DP334" s="1488" t="s">
        <v>1790</v>
      </c>
      <c r="DQ334" s="1488" t="s">
        <v>1790</v>
      </c>
      <c r="DR334" s="1488" t="s">
        <v>1790</v>
      </c>
      <c r="DS334" s="1488" t="s">
        <v>1790</v>
      </c>
      <c r="DT334" s="1233" t="s">
        <v>1790</v>
      </c>
      <c r="DU334" s="1233" t="s">
        <v>1790</v>
      </c>
      <c r="DV334" s="1233" t="s">
        <v>1790</v>
      </c>
      <c r="DW334" s="1233" t="s">
        <v>1790</v>
      </c>
      <c r="DX334" s="1233" t="s">
        <v>1790</v>
      </c>
      <c r="DY334" s="1233" t="s">
        <v>1790</v>
      </c>
    </row>
    <row r="335" spans="2:129" x14ac:dyDescent="0.25">
      <c r="B335" s="1740"/>
      <c r="C335" s="1485" t="s">
        <v>2061</v>
      </c>
      <c r="D335" s="1425" t="s">
        <v>2062</v>
      </c>
      <c r="E335" s="1267" t="s">
        <v>809</v>
      </c>
      <c r="F335" s="1424" t="s">
        <v>1790</v>
      </c>
      <c r="G335" s="1424" t="s">
        <v>1790</v>
      </c>
      <c r="H335" s="1425" t="s">
        <v>84</v>
      </c>
      <c r="I335" s="1460" t="s">
        <v>1790</v>
      </c>
      <c r="J335" s="1461" t="s">
        <v>1790</v>
      </c>
      <c r="K335" s="1461" t="s">
        <v>1790</v>
      </c>
      <c r="L335" s="1461" t="s">
        <v>1790</v>
      </c>
      <c r="M335" s="1461" t="s">
        <v>1790</v>
      </c>
      <c r="N335" s="1489" t="s">
        <v>1790</v>
      </c>
      <c r="O335" s="1489">
        <v>0.96618357487922713</v>
      </c>
      <c r="P335" s="1489">
        <v>0.93351070036640305</v>
      </c>
      <c r="Q335" s="1489">
        <v>0.90194270566802237</v>
      </c>
      <c r="R335" s="1489">
        <v>0.87144222769857238</v>
      </c>
      <c r="S335" s="1489">
        <v>0.84197316685852408</v>
      </c>
      <c r="T335" s="1489">
        <v>0.81350064430775282</v>
      </c>
      <c r="U335" s="1489">
        <v>0.78599096068381924</v>
      </c>
      <c r="V335" s="1489">
        <v>0.75941155621625056</v>
      </c>
      <c r="W335" s="1489">
        <v>0.73373097218961414</v>
      </c>
      <c r="X335" s="1489">
        <v>0.70891881370977217</v>
      </c>
      <c r="Y335" s="1489">
        <v>0.68494571372924851</v>
      </c>
      <c r="Z335" s="1489">
        <v>0.66178329828912907</v>
      </c>
      <c r="AA335" s="1489">
        <v>0.63940415293635666</v>
      </c>
      <c r="AB335" s="1489">
        <v>0.61778179027667313</v>
      </c>
      <c r="AC335" s="1489">
        <v>0.59689061862480497</v>
      </c>
      <c r="AD335" s="1489">
        <v>0.57670591171478747</v>
      </c>
      <c r="AE335" s="1489">
        <v>0.55720377943457733</v>
      </c>
      <c r="AF335" s="1489">
        <v>0.53836113955031628</v>
      </c>
      <c r="AG335" s="1489">
        <v>0.520155690386779</v>
      </c>
      <c r="AH335" s="1489">
        <v>0.50256588443167061</v>
      </c>
      <c r="AI335" s="1489">
        <v>0.48557090283253201</v>
      </c>
      <c r="AJ335" s="1489">
        <v>0.46915063075606961</v>
      </c>
      <c r="AK335" s="1489">
        <v>0.45328563358074364</v>
      </c>
      <c r="AL335" s="1489">
        <v>0.43795713389443836</v>
      </c>
      <c r="AM335" s="1489">
        <v>0.42314698926998878</v>
      </c>
      <c r="AN335" s="1489">
        <v>0.40883767079225974</v>
      </c>
      <c r="AO335" s="1489">
        <v>0.39501224231136212</v>
      </c>
      <c r="AP335" s="1489">
        <v>0.38165434039745133</v>
      </c>
      <c r="AQ335" s="1489">
        <v>0.36874815497338298</v>
      </c>
      <c r="AR335" s="1489">
        <v>0.35627841060230242</v>
      </c>
      <c r="AS335" s="1489">
        <v>0.3459013695167984</v>
      </c>
      <c r="AT335" s="1489">
        <v>0.33582657234640623</v>
      </c>
      <c r="AU335" s="1489">
        <v>0.32604521587029728</v>
      </c>
      <c r="AV335" s="1489">
        <v>0.31654875327213333</v>
      </c>
      <c r="AW335" s="1489">
        <v>0.30732888667197411</v>
      </c>
      <c r="AX335" s="1489">
        <v>0.29837755987570302</v>
      </c>
      <c r="AY335" s="1489">
        <v>0.28968695133563405</v>
      </c>
      <c r="AZ335" s="1489">
        <v>0.28124946731614947</v>
      </c>
      <c r="BA335" s="1489">
        <v>0.27305773525839755</v>
      </c>
      <c r="BB335" s="1489">
        <v>0.26510459733825009</v>
      </c>
      <c r="BC335" s="1489">
        <v>0.25738310421189325</v>
      </c>
      <c r="BD335" s="1489">
        <v>0.24988650894358566</v>
      </c>
      <c r="BE335" s="1489">
        <v>0.24260826111027742</v>
      </c>
      <c r="BF335" s="1489">
        <v>0.23554200107793916</v>
      </c>
      <c r="BG335" s="1489">
        <v>0.22868155444460117</v>
      </c>
      <c r="BH335" s="1489">
        <v>0.22202092664524387</v>
      </c>
      <c r="BI335" s="1489">
        <v>0.215554297713829</v>
      </c>
      <c r="BJ335" s="1489">
        <v>0.20927601719789227</v>
      </c>
      <c r="BK335" s="1489">
        <v>0.20318059922125464</v>
      </c>
      <c r="BL335" s="1489">
        <v>0.19726271769053846</v>
      </c>
      <c r="BM335" s="1489">
        <v>0.19151720164129948</v>
      </c>
      <c r="BN335" s="1489">
        <v>0.18593903071970824</v>
      </c>
      <c r="BO335" s="1489">
        <v>0.18052333079583327</v>
      </c>
      <c r="BP335" s="1489">
        <v>0.17526536970469248</v>
      </c>
      <c r="BQ335" s="1489">
        <v>0.17016055311135189</v>
      </c>
      <c r="BR335" s="1489">
        <v>0.16520442049645817</v>
      </c>
      <c r="BS335" s="1489">
        <v>0.16039264125869726</v>
      </c>
      <c r="BT335" s="1489">
        <v>0.15572101093077401</v>
      </c>
      <c r="BU335" s="1489">
        <v>0.15118544750560586</v>
      </c>
      <c r="BV335" s="1489">
        <v>0.14678198786952024</v>
      </c>
      <c r="BW335" s="1489">
        <v>0.14250678433934003</v>
      </c>
      <c r="BX335" s="1489">
        <v>0.13835610130033013</v>
      </c>
      <c r="BY335" s="1489">
        <v>0.13432631194206807</v>
      </c>
      <c r="BZ335" s="1489">
        <v>0.13041389508938647</v>
      </c>
      <c r="CA335" s="1489">
        <v>0.12661543212561796</v>
      </c>
      <c r="CB335" s="1489">
        <v>0.12292760400545433</v>
      </c>
      <c r="CC335" s="1489">
        <v>0.11934718835481004</v>
      </c>
      <c r="CD335" s="1489">
        <v>0.11587105665515537</v>
      </c>
      <c r="CE335" s="1489">
        <v>0.11249617150985959</v>
      </c>
      <c r="CF335" s="1489">
        <v>0.10921958399015494</v>
      </c>
      <c r="CG335" s="1489">
        <v>0.10603843105840287</v>
      </c>
      <c r="CH335" s="1489">
        <v>0.10294993306641054</v>
      </c>
      <c r="CI335" s="1489">
        <v>9.9951391326612168E-2</v>
      </c>
      <c r="CJ335" s="1489">
        <v>9.7040185753992411E-2</v>
      </c>
      <c r="CK335" s="1489">
        <v>9.4213772576691654E-2</v>
      </c>
      <c r="CL335" s="1489">
        <v>9.1915875684577236E-2</v>
      </c>
      <c r="CM335" s="1489">
        <v>8.9674025058124135E-2</v>
      </c>
      <c r="CN335" s="1489">
        <v>8.7486853715243049E-2</v>
      </c>
      <c r="CO335" s="1489">
        <v>8.5353028014871282E-2</v>
      </c>
      <c r="CP335" s="1490">
        <v>8.3271246843776875E-2</v>
      </c>
      <c r="CQ335" s="1488" t="s">
        <v>1790</v>
      </c>
      <c r="CR335" s="1488" t="s">
        <v>1790</v>
      </c>
      <c r="CS335" s="1488" t="s">
        <v>1790</v>
      </c>
      <c r="CT335" s="1488" t="s">
        <v>1790</v>
      </c>
      <c r="CU335" s="1488" t="s">
        <v>1790</v>
      </c>
      <c r="CV335" s="1488" t="s">
        <v>1790</v>
      </c>
      <c r="CW335" s="1488" t="s">
        <v>1790</v>
      </c>
      <c r="CX335" s="1488" t="s">
        <v>1790</v>
      </c>
      <c r="CY335" s="1488" t="s">
        <v>1790</v>
      </c>
      <c r="CZ335" s="1488" t="s">
        <v>1790</v>
      </c>
      <c r="DA335" s="1488" t="s">
        <v>1790</v>
      </c>
      <c r="DB335" s="1488" t="s">
        <v>1790</v>
      </c>
      <c r="DC335" s="1488" t="s">
        <v>1790</v>
      </c>
      <c r="DD335" s="1488" t="s">
        <v>1790</v>
      </c>
      <c r="DE335" s="1488" t="s">
        <v>1790</v>
      </c>
      <c r="DF335" s="1488" t="s">
        <v>1790</v>
      </c>
      <c r="DG335" s="1488" t="s">
        <v>1790</v>
      </c>
      <c r="DH335" s="1488" t="s">
        <v>1790</v>
      </c>
      <c r="DI335" s="1488" t="s">
        <v>1790</v>
      </c>
      <c r="DJ335" s="1488" t="s">
        <v>1790</v>
      </c>
      <c r="DK335" s="1488" t="s">
        <v>1790</v>
      </c>
      <c r="DL335" s="1488" t="s">
        <v>1790</v>
      </c>
      <c r="DM335" s="1488" t="s">
        <v>1790</v>
      </c>
      <c r="DN335" s="1488" t="s">
        <v>1790</v>
      </c>
      <c r="DO335" s="1488" t="s">
        <v>1790</v>
      </c>
      <c r="DP335" s="1488" t="s">
        <v>1790</v>
      </c>
      <c r="DQ335" s="1488" t="s">
        <v>1790</v>
      </c>
      <c r="DR335" s="1488" t="s">
        <v>1790</v>
      </c>
      <c r="DS335" s="1488" t="s">
        <v>1790</v>
      </c>
      <c r="DT335" s="1233" t="s">
        <v>1790</v>
      </c>
      <c r="DU335" s="1233" t="s">
        <v>1790</v>
      </c>
      <c r="DV335" s="1233" t="s">
        <v>1790</v>
      </c>
      <c r="DW335" s="1233" t="s">
        <v>1790</v>
      </c>
      <c r="DX335" s="1233" t="s">
        <v>1790</v>
      </c>
      <c r="DY335" s="1233" t="s">
        <v>1790</v>
      </c>
    </row>
    <row r="336" spans="2:129" x14ac:dyDescent="0.25">
      <c r="B336" s="1740"/>
      <c r="C336" s="1485" t="s">
        <v>2061</v>
      </c>
      <c r="D336" s="1425" t="s">
        <v>2062</v>
      </c>
      <c r="E336" s="1267" t="s">
        <v>810</v>
      </c>
      <c r="F336" s="1424" t="s">
        <v>811</v>
      </c>
      <c r="G336" s="1424" t="s">
        <v>1790</v>
      </c>
      <c r="H336" s="1425" t="s">
        <v>812</v>
      </c>
      <c r="I336" s="1460" t="s">
        <v>1790</v>
      </c>
      <c r="J336" s="1461" t="s">
        <v>1790</v>
      </c>
      <c r="K336" s="1461" t="s">
        <v>1790</v>
      </c>
      <c r="L336" s="1461" t="s">
        <v>1790</v>
      </c>
      <c r="M336" s="1461" t="s">
        <v>1790</v>
      </c>
      <c r="N336" s="1489" t="s">
        <v>1790</v>
      </c>
      <c r="O336" s="1489" t="s">
        <v>1790</v>
      </c>
      <c r="P336" s="1489" t="s">
        <v>1790</v>
      </c>
      <c r="Q336" s="1489" t="s">
        <v>1790</v>
      </c>
      <c r="R336" s="1489" t="s">
        <v>1790</v>
      </c>
      <c r="S336" s="1489" t="s">
        <v>1790</v>
      </c>
      <c r="T336" s="1489" t="s">
        <v>1790</v>
      </c>
      <c r="U336" s="1489" t="s">
        <v>1790</v>
      </c>
      <c r="V336" s="1489" t="s">
        <v>1790</v>
      </c>
      <c r="W336" s="1489" t="s">
        <v>1790</v>
      </c>
      <c r="X336" s="1489" t="s">
        <v>1790</v>
      </c>
      <c r="Y336" s="1489" t="s">
        <v>1790</v>
      </c>
      <c r="Z336" s="1489" t="s">
        <v>1790</v>
      </c>
      <c r="AA336" s="1489" t="s">
        <v>1790</v>
      </c>
      <c r="AB336" s="1489" t="s">
        <v>1790</v>
      </c>
      <c r="AC336" s="1489" t="s">
        <v>1790</v>
      </c>
      <c r="AD336" s="1489" t="s">
        <v>1790</v>
      </c>
      <c r="AE336" s="1489" t="s">
        <v>1790</v>
      </c>
      <c r="AF336" s="1489" t="s">
        <v>1790</v>
      </c>
      <c r="AG336" s="1489" t="s">
        <v>1790</v>
      </c>
      <c r="AH336" s="1489" t="s">
        <v>1790</v>
      </c>
      <c r="AI336" s="1489" t="s">
        <v>1790</v>
      </c>
      <c r="AJ336" s="1489" t="s">
        <v>1790</v>
      </c>
      <c r="AK336" s="1489" t="s">
        <v>1790</v>
      </c>
      <c r="AL336" s="1489" t="s">
        <v>1790</v>
      </c>
      <c r="AM336" s="1489" t="s">
        <v>1790</v>
      </c>
      <c r="AN336" s="1489" t="s">
        <v>1790</v>
      </c>
      <c r="AO336" s="1489" t="s">
        <v>1790</v>
      </c>
      <c r="AP336" s="1489" t="s">
        <v>1790</v>
      </c>
      <c r="AQ336" s="1489" t="s">
        <v>1790</v>
      </c>
      <c r="AR336" s="1489" t="s">
        <v>1790</v>
      </c>
      <c r="AS336" s="1489" t="s">
        <v>1790</v>
      </c>
      <c r="AT336" s="1489" t="s">
        <v>1790</v>
      </c>
      <c r="AU336" s="1489" t="s">
        <v>1790</v>
      </c>
      <c r="AV336" s="1489" t="s">
        <v>1790</v>
      </c>
      <c r="AW336" s="1489" t="s">
        <v>1790</v>
      </c>
      <c r="AX336" s="1489" t="s">
        <v>1790</v>
      </c>
      <c r="AY336" s="1489" t="s">
        <v>1790</v>
      </c>
      <c r="AZ336" s="1489" t="s">
        <v>1790</v>
      </c>
      <c r="BA336" s="1489" t="s">
        <v>1790</v>
      </c>
      <c r="BB336" s="1489" t="s">
        <v>1790</v>
      </c>
      <c r="BC336" s="1489" t="s">
        <v>1790</v>
      </c>
      <c r="BD336" s="1489" t="s">
        <v>1790</v>
      </c>
      <c r="BE336" s="1489" t="s">
        <v>1790</v>
      </c>
      <c r="BF336" s="1489" t="s">
        <v>1790</v>
      </c>
      <c r="BG336" s="1489" t="s">
        <v>1790</v>
      </c>
      <c r="BH336" s="1489" t="s">
        <v>1790</v>
      </c>
      <c r="BI336" s="1489" t="s">
        <v>1790</v>
      </c>
      <c r="BJ336" s="1489" t="s">
        <v>1790</v>
      </c>
      <c r="BK336" s="1489" t="s">
        <v>1790</v>
      </c>
      <c r="BL336" s="1489" t="s">
        <v>1790</v>
      </c>
      <c r="BM336" s="1489" t="s">
        <v>1790</v>
      </c>
      <c r="BN336" s="1489" t="s">
        <v>1790</v>
      </c>
      <c r="BO336" s="1489" t="s">
        <v>1790</v>
      </c>
      <c r="BP336" s="1489" t="s">
        <v>1790</v>
      </c>
      <c r="BQ336" s="1489" t="s">
        <v>1790</v>
      </c>
      <c r="BR336" s="1489" t="s">
        <v>1790</v>
      </c>
      <c r="BS336" s="1489" t="s">
        <v>1790</v>
      </c>
      <c r="BT336" s="1489" t="s">
        <v>1790</v>
      </c>
      <c r="BU336" s="1489" t="s">
        <v>1790</v>
      </c>
      <c r="BV336" s="1489" t="s">
        <v>1790</v>
      </c>
      <c r="BW336" s="1489" t="s">
        <v>1790</v>
      </c>
      <c r="BX336" s="1489" t="s">
        <v>1790</v>
      </c>
      <c r="BY336" s="1489" t="s">
        <v>1790</v>
      </c>
      <c r="BZ336" s="1489" t="s">
        <v>1790</v>
      </c>
      <c r="CA336" s="1489" t="s">
        <v>1790</v>
      </c>
      <c r="CB336" s="1489" t="s">
        <v>1790</v>
      </c>
      <c r="CC336" s="1489" t="s">
        <v>1790</v>
      </c>
      <c r="CD336" s="1489" t="s">
        <v>1790</v>
      </c>
      <c r="CE336" s="1489" t="s">
        <v>1790</v>
      </c>
      <c r="CF336" s="1489" t="s">
        <v>1790</v>
      </c>
      <c r="CG336" s="1489" t="s">
        <v>1790</v>
      </c>
      <c r="CH336" s="1489" t="s">
        <v>1790</v>
      </c>
      <c r="CI336" s="1489" t="s">
        <v>1790</v>
      </c>
      <c r="CJ336" s="1489" t="s">
        <v>1790</v>
      </c>
      <c r="CK336" s="1489" t="s">
        <v>1790</v>
      </c>
      <c r="CL336" s="1489" t="s">
        <v>1790</v>
      </c>
      <c r="CM336" s="1489" t="s">
        <v>1790</v>
      </c>
      <c r="CN336" s="1489" t="s">
        <v>1790</v>
      </c>
      <c r="CO336" s="1489" t="s">
        <v>1790</v>
      </c>
      <c r="CP336" s="1490" t="s">
        <v>1790</v>
      </c>
      <c r="CQ336" s="1488" t="s">
        <v>1790</v>
      </c>
      <c r="CR336" s="1488" t="s">
        <v>1790</v>
      </c>
      <c r="CS336" s="1488" t="s">
        <v>1790</v>
      </c>
      <c r="CT336" s="1488" t="s">
        <v>1790</v>
      </c>
      <c r="CU336" s="1488" t="s">
        <v>1790</v>
      </c>
      <c r="CV336" s="1488" t="s">
        <v>1790</v>
      </c>
      <c r="CW336" s="1488" t="s">
        <v>1790</v>
      </c>
      <c r="CX336" s="1488" t="s">
        <v>1790</v>
      </c>
      <c r="CY336" s="1488" t="s">
        <v>1790</v>
      </c>
      <c r="CZ336" s="1488" t="s">
        <v>1790</v>
      </c>
      <c r="DA336" s="1488" t="s">
        <v>1790</v>
      </c>
      <c r="DB336" s="1488" t="s">
        <v>1790</v>
      </c>
      <c r="DC336" s="1488" t="s">
        <v>1790</v>
      </c>
      <c r="DD336" s="1488" t="s">
        <v>1790</v>
      </c>
      <c r="DE336" s="1488" t="s">
        <v>1790</v>
      </c>
      <c r="DF336" s="1488" t="s">
        <v>1790</v>
      </c>
      <c r="DG336" s="1488" t="s">
        <v>1790</v>
      </c>
      <c r="DH336" s="1488" t="s">
        <v>1790</v>
      </c>
      <c r="DI336" s="1488" t="s">
        <v>1790</v>
      </c>
      <c r="DJ336" s="1488" t="s">
        <v>1790</v>
      </c>
      <c r="DK336" s="1488" t="s">
        <v>1790</v>
      </c>
      <c r="DL336" s="1488" t="s">
        <v>1790</v>
      </c>
      <c r="DM336" s="1488" t="s">
        <v>1790</v>
      </c>
      <c r="DN336" s="1488" t="s">
        <v>1790</v>
      </c>
      <c r="DO336" s="1488" t="s">
        <v>1790</v>
      </c>
      <c r="DP336" s="1488" t="s">
        <v>1790</v>
      </c>
      <c r="DQ336" s="1488" t="s">
        <v>1790</v>
      </c>
      <c r="DR336" s="1488" t="s">
        <v>1790</v>
      </c>
      <c r="DS336" s="1488" t="s">
        <v>1790</v>
      </c>
      <c r="DT336" s="1233" t="s">
        <v>1790</v>
      </c>
      <c r="DU336" s="1233" t="s">
        <v>1790</v>
      </c>
      <c r="DV336" s="1233" t="s">
        <v>1790</v>
      </c>
      <c r="DW336" s="1233" t="s">
        <v>1790</v>
      </c>
      <c r="DX336" s="1233" t="s">
        <v>1790</v>
      </c>
      <c r="DY336" s="1233" t="s">
        <v>1790</v>
      </c>
    </row>
    <row r="337" spans="2:129" x14ac:dyDescent="0.25">
      <c r="B337" s="1740"/>
      <c r="C337" s="1485" t="s">
        <v>2061</v>
      </c>
      <c r="D337" s="1425" t="s">
        <v>2062</v>
      </c>
      <c r="E337" s="1267" t="s">
        <v>810</v>
      </c>
      <c r="F337" s="1424" t="s">
        <v>813</v>
      </c>
      <c r="G337" s="1424" t="s">
        <v>1790</v>
      </c>
      <c r="H337" s="1425" t="s">
        <v>812</v>
      </c>
      <c r="I337" s="1460" t="s">
        <v>1790</v>
      </c>
      <c r="J337" s="1461" t="s">
        <v>1790</v>
      </c>
      <c r="K337" s="1461" t="s">
        <v>1790</v>
      </c>
      <c r="L337" s="1461" t="s">
        <v>1790</v>
      </c>
      <c r="M337" s="1461" t="s">
        <v>1790</v>
      </c>
      <c r="N337" s="1489" t="s">
        <v>1790</v>
      </c>
      <c r="O337" s="1489" t="s">
        <v>1790</v>
      </c>
      <c r="P337" s="1489" t="s">
        <v>1790</v>
      </c>
      <c r="Q337" s="1489" t="s">
        <v>1790</v>
      </c>
      <c r="R337" s="1489" t="s">
        <v>1790</v>
      </c>
      <c r="S337" s="1489" t="s">
        <v>1790</v>
      </c>
      <c r="T337" s="1489" t="s">
        <v>1790</v>
      </c>
      <c r="U337" s="1489" t="s">
        <v>1790</v>
      </c>
      <c r="V337" s="1489" t="s">
        <v>1790</v>
      </c>
      <c r="W337" s="1489" t="s">
        <v>1790</v>
      </c>
      <c r="X337" s="1489" t="s">
        <v>1790</v>
      </c>
      <c r="Y337" s="1489" t="s">
        <v>1790</v>
      </c>
      <c r="Z337" s="1489" t="s">
        <v>1790</v>
      </c>
      <c r="AA337" s="1489" t="s">
        <v>1790</v>
      </c>
      <c r="AB337" s="1489" t="s">
        <v>1790</v>
      </c>
      <c r="AC337" s="1489" t="s">
        <v>1790</v>
      </c>
      <c r="AD337" s="1489" t="s">
        <v>1790</v>
      </c>
      <c r="AE337" s="1489" t="s">
        <v>1790</v>
      </c>
      <c r="AF337" s="1489" t="s">
        <v>1790</v>
      </c>
      <c r="AG337" s="1489" t="s">
        <v>1790</v>
      </c>
      <c r="AH337" s="1489" t="s">
        <v>1790</v>
      </c>
      <c r="AI337" s="1489" t="s">
        <v>1790</v>
      </c>
      <c r="AJ337" s="1489" t="s">
        <v>1790</v>
      </c>
      <c r="AK337" s="1489" t="s">
        <v>1790</v>
      </c>
      <c r="AL337" s="1489" t="s">
        <v>1790</v>
      </c>
      <c r="AM337" s="1489" t="s">
        <v>1790</v>
      </c>
      <c r="AN337" s="1489" t="s">
        <v>1790</v>
      </c>
      <c r="AO337" s="1489" t="s">
        <v>1790</v>
      </c>
      <c r="AP337" s="1489" t="s">
        <v>1790</v>
      </c>
      <c r="AQ337" s="1489" t="s">
        <v>1790</v>
      </c>
      <c r="AR337" s="1489" t="s">
        <v>1790</v>
      </c>
      <c r="AS337" s="1489" t="s">
        <v>1790</v>
      </c>
      <c r="AT337" s="1489" t="s">
        <v>1790</v>
      </c>
      <c r="AU337" s="1489" t="s">
        <v>1790</v>
      </c>
      <c r="AV337" s="1489" t="s">
        <v>1790</v>
      </c>
      <c r="AW337" s="1489" t="s">
        <v>1790</v>
      </c>
      <c r="AX337" s="1489" t="s">
        <v>1790</v>
      </c>
      <c r="AY337" s="1489" t="s">
        <v>1790</v>
      </c>
      <c r="AZ337" s="1489" t="s">
        <v>1790</v>
      </c>
      <c r="BA337" s="1489" t="s">
        <v>1790</v>
      </c>
      <c r="BB337" s="1489" t="s">
        <v>1790</v>
      </c>
      <c r="BC337" s="1489" t="s">
        <v>1790</v>
      </c>
      <c r="BD337" s="1489" t="s">
        <v>1790</v>
      </c>
      <c r="BE337" s="1489" t="s">
        <v>1790</v>
      </c>
      <c r="BF337" s="1489" t="s">
        <v>1790</v>
      </c>
      <c r="BG337" s="1489" t="s">
        <v>1790</v>
      </c>
      <c r="BH337" s="1489" t="s">
        <v>1790</v>
      </c>
      <c r="BI337" s="1489" t="s">
        <v>1790</v>
      </c>
      <c r="BJ337" s="1489" t="s">
        <v>1790</v>
      </c>
      <c r="BK337" s="1489" t="s">
        <v>1790</v>
      </c>
      <c r="BL337" s="1489" t="s">
        <v>1790</v>
      </c>
      <c r="BM337" s="1489" t="s">
        <v>1790</v>
      </c>
      <c r="BN337" s="1489" t="s">
        <v>1790</v>
      </c>
      <c r="BO337" s="1489" t="s">
        <v>1790</v>
      </c>
      <c r="BP337" s="1489" t="s">
        <v>1790</v>
      </c>
      <c r="BQ337" s="1489" t="s">
        <v>1790</v>
      </c>
      <c r="BR337" s="1489" t="s">
        <v>1790</v>
      </c>
      <c r="BS337" s="1489" t="s">
        <v>1790</v>
      </c>
      <c r="BT337" s="1489" t="s">
        <v>1790</v>
      </c>
      <c r="BU337" s="1489" t="s">
        <v>1790</v>
      </c>
      <c r="BV337" s="1489" t="s">
        <v>1790</v>
      </c>
      <c r="BW337" s="1489" t="s">
        <v>1790</v>
      </c>
      <c r="BX337" s="1489" t="s">
        <v>1790</v>
      </c>
      <c r="BY337" s="1489" t="s">
        <v>1790</v>
      </c>
      <c r="BZ337" s="1489" t="s">
        <v>1790</v>
      </c>
      <c r="CA337" s="1489" t="s">
        <v>1790</v>
      </c>
      <c r="CB337" s="1489" t="s">
        <v>1790</v>
      </c>
      <c r="CC337" s="1489" t="s">
        <v>1790</v>
      </c>
      <c r="CD337" s="1489" t="s">
        <v>1790</v>
      </c>
      <c r="CE337" s="1489" t="s">
        <v>1790</v>
      </c>
      <c r="CF337" s="1489" t="s">
        <v>1790</v>
      </c>
      <c r="CG337" s="1489" t="s">
        <v>1790</v>
      </c>
      <c r="CH337" s="1489" t="s">
        <v>1790</v>
      </c>
      <c r="CI337" s="1489" t="s">
        <v>1790</v>
      </c>
      <c r="CJ337" s="1489" t="s">
        <v>1790</v>
      </c>
      <c r="CK337" s="1489" t="s">
        <v>1790</v>
      </c>
      <c r="CL337" s="1489" t="s">
        <v>1790</v>
      </c>
      <c r="CM337" s="1489" t="s">
        <v>1790</v>
      </c>
      <c r="CN337" s="1489" t="s">
        <v>1790</v>
      </c>
      <c r="CO337" s="1489" t="s">
        <v>1790</v>
      </c>
      <c r="CP337" s="1490" t="s">
        <v>1790</v>
      </c>
      <c r="CQ337" s="1488" t="s">
        <v>1790</v>
      </c>
      <c r="CR337" s="1488" t="s">
        <v>1790</v>
      </c>
      <c r="CS337" s="1488" t="s">
        <v>1790</v>
      </c>
      <c r="CT337" s="1488" t="s">
        <v>1790</v>
      </c>
      <c r="CU337" s="1488" t="s">
        <v>1790</v>
      </c>
      <c r="CV337" s="1488" t="s">
        <v>1790</v>
      </c>
      <c r="CW337" s="1488" t="s">
        <v>1790</v>
      </c>
      <c r="CX337" s="1488" t="s">
        <v>1790</v>
      </c>
      <c r="CY337" s="1488" t="s">
        <v>1790</v>
      </c>
      <c r="CZ337" s="1488" t="s">
        <v>1790</v>
      </c>
      <c r="DA337" s="1488" t="s">
        <v>1790</v>
      </c>
      <c r="DB337" s="1488" t="s">
        <v>1790</v>
      </c>
      <c r="DC337" s="1488" t="s">
        <v>1790</v>
      </c>
      <c r="DD337" s="1488" t="s">
        <v>1790</v>
      </c>
      <c r="DE337" s="1488" t="s">
        <v>1790</v>
      </c>
      <c r="DF337" s="1488" t="s">
        <v>1790</v>
      </c>
      <c r="DG337" s="1488" t="s">
        <v>1790</v>
      </c>
      <c r="DH337" s="1488" t="s">
        <v>1790</v>
      </c>
      <c r="DI337" s="1488" t="s">
        <v>1790</v>
      </c>
      <c r="DJ337" s="1488" t="s">
        <v>1790</v>
      </c>
      <c r="DK337" s="1488" t="s">
        <v>1790</v>
      </c>
      <c r="DL337" s="1488" t="s">
        <v>1790</v>
      </c>
      <c r="DM337" s="1488" t="s">
        <v>1790</v>
      </c>
      <c r="DN337" s="1488" t="s">
        <v>1790</v>
      </c>
      <c r="DO337" s="1488" t="s">
        <v>1790</v>
      </c>
      <c r="DP337" s="1488" t="s">
        <v>1790</v>
      </c>
      <c r="DQ337" s="1488" t="s">
        <v>1790</v>
      </c>
      <c r="DR337" s="1488" t="s">
        <v>1790</v>
      </c>
      <c r="DS337" s="1488" t="s">
        <v>1790</v>
      </c>
      <c r="DT337" s="1233" t="s">
        <v>1790</v>
      </c>
      <c r="DU337" s="1233" t="s">
        <v>1790</v>
      </c>
      <c r="DV337" s="1233" t="s">
        <v>1790</v>
      </c>
      <c r="DW337" s="1233" t="s">
        <v>1790</v>
      </c>
      <c r="DX337" s="1233" t="s">
        <v>1790</v>
      </c>
      <c r="DY337" s="1233" t="s">
        <v>1790</v>
      </c>
    </row>
    <row r="338" spans="2:129" ht="14.4" thickBot="1" x14ac:dyDescent="0.3">
      <c r="B338" s="1740"/>
      <c r="C338" s="1485" t="s">
        <v>2061</v>
      </c>
      <c r="D338" s="1425" t="s">
        <v>2062</v>
      </c>
      <c r="E338" s="1267" t="s">
        <v>814</v>
      </c>
      <c r="F338" s="1424" t="s">
        <v>1790</v>
      </c>
      <c r="G338" s="1424" t="s">
        <v>1790</v>
      </c>
      <c r="H338" s="1425" t="s">
        <v>84</v>
      </c>
      <c r="I338" s="1460" t="s">
        <v>1790</v>
      </c>
      <c r="J338" s="1461" t="s">
        <v>1790</v>
      </c>
      <c r="K338" s="1461" t="s">
        <v>1790</v>
      </c>
      <c r="L338" s="1461" t="s">
        <v>1790</v>
      </c>
      <c r="M338" s="1461" t="s">
        <v>1790</v>
      </c>
      <c r="N338" s="1489" t="s">
        <v>1790</v>
      </c>
      <c r="O338" s="1489">
        <v>4.2999439304454755E-3</v>
      </c>
      <c r="P338" s="1489">
        <v>4.1545351984980435E-3</v>
      </c>
      <c r="Q338" s="1489">
        <v>4.0140436700464195E-3</v>
      </c>
      <c r="R338" s="1489">
        <v>3.8783030628467825E-3</v>
      </c>
      <c r="S338" s="1489">
        <v>3.7471527177263602E-3</v>
      </c>
      <c r="T338" s="1489">
        <v>3.620437408431266E-3</v>
      </c>
      <c r="U338" s="1489">
        <v>3.4980071579046052E-3</v>
      </c>
      <c r="V338" s="1489">
        <v>3.379717060777397E-3</v>
      </c>
      <c r="W338" s="1489">
        <v>3.2654271118622196E-3</v>
      </c>
      <c r="X338" s="1489">
        <v>3.1550020404465893E-3</v>
      </c>
      <c r="Y338" s="1489">
        <v>3.0483111501899414E-3</v>
      </c>
      <c r="Z338" s="1489">
        <v>2.9452281644347265E-3</v>
      </c>
      <c r="AA338" s="1489">
        <v>2.845631076748528E-3</v>
      </c>
      <c r="AB338" s="1489">
        <v>2.749402006520317E-3</v>
      </c>
      <c r="AC338" s="1489">
        <v>2.6564270594399198E-3</v>
      </c>
      <c r="AD338" s="1489">
        <v>2.5665961926955752E-3</v>
      </c>
      <c r="AE338" s="1489">
        <v>2.4798030847300247E-3</v>
      </c>
      <c r="AF338" s="1489">
        <v>2.39594500940099E-3</v>
      </c>
      <c r="AG338" s="1489">
        <v>2.3149227143970919E-3</v>
      </c>
      <c r="AH338" s="1489">
        <v>2.2366403037653066E-3</v>
      </c>
      <c r="AI338" s="1489">
        <v>2.161005124410924E-3</v>
      </c>
      <c r="AJ338" s="1489">
        <v>2.0879276564356756E-3</v>
      </c>
      <c r="AK338" s="1489">
        <v>2.017321407184228E-3</v>
      </c>
      <c r="AL338" s="1489">
        <v>1.9491028088736504E-3</v>
      </c>
      <c r="AM338" s="1489">
        <v>1.8831911196846866E-3</v>
      </c>
      <c r="AN338" s="1489">
        <v>1.819508328197765E-3</v>
      </c>
      <c r="AO338" s="1489">
        <v>1.7579790610606427E-3</v>
      </c>
      <c r="AP338" s="1489">
        <v>1.6985304937783988E-3</v>
      </c>
      <c r="AQ338" s="1489">
        <v>1.6410922645201922E-3</v>
      </c>
      <c r="AR338" s="1489">
        <v>1.5855963908407657E-3</v>
      </c>
      <c r="AS338" s="1489">
        <v>1.5394139716900634E-3</v>
      </c>
      <c r="AT338" s="1489">
        <v>1.494576671543751E-3</v>
      </c>
      <c r="AU338" s="1489">
        <v>1.4510453121783988E-3</v>
      </c>
      <c r="AV338" s="1489">
        <v>1.4087818564838825E-3</v>
      </c>
      <c r="AW338" s="1489">
        <v>1.3677493752270705E-3</v>
      </c>
      <c r="AX338" s="1489">
        <v>1.3279120147835636E-3</v>
      </c>
      <c r="AY338" s="1489">
        <v>1.2892349658092852E-3</v>
      </c>
      <c r="AZ338" s="1489">
        <v>1.2516844328245484E-3</v>
      </c>
      <c r="BA338" s="1489">
        <v>1.2152276046840276E-3</v>
      </c>
      <c r="BB338" s="1489">
        <v>1.1798326259068231E-3</v>
      </c>
      <c r="BC338" s="1489">
        <v>1.1454685688415756E-3</v>
      </c>
      <c r="BD338" s="1489">
        <v>1.1121054066423064E-3</v>
      </c>
      <c r="BE338" s="1489">
        <v>1.0797139870313657E-3</v>
      </c>
      <c r="BF338" s="1489">
        <v>1.0482660068265683E-3</v>
      </c>
      <c r="BG338" s="1489">
        <v>1.0177339872102606E-3</v>
      </c>
      <c r="BH338" s="1489">
        <v>9.8809124971869968E-4</v>
      </c>
      <c r="BI338" s="1489">
        <v>9.5931189293077654E-4</v>
      </c>
      <c r="BJ338" s="1489">
        <v>9.3137076983570543E-4</v>
      </c>
      <c r="BK338" s="1489">
        <v>9.0424346585990826E-4</v>
      </c>
      <c r="BL338" s="1489">
        <v>8.779062775338914E-4</v>
      </c>
      <c r="BM338" s="1489" t="s">
        <v>1790</v>
      </c>
      <c r="BN338" s="1489" t="s">
        <v>1790</v>
      </c>
      <c r="BO338" s="1489" t="s">
        <v>1790</v>
      </c>
      <c r="BP338" s="1489" t="s">
        <v>1790</v>
      </c>
      <c r="BQ338" s="1489" t="s">
        <v>1790</v>
      </c>
      <c r="BR338" s="1489" t="s">
        <v>1790</v>
      </c>
      <c r="BS338" s="1489" t="s">
        <v>1790</v>
      </c>
      <c r="BT338" s="1489" t="s">
        <v>1790</v>
      </c>
      <c r="BU338" s="1489" t="s">
        <v>1790</v>
      </c>
      <c r="BV338" s="1489" t="s">
        <v>1790</v>
      </c>
      <c r="BW338" s="1489" t="s">
        <v>1790</v>
      </c>
      <c r="BX338" s="1489" t="s">
        <v>1790</v>
      </c>
      <c r="BY338" s="1489" t="s">
        <v>1790</v>
      </c>
      <c r="BZ338" s="1489" t="s">
        <v>1790</v>
      </c>
      <c r="CA338" s="1489" t="s">
        <v>1790</v>
      </c>
      <c r="CB338" s="1489" t="s">
        <v>1790</v>
      </c>
      <c r="CC338" s="1489" t="s">
        <v>1790</v>
      </c>
      <c r="CD338" s="1489" t="s">
        <v>1790</v>
      </c>
      <c r="CE338" s="1489" t="s">
        <v>1790</v>
      </c>
      <c r="CF338" s="1489" t="s">
        <v>1790</v>
      </c>
      <c r="CG338" s="1489" t="s">
        <v>1790</v>
      </c>
      <c r="CH338" s="1489" t="s">
        <v>1790</v>
      </c>
      <c r="CI338" s="1489" t="s">
        <v>1790</v>
      </c>
      <c r="CJ338" s="1489" t="s">
        <v>1790</v>
      </c>
      <c r="CK338" s="1489" t="s">
        <v>1790</v>
      </c>
      <c r="CL338" s="1489" t="s">
        <v>1790</v>
      </c>
      <c r="CM338" s="1489" t="s">
        <v>1790</v>
      </c>
      <c r="CN338" s="1489" t="s">
        <v>1790</v>
      </c>
      <c r="CO338" s="1489" t="s">
        <v>1790</v>
      </c>
      <c r="CP338" s="1490" t="s">
        <v>1790</v>
      </c>
      <c r="CQ338" s="1488" t="s">
        <v>1790</v>
      </c>
      <c r="CR338" s="1488" t="s">
        <v>1790</v>
      </c>
      <c r="CS338" s="1488" t="s">
        <v>1790</v>
      </c>
      <c r="CT338" s="1488" t="s">
        <v>1790</v>
      </c>
      <c r="CU338" s="1488" t="s">
        <v>1790</v>
      </c>
      <c r="CV338" s="1488" t="s">
        <v>1790</v>
      </c>
      <c r="CW338" s="1488" t="s">
        <v>1790</v>
      </c>
      <c r="CX338" s="1488" t="s">
        <v>1790</v>
      </c>
      <c r="CY338" s="1488" t="s">
        <v>1790</v>
      </c>
      <c r="CZ338" s="1488" t="s">
        <v>1790</v>
      </c>
      <c r="DA338" s="1488" t="s">
        <v>1790</v>
      </c>
      <c r="DB338" s="1488" t="s">
        <v>1790</v>
      </c>
      <c r="DC338" s="1488" t="s">
        <v>1790</v>
      </c>
      <c r="DD338" s="1488" t="s">
        <v>1790</v>
      </c>
      <c r="DE338" s="1488" t="s">
        <v>1790</v>
      </c>
      <c r="DF338" s="1488" t="s">
        <v>1790</v>
      </c>
      <c r="DG338" s="1488" t="s">
        <v>1790</v>
      </c>
      <c r="DH338" s="1488" t="s">
        <v>1790</v>
      </c>
      <c r="DI338" s="1488" t="s">
        <v>1790</v>
      </c>
      <c r="DJ338" s="1488" t="s">
        <v>1790</v>
      </c>
      <c r="DK338" s="1488" t="s">
        <v>1790</v>
      </c>
      <c r="DL338" s="1488" t="s">
        <v>1790</v>
      </c>
      <c r="DM338" s="1488" t="s">
        <v>1790</v>
      </c>
      <c r="DN338" s="1488" t="s">
        <v>1790</v>
      </c>
      <c r="DO338" s="1488" t="s">
        <v>1790</v>
      </c>
      <c r="DP338" s="1488" t="s">
        <v>1790</v>
      </c>
      <c r="DQ338" s="1488" t="s">
        <v>1790</v>
      </c>
      <c r="DR338" s="1488" t="s">
        <v>1790</v>
      </c>
      <c r="DS338" s="1488" t="s">
        <v>1790</v>
      </c>
      <c r="DT338" s="1233" t="s">
        <v>1790</v>
      </c>
      <c r="DU338" s="1233" t="s">
        <v>1790</v>
      </c>
      <c r="DV338" s="1233" t="s">
        <v>1790</v>
      </c>
      <c r="DW338" s="1233" t="s">
        <v>1790</v>
      </c>
      <c r="DX338" s="1233" t="s">
        <v>1790</v>
      </c>
      <c r="DY338" s="1233" t="s">
        <v>1790</v>
      </c>
    </row>
    <row r="339" spans="2:129" ht="14.4" thickBot="1" x14ac:dyDescent="0.3">
      <c r="B339" s="1740"/>
      <c r="C339" s="1485" t="s">
        <v>2061</v>
      </c>
      <c r="D339" s="1425" t="s">
        <v>2062</v>
      </c>
      <c r="E339" s="1267" t="s">
        <v>815</v>
      </c>
      <c r="F339" s="1424" t="s">
        <v>1790</v>
      </c>
      <c r="G339" s="1424" t="s">
        <v>1790</v>
      </c>
      <c r="H339" s="1425" t="s">
        <v>84</v>
      </c>
      <c r="I339" s="1724">
        <f>IF(SUM(I338:CU338)&lt;&gt;0,SUM(I338:CU338),"")</f>
        <v>0.105442401219857</v>
      </c>
      <c r="J339" s="1725"/>
      <c r="K339" s="1725"/>
      <c r="L339" s="1725"/>
      <c r="M339" s="1726"/>
      <c r="N339" s="1489" t="s">
        <v>1790</v>
      </c>
      <c r="O339" s="1489" t="s">
        <v>1790</v>
      </c>
      <c r="P339" s="1489" t="s">
        <v>1790</v>
      </c>
      <c r="Q339" s="1489" t="s">
        <v>1790</v>
      </c>
      <c r="R339" s="1489" t="s">
        <v>1790</v>
      </c>
      <c r="S339" s="1489" t="s">
        <v>1790</v>
      </c>
      <c r="T339" s="1489" t="s">
        <v>1790</v>
      </c>
      <c r="U339" s="1489" t="s">
        <v>1790</v>
      </c>
      <c r="V339" s="1489" t="s">
        <v>1790</v>
      </c>
      <c r="W339" s="1489" t="s">
        <v>1790</v>
      </c>
      <c r="X339" s="1489" t="s">
        <v>1790</v>
      </c>
      <c r="Y339" s="1489" t="s">
        <v>1790</v>
      </c>
      <c r="Z339" s="1489" t="s">
        <v>1790</v>
      </c>
      <c r="AA339" s="1489" t="s">
        <v>1790</v>
      </c>
      <c r="AB339" s="1489" t="s">
        <v>1790</v>
      </c>
      <c r="AC339" s="1489" t="s">
        <v>1790</v>
      </c>
      <c r="AD339" s="1489" t="s">
        <v>1790</v>
      </c>
      <c r="AE339" s="1489" t="s">
        <v>1790</v>
      </c>
      <c r="AF339" s="1489" t="s">
        <v>1790</v>
      </c>
      <c r="AG339" s="1489" t="s">
        <v>1790</v>
      </c>
      <c r="AH339" s="1489" t="s">
        <v>1790</v>
      </c>
      <c r="AI339" s="1489" t="s">
        <v>1790</v>
      </c>
      <c r="AJ339" s="1489" t="s">
        <v>1790</v>
      </c>
      <c r="AK339" s="1489" t="s">
        <v>1790</v>
      </c>
      <c r="AL339" s="1489" t="s">
        <v>1790</v>
      </c>
      <c r="AM339" s="1489" t="s">
        <v>1790</v>
      </c>
      <c r="AN339" s="1489" t="s">
        <v>1790</v>
      </c>
      <c r="AO339" s="1489" t="s">
        <v>1790</v>
      </c>
      <c r="AP339" s="1489" t="s">
        <v>1790</v>
      </c>
      <c r="AQ339" s="1489" t="s">
        <v>1790</v>
      </c>
      <c r="AR339" s="1489" t="s">
        <v>1790</v>
      </c>
      <c r="AS339" s="1489" t="s">
        <v>1790</v>
      </c>
      <c r="AT339" s="1489" t="s">
        <v>1790</v>
      </c>
      <c r="AU339" s="1489" t="s">
        <v>1790</v>
      </c>
      <c r="AV339" s="1489" t="s">
        <v>1790</v>
      </c>
      <c r="AW339" s="1489" t="s">
        <v>1790</v>
      </c>
      <c r="AX339" s="1489" t="s">
        <v>1790</v>
      </c>
      <c r="AY339" s="1489" t="s">
        <v>1790</v>
      </c>
      <c r="AZ339" s="1489" t="s">
        <v>1790</v>
      </c>
      <c r="BA339" s="1489" t="s">
        <v>1790</v>
      </c>
      <c r="BB339" s="1489" t="s">
        <v>1790</v>
      </c>
      <c r="BC339" s="1489" t="s">
        <v>1790</v>
      </c>
      <c r="BD339" s="1489" t="s">
        <v>1790</v>
      </c>
      <c r="BE339" s="1489" t="s">
        <v>1790</v>
      </c>
      <c r="BF339" s="1489" t="s">
        <v>1790</v>
      </c>
      <c r="BG339" s="1489" t="s">
        <v>1790</v>
      </c>
      <c r="BH339" s="1489" t="s">
        <v>1790</v>
      </c>
      <c r="BI339" s="1489" t="s">
        <v>1790</v>
      </c>
      <c r="BJ339" s="1489" t="s">
        <v>1790</v>
      </c>
      <c r="BK339" s="1489" t="s">
        <v>1790</v>
      </c>
      <c r="BL339" s="1489" t="s">
        <v>1790</v>
      </c>
      <c r="BM339" s="1489" t="s">
        <v>1790</v>
      </c>
      <c r="BN339" s="1489" t="s">
        <v>1790</v>
      </c>
      <c r="BO339" s="1489" t="s">
        <v>1790</v>
      </c>
      <c r="BP339" s="1489" t="s">
        <v>1790</v>
      </c>
      <c r="BQ339" s="1489" t="s">
        <v>1790</v>
      </c>
      <c r="BR339" s="1489" t="s">
        <v>1790</v>
      </c>
      <c r="BS339" s="1489" t="s">
        <v>1790</v>
      </c>
      <c r="BT339" s="1489" t="s">
        <v>1790</v>
      </c>
      <c r="BU339" s="1489" t="s">
        <v>1790</v>
      </c>
      <c r="BV339" s="1489" t="s">
        <v>1790</v>
      </c>
      <c r="BW339" s="1489" t="s">
        <v>1790</v>
      </c>
      <c r="BX339" s="1489" t="s">
        <v>1790</v>
      </c>
      <c r="BY339" s="1489" t="s">
        <v>1790</v>
      </c>
      <c r="BZ339" s="1489" t="s">
        <v>1790</v>
      </c>
      <c r="CA339" s="1489" t="s">
        <v>1790</v>
      </c>
      <c r="CB339" s="1489" t="s">
        <v>1790</v>
      </c>
      <c r="CC339" s="1489" t="s">
        <v>1790</v>
      </c>
      <c r="CD339" s="1489" t="s">
        <v>1790</v>
      </c>
      <c r="CE339" s="1489" t="s">
        <v>1790</v>
      </c>
      <c r="CF339" s="1489" t="s">
        <v>1790</v>
      </c>
      <c r="CG339" s="1489" t="s">
        <v>1790</v>
      </c>
      <c r="CH339" s="1489" t="s">
        <v>1790</v>
      </c>
      <c r="CI339" s="1489" t="s">
        <v>1790</v>
      </c>
      <c r="CJ339" s="1489" t="s">
        <v>1790</v>
      </c>
      <c r="CK339" s="1489" t="s">
        <v>1790</v>
      </c>
      <c r="CL339" s="1489" t="s">
        <v>1790</v>
      </c>
      <c r="CM339" s="1489" t="s">
        <v>1790</v>
      </c>
      <c r="CN339" s="1489" t="s">
        <v>1790</v>
      </c>
      <c r="CO339" s="1489" t="s">
        <v>1790</v>
      </c>
      <c r="CP339" s="1490" t="s">
        <v>1790</v>
      </c>
      <c r="CQ339" s="1488" t="s">
        <v>1790</v>
      </c>
      <c r="CR339" s="1488" t="s">
        <v>1790</v>
      </c>
      <c r="CS339" s="1488" t="s">
        <v>1790</v>
      </c>
      <c r="CT339" s="1488" t="s">
        <v>1790</v>
      </c>
      <c r="CU339" s="1488" t="s">
        <v>1790</v>
      </c>
      <c r="CV339" s="1488" t="s">
        <v>1790</v>
      </c>
      <c r="CW339" s="1488" t="s">
        <v>1790</v>
      </c>
      <c r="CX339" s="1488" t="s">
        <v>1790</v>
      </c>
      <c r="CY339" s="1488" t="s">
        <v>1790</v>
      </c>
      <c r="CZ339" s="1488" t="s">
        <v>1790</v>
      </c>
      <c r="DA339" s="1488" t="s">
        <v>1790</v>
      </c>
      <c r="DB339" s="1488" t="s">
        <v>1790</v>
      </c>
      <c r="DC339" s="1488" t="s">
        <v>1790</v>
      </c>
      <c r="DD339" s="1488" t="s">
        <v>1790</v>
      </c>
      <c r="DE339" s="1488" t="s">
        <v>1790</v>
      </c>
      <c r="DF339" s="1488" t="s">
        <v>1790</v>
      </c>
      <c r="DG339" s="1488" t="s">
        <v>1790</v>
      </c>
      <c r="DH339" s="1488" t="s">
        <v>1790</v>
      </c>
      <c r="DI339" s="1488" t="s">
        <v>1790</v>
      </c>
      <c r="DJ339" s="1488" t="s">
        <v>1790</v>
      </c>
      <c r="DK339" s="1488" t="s">
        <v>1790</v>
      </c>
      <c r="DL339" s="1488" t="s">
        <v>1790</v>
      </c>
      <c r="DM339" s="1488" t="s">
        <v>1790</v>
      </c>
      <c r="DN339" s="1488" t="s">
        <v>1790</v>
      </c>
      <c r="DO339" s="1488" t="s">
        <v>1790</v>
      </c>
      <c r="DP339" s="1488" t="s">
        <v>1790</v>
      </c>
      <c r="DQ339" s="1488" t="s">
        <v>1790</v>
      </c>
      <c r="DR339" s="1488" t="s">
        <v>1790</v>
      </c>
      <c r="DS339" s="1488" t="s">
        <v>1790</v>
      </c>
      <c r="DT339" s="1233" t="s">
        <v>1790</v>
      </c>
      <c r="DU339" s="1233" t="s">
        <v>1790</v>
      </c>
      <c r="DV339" s="1233" t="s">
        <v>1790</v>
      </c>
      <c r="DW339" s="1233" t="s">
        <v>1790</v>
      </c>
      <c r="DX339" s="1233" t="s">
        <v>1790</v>
      </c>
      <c r="DY339" s="1233" t="s">
        <v>1790</v>
      </c>
    </row>
    <row r="340" spans="2:129" x14ac:dyDescent="0.25">
      <c r="B340" s="1740"/>
      <c r="C340" s="1485" t="s">
        <v>2059</v>
      </c>
      <c r="D340" s="1425" t="s">
        <v>2060</v>
      </c>
      <c r="E340" s="1267" t="s">
        <v>810</v>
      </c>
      <c r="F340" s="1424" t="s">
        <v>1790</v>
      </c>
      <c r="G340" s="1424" t="s">
        <v>1790</v>
      </c>
      <c r="H340" s="1425" t="s">
        <v>84</v>
      </c>
      <c r="I340" s="1460" t="s">
        <v>1790</v>
      </c>
      <c r="J340" s="1461" t="s">
        <v>1790</v>
      </c>
      <c r="K340" s="1461" t="s">
        <v>1790</v>
      </c>
      <c r="L340" s="1461" t="s">
        <v>1790</v>
      </c>
      <c r="M340" s="1461" t="s">
        <v>1790</v>
      </c>
      <c r="N340" s="1489" t="s">
        <v>1790</v>
      </c>
      <c r="O340" s="1489" t="s">
        <v>1790</v>
      </c>
      <c r="P340" s="1489" t="s">
        <v>1790</v>
      </c>
      <c r="Q340" s="1489" t="s">
        <v>1790</v>
      </c>
      <c r="R340" s="1489" t="s">
        <v>1790</v>
      </c>
      <c r="S340" s="1489" t="s">
        <v>1790</v>
      </c>
      <c r="T340" s="1489" t="s">
        <v>1790</v>
      </c>
      <c r="U340" s="1489" t="s">
        <v>1790</v>
      </c>
      <c r="V340" s="1489" t="s">
        <v>1790</v>
      </c>
      <c r="W340" s="1489" t="s">
        <v>1790</v>
      </c>
      <c r="X340" s="1489" t="s">
        <v>1790</v>
      </c>
      <c r="Y340" s="1489" t="s">
        <v>1790</v>
      </c>
      <c r="Z340" s="1489" t="s">
        <v>1790</v>
      </c>
      <c r="AA340" s="1489" t="s">
        <v>1790</v>
      </c>
      <c r="AB340" s="1489" t="s">
        <v>1790</v>
      </c>
      <c r="AC340" s="1489" t="s">
        <v>1790</v>
      </c>
      <c r="AD340" s="1489" t="s">
        <v>1790</v>
      </c>
      <c r="AE340" s="1489" t="s">
        <v>1790</v>
      </c>
      <c r="AF340" s="1489" t="s">
        <v>1790</v>
      </c>
      <c r="AG340" s="1489" t="s">
        <v>1790</v>
      </c>
      <c r="AH340" s="1489" t="s">
        <v>1790</v>
      </c>
      <c r="AI340" s="1489" t="s">
        <v>1790</v>
      </c>
      <c r="AJ340" s="1489" t="s">
        <v>1790</v>
      </c>
      <c r="AK340" s="1489" t="s">
        <v>1790</v>
      </c>
      <c r="AL340" s="1489" t="s">
        <v>1790</v>
      </c>
      <c r="AM340" s="1489" t="s">
        <v>1790</v>
      </c>
      <c r="AN340" s="1489" t="s">
        <v>1790</v>
      </c>
      <c r="AO340" s="1489" t="s">
        <v>1790</v>
      </c>
      <c r="AP340" s="1489" t="s">
        <v>1790</v>
      </c>
      <c r="AQ340" s="1489" t="s">
        <v>1790</v>
      </c>
      <c r="AR340" s="1489" t="s">
        <v>1790</v>
      </c>
      <c r="AS340" s="1489" t="s">
        <v>1790</v>
      </c>
      <c r="AT340" s="1489" t="s">
        <v>1790</v>
      </c>
      <c r="AU340" s="1489" t="s">
        <v>1790</v>
      </c>
      <c r="AV340" s="1489" t="s">
        <v>1790</v>
      </c>
      <c r="AW340" s="1489" t="s">
        <v>1790</v>
      </c>
      <c r="AX340" s="1489" t="s">
        <v>1790</v>
      </c>
      <c r="AY340" s="1489" t="s">
        <v>1790</v>
      </c>
      <c r="AZ340" s="1489" t="s">
        <v>1790</v>
      </c>
      <c r="BA340" s="1489" t="s">
        <v>1790</v>
      </c>
      <c r="BB340" s="1489" t="s">
        <v>1790</v>
      </c>
      <c r="BC340" s="1489" t="s">
        <v>1790</v>
      </c>
      <c r="BD340" s="1489" t="s">
        <v>1790</v>
      </c>
      <c r="BE340" s="1489" t="s">
        <v>1790</v>
      </c>
      <c r="BF340" s="1489" t="s">
        <v>1790</v>
      </c>
      <c r="BG340" s="1489" t="s">
        <v>1790</v>
      </c>
      <c r="BH340" s="1489" t="s">
        <v>1790</v>
      </c>
      <c r="BI340" s="1489" t="s">
        <v>1790</v>
      </c>
      <c r="BJ340" s="1489" t="s">
        <v>1790</v>
      </c>
      <c r="BK340" s="1489" t="s">
        <v>1790</v>
      </c>
      <c r="BL340" s="1489" t="s">
        <v>1790</v>
      </c>
      <c r="BM340" s="1489" t="s">
        <v>1790</v>
      </c>
      <c r="BN340" s="1489" t="s">
        <v>1790</v>
      </c>
      <c r="BO340" s="1489" t="s">
        <v>1790</v>
      </c>
      <c r="BP340" s="1489" t="s">
        <v>1790</v>
      </c>
      <c r="BQ340" s="1489" t="s">
        <v>1790</v>
      </c>
      <c r="BR340" s="1489" t="s">
        <v>1790</v>
      </c>
      <c r="BS340" s="1489" t="s">
        <v>1790</v>
      </c>
      <c r="BT340" s="1489" t="s">
        <v>1790</v>
      </c>
      <c r="BU340" s="1489" t="s">
        <v>1790</v>
      </c>
      <c r="BV340" s="1489" t="s">
        <v>1790</v>
      </c>
      <c r="BW340" s="1489" t="s">
        <v>1790</v>
      </c>
      <c r="BX340" s="1489" t="s">
        <v>1790</v>
      </c>
      <c r="BY340" s="1489" t="s">
        <v>1790</v>
      </c>
      <c r="BZ340" s="1489" t="s">
        <v>1790</v>
      </c>
      <c r="CA340" s="1489" t="s">
        <v>1790</v>
      </c>
      <c r="CB340" s="1489" t="s">
        <v>1790</v>
      </c>
      <c r="CC340" s="1489" t="s">
        <v>1790</v>
      </c>
      <c r="CD340" s="1489" t="s">
        <v>1790</v>
      </c>
      <c r="CE340" s="1489" t="s">
        <v>1790</v>
      </c>
      <c r="CF340" s="1489" t="s">
        <v>1790</v>
      </c>
      <c r="CG340" s="1489" t="s">
        <v>1790</v>
      </c>
      <c r="CH340" s="1489" t="s">
        <v>1790</v>
      </c>
      <c r="CI340" s="1489" t="s">
        <v>1790</v>
      </c>
      <c r="CJ340" s="1489" t="s">
        <v>1790</v>
      </c>
      <c r="CK340" s="1489" t="s">
        <v>1790</v>
      </c>
      <c r="CL340" s="1489" t="s">
        <v>1790</v>
      </c>
      <c r="CM340" s="1489" t="s">
        <v>1790</v>
      </c>
      <c r="CN340" s="1489" t="s">
        <v>1790</v>
      </c>
      <c r="CO340" s="1489" t="s">
        <v>1790</v>
      </c>
      <c r="CP340" s="1490" t="s">
        <v>1790</v>
      </c>
      <c r="CQ340" s="1488" t="s">
        <v>1790</v>
      </c>
      <c r="CR340" s="1488" t="s">
        <v>1790</v>
      </c>
      <c r="CS340" s="1488" t="s">
        <v>1790</v>
      </c>
      <c r="CT340" s="1488" t="s">
        <v>1790</v>
      </c>
      <c r="CU340" s="1488" t="s">
        <v>1790</v>
      </c>
      <c r="CV340" s="1488" t="s">
        <v>1790</v>
      </c>
      <c r="CW340" s="1488" t="s">
        <v>1790</v>
      </c>
      <c r="CX340" s="1488" t="s">
        <v>1790</v>
      </c>
      <c r="CY340" s="1488" t="s">
        <v>1790</v>
      </c>
      <c r="CZ340" s="1488" t="s">
        <v>1790</v>
      </c>
      <c r="DA340" s="1488" t="s">
        <v>1790</v>
      </c>
      <c r="DB340" s="1488" t="s">
        <v>1790</v>
      </c>
      <c r="DC340" s="1488" t="s">
        <v>1790</v>
      </c>
      <c r="DD340" s="1488" t="s">
        <v>1790</v>
      </c>
      <c r="DE340" s="1488" t="s">
        <v>1790</v>
      </c>
      <c r="DF340" s="1488" t="s">
        <v>1790</v>
      </c>
      <c r="DG340" s="1488" t="s">
        <v>1790</v>
      </c>
      <c r="DH340" s="1488" t="s">
        <v>1790</v>
      </c>
      <c r="DI340" s="1488" t="s">
        <v>1790</v>
      </c>
      <c r="DJ340" s="1488" t="s">
        <v>1790</v>
      </c>
      <c r="DK340" s="1488" t="s">
        <v>1790</v>
      </c>
      <c r="DL340" s="1488" t="s">
        <v>1790</v>
      </c>
      <c r="DM340" s="1488" t="s">
        <v>1790</v>
      </c>
      <c r="DN340" s="1488" t="s">
        <v>1790</v>
      </c>
      <c r="DO340" s="1488" t="s">
        <v>1790</v>
      </c>
      <c r="DP340" s="1488" t="s">
        <v>1790</v>
      </c>
      <c r="DQ340" s="1488" t="s">
        <v>1790</v>
      </c>
      <c r="DR340" s="1488" t="s">
        <v>1790</v>
      </c>
      <c r="DS340" s="1488" t="s">
        <v>1790</v>
      </c>
      <c r="DT340" s="1233" t="s">
        <v>1790</v>
      </c>
      <c r="DU340" s="1233" t="s">
        <v>1790</v>
      </c>
      <c r="DV340" s="1233" t="s">
        <v>1790</v>
      </c>
      <c r="DW340" s="1233" t="s">
        <v>1790</v>
      </c>
      <c r="DX340" s="1233" t="s">
        <v>1790</v>
      </c>
      <c r="DY340" s="1233" t="s">
        <v>1790</v>
      </c>
    </row>
    <row r="341" spans="2:129" x14ac:dyDescent="0.25">
      <c r="B341" s="1740"/>
      <c r="C341" s="1485" t="s">
        <v>2059</v>
      </c>
      <c r="D341" s="1425" t="s">
        <v>2060</v>
      </c>
      <c r="E341" s="1267" t="s">
        <v>807</v>
      </c>
      <c r="F341" s="1424" t="s">
        <v>1790</v>
      </c>
      <c r="G341" s="1424" t="s">
        <v>1790</v>
      </c>
      <c r="H341" s="1425" t="s">
        <v>84</v>
      </c>
      <c r="I341" s="1460" t="s">
        <v>1790</v>
      </c>
      <c r="J341" s="1461" t="s">
        <v>1790</v>
      </c>
      <c r="K341" s="1461" t="s">
        <v>1790</v>
      </c>
      <c r="L341" s="1461" t="s">
        <v>1790</v>
      </c>
      <c r="M341" s="1461" t="s">
        <v>1790</v>
      </c>
      <c r="N341" s="1489" t="s">
        <v>1790</v>
      </c>
      <c r="O341" s="1489">
        <v>3.2043182169679676E-2</v>
      </c>
      <c r="P341" s="1489">
        <v>3.2043182169679676E-2</v>
      </c>
      <c r="Q341" s="1489">
        <v>3.2043182169679676E-2</v>
      </c>
      <c r="R341" s="1489">
        <v>3.2043182169679676E-2</v>
      </c>
      <c r="S341" s="1489">
        <v>3.2043182169679676E-2</v>
      </c>
      <c r="T341" s="1489">
        <v>3.2043182169679676E-2</v>
      </c>
      <c r="U341" s="1489">
        <v>3.2043182169679676E-2</v>
      </c>
      <c r="V341" s="1489">
        <v>3.2043182169679676E-2</v>
      </c>
      <c r="W341" s="1489">
        <v>3.2043182169679676E-2</v>
      </c>
      <c r="X341" s="1489">
        <v>3.2043182169679676E-2</v>
      </c>
      <c r="Y341" s="1489">
        <v>3.2043182169679676E-2</v>
      </c>
      <c r="Z341" s="1489">
        <v>3.2043182169679676E-2</v>
      </c>
      <c r="AA341" s="1489">
        <v>3.2043182169679676E-2</v>
      </c>
      <c r="AB341" s="1489">
        <v>3.2043182169679676E-2</v>
      </c>
      <c r="AC341" s="1489">
        <v>3.2043182169679676E-2</v>
      </c>
      <c r="AD341" s="1489">
        <v>3.2043182169679676E-2</v>
      </c>
      <c r="AE341" s="1489">
        <v>3.2043182169679676E-2</v>
      </c>
      <c r="AF341" s="1489">
        <v>3.2043182169679676E-2</v>
      </c>
      <c r="AG341" s="1489">
        <v>3.2043182169679676E-2</v>
      </c>
      <c r="AH341" s="1489">
        <v>3.2043182169679676E-2</v>
      </c>
      <c r="AI341" s="1489">
        <v>3.2043182169679676E-2</v>
      </c>
      <c r="AJ341" s="1489">
        <v>3.2043182169679676E-2</v>
      </c>
      <c r="AK341" s="1489">
        <v>3.2043182169679676E-2</v>
      </c>
      <c r="AL341" s="1489">
        <v>3.2043182169679676E-2</v>
      </c>
      <c r="AM341" s="1489">
        <v>3.2043182169679676E-2</v>
      </c>
      <c r="AN341" s="1489">
        <v>3.2043182169679676E-2</v>
      </c>
      <c r="AO341" s="1489">
        <v>3.2043182169679676E-2</v>
      </c>
      <c r="AP341" s="1489">
        <v>3.2043182169679676E-2</v>
      </c>
      <c r="AQ341" s="1489">
        <v>3.2043182169679676E-2</v>
      </c>
      <c r="AR341" s="1489">
        <v>3.2043182169679676E-2</v>
      </c>
      <c r="AS341" s="1489">
        <v>3.2043182169679676E-2</v>
      </c>
      <c r="AT341" s="1489">
        <v>3.2043182169679676E-2</v>
      </c>
      <c r="AU341" s="1489">
        <v>3.2043182169679676E-2</v>
      </c>
      <c r="AV341" s="1489">
        <v>3.2043182169679676E-2</v>
      </c>
      <c r="AW341" s="1489">
        <v>3.2043182169679676E-2</v>
      </c>
      <c r="AX341" s="1489">
        <v>3.2043182169679676E-2</v>
      </c>
      <c r="AY341" s="1489">
        <v>3.2043182169679676E-2</v>
      </c>
      <c r="AZ341" s="1489">
        <v>3.2043182169679676E-2</v>
      </c>
      <c r="BA341" s="1489">
        <v>3.2043182169679676E-2</v>
      </c>
      <c r="BB341" s="1489">
        <v>3.2043182169679676E-2</v>
      </c>
      <c r="BC341" s="1489">
        <v>3.2043182169679676E-2</v>
      </c>
      <c r="BD341" s="1489">
        <v>3.2043182169679676E-2</v>
      </c>
      <c r="BE341" s="1489">
        <v>3.2043182169679676E-2</v>
      </c>
      <c r="BF341" s="1489">
        <v>3.2043182169679676E-2</v>
      </c>
      <c r="BG341" s="1489">
        <v>3.2043182169679676E-2</v>
      </c>
      <c r="BH341" s="1489">
        <v>3.2043182169679676E-2</v>
      </c>
      <c r="BI341" s="1489">
        <v>3.2043182169679676E-2</v>
      </c>
      <c r="BJ341" s="1489">
        <v>3.2043182169679676E-2</v>
      </c>
      <c r="BK341" s="1489">
        <v>3.2043182169679676E-2</v>
      </c>
      <c r="BL341" s="1489">
        <v>3.2043182169679676E-2</v>
      </c>
      <c r="BM341" s="1489" t="s">
        <v>1790</v>
      </c>
      <c r="BN341" s="1489" t="s">
        <v>1790</v>
      </c>
      <c r="BO341" s="1489" t="s">
        <v>1790</v>
      </c>
      <c r="BP341" s="1489" t="s">
        <v>1790</v>
      </c>
      <c r="BQ341" s="1489" t="s">
        <v>1790</v>
      </c>
      <c r="BR341" s="1489" t="s">
        <v>1790</v>
      </c>
      <c r="BS341" s="1489" t="s">
        <v>1790</v>
      </c>
      <c r="BT341" s="1489" t="s">
        <v>1790</v>
      </c>
      <c r="BU341" s="1489" t="s">
        <v>1790</v>
      </c>
      <c r="BV341" s="1489" t="s">
        <v>1790</v>
      </c>
      <c r="BW341" s="1489" t="s">
        <v>1790</v>
      </c>
      <c r="BX341" s="1489" t="s">
        <v>1790</v>
      </c>
      <c r="BY341" s="1489" t="s">
        <v>1790</v>
      </c>
      <c r="BZ341" s="1489" t="s">
        <v>1790</v>
      </c>
      <c r="CA341" s="1489" t="s">
        <v>1790</v>
      </c>
      <c r="CB341" s="1489" t="s">
        <v>1790</v>
      </c>
      <c r="CC341" s="1489" t="s">
        <v>1790</v>
      </c>
      <c r="CD341" s="1489" t="s">
        <v>1790</v>
      </c>
      <c r="CE341" s="1489" t="s">
        <v>1790</v>
      </c>
      <c r="CF341" s="1489" t="s">
        <v>1790</v>
      </c>
      <c r="CG341" s="1489" t="s">
        <v>1790</v>
      </c>
      <c r="CH341" s="1489" t="s">
        <v>1790</v>
      </c>
      <c r="CI341" s="1489" t="s">
        <v>1790</v>
      </c>
      <c r="CJ341" s="1489" t="s">
        <v>1790</v>
      </c>
      <c r="CK341" s="1489" t="s">
        <v>1790</v>
      </c>
      <c r="CL341" s="1489" t="s">
        <v>1790</v>
      </c>
      <c r="CM341" s="1489" t="s">
        <v>1790</v>
      </c>
      <c r="CN341" s="1489" t="s">
        <v>1790</v>
      </c>
      <c r="CO341" s="1489" t="s">
        <v>1790</v>
      </c>
      <c r="CP341" s="1490" t="s">
        <v>1790</v>
      </c>
      <c r="CQ341" s="1488" t="s">
        <v>1790</v>
      </c>
      <c r="CR341" s="1488" t="s">
        <v>1790</v>
      </c>
      <c r="CS341" s="1488" t="s">
        <v>1790</v>
      </c>
      <c r="CT341" s="1488" t="s">
        <v>1790</v>
      </c>
      <c r="CU341" s="1488" t="s">
        <v>1790</v>
      </c>
      <c r="CV341" s="1488" t="s">
        <v>1790</v>
      </c>
      <c r="CW341" s="1488" t="s">
        <v>1790</v>
      </c>
      <c r="CX341" s="1488" t="s">
        <v>1790</v>
      </c>
      <c r="CY341" s="1488" t="s">
        <v>1790</v>
      </c>
      <c r="CZ341" s="1488" t="s">
        <v>1790</v>
      </c>
      <c r="DA341" s="1488" t="s">
        <v>1790</v>
      </c>
      <c r="DB341" s="1488" t="s">
        <v>1790</v>
      </c>
      <c r="DC341" s="1488" t="s">
        <v>1790</v>
      </c>
      <c r="DD341" s="1488" t="s">
        <v>1790</v>
      </c>
      <c r="DE341" s="1488" t="s">
        <v>1790</v>
      </c>
      <c r="DF341" s="1488" t="s">
        <v>1790</v>
      </c>
      <c r="DG341" s="1488" t="s">
        <v>1790</v>
      </c>
      <c r="DH341" s="1488" t="s">
        <v>1790</v>
      </c>
      <c r="DI341" s="1488" t="s">
        <v>1790</v>
      </c>
      <c r="DJ341" s="1488" t="s">
        <v>1790</v>
      </c>
      <c r="DK341" s="1488" t="s">
        <v>1790</v>
      </c>
      <c r="DL341" s="1488" t="s">
        <v>1790</v>
      </c>
      <c r="DM341" s="1488" t="s">
        <v>1790</v>
      </c>
      <c r="DN341" s="1488" t="s">
        <v>1790</v>
      </c>
      <c r="DO341" s="1488" t="s">
        <v>1790</v>
      </c>
      <c r="DP341" s="1488" t="s">
        <v>1790</v>
      </c>
      <c r="DQ341" s="1488" t="s">
        <v>1790</v>
      </c>
      <c r="DR341" s="1488" t="s">
        <v>1790</v>
      </c>
      <c r="DS341" s="1488" t="s">
        <v>1790</v>
      </c>
      <c r="DT341" s="1233" t="s">
        <v>1790</v>
      </c>
      <c r="DU341" s="1233" t="s">
        <v>1790</v>
      </c>
      <c r="DV341" s="1233" t="s">
        <v>1790</v>
      </c>
      <c r="DW341" s="1233" t="s">
        <v>1790</v>
      </c>
      <c r="DX341" s="1233" t="s">
        <v>1790</v>
      </c>
      <c r="DY341" s="1233" t="s">
        <v>1790</v>
      </c>
    </row>
    <row r="342" spans="2:129" x14ac:dyDescent="0.25">
      <c r="B342" s="1740"/>
      <c r="C342" s="1485" t="s">
        <v>2059</v>
      </c>
      <c r="D342" s="1425" t="s">
        <v>2060</v>
      </c>
      <c r="E342" s="1267" t="s">
        <v>808</v>
      </c>
      <c r="F342" s="1424" t="s">
        <v>1790</v>
      </c>
      <c r="G342" s="1424" t="s">
        <v>1790</v>
      </c>
      <c r="H342" s="1425" t="s">
        <v>84</v>
      </c>
      <c r="I342" s="1460" t="s">
        <v>1790</v>
      </c>
      <c r="J342" s="1461" t="s">
        <v>1790</v>
      </c>
      <c r="K342" s="1461" t="s">
        <v>1790</v>
      </c>
      <c r="L342" s="1461" t="s">
        <v>1790</v>
      </c>
      <c r="M342" s="1461" t="s">
        <v>1790</v>
      </c>
      <c r="N342" s="1489" t="s">
        <v>1790</v>
      </c>
      <c r="O342" s="1489" t="s">
        <v>1790</v>
      </c>
      <c r="P342" s="1489" t="s">
        <v>1790</v>
      </c>
      <c r="Q342" s="1489" t="s">
        <v>1790</v>
      </c>
      <c r="R342" s="1489" t="s">
        <v>1790</v>
      </c>
      <c r="S342" s="1489" t="s">
        <v>1790</v>
      </c>
      <c r="T342" s="1489" t="s">
        <v>1790</v>
      </c>
      <c r="U342" s="1489" t="s">
        <v>1790</v>
      </c>
      <c r="V342" s="1489" t="s">
        <v>1790</v>
      </c>
      <c r="W342" s="1489" t="s">
        <v>1790</v>
      </c>
      <c r="X342" s="1489" t="s">
        <v>1790</v>
      </c>
      <c r="Y342" s="1489" t="s">
        <v>1790</v>
      </c>
      <c r="Z342" s="1489" t="s">
        <v>1790</v>
      </c>
      <c r="AA342" s="1489" t="s">
        <v>1790</v>
      </c>
      <c r="AB342" s="1489" t="s">
        <v>1790</v>
      </c>
      <c r="AC342" s="1489" t="s">
        <v>1790</v>
      </c>
      <c r="AD342" s="1489" t="s">
        <v>1790</v>
      </c>
      <c r="AE342" s="1489" t="s">
        <v>1790</v>
      </c>
      <c r="AF342" s="1489" t="s">
        <v>1790</v>
      </c>
      <c r="AG342" s="1489" t="s">
        <v>1790</v>
      </c>
      <c r="AH342" s="1489" t="s">
        <v>1790</v>
      </c>
      <c r="AI342" s="1489" t="s">
        <v>1790</v>
      </c>
      <c r="AJ342" s="1489" t="s">
        <v>1790</v>
      </c>
      <c r="AK342" s="1489" t="s">
        <v>1790</v>
      </c>
      <c r="AL342" s="1489" t="s">
        <v>1790</v>
      </c>
      <c r="AM342" s="1489" t="s">
        <v>1790</v>
      </c>
      <c r="AN342" s="1489" t="s">
        <v>1790</v>
      </c>
      <c r="AO342" s="1489" t="s">
        <v>1790</v>
      </c>
      <c r="AP342" s="1489" t="s">
        <v>1790</v>
      </c>
      <c r="AQ342" s="1489" t="s">
        <v>1790</v>
      </c>
      <c r="AR342" s="1489" t="s">
        <v>1790</v>
      </c>
      <c r="AS342" s="1489" t="s">
        <v>1790</v>
      </c>
      <c r="AT342" s="1489" t="s">
        <v>1790</v>
      </c>
      <c r="AU342" s="1489" t="s">
        <v>1790</v>
      </c>
      <c r="AV342" s="1489" t="s">
        <v>1790</v>
      </c>
      <c r="AW342" s="1489" t="s">
        <v>1790</v>
      </c>
      <c r="AX342" s="1489" t="s">
        <v>1790</v>
      </c>
      <c r="AY342" s="1489" t="s">
        <v>1790</v>
      </c>
      <c r="AZ342" s="1489" t="s">
        <v>1790</v>
      </c>
      <c r="BA342" s="1489" t="s">
        <v>1790</v>
      </c>
      <c r="BB342" s="1489" t="s">
        <v>1790</v>
      </c>
      <c r="BC342" s="1489" t="s">
        <v>1790</v>
      </c>
      <c r="BD342" s="1489" t="s">
        <v>1790</v>
      </c>
      <c r="BE342" s="1489" t="s">
        <v>1790</v>
      </c>
      <c r="BF342" s="1489" t="s">
        <v>1790</v>
      </c>
      <c r="BG342" s="1489" t="s">
        <v>1790</v>
      </c>
      <c r="BH342" s="1489" t="s">
        <v>1790</v>
      </c>
      <c r="BI342" s="1489" t="s">
        <v>1790</v>
      </c>
      <c r="BJ342" s="1489" t="s">
        <v>1790</v>
      </c>
      <c r="BK342" s="1489" t="s">
        <v>1790</v>
      </c>
      <c r="BL342" s="1489" t="s">
        <v>1790</v>
      </c>
      <c r="BM342" s="1489" t="s">
        <v>1790</v>
      </c>
      <c r="BN342" s="1489" t="s">
        <v>1790</v>
      </c>
      <c r="BO342" s="1489" t="s">
        <v>1790</v>
      </c>
      <c r="BP342" s="1489" t="s">
        <v>1790</v>
      </c>
      <c r="BQ342" s="1489" t="s">
        <v>1790</v>
      </c>
      <c r="BR342" s="1489" t="s">
        <v>1790</v>
      </c>
      <c r="BS342" s="1489" t="s">
        <v>1790</v>
      </c>
      <c r="BT342" s="1489" t="s">
        <v>1790</v>
      </c>
      <c r="BU342" s="1489" t="s">
        <v>1790</v>
      </c>
      <c r="BV342" s="1489" t="s">
        <v>1790</v>
      </c>
      <c r="BW342" s="1489" t="s">
        <v>1790</v>
      </c>
      <c r="BX342" s="1489" t="s">
        <v>1790</v>
      </c>
      <c r="BY342" s="1489" t="s">
        <v>1790</v>
      </c>
      <c r="BZ342" s="1489" t="s">
        <v>1790</v>
      </c>
      <c r="CA342" s="1489" t="s">
        <v>1790</v>
      </c>
      <c r="CB342" s="1489" t="s">
        <v>1790</v>
      </c>
      <c r="CC342" s="1489" t="s">
        <v>1790</v>
      </c>
      <c r="CD342" s="1489" t="s">
        <v>1790</v>
      </c>
      <c r="CE342" s="1489" t="s">
        <v>1790</v>
      </c>
      <c r="CF342" s="1489" t="s">
        <v>1790</v>
      </c>
      <c r="CG342" s="1489" t="s">
        <v>1790</v>
      </c>
      <c r="CH342" s="1489" t="s">
        <v>1790</v>
      </c>
      <c r="CI342" s="1489" t="s">
        <v>1790</v>
      </c>
      <c r="CJ342" s="1489" t="s">
        <v>1790</v>
      </c>
      <c r="CK342" s="1489" t="s">
        <v>1790</v>
      </c>
      <c r="CL342" s="1489" t="s">
        <v>1790</v>
      </c>
      <c r="CM342" s="1489" t="s">
        <v>1790</v>
      </c>
      <c r="CN342" s="1489" t="s">
        <v>1790</v>
      </c>
      <c r="CO342" s="1489" t="s">
        <v>1790</v>
      </c>
      <c r="CP342" s="1490" t="s">
        <v>1790</v>
      </c>
      <c r="CQ342" s="1488" t="s">
        <v>1790</v>
      </c>
      <c r="CR342" s="1488" t="s">
        <v>1790</v>
      </c>
      <c r="CS342" s="1488" t="s">
        <v>1790</v>
      </c>
      <c r="CT342" s="1488" t="s">
        <v>1790</v>
      </c>
      <c r="CU342" s="1488" t="s">
        <v>1790</v>
      </c>
      <c r="CV342" s="1488" t="s">
        <v>1790</v>
      </c>
      <c r="CW342" s="1488" t="s">
        <v>1790</v>
      </c>
      <c r="CX342" s="1488" t="s">
        <v>1790</v>
      </c>
      <c r="CY342" s="1488" t="s">
        <v>1790</v>
      </c>
      <c r="CZ342" s="1488" t="s">
        <v>1790</v>
      </c>
      <c r="DA342" s="1488" t="s">
        <v>1790</v>
      </c>
      <c r="DB342" s="1488" t="s">
        <v>1790</v>
      </c>
      <c r="DC342" s="1488" t="s">
        <v>1790</v>
      </c>
      <c r="DD342" s="1488" t="s">
        <v>1790</v>
      </c>
      <c r="DE342" s="1488" t="s">
        <v>1790</v>
      </c>
      <c r="DF342" s="1488" t="s">
        <v>1790</v>
      </c>
      <c r="DG342" s="1488" t="s">
        <v>1790</v>
      </c>
      <c r="DH342" s="1488" t="s">
        <v>1790</v>
      </c>
      <c r="DI342" s="1488" t="s">
        <v>1790</v>
      </c>
      <c r="DJ342" s="1488" t="s">
        <v>1790</v>
      </c>
      <c r="DK342" s="1488" t="s">
        <v>1790</v>
      </c>
      <c r="DL342" s="1488" t="s">
        <v>1790</v>
      </c>
      <c r="DM342" s="1488" t="s">
        <v>1790</v>
      </c>
      <c r="DN342" s="1488" t="s">
        <v>1790</v>
      </c>
      <c r="DO342" s="1488" t="s">
        <v>1790</v>
      </c>
      <c r="DP342" s="1488" t="s">
        <v>1790</v>
      </c>
      <c r="DQ342" s="1488" t="s">
        <v>1790</v>
      </c>
      <c r="DR342" s="1488" t="s">
        <v>1790</v>
      </c>
      <c r="DS342" s="1488" t="s">
        <v>1790</v>
      </c>
      <c r="DT342" s="1233" t="s">
        <v>1790</v>
      </c>
      <c r="DU342" s="1233" t="s">
        <v>1790</v>
      </c>
      <c r="DV342" s="1233" t="s">
        <v>1790</v>
      </c>
      <c r="DW342" s="1233" t="s">
        <v>1790</v>
      </c>
      <c r="DX342" s="1233" t="s">
        <v>1790</v>
      </c>
      <c r="DY342" s="1233" t="s">
        <v>1790</v>
      </c>
    </row>
    <row r="343" spans="2:129" x14ac:dyDescent="0.25">
      <c r="B343" s="1740"/>
      <c r="C343" s="1485" t="s">
        <v>2059</v>
      </c>
      <c r="D343" s="1425" t="s">
        <v>2060</v>
      </c>
      <c r="E343" s="1267" t="s">
        <v>826</v>
      </c>
      <c r="F343" s="1424" t="s">
        <v>1790</v>
      </c>
      <c r="G343" s="1424" t="s">
        <v>1790</v>
      </c>
      <c r="H343" s="1425" t="s">
        <v>84</v>
      </c>
      <c r="I343" s="1460" t="s">
        <v>1790</v>
      </c>
      <c r="J343" s="1461" t="s">
        <v>1790</v>
      </c>
      <c r="K343" s="1461" t="s">
        <v>1790</v>
      </c>
      <c r="L343" s="1461" t="s">
        <v>1790</v>
      </c>
      <c r="M343" s="1461" t="s">
        <v>1790</v>
      </c>
      <c r="N343" s="1489" t="s">
        <v>1790</v>
      </c>
      <c r="O343" s="1489">
        <v>3.5000000000000003E-2</v>
      </c>
      <c r="P343" s="1489">
        <v>3.5000000000000003E-2</v>
      </c>
      <c r="Q343" s="1489">
        <v>3.5000000000000003E-2</v>
      </c>
      <c r="R343" s="1489">
        <v>3.5000000000000003E-2</v>
      </c>
      <c r="S343" s="1489">
        <v>3.5000000000000003E-2</v>
      </c>
      <c r="T343" s="1489">
        <v>3.5000000000000003E-2</v>
      </c>
      <c r="U343" s="1489">
        <v>3.5000000000000003E-2</v>
      </c>
      <c r="V343" s="1489">
        <v>3.5000000000000003E-2</v>
      </c>
      <c r="W343" s="1489">
        <v>3.5000000000000003E-2</v>
      </c>
      <c r="X343" s="1489">
        <v>3.5000000000000003E-2</v>
      </c>
      <c r="Y343" s="1489">
        <v>3.5000000000000003E-2</v>
      </c>
      <c r="Z343" s="1489">
        <v>3.5000000000000003E-2</v>
      </c>
      <c r="AA343" s="1489">
        <v>3.5000000000000003E-2</v>
      </c>
      <c r="AB343" s="1489">
        <v>3.5000000000000003E-2</v>
      </c>
      <c r="AC343" s="1489">
        <v>3.5000000000000003E-2</v>
      </c>
      <c r="AD343" s="1489">
        <v>3.5000000000000003E-2</v>
      </c>
      <c r="AE343" s="1489">
        <v>3.5000000000000003E-2</v>
      </c>
      <c r="AF343" s="1489">
        <v>3.5000000000000003E-2</v>
      </c>
      <c r="AG343" s="1489">
        <v>3.5000000000000003E-2</v>
      </c>
      <c r="AH343" s="1489">
        <v>3.5000000000000003E-2</v>
      </c>
      <c r="AI343" s="1489">
        <v>3.5000000000000003E-2</v>
      </c>
      <c r="AJ343" s="1489">
        <v>3.5000000000000003E-2</v>
      </c>
      <c r="AK343" s="1489">
        <v>3.5000000000000003E-2</v>
      </c>
      <c r="AL343" s="1489">
        <v>3.5000000000000003E-2</v>
      </c>
      <c r="AM343" s="1489">
        <v>3.5000000000000003E-2</v>
      </c>
      <c r="AN343" s="1489">
        <v>3.5000000000000003E-2</v>
      </c>
      <c r="AO343" s="1489">
        <v>3.5000000000000003E-2</v>
      </c>
      <c r="AP343" s="1489">
        <v>3.5000000000000003E-2</v>
      </c>
      <c r="AQ343" s="1489">
        <v>3.5000000000000003E-2</v>
      </c>
      <c r="AR343" s="1489">
        <v>3.5000000000000003E-2</v>
      </c>
      <c r="AS343" s="1489">
        <v>0.03</v>
      </c>
      <c r="AT343" s="1489">
        <v>0.03</v>
      </c>
      <c r="AU343" s="1489">
        <v>0.03</v>
      </c>
      <c r="AV343" s="1489">
        <v>0.03</v>
      </c>
      <c r="AW343" s="1489">
        <v>0.03</v>
      </c>
      <c r="AX343" s="1489">
        <v>0.03</v>
      </c>
      <c r="AY343" s="1489">
        <v>0.03</v>
      </c>
      <c r="AZ343" s="1489">
        <v>0.03</v>
      </c>
      <c r="BA343" s="1489">
        <v>0.03</v>
      </c>
      <c r="BB343" s="1489">
        <v>0.03</v>
      </c>
      <c r="BC343" s="1489">
        <v>0.03</v>
      </c>
      <c r="BD343" s="1489">
        <v>0.03</v>
      </c>
      <c r="BE343" s="1489">
        <v>0.03</v>
      </c>
      <c r="BF343" s="1489">
        <v>0.03</v>
      </c>
      <c r="BG343" s="1489">
        <v>0.03</v>
      </c>
      <c r="BH343" s="1489">
        <v>0.03</v>
      </c>
      <c r="BI343" s="1489">
        <v>0.03</v>
      </c>
      <c r="BJ343" s="1489">
        <v>0.03</v>
      </c>
      <c r="BK343" s="1489">
        <v>0.03</v>
      </c>
      <c r="BL343" s="1489">
        <v>0.03</v>
      </c>
      <c r="BM343" s="1489">
        <v>0.03</v>
      </c>
      <c r="BN343" s="1489">
        <v>0.03</v>
      </c>
      <c r="BO343" s="1489">
        <v>0.03</v>
      </c>
      <c r="BP343" s="1489">
        <v>0.03</v>
      </c>
      <c r="BQ343" s="1489">
        <v>0.03</v>
      </c>
      <c r="BR343" s="1489">
        <v>0.03</v>
      </c>
      <c r="BS343" s="1489">
        <v>0.03</v>
      </c>
      <c r="BT343" s="1489">
        <v>0.03</v>
      </c>
      <c r="BU343" s="1489">
        <v>0.03</v>
      </c>
      <c r="BV343" s="1489">
        <v>0.03</v>
      </c>
      <c r="BW343" s="1489">
        <v>0.03</v>
      </c>
      <c r="BX343" s="1489">
        <v>0.03</v>
      </c>
      <c r="BY343" s="1489">
        <v>0.03</v>
      </c>
      <c r="BZ343" s="1489">
        <v>0.03</v>
      </c>
      <c r="CA343" s="1489">
        <v>0.03</v>
      </c>
      <c r="CB343" s="1489">
        <v>0.03</v>
      </c>
      <c r="CC343" s="1489">
        <v>0.03</v>
      </c>
      <c r="CD343" s="1489">
        <v>0.03</v>
      </c>
      <c r="CE343" s="1489">
        <v>0.03</v>
      </c>
      <c r="CF343" s="1489">
        <v>0.03</v>
      </c>
      <c r="CG343" s="1489">
        <v>0.03</v>
      </c>
      <c r="CH343" s="1489">
        <v>0.03</v>
      </c>
      <c r="CI343" s="1489">
        <v>0.03</v>
      </c>
      <c r="CJ343" s="1489">
        <v>0.03</v>
      </c>
      <c r="CK343" s="1489">
        <v>0.03</v>
      </c>
      <c r="CL343" s="1489">
        <v>2.5000000000000001E-2</v>
      </c>
      <c r="CM343" s="1489">
        <v>2.5000000000000001E-2</v>
      </c>
      <c r="CN343" s="1489">
        <v>2.5000000000000001E-2</v>
      </c>
      <c r="CO343" s="1489">
        <v>2.5000000000000001E-2</v>
      </c>
      <c r="CP343" s="1490">
        <v>2.5000000000000001E-2</v>
      </c>
      <c r="CQ343" s="1488" t="s">
        <v>1790</v>
      </c>
      <c r="CR343" s="1488" t="s">
        <v>1790</v>
      </c>
      <c r="CS343" s="1488" t="s">
        <v>1790</v>
      </c>
      <c r="CT343" s="1488" t="s">
        <v>1790</v>
      </c>
      <c r="CU343" s="1488" t="s">
        <v>1790</v>
      </c>
      <c r="CV343" s="1488" t="s">
        <v>1790</v>
      </c>
      <c r="CW343" s="1488" t="s">
        <v>1790</v>
      </c>
      <c r="CX343" s="1488" t="s">
        <v>1790</v>
      </c>
      <c r="CY343" s="1488" t="s">
        <v>1790</v>
      </c>
      <c r="CZ343" s="1488" t="s">
        <v>1790</v>
      </c>
      <c r="DA343" s="1488" t="s">
        <v>1790</v>
      </c>
      <c r="DB343" s="1488" t="s">
        <v>1790</v>
      </c>
      <c r="DC343" s="1488" t="s">
        <v>1790</v>
      </c>
      <c r="DD343" s="1488" t="s">
        <v>1790</v>
      </c>
      <c r="DE343" s="1488" t="s">
        <v>1790</v>
      </c>
      <c r="DF343" s="1488" t="s">
        <v>1790</v>
      </c>
      <c r="DG343" s="1488" t="s">
        <v>1790</v>
      </c>
      <c r="DH343" s="1488" t="s">
        <v>1790</v>
      </c>
      <c r="DI343" s="1488" t="s">
        <v>1790</v>
      </c>
      <c r="DJ343" s="1488" t="s">
        <v>1790</v>
      </c>
      <c r="DK343" s="1488" t="s">
        <v>1790</v>
      </c>
      <c r="DL343" s="1488" t="s">
        <v>1790</v>
      </c>
      <c r="DM343" s="1488" t="s">
        <v>1790</v>
      </c>
      <c r="DN343" s="1488" t="s">
        <v>1790</v>
      </c>
      <c r="DO343" s="1488" t="s">
        <v>1790</v>
      </c>
      <c r="DP343" s="1488" t="s">
        <v>1790</v>
      </c>
      <c r="DQ343" s="1488" t="s">
        <v>1790</v>
      </c>
      <c r="DR343" s="1488" t="s">
        <v>1790</v>
      </c>
      <c r="DS343" s="1488" t="s">
        <v>1790</v>
      </c>
      <c r="DT343" s="1233" t="s">
        <v>1790</v>
      </c>
      <c r="DU343" s="1233" t="s">
        <v>1790</v>
      </c>
      <c r="DV343" s="1233" t="s">
        <v>1790</v>
      </c>
      <c r="DW343" s="1233" t="s">
        <v>1790</v>
      </c>
      <c r="DX343" s="1233" t="s">
        <v>1790</v>
      </c>
      <c r="DY343" s="1233" t="s">
        <v>1790</v>
      </c>
    </row>
    <row r="344" spans="2:129" x14ac:dyDescent="0.25">
      <c r="B344" s="1740"/>
      <c r="C344" s="1485" t="s">
        <v>2059</v>
      </c>
      <c r="D344" s="1425" t="s">
        <v>2060</v>
      </c>
      <c r="E344" s="1267" t="s">
        <v>809</v>
      </c>
      <c r="F344" s="1424" t="s">
        <v>1790</v>
      </c>
      <c r="G344" s="1424" t="s">
        <v>1790</v>
      </c>
      <c r="H344" s="1425" t="s">
        <v>84</v>
      </c>
      <c r="I344" s="1460" t="s">
        <v>1790</v>
      </c>
      <c r="J344" s="1461" t="s">
        <v>1790</v>
      </c>
      <c r="K344" s="1461" t="s">
        <v>1790</v>
      </c>
      <c r="L344" s="1461" t="s">
        <v>1790</v>
      </c>
      <c r="M344" s="1461" t="s">
        <v>1790</v>
      </c>
      <c r="N344" s="1489" t="s">
        <v>1790</v>
      </c>
      <c r="O344" s="1489">
        <v>0.96618357487922713</v>
      </c>
      <c r="P344" s="1489">
        <v>0.93351070036640305</v>
      </c>
      <c r="Q344" s="1489">
        <v>0.90194270566802237</v>
      </c>
      <c r="R344" s="1489">
        <v>0.87144222769857238</v>
      </c>
      <c r="S344" s="1489">
        <v>0.84197316685852408</v>
      </c>
      <c r="T344" s="1489">
        <v>0.81350064430775282</v>
      </c>
      <c r="U344" s="1489">
        <v>0.78599096068381924</v>
      </c>
      <c r="V344" s="1489">
        <v>0.75941155621625056</v>
      </c>
      <c r="W344" s="1489">
        <v>0.73373097218961414</v>
      </c>
      <c r="X344" s="1489">
        <v>0.70891881370977217</v>
      </c>
      <c r="Y344" s="1489">
        <v>0.68494571372924851</v>
      </c>
      <c r="Z344" s="1489">
        <v>0.66178329828912907</v>
      </c>
      <c r="AA344" s="1489">
        <v>0.63940415293635666</v>
      </c>
      <c r="AB344" s="1489">
        <v>0.61778179027667313</v>
      </c>
      <c r="AC344" s="1489">
        <v>0.59689061862480497</v>
      </c>
      <c r="AD344" s="1489">
        <v>0.57670591171478747</v>
      </c>
      <c r="AE344" s="1489">
        <v>0.55720377943457733</v>
      </c>
      <c r="AF344" s="1489">
        <v>0.53836113955031628</v>
      </c>
      <c r="AG344" s="1489">
        <v>0.520155690386779</v>
      </c>
      <c r="AH344" s="1489">
        <v>0.50256588443167061</v>
      </c>
      <c r="AI344" s="1489">
        <v>0.48557090283253201</v>
      </c>
      <c r="AJ344" s="1489">
        <v>0.46915063075606961</v>
      </c>
      <c r="AK344" s="1489">
        <v>0.45328563358074364</v>
      </c>
      <c r="AL344" s="1489">
        <v>0.43795713389443836</v>
      </c>
      <c r="AM344" s="1489">
        <v>0.42314698926998878</v>
      </c>
      <c r="AN344" s="1489">
        <v>0.40883767079225974</v>
      </c>
      <c r="AO344" s="1489">
        <v>0.39501224231136212</v>
      </c>
      <c r="AP344" s="1489">
        <v>0.38165434039745133</v>
      </c>
      <c r="AQ344" s="1489">
        <v>0.36874815497338298</v>
      </c>
      <c r="AR344" s="1489">
        <v>0.35627841060230242</v>
      </c>
      <c r="AS344" s="1489">
        <v>0.3459013695167984</v>
      </c>
      <c r="AT344" s="1489">
        <v>0.33582657234640623</v>
      </c>
      <c r="AU344" s="1489">
        <v>0.32604521587029728</v>
      </c>
      <c r="AV344" s="1489">
        <v>0.31654875327213333</v>
      </c>
      <c r="AW344" s="1489">
        <v>0.30732888667197411</v>
      </c>
      <c r="AX344" s="1489">
        <v>0.29837755987570302</v>
      </c>
      <c r="AY344" s="1489">
        <v>0.28968695133563405</v>
      </c>
      <c r="AZ344" s="1489">
        <v>0.28124946731614947</v>
      </c>
      <c r="BA344" s="1489">
        <v>0.27305773525839755</v>
      </c>
      <c r="BB344" s="1489">
        <v>0.26510459733825009</v>
      </c>
      <c r="BC344" s="1489">
        <v>0.25738310421189325</v>
      </c>
      <c r="BD344" s="1489">
        <v>0.24988650894358566</v>
      </c>
      <c r="BE344" s="1489">
        <v>0.24260826111027742</v>
      </c>
      <c r="BF344" s="1489">
        <v>0.23554200107793916</v>
      </c>
      <c r="BG344" s="1489">
        <v>0.22868155444460117</v>
      </c>
      <c r="BH344" s="1489">
        <v>0.22202092664524387</v>
      </c>
      <c r="BI344" s="1489">
        <v>0.215554297713829</v>
      </c>
      <c r="BJ344" s="1489">
        <v>0.20927601719789227</v>
      </c>
      <c r="BK344" s="1489">
        <v>0.20318059922125464</v>
      </c>
      <c r="BL344" s="1489">
        <v>0.19726271769053846</v>
      </c>
      <c r="BM344" s="1489">
        <v>0.19151720164129948</v>
      </c>
      <c r="BN344" s="1489">
        <v>0.18593903071970824</v>
      </c>
      <c r="BO344" s="1489">
        <v>0.18052333079583327</v>
      </c>
      <c r="BP344" s="1489">
        <v>0.17526536970469248</v>
      </c>
      <c r="BQ344" s="1489">
        <v>0.17016055311135189</v>
      </c>
      <c r="BR344" s="1489">
        <v>0.16520442049645817</v>
      </c>
      <c r="BS344" s="1489">
        <v>0.16039264125869726</v>
      </c>
      <c r="BT344" s="1489">
        <v>0.15572101093077401</v>
      </c>
      <c r="BU344" s="1489">
        <v>0.15118544750560586</v>
      </c>
      <c r="BV344" s="1489">
        <v>0.14678198786952024</v>
      </c>
      <c r="BW344" s="1489">
        <v>0.14250678433934003</v>
      </c>
      <c r="BX344" s="1489">
        <v>0.13835610130033013</v>
      </c>
      <c r="BY344" s="1489">
        <v>0.13432631194206807</v>
      </c>
      <c r="BZ344" s="1489">
        <v>0.13041389508938647</v>
      </c>
      <c r="CA344" s="1489">
        <v>0.12661543212561796</v>
      </c>
      <c r="CB344" s="1489">
        <v>0.12292760400545433</v>
      </c>
      <c r="CC344" s="1489">
        <v>0.11934718835481004</v>
      </c>
      <c r="CD344" s="1489">
        <v>0.11587105665515537</v>
      </c>
      <c r="CE344" s="1489">
        <v>0.11249617150985959</v>
      </c>
      <c r="CF344" s="1489">
        <v>0.10921958399015494</v>
      </c>
      <c r="CG344" s="1489">
        <v>0.10603843105840287</v>
      </c>
      <c r="CH344" s="1489">
        <v>0.10294993306641054</v>
      </c>
      <c r="CI344" s="1489">
        <v>9.9951391326612168E-2</v>
      </c>
      <c r="CJ344" s="1489">
        <v>9.7040185753992411E-2</v>
      </c>
      <c r="CK344" s="1489">
        <v>9.4213772576691654E-2</v>
      </c>
      <c r="CL344" s="1489">
        <v>9.1915875684577236E-2</v>
      </c>
      <c r="CM344" s="1489">
        <v>8.9674025058124135E-2</v>
      </c>
      <c r="CN344" s="1489">
        <v>8.7486853715243049E-2</v>
      </c>
      <c r="CO344" s="1489">
        <v>8.5353028014871282E-2</v>
      </c>
      <c r="CP344" s="1490">
        <v>8.3271246843776875E-2</v>
      </c>
      <c r="CQ344" s="1488" t="s">
        <v>1790</v>
      </c>
      <c r="CR344" s="1488" t="s">
        <v>1790</v>
      </c>
      <c r="CS344" s="1488" t="s">
        <v>1790</v>
      </c>
      <c r="CT344" s="1488" t="s">
        <v>1790</v>
      </c>
      <c r="CU344" s="1488" t="s">
        <v>1790</v>
      </c>
      <c r="CV344" s="1488" t="s">
        <v>1790</v>
      </c>
      <c r="CW344" s="1488" t="s">
        <v>1790</v>
      </c>
      <c r="CX344" s="1488" t="s">
        <v>1790</v>
      </c>
      <c r="CY344" s="1488" t="s">
        <v>1790</v>
      </c>
      <c r="CZ344" s="1488" t="s">
        <v>1790</v>
      </c>
      <c r="DA344" s="1488" t="s">
        <v>1790</v>
      </c>
      <c r="DB344" s="1488" t="s">
        <v>1790</v>
      </c>
      <c r="DC344" s="1488" t="s">
        <v>1790</v>
      </c>
      <c r="DD344" s="1488" t="s">
        <v>1790</v>
      </c>
      <c r="DE344" s="1488" t="s">
        <v>1790</v>
      </c>
      <c r="DF344" s="1488" t="s">
        <v>1790</v>
      </c>
      <c r="DG344" s="1488" t="s">
        <v>1790</v>
      </c>
      <c r="DH344" s="1488" t="s">
        <v>1790</v>
      </c>
      <c r="DI344" s="1488" t="s">
        <v>1790</v>
      </c>
      <c r="DJ344" s="1488" t="s">
        <v>1790</v>
      </c>
      <c r="DK344" s="1488" t="s">
        <v>1790</v>
      </c>
      <c r="DL344" s="1488" t="s">
        <v>1790</v>
      </c>
      <c r="DM344" s="1488" t="s">
        <v>1790</v>
      </c>
      <c r="DN344" s="1488" t="s">
        <v>1790</v>
      </c>
      <c r="DO344" s="1488" t="s">
        <v>1790</v>
      </c>
      <c r="DP344" s="1488" t="s">
        <v>1790</v>
      </c>
      <c r="DQ344" s="1488" t="s">
        <v>1790</v>
      </c>
      <c r="DR344" s="1488" t="s">
        <v>1790</v>
      </c>
      <c r="DS344" s="1488" t="s">
        <v>1790</v>
      </c>
      <c r="DT344" s="1233" t="s">
        <v>1790</v>
      </c>
      <c r="DU344" s="1233" t="s">
        <v>1790</v>
      </c>
      <c r="DV344" s="1233" t="s">
        <v>1790</v>
      </c>
      <c r="DW344" s="1233" t="s">
        <v>1790</v>
      </c>
      <c r="DX344" s="1233" t="s">
        <v>1790</v>
      </c>
      <c r="DY344" s="1233" t="s">
        <v>1790</v>
      </c>
    </row>
    <row r="345" spans="2:129" x14ac:dyDescent="0.25">
      <c r="B345" s="1740"/>
      <c r="C345" s="1485" t="s">
        <v>2059</v>
      </c>
      <c r="D345" s="1425" t="s">
        <v>2060</v>
      </c>
      <c r="E345" s="1267" t="s">
        <v>810</v>
      </c>
      <c r="F345" s="1424" t="s">
        <v>811</v>
      </c>
      <c r="G345" s="1424" t="s">
        <v>1790</v>
      </c>
      <c r="H345" s="1425" t="s">
        <v>812</v>
      </c>
      <c r="I345" s="1460" t="s">
        <v>1790</v>
      </c>
      <c r="J345" s="1461" t="s">
        <v>1790</v>
      </c>
      <c r="K345" s="1461" t="s">
        <v>1790</v>
      </c>
      <c r="L345" s="1461" t="s">
        <v>1790</v>
      </c>
      <c r="M345" s="1461" t="s">
        <v>1790</v>
      </c>
      <c r="N345" s="1489" t="s">
        <v>1790</v>
      </c>
      <c r="O345" s="1489" t="s">
        <v>1790</v>
      </c>
      <c r="P345" s="1489" t="s">
        <v>1790</v>
      </c>
      <c r="Q345" s="1489" t="s">
        <v>1790</v>
      </c>
      <c r="R345" s="1489" t="s">
        <v>1790</v>
      </c>
      <c r="S345" s="1489" t="s">
        <v>1790</v>
      </c>
      <c r="T345" s="1489" t="s">
        <v>1790</v>
      </c>
      <c r="U345" s="1489" t="s">
        <v>1790</v>
      </c>
      <c r="V345" s="1489" t="s">
        <v>1790</v>
      </c>
      <c r="W345" s="1489" t="s">
        <v>1790</v>
      </c>
      <c r="X345" s="1489" t="s">
        <v>1790</v>
      </c>
      <c r="Y345" s="1489" t="s">
        <v>1790</v>
      </c>
      <c r="Z345" s="1489" t="s">
        <v>1790</v>
      </c>
      <c r="AA345" s="1489" t="s">
        <v>1790</v>
      </c>
      <c r="AB345" s="1489" t="s">
        <v>1790</v>
      </c>
      <c r="AC345" s="1489" t="s">
        <v>1790</v>
      </c>
      <c r="AD345" s="1489" t="s">
        <v>1790</v>
      </c>
      <c r="AE345" s="1489" t="s">
        <v>1790</v>
      </c>
      <c r="AF345" s="1489" t="s">
        <v>1790</v>
      </c>
      <c r="AG345" s="1489" t="s">
        <v>1790</v>
      </c>
      <c r="AH345" s="1489" t="s">
        <v>1790</v>
      </c>
      <c r="AI345" s="1489" t="s">
        <v>1790</v>
      </c>
      <c r="AJ345" s="1489" t="s">
        <v>1790</v>
      </c>
      <c r="AK345" s="1489" t="s">
        <v>1790</v>
      </c>
      <c r="AL345" s="1489" t="s">
        <v>1790</v>
      </c>
      <c r="AM345" s="1489" t="s">
        <v>1790</v>
      </c>
      <c r="AN345" s="1489" t="s">
        <v>1790</v>
      </c>
      <c r="AO345" s="1489" t="s">
        <v>1790</v>
      </c>
      <c r="AP345" s="1489" t="s">
        <v>1790</v>
      </c>
      <c r="AQ345" s="1489" t="s">
        <v>1790</v>
      </c>
      <c r="AR345" s="1489" t="s">
        <v>1790</v>
      </c>
      <c r="AS345" s="1489" t="s">
        <v>1790</v>
      </c>
      <c r="AT345" s="1489" t="s">
        <v>1790</v>
      </c>
      <c r="AU345" s="1489" t="s">
        <v>1790</v>
      </c>
      <c r="AV345" s="1489" t="s">
        <v>1790</v>
      </c>
      <c r="AW345" s="1489" t="s">
        <v>1790</v>
      </c>
      <c r="AX345" s="1489" t="s">
        <v>1790</v>
      </c>
      <c r="AY345" s="1489" t="s">
        <v>1790</v>
      </c>
      <c r="AZ345" s="1489" t="s">
        <v>1790</v>
      </c>
      <c r="BA345" s="1489" t="s">
        <v>1790</v>
      </c>
      <c r="BB345" s="1489" t="s">
        <v>1790</v>
      </c>
      <c r="BC345" s="1489" t="s">
        <v>1790</v>
      </c>
      <c r="BD345" s="1489" t="s">
        <v>1790</v>
      </c>
      <c r="BE345" s="1489" t="s">
        <v>1790</v>
      </c>
      <c r="BF345" s="1489" t="s">
        <v>1790</v>
      </c>
      <c r="BG345" s="1489" t="s">
        <v>1790</v>
      </c>
      <c r="BH345" s="1489" t="s">
        <v>1790</v>
      </c>
      <c r="BI345" s="1489" t="s">
        <v>1790</v>
      </c>
      <c r="BJ345" s="1489" t="s">
        <v>1790</v>
      </c>
      <c r="BK345" s="1489" t="s">
        <v>1790</v>
      </c>
      <c r="BL345" s="1489" t="s">
        <v>1790</v>
      </c>
      <c r="BM345" s="1489" t="s">
        <v>1790</v>
      </c>
      <c r="BN345" s="1489" t="s">
        <v>1790</v>
      </c>
      <c r="BO345" s="1489" t="s">
        <v>1790</v>
      </c>
      <c r="BP345" s="1489" t="s">
        <v>1790</v>
      </c>
      <c r="BQ345" s="1489" t="s">
        <v>1790</v>
      </c>
      <c r="BR345" s="1489" t="s">
        <v>1790</v>
      </c>
      <c r="BS345" s="1489" t="s">
        <v>1790</v>
      </c>
      <c r="BT345" s="1489" t="s">
        <v>1790</v>
      </c>
      <c r="BU345" s="1489" t="s">
        <v>1790</v>
      </c>
      <c r="BV345" s="1489" t="s">
        <v>1790</v>
      </c>
      <c r="BW345" s="1489" t="s">
        <v>1790</v>
      </c>
      <c r="BX345" s="1489" t="s">
        <v>1790</v>
      </c>
      <c r="BY345" s="1489" t="s">
        <v>1790</v>
      </c>
      <c r="BZ345" s="1489" t="s">
        <v>1790</v>
      </c>
      <c r="CA345" s="1489" t="s">
        <v>1790</v>
      </c>
      <c r="CB345" s="1489" t="s">
        <v>1790</v>
      </c>
      <c r="CC345" s="1489" t="s">
        <v>1790</v>
      </c>
      <c r="CD345" s="1489" t="s">
        <v>1790</v>
      </c>
      <c r="CE345" s="1489" t="s">
        <v>1790</v>
      </c>
      <c r="CF345" s="1489" t="s">
        <v>1790</v>
      </c>
      <c r="CG345" s="1489" t="s">
        <v>1790</v>
      </c>
      <c r="CH345" s="1489" t="s">
        <v>1790</v>
      </c>
      <c r="CI345" s="1489" t="s">
        <v>1790</v>
      </c>
      <c r="CJ345" s="1489" t="s">
        <v>1790</v>
      </c>
      <c r="CK345" s="1489" t="s">
        <v>1790</v>
      </c>
      <c r="CL345" s="1489" t="s">
        <v>1790</v>
      </c>
      <c r="CM345" s="1489" t="s">
        <v>1790</v>
      </c>
      <c r="CN345" s="1489" t="s">
        <v>1790</v>
      </c>
      <c r="CO345" s="1489" t="s">
        <v>1790</v>
      </c>
      <c r="CP345" s="1490" t="s">
        <v>1790</v>
      </c>
      <c r="CQ345" s="1488" t="s">
        <v>1790</v>
      </c>
      <c r="CR345" s="1488" t="s">
        <v>1790</v>
      </c>
      <c r="CS345" s="1488" t="s">
        <v>1790</v>
      </c>
      <c r="CT345" s="1488" t="s">
        <v>1790</v>
      </c>
      <c r="CU345" s="1488" t="s">
        <v>1790</v>
      </c>
      <c r="CV345" s="1488" t="s">
        <v>1790</v>
      </c>
      <c r="CW345" s="1488" t="s">
        <v>1790</v>
      </c>
      <c r="CX345" s="1488" t="s">
        <v>1790</v>
      </c>
      <c r="CY345" s="1488" t="s">
        <v>1790</v>
      </c>
      <c r="CZ345" s="1488" t="s">
        <v>1790</v>
      </c>
      <c r="DA345" s="1488" t="s">
        <v>1790</v>
      </c>
      <c r="DB345" s="1488" t="s">
        <v>1790</v>
      </c>
      <c r="DC345" s="1488" t="s">
        <v>1790</v>
      </c>
      <c r="DD345" s="1488" t="s">
        <v>1790</v>
      </c>
      <c r="DE345" s="1488" t="s">
        <v>1790</v>
      </c>
      <c r="DF345" s="1488" t="s">
        <v>1790</v>
      </c>
      <c r="DG345" s="1488" t="s">
        <v>1790</v>
      </c>
      <c r="DH345" s="1488" t="s">
        <v>1790</v>
      </c>
      <c r="DI345" s="1488" t="s">
        <v>1790</v>
      </c>
      <c r="DJ345" s="1488" t="s">
        <v>1790</v>
      </c>
      <c r="DK345" s="1488" t="s">
        <v>1790</v>
      </c>
      <c r="DL345" s="1488" t="s">
        <v>1790</v>
      </c>
      <c r="DM345" s="1488" t="s">
        <v>1790</v>
      </c>
      <c r="DN345" s="1488" t="s">
        <v>1790</v>
      </c>
      <c r="DO345" s="1488" t="s">
        <v>1790</v>
      </c>
      <c r="DP345" s="1488" t="s">
        <v>1790</v>
      </c>
      <c r="DQ345" s="1488" t="s">
        <v>1790</v>
      </c>
      <c r="DR345" s="1488" t="s">
        <v>1790</v>
      </c>
      <c r="DS345" s="1488" t="s">
        <v>1790</v>
      </c>
      <c r="DT345" s="1233" t="s">
        <v>1790</v>
      </c>
      <c r="DU345" s="1233" t="s">
        <v>1790</v>
      </c>
      <c r="DV345" s="1233" t="s">
        <v>1790</v>
      </c>
      <c r="DW345" s="1233" t="s">
        <v>1790</v>
      </c>
      <c r="DX345" s="1233" t="s">
        <v>1790</v>
      </c>
      <c r="DY345" s="1233" t="s">
        <v>1790</v>
      </c>
    </row>
    <row r="346" spans="2:129" x14ac:dyDescent="0.25">
      <c r="B346" s="1740"/>
      <c r="C346" s="1485" t="s">
        <v>2059</v>
      </c>
      <c r="D346" s="1425" t="s">
        <v>2060</v>
      </c>
      <c r="E346" s="1267" t="s">
        <v>810</v>
      </c>
      <c r="F346" s="1424" t="s">
        <v>813</v>
      </c>
      <c r="G346" s="1424" t="s">
        <v>1790</v>
      </c>
      <c r="H346" s="1425" t="s">
        <v>812</v>
      </c>
      <c r="I346" s="1460" t="s">
        <v>1790</v>
      </c>
      <c r="J346" s="1461" t="s">
        <v>1790</v>
      </c>
      <c r="K346" s="1461" t="s">
        <v>1790</v>
      </c>
      <c r="L346" s="1461" t="s">
        <v>1790</v>
      </c>
      <c r="M346" s="1461" t="s">
        <v>1790</v>
      </c>
      <c r="N346" s="1489" t="s">
        <v>1790</v>
      </c>
      <c r="O346" s="1489" t="s">
        <v>1790</v>
      </c>
      <c r="P346" s="1489" t="s">
        <v>1790</v>
      </c>
      <c r="Q346" s="1489" t="s">
        <v>1790</v>
      </c>
      <c r="R346" s="1489" t="s">
        <v>1790</v>
      </c>
      <c r="S346" s="1489" t="s">
        <v>1790</v>
      </c>
      <c r="T346" s="1489" t="s">
        <v>1790</v>
      </c>
      <c r="U346" s="1489" t="s">
        <v>1790</v>
      </c>
      <c r="V346" s="1489" t="s">
        <v>1790</v>
      </c>
      <c r="W346" s="1489" t="s">
        <v>1790</v>
      </c>
      <c r="X346" s="1489" t="s">
        <v>1790</v>
      </c>
      <c r="Y346" s="1489" t="s">
        <v>1790</v>
      </c>
      <c r="Z346" s="1489" t="s">
        <v>1790</v>
      </c>
      <c r="AA346" s="1489" t="s">
        <v>1790</v>
      </c>
      <c r="AB346" s="1489" t="s">
        <v>1790</v>
      </c>
      <c r="AC346" s="1489" t="s">
        <v>1790</v>
      </c>
      <c r="AD346" s="1489" t="s">
        <v>1790</v>
      </c>
      <c r="AE346" s="1489" t="s">
        <v>1790</v>
      </c>
      <c r="AF346" s="1489" t="s">
        <v>1790</v>
      </c>
      <c r="AG346" s="1489" t="s">
        <v>1790</v>
      </c>
      <c r="AH346" s="1489" t="s">
        <v>1790</v>
      </c>
      <c r="AI346" s="1489" t="s">
        <v>1790</v>
      </c>
      <c r="AJ346" s="1489" t="s">
        <v>1790</v>
      </c>
      <c r="AK346" s="1489" t="s">
        <v>1790</v>
      </c>
      <c r="AL346" s="1489" t="s">
        <v>1790</v>
      </c>
      <c r="AM346" s="1489" t="s">
        <v>1790</v>
      </c>
      <c r="AN346" s="1489" t="s">
        <v>1790</v>
      </c>
      <c r="AO346" s="1489" t="s">
        <v>1790</v>
      </c>
      <c r="AP346" s="1489" t="s">
        <v>1790</v>
      </c>
      <c r="AQ346" s="1489" t="s">
        <v>1790</v>
      </c>
      <c r="AR346" s="1489" t="s">
        <v>1790</v>
      </c>
      <c r="AS346" s="1489" t="s">
        <v>1790</v>
      </c>
      <c r="AT346" s="1489" t="s">
        <v>1790</v>
      </c>
      <c r="AU346" s="1489" t="s">
        <v>1790</v>
      </c>
      <c r="AV346" s="1489" t="s">
        <v>1790</v>
      </c>
      <c r="AW346" s="1489" t="s">
        <v>1790</v>
      </c>
      <c r="AX346" s="1489" t="s">
        <v>1790</v>
      </c>
      <c r="AY346" s="1489" t="s">
        <v>1790</v>
      </c>
      <c r="AZ346" s="1489" t="s">
        <v>1790</v>
      </c>
      <c r="BA346" s="1489" t="s">
        <v>1790</v>
      </c>
      <c r="BB346" s="1489" t="s">
        <v>1790</v>
      </c>
      <c r="BC346" s="1489" t="s">
        <v>1790</v>
      </c>
      <c r="BD346" s="1489" t="s">
        <v>1790</v>
      </c>
      <c r="BE346" s="1489" t="s">
        <v>1790</v>
      </c>
      <c r="BF346" s="1489" t="s">
        <v>1790</v>
      </c>
      <c r="BG346" s="1489" t="s">
        <v>1790</v>
      </c>
      <c r="BH346" s="1489" t="s">
        <v>1790</v>
      </c>
      <c r="BI346" s="1489" t="s">
        <v>1790</v>
      </c>
      <c r="BJ346" s="1489" t="s">
        <v>1790</v>
      </c>
      <c r="BK346" s="1489" t="s">
        <v>1790</v>
      </c>
      <c r="BL346" s="1489" t="s">
        <v>1790</v>
      </c>
      <c r="BM346" s="1489" t="s">
        <v>1790</v>
      </c>
      <c r="BN346" s="1489" t="s">
        <v>1790</v>
      </c>
      <c r="BO346" s="1489" t="s">
        <v>1790</v>
      </c>
      <c r="BP346" s="1489" t="s">
        <v>1790</v>
      </c>
      <c r="BQ346" s="1489" t="s">
        <v>1790</v>
      </c>
      <c r="BR346" s="1489" t="s">
        <v>1790</v>
      </c>
      <c r="BS346" s="1489" t="s">
        <v>1790</v>
      </c>
      <c r="BT346" s="1489" t="s">
        <v>1790</v>
      </c>
      <c r="BU346" s="1489" t="s">
        <v>1790</v>
      </c>
      <c r="BV346" s="1489" t="s">
        <v>1790</v>
      </c>
      <c r="BW346" s="1489" t="s">
        <v>1790</v>
      </c>
      <c r="BX346" s="1489" t="s">
        <v>1790</v>
      </c>
      <c r="BY346" s="1489" t="s">
        <v>1790</v>
      </c>
      <c r="BZ346" s="1489" t="s">
        <v>1790</v>
      </c>
      <c r="CA346" s="1489" t="s">
        <v>1790</v>
      </c>
      <c r="CB346" s="1489" t="s">
        <v>1790</v>
      </c>
      <c r="CC346" s="1489" t="s">
        <v>1790</v>
      </c>
      <c r="CD346" s="1489" t="s">
        <v>1790</v>
      </c>
      <c r="CE346" s="1489" t="s">
        <v>1790</v>
      </c>
      <c r="CF346" s="1489" t="s">
        <v>1790</v>
      </c>
      <c r="CG346" s="1489" t="s">
        <v>1790</v>
      </c>
      <c r="CH346" s="1489" t="s">
        <v>1790</v>
      </c>
      <c r="CI346" s="1489" t="s">
        <v>1790</v>
      </c>
      <c r="CJ346" s="1489" t="s">
        <v>1790</v>
      </c>
      <c r="CK346" s="1489" t="s">
        <v>1790</v>
      </c>
      <c r="CL346" s="1489" t="s">
        <v>1790</v>
      </c>
      <c r="CM346" s="1489" t="s">
        <v>1790</v>
      </c>
      <c r="CN346" s="1489" t="s">
        <v>1790</v>
      </c>
      <c r="CO346" s="1489" t="s">
        <v>1790</v>
      </c>
      <c r="CP346" s="1490" t="s">
        <v>1790</v>
      </c>
      <c r="CQ346" s="1488" t="s">
        <v>1790</v>
      </c>
      <c r="CR346" s="1488" t="s">
        <v>1790</v>
      </c>
      <c r="CS346" s="1488" t="s">
        <v>1790</v>
      </c>
      <c r="CT346" s="1488" t="s">
        <v>1790</v>
      </c>
      <c r="CU346" s="1488" t="s">
        <v>1790</v>
      </c>
      <c r="CV346" s="1488" t="s">
        <v>1790</v>
      </c>
      <c r="CW346" s="1488" t="s">
        <v>1790</v>
      </c>
      <c r="CX346" s="1488" t="s">
        <v>1790</v>
      </c>
      <c r="CY346" s="1488" t="s">
        <v>1790</v>
      </c>
      <c r="CZ346" s="1488" t="s">
        <v>1790</v>
      </c>
      <c r="DA346" s="1488" t="s">
        <v>1790</v>
      </c>
      <c r="DB346" s="1488" t="s">
        <v>1790</v>
      </c>
      <c r="DC346" s="1488" t="s">
        <v>1790</v>
      </c>
      <c r="DD346" s="1488" t="s">
        <v>1790</v>
      </c>
      <c r="DE346" s="1488" t="s">
        <v>1790</v>
      </c>
      <c r="DF346" s="1488" t="s">
        <v>1790</v>
      </c>
      <c r="DG346" s="1488" t="s">
        <v>1790</v>
      </c>
      <c r="DH346" s="1488" t="s">
        <v>1790</v>
      </c>
      <c r="DI346" s="1488" t="s">
        <v>1790</v>
      </c>
      <c r="DJ346" s="1488" t="s">
        <v>1790</v>
      </c>
      <c r="DK346" s="1488" t="s">
        <v>1790</v>
      </c>
      <c r="DL346" s="1488" t="s">
        <v>1790</v>
      </c>
      <c r="DM346" s="1488" t="s">
        <v>1790</v>
      </c>
      <c r="DN346" s="1488" t="s">
        <v>1790</v>
      </c>
      <c r="DO346" s="1488" t="s">
        <v>1790</v>
      </c>
      <c r="DP346" s="1488" t="s">
        <v>1790</v>
      </c>
      <c r="DQ346" s="1488" t="s">
        <v>1790</v>
      </c>
      <c r="DR346" s="1488" t="s">
        <v>1790</v>
      </c>
      <c r="DS346" s="1488" t="s">
        <v>1790</v>
      </c>
      <c r="DT346" s="1233" t="s">
        <v>1790</v>
      </c>
      <c r="DU346" s="1233" t="s">
        <v>1790</v>
      </c>
      <c r="DV346" s="1233" t="s">
        <v>1790</v>
      </c>
      <c r="DW346" s="1233" t="s">
        <v>1790</v>
      </c>
      <c r="DX346" s="1233" t="s">
        <v>1790</v>
      </c>
      <c r="DY346" s="1233" t="s">
        <v>1790</v>
      </c>
    </row>
    <row r="347" spans="2:129" ht="14.4" thickBot="1" x14ac:dyDescent="0.3">
      <c r="B347" s="1740"/>
      <c r="C347" s="1485" t="s">
        <v>2059</v>
      </c>
      <c r="D347" s="1425" t="s">
        <v>2060</v>
      </c>
      <c r="E347" s="1267" t="s">
        <v>814</v>
      </c>
      <c r="F347" s="1424" t="s">
        <v>1790</v>
      </c>
      <c r="G347" s="1424" t="s">
        <v>1790</v>
      </c>
      <c r="H347" s="1425" t="s">
        <v>84</v>
      </c>
      <c r="I347" s="1460" t="s">
        <v>1790</v>
      </c>
      <c r="J347" s="1461" t="s">
        <v>1790</v>
      </c>
      <c r="K347" s="1461" t="s">
        <v>1790</v>
      </c>
      <c r="L347" s="1461" t="s">
        <v>1790</v>
      </c>
      <c r="M347" s="1461" t="s">
        <v>1790</v>
      </c>
      <c r="N347" s="1489" t="s">
        <v>1790</v>
      </c>
      <c r="O347" s="1489">
        <v>3.0959596299207418E-2</v>
      </c>
      <c r="P347" s="1489">
        <v>2.9912653429185913E-2</v>
      </c>
      <c r="Q347" s="1489">
        <v>2.8901114424334219E-2</v>
      </c>
      <c r="R347" s="1489">
        <v>2.7923782052496831E-2</v>
      </c>
      <c r="S347" s="1489">
        <v>2.6979499567629791E-2</v>
      </c>
      <c r="T347" s="1489">
        <v>2.6067149340705115E-2</v>
      </c>
      <c r="U347" s="1489">
        <v>2.5185651536913156E-2</v>
      </c>
      <c r="V347" s="1489">
        <v>2.4333962837597256E-2</v>
      </c>
      <c r="W347" s="1489">
        <v>2.3511075205407978E-2</v>
      </c>
      <c r="X347" s="1489">
        <v>2.2716014691215439E-2</v>
      </c>
      <c r="Y347" s="1489">
        <v>2.1947840281367575E-2</v>
      </c>
      <c r="Z347" s="1489">
        <v>2.1205642783930029E-2</v>
      </c>
      <c r="AA347" s="1489">
        <v>2.0488543752589402E-2</v>
      </c>
      <c r="AB347" s="1489">
        <v>1.9795694446946281E-2</v>
      </c>
      <c r="AC347" s="1489">
        <v>1.9126274827967422E-2</v>
      </c>
      <c r="AD347" s="1489">
        <v>1.847949258740814E-2</v>
      </c>
      <c r="AE347" s="1489">
        <v>1.7854582210056175E-2</v>
      </c>
      <c r="AF347" s="1489">
        <v>1.7250804067687128E-2</v>
      </c>
      <c r="AG347" s="1489">
        <v>1.6667443543659059E-2</v>
      </c>
      <c r="AH347" s="1489">
        <v>1.6103810187110205E-2</v>
      </c>
      <c r="AI347" s="1489">
        <v>1.5559236895758652E-2</v>
      </c>
      <c r="AJ347" s="1489">
        <v>1.5033079126336864E-2</v>
      </c>
      <c r="AK347" s="1489">
        <v>1.452471413172644E-2</v>
      </c>
      <c r="AL347" s="1489">
        <v>1.4033540223890282E-2</v>
      </c>
      <c r="AM347" s="1489">
        <v>1.3558976061729741E-2</v>
      </c>
      <c r="AN347" s="1489">
        <v>1.3100459963023907E-2</v>
      </c>
      <c r="AO347" s="1489">
        <v>1.2657449239636626E-2</v>
      </c>
      <c r="AP347" s="1489">
        <v>1.2229419555204471E-2</v>
      </c>
      <c r="AQ347" s="1489">
        <v>1.1815864304545384E-2</v>
      </c>
      <c r="AR347" s="1489">
        <v>1.1416294014053512E-2</v>
      </c>
      <c r="AS347" s="1489">
        <v>1.1083780596168456E-2</v>
      </c>
      <c r="AT347" s="1489">
        <v>1.0760952035115005E-2</v>
      </c>
      <c r="AU347" s="1489">
        <v>1.0447526247684471E-2</v>
      </c>
      <c r="AV347" s="1489">
        <v>1.0143229366683954E-2</v>
      </c>
      <c r="AW347" s="1489">
        <v>9.8477955016349067E-3</v>
      </c>
      <c r="AX347" s="1489">
        <v>9.5609665064416566E-3</v>
      </c>
      <c r="AY347" s="1489">
        <v>9.2824917538268537E-3</v>
      </c>
      <c r="AZ347" s="1489">
        <v>9.0121279163367478E-3</v>
      </c>
      <c r="BA347" s="1489">
        <v>8.7496387537249979E-3</v>
      </c>
      <c r="BB347" s="1489">
        <v>8.494794906529126E-3</v>
      </c>
      <c r="BC347" s="1489">
        <v>8.2473736956593432E-3</v>
      </c>
      <c r="BD347" s="1489">
        <v>8.0071589278246057E-3</v>
      </c>
      <c r="BE347" s="1489">
        <v>7.7739407066258325E-3</v>
      </c>
      <c r="BF347" s="1489">
        <v>7.547515249151291E-3</v>
      </c>
      <c r="BG347" s="1489">
        <v>7.3276847079138761E-3</v>
      </c>
      <c r="BH347" s="1489">
        <v>7.114256997974638E-3</v>
      </c>
      <c r="BI347" s="1489">
        <v>6.9070456291015899E-3</v>
      </c>
      <c r="BJ347" s="1489">
        <v>6.7058695428170792E-3</v>
      </c>
      <c r="BK347" s="1489">
        <v>6.510552954191339E-3</v>
      </c>
      <c r="BL347" s="1489">
        <v>6.3209251982440174E-3</v>
      </c>
      <c r="BM347" s="1489" t="s">
        <v>1790</v>
      </c>
      <c r="BN347" s="1489" t="s">
        <v>1790</v>
      </c>
      <c r="BO347" s="1489" t="s">
        <v>1790</v>
      </c>
      <c r="BP347" s="1489" t="s">
        <v>1790</v>
      </c>
      <c r="BQ347" s="1489" t="s">
        <v>1790</v>
      </c>
      <c r="BR347" s="1489" t="s">
        <v>1790</v>
      </c>
      <c r="BS347" s="1489" t="s">
        <v>1790</v>
      </c>
      <c r="BT347" s="1489" t="s">
        <v>1790</v>
      </c>
      <c r="BU347" s="1489" t="s">
        <v>1790</v>
      </c>
      <c r="BV347" s="1489" t="s">
        <v>1790</v>
      </c>
      <c r="BW347" s="1489" t="s">
        <v>1790</v>
      </c>
      <c r="BX347" s="1489" t="s">
        <v>1790</v>
      </c>
      <c r="BY347" s="1489" t="s">
        <v>1790</v>
      </c>
      <c r="BZ347" s="1489" t="s">
        <v>1790</v>
      </c>
      <c r="CA347" s="1489" t="s">
        <v>1790</v>
      </c>
      <c r="CB347" s="1489" t="s">
        <v>1790</v>
      </c>
      <c r="CC347" s="1489" t="s">
        <v>1790</v>
      </c>
      <c r="CD347" s="1489" t="s">
        <v>1790</v>
      </c>
      <c r="CE347" s="1489" t="s">
        <v>1790</v>
      </c>
      <c r="CF347" s="1489" t="s">
        <v>1790</v>
      </c>
      <c r="CG347" s="1489" t="s">
        <v>1790</v>
      </c>
      <c r="CH347" s="1489" t="s">
        <v>1790</v>
      </c>
      <c r="CI347" s="1489" t="s">
        <v>1790</v>
      </c>
      <c r="CJ347" s="1489" t="s">
        <v>1790</v>
      </c>
      <c r="CK347" s="1489" t="s">
        <v>1790</v>
      </c>
      <c r="CL347" s="1489" t="s">
        <v>1790</v>
      </c>
      <c r="CM347" s="1489" t="s">
        <v>1790</v>
      </c>
      <c r="CN347" s="1489" t="s">
        <v>1790</v>
      </c>
      <c r="CO347" s="1489" t="s">
        <v>1790</v>
      </c>
      <c r="CP347" s="1490" t="s">
        <v>1790</v>
      </c>
      <c r="CQ347" s="1488" t="s">
        <v>1790</v>
      </c>
      <c r="CR347" s="1488" t="s">
        <v>1790</v>
      </c>
      <c r="CS347" s="1488" t="s">
        <v>1790</v>
      </c>
      <c r="CT347" s="1488" t="s">
        <v>1790</v>
      </c>
      <c r="CU347" s="1488" t="s">
        <v>1790</v>
      </c>
      <c r="CV347" s="1488" t="s">
        <v>1790</v>
      </c>
      <c r="CW347" s="1488" t="s">
        <v>1790</v>
      </c>
      <c r="CX347" s="1488" t="s">
        <v>1790</v>
      </c>
      <c r="CY347" s="1488" t="s">
        <v>1790</v>
      </c>
      <c r="CZ347" s="1488" t="s">
        <v>1790</v>
      </c>
      <c r="DA347" s="1488" t="s">
        <v>1790</v>
      </c>
      <c r="DB347" s="1488" t="s">
        <v>1790</v>
      </c>
      <c r="DC347" s="1488" t="s">
        <v>1790</v>
      </c>
      <c r="DD347" s="1488" t="s">
        <v>1790</v>
      </c>
      <c r="DE347" s="1488" t="s">
        <v>1790</v>
      </c>
      <c r="DF347" s="1488" t="s">
        <v>1790</v>
      </c>
      <c r="DG347" s="1488" t="s">
        <v>1790</v>
      </c>
      <c r="DH347" s="1488" t="s">
        <v>1790</v>
      </c>
      <c r="DI347" s="1488" t="s">
        <v>1790</v>
      </c>
      <c r="DJ347" s="1488" t="s">
        <v>1790</v>
      </c>
      <c r="DK347" s="1488" t="s">
        <v>1790</v>
      </c>
      <c r="DL347" s="1488" t="s">
        <v>1790</v>
      </c>
      <c r="DM347" s="1488" t="s">
        <v>1790</v>
      </c>
      <c r="DN347" s="1488" t="s">
        <v>1790</v>
      </c>
      <c r="DO347" s="1488" t="s">
        <v>1790</v>
      </c>
      <c r="DP347" s="1488" t="s">
        <v>1790</v>
      </c>
      <c r="DQ347" s="1488" t="s">
        <v>1790</v>
      </c>
      <c r="DR347" s="1488" t="s">
        <v>1790</v>
      </c>
      <c r="DS347" s="1488" t="s">
        <v>1790</v>
      </c>
      <c r="DT347" s="1233" t="s">
        <v>1790</v>
      </c>
      <c r="DU347" s="1233" t="s">
        <v>1790</v>
      </c>
      <c r="DV347" s="1233" t="s">
        <v>1790</v>
      </c>
      <c r="DW347" s="1233" t="s">
        <v>1790</v>
      </c>
      <c r="DX347" s="1233" t="s">
        <v>1790</v>
      </c>
      <c r="DY347" s="1233" t="s">
        <v>1790</v>
      </c>
    </row>
    <row r="348" spans="2:129" ht="14.4" thickBot="1" x14ac:dyDescent="0.3">
      <c r="B348" s="1740"/>
      <c r="C348" s="1485" t="s">
        <v>2059</v>
      </c>
      <c r="D348" s="1425" t="s">
        <v>2060</v>
      </c>
      <c r="E348" s="1267" t="s">
        <v>815</v>
      </c>
      <c r="F348" s="1424" t="s">
        <v>1790</v>
      </c>
      <c r="G348" s="1424" t="s">
        <v>1790</v>
      </c>
      <c r="H348" s="1425" t="s">
        <v>84</v>
      </c>
      <c r="I348" s="1724">
        <f>IF(SUM(I347:CU347)&lt;&gt;0,SUM(I347:CU347),"")</f>
        <v>0.75918528878297042</v>
      </c>
      <c r="J348" s="1725"/>
      <c r="K348" s="1725"/>
      <c r="L348" s="1725"/>
      <c r="M348" s="1726"/>
      <c r="N348" s="1489" t="s">
        <v>1790</v>
      </c>
      <c r="O348" s="1489" t="s">
        <v>1790</v>
      </c>
      <c r="P348" s="1489" t="s">
        <v>1790</v>
      </c>
      <c r="Q348" s="1489" t="s">
        <v>1790</v>
      </c>
      <c r="R348" s="1489" t="s">
        <v>1790</v>
      </c>
      <c r="S348" s="1489" t="s">
        <v>1790</v>
      </c>
      <c r="T348" s="1489" t="s">
        <v>1790</v>
      </c>
      <c r="U348" s="1489" t="s">
        <v>1790</v>
      </c>
      <c r="V348" s="1489" t="s">
        <v>1790</v>
      </c>
      <c r="W348" s="1489" t="s">
        <v>1790</v>
      </c>
      <c r="X348" s="1489" t="s">
        <v>1790</v>
      </c>
      <c r="Y348" s="1489" t="s">
        <v>1790</v>
      </c>
      <c r="Z348" s="1489" t="s">
        <v>1790</v>
      </c>
      <c r="AA348" s="1489" t="s">
        <v>1790</v>
      </c>
      <c r="AB348" s="1489" t="s">
        <v>1790</v>
      </c>
      <c r="AC348" s="1489" t="s">
        <v>1790</v>
      </c>
      <c r="AD348" s="1489" t="s">
        <v>1790</v>
      </c>
      <c r="AE348" s="1489" t="s">
        <v>1790</v>
      </c>
      <c r="AF348" s="1489" t="s">
        <v>1790</v>
      </c>
      <c r="AG348" s="1489" t="s">
        <v>1790</v>
      </c>
      <c r="AH348" s="1489" t="s">
        <v>1790</v>
      </c>
      <c r="AI348" s="1489" t="s">
        <v>1790</v>
      </c>
      <c r="AJ348" s="1489" t="s">
        <v>1790</v>
      </c>
      <c r="AK348" s="1489" t="s">
        <v>1790</v>
      </c>
      <c r="AL348" s="1489" t="s">
        <v>1790</v>
      </c>
      <c r="AM348" s="1489" t="s">
        <v>1790</v>
      </c>
      <c r="AN348" s="1489" t="s">
        <v>1790</v>
      </c>
      <c r="AO348" s="1489" t="s">
        <v>1790</v>
      </c>
      <c r="AP348" s="1489" t="s">
        <v>1790</v>
      </c>
      <c r="AQ348" s="1489" t="s">
        <v>1790</v>
      </c>
      <c r="AR348" s="1489" t="s">
        <v>1790</v>
      </c>
      <c r="AS348" s="1489" t="s">
        <v>1790</v>
      </c>
      <c r="AT348" s="1489" t="s">
        <v>1790</v>
      </c>
      <c r="AU348" s="1489" t="s">
        <v>1790</v>
      </c>
      <c r="AV348" s="1489" t="s">
        <v>1790</v>
      </c>
      <c r="AW348" s="1489" t="s">
        <v>1790</v>
      </c>
      <c r="AX348" s="1489" t="s">
        <v>1790</v>
      </c>
      <c r="AY348" s="1489" t="s">
        <v>1790</v>
      </c>
      <c r="AZ348" s="1489" t="s">
        <v>1790</v>
      </c>
      <c r="BA348" s="1489" t="s">
        <v>1790</v>
      </c>
      <c r="BB348" s="1489" t="s">
        <v>1790</v>
      </c>
      <c r="BC348" s="1489" t="s">
        <v>1790</v>
      </c>
      <c r="BD348" s="1489" t="s">
        <v>1790</v>
      </c>
      <c r="BE348" s="1489" t="s">
        <v>1790</v>
      </c>
      <c r="BF348" s="1489" t="s">
        <v>1790</v>
      </c>
      <c r="BG348" s="1489" t="s">
        <v>1790</v>
      </c>
      <c r="BH348" s="1489" t="s">
        <v>1790</v>
      </c>
      <c r="BI348" s="1489" t="s">
        <v>1790</v>
      </c>
      <c r="BJ348" s="1489" t="s">
        <v>1790</v>
      </c>
      <c r="BK348" s="1489" t="s">
        <v>1790</v>
      </c>
      <c r="BL348" s="1489" t="s">
        <v>1790</v>
      </c>
      <c r="BM348" s="1489" t="s">
        <v>1790</v>
      </c>
      <c r="BN348" s="1489" t="s">
        <v>1790</v>
      </c>
      <c r="BO348" s="1489" t="s">
        <v>1790</v>
      </c>
      <c r="BP348" s="1489" t="s">
        <v>1790</v>
      </c>
      <c r="BQ348" s="1489" t="s">
        <v>1790</v>
      </c>
      <c r="BR348" s="1489" t="s">
        <v>1790</v>
      </c>
      <c r="BS348" s="1489" t="s">
        <v>1790</v>
      </c>
      <c r="BT348" s="1489" t="s">
        <v>1790</v>
      </c>
      <c r="BU348" s="1489" t="s">
        <v>1790</v>
      </c>
      <c r="BV348" s="1489" t="s">
        <v>1790</v>
      </c>
      <c r="BW348" s="1489" t="s">
        <v>1790</v>
      </c>
      <c r="BX348" s="1489" t="s">
        <v>1790</v>
      </c>
      <c r="BY348" s="1489" t="s">
        <v>1790</v>
      </c>
      <c r="BZ348" s="1489" t="s">
        <v>1790</v>
      </c>
      <c r="CA348" s="1489" t="s">
        <v>1790</v>
      </c>
      <c r="CB348" s="1489" t="s">
        <v>1790</v>
      </c>
      <c r="CC348" s="1489" t="s">
        <v>1790</v>
      </c>
      <c r="CD348" s="1489" t="s">
        <v>1790</v>
      </c>
      <c r="CE348" s="1489" t="s">
        <v>1790</v>
      </c>
      <c r="CF348" s="1489" t="s">
        <v>1790</v>
      </c>
      <c r="CG348" s="1489" t="s">
        <v>1790</v>
      </c>
      <c r="CH348" s="1489" t="s">
        <v>1790</v>
      </c>
      <c r="CI348" s="1489" t="s">
        <v>1790</v>
      </c>
      <c r="CJ348" s="1489" t="s">
        <v>1790</v>
      </c>
      <c r="CK348" s="1489" t="s">
        <v>1790</v>
      </c>
      <c r="CL348" s="1489" t="s">
        <v>1790</v>
      </c>
      <c r="CM348" s="1489" t="s">
        <v>1790</v>
      </c>
      <c r="CN348" s="1489" t="s">
        <v>1790</v>
      </c>
      <c r="CO348" s="1489" t="s">
        <v>1790</v>
      </c>
      <c r="CP348" s="1490" t="s">
        <v>1790</v>
      </c>
      <c r="CQ348" s="1488" t="s">
        <v>1790</v>
      </c>
      <c r="CR348" s="1488" t="s">
        <v>1790</v>
      </c>
      <c r="CS348" s="1488" t="s">
        <v>1790</v>
      </c>
      <c r="CT348" s="1488" t="s">
        <v>1790</v>
      </c>
      <c r="CU348" s="1488" t="s">
        <v>1790</v>
      </c>
      <c r="CV348" s="1488" t="s">
        <v>1790</v>
      </c>
      <c r="CW348" s="1488" t="s">
        <v>1790</v>
      </c>
      <c r="CX348" s="1488" t="s">
        <v>1790</v>
      </c>
      <c r="CY348" s="1488" t="s">
        <v>1790</v>
      </c>
      <c r="CZ348" s="1488" t="s">
        <v>1790</v>
      </c>
      <c r="DA348" s="1488" t="s">
        <v>1790</v>
      </c>
      <c r="DB348" s="1488" t="s">
        <v>1790</v>
      </c>
      <c r="DC348" s="1488" t="s">
        <v>1790</v>
      </c>
      <c r="DD348" s="1488" t="s">
        <v>1790</v>
      </c>
      <c r="DE348" s="1488" t="s">
        <v>1790</v>
      </c>
      <c r="DF348" s="1488" t="s">
        <v>1790</v>
      </c>
      <c r="DG348" s="1488" t="s">
        <v>1790</v>
      </c>
      <c r="DH348" s="1488" t="s">
        <v>1790</v>
      </c>
      <c r="DI348" s="1488" t="s">
        <v>1790</v>
      </c>
      <c r="DJ348" s="1488" t="s">
        <v>1790</v>
      </c>
      <c r="DK348" s="1488" t="s">
        <v>1790</v>
      </c>
      <c r="DL348" s="1488" t="s">
        <v>1790</v>
      </c>
      <c r="DM348" s="1488" t="s">
        <v>1790</v>
      </c>
      <c r="DN348" s="1488" t="s">
        <v>1790</v>
      </c>
      <c r="DO348" s="1488" t="s">
        <v>1790</v>
      </c>
      <c r="DP348" s="1488" t="s">
        <v>1790</v>
      </c>
      <c r="DQ348" s="1488" t="s">
        <v>1790</v>
      </c>
      <c r="DR348" s="1488" t="s">
        <v>1790</v>
      </c>
      <c r="DS348" s="1488" t="s">
        <v>1790</v>
      </c>
      <c r="DT348" s="1233" t="s">
        <v>1790</v>
      </c>
      <c r="DU348" s="1233" t="s">
        <v>1790</v>
      </c>
      <c r="DV348" s="1233" t="s">
        <v>1790</v>
      </c>
      <c r="DW348" s="1233" t="s">
        <v>1790</v>
      </c>
      <c r="DX348" s="1233" t="s">
        <v>1790</v>
      </c>
      <c r="DY348" s="1233" t="s">
        <v>1790</v>
      </c>
    </row>
    <row r="349" spans="2:129" x14ac:dyDescent="0.25">
      <c r="B349" s="1740"/>
      <c r="C349" s="1485" t="s">
        <v>2057</v>
      </c>
      <c r="D349" s="1425" t="s">
        <v>2058</v>
      </c>
      <c r="E349" s="1267" t="s">
        <v>810</v>
      </c>
      <c r="F349" s="1424" t="s">
        <v>1790</v>
      </c>
      <c r="G349" s="1424" t="s">
        <v>1790</v>
      </c>
      <c r="H349" s="1425" t="s">
        <v>84</v>
      </c>
      <c r="I349" s="1460" t="s">
        <v>1790</v>
      </c>
      <c r="J349" s="1461" t="s">
        <v>1790</v>
      </c>
      <c r="K349" s="1461" t="s">
        <v>1790</v>
      </c>
      <c r="L349" s="1461" t="s">
        <v>1790</v>
      </c>
      <c r="M349" s="1461" t="s">
        <v>1790</v>
      </c>
      <c r="N349" s="1489" t="s">
        <v>1790</v>
      </c>
      <c r="O349" s="1489" t="s">
        <v>1790</v>
      </c>
      <c r="P349" s="1489" t="s">
        <v>1790</v>
      </c>
      <c r="Q349" s="1489" t="s">
        <v>1790</v>
      </c>
      <c r="R349" s="1489" t="s">
        <v>1790</v>
      </c>
      <c r="S349" s="1489" t="s">
        <v>1790</v>
      </c>
      <c r="T349" s="1489" t="s">
        <v>1790</v>
      </c>
      <c r="U349" s="1489" t="s">
        <v>1790</v>
      </c>
      <c r="V349" s="1489" t="s">
        <v>1790</v>
      </c>
      <c r="W349" s="1489" t="s">
        <v>1790</v>
      </c>
      <c r="X349" s="1489" t="s">
        <v>1790</v>
      </c>
      <c r="Y349" s="1489">
        <v>0.44504419680110668</v>
      </c>
      <c r="Z349" s="1489" t="s">
        <v>1790</v>
      </c>
      <c r="AA349" s="1489" t="s">
        <v>1790</v>
      </c>
      <c r="AB349" s="1489" t="s">
        <v>1790</v>
      </c>
      <c r="AC349" s="1489" t="s">
        <v>1790</v>
      </c>
      <c r="AD349" s="1489" t="s">
        <v>1790</v>
      </c>
      <c r="AE349" s="1489" t="s">
        <v>1790</v>
      </c>
      <c r="AF349" s="1489" t="s">
        <v>1790</v>
      </c>
      <c r="AG349" s="1489" t="s">
        <v>1790</v>
      </c>
      <c r="AH349" s="1489" t="s">
        <v>1790</v>
      </c>
      <c r="AI349" s="1489" t="s">
        <v>1790</v>
      </c>
      <c r="AJ349" s="1489" t="s">
        <v>1790</v>
      </c>
      <c r="AK349" s="1489" t="s">
        <v>1790</v>
      </c>
      <c r="AL349" s="1489" t="s">
        <v>1790</v>
      </c>
      <c r="AM349" s="1489" t="s">
        <v>1790</v>
      </c>
      <c r="AN349" s="1489" t="s">
        <v>1790</v>
      </c>
      <c r="AO349" s="1489" t="s">
        <v>1790</v>
      </c>
      <c r="AP349" s="1489" t="s">
        <v>1790</v>
      </c>
      <c r="AQ349" s="1489" t="s">
        <v>1790</v>
      </c>
      <c r="AR349" s="1489" t="s">
        <v>1790</v>
      </c>
      <c r="AS349" s="1489" t="s">
        <v>1790</v>
      </c>
      <c r="AT349" s="1489" t="s">
        <v>1790</v>
      </c>
      <c r="AU349" s="1489" t="s">
        <v>1790</v>
      </c>
      <c r="AV349" s="1489" t="s">
        <v>1790</v>
      </c>
      <c r="AW349" s="1489" t="s">
        <v>1790</v>
      </c>
      <c r="AX349" s="1489" t="s">
        <v>1790</v>
      </c>
      <c r="AY349" s="1489" t="s">
        <v>1790</v>
      </c>
      <c r="AZ349" s="1489" t="s">
        <v>1790</v>
      </c>
      <c r="BA349" s="1489" t="s">
        <v>1790</v>
      </c>
      <c r="BB349" s="1489" t="s">
        <v>1790</v>
      </c>
      <c r="BC349" s="1489" t="s">
        <v>1790</v>
      </c>
      <c r="BD349" s="1489" t="s">
        <v>1790</v>
      </c>
      <c r="BE349" s="1489" t="s">
        <v>1790</v>
      </c>
      <c r="BF349" s="1489" t="s">
        <v>1790</v>
      </c>
      <c r="BG349" s="1489" t="s">
        <v>1790</v>
      </c>
      <c r="BH349" s="1489" t="s">
        <v>1790</v>
      </c>
      <c r="BI349" s="1489" t="s">
        <v>1790</v>
      </c>
      <c r="BJ349" s="1489" t="s">
        <v>1790</v>
      </c>
      <c r="BK349" s="1489" t="s">
        <v>1790</v>
      </c>
      <c r="BL349" s="1489" t="s">
        <v>1790</v>
      </c>
      <c r="BM349" s="1489" t="s">
        <v>1790</v>
      </c>
      <c r="BN349" s="1489" t="s">
        <v>1790</v>
      </c>
      <c r="BO349" s="1489" t="s">
        <v>1790</v>
      </c>
      <c r="BP349" s="1489" t="s">
        <v>1790</v>
      </c>
      <c r="BQ349" s="1489" t="s">
        <v>1790</v>
      </c>
      <c r="BR349" s="1489" t="s">
        <v>1790</v>
      </c>
      <c r="BS349" s="1489" t="s">
        <v>1790</v>
      </c>
      <c r="BT349" s="1489" t="s">
        <v>1790</v>
      </c>
      <c r="BU349" s="1489" t="s">
        <v>1790</v>
      </c>
      <c r="BV349" s="1489" t="s">
        <v>1790</v>
      </c>
      <c r="BW349" s="1489" t="s">
        <v>1790</v>
      </c>
      <c r="BX349" s="1489" t="s">
        <v>1790</v>
      </c>
      <c r="BY349" s="1489" t="s">
        <v>1790</v>
      </c>
      <c r="BZ349" s="1489" t="s">
        <v>1790</v>
      </c>
      <c r="CA349" s="1489" t="s">
        <v>1790</v>
      </c>
      <c r="CB349" s="1489" t="s">
        <v>1790</v>
      </c>
      <c r="CC349" s="1489" t="s">
        <v>1790</v>
      </c>
      <c r="CD349" s="1489" t="s">
        <v>1790</v>
      </c>
      <c r="CE349" s="1489" t="s">
        <v>1790</v>
      </c>
      <c r="CF349" s="1489" t="s">
        <v>1790</v>
      </c>
      <c r="CG349" s="1489" t="s">
        <v>1790</v>
      </c>
      <c r="CH349" s="1489" t="s">
        <v>1790</v>
      </c>
      <c r="CI349" s="1489" t="s">
        <v>1790</v>
      </c>
      <c r="CJ349" s="1489" t="s">
        <v>1790</v>
      </c>
      <c r="CK349" s="1489" t="s">
        <v>1790</v>
      </c>
      <c r="CL349" s="1489" t="s">
        <v>1790</v>
      </c>
      <c r="CM349" s="1489" t="s">
        <v>1790</v>
      </c>
      <c r="CN349" s="1489" t="s">
        <v>1790</v>
      </c>
      <c r="CO349" s="1489" t="s">
        <v>1790</v>
      </c>
      <c r="CP349" s="1490" t="s">
        <v>1790</v>
      </c>
      <c r="CQ349" s="1488" t="s">
        <v>1790</v>
      </c>
      <c r="CR349" s="1488" t="s">
        <v>1790</v>
      </c>
      <c r="CS349" s="1488" t="s">
        <v>1790</v>
      </c>
      <c r="CT349" s="1488" t="s">
        <v>1790</v>
      </c>
      <c r="CU349" s="1488" t="s">
        <v>1790</v>
      </c>
      <c r="CV349" s="1488" t="s">
        <v>1790</v>
      </c>
      <c r="CW349" s="1488" t="s">
        <v>1790</v>
      </c>
      <c r="CX349" s="1488" t="s">
        <v>1790</v>
      </c>
      <c r="CY349" s="1488" t="s">
        <v>1790</v>
      </c>
      <c r="CZ349" s="1488" t="s">
        <v>1790</v>
      </c>
      <c r="DA349" s="1488" t="s">
        <v>1790</v>
      </c>
      <c r="DB349" s="1488" t="s">
        <v>1790</v>
      </c>
      <c r="DC349" s="1488" t="s">
        <v>1790</v>
      </c>
      <c r="DD349" s="1488" t="s">
        <v>1790</v>
      </c>
      <c r="DE349" s="1488" t="s">
        <v>1790</v>
      </c>
      <c r="DF349" s="1488" t="s">
        <v>1790</v>
      </c>
      <c r="DG349" s="1488" t="s">
        <v>1790</v>
      </c>
      <c r="DH349" s="1488" t="s">
        <v>1790</v>
      </c>
      <c r="DI349" s="1488" t="s">
        <v>1790</v>
      </c>
      <c r="DJ349" s="1488" t="s">
        <v>1790</v>
      </c>
      <c r="DK349" s="1488" t="s">
        <v>1790</v>
      </c>
      <c r="DL349" s="1488" t="s">
        <v>1790</v>
      </c>
      <c r="DM349" s="1488" t="s">
        <v>1790</v>
      </c>
      <c r="DN349" s="1488" t="s">
        <v>1790</v>
      </c>
      <c r="DO349" s="1488" t="s">
        <v>1790</v>
      </c>
      <c r="DP349" s="1488" t="s">
        <v>1790</v>
      </c>
      <c r="DQ349" s="1488" t="s">
        <v>1790</v>
      </c>
      <c r="DR349" s="1488" t="s">
        <v>1790</v>
      </c>
      <c r="DS349" s="1488" t="s">
        <v>1790</v>
      </c>
      <c r="DT349" s="1233" t="s">
        <v>1790</v>
      </c>
      <c r="DU349" s="1233" t="s">
        <v>1790</v>
      </c>
      <c r="DV349" s="1233" t="s">
        <v>1790</v>
      </c>
      <c r="DW349" s="1233" t="s">
        <v>1790</v>
      </c>
      <c r="DX349" s="1233" t="s">
        <v>1790</v>
      </c>
      <c r="DY349" s="1233" t="s">
        <v>1790</v>
      </c>
    </row>
    <row r="350" spans="2:129" x14ac:dyDescent="0.25">
      <c r="B350" s="1740"/>
      <c r="C350" s="1485" t="s">
        <v>2057</v>
      </c>
      <c r="D350" s="1425" t="s">
        <v>2058</v>
      </c>
      <c r="E350" s="1267" t="s">
        <v>807</v>
      </c>
      <c r="F350" s="1424" t="s">
        <v>1790</v>
      </c>
      <c r="G350" s="1424" t="s">
        <v>1790</v>
      </c>
      <c r="H350" s="1425" t="s">
        <v>84</v>
      </c>
      <c r="I350" s="1460" t="s">
        <v>1790</v>
      </c>
      <c r="J350" s="1461" t="s">
        <v>1790</v>
      </c>
      <c r="K350" s="1461" t="s">
        <v>1790</v>
      </c>
      <c r="L350" s="1461" t="s">
        <v>1790</v>
      </c>
      <c r="M350" s="1461" t="s">
        <v>1790</v>
      </c>
      <c r="N350" s="1489" t="s">
        <v>1790</v>
      </c>
      <c r="O350" s="1489" t="s">
        <v>1790</v>
      </c>
      <c r="P350" s="1489" t="s">
        <v>1790</v>
      </c>
      <c r="Q350" s="1489" t="s">
        <v>1790</v>
      </c>
      <c r="R350" s="1489" t="s">
        <v>1790</v>
      </c>
      <c r="S350" s="1489" t="s">
        <v>1790</v>
      </c>
      <c r="T350" s="1489" t="s">
        <v>1790</v>
      </c>
      <c r="U350" s="1489" t="s">
        <v>1790</v>
      </c>
      <c r="V350" s="1489" t="s">
        <v>1790</v>
      </c>
      <c r="W350" s="1489" t="s">
        <v>1790</v>
      </c>
      <c r="X350" s="1489" t="s">
        <v>1790</v>
      </c>
      <c r="Y350" s="1489" t="s">
        <v>1790</v>
      </c>
      <c r="Z350" s="1489" t="s">
        <v>1790</v>
      </c>
      <c r="AA350" s="1489" t="s">
        <v>1790</v>
      </c>
      <c r="AB350" s="1489" t="s">
        <v>1790</v>
      </c>
      <c r="AC350" s="1489" t="s">
        <v>1790</v>
      </c>
      <c r="AD350" s="1489" t="s">
        <v>1790</v>
      </c>
      <c r="AE350" s="1489" t="s">
        <v>1790</v>
      </c>
      <c r="AF350" s="1489" t="s">
        <v>1790</v>
      </c>
      <c r="AG350" s="1489" t="s">
        <v>1790</v>
      </c>
      <c r="AH350" s="1489" t="s">
        <v>1790</v>
      </c>
      <c r="AI350" s="1489" t="s">
        <v>1790</v>
      </c>
      <c r="AJ350" s="1489" t="s">
        <v>1790</v>
      </c>
      <c r="AK350" s="1489" t="s">
        <v>1790</v>
      </c>
      <c r="AL350" s="1489" t="s">
        <v>1790</v>
      </c>
      <c r="AM350" s="1489" t="s">
        <v>1790</v>
      </c>
      <c r="AN350" s="1489" t="s">
        <v>1790</v>
      </c>
      <c r="AO350" s="1489" t="s">
        <v>1790</v>
      </c>
      <c r="AP350" s="1489" t="s">
        <v>1790</v>
      </c>
      <c r="AQ350" s="1489" t="s">
        <v>1790</v>
      </c>
      <c r="AR350" s="1489" t="s">
        <v>1790</v>
      </c>
      <c r="AS350" s="1489" t="s">
        <v>1790</v>
      </c>
      <c r="AT350" s="1489" t="s">
        <v>1790</v>
      </c>
      <c r="AU350" s="1489" t="s">
        <v>1790</v>
      </c>
      <c r="AV350" s="1489" t="s">
        <v>1790</v>
      </c>
      <c r="AW350" s="1489" t="s">
        <v>1790</v>
      </c>
      <c r="AX350" s="1489" t="s">
        <v>1790</v>
      </c>
      <c r="AY350" s="1489" t="s">
        <v>1790</v>
      </c>
      <c r="AZ350" s="1489" t="s">
        <v>1790</v>
      </c>
      <c r="BA350" s="1489" t="s">
        <v>1790</v>
      </c>
      <c r="BB350" s="1489" t="s">
        <v>1790</v>
      </c>
      <c r="BC350" s="1489" t="s">
        <v>1790</v>
      </c>
      <c r="BD350" s="1489" t="s">
        <v>1790</v>
      </c>
      <c r="BE350" s="1489" t="s">
        <v>1790</v>
      </c>
      <c r="BF350" s="1489" t="s">
        <v>1790</v>
      </c>
      <c r="BG350" s="1489" t="s">
        <v>1790</v>
      </c>
      <c r="BH350" s="1489" t="s">
        <v>1790</v>
      </c>
      <c r="BI350" s="1489" t="s">
        <v>1790</v>
      </c>
      <c r="BJ350" s="1489" t="s">
        <v>1790</v>
      </c>
      <c r="BK350" s="1489" t="s">
        <v>1790</v>
      </c>
      <c r="BL350" s="1489" t="s">
        <v>1790</v>
      </c>
      <c r="BM350" s="1489" t="s">
        <v>1790</v>
      </c>
      <c r="BN350" s="1489" t="s">
        <v>1790</v>
      </c>
      <c r="BO350" s="1489" t="s">
        <v>1790</v>
      </c>
      <c r="BP350" s="1489" t="s">
        <v>1790</v>
      </c>
      <c r="BQ350" s="1489" t="s">
        <v>1790</v>
      </c>
      <c r="BR350" s="1489" t="s">
        <v>1790</v>
      </c>
      <c r="BS350" s="1489" t="s">
        <v>1790</v>
      </c>
      <c r="BT350" s="1489" t="s">
        <v>1790</v>
      </c>
      <c r="BU350" s="1489" t="s">
        <v>1790</v>
      </c>
      <c r="BV350" s="1489" t="s">
        <v>1790</v>
      </c>
      <c r="BW350" s="1489" t="s">
        <v>1790</v>
      </c>
      <c r="BX350" s="1489" t="s">
        <v>1790</v>
      </c>
      <c r="BY350" s="1489" t="s">
        <v>1790</v>
      </c>
      <c r="BZ350" s="1489" t="s">
        <v>1790</v>
      </c>
      <c r="CA350" s="1489" t="s">
        <v>1790</v>
      </c>
      <c r="CB350" s="1489" t="s">
        <v>1790</v>
      </c>
      <c r="CC350" s="1489" t="s">
        <v>1790</v>
      </c>
      <c r="CD350" s="1489" t="s">
        <v>1790</v>
      </c>
      <c r="CE350" s="1489" t="s">
        <v>1790</v>
      </c>
      <c r="CF350" s="1489" t="s">
        <v>1790</v>
      </c>
      <c r="CG350" s="1489" t="s">
        <v>1790</v>
      </c>
      <c r="CH350" s="1489" t="s">
        <v>1790</v>
      </c>
      <c r="CI350" s="1489" t="s">
        <v>1790</v>
      </c>
      <c r="CJ350" s="1489" t="s">
        <v>1790</v>
      </c>
      <c r="CK350" s="1489" t="s">
        <v>1790</v>
      </c>
      <c r="CL350" s="1489" t="s">
        <v>1790</v>
      </c>
      <c r="CM350" s="1489" t="s">
        <v>1790</v>
      </c>
      <c r="CN350" s="1489" t="s">
        <v>1790</v>
      </c>
      <c r="CO350" s="1489" t="s">
        <v>1790</v>
      </c>
      <c r="CP350" s="1490" t="s">
        <v>1790</v>
      </c>
      <c r="CQ350" s="1488" t="s">
        <v>1790</v>
      </c>
      <c r="CR350" s="1488" t="s">
        <v>1790</v>
      </c>
      <c r="CS350" s="1488" t="s">
        <v>1790</v>
      </c>
      <c r="CT350" s="1488" t="s">
        <v>1790</v>
      </c>
      <c r="CU350" s="1488" t="s">
        <v>1790</v>
      </c>
      <c r="CV350" s="1488" t="s">
        <v>1790</v>
      </c>
      <c r="CW350" s="1488" t="s">
        <v>1790</v>
      </c>
      <c r="CX350" s="1488" t="s">
        <v>1790</v>
      </c>
      <c r="CY350" s="1488" t="s">
        <v>1790</v>
      </c>
      <c r="CZ350" s="1488" t="s">
        <v>1790</v>
      </c>
      <c r="DA350" s="1488" t="s">
        <v>1790</v>
      </c>
      <c r="DB350" s="1488" t="s">
        <v>1790</v>
      </c>
      <c r="DC350" s="1488" t="s">
        <v>1790</v>
      </c>
      <c r="DD350" s="1488" t="s">
        <v>1790</v>
      </c>
      <c r="DE350" s="1488" t="s">
        <v>1790</v>
      </c>
      <c r="DF350" s="1488" t="s">
        <v>1790</v>
      </c>
      <c r="DG350" s="1488" t="s">
        <v>1790</v>
      </c>
      <c r="DH350" s="1488" t="s">
        <v>1790</v>
      </c>
      <c r="DI350" s="1488" t="s">
        <v>1790</v>
      </c>
      <c r="DJ350" s="1488" t="s">
        <v>1790</v>
      </c>
      <c r="DK350" s="1488" t="s">
        <v>1790</v>
      </c>
      <c r="DL350" s="1488" t="s">
        <v>1790</v>
      </c>
      <c r="DM350" s="1488" t="s">
        <v>1790</v>
      </c>
      <c r="DN350" s="1488" t="s">
        <v>1790</v>
      </c>
      <c r="DO350" s="1488" t="s">
        <v>1790</v>
      </c>
      <c r="DP350" s="1488" t="s">
        <v>1790</v>
      </c>
      <c r="DQ350" s="1488" t="s">
        <v>1790</v>
      </c>
      <c r="DR350" s="1488" t="s">
        <v>1790</v>
      </c>
      <c r="DS350" s="1488" t="s">
        <v>1790</v>
      </c>
      <c r="DT350" s="1233" t="s">
        <v>1790</v>
      </c>
      <c r="DU350" s="1233" t="s">
        <v>1790</v>
      </c>
      <c r="DV350" s="1233" t="s">
        <v>1790</v>
      </c>
      <c r="DW350" s="1233" t="s">
        <v>1790</v>
      </c>
      <c r="DX350" s="1233" t="s">
        <v>1790</v>
      </c>
      <c r="DY350" s="1233" t="s">
        <v>1790</v>
      </c>
    </row>
    <row r="351" spans="2:129" x14ac:dyDescent="0.25">
      <c r="B351" s="1740"/>
      <c r="C351" s="1485" t="s">
        <v>2057</v>
      </c>
      <c r="D351" s="1425" t="s">
        <v>2058</v>
      </c>
      <c r="E351" s="1267" t="s">
        <v>808</v>
      </c>
      <c r="F351" s="1424" t="s">
        <v>1790</v>
      </c>
      <c r="G351" s="1424" t="s">
        <v>1790</v>
      </c>
      <c r="H351" s="1425" t="s">
        <v>84</v>
      </c>
      <c r="I351" s="1460" t="s">
        <v>1790</v>
      </c>
      <c r="J351" s="1461" t="s">
        <v>1790</v>
      </c>
      <c r="K351" s="1461" t="s">
        <v>1790</v>
      </c>
      <c r="L351" s="1461" t="s">
        <v>1790</v>
      </c>
      <c r="M351" s="1461" t="s">
        <v>1790</v>
      </c>
      <c r="N351" s="1489" t="s">
        <v>1790</v>
      </c>
      <c r="O351" s="1489" t="s">
        <v>1790</v>
      </c>
      <c r="P351" s="1489" t="s">
        <v>1790</v>
      </c>
      <c r="Q351" s="1489" t="s">
        <v>1790</v>
      </c>
      <c r="R351" s="1489" t="s">
        <v>1790</v>
      </c>
      <c r="S351" s="1489" t="s">
        <v>1790</v>
      </c>
      <c r="T351" s="1489" t="s">
        <v>1790</v>
      </c>
      <c r="U351" s="1489" t="s">
        <v>1790</v>
      </c>
      <c r="V351" s="1489" t="s">
        <v>1790</v>
      </c>
      <c r="W351" s="1489" t="s">
        <v>1790</v>
      </c>
      <c r="X351" s="1489" t="s">
        <v>1790</v>
      </c>
      <c r="Y351" s="1489">
        <v>6.9204372602572088E-3</v>
      </c>
      <c r="Z351" s="1489">
        <v>1.3840874520514418E-2</v>
      </c>
      <c r="AA351" s="1489">
        <v>1.3840874520514418E-2</v>
      </c>
      <c r="AB351" s="1489">
        <v>1.3840874520514418E-2</v>
      </c>
      <c r="AC351" s="1489">
        <v>1.3840874520514418E-2</v>
      </c>
      <c r="AD351" s="1489">
        <v>1.3840874520514418E-2</v>
      </c>
      <c r="AE351" s="1489">
        <v>1.3840874520514418E-2</v>
      </c>
      <c r="AF351" s="1489">
        <v>1.3840874520514418E-2</v>
      </c>
      <c r="AG351" s="1489">
        <v>1.3840874520514418E-2</v>
      </c>
      <c r="AH351" s="1489">
        <v>1.3840874520514418E-2</v>
      </c>
      <c r="AI351" s="1489">
        <v>1.3840874520514418E-2</v>
      </c>
      <c r="AJ351" s="1489">
        <v>1.3840874520514418E-2</v>
      </c>
      <c r="AK351" s="1489">
        <v>1.3840874520514418E-2</v>
      </c>
      <c r="AL351" s="1489">
        <v>1.3840874520514418E-2</v>
      </c>
      <c r="AM351" s="1489">
        <v>1.3840874520514418E-2</v>
      </c>
      <c r="AN351" s="1489">
        <v>1.3840874520514418E-2</v>
      </c>
      <c r="AO351" s="1489">
        <v>1.3840874520514418E-2</v>
      </c>
      <c r="AP351" s="1489">
        <v>1.3840874520514418E-2</v>
      </c>
      <c r="AQ351" s="1489">
        <v>1.3840874520514418E-2</v>
      </c>
      <c r="AR351" s="1489">
        <v>1.3840874520514418E-2</v>
      </c>
      <c r="AS351" s="1489">
        <v>1.3840874520514418E-2</v>
      </c>
      <c r="AT351" s="1489">
        <v>1.3840874520514418E-2</v>
      </c>
      <c r="AU351" s="1489">
        <v>1.3840874520514418E-2</v>
      </c>
      <c r="AV351" s="1489">
        <v>1.3840874520514418E-2</v>
      </c>
      <c r="AW351" s="1489">
        <v>1.3840874520514418E-2</v>
      </c>
      <c r="AX351" s="1489">
        <v>1.3840874520514418E-2</v>
      </c>
      <c r="AY351" s="1489">
        <v>1.3840874520514418E-2</v>
      </c>
      <c r="AZ351" s="1489">
        <v>1.3840874520514418E-2</v>
      </c>
      <c r="BA351" s="1489">
        <v>1.3840874520514418E-2</v>
      </c>
      <c r="BB351" s="1489">
        <v>1.3840874520514418E-2</v>
      </c>
      <c r="BC351" s="1489">
        <v>1.3840874520514418E-2</v>
      </c>
      <c r="BD351" s="1489">
        <v>1.3840874520514418E-2</v>
      </c>
      <c r="BE351" s="1489">
        <v>1.3840874520514418E-2</v>
      </c>
      <c r="BF351" s="1489">
        <v>1.3840874520514418E-2</v>
      </c>
      <c r="BG351" s="1489">
        <v>1.3840874520514418E-2</v>
      </c>
      <c r="BH351" s="1489">
        <v>1.3840874520514418E-2</v>
      </c>
      <c r="BI351" s="1489">
        <v>1.3840874520514418E-2</v>
      </c>
      <c r="BJ351" s="1489">
        <v>1.3840874520514418E-2</v>
      </c>
      <c r="BK351" s="1489">
        <v>1.3840874520514418E-2</v>
      </c>
      <c r="BL351" s="1489">
        <v>1.3840874520514418E-2</v>
      </c>
      <c r="BM351" s="1489">
        <v>1.3840874520514418E-2</v>
      </c>
      <c r="BN351" s="1489">
        <v>1.3840874520514418E-2</v>
      </c>
      <c r="BO351" s="1489">
        <v>1.3840874520514418E-2</v>
      </c>
      <c r="BP351" s="1489">
        <v>1.3840874520514418E-2</v>
      </c>
      <c r="BQ351" s="1489">
        <v>1.3840874520514418E-2</v>
      </c>
      <c r="BR351" s="1489">
        <v>1.3840874520514418E-2</v>
      </c>
      <c r="BS351" s="1489">
        <v>1.3840874520514418E-2</v>
      </c>
      <c r="BT351" s="1489">
        <v>1.3840874520514418E-2</v>
      </c>
      <c r="BU351" s="1489">
        <v>1.3840874520514418E-2</v>
      </c>
      <c r="BV351" s="1489">
        <v>1.3840874520514418E-2</v>
      </c>
      <c r="BW351" s="1489">
        <v>1.3840874520514418E-2</v>
      </c>
      <c r="BX351" s="1489">
        <v>1.3840874520514418E-2</v>
      </c>
      <c r="BY351" s="1489">
        <v>1.3840874520514418E-2</v>
      </c>
      <c r="BZ351" s="1489">
        <v>1.3840874520514418E-2</v>
      </c>
      <c r="CA351" s="1489">
        <v>1.3840874520514418E-2</v>
      </c>
      <c r="CB351" s="1489">
        <v>1.3840874520514418E-2</v>
      </c>
      <c r="CC351" s="1489">
        <v>1.3840874520514418E-2</v>
      </c>
      <c r="CD351" s="1489">
        <v>1.3840874520514418E-2</v>
      </c>
      <c r="CE351" s="1489">
        <v>1.3840874520514418E-2</v>
      </c>
      <c r="CF351" s="1489">
        <v>1.3840874520514418E-2</v>
      </c>
      <c r="CG351" s="1489">
        <v>1.3840874520514418E-2</v>
      </c>
      <c r="CH351" s="1489">
        <v>1.3840874520514418E-2</v>
      </c>
      <c r="CI351" s="1489">
        <v>1.3840874520514418E-2</v>
      </c>
      <c r="CJ351" s="1489">
        <v>1.3840874520514418E-2</v>
      </c>
      <c r="CK351" s="1489">
        <v>1.3840874520514418E-2</v>
      </c>
      <c r="CL351" s="1489">
        <v>1.3840874520514418E-2</v>
      </c>
      <c r="CM351" s="1489">
        <v>1.3840874520514418E-2</v>
      </c>
      <c r="CN351" s="1489">
        <v>1.3840874520514418E-2</v>
      </c>
      <c r="CO351" s="1489">
        <v>1.3840874520514418E-2</v>
      </c>
      <c r="CP351" s="1490">
        <v>1.3840874520514418E-2</v>
      </c>
      <c r="CQ351" s="1488" t="s">
        <v>1790</v>
      </c>
      <c r="CR351" s="1488" t="s">
        <v>1790</v>
      </c>
      <c r="CS351" s="1488" t="s">
        <v>1790</v>
      </c>
      <c r="CT351" s="1488" t="s">
        <v>1790</v>
      </c>
      <c r="CU351" s="1488" t="s">
        <v>1790</v>
      </c>
      <c r="CV351" s="1488" t="s">
        <v>1790</v>
      </c>
      <c r="CW351" s="1488" t="s">
        <v>1790</v>
      </c>
      <c r="CX351" s="1488" t="s">
        <v>1790</v>
      </c>
      <c r="CY351" s="1488" t="s">
        <v>1790</v>
      </c>
      <c r="CZ351" s="1488" t="s">
        <v>1790</v>
      </c>
      <c r="DA351" s="1488" t="s">
        <v>1790</v>
      </c>
      <c r="DB351" s="1488" t="s">
        <v>1790</v>
      </c>
      <c r="DC351" s="1488" t="s">
        <v>1790</v>
      </c>
      <c r="DD351" s="1488" t="s">
        <v>1790</v>
      </c>
      <c r="DE351" s="1488" t="s">
        <v>1790</v>
      </c>
      <c r="DF351" s="1488" t="s">
        <v>1790</v>
      </c>
      <c r="DG351" s="1488" t="s">
        <v>1790</v>
      </c>
      <c r="DH351" s="1488" t="s">
        <v>1790</v>
      </c>
      <c r="DI351" s="1488" t="s">
        <v>1790</v>
      </c>
      <c r="DJ351" s="1488" t="s">
        <v>1790</v>
      </c>
      <c r="DK351" s="1488" t="s">
        <v>1790</v>
      </c>
      <c r="DL351" s="1488" t="s">
        <v>1790</v>
      </c>
      <c r="DM351" s="1488" t="s">
        <v>1790</v>
      </c>
      <c r="DN351" s="1488" t="s">
        <v>1790</v>
      </c>
      <c r="DO351" s="1488" t="s">
        <v>1790</v>
      </c>
      <c r="DP351" s="1488" t="s">
        <v>1790</v>
      </c>
      <c r="DQ351" s="1488" t="s">
        <v>1790</v>
      </c>
      <c r="DR351" s="1488" t="s">
        <v>1790</v>
      </c>
      <c r="DS351" s="1488" t="s">
        <v>1790</v>
      </c>
      <c r="DT351" s="1233" t="s">
        <v>1790</v>
      </c>
      <c r="DU351" s="1233" t="s">
        <v>1790</v>
      </c>
      <c r="DV351" s="1233" t="s">
        <v>1790</v>
      </c>
      <c r="DW351" s="1233" t="s">
        <v>1790</v>
      </c>
      <c r="DX351" s="1233" t="s">
        <v>1790</v>
      </c>
      <c r="DY351" s="1233" t="s">
        <v>1790</v>
      </c>
    </row>
    <row r="352" spans="2:129" x14ac:dyDescent="0.25">
      <c r="B352" s="1740"/>
      <c r="C352" s="1485" t="s">
        <v>2057</v>
      </c>
      <c r="D352" s="1425" t="s">
        <v>2058</v>
      </c>
      <c r="E352" s="1267" t="s">
        <v>826</v>
      </c>
      <c r="F352" s="1424" t="s">
        <v>1790</v>
      </c>
      <c r="G352" s="1424" t="s">
        <v>1790</v>
      </c>
      <c r="H352" s="1425" t="s">
        <v>84</v>
      </c>
      <c r="I352" s="1460" t="s">
        <v>1790</v>
      </c>
      <c r="J352" s="1461" t="s">
        <v>1790</v>
      </c>
      <c r="K352" s="1461" t="s">
        <v>1790</v>
      </c>
      <c r="L352" s="1461" t="s">
        <v>1790</v>
      </c>
      <c r="M352" s="1461" t="s">
        <v>1790</v>
      </c>
      <c r="N352" s="1489" t="s">
        <v>1790</v>
      </c>
      <c r="O352" s="1489">
        <v>3.5000000000000003E-2</v>
      </c>
      <c r="P352" s="1489">
        <v>3.5000000000000003E-2</v>
      </c>
      <c r="Q352" s="1489">
        <v>3.5000000000000003E-2</v>
      </c>
      <c r="R352" s="1489">
        <v>3.5000000000000003E-2</v>
      </c>
      <c r="S352" s="1489">
        <v>3.5000000000000003E-2</v>
      </c>
      <c r="T352" s="1489">
        <v>3.5000000000000003E-2</v>
      </c>
      <c r="U352" s="1489">
        <v>3.5000000000000003E-2</v>
      </c>
      <c r="V352" s="1489">
        <v>3.5000000000000003E-2</v>
      </c>
      <c r="W352" s="1489">
        <v>3.5000000000000003E-2</v>
      </c>
      <c r="X352" s="1489">
        <v>3.5000000000000003E-2</v>
      </c>
      <c r="Y352" s="1489">
        <v>3.5000000000000003E-2</v>
      </c>
      <c r="Z352" s="1489">
        <v>3.5000000000000003E-2</v>
      </c>
      <c r="AA352" s="1489">
        <v>3.5000000000000003E-2</v>
      </c>
      <c r="AB352" s="1489">
        <v>3.5000000000000003E-2</v>
      </c>
      <c r="AC352" s="1489">
        <v>3.5000000000000003E-2</v>
      </c>
      <c r="AD352" s="1489">
        <v>3.5000000000000003E-2</v>
      </c>
      <c r="AE352" s="1489">
        <v>3.5000000000000003E-2</v>
      </c>
      <c r="AF352" s="1489">
        <v>3.5000000000000003E-2</v>
      </c>
      <c r="AG352" s="1489">
        <v>3.5000000000000003E-2</v>
      </c>
      <c r="AH352" s="1489">
        <v>3.5000000000000003E-2</v>
      </c>
      <c r="AI352" s="1489">
        <v>3.5000000000000003E-2</v>
      </c>
      <c r="AJ352" s="1489">
        <v>3.5000000000000003E-2</v>
      </c>
      <c r="AK352" s="1489">
        <v>3.5000000000000003E-2</v>
      </c>
      <c r="AL352" s="1489">
        <v>3.5000000000000003E-2</v>
      </c>
      <c r="AM352" s="1489">
        <v>3.5000000000000003E-2</v>
      </c>
      <c r="AN352" s="1489">
        <v>3.5000000000000003E-2</v>
      </c>
      <c r="AO352" s="1489">
        <v>3.5000000000000003E-2</v>
      </c>
      <c r="AP352" s="1489">
        <v>3.5000000000000003E-2</v>
      </c>
      <c r="AQ352" s="1489">
        <v>3.5000000000000003E-2</v>
      </c>
      <c r="AR352" s="1489">
        <v>3.5000000000000003E-2</v>
      </c>
      <c r="AS352" s="1489">
        <v>0.03</v>
      </c>
      <c r="AT352" s="1489">
        <v>0.03</v>
      </c>
      <c r="AU352" s="1489">
        <v>0.03</v>
      </c>
      <c r="AV352" s="1489">
        <v>0.03</v>
      </c>
      <c r="AW352" s="1489">
        <v>0.03</v>
      </c>
      <c r="AX352" s="1489">
        <v>0.03</v>
      </c>
      <c r="AY352" s="1489">
        <v>0.03</v>
      </c>
      <c r="AZ352" s="1489">
        <v>0.03</v>
      </c>
      <c r="BA352" s="1489">
        <v>0.03</v>
      </c>
      <c r="BB352" s="1489">
        <v>0.03</v>
      </c>
      <c r="BC352" s="1489">
        <v>0.03</v>
      </c>
      <c r="BD352" s="1489">
        <v>0.03</v>
      </c>
      <c r="BE352" s="1489">
        <v>0.03</v>
      </c>
      <c r="BF352" s="1489">
        <v>0.03</v>
      </c>
      <c r="BG352" s="1489">
        <v>0.03</v>
      </c>
      <c r="BH352" s="1489">
        <v>0.03</v>
      </c>
      <c r="BI352" s="1489">
        <v>0.03</v>
      </c>
      <c r="BJ352" s="1489">
        <v>0.03</v>
      </c>
      <c r="BK352" s="1489">
        <v>0.03</v>
      </c>
      <c r="BL352" s="1489">
        <v>0.03</v>
      </c>
      <c r="BM352" s="1489">
        <v>0.03</v>
      </c>
      <c r="BN352" s="1489">
        <v>0.03</v>
      </c>
      <c r="BO352" s="1489">
        <v>0.03</v>
      </c>
      <c r="BP352" s="1489">
        <v>0.03</v>
      </c>
      <c r="BQ352" s="1489">
        <v>0.03</v>
      </c>
      <c r="BR352" s="1489">
        <v>0.03</v>
      </c>
      <c r="BS352" s="1489">
        <v>0.03</v>
      </c>
      <c r="BT352" s="1489">
        <v>0.03</v>
      </c>
      <c r="BU352" s="1489">
        <v>0.03</v>
      </c>
      <c r="BV352" s="1489">
        <v>0.03</v>
      </c>
      <c r="BW352" s="1489">
        <v>0.03</v>
      </c>
      <c r="BX352" s="1489">
        <v>0.03</v>
      </c>
      <c r="BY352" s="1489">
        <v>0.03</v>
      </c>
      <c r="BZ352" s="1489">
        <v>0.03</v>
      </c>
      <c r="CA352" s="1489">
        <v>0.03</v>
      </c>
      <c r="CB352" s="1489">
        <v>0.03</v>
      </c>
      <c r="CC352" s="1489">
        <v>0.03</v>
      </c>
      <c r="CD352" s="1489">
        <v>0.03</v>
      </c>
      <c r="CE352" s="1489">
        <v>0.03</v>
      </c>
      <c r="CF352" s="1489">
        <v>0.03</v>
      </c>
      <c r="CG352" s="1489">
        <v>0.03</v>
      </c>
      <c r="CH352" s="1489">
        <v>0.03</v>
      </c>
      <c r="CI352" s="1489">
        <v>0.03</v>
      </c>
      <c r="CJ352" s="1489">
        <v>0.03</v>
      </c>
      <c r="CK352" s="1489">
        <v>0.03</v>
      </c>
      <c r="CL352" s="1489">
        <v>2.5000000000000001E-2</v>
      </c>
      <c r="CM352" s="1489">
        <v>2.5000000000000001E-2</v>
      </c>
      <c r="CN352" s="1489">
        <v>2.5000000000000001E-2</v>
      </c>
      <c r="CO352" s="1489">
        <v>2.5000000000000001E-2</v>
      </c>
      <c r="CP352" s="1490">
        <v>2.5000000000000001E-2</v>
      </c>
      <c r="CQ352" s="1488" t="s">
        <v>1790</v>
      </c>
      <c r="CR352" s="1488" t="s">
        <v>1790</v>
      </c>
      <c r="CS352" s="1488" t="s">
        <v>1790</v>
      </c>
      <c r="CT352" s="1488" t="s">
        <v>1790</v>
      </c>
      <c r="CU352" s="1488" t="s">
        <v>1790</v>
      </c>
      <c r="CV352" s="1488" t="s">
        <v>1790</v>
      </c>
      <c r="CW352" s="1488" t="s">
        <v>1790</v>
      </c>
      <c r="CX352" s="1488" t="s">
        <v>1790</v>
      </c>
      <c r="CY352" s="1488" t="s">
        <v>1790</v>
      </c>
      <c r="CZ352" s="1488" t="s">
        <v>1790</v>
      </c>
      <c r="DA352" s="1488" t="s">
        <v>1790</v>
      </c>
      <c r="DB352" s="1488" t="s">
        <v>1790</v>
      </c>
      <c r="DC352" s="1488" t="s">
        <v>1790</v>
      </c>
      <c r="DD352" s="1488" t="s">
        <v>1790</v>
      </c>
      <c r="DE352" s="1488" t="s">
        <v>1790</v>
      </c>
      <c r="DF352" s="1488" t="s">
        <v>1790</v>
      </c>
      <c r="DG352" s="1488" t="s">
        <v>1790</v>
      </c>
      <c r="DH352" s="1488" t="s">
        <v>1790</v>
      </c>
      <c r="DI352" s="1488" t="s">
        <v>1790</v>
      </c>
      <c r="DJ352" s="1488" t="s">
        <v>1790</v>
      </c>
      <c r="DK352" s="1488" t="s">
        <v>1790</v>
      </c>
      <c r="DL352" s="1488" t="s">
        <v>1790</v>
      </c>
      <c r="DM352" s="1488" t="s">
        <v>1790</v>
      </c>
      <c r="DN352" s="1488" t="s">
        <v>1790</v>
      </c>
      <c r="DO352" s="1488" t="s">
        <v>1790</v>
      </c>
      <c r="DP352" s="1488" t="s">
        <v>1790</v>
      </c>
      <c r="DQ352" s="1488" t="s">
        <v>1790</v>
      </c>
      <c r="DR352" s="1488" t="s">
        <v>1790</v>
      </c>
      <c r="DS352" s="1488" t="s">
        <v>1790</v>
      </c>
      <c r="DT352" s="1233" t="s">
        <v>1790</v>
      </c>
      <c r="DU352" s="1233" t="s">
        <v>1790</v>
      </c>
      <c r="DV352" s="1233" t="s">
        <v>1790</v>
      </c>
      <c r="DW352" s="1233" t="s">
        <v>1790</v>
      </c>
      <c r="DX352" s="1233" t="s">
        <v>1790</v>
      </c>
      <c r="DY352" s="1233" t="s">
        <v>1790</v>
      </c>
    </row>
    <row r="353" spans="2:129" x14ac:dyDescent="0.25">
      <c r="B353" s="1740"/>
      <c r="C353" s="1485" t="s">
        <v>2057</v>
      </c>
      <c r="D353" s="1425" t="s">
        <v>2058</v>
      </c>
      <c r="E353" s="1267" t="s">
        <v>809</v>
      </c>
      <c r="F353" s="1424" t="s">
        <v>1790</v>
      </c>
      <c r="G353" s="1424" t="s">
        <v>1790</v>
      </c>
      <c r="H353" s="1425" t="s">
        <v>84</v>
      </c>
      <c r="I353" s="1460" t="s">
        <v>1790</v>
      </c>
      <c r="J353" s="1461" t="s">
        <v>1790</v>
      </c>
      <c r="K353" s="1461" t="s">
        <v>1790</v>
      </c>
      <c r="L353" s="1461" t="s">
        <v>1790</v>
      </c>
      <c r="M353" s="1461" t="s">
        <v>1790</v>
      </c>
      <c r="N353" s="1489" t="s">
        <v>1790</v>
      </c>
      <c r="O353" s="1489">
        <v>0.96618357487922713</v>
      </c>
      <c r="P353" s="1489">
        <v>0.93351070036640305</v>
      </c>
      <c r="Q353" s="1489">
        <v>0.90194270566802237</v>
      </c>
      <c r="R353" s="1489">
        <v>0.87144222769857238</v>
      </c>
      <c r="S353" s="1489">
        <v>0.84197316685852408</v>
      </c>
      <c r="T353" s="1489">
        <v>0.81350064430775282</v>
      </c>
      <c r="U353" s="1489">
        <v>0.78599096068381924</v>
      </c>
      <c r="V353" s="1489">
        <v>0.75941155621625056</v>
      </c>
      <c r="W353" s="1489">
        <v>0.73373097218961414</v>
      </c>
      <c r="X353" s="1489">
        <v>0.70891881370977217</v>
      </c>
      <c r="Y353" s="1489">
        <v>0.68494571372924851</v>
      </c>
      <c r="Z353" s="1489">
        <v>0.66178329828912907</v>
      </c>
      <c r="AA353" s="1489">
        <v>0.63940415293635666</v>
      </c>
      <c r="AB353" s="1489">
        <v>0.61778179027667313</v>
      </c>
      <c r="AC353" s="1489">
        <v>0.59689061862480497</v>
      </c>
      <c r="AD353" s="1489">
        <v>0.57670591171478747</v>
      </c>
      <c r="AE353" s="1489">
        <v>0.55720377943457733</v>
      </c>
      <c r="AF353" s="1489">
        <v>0.53836113955031628</v>
      </c>
      <c r="AG353" s="1489">
        <v>0.520155690386779</v>
      </c>
      <c r="AH353" s="1489">
        <v>0.50256588443167061</v>
      </c>
      <c r="AI353" s="1489">
        <v>0.48557090283253201</v>
      </c>
      <c r="AJ353" s="1489">
        <v>0.46915063075606961</v>
      </c>
      <c r="AK353" s="1489">
        <v>0.45328563358074364</v>
      </c>
      <c r="AL353" s="1489">
        <v>0.43795713389443836</v>
      </c>
      <c r="AM353" s="1489">
        <v>0.42314698926998878</v>
      </c>
      <c r="AN353" s="1489">
        <v>0.40883767079225974</v>
      </c>
      <c r="AO353" s="1489">
        <v>0.39501224231136212</v>
      </c>
      <c r="AP353" s="1489">
        <v>0.38165434039745133</v>
      </c>
      <c r="AQ353" s="1489">
        <v>0.36874815497338298</v>
      </c>
      <c r="AR353" s="1489">
        <v>0.35627841060230242</v>
      </c>
      <c r="AS353" s="1489">
        <v>0.3459013695167984</v>
      </c>
      <c r="AT353" s="1489">
        <v>0.33582657234640623</v>
      </c>
      <c r="AU353" s="1489">
        <v>0.32604521587029728</v>
      </c>
      <c r="AV353" s="1489">
        <v>0.31654875327213333</v>
      </c>
      <c r="AW353" s="1489">
        <v>0.30732888667197411</v>
      </c>
      <c r="AX353" s="1489">
        <v>0.29837755987570302</v>
      </c>
      <c r="AY353" s="1489">
        <v>0.28968695133563405</v>
      </c>
      <c r="AZ353" s="1489">
        <v>0.28124946731614947</v>
      </c>
      <c r="BA353" s="1489">
        <v>0.27305773525839755</v>
      </c>
      <c r="BB353" s="1489">
        <v>0.26510459733825009</v>
      </c>
      <c r="BC353" s="1489">
        <v>0.25738310421189325</v>
      </c>
      <c r="BD353" s="1489">
        <v>0.24988650894358566</v>
      </c>
      <c r="BE353" s="1489">
        <v>0.24260826111027742</v>
      </c>
      <c r="BF353" s="1489">
        <v>0.23554200107793916</v>
      </c>
      <c r="BG353" s="1489">
        <v>0.22868155444460117</v>
      </c>
      <c r="BH353" s="1489">
        <v>0.22202092664524387</v>
      </c>
      <c r="BI353" s="1489">
        <v>0.215554297713829</v>
      </c>
      <c r="BJ353" s="1489">
        <v>0.20927601719789227</v>
      </c>
      <c r="BK353" s="1489">
        <v>0.20318059922125464</v>
      </c>
      <c r="BL353" s="1489">
        <v>0.19726271769053846</v>
      </c>
      <c r="BM353" s="1489">
        <v>0.19151720164129948</v>
      </c>
      <c r="BN353" s="1489">
        <v>0.18593903071970824</v>
      </c>
      <c r="BO353" s="1489">
        <v>0.18052333079583327</v>
      </c>
      <c r="BP353" s="1489">
        <v>0.17526536970469248</v>
      </c>
      <c r="BQ353" s="1489">
        <v>0.17016055311135189</v>
      </c>
      <c r="BR353" s="1489">
        <v>0.16520442049645817</v>
      </c>
      <c r="BS353" s="1489">
        <v>0.16039264125869726</v>
      </c>
      <c r="BT353" s="1489">
        <v>0.15572101093077401</v>
      </c>
      <c r="BU353" s="1489">
        <v>0.15118544750560586</v>
      </c>
      <c r="BV353" s="1489">
        <v>0.14678198786952024</v>
      </c>
      <c r="BW353" s="1489">
        <v>0.14250678433934003</v>
      </c>
      <c r="BX353" s="1489">
        <v>0.13835610130033013</v>
      </c>
      <c r="BY353" s="1489">
        <v>0.13432631194206807</v>
      </c>
      <c r="BZ353" s="1489">
        <v>0.13041389508938647</v>
      </c>
      <c r="CA353" s="1489">
        <v>0.12661543212561796</v>
      </c>
      <c r="CB353" s="1489">
        <v>0.12292760400545433</v>
      </c>
      <c r="CC353" s="1489">
        <v>0.11934718835481004</v>
      </c>
      <c r="CD353" s="1489">
        <v>0.11587105665515537</v>
      </c>
      <c r="CE353" s="1489">
        <v>0.11249617150985959</v>
      </c>
      <c r="CF353" s="1489">
        <v>0.10921958399015494</v>
      </c>
      <c r="CG353" s="1489">
        <v>0.10603843105840287</v>
      </c>
      <c r="CH353" s="1489">
        <v>0.10294993306641054</v>
      </c>
      <c r="CI353" s="1489">
        <v>9.9951391326612168E-2</v>
      </c>
      <c r="CJ353" s="1489">
        <v>9.7040185753992411E-2</v>
      </c>
      <c r="CK353" s="1489">
        <v>9.4213772576691654E-2</v>
      </c>
      <c r="CL353" s="1489">
        <v>9.1915875684577236E-2</v>
      </c>
      <c r="CM353" s="1489">
        <v>8.9674025058124135E-2</v>
      </c>
      <c r="CN353" s="1489">
        <v>8.7486853715243049E-2</v>
      </c>
      <c r="CO353" s="1489">
        <v>8.5353028014871282E-2</v>
      </c>
      <c r="CP353" s="1490">
        <v>8.3271246843776875E-2</v>
      </c>
      <c r="CQ353" s="1488" t="s">
        <v>1790</v>
      </c>
      <c r="CR353" s="1488" t="s">
        <v>1790</v>
      </c>
      <c r="CS353" s="1488" t="s">
        <v>1790</v>
      </c>
      <c r="CT353" s="1488" t="s">
        <v>1790</v>
      </c>
      <c r="CU353" s="1488" t="s">
        <v>1790</v>
      </c>
      <c r="CV353" s="1488" t="s">
        <v>1790</v>
      </c>
      <c r="CW353" s="1488" t="s">
        <v>1790</v>
      </c>
      <c r="CX353" s="1488" t="s">
        <v>1790</v>
      </c>
      <c r="CY353" s="1488" t="s">
        <v>1790</v>
      </c>
      <c r="CZ353" s="1488" t="s">
        <v>1790</v>
      </c>
      <c r="DA353" s="1488" t="s">
        <v>1790</v>
      </c>
      <c r="DB353" s="1488" t="s">
        <v>1790</v>
      </c>
      <c r="DC353" s="1488" t="s">
        <v>1790</v>
      </c>
      <c r="DD353" s="1488" t="s">
        <v>1790</v>
      </c>
      <c r="DE353" s="1488" t="s">
        <v>1790</v>
      </c>
      <c r="DF353" s="1488" t="s">
        <v>1790</v>
      </c>
      <c r="DG353" s="1488" t="s">
        <v>1790</v>
      </c>
      <c r="DH353" s="1488" t="s">
        <v>1790</v>
      </c>
      <c r="DI353" s="1488" t="s">
        <v>1790</v>
      </c>
      <c r="DJ353" s="1488" t="s">
        <v>1790</v>
      </c>
      <c r="DK353" s="1488" t="s">
        <v>1790</v>
      </c>
      <c r="DL353" s="1488" t="s">
        <v>1790</v>
      </c>
      <c r="DM353" s="1488" t="s">
        <v>1790</v>
      </c>
      <c r="DN353" s="1488" t="s">
        <v>1790</v>
      </c>
      <c r="DO353" s="1488" t="s">
        <v>1790</v>
      </c>
      <c r="DP353" s="1488" t="s">
        <v>1790</v>
      </c>
      <c r="DQ353" s="1488" t="s">
        <v>1790</v>
      </c>
      <c r="DR353" s="1488" t="s">
        <v>1790</v>
      </c>
      <c r="DS353" s="1488" t="s">
        <v>1790</v>
      </c>
      <c r="DT353" s="1233" t="s">
        <v>1790</v>
      </c>
      <c r="DU353" s="1233" t="s">
        <v>1790</v>
      </c>
      <c r="DV353" s="1233" t="s">
        <v>1790</v>
      </c>
      <c r="DW353" s="1233" t="s">
        <v>1790</v>
      </c>
      <c r="DX353" s="1233" t="s">
        <v>1790</v>
      </c>
      <c r="DY353" s="1233" t="s">
        <v>1790</v>
      </c>
    </row>
    <row r="354" spans="2:129" x14ac:dyDescent="0.25">
      <c r="B354" s="1740"/>
      <c r="C354" s="1485" t="s">
        <v>2057</v>
      </c>
      <c r="D354" s="1425" t="s">
        <v>2058</v>
      </c>
      <c r="E354" s="1267" t="s">
        <v>810</v>
      </c>
      <c r="F354" s="1424" t="s">
        <v>811</v>
      </c>
      <c r="G354" s="1424" t="s">
        <v>1790</v>
      </c>
      <c r="H354" s="1425" t="s">
        <v>812</v>
      </c>
      <c r="I354" s="1460" t="s">
        <v>1790</v>
      </c>
      <c r="J354" s="1461" t="s">
        <v>1790</v>
      </c>
      <c r="K354" s="1461" t="s">
        <v>1790</v>
      </c>
      <c r="L354" s="1461" t="s">
        <v>1790</v>
      </c>
      <c r="M354" s="1461" t="s">
        <v>1790</v>
      </c>
      <c r="N354" s="1489" t="s">
        <v>1790</v>
      </c>
      <c r="O354" s="1489" t="s">
        <v>1790</v>
      </c>
      <c r="P354" s="1489" t="s">
        <v>1790</v>
      </c>
      <c r="Q354" s="1489" t="s">
        <v>1790</v>
      </c>
      <c r="R354" s="1489" t="s">
        <v>1790</v>
      </c>
      <c r="S354" s="1489" t="s">
        <v>1790</v>
      </c>
      <c r="T354" s="1489" t="s">
        <v>1790</v>
      </c>
      <c r="U354" s="1489" t="s">
        <v>1790</v>
      </c>
      <c r="V354" s="1489" t="s">
        <v>1790</v>
      </c>
      <c r="W354" s="1489" t="s">
        <v>1790</v>
      </c>
      <c r="X354" s="1489" t="s">
        <v>1790</v>
      </c>
      <c r="Y354" s="1489" t="s">
        <v>1790</v>
      </c>
      <c r="Z354" s="1489" t="s">
        <v>1790</v>
      </c>
      <c r="AA354" s="1489" t="s">
        <v>1790</v>
      </c>
      <c r="AB354" s="1489" t="s">
        <v>1790</v>
      </c>
      <c r="AC354" s="1489" t="s">
        <v>1790</v>
      </c>
      <c r="AD354" s="1489" t="s">
        <v>1790</v>
      </c>
      <c r="AE354" s="1489" t="s">
        <v>1790</v>
      </c>
      <c r="AF354" s="1489" t="s">
        <v>1790</v>
      </c>
      <c r="AG354" s="1489" t="s">
        <v>1790</v>
      </c>
      <c r="AH354" s="1489" t="s">
        <v>1790</v>
      </c>
      <c r="AI354" s="1489" t="s">
        <v>1790</v>
      </c>
      <c r="AJ354" s="1489" t="s">
        <v>1790</v>
      </c>
      <c r="AK354" s="1489" t="s">
        <v>1790</v>
      </c>
      <c r="AL354" s="1489" t="s">
        <v>1790</v>
      </c>
      <c r="AM354" s="1489" t="s">
        <v>1790</v>
      </c>
      <c r="AN354" s="1489" t="s">
        <v>1790</v>
      </c>
      <c r="AO354" s="1489" t="s">
        <v>1790</v>
      </c>
      <c r="AP354" s="1489" t="s">
        <v>1790</v>
      </c>
      <c r="AQ354" s="1489" t="s">
        <v>1790</v>
      </c>
      <c r="AR354" s="1489" t="s">
        <v>1790</v>
      </c>
      <c r="AS354" s="1489" t="s">
        <v>1790</v>
      </c>
      <c r="AT354" s="1489" t="s">
        <v>1790</v>
      </c>
      <c r="AU354" s="1489" t="s">
        <v>1790</v>
      </c>
      <c r="AV354" s="1489" t="s">
        <v>1790</v>
      </c>
      <c r="AW354" s="1489" t="s">
        <v>1790</v>
      </c>
      <c r="AX354" s="1489" t="s">
        <v>1790</v>
      </c>
      <c r="AY354" s="1489" t="s">
        <v>1790</v>
      </c>
      <c r="AZ354" s="1489" t="s">
        <v>1790</v>
      </c>
      <c r="BA354" s="1489" t="s">
        <v>1790</v>
      </c>
      <c r="BB354" s="1489" t="s">
        <v>1790</v>
      </c>
      <c r="BC354" s="1489" t="s">
        <v>1790</v>
      </c>
      <c r="BD354" s="1489" t="s">
        <v>1790</v>
      </c>
      <c r="BE354" s="1489" t="s">
        <v>1790</v>
      </c>
      <c r="BF354" s="1489" t="s">
        <v>1790</v>
      </c>
      <c r="BG354" s="1489" t="s">
        <v>1790</v>
      </c>
      <c r="BH354" s="1489" t="s">
        <v>1790</v>
      </c>
      <c r="BI354" s="1489" t="s">
        <v>1790</v>
      </c>
      <c r="BJ354" s="1489" t="s">
        <v>1790</v>
      </c>
      <c r="BK354" s="1489" t="s">
        <v>1790</v>
      </c>
      <c r="BL354" s="1489" t="s">
        <v>1790</v>
      </c>
      <c r="BM354" s="1489" t="s">
        <v>1790</v>
      </c>
      <c r="BN354" s="1489" t="s">
        <v>1790</v>
      </c>
      <c r="BO354" s="1489" t="s">
        <v>1790</v>
      </c>
      <c r="BP354" s="1489" t="s">
        <v>1790</v>
      </c>
      <c r="BQ354" s="1489" t="s">
        <v>1790</v>
      </c>
      <c r="BR354" s="1489" t="s">
        <v>1790</v>
      </c>
      <c r="BS354" s="1489" t="s">
        <v>1790</v>
      </c>
      <c r="BT354" s="1489" t="s">
        <v>1790</v>
      </c>
      <c r="BU354" s="1489" t="s">
        <v>1790</v>
      </c>
      <c r="BV354" s="1489" t="s">
        <v>1790</v>
      </c>
      <c r="BW354" s="1489" t="s">
        <v>1790</v>
      </c>
      <c r="BX354" s="1489" t="s">
        <v>1790</v>
      </c>
      <c r="BY354" s="1489" t="s">
        <v>1790</v>
      </c>
      <c r="BZ354" s="1489" t="s">
        <v>1790</v>
      </c>
      <c r="CA354" s="1489" t="s">
        <v>1790</v>
      </c>
      <c r="CB354" s="1489" t="s">
        <v>1790</v>
      </c>
      <c r="CC354" s="1489" t="s">
        <v>1790</v>
      </c>
      <c r="CD354" s="1489" t="s">
        <v>1790</v>
      </c>
      <c r="CE354" s="1489" t="s">
        <v>1790</v>
      </c>
      <c r="CF354" s="1489" t="s">
        <v>1790</v>
      </c>
      <c r="CG354" s="1489" t="s">
        <v>1790</v>
      </c>
      <c r="CH354" s="1489" t="s">
        <v>1790</v>
      </c>
      <c r="CI354" s="1489" t="s">
        <v>1790</v>
      </c>
      <c r="CJ354" s="1489" t="s">
        <v>1790</v>
      </c>
      <c r="CK354" s="1489" t="s">
        <v>1790</v>
      </c>
      <c r="CL354" s="1489" t="s">
        <v>1790</v>
      </c>
      <c r="CM354" s="1489" t="s">
        <v>1790</v>
      </c>
      <c r="CN354" s="1489" t="s">
        <v>1790</v>
      </c>
      <c r="CO354" s="1489" t="s">
        <v>1790</v>
      </c>
      <c r="CP354" s="1490" t="s">
        <v>1790</v>
      </c>
      <c r="CQ354" s="1488" t="s">
        <v>1790</v>
      </c>
      <c r="CR354" s="1488" t="s">
        <v>1790</v>
      </c>
      <c r="CS354" s="1488" t="s">
        <v>1790</v>
      </c>
      <c r="CT354" s="1488" t="s">
        <v>1790</v>
      </c>
      <c r="CU354" s="1488" t="s">
        <v>1790</v>
      </c>
      <c r="CV354" s="1488" t="s">
        <v>1790</v>
      </c>
      <c r="CW354" s="1488" t="s">
        <v>1790</v>
      </c>
      <c r="CX354" s="1488" t="s">
        <v>1790</v>
      </c>
      <c r="CY354" s="1488" t="s">
        <v>1790</v>
      </c>
      <c r="CZ354" s="1488" t="s">
        <v>1790</v>
      </c>
      <c r="DA354" s="1488" t="s">
        <v>1790</v>
      </c>
      <c r="DB354" s="1488" t="s">
        <v>1790</v>
      </c>
      <c r="DC354" s="1488" t="s">
        <v>1790</v>
      </c>
      <c r="DD354" s="1488" t="s">
        <v>1790</v>
      </c>
      <c r="DE354" s="1488" t="s">
        <v>1790</v>
      </c>
      <c r="DF354" s="1488" t="s">
        <v>1790</v>
      </c>
      <c r="DG354" s="1488" t="s">
        <v>1790</v>
      </c>
      <c r="DH354" s="1488" t="s">
        <v>1790</v>
      </c>
      <c r="DI354" s="1488" t="s">
        <v>1790</v>
      </c>
      <c r="DJ354" s="1488" t="s">
        <v>1790</v>
      </c>
      <c r="DK354" s="1488" t="s">
        <v>1790</v>
      </c>
      <c r="DL354" s="1488" t="s">
        <v>1790</v>
      </c>
      <c r="DM354" s="1488" t="s">
        <v>1790</v>
      </c>
      <c r="DN354" s="1488" t="s">
        <v>1790</v>
      </c>
      <c r="DO354" s="1488" t="s">
        <v>1790</v>
      </c>
      <c r="DP354" s="1488" t="s">
        <v>1790</v>
      </c>
      <c r="DQ354" s="1488" t="s">
        <v>1790</v>
      </c>
      <c r="DR354" s="1488" t="s">
        <v>1790</v>
      </c>
      <c r="DS354" s="1488" t="s">
        <v>1790</v>
      </c>
      <c r="DT354" s="1233" t="s">
        <v>1790</v>
      </c>
      <c r="DU354" s="1233" t="s">
        <v>1790</v>
      </c>
      <c r="DV354" s="1233" t="s">
        <v>1790</v>
      </c>
      <c r="DW354" s="1233" t="s">
        <v>1790</v>
      </c>
      <c r="DX354" s="1233" t="s">
        <v>1790</v>
      </c>
      <c r="DY354" s="1233" t="s">
        <v>1790</v>
      </c>
    </row>
    <row r="355" spans="2:129" x14ac:dyDescent="0.25">
      <c r="B355" s="1740"/>
      <c r="C355" s="1485" t="s">
        <v>2057</v>
      </c>
      <c r="D355" s="1425" t="s">
        <v>2058</v>
      </c>
      <c r="E355" s="1267" t="s">
        <v>810</v>
      </c>
      <c r="F355" s="1424" t="s">
        <v>813</v>
      </c>
      <c r="G355" s="1424" t="s">
        <v>1790</v>
      </c>
      <c r="H355" s="1425" t="s">
        <v>812</v>
      </c>
      <c r="I355" s="1460" t="s">
        <v>1790</v>
      </c>
      <c r="J355" s="1461" t="s">
        <v>1790</v>
      </c>
      <c r="K355" s="1461" t="s">
        <v>1790</v>
      </c>
      <c r="L355" s="1461" t="s">
        <v>1790</v>
      </c>
      <c r="M355" s="1461" t="s">
        <v>1790</v>
      </c>
      <c r="N355" s="1489" t="s">
        <v>1790</v>
      </c>
      <c r="O355" s="1489" t="s">
        <v>1790</v>
      </c>
      <c r="P355" s="1489" t="s">
        <v>1790</v>
      </c>
      <c r="Q355" s="1489" t="s">
        <v>1790</v>
      </c>
      <c r="R355" s="1489" t="s">
        <v>1790</v>
      </c>
      <c r="S355" s="1489" t="s">
        <v>1790</v>
      </c>
      <c r="T355" s="1489" t="s">
        <v>1790</v>
      </c>
      <c r="U355" s="1489" t="s">
        <v>1790</v>
      </c>
      <c r="V355" s="1489" t="s">
        <v>1790</v>
      </c>
      <c r="W355" s="1489" t="s">
        <v>1790</v>
      </c>
      <c r="X355" s="1489" t="s">
        <v>1790</v>
      </c>
      <c r="Y355" s="1489" t="s">
        <v>1790</v>
      </c>
      <c r="Z355" s="1489" t="s">
        <v>1790</v>
      </c>
      <c r="AA355" s="1489" t="s">
        <v>1790</v>
      </c>
      <c r="AB355" s="1489" t="s">
        <v>1790</v>
      </c>
      <c r="AC355" s="1489" t="s">
        <v>1790</v>
      </c>
      <c r="AD355" s="1489" t="s">
        <v>1790</v>
      </c>
      <c r="AE355" s="1489" t="s">
        <v>1790</v>
      </c>
      <c r="AF355" s="1489" t="s">
        <v>1790</v>
      </c>
      <c r="AG355" s="1489" t="s">
        <v>1790</v>
      </c>
      <c r="AH355" s="1489" t="s">
        <v>1790</v>
      </c>
      <c r="AI355" s="1489" t="s">
        <v>1790</v>
      </c>
      <c r="AJ355" s="1489" t="s">
        <v>1790</v>
      </c>
      <c r="AK355" s="1489" t="s">
        <v>1790</v>
      </c>
      <c r="AL355" s="1489" t="s">
        <v>1790</v>
      </c>
      <c r="AM355" s="1489" t="s">
        <v>1790</v>
      </c>
      <c r="AN355" s="1489" t="s">
        <v>1790</v>
      </c>
      <c r="AO355" s="1489" t="s">
        <v>1790</v>
      </c>
      <c r="AP355" s="1489" t="s">
        <v>1790</v>
      </c>
      <c r="AQ355" s="1489" t="s">
        <v>1790</v>
      </c>
      <c r="AR355" s="1489" t="s">
        <v>1790</v>
      </c>
      <c r="AS355" s="1489" t="s">
        <v>1790</v>
      </c>
      <c r="AT355" s="1489" t="s">
        <v>1790</v>
      </c>
      <c r="AU355" s="1489" t="s">
        <v>1790</v>
      </c>
      <c r="AV355" s="1489" t="s">
        <v>1790</v>
      </c>
      <c r="AW355" s="1489" t="s">
        <v>1790</v>
      </c>
      <c r="AX355" s="1489" t="s">
        <v>1790</v>
      </c>
      <c r="AY355" s="1489" t="s">
        <v>1790</v>
      </c>
      <c r="AZ355" s="1489" t="s">
        <v>1790</v>
      </c>
      <c r="BA355" s="1489" t="s">
        <v>1790</v>
      </c>
      <c r="BB355" s="1489" t="s">
        <v>1790</v>
      </c>
      <c r="BC355" s="1489" t="s">
        <v>1790</v>
      </c>
      <c r="BD355" s="1489" t="s">
        <v>1790</v>
      </c>
      <c r="BE355" s="1489" t="s">
        <v>1790</v>
      </c>
      <c r="BF355" s="1489" t="s">
        <v>1790</v>
      </c>
      <c r="BG355" s="1489" t="s">
        <v>1790</v>
      </c>
      <c r="BH355" s="1489" t="s">
        <v>1790</v>
      </c>
      <c r="BI355" s="1489" t="s">
        <v>1790</v>
      </c>
      <c r="BJ355" s="1489" t="s">
        <v>1790</v>
      </c>
      <c r="BK355" s="1489" t="s">
        <v>1790</v>
      </c>
      <c r="BL355" s="1489" t="s">
        <v>1790</v>
      </c>
      <c r="BM355" s="1489" t="s">
        <v>1790</v>
      </c>
      <c r="BN355" s="1489" t="s">
        <v>1790</v>
      </c>
      <c r="BO355" s="1489" t="s">
        <v>1790</v>
      </c>
      <c r="BP355" s="1489" t="s">
        <v>1790</v>
      </c>
      <c r="BQ355" s="1489" t="s">
        <v>1790</v>
      </c>
      <c r="BR355" s="1489" t="s">
        <v>1790</v>
      </c>
      <c r="BS355" s="1489" t="s">
        <v>1790</v>
      </c>
      <c r="BT355" s="1489" t="s">
        <v>1790</v>
      </c>
      <c r="BU355" s="1489" t="s">
        <v>1790</v>
      </c>
      <c r="BV355" s="1489" t="s">
        <v>1790</v>
      </c>
      <c r="BW355" s="1489" t="s">
        <v>1790</v>
      </c>
      <c r="BX355" s="1489" t="s">
        <v>1790</v>
      </c>
      <c r="BY355" s="1489" t="s">
        <v>1790</v>
      </c>
      <c r="BZ355" s="1489" t="s">
        <v>1790</v>
      </c>
      <c r="CA355" s="1489" t="s">
        <v>1790</v>
      </c>
      <c r="CB355" s="1489" t="s">
        <v>1790</v>
      </c>
      <c r="CC355" s="1489" t="s">
        <v>1790</v>
      </c>
      <c r="CD355" s="1489" t="s">
        <v>1790</v>
      </c>
      <c r="CE355" s="1489" t="s">
        <v>1790</v>
      </c>
      <c r="CF355" s="1489" t="s">
        <v>1790</v>
      </c>
      <c r="CG355" s="1489" t="s">
        <v>1790</v>
      </c>
      <c r="CH355" s="1489" t="s">
        <v>1790</v>
      </c>
      <c r="CI355" s="1489" t="s">
        <v>1790</v>
      </c>
      <c r="CJ355" s="1489" t="s">
        <v>1790</v>
      </c>
      <c r="CK355" s="1489" t="s">
        <v>1790</v>
      </c>
      <c r="CL355" s="1489" t="s">
        <v>1790</v>
      </c>
      <c r="CM355" s="1489" t="s">
        <v>1790</v>
      </c>
      <c r="CN355" s="1489" t="s">
        <v>1790</v>
      </c>
      <c r="CO355" s="1489" t="s">
        <v>1790</v>
      </c>
      <c r="CP355" s="1490" t="s">
        <v>1790</v>
      </c>
      <c r="CQ355" s="1488" t="s">
        <v>1790</v>
      </c>
      <c r="CR355" s="1488" t="s">
        <v>1790</v>
      </c>
      <c r="CS355" s="1488" t="s">
        <v>1790</v>
      </c>
      <c r="CT355" s="1488" t="s">
        <v>1790</v>
      </c>
      <c r="CU355" s="1488" t="s">
        <v>1790</v>
      </c>
      <c r="CV355" s="1488" t="s">
        <v>1790</v>
      </c>
      <c r="CW355" s="1488" t="s">
        <v>1790</v>
      </c>
      <c r="CX355" s="1488" t="s">
        <v>1790</v>
      </c>
      <c r="CY355" s="1488" t="s">
        <v>1790</v>
      </c>
      <c r="CZ355" s="1488" t="s">
        <v>1790</v>
      </c>
      <c r="DA355" s="1488" t="s">
        <v>1790</v>
      </c>
      <c r="DB355" s="1488" t="s">
        <v>1790</v>
      </c>
      <c r="DC355" s="1488" t="s">
        <v>1790</v>
      </c>
      <c r="DD355" s="1488" t="s">
        <v>1790</v>
      </c>
      <c r="DE355" s="1488" t="s">
        <v>1790</v>
      </c>
      <c r="DF355" s="1488" t="s">
        <v>1790</v>
      </c>
      <c r="DG355" s="1488" t="s">
        <v>1790</v>
      </c>
      <c r="DH355" s="1488" t="s">
        <v>1790</v>
      </c>
      <c r="DI355" s="1488" t="s">
        <v>1790</v>
      </c>
      <c r="DJ355" s="1488" t="s">
        <v>1790</v>
      </c>
      <c r="DK355" s="1488" t="s">
        <v>1790</v>
      </c>
      <c r="DL355" s="1488" t="s">
        <v>1790</v>
      </c>
      <c r="DM355" s="1488" t="s">
        <v>1790</v>
      </c>
      <c r="DN355" s="1488" t="s">
        <v>1790</v>
      </c>
      <c r="DO355" s="1488" t="s">
        <v>1790</v>
      </c>
      <c r="DP355" s="1488" t="s">
        <v>1790</v>
      </c>
      <c r="DQ355" s="1488" t="s">
        <v>1790</v>
      </c>
      <c r="DR355" s="1488" t="s">
        <v>1790</v>
      </c>
      <c r="DS355" s="1488" t="s">
        <v>1790</v>
      </c>
      <c r="DT355" s="1233" t="s">
        <v>1790</v>
      </c>
      <c r="DU355" s="1233" t="s">
        <v>1790</v>
      </c>
      <c r="DV355" s="1233" t="s">
        <v>1790</v>
      </c>
      <c r="DW355" s="1233" t="s">
        <v>1790</v>
      </c>
      <c r="DX355" s="1233" t="s">
        <v>1790</v>
      </c>
      <c r="DY355" s="1233" t="s">
        <v>1790</v>
      </c>
    </row>
    <row r="356" spans="2:129" ht="14.4" thickBot="1" x14ac:dyDescent="0.3">
      <c r="B356" s="1740"/>
      <c r="C356" s="1485" t="s">
        <v>2057</v>
      </c>
      <c r="D356" s="1425" t="s">
        <v>2058</v>
      </c>
      <c r="E356" s="1267" t="s">
        <v>814</v>
      </c>
      <c r="F356" s="1424" t="s">
        <v>1790</v>
      </c>
      <c r="G356" s="1424" t="s">
        <v>1790</v>
      </c>
      <c r="H356" s="1425" t="s">
        <v>84</v>
      </c>
      <c r="I356" s="1460" t="s">
        <v>1790</v>
      </c>
      <c r="J356" s="1461" t="s">
        <v>1790</v>
      </c>
      <c r="K356" s="1461" t="s">
        <v>1790</v>
      </c>
      <c r="L356" s="1461" t="s">
        <v>1790</v>
      </c>
      <c r="M356" s="1461" t="s">
        <v>1790</v>
      </c>
      <c r="N356" s="1489" t="s">
        <v>1790</v>
      </c>
      <c r="O356" s="1489" t="s">
        <v>1790</v>
      </c>
      <c r="P356" s="1489" t="s">
        <v>1790</v>
      </c>
      <c r="Q356" s="1489" t="s">
        <v>1790</v>
      </c>
      <c r="R356" s="1489" t="s">
        <v>1790</v>
      </c>
      <c r="S356" s="1489" t="s">
        <v>1790</v>
      </c>
      <c r="T356" s="1489" t="s">
        <v>1790</v>
      </c>
      <c r="U356" s="1489" t="s">
        <v>1790</v>
      </c>
      <c r="V356" s="1489" t="s">
        <v>1790</v>
      </c>
      <c r="W356" s="1489" t="s">
        <v>1790</v>
      </c>
      <c r="X356" s="1489" t="s">
        <v>1790</v>
      </c>
      <c r="Y356" s="1489">
        <v>4.7401238385453588E-3</v>
      </c>
      <c r="Z356" s="1489">
        <v>9.1596595913919984E-3</v>
      </c>
      <c r="AA356" s="1489">
        <v>8.8499126486879225E-3</v>
      </c>
      <c r="AB356" s="1489">
        <v>8.5506402402781862E-3</v>
      </c>
      <c r="AC356" s="1489">
        <v>8.2614881548581515E-3</v>
      </c>
      <c r="AD356" s="1489">
        <v>7.9821141592832396E-3</v>
      </c>
      <c r="AE356" s="1489">
        <v>7.7121875935103768E-3</v>
      </c>
      <c r="AF356" s="1489">
        <v>7.4513889792370792E-3</v>
      </c>
      <c r="AG356" s="1489">
        <v>7.1994096417749556E-3</v>
      </c>
      <c r="AH356" s="1489">
        <v>6.9559513447101035E-3</v>
      </c>
      <c r="AI356" s="1489">
        <v>6.7207259369179741E-3</v>
      </c>
      <c r="AJ356" s="1489">
        <v>6.4934550115149517E-3</v>
      </c>
      <c r="AK356" s="1489">
        <v>6.2738695763429487E-3</v>
      </c>
      <c r="AL356" s="1489">
        <v>6.0617097355970531E-3</v>
      </c>
      <c r="AM356" s="1489">
        <v>5.8567243822193757E-3</v>
      </c>
      <c r="AN356" s="1489">
        <v>5.6586709006950491E-3</v>
      </c>
      <c r="AO356" s="1489">
        <v>5.4673148798985993E-3</v>
      </c>
      <c r="AP356" s="1489">
        <v>5.2824298356508202E-3</v>
      </c>
      <c r="AQ356" s="1489">
        <v>5.103796942657798E-3</v>
      </c>
      <c r="AR356" s="1489">
        <v>4.9312047755147815E-3</v>
      </c>
      <c r="AS356" s="1489">
        <v>4.787577451956097E-3</v>
      </c>
      <c r="AT356" s="1489">
        <v>4.6481334485010658E-3</v>
      </c>
      <c r="AU356" s="1489">
        <v>4.5127509208748202E-3</v>
      </c>
      <c r="AV356" s="1489">
        <v>4.3813115736648749E-3</v>
      </c>
      <c r="AW356" s="1489">
        <v>4.2537005569561895E-3</v>
      </c>
      <c r="AX356" s="1489">
        <v>4.1298063659768831E-3</v>
      </c>
      <c r="AY356" s="1489">
        <v>4.0095207436668771E-3</v>
      </c>
      <c r="AZ356" s="1489">
        <v>3.8927385860843457E-3</v>
      </c>
      <c r="BA356" s="1489">
        <v>3.7793578505673259E-3</v>
      </c>
      <c r="BB356" s="1489">
        <v>3.6692794665702201E-3</v>
      </c>
      <c r="BC356" s="1489">
        <v>3.5624072490973006E-3</v>
      </c>
      <c r="BD356" s="1489">
        <v>3.4586478146575728E-3</v>
      </c>
      <c r="BE356" s="1489">
        <v>3.3579104996675478E-3</v>
      </c>
      <c r="BF356" s="1489">
        <v>3.2601072812306277E-3</v>
      </c>
      <c r="BG356" s="1489">
        <v>3.165152700223911E-3</v>
      </c>
      <c r="BH356" s="1489">
        <v>3.0729637866251562E-3</v>
      </c>
      <c r="BI356" s="1489">
        <v>2.9834599870147151E-3</v>
      </c>
      <c r="BJ356" s="1489">
        <v>2.8965630941890442E-3</v>
      </c>
      <c r="BK356" s="1489">
        <v>2.812197178824315E-3</v>
      </c>
      <c r="BL356" s="1489">
        <v>2.7302885231304023E-3</v>
      </c>
      <c r="BM356" s="1489">
        <v>2.6507655564372841E-3</v>
      </c>
      <c r="BN356" s="1489">
        <v>2.5735587926575573E-3</v>
      </c>
      <c r="BO356" s="1489">
        <v>2.4986007695704444E-3</v>
      </c>
      <c r="BP356" s="1489">
        <v>2.4258259898742177E-3</v>
      </c>
      <c r="BQ356" s="1489">
        <v>2.3551708639555505E-3</v>
      </c>
      <c r="BR356" s="1489">
        <v>2.2865736543257777E-3</v>
      </c>
      <c r="BS356" s="1489">
        <v>2.2199744216755126E-3</v>
      </c>
      <c r="BT356" s="1489">
        <v>2.155314972500497E-3</v>
      </c>
      <c r="BU356" s="1489">
        <v>2.09253880825291E-3</v>
      </c>
      <c r="BV356" s="1489">
        <v>2.0315910759736988E-3</v>
      </c>
      <c r="BW356" s="1489">
        <v>1.9724185203628146E-3</v>
      </c>
      <c r="BX356" s="1489">
        <v>1.9149694372454511E-3</v>
      </c>
      <c r="BY356" s="1489">
        <v>1.8591936283936415E-3</v>
      </c>
      <c r="BZ356" s="1489">
        <v>1.8050423576637296E-3</v>
      </c>
      <c r="CA356" s="1489">
        <v>1.7524683084113883E-3</v>
      </c>
      <c r="CB356" s="1489">
        <v>1.7014255421469789E-3</v>
      </c>
      <c r="CC356" s="1489">
        <v>1.6518694583951253E-3</v>
      </c>
      <c r="CD356" s="1489">
        <v>1.6037567557234227E-3</v>
      </c>
      <c r="CE356" s="1489">
        <v>1.5570453939062355E-3</v>
      </c>
      <c r="CF356" s="1489">
        <v>1.5116945571905199E-3</v>
      </c>
      <c r="CG356" s="1489">
        <v>1.4676646186315729E-3</v>
      </c>
      <c r="CH356" s="1489">
        <v>1.4249171054675463E-3</v>
      </c>
      <c r="CI356" s="1489">
        <v>1.3834146655024721E-3</v>
      </c>
      <c r="CJ356" s="1489">
        <v>1.3431210344684197E-3</v>
      </c>
      <c r="CK356" s="1489">
        <v>1.3040010043382714E-3</v>
      </c>
      <c r="CL356" s="1489">
        <v>1.2721961017934358E-3</v>
      </c>
      <c r="CM356" s="1489">
        <v>1.2411669285789617E-3</v>
      </c>
      <c r="CN356" s="1489">
        <v>1.2108945644672797E-3</v>
      </c>
      <c r="CO356" s="1489">
        <v>1.1813605506997853E-3</v>
      </c>
      <c r="CP356" s="1490">
        <v>1.1525468787314979E-3</v>
      </c>
      <c r="CQ356" s="1488" t="s">
        <v>1790</v>
      </c>
      <c r="CR356" s="1488" t="s">
        <v>1790</v>
      </c>
      <c r="CS356" s="1488" t="s">
        <v>1790</v>
      </c>
      <c r="CT356" s="1488" t="s">
        <v>1790</v>
      </c>
      <c r="CU356" s="1488" t="s">
        <v>1790</v>
      </c>
      <c r="CV356" s="1488" t="s">
        <v>1790</v>
      </c>
      <c r="CW356" s="1488" t="s">
        <v>1790</v>
      </c>
      <c r="CX356" s="1488" t="s">
        <v>1790</v>
      </c>
      <c r="CY356" s="1488" t="s">
        <v>1790</v>
      </c>
      <c r="CZ356" s="1488" t="s">
        <v>1790</v>
      </c>
      <c r="DA356" s="1488" t="s">
        <v>1790</v>
      </c>
      <c r="DB356" s="1488" t="s">
        <v>1790</v>
      </c>
      <c r="DC356" s="1488" t="s">
        <v>1790</v>
      </c>
      <c r="DD356" s="1488" t="s">
        <v>1790</v>
      </c>
      <c r="DE356" s="1488" t="s">
        <v>1790</v>
      </c>
      <c r="DF356" s="1488" t="s">
        <v>1790</v>
      </c>
      <c r="DG356" s="1488" t="s">
        <v>1790</v>
      </c>
      <c r="DH356" s="1488" t="s">
        <v>1790</v>
      </c>
      <c r="DI356" s="1488" t="s">
        <v>1790</v>
      </c>
      <c r="DJ356" s="1488" t="s">
        <v>1790</v>
      </c>
      <c r="DK356" s="1488" t="s">
        <v>1790</v>
      </c>
      <c r="DL356" s="1488" t="s">
        <v>1790</v>
      </c>
      <c r="DM356" s="1488" t="s">
        <v>1790</v>
      </c>
      <c r="DN356" s="1488" t="s">
        <v>1790</v>
      </c>
      <c r="DO356" s="1488" t="s">
        <v>1790</v>
      </c>
      <c r="DP356" s="1488" t="s">
        <v>1790</v>
      </c>
      <c r="DQ356" s="1488" t="s">
        <v>1790</v>
      </c>
      <c r="DR356" s="1488" t="s">
        <v>1790</v>
      </c>
      <c r="DS356" s="1488" t="s">
        <v>1790</v>
      </c>
      <c r="DT356" s="1233" t="s">
        <v>1790</v>
      </c>
      <c r="DU356" s="1233" t="s">
        <v>1790</v>
      </c>
      <c r="DV356" s="1233" t="s">
        <v>1790</v>
      </c>
      <c r="DW356" s="1233" t="s">
        <v>1790</v>
      </c>
      <c r="DX356" s="1233" t="s">
        <v>1790</v>
      </c>
      <c r="DY356" s="1233" t="s">
        <v>1790</v>
      </c>
    </row>
    <row r="357" spans="2:129" ht="14.4" thickBot="1" x14ac:dyDescent="0.3">
      <c r="B357" s="1740"/>
      <c r="C357" s="1485" t="s">
        <v>2057</v>
      </c>
      <c r="D357" s="1425" t="s">
        <v>2058</v>
      </c>
      <c r="E357" s="1267" t="s">
        <v>815</v>
      </c>
      <c r="F357" s="1424" t="s">
        <v>1790</v>
      </c>
      <c r="G357" s="1424" t="s">
        <v>1790</v>
      </c>
      <c r="H357" s="1425" t="s">
        <v>84</v>
      </c>
      <c r="I357" s="1724">
        <f>IF(SUM(I356:CU356)&lt;&gt;0,SUM(I356:CU356),"")</f>
        <v>0.26167773556610802</v>
      </c>
      <c r="J357" s="1725"/>
      <c r="K357" s="1725"/>
      <c r="L357" s="1725"/>
      <c r="M357" s="1726"/>
      <c r="N357" s="1489" t="s">
        <v>1790</v>
      </c>
      <c r="O357" s="1489" t="s">
        <v>1790</v>
      </c>
      <c r="P357" s="1489" t="s">
        <v>1790</v>
      </c>
      <c r="Q357" s="1489" t="s">
        <v>1790</v>
      </c>
      <c r="R357" s="1489" t="s">
        <v>1790</v>
      </c>
      <c r="S357" s="1489" t="s">
        <v>1790</v>
      </c>
      <c r="T357" s="1489" t="s">
        <v>1790</v>
      </c>
      <c r="U357" s="1489" t="s">
        <v>1790</v>
      </c>
      <c r="V357" s="1489" t="s">
        <v>1790</v>
      </c>
      <c r="W357" s="1489" t="s">
        <v>1790</v>
      </c>
      <c r="X357" s="1489" t="s">
        <v>1790</v>
      </c>
      <c r="Y357" s="1489" t="s">
        <v>1790</v>
      </c>
      <c r="Z357" s="1489" t="s">
        <v>1790</v>
      </c>
      <c r="AA357" s="1489" t="s">
        <v>1790</v>
      </c>
      <c r="AB357" s="1489" t="s">
        <v>1790</v>
      </c>
      <c r="AC357" s="1489" t="s">
        <v>1790</v>
      </c>
      <c r="AD357" s="1489" t="s">
        <v>1790</v>
      </c>
      <c r="AE357" s="1489" t="s">
        <v>1790</v>
      </c>
      <c r="AF357" s="1489" t="s">
        <v>1790</v>
      </c>
      <c r="AG357" s="1489" t="s">
        <v>1790</v>
      </c>
      <c r="AH357" s="1489" t="s">
        <v>1790</v>
      </c>
      <c r="AI357" s="1489" t="s">
        <v>1790</v>
      </c>
      <c r="AJ357" s="1489" t="s">
        <v>1790</v>
      </c>
      <c r="AK357" s="1489" t="s">
        <v>1790</v>
      </c>
      <c r="AL357" s="1489" t="s">
        <v>1790</v>
      </c>
      <c r="AM357" s="1489" t="s">
        <v>1790</v>
      </c>
      <c r="AN357" s="1489" t="s">
        <v>1790</v>
      </c>
      <c r="AO357" s="1489" t="s">
        <v>1790</v>
      </c>
      <c r="AP357" s="1489" t="s">
        <v>1790</v>
      </c>
      <c r="AQ357" s="1489" t="s">
        <v>1790</v>
      </c>
      <c r="AR357" s="1489" t="s">
        <v>1790</v>
      </c>
      <c r="AS357" s="1489" t="s">
        <v>1790</v>
      </c>
      <c r="AT357" s="1489" t="s">
        <v>1790</v>
      </c>
      <c r="AU357" s="1489" t="s">
        <v>1790</v>
      </c>
      <c r="AV357" s="1489" t="s">
        <v>1790</v>
      </c>
      <c r="AW357" s="1489" t="s">
        <v>1790</v>
      </c>
      <c r="AX357" s="1489" t="s">
        <v>1790</v>
      </c>
      <c r="AY357" s="1489" t="s">
        <v>1790</v>
      </c>
      <c r="AZ357" s="1489" t="s">
        <v>1790</v>
      </c>
      <c r="BA357" s="1489" t="s">
        <v>1790</v>
      </c>
      <c r="BB357" s="1489" t="s">
        <v>1790</v>
      </c>
      <c r="BC357" s="1489" t="s">
        <v>1790</v>
      </c>
      <c r="BD357" s="1489" t="s">
        <v>1790</v>
      </c>
      <c r="BE357" s="1489" t="s">
        <v>1790</v>
      </c>
      <c r="BF357" s="1489" t="s">
        <v>1790</v>
      </c>
      <c r="BG357" s="1489" t="s">
        <v>1790</v>
      </c>
      <c r="BH357" s="1489" t="s">
        <v>1790</v>
      </c>
      <c r="BI357" s="1489" t="s">
        <v>1790</v>
      </c>
      <c r="BJ357" s="1489" t="s">
        <v>1790</v>
      </c>
      <c r="BK357" s="1489" t="s">
        <v>1790</v>
      </c>
      <c r="BL357" s="1489" t="s">
        <v>1790</v>
      </c>
      <c r="BM357" s="1489" t="s">
        <v>1790</v>
      </c>
      <c r="BN357" s="1489" t="s">
        <v>1790</v>
      </c>
      <c r="BO357" s="1489" t="s">
        <v>1790</v>
      </c>
      <c r="BP357" s="1489" t="s">
        <v>1790</v>
      </c>
      <c r="BQ357" s="1489" t="s">
        <v>1790</v>
      </c>
      <c r="BR357" s="1489" t="s">
        <v>1790</v>
      </c>
      <c r="BS357" s="1489" t="s">
        <v>1790</v>
      </c>
      <c r="BT357" s="1489" t="s">
        <v>1790</v>
      </c>
      <c r="BU357" s="1489" t="s">
        <v>1790</v>
      </c>
      <c r="BV357" s="1489" t="s">
        <v>1790</v>
      </c>
      <c r="BW357" s="1489" t="s">
        <v>1790</v>
      </c>
      <c r="BX357" s="1489" t="s">
        <v>1790</v>
      </c>
      <c r="BY357" s="1489" t="s">
        <v>1790</v>
      </c>
      <c r="BZ357" s="1489" t="s">
        <v>1790</v>
      </c>
      <c r="CA357" s="1489" t="s">
        <v>1790</v>
      </c>
      <c r="CB357" s="1489" t="s">
        <v>1790</v>
      </c>
      <c r="CC357" s="1489" t="s">
        <v>1790</v>
      </c>
      <c r="CD357" s="1489" t="s">
        <v>1790</v>
      </c>
      <c r="CE357" s="1489" t="s">
        <v>1790</v>
      </c>
      <c r="CF357" s="1489" t="s">
        <v>1790</v>
      </c>
      <c r="CG357" s="1489" t="s">
        <v>1790</v>
      </c>
      <c r="CH357" s="1489" t="s">
        <v>1790</v>
      </c>
      <c r="CI357" s="1489" t="s">
        <v>1790</v>
      </c>
      <c r="CJ357" s="1489" t="s">
        <v>1790</v>
      </c>
      <c r="CK357" s="1489" t="s">
        <v>1790</v>
      </c>
      <c r="CL357" s="1489" t="s">
        <v>1790</v>
      </c>
      <c r="CM357" s="1489" t="s">
        <v>1790</v>
      </c>
      <c r="CN357" s="1489" t="s">
        <v>1790</v>
      </c>
      <c r="CO357" s="1489" t="s">
        <v>1790</v>
      </c>
      <c r="CP357" s="1490" t="s">
        <v>1790</v>
      </c>
      <c r="CQ357" s="1488" t="s">
        <v>1790</v>
      </c>
      <c r="CR357" s="1488" t="s">
        <v>1790</v>
      </c>
      <c r="CS357" s="1488" t="s">
        <v>1790</v>
      </c>
      <c r="CT357" s="1488" t="s">
        <v>1790</v>
      </c>
      <c r="CU357" s="1488" t="s">
        <v>1790</v>
      </c>
      <c r="CV357" s="1488" t="s">
        <v>1790</v>
      </c>
      <c r="CW357" s="1488" t="s">
        <v>1790</v>
      </c>
      <c r="CX357" s="1488" t="s">
        <v>1790</v>
      </c>
      <c r="CY357" s="1488" t="s">
        <v>1790</v>
      </c>
      <c r="CZ357" s="1488" t="s">
        <v>1790</v>
      </c>
      <c r="DA357" s="1488" t="s">
        <v>1790</v>
      </c>
      <c r="DB357" s="1488" t="s">
        <v>1790</v>
      </c>
      <c r="DC357" s="1488" t="s">
        <v>1790</v>
      </c>
      <c r="DD357" s="1488" t="s">
        <v>1790</v>
      </c>
      <c r="DE357" s="1488" t="s">
        <v>1790</v>
      </c>
      <c r="DF357" s="1488" t="s">
        <v>1790</v>
      </c>
      <c r="DG357" s="1488" t="s">
        <v>1790</v>
      </c>
      <c r="DH357" s="1488" t="s">
        <v>1790</v>
      </c>
      <c r="DI357" s="1488" t="s">
        <v>1790</v>
      </c>
      <c r="DJ357" s="1488" t="s">
        <v>1790</v>
      </c>
      <c r="DK357" s="1488" t="s">
        <v>1790</v>
      </c>
      <c r="DL357" s="1488" t="s">
        <v>1790</v>
      </c>
      <c r="DM357" s="1488" t="s">
        <v>1790</v>
      </c>
      <c r="DN357" s="1488" t="s">
        <v>1790</v>
      </c>
      <c r="DO357" s="1488" t="s">
        <v>1790</v>
      </c>
      <c r="DP357" s="1488" t="s">
        <v>1790</v>
      </c>
      <c r="DQ357" s="1488" t="s">
        <v>1790</v>
      </c>
      <c r="DR357" s="1488" t="s">
        <v>1790</v>
      </c>
      <c r="DS357" s="1488" t="s">
        <v>1790</v>
      </c>
      <c r="DT357" s="1233" t="s">
        <v>1790</v>
      </c>
      <c r="DU357" s="1233" t="s">
        <v>1790</v>
      </c>
      <c r="DV357" s="1233" t="s">
        <v>1790</v>
      </c>
      <c r="DW357" s="1233" t="s">
        <v>1790</v>
      </c>
      <c r="DX357" s="1233" t="s">
        <v>1790</v>
      </c>
      <c r="DY357" s="1233" t="s">
        <v>1790</v>
      </c>
    </row>
    <row r="358" spans="2:129" x14ac:dyDescent="0.25">
      <c r="B358" s="1740"/>
      <c r="C358" s="1485" t="s">
        <v>2055</v>
      </c>
      <c r="D358" s="1425" t="s">
        <v>2056</v>
      </c>
      <c r="E358" s="1267" t="s">
        <v>810</v>
      </c>
      <c r="F358" s="1424" t="s">
        <v>1790</v>
      </c>
      <c r="G358" s="1424" t="s">
        <v>1790</v>
      </c>
      <c r="H358" s="1425" t="s">
        <v>84</v>
      </c>
      <c r="I358" s="1460" t="s">
        <v>1790</v>
      </c>
      <c r="J358" s="1461" t="s">
        <v>1790</v>
      </c>
      <c r="K358" s="1461" t="s">
        <v>1790</v>
      </c>
      <c r="L358" s="1461" t="s">
        <v>1790</v>
      </c>
      <c r="M358" s="1461" t="s">
        <v>1790</v>
      </c>
      <c r="N358" s="1489" t="s">
        <v>1790</v>
      </c>
      <c r="O358" s="1489" t="s">
        <v>1790</v>
      </c>
      <c r="P358" s="1489" t="s">
        <v>1790</v>
      </c>
      <c r="Q358" s="1489" t="s">
        <v>1790</v>
      </c>
      <c r="R358" s="1489" t="s">
        <v>1790</v>
      </c>
      <c r="S358" s="1489" t="s">
        <v>1790</v>
      </c>
      <c r="T358" s="1489" t="s">
        <v>1790</v>
      </c>
      <c r="U358" s="1489" t="s">
        <v>1790</v>
      </c>
      <c r="V358" s="1489" t="s">
        <v>1790</v>
      </c>
      <c r="W358" s="1489" t="s">
        <v>1790</v>
      </c>
      <c r="X358" s="1489" t="s">
        <v>1790</v>
      </c>
      <c r="Y358" s="1489" t="s">
        <v>1790</v>
      </c>
      <c r="Z358" s="1489" t="s">
        <v>1790</v>
      </c>
      <c r="AA358" s="1489" t="s">
        <v>1790</v>
      </c>
      <c r="AB358" s="1489" t="s">
        <v>1790</v>
      </c>
      <c r="AC358" s="1489" t="s">
        <v>1790</v>
      </c>
      <c r="AD358" s="1489" t="s">
        <v>1790</v>
      </c>
      <c r="AE358" s="1489" t="s">
        <v>1790</v>
      </c>
      <c r="AF358" s="1489" t="s">
        <v>1790</v>
      </c>
      <c r="AG358" s="1489" t="s">
        <v>1790</v>
      </c>
      <c r="AH358" s="1489" t="s">
        <v>1790</v>
      </c>
      <c r="AI358" s="1489" t="s">
        <v>1790</v>
      </c>
      <c r="AJ358" s="1489" t="s">
        <v>1790</v>
      </c>
      <c r="AK358" s="1489" t="s">
        <v>1790</v>
      </c>
      <c r="AL358" s="1489" t="s">
        <v>1790</v>
      </c>
      <c r="AM358" s="1489" t="s">
        <v>1790</v>
      </c>
      <c r="AN358" s="1489" t="s">
        <v>1790</v>
      </c>
      <c r="AO358" s="1489" t="s">
        <v>1790</v>
      </c>
      <c r="AP358" s="1489" t="s">
        <v>1790</v>
      </c>
      <c r="AQ358" s="1489" t="s">
        <v>1790</v>
      </c>
      <c r="AR358" s="1489" t="s">
        <v>1790</v>
      </c>
      <c r="AS358" s="1489" t="s">
        <v>1790</v>
      </c>
      <c r="AT358" s="1489" t="s">
        <v>1790</v>
      </c>
      <c r="AU358" s="1489" t="s">
        <v>1790</v>
      </c>
      <c r="AV358" s="1489" t="s">
        <v>1790</v>
      </c>
      <c r="AW358" s="1489" t="s">
        <v>1790</v>
      </c>
      <c r="AX358" s="1489" t="s">
        <v>1790</v>
      </c>
      <c r="AY358" s="1489" t="s">
        <v>1790</v>
      </c>
      <c r="AZ358" s="1489" t="s">
        <v>1790</v>
      </c>
      <c r="BA358" s="1489" t="s">
        <v>1790</v>
      </c>
      <c r="BB358" s="1489" t="s">
        <v>1790</v>
      </c>
      <c r="BC358" s="1489" t="s">
        <v>1790</v>
      </c>
      <c r="BD358" s="1489" t="s">
        <v>1790</v>
      </c>
      <c r="BE358" s="1489" t="s">
        <v>1790</v>
      </c>
      <c r="BF358" s="1489" t="s">
        <v>1790</v>
      </c>
      <c r="BG358" s="1489" t="s">
        <v>1790</v>
      </c>
      <c r="BH358" s="1489" t="s">
        <v>1790</v>
      </c>
      <c r="BI358" s="1489" t="s">
        <v>1790</v>
      </c>
      <c r="BJ358" s="1489" t="s">
        <v>1790</v>
      </c>
      <c r="BK358" s="1489" t="s">
        <v>1790</v>
      </c>
      <c r="BL358" s="1489" t="s">
        <v>1790</v>
      </c>
      <c r="BM358" s="1489" t="s">
        <v>1790</v>
      </c>
      <c r="BN358" s="1489" t="s">
        <v>1790</v>
      </c>
      <c r="BO358" s="1489" t="s">
        <v>1790</v>
      </c>
      <c r="BP358" s="1489" t="s">
        <v>1790</v>
      </c>
      <c r="BQ358" s="1489" t="s">
        <v>1790</v>
      </c>
      <c r="BR358" s="1489" t="s">
        <v>1790</v>
      </c>
      <c r="BS358" s="1489" t="s">
        <v>1790</v>
      </c>
      <c r="BT358" s="1489" t="s">
        <v>1790</v>
      </c>
      <c r="BU358" s="1489" t="s">
        <v>1790</v>
      </c>
      <c r="BV358" s="1489" t="s">
        <v>1790</v>
      </c>
      <c r="BW358" s="1489" t="s">
        <v>1790</v>
      </c>
      <c r="BX358" s="1489" t="s">
        <v>1790</v>
      </c>
      <c r="BY358" s="1489" t="s">
        <v>1790</v>
      </c>
      <c r="BZ358" s="1489" t="s">
        <v>1790</v>
      </c>
      <c r="CA358" s="1489" t="s">
        <v>1790</v>
      </c>
      <c r="CB358" s="1489" t="s">
        <v>1790</v>
      </c>
      <c r="CC358" s="1489" t="s">
        <v>1790</v>
      </c>
      <c r="CD358" s="1489" t="s">
        <v>1790</v>
      </c>
      <c r="CE358" s="1489" t="s">
        <v>1790</v>
      </c>
      <c r="CF358" s="1489" t="s">
        <v>1790</v>
      </c>
      <c r="CG358" s="1489" t="s">
        <v>1790</v>
      </c>
      <c r="CH358" s="1489" t="s">
        <v>1790</v>
      </c>
      <c r="CI358" s="1489" t="s">
        <v>1790</v>
      </c>
      <c r="CJ358" s="1489" t="s">
        <v>1790</v>
      </c>
      <c r="CK358" s="1489" t="s">
        <v>1790</v>
      </c>
      <c r="CL358" s="1489" t="s">
        <v>1790</v>
      </c>
      <c r="CM358" s="1489" t="s">
        <v>1790</v>
      </c>
      <c r="CN358" s="1489" t="s">
        <v>1790</v>
      </c>
      <c r="CO358" s="1489" t="s">
        <v>1790</v>
      </c>
      <c r="CP358" s="1490" t="s">
        <v>1790</v>
      </c>
      <c r="CQ358" s="1488" t="s">
        <v>1790</v>
      </c>
      <c r="CR358" s="1488" t="s">
        <v>1790</v>
      </c>
      <c r="CS358" s="1488" t="s">
        <v>1790</v>
      </c>
      <c r="CT358" s="1488" t="s">
        <v>1790</v>
      </c>
      <c r="CU358" s="1488" t="s">
        <v>1790</v>
      </c>
      <c r="CV358" s="1488" t="s">
        <v>1790</v>
      </c>
      <c r="CW358" s="1488" t="s">
        <v>1790</v>
      </c>
      <c r="CX358" s="1488" t="s">
        <v>1790</v>
      </c>
      <c r="CY358" s="1488" t="s">
        <v>1790</v>
      </c>
      <c r="CZ358" s="1488" t="s">
        <v>1790</v>
      </c>
      <c r="DA358" s="1488" t="s">
        <v>1790</v>
      </c>
      <c r="DB358" s="1488" t="s">
        <v>1790</v>
      </c>
      <c r="DC358" s="1488" t="s">
        <v>1790</v>
      </c>
      <c r="DD358" s="1488" t="s">
        <v>1790</v>
      </c>
      <c r="DE358" s="1488" t="s">
        <v>1790</v>
      </c>
      <c r="DF358" s="1488" t="s">
        <v>1790</v>
      </c>
      <c r="DG358" s="1488" t="s">
        <v>1790</v>
      </c>
      <c r="DH358" s="1488" t="s">
        <v>1790</v>
      </c>
      <c r="DI358" s="1488" t="s">
        <v>1790</v>
      </c>
      <c r="DJ358" s="1488" t="s">
        <v>1790</v>
      </c>
      <c r="DK358" s="1488" t="s">
        <v>1790</v>
      </c>
      <c r="DL358" s="1488" t="s">
        <v>1790</v>
      </c>
      <c r="DM358" s="1488" t="s">
        <v>1790</v>
      </c>
      <c r="DN358" s="1488" t="s">
        <v>1790</v>
      </c>
      <c r="DO358" s="1488" t="s">
        <v>1790</v>
      </c>
      <c r="DP358" s="1488" t="s">
        <v>1790</v>
      </c>
      <c r="DQ358" s="1488" t="s">
        <v>1790</v>
      </c>
      <c r="DR358" s="1488" t="s">
        <v>1790</v>
      </c>
      <c r="DS358" s="1488" t="s">
        <v>1790</v>
      </c>
      <c r="DT358" s="1233" t="s">
        <v>1790</v>
      </c>
      <c r="DU358" s="1233" t="s">
        <v>1790</v>
      </c>
      <c r="DV358" s="1233" t="s">
        <v>1790</v>
      </c>
      <c r="DW358" s="1233" t="s">
        <v>1790</v>
      </c>
      <c r="DX358" s="1233" t="s">
        <v>1790</v>
      </c>
      <c r="DY358" s="1233" t="s">
        <v>1790</v>
      </c>
    </row>
    <row r="359" spans="2:129" x14ac:dyDescent="0.25">
      <c r="B359" s="1740"/>
      <c r="C359" s="1485" t="s">
        <v>2055</v>
      </c>
      <c r="D359" s="1425" t="s">
        <v>2056</v>
      </c>
      <c r="E359" s="1267" t="s">
        <v>807</v>
      </c>
      <c r="F359" s="1424" t="s">
        <v>1790</v>
      </c>
      <c r="G359" s="1424" t="s">
        <v>1790</v>
      </c>
      <c r="H359" s="1425" t="s">
        <v>84</v>
      </c>
      <c r="I359" s="1460" t="s">
        <v>1790</v>
      </c>
      <c r="J359" s="1461" t="s">
        <v>1790</v>
      </c>
      <c r="K359" s="1461" t="s">
        <v>1790</v>
      </c>
      <c r="L359" s="1461" t="s">
        <v>1790</v>
      </c>
      <c r="M359" s="1461" t="s">
        <v>1790</v>
      </c>
      <c r="N359" s="1489" t="s">
        <v>1790</v>
      </c>
      <c r="O359" s="1489">
        <v>2.0917077249652014E-2</v>
      </c>
      <c r="P359" s="1489">
        <v>2.0917077249652014E-2</v>
      </c>
      <c r="Q359" s="1489">
        <v>2.0917077249652014E-2</v>
      </c>
      <c r="R359" s="1489">
        <v>2.0917077249652014E-2</v>
      </c>
      <c r="S359" s="1489">
        <v>2.0917077249652014E-2</v>
      </c>
      <c r="T359" s="1489" t="s">
        <v>1790</v>
      </c>
      <c r="U359" s="1489" t="s">
        <v>1790</v>
      </c>
      <c r="V359" s="1489" t="s">
        <v>1790</v>
      </c>
      <c r="W359" s="1489" t="s">
        <v>1790</v>
      </c>
      <c r="X359" s="1489" t="s">
        <v>1790</v>
      </c>
      <c r="Y359" s="1489" t="s">
        <v>1790</v>
      </c>
      <c r="Z359" s="1489" t="s">
        <v>1790</v>
      </c>
      <c r="AA359" s="1489" t="s">
        <v>1790</v>
      </c>
      <c r="AB359" s="1489" t="s">
        <v>1790</v>
      </c>
      <c r="AC359" s="1489" t="s">
        <v>1790</v>
      </c>
      <c r="AD359" s="1489" t="s">
        <v>1790</v>
      </c>
      <c r="AE359" s="1489" t="s">
        <v>1790</v>
      </c>
      <c r="AF359" s="1489" t="s">
        <v>1790</v>
      </c>
      <c r="AG359" s="1489" t="s">
        <v>1790</v>
      </c>
      <c r="AH359" s="1489" t="s">
        <v>1790</v>
      </c>
      <c r="AI359" s="1489" t="s">
        <v>1790</v>
      </c>
      <c r="AJ359" s="1489" t="s">
        <v>1790</v>
      </c>
      <c r="AK359" s="1489" t="s">
        <v>1790</v>
      </c>
      <c r="AL359" s="1489" t="s">
        <v>1790</v>
      </c>
      <c r="AM359" s="1489" t="s">
        <v>1790</v>
      </c>
      <c r="AN359" s="1489" t="s">
        <v>1790</v>
      </c>
      <c r="AO359" s="1489" t="s">
        <v>1790</v>
      </c>
      <c r="AP359" s="1489" t="s">
        <v>1790</v>
      </c>
      <c r="AQ359" s="1489" t="s">
        <v>1790</v>
      </c>
      <c r="AR359" s="1489" t="s">
        <v>1790</v>
      </c>
      <c r="AS359" s="1489" t="s">
        <v>1790</v>
      </c>
      <c r="AT359" s="1489" t="s">
        <v>1790</v>
      </c>
      <c r="AU359" s="1489" t="s">
        <v>1790</v>
      </c>
      <c r="AV359" s="1489" t="s">
        <v>1790</v>
      </c>
      <c r="AW359" s="1489" t="s">
        <v>1790</v>
      </c>
      <c r="AX359" s="1489" t="s">
        <v>1790</v>
      </c>
      <c r="AY359" s="1489" t="s">
        <v>1790</v>
      </c>
      <c r="AZ359" s="1489" t="s">
        <v>1790</v>
      </c>
      <c r="BA359" s="1489" t="s">
        <v>1790</v>
      </c>
      <c r="BB359" s="1489" t="s">
        <v>1790</v>
      </c>
      <c r="BC359" s="1489" t="s">
        <v>1790</v>
      </c>
      <c r="BD359" s="1489" t="s">
        <v>1790</v>
      </c>
      <c r="BE359" s="1489" t="s">
        <v>1790</v>
      </c>
      <c r="BF359" s="1489" t="s">
        <v>1790</v>
      </c>
      <c r="BG359" s="1489" t="s">
        <v>1790</v>
      </c>
      <c r="BH359" s="1489" t="s">
        <v>1790</v>
      </c>
      <c r="BI359" s="1489" t="s">
        <v>1790</v>
      </c>
      <c r="BJ359" s="1489" t="s">
        <v>1790</v>
      </c>
      <c r="BK359" s="1489" t="s">
        <v>1790</v>
      </c>
      <c r="BL359" s="1489" t="s">
        <v>1790</v>
      </c>
      <c r="BM359" s="1489" t="s">
        <v>1790</v>
      </c>
      <c r="BN359" s="1489" t="s">
        <v>1790</v>
      </c>
      <c r="BO359" s="1489" t="s">
        <v>1790</v>
      </c>
      <c r="BP359" s="1489" t="s">
        <v>1790</v>
      </c>
      <c r="BQ359" s="1489" t="s">
        <v>1790</v>
      </c>
      <c r="BR359" s="1489" t="s">
        <v>1790</v>
      </c>
      <c r="BS359" s="1489" t="s">
        <v>1790</v>
      </c>
      <c r="BT359" s="1489" t="s">
        <v>1790</v>
      </c>
      <c r="BU359" s="1489" t="s">
        <v>1790</v>
      </c>
      <c r="BV359" s="1489" t="s">
        <v>1790</v>
      </c>
      <c r="BW359" s="1489" t="s">
        <v>1790</v>
      </c>
      <c r="BX359" s="1489" t="s">
        <v>1790</v>
      </c>
      <c r="BY359" s="1489" t="s">
        <v>1790</v>
      </c>
      <c r="BZ359" s="1489" t="s">
        <v>1790</v>
      </c>
      <c r="CA359" s="1489" t="s">
        <v>1790</v>
      </c>
      <c r="CB359" s="1489" t="s">
        <v>1790</v>
      </c>
      <c r="CC359" s="1489" t="s">
        <v>1790</v>
      </c>
      <c r="CD359" s="1489" t="s">
        <v>1790</v>
      </c>
      <c r="CE359" s="1489" t="s">
        <v>1790</v>
      </c>
      <c r="CF359" s="1489" t="s">
        <v>1790</v>
      </c>
      <c r="CG359" s="1489" t="s">
        <v>1790</v>
      </c>
      <c r="CH359" s="1489" t="s">
        <v>1790</v>
      </c>
      <c r="CI359" s="1489" t="s">
        <v>1790</v>
      </c>
      <c r="CJ359" s="1489" t="s">
        <v>1790</v>
      </c>
      <c r="CK359" s="1489" t="s">
        <v>1790</v>
      </c>
      <c r="CL359" s="1489" t="s">
        <v>1790</v>
      </c>
      <c r="CM359" s="1489" t="s">
        <v>1790</v>
      </c>
      <c r="CN359" s="1489" t="s">
        <v>1790</v>
      </c>
      <c r="CO359" s="1489" t="s">
        <v>1790</v>
      </c>
      <c r="CP359" s="1490" t="s">
        <v>1790</v>
      </c>
      <c r="CQ359" s="1488" t="s">
        <v>1790</v>
      </c>
      <c r="CR359" s="1488" t="s">
        <v>1790</v>
      </c>
      <c r="CS359" s="1488" t="s">
        <v>1790</v>
      </c>
      <c r="CT359" s="1488" t="s">
        <v>1790</v>
      </c>
      <c r="CU359" s="1488" t="s">
        <v>1790</v>
      </c>
      <c r="CV359" s="1488" t="s">
        <v>1790</v>
      </c>
      <c r="CW359" s="1488" t="s">
        <v>1790</v>
      </c>
      <c r="CX359" s="1488" t="s">
        <v>1790</v>
      </c>
      <c r="CY359" s="1488" t="s">
        <v>1790</v>
      </c>
      <c r="CZ359" s="1488" t="s">
        <v>1790</v>
      </c>
      <c r="DA359" s="1488" t="s">
        <v>1790</v>
      </c>
      <c r="DB359" s="1488" t="s">
        <v>1790</v>
      </c>
      <c r="DC359" s="1488" t="s">
        <v>1790</v>
      </c>
      <c r="DD359" s="1488" t="s">
        <v>1790</v>
      </c>
      <c r="DE359" s="1488" t="s">
        <v>1790</v>
      </c>
      <c r="DF359" s="1488" t="s">
        <v>1790</v>
      </c>
      <c r="DG359" s="1488" t="s">
        <v>1790</v>
      </c>
      <c r="DH359" s="1488" t="s">
        <v>1790</v>
      </c>
      <c r="DI359" s="1488" t="s">
        <v>1790</v>
      </c>
      <c r="DJ359" s="1488" t="s">
        <v>1790</v>
      </c>
      <c r="DK359" s="1488" t="s">
        <v>1790</v>
      </c>
      <c r="DL359" s="1488" t="s">
        <v>1790</v>
      </c>
      <c r="DM359" s="1488" t="s">
        <v>1790</v>
      </c>
      <c r="DN359" s="1488" t="s">
        <v>1790</v>
      </c>
      <c r="DO359" s="1488" t="s">
        <v>1790</v>
      </c>
      <c r="DP359" s="1488" t="s">
        <v>1790</v>
      </c>
      <c r="DQ359" s="1488" t="s">
        <v>1790</v>
      </c>
      <c r="DR359" s="1488" t="s">
        <v>1790</v>
      </c>
      <c r="DS359" s="1488" t="s">
        <v>1790</v>
      </c>
      <c r="DT359" s="1233" t="s">
        <v>1790</v>
      </c>
      <c r="DU359" s="1233" t="s">
        <v>1790</v>
      </c>
      <c r="DV359" s="1233" t="s">
        <v>1790</v>
      </c>
      <c r="DW359" s="1233" t="s">
        <v>1790</v>
      </c>
      <c r="DX359" s="1233" t="s">
        <v>1790</v>
      </c>
      <c r="DY359" s="1233" t="s">
        <v>1790</v>
      </c>
    </row>
    <row r="360" spans="2:129" x14ac:dyDescent="0.25">
      <c r="B360" s="1740"/>
      <c r="C360" s="1485" t="s">
        <v>2055</v>
      </c>
      <c r="D360" s="1425" t="s">
        <v>2056</v>
      </c>
      <c r="E360" s="1267" t="s">
        <v>808</v>
      </c>
      <c r="F360" s="1424" t="s">
        <v>1790</v>
      </c>
      <c r="G360" s="1424" t="s">
        <v>1790</v>
      </c>
      <c r="H360" s="1425" t="s">
        <v>84</v>
      </c>
      <c r="I360" s="1460" t="s">
        <v>1790</v>
      </c>
      <c r="J360" s="1461" t="s">
        <v>1790</v>
      </c>
      <c r="K360" s="1461" t="s">
        <v>1790</v>
      </c>
      <c r="L360" s="1461" t="s">
        <v>1790</v>
      </c>
      <c r="M360" s="1461" t="s">
        <v>1790</v>
      </c>
      <c r="N360" s="1489" t="s">
        <v>1790</v>
      </c>
      <c r="O360" s="1489" t="s">
        <v>1790</v>
      </c>
      <c r="P360" s="1489" t="s">
        <v>1790</v>
      </c>
      <c r="Q360" s="1489" t="s">
        <v>1790</v>
      </c>
      <c r="R360" s="1489" t="s">
        <v>1790</v>
      </c>
      <c r="S360" s="1489" t="s">
        <v>1790</v>
      </c>
      <c r="T360" s="1489" t="s">
        <v>1790</v>
      </c>
      <c r="U360" s="1489" t="s">
        <v>1790</v>
      </c>
      <c r="V360" s="1489" t="s">
        <v>1790</v>
      </c>
      <c r="W360" s="1489" t="s">
        <v>1790</v>
      </c>
      <c r="X360" s="1489" t="s">
        <v>1790</v>
      </c>
      <c r="Y360" s="1489" t="s">
        <v>1790</v>
      </c>
      <c r="Z360" s="1489" t="s">
        <v>1790</v>
      </c>
      <c r="AA360" s="1489" t="s">
        <v>1790</v>
      </c>
      <c r="AB360" s="1489" t="s">
        <v>1790</v>
      </c>
      <c r="AC360" s="1489" t="s">
        <v>1790</v>
      </c>
      <c r="AD360" s="1489" t="s">
        <v>1790</v>
      </c>
      <c r="AE360" s="1489" t="s">
        <v>1790</v>
      </c>
      <c r="AF360" s="1489" t="s">
        <v>1790</v>
      </c>
      <c r="AG360" s="1489" t="s">
        <v>1790</v>
      </c>
      <c r="AH360" s="1489" t="s">
        <v>1790</v>
      </c>
      <c r="AI360" s="1489" t="s">
        <v>1790</v>
      </c>
      <c r="AJ360" s="1489" t="s">
        <v>1790</v>
      </c>
      <c r="AK360" s="1489" t="s">
        <v>1790</v>
      </c>
      <c r="AL360" s="1489" t="s">
        <v>1790</v>
      </c>
      <c r="AM360" s="1489" t="s">
        <v>1790</v>
      </c>
      <c r="AN360" s="1489" t="s">
        <v>1790</v>
      </c>
      <c r="AO360" s="1489" t="s">
        <v>1790</v>
      </c>
      <c r="AP360" s="1489" t="s">
        <v>1790</v>
      </c>
      <c r="AQ360" s="1489" t="s">
        <v>1790</v>
      </c>
      <c r="AR360" s="1489" t="s">
        <v>1790</v>
      </c>
      <c r="AS360" s="1489" t="s">
        <v>1790</v>
      </c>
      <c r="AT360" s="1489" t="s">
        <v>1790</v>
      </c>
      <c r="AU360" s="1489" t="s">
        <v>1790</v>
      </c>
      <c r="AV360" s="1489" t="s">
        <v>1790</v>
      </c>
      <c r="AW360" s="1489" t="s">
        <v>1790</v>
      </c>
      <c r="AX360" s="1489" t="s">
        <v>1790</v>
      </c>
      <c r="AY360" s="1489" t="s">
        <v>1790</v>
      </c>
      <c r="AZ360" s="1489" t="s">
        <v>1790</v>
      </c>
      <c r="BA360" s="1489" t="s">
        <v>1790</v>
      </c>
      <c r="BB360" s="1489" t="s">
        <v>1790</v>
      </c>
      <c r="BC360" s="1489" t="s">
        <v>1790</v>
      </c>
      <c r="BD360" s="1489" t="s">
        <v>1790</v>
      </c>
      <c r="BE360" s="1489" t="s">
        <v>1790</v>
      </c>
      <c r="BF360" s="1489" t="s">
        <v>1790</v>
      </c>
      <c r="BG360" s="1489" t="s">
        <v>1790</v>
      </c>
      <c r="BH360" s="1489" t="s">
        <v>1790</v>
      </c>
      <c r="BI360" s="1489" t="s">
        <v>1790</v>
      </c>
      <c r="BJ360" s="1489" t="s">
        <v>1790</v>
      </c>
      <c r="BK360" s="1489" t="s">
        <v>1790</v>
      </c>
      <c r="BL360" s="1489" t="s">
        <v>1790</v>
      </c>
      <c r="BM360" s="1489" t="s">
        <v>1790</v>
      </c>
      <c r="BN360" s="1489" t="s">
        <v>1790</v>
      </c>
      <c r="BO360" s="1489" t="s">
        <v>1790</v>
      </c>
      <c r="BP360" s="1489" t="s">
        <v>1790</v>
      </c>
      <c r="BQ360" s="1489" t="s">
        <v>1790</v>
      </c>
      <c r="BR360" s="1489" t="s">
        <v>1790</v>
      </c>
      <c r="BS360" s="1489" t="s">
        <v>1790</v>
      </c>
      <c r="BT360" s="1489" t="s">
        <v>1790</v>
      </c>
      <c r="BU360" s="1489" t="s">
        <v>1790</v>
      </c>
      <c r="BV360" s="1489" t="s">
        <v>1790</v>
      </c>
      <c r="BW360" s="1489" t="s">
        <v>1790</v>
      </c>
      <c r="BX360" s="1489" t="s">
        <v>1790</v>
      </c>
      <c r="BY360" s="1489" t="s">
        <v>1790</v>
      </c>
      <c r="BZ360" s="1489" t="s">
        <v>1790</v>
      </c>
      <c r="CA360" s="1489" t="s">
        <v>1790</v>
      </c>
      <c r="CB360" s="1489" t="s">
        <v>1790</v>
      </c>
      <c r="CC360" s="1489" t="s">
        <v>1790</v>
      </c>
      <c r="CD360" s="1489" t="s">
        <v>1790</v>
      </c>
      <c r="CE360" s="1489" t="s">
        <v>1790</v>
      </c>
      <c r="CF360" s="1489" t="s">
        <v>1790</v>
      </c>
      <c r="CG360" s="1489" t="s">
        <v>1790</v>
      </c>
      <c r="CH360" s="1489" t="s">
        <v>1790</v>
      </c>
      <c r="CI360" s="1489" t="s">
        <v>1790</v>
      </c>
      <c r="CJ360" s="1489" t="s">
        <v>1790</v>
      </c>
      <c r="CK360" s="1489" t="s">
        <v>1790</v>
      </c>
      <c r="CL360" s="1489" t="s">
        <v>1790</v>
      </c>
      <c r="CM360" s="1489" t="s">
        <v>1790</v>
      </c>
      <c r="CN360" s="1489" t="s">
        <v>1790</v>
      </c>
      <c r="CO360" s="1489" t="s">
        <v>1790</v>
      </c>
      <c r="CP360" s="1490" t="s">
        <v>1790</v>
      </c>
      <c r="CQ360" s="1488" t="s">
        <v>1790</v>
      </c>
      <c r="CR360" s="1488" t="s">
        <v>1790</v>
      </c>
      <c r="CS360" s="1488" t="s">
        <v>1790</v>
      </c>
      <c r="CT360" s="1488" t="s">
        <v>1790</v>
      </c>
      <c r="CU360" s="1488" t="s">
        <v>1790</v>
      </c>
      <c r="CV360" s="1488" t="s">
        <v>1790</v>
      </c>
      <c r="CW360" s="1488" t="s">
        <v>1790</v>
      </c>
      <c r="CX360" s="1488" t="s">
        <v>1790</v>
      </c>
      <c r="CY360" s="1488" t="s">
        <v>1790</v>
      </c>
      <c r="CZ360" s="1488" t="s">
        <v>1790</v>
      </c>
      <c r="DA360" s="1488" t="s">
        <v>1790</v>
      </c>
      <c r="DB360" s="1488" t="s">
        <v>1790</v>
      </c>
      <c r="DC360" s="1488" t="s">
        <v>1790</v>
      </c>
      <c r="DD360" s="1488" t="s">
        <v>1790</v>
      </c>
      <c r="DE360" s="1488" t="s">
        <v>1790</v>
      </c>
      <c r="DF360" s="1488" t="s">
        <v>1790</v>
      </c>
      <c r="DG360" s="1488" t="s">
        <v>1790</v>
      </c>
      <c r="DH360" s="1488" t="s">
        <v>1790</v>
      </c>
      <c r="DI360" s="1488" t="s">
        <v>1790</v>
      </c>
      <c r="DJ360" s="1488" t="s">
        <v>1790</v>
      </c>
      <c r="DK360" s="1488" t="s">
        <v>1790</v>
      </c>
      <c r="DL360" s="1488" t="s">
        <v>1790</v>
      </c>
      <c r="DM360" s="1488" t="s">
        <v>1790</v>
      </c>
      <c r="DN360" s="1488" t="s">
        <v>1790</v>
      </c>
      <c r="DO360" s="1488" t="s">
        <v>1790</v>
      </c>
      <c r="DP360" s="1488" t="s">
        <v>1790</v>
      </c>
      <c r="DQ360" s="1488" t="s">
        <v>1790</v>
      </c>
      <c r="DR360" s="1488" t="s">
        <v>1790</v>
      </c>
      <c r="DS360" s="1488" t="s">
        <v>1790</v>
      </c>
      <c r="DT360" s="1233" t="s">
        <v>1790</v>
      </c>
      <c r="DU360" s="1233" t="s">
        <v>1790</v>
      </c>
      <c r="DV360" s="1233" t="s">
        <v>1790</v>
      </c>
      <c r="DW360" s="1233" t="s">
        <v>1790</v>
      </c>
      <c r="DX360" s="1233" t="s">
        <v>1790</v>
      </c>
      <c r="DY360" s="1233" t="s">
        <v>1790</v>
      </c>
    </row>
    <row r="361" spans="2:129" x14ac:dyDescent="0.25">
      <c r="B361" s="1740"/>
      <c r="C361" s="1485" t="s">
        <v>2055</v>
      </c>
      <c r="D361" s="1425" t="s">
        <v>2056</v>
      </c>
      <c r="E361" s="1267" t="s">
        <v>826</v>
      </c>
      <c r="F361" s="1424" t="s">
        <v>1790</v>
      </c>
      <c r="G361" s="1424" t="s">
        <v>1790</v>
      </c>
      <c r="H361" s="1425" t="s">
        <v>84</v>
      </c>
      <c r="I361" s="1460" t="s">
        <v>1790</v>
      </c>
      <c r="J361" s="1461" t="s">
        <v>1790</v>
      </c>
      <c r="K361" s="1461" t="s">
        <v>1790</v>
      </c>
      <c r="L361" s="1461" t="s">
        <v>1790</v>
      </c>
      <c r="M361" s="1461" t="s">
        <v>1790</v>
      </c>
      <c r="N361" s="1489" t="s">
        <v>1790</v>
      </c>
      <c r="O361" s="1489">
        <v>3.5000000000000003E-2</v>
      </c>
      <c r="P361" s="1489">
        <v>3.5000000000000003E-2</v>
      </c>
      <c r="Q361" s="1489">
        <v>3.5000000000000003E-2</v>
      </c>
      <c r="R361" s="1489">
        <v>3.5000000000000003E-2</v>
      </c>
      <c r="S361" s="1489">
        <v>3.5000000000000003E-2</v>
      </c>
      <c r="T361" s="1489">
        <v>3.5000000000000003E-2</v>
      </c>
      <c r="U361" s="1489">
        <v>3.5000000000000003E-2</v>
      </c>
      <c r="V361" s="1489">
        <v>3.5000000000000003E-2</v>
      </c>
      <c r="W361" s="1489">
        <v>3.5000000000000003E-2</v>
      </c>
      <c r="X361" s="1489">
        <v>3.5000000000000003E-2</v>
      </c>
      <c r="Y361" s="1489">
        <v>3.5000000000000003E-2</v>
      </c>
      <c r="Z361" s="1489">
        <v>3.5000000000000003E-2</v>
      </c>
      <c r="AA361" s="1489">
        <v>3.5000000000000003E-2</v>
      </c>
      <c r="AB361" s="1489">
        <v>3.5000000000000003E-2</v>
      </c>
      <c r="AC361" s="1489">
        <v>3.5000000000000003E-2</v>
      </c>
      <c r="AD361" s="1489">
        <v>3.5000000000000003E-2</v>
      </c>
      <c r="AE361" s="1489">
        <v>3.5000000000000003E-2</v>
      </c>
      <c r="AF361" s="1489">
        <v>3.5000000000000003E-2</v>
      </c>
      <c r="AG361" s="1489">
        <v>3.5000000000000003E-2</v>
      </c>
      <c r="AH361" s="1489">
        <v>3.5000000000000003E-2</v>
      </c>
      <c r="AI361" s="1489">
        <v>3.5000000000000003E-2</v>
      </c>
      <c r="AJ361" s="1489">
        <v>3.5000000000000003E-2</v>
      </c>
      <c r="AK361" s="1489">
        <v>3.5000000000000003E-2</v>
      </c>
      <c r="AL361" s="1489">
        <v>3.5000000000000003E-2</v>
      </c>
      <c r="AM361" s="1489">
        <v>3.5000000000000003E-2</v>
      </c>
      <c r="AN361" s="1489">
        <v>3.5000000000000003E-2</v>
      </c>
      <c r="AO361" s="1489">
        <v>3.5000000000000003E-2</v>
      </c>
      <c r="AP361" s="1489">
        <v>3.5000000000000003E-2</v>
      </c>
      <c r="AQ361" s="1489">
        <v>3.5000000000000003E-2</v>
      </c>
      <c r="AR361" s="1489">
        <v>3.5000000000000003E-2</v>
      </c>
      <c r="AS361" s="1489">
        <v>0.03</v>
      </c>
      <c r="AT361" s="1489">
        <v>0.03</v>
      </c>
      <c r="AU361" s="1489">
        <v>0.03</v>
      </c>
      <c r="AV361" s="1489">
        <v>0.03</v>
      </c>
      <c r="AW361" s="1489">
        <v>0.03</v>
      </c>
      <c r="AX361" s="1489">
        <v>0.03</v>
      </c>
      <c r="AY361" s="1489">
        <v>0.03</v>
      </c>
      <c r="AZ361" s="1489">
        <v>0.03</v>
      </c>
      <c r="BA361" s="1489">
        <v>0.03</v>
      </c>
      <c r="BB361" s="1489">
        <v>0.03</v>
      </c>
      <c r="BC361" s="1489">
        <v>0.03</v>
      </c>
      <c r="BD361" s="1489">
        <v>0.03</v>
      </c>
      <c r="BE361" s="1489">
        <v>0.03</v>
      </c>
      <c r="BF361" s="1489">
        <v>0.03</v>
      </c>
      <c r="BG361" s="1489">
        <v>0.03</v>
      </c>
      <c r="BH361" s="1489">
        <v>0.03</v>
      </c>
      <c r="BI361" s="1489">
        <v>0.03</v>
      </c>
      <c r="BJ361" s="1489">
        <v>0.03</v>
      </c>
      <c r="BK361" s="1489">
        <v>0.03</v>
      </c>
      <c r="BL361" s="1489">
        <v>0.03</v>
      </c>
      <c r="BM361" s="1489">
        <v>0.03</v>
      </c>
      <c r="BN361" s="1489">
        <v>0.03</v>
      </c>
      <c r="BO361" s="1489">
        <v>0.03</v>
      </c>
      <c r="BP361" s="1489">
        <v>0.03</v>
      </c>
      <c r="BQ361" s="1489">
        <v>0.03</v>
      </c>
      <c r="BR361" s="1489">
        <v>0.03</v>
      </c>
      <c r="BS361" s="1489">
        <v>0.03</v>
      </c>
      <c r="BT361" s="1489">
        <v>0.03</v>
      </c>
      <c r="BU361" s="1489">
        <v>0.03</v>
      </c>
      <c r="BV361" s="1489">
        <v>0.03</v>
      </c>
      <c r="BW361" s="1489">
        <v>0.03</v>
      </c>
      <c r="BX361" s="1489">
        <v>0.03</v>
      </c>
      <c r="BY361" s="1489">
        <v>0.03</v>
      </c>
      <c r="BZ361" s="1489">
        <v>0.03</v>
      </c>
      <c r="CA361" s="1489">
        <v>0.03</v>
      </c>
      <c r="CB361" s="1489">
        <v>0.03</v>
      </c>
      <c r="CC361" s="1489">
        <v>0.03</v>
      </c>
      <c r="CD361" s="1489">
        <v>0.03</v>
      </c>
      <c r="CE361" s="1489">
        <v>0.03</v>
      </c>
      <c r="CF361" s="1489">
        <v>0.03</v>
      </c>
      <c r="CG361" s="1489">
        <v>0.03</v>
      </c>
      <c r="CH361" s="1489">
        <v>0.03</v>
      </c>
      <c r="CI361" s="1489">
        <v>0.03</v>
      </c>
      <c r="CJ361" s="1489">
        <v>0.03</v>
      </c>
      <c r="CK361" s="1489">
        <v>0.03</v>
      </c>
      <c r="CL361" s="1489">
        <v>2.5000000000000001E-2</v>
      </c>
      <c r="CM361" s="1489">
        <v>2.5000000000000001E-2</v>
      </c>
      <c r="CN361" s="1489">
        <v>2.5000000000000001E-2</v>
      </c>
      <c r="CO361" s="1489">
        <v>2.5000000000000001E-2</v>
      </c>
      <c r="CP361" s="1490">
        <v>2.5000000000000001E-2</v>
      </c>
      <c r="CQ361" s="1488" t="s">
        <v>1790</v>
      </c>
      <c r="CR361" s="1488" t="s">
        <v>1790</v>
      </c>
      <c r="CS361" s="1488" t="s">
        <v>1790</v>
      </c>
      <c r="CT361" s="1488" t="s">
        <v>1790</v>
      </c>
      <c r="CU361" s="1488" t="s">
        <v>1790</v>
      </c>
      <c r="CV361" s="1488" t="s">
        <v>1790</v>
      </c>
      <c r="CW361" s="1488" t="s">
        <v>1790</v>
      </c>
      <c r="CX361" s="1488" t="s">
        <v>1790</v>
      </c>
      <c r="CY361" s="1488" t="s">
        <v>1790</v>
      </c>
      <c r="CZ361" s="1488" t="s">
        <v>1790</v>
      </c>
      <c r="DA361" s="1488" t="s">
        <v>1790</v>
      </c>
      <c r="DB361" s="1488" t="s">
        <v>1790</v>
      </c>
      <c r="DC361" s="1488" t="s">
        <v>1790</v>
      </c>
      <c r="DD361" s="1488" t="s">
        <v>1790</v>
      </c>
      <c r="DE361" s="1488" t="s">
        <v>1790</v>
      </c>
      <c r="DF361" s="1488" t="s">
        <v>1790</v>
      </c>
      <c r="DG361" s="1488" t="s">
        <v>1790</v>
      </c>
      <c r="DH361" s="1488" t="s">
        <v>1790</v>
      </c>
      <c r="DI361" s="1488" t="s">
        <v>1790</v>
      </c>
      <c r="DJ361" s="1488" t="s">
        <v>1790</v>
      </c>
      <c r="DK361" s="1488" t="s">
        <v>1790</v>
      </c>
      <c r="DL361" s="1488" t="s">
        <v>1790</v>
      </c>
      <c r="DM361" s="1488" t="s">
        <v>1790</v>
      </c>
      <c r="DN361" s="1488" t="s">
        <v>1790</v>
      </c>
      <c r="DO361" s="1488" t="s">
        <v>1790</v>
      </c>
      <c r="DP361" s="1488" t="s">
        <v>1790</v>
      </c>
      <c r="DQ361" s="1488" t="s">
        <v>1790</v>
      </c>
      <c r="DR361" s="1488" t="s">
        <v>1790</v>
      </c>
      <c r="DS361" s="1488" t="s">
        <v>1790</v>
      </c>
      <c r="DT361" s="1233" t="s">
        <v>1790</v>
      </c>
      <c r="DU361" s="1233" t="s">
        <v>1790</v>
      </c>
      <c r="DV361" s="1233" t="s">
        <v>1790</v>
      </c>
      <c r="DW361" s="1233" t="s">
        <v>1790</v>
      </c>
      <c r="DX361" s="1233" t="s">
        <v>1790</v>
      </c>
      <c r="DY361" s="1233" t="s">
        <v>1790</v>
      </c>
    </row>
    <row r="362" spans="2:129" x14ac:dyDescent="0.25">
      <c r="B362" s="1740"/>
      <c r="C362" s="1485" t="s">
        <v>2055</v>
      </c>
      <c r="D362" s="1425" t="s">
        <v>2056</v>
      </c>
      <c r="E362" s="1267" t="s">
        <v>809</v>
      </c>
      <c r="F362" s="1424" t="s">
        <v>1790</v>
      </c>
      <c r="G362" s="1424" t="s">
        <v>1790</v>
      </c>
      <c r="H362" s="1425" t="s">
        <v>84</v>
      </c>
      <c r="I362" s="1460" t="s">
        <v>1790</v>
      </c>
      <c r="J362" s="1461" t="s">
        <v>1790</v>
      </c>
      <c r="K362" s="1461" t="s">
        <v>1790</v>
      </c>
      <c r="L362" s="1461" t="s">
        <v>1790</v>
      </c>
      <c r="M362" s="1461" t="s">
        <v>1790</v>
      </c>
      <c r="N362" s="1489" t="s">
        <v>1790</v>
      </c>
      <c r="O362" s="1489">
        <v>0.96618357487922713</v>
      </c>
      <c r="P362" s="1489">
        <v>0.93351070036640305</v>
      </c>
      <c r="Q362" s="1489">
        <v>0.90194270566802237</v>
      </c>
      <c r="R362" s="1489">
        <v>0.87144222769857238</v>
      </c>
      <c r="S362" s="1489">
        <v>0.84197316685852408</v>
      </c>
      <c r="T362" s="1489">
        <v>0.81350064430775282</v>
      </c>
      <c r="U362" s="1489">
        <v>0.78599096068381924</v>
      </c>
      <c r="V362" s="1489">
        <v>0.75941155621625056</v>
      </c>
      <c r="W362" s="1489">
        <v>0.73373097218961414</v>
      </c>
      <c r="X362" s="1489">
        <v>0.70891881370977217</v>
      </c>
      <c r="Y362" s="1489">
        <v>0.68494571372924851</v>
      </c>
      <c r="Z362" s="1489">
        <v>0.66178329828912907</v>
      </c>
      <c r="AA362" s="1489">
        <v>0.63940415293635666</v>
      </c>
      <c r="AB362" s="1489">
        <v>0.61778179027667313</v>
      </c>
      <c r="AC362" s="1489">
        <v>0.59689061862480497</v>
      </c>
      <c r="AD362" s="1489">
        <v>0.57670591171478747</v>
      </c>
      <c r="AE362" s="1489">
        <v>0.55720377943457733</v>
      </c>
      <c r="AF362" s="1489">
        <v>0.53836113955031628</v>
      </c>
      <c r="AG362" s="1489">
        <v>0.520155690386779</v>
      </c>
      <c r="AH362" s="1489">
        <v>0.50256588443167061</v>
      </c>
      <c r="AI362" s="1489">
        <v>0.48557090283253201</v>
      </c>
      <c r="AJ362" s="1489">
        <v>0.46915063075606961</v>
      </c>
      <c r="AK362" s="1489">
        <v>0.45328563358074364</v>
      </c>
      <c r="AL362" s="1489">
        <v>0.43795713389443836</v>
      </c>
      <c r="AM362" s="1489">
        <v>0.42314698926998878</v>
      </c>
      <c r="AN362" s="1489">
        <v>0.40883767079225974</v>
      </c>
      <c r="AO362" s="1489">
        <v>0.39501224231136212</v>
      </c>
      <c r="AP362" s="1489">
        <v>0.38165434039745133</v>
      </c>
      <c r="AQ362" s="1489">
        <v>0.36874815497338298</v>
      </c>
      <c r="AR362" s="1489">
        <v>0.35627841060230242</v>
      </c>
      <c r="AS362" s="1489">
        <v>0.3459013695167984</v>
      </c>
      <c r="AT362" s="1489">
        <v>0.33582657234640623</v>
      </c>
      <c r="AU362" s="1489">
        <v>0.32604521587029728</v>
      </c>
      <c r="AV362" s="1489">
        <v>0.31654875327213333</v>
      </c>
      <c r="AW362" s="1489">
        <v>0.30732888667197411</v>
      </c>
      <c r="AX362" s="1489">
        <v>0.29837755987570302</v>
      </c>
      <c r="AY362" s="1489">
        <v>0.28968695133563405</v>
      </c>
      <c r="AZ362" s="1489">
        <v>0.28124946731614947</v>
      </c>
      <c r="BA362" s="1489">
        <v>0.27305773525839755</v>
      </c>
      <c r="BB362" s="1489">
        <v>0.26510459733825009</v>
      </c>
      <c r="BC362" s="1489">
        <v>0.25738310421189325</v>
      </c>
      <c r="BD362" s="1489">
        <v>0.24988650894358566</v>
      </c>
      <c r="BE362" s="1489">
        <v>0.24260826111027742</v>
      </c>
      <c r="BF362" s="1489">
        <v>0.23554200107793916</v>
      </c>
      <c r="BG362" s="1489">
        <v>0.22868155444460117</v>
      </c>
      <c r="BH362" s="1489">
        <v>0.22202092664524387</v>
      </c>
      <c r="BI362" s="1489">
        <v>0.215554297713829</v>
      </c>
      <c r="BJ362" s="1489">
        <v>0.20927601719789227</v>
      </c>
      <c r="BK362" s="1489">
        <v>0.20318059922125464</v>
      </c>
      <c r="BL362" s="1489">
        <v>0.19726271769053846</v>
      </c>
      <c r="BM362" s="1489">
        <v>0.19151720164129948</v>
      </c>
      <c r="BN362" s="1489">
        <v>0.18593903071970824</v>
      </c>
      <c r="BO362" s="1489">
        <v>0.18052333079583327</v>
      </c>
      <c r="BP362" s="1489">
        <v>0.17526536970469248</v>
      </c>
      <c r="BQ362" s="1489">
        <v>0.17016055311135189</v>
      </c>
      <c r="BR362" s="1489">
        <v>0.16520442049645817</v>
      </c>
      <c r="BS362" s="1489">
        <v>0.16039264125869726</v>
      </c>
      <c r="BT362" s="1489">
        <v>0.15572101093077401</v>
      </c>
      <c r="BU362" s="1489">
        <v>0.15118544750560586</v>
      </c>
      <c r="BV362" s="1489">
        <v>0.14678198786952024</v>
      </c>
      <c r="BW362" s="1489">
        <v>0.14250678433934003</v>
      </c>
      <c r="BX362" s="1489">
        <v>0.13835610130033013</v>
      </c>
      <c r="BY362" s="1489">
        <v>0.13432631194206807</v>
      </c>
      <c r="BZ362" s="1489">
        <v>0.13041389508938647</v>
      </c>
      <c r="CA362" s="1489">
        <v>0.12661543212561796</v>
      </c>
      <c r="CB362" s="1489">
        <v>0.12292760400545433</v>
      </c>
      <c r="CC362" s="1489">
        <v>0.11934718835481004</v>
      </c>
      <c r="CD362" s="1489">
        <v>0.11587105665515537</v>
      </c>
      <c r="CE362" s="1489">
        <v>0.11249617150985959</v>
      </c>
      <c r="CF362" s="1489">
        <v>0.10921958399015494</v>
      </c>
      <c r="CG362" s="1489">
        <v>0.10603843105840287</v>
      </c>
      <c r="CH362" s="1489">
        <v>0.10294993306641054</v>
      </c>
      <c r="CI362" s="1489">
        <v>9.9951391326612168E-2</v>
      </c>
      <c r="CJ362" s="1489">
        <v>9.7040185753992411E-2</v>
      </c>
      <c r="CK362" s="1489">
        <v>9.4213772576691654E-2</v>
      </c>
      <c r="CL362" s="1489">
        <v>9.1915875684577236E-2</v>
      </c>
      <c r="CM362" s="1489">
        <v>8.9674025058124135E-2</v>
      </c>
      <c r="CN362" s="1489">
        <v>8.7486853715243049E-2</v>
      </c>
      <c r="CO362" s="1489">
        <v>8.5353028014871282E-2</v>
      </c>
      <c r="CP362" s="1490">
        <v>8.3271246843776875E-2</v>
      </c>
      <c r="CQ362" s="1488" t="s">
        <v>1790</v>
      </c>
      <c r="CR362" s="1488" t="s">
        <v>1790</v>
      </c>
      <c r="CS362" s="1488" t="s">
        <v>1790</v>
      </c>
      <c r="CT362" s="1488" t="s">
        <v>1790</v>
      </c>
      <c r="CU362" s="1488" t="s">
        <v>1790</v>
      </c>
      <c r="CV362" s="1488" t="s">
        <v>1790</v>
      </c>
      <c r="CW362" s="1488" t="s">
        <v>1790</v>
      </c>
      <c r="CX362" s="1488" t="s">
        <v>1790</v>
      </c>
      <c r="CY362" s="1488" t="s">
        <v>1790</v>
      </c>
      <c r="CZ362" s="1488" t="s">
        <v>1790</v>
      </c>
      <c r="DA362" s="1488" t="s">
        <v>1790</v>
      </c>
      <c r="DB362" s="1488" t="s">
        <v>1790</v>
      </c>
      <c r="DC362" s="1488" t="s">
        <v>1790</v>
      </c>
      <c r="DD362" s="1488" t="s">
        <v>1790</v>
      </c>
      <c r="DE362" s="1488" t="s">
        <v>1790</v>
      </c>
      <c r="DF362" s="1488" t="s">
        <v>1790</v>
      </c>
      <c r="DG362" s="1488" t="s">
        <v>1790</v>
      </c>
      <c r="DH362" s="1488" t="s">
        <v>1790</v>
      </c>
      <c r="DI362" s="1488" t="s">
        <v>1790</v>
      </c>
      <c r="DJ362" s="1488" t="s">
        <v>1790</v>
      </c>
      <c r="DK362" s="1488" t="s">
        <v>1790</v>
      </c>
      <c r="DL362" s="1488" t="s">
        <v>1790</v>
      </c>
      <c r="DM362" s="1488" t="s">
        <v>1790</v>
      </c>
      <c r="DN362" s="1488" t="s">
        <v>1790</v>
      </c>
      <c r="DO362" s="1488" t="s">
        <v>1790</v>
      </c>
      <c r="DP362" s="1488" t="s">
        <v>1790</v>
      </c>
      <c r="DQ362" s="1488" t="s">
        <v>1790</v>
      </c>
      <c r="DR362" s="1488" t="s">
        <v>1790</v>
      </c>
      <c r="DS362" s="1488" t="s">
        <v>1790</v>
      </c>
      <c r="DT362" s="1233" t="s">
        <v>1790</v>
      </c>
      <c r="DU362" s="1233" t="s">
        <v>1790</v>
      </c>
      <c r="DV362" s="1233" t="s">
        <v>1790</v>
      </c>
      <c r="DW362" s="1233" t="s">
        <v>1790</v>
      </c>
      <c r="DX362" s="1233" t="s">
        <v>1790</v>
      </c>
      <c r="DY362" s="1233" t="s">
        <v>1790</v>
      </c>
    </row>
    <row r="363" spans="2:129" x14ac:dyDescent="0.25">
      <c r="B363" s="1740"/>
      <c r="C363" s="1485" t="s">
        <v>2055</v>
      </c>
      <c r="D363" s="1425" t="s">
        <v>2056</v>
      </c>
      <c r="E363" s="1267" t="s">
        <v>810</v>
      </c>
      <c r="F363" s="1424" t="s">
        <v>811</v>
      </c>
      <c r="G363" s="1424" t="s">
        <v>1790</v>
      </c>
      <c r="H363" s="1425" t="s">
        <v>812</v>
      </c>
      <c r="I363" s="1460" t="s">
        <v>1790</v>
      </c>
      <c r="J363" s="1461" t="s">
        <v>1790</v>
      </c>
      <c r="K363" s="1461" t="s">
        <v>1790</v>
      </c>
      <c r="L363" s="1461" t="s">
        <v>1790</v>
      </c>
      <c r="M363" s="1461" t="s">
        <v>1790</v>
      </c>
      <c r="N363" s="1489" t="s">
        <v>1790</v>
      </c>
      <c r="O363" s="1489" t="s">
        <v>1790</v>
      </c>
      <c r="P363" s="1489" t="s">
        <v>1790</v>
      </c>
      <c r="Q363" s="1489" t="s">
        <v>1790</v>
      </c>
      <c r="R363" s="1489" t="s">
        <v>1790</v>
      </c>
      <c r="S363" s="1489" t="s">
        <v>1790</v>
      </c>
      <c r="T363" s="1489" t="s">
        <v>1790</v>
      </c>
      <c r="U363" s="1489" t="s">
        <v>1790</v>
      </c>
      <c r="V363" s="1489" t="s">
        <v>1790</v>
      </c>
      <c r="W363" s="1489" t="s">
        <v>1790</v>
      </c>
      <c r="X363" s="1489" t="s">
        <v>1790</v>
      </c>
      <c r="Y363" s="1489" t="s">
        <v>1790</v>
      </c>
      <c r="Z363" s="1489" t="s">
        <v>1790</v>
      </c>
      <c r="AA363" s="1489" t="s">
        <v>1790</v>
      </c>
      <c r="AB363" s="1489" t="s">
        <v>1790</v>
      </c>
      <c r="AC363" s="1489" t="s">
        <v>1790</v>
      </c>
      <c r="AD363" s="1489" t="s">
        <v>1790</v>
      </c>
      <c r="AE363" s="1489" t="s">
        <v>1790</v>
      </c>
      <c r="AF363" s="1489" t="s">
        <v>1790</v>
      </c>
      <c r="AG363" s="1489" t="s">
        <v>1790</v>
      </c>
      <c r="AH363" s="1489" t="s">
        <v>1790</v>
      </c>
      <c r="AI363" s="1489" t="s">
        <v>1790</v>
      </c>
      <c r="AJ363" s="1489" t="s">
        <v>1790</v>
      </c>
      <c r="AK363" s="1489" t="s">
        <v>1790</v>
      </c>
      <c r="AL363" s="1489" t="s">
        <v>1790</v>
      </c>
      <c r="AM363" s="1489" t="s">
        <v>1790</v>
      </c>
      <c r="AN363" s="1489" t="s">
        <v>1790</v>
      </c>
      <c r="AO363" s="1489" t="s">
        <v>1790</v>
      </c>
      <c r="AP363" s="1489" t="s">
        <v>1790</v>
      </c>
      <c r="AQ363" s="1489" t="s">
        <v>1790</v>
      </c>
      <c r="AR363" s="1489" t="s">
        <v>1790</v>
      </c>
      <c r="AS363" s="1489" t="s">
        <v>1790</v>
      </c>
      <c r="AT363" s="1489" t="s">
        <v>1790</v>
      </c>
      <c r="AU363" s="1489" t="s">
        <v>1790</v>
      </c>
      <c r="AV363" s="1489" t="s">
        <v>1790</v>
      </c>
      <c r="AW363" s="1489" t="s">
        <v>1790</v>
      </c>
      <c r="AX363" s="1489" t="s">
        <v>1790</v>
      </c>
      <c r="AY363" s="1489" t="s">
        <v>1790</v>
      </c>
      <c r="AZ363" s="1489" t="s">
        <v>1790</v>
      </c>
      <c r="BA363" s="1489" t="s">
        <v>1790</v>
      </c>
      <c r="BB363" s="1489" t="s">
        <v>1790</v>
      </c>
      <c r="BC363" s="1489" t="s">
        <v>1790</v>
      </c>
      <c r="BD363" s="1489" t="s">
        <v>1790</v>
      </c>
      <c r="BE363" s="1489" t="s">
        <v>1790</v>
      </c>
      <c r="BF363" s="1489" t="s">
        <v>1790</v>
      </c>
      <c r="BG363" s="1489" t="s">
        <v>1790</v>
      </c>
      <c r="BH363" s="1489" t="s">
        <v>1790</v>
      </c>
      <c r="BI363" s="1489" t="s">
        <v>1790</v>
      </c>
      <c r="BJ363" s="1489" t="s">
        <v>1790</v>
      </c>
      <c r="BK363" s="1489" t="s">
        <v>1790</v>
      </c>
      <c r="BL363" s="1489" t="s">
        <v>1790</v>
      </c>
      <c r="BM363" s="1489" t="s">
        <v>1790</v>
      </c>
      <c r="BN363" s="1489" t="s">
        <v>1790</v>
      </c>
      <c r="BO363" s="1489" t="s">
        <v>1790</v>
      </c>
      <c r="BP363" s="1489" t="s">
        <v>1790</v>
      </c>
      <c r="BQ363" s="1489" t="s">
        <v>1790</v>
      </c>
      <c r="BR363" s="1489" t="s">
        <v>1790</v>
      </c>
      <c r="BS363" s="1489" t="s">
        <v>1790</v>
      </c>
      <c r="BT363" s="1489" t="s">
        <v>1790</v>
      </c>
      <c r="BU363" s="1489" t="s">
        <v>1790</v>
      </c>
      <c r="BV363" s="1489" t="s">
        <v>1790</v>
      </c>
      <c r="BW363" s="1489" t="s">
        <v>1790</v>
      </c>
      <c r="BX363" s="1489" t="s">
        <v>1790</v>
      </c>
      <c r="BY363" s="1489" t="s">
        <v>1790</v>
      </c>
      <c r="BZ363" s="1489" t="s">
        <v>1790</v>
      </c>
      <c r="CA363" s="1489" t="s">
        <v>1790</v>
      </c>
      <c r="CB363" s="1489" t="s">
        <v>1790</v>
      </c>
      <c r="CC363" s="1489" t="s">
        <v>1790</v>
      </c>
      <c r="CD363" s="1489" t="s">
        <v>1790</v>
      </c>
      <c r="CE363" s="1489" t="s">
        <v>1790</v>
      </c>
      <c r="CF363" s="1489" t="s">
        <v>1790</v>
      </c>
      <c r="CG363" s="1489" t="s">
        <v>1790</v>
      </c>
      <c r="CH363" s="1489" t="s">
        <v>1790</v>
      </c>
      <c r="CI363" s="1489" t="s">
        <v>1790</v>
      </c>
      <c r="CJ363" s="1489" t="s">
        <v>1790</v>
      </c>
      <c r="CK363" s="1489" t="s">
        <v>1790</v>
      </c>
      <c r="CL363" s="1489" t="s">
        <v>1790</v>
      </c>
      <c r="CM363" s="1489" t="s">
        <v>1790</v>
      </c>
      <c r="CN363" s="1489" t="s">
        <v>1790</v>
      </c>
      <c r="CO363" s="1489" t="s">
        <v>1790</v>
      </c>
      <c r="CP363" s="1490" t="s">
        <v>1790</v>
      </c>
      <c r="CQ363" s="1488" t="s">
        <v>1790</v>
      </c>
      <c r="CR363" s="1488" t="s">
        <v>1790</v>
      </c>
      <c r="CS363" s="1488" t="s">
        <v>1790</v>
      </c>
      <c r="CT363" s="1488" t="s">
        <v>1790</v>
      </c>
      <c r="CU363" s="1488" t="s">
        <v>1790</v>
      </c>
      <c r="CV363" s="1488" t="s">
        <v>1790</v>
      </c>
      <c r="CW363" s="1488" t="s">
        <v>1790</v>
      </c>
      <c r="CX363" s="1488" t="s">
        <v>1790</v>
      </c>
      <c r="CY363" s="1488" t="s">
        <v>1790</v>
      </c>
      <c r="CZ363" s="1488" t="s">
        <v>1790</v>
      </c>
      <c r="DA363" s="1488" t="s">
        <v>1790</v>
      </c>
      <c r="DB363" s="1488" t="s">
        <v>1790</v>
      </c>
      <c r="DC363" s="1488" t="s">
        <v>1790</v>
      </c>
      <c r="DD363" s="1488" t="s">
        <v>1790</v>
      </c>
      <c r="DE363" s="1488" t="s">
        <v>1790</v>
      </c>
      <c r="DF363" s="1488" t="s">
        <v>1790</v>
      </c>
      <c r="DG363" s="1488" t="s">
        <v>1790</v>
      </c>
      <c r="DH363" s="1488" t="s">
        <v>1790</v>
      </c>
      <c r="DI363" s="1488" t="s">
        <v>1790</v>
      </c>
      <c r="DJ363" s="1488" t="s">
        <v>1790</v>
      </c>
      <c r="DK363" s="1488" t="s">
        <v>1790</v>
      </c>
      <c r="DL363" s="1488" t="s">
        <v>1790</v>
      </c>
      <c r="DM363" s="1488" t="s">
        <v>1790</v>
      </c>
      <c r="DN363" s="1488" t="s">
        <v>1790</v>
      </c>
      <c r="DO363" s="1488" t="s">
        <v>1790</v>
      </c>
      <c r="DP363" s="1488" t="s">
        <v>1790</v>
      </c>
      <c r="DQ363" s="1488" t="s">
        <v>1790</v>
      </c>
      <c r="DR363" s="1488" t="s">
        <v>1790</v>
      </c>
      <c r="DS363" s="1488" t="s">
        <v>1790</v>
      </c>
      <c r="DT363" s="1233" t="s">
        <v>1790</v>
      </c>
      <c r="DU363" s="1233" t="s">
        <v>1790</v>
      </c>
      <c r="DV363" s="1233" t="s">
        <v>1790</v>
      </c>
      <c r="DW363" s="1233" t="s">
        <v>1790</v>
      </c>
      <c r="DX363" s="1233" t="s">
        <v>1790</v>
      </c>
      <c r="DY363" s="1233" t="s">
        <v>1790</v>
      </c>
    </row>
    <row r="364" spans="2:129" x14ac:dyDescent="0.25">
      <c r="B364" s="1740"/>
      <c r="C364" s="1485" t="s">
        <v>2055</v>
      </c>
      <c r="D364" s="1425" t="s">
        <v>2056</v>
      </c>
      <c r="E364" s="1267" t="s">
        <v>810</v>
      </c>
      <c r="F364" s="1424" t="s">
        <v>813</v>
      </c>
      <c r="G364" s="1424" t="s">
        <v>1790</v>
      </c>
      <c r="H364" s="1425" t="s">
        <v>812</v>
      </c>
      <c r="I364" s="1460" t="s">
        <v>1790</v>
      </c>
      <c r="J364" s="1461" t="s">
        <v>1790</v>
      </c>
      <c r="K364" s="1461" t="s">
        <v>1790</v>
      </c>
      <c r="L364" s="1461" t="s">
        <v>1790</v>
      </c>
      <c r="M364" s="1461" t="s">
        <v>1790</v>
      </c>
      <c r="N364" s="1489" t="s">
        <v>1790</v>
      </c>
      <c r="O364" s="1489" t="s">
        <v>1790</v>
      </c>
      <c r="P364" s="1489" t="s">
        <v>1790</v>
      </c>
      <c r="Q364" s="1489" t="s">
        <v>1790</v>
      </c>
      <c r="R364" s="1489" t="s">
        <v>1790</v>
      </c>
      <c r="S364" s="1489" t="s">
        <v>1790</v>
      </c>
      <c r="T364" s="1489" t="s">
        <v>1790</v>
      </c>
      <c r="U364" s="1489" t="s">
        <v>1790</v>
      </c>
      <c r="V364" s="1489" t="s">
        <v>1790</v>
      </c>
      <c r="W364" s="1489" t="s">
        <v>1790</v>
      </c>
      <c r="X364" s="1489" t="s">
        <v>1790</v>
      </c>
      <c r="Y364" s="1489" t="s">
        <v>1790</v>
      </c>
      <c r="Z364" s="1489" t="s">
        <v>1790</v>
      </c>
      <c r="AA364" s="1489" t="s">
        <v>1790</v>
      </c>
      <c r="AB364" s="1489" t="s">
        <v>1790</v>
      </c>
      <c r="AC364" s="1489" t="s">
        <v>1790</v>
      </c>
      <c r="AD364" s="1489" t="s">
        <v>1790</v>
      </c>
      <c r="AE364" s="1489" t="s">
        <v>1790</v>
      </c>
      <c r="AF364" s="1489" t="s">
        <v>1790</v>
      </c>
      <c r="AG364" s="1489" t="s">
        <v>1790</v>
      </c>
      <c r="AH364" s="1489" t="s">
        <v>1790</v>
      </c>
      <c r="AI364" s="1489" t="s">
        <v>1790</v>
      </c>
      <c r="AJ364" s="1489" t="s">
        <v>1790</v>
      </c>
      <c r="AK364" s="1489" t="s">
        <v>1790</v>
      </c>
      <c r="AL364" s="1489" t="s">
        <v>1790</v>
      </c>
      <c r="AM364" s="1489" t="s">
        <v>1790</v>
      </c>
      <c r="AN364" s="1489" t="s">
        <v>1790</v>
      </c>
      <c r="AO364" s="1489" t="s">
        <v>1790</v>
      </c>
      <c r="AP364" s="1489" t="s">
        <v>1790</v>
      </c>
      <c r="AQ364" s="1489" t="s">
        <v>1790</v>
      </c>
      <c r="AR364" s="1489" t="s">
        <v>1790</v>
      </c>
      <c r="AS364" s="1489" t="s">
        <v>1790</v>
      </c>
      <c r="AT364" s="1489" t="s">
        <v>1790</v>
      </c>
      <c r="AU364" s="1489" t="s">
        <v>1790</v>
      </c>
      <c r="AV364" s="1489" t="s">
        <v>1790</v>
      </c>
      <c r="AW364" s="1489" t="s">
        <v>1790</v>
      </c>
      <c r="AX364" s="1489" t="s">
        <v>1790</v>
      </c>
      <c r="AY364" s="1489" t="s">
        <v>1790</v>
      </c>
      <c r="AZ364" s="1489" t="s">
        <v>1790</v>
      </c>
      <c r="BA364" s="1489" t="s">
        <v>1790</v>
      </c>
      <c r="BB364" s="1489" t="s">
        <v>1790</v>
      </c>
      <c r="BC364" s="1489" t="s">
        <v>1790</v>
      </c>
      <c r="BD364" s="1489" t="s">
        <v>1790</v>
      </c>
      <c r="BE364" s="1489" t="s">
        <v>1790</v>
      </c>
      <c r="BF364" s="1489" t="s">
        <v>1790</v>
      </c>
      <c r="BG364" s="1489" t="s">
        <v>1790</v>
      </c>
      <c r="BH364" s="1489" t="s">
        <v>1790</v>
      </c>
      <c r="BI364" s="1489" t="s">
        <v>1790</v>
      </c>
      <c r="BJ364" s="1489" t="s">
        <v>1790</v>
      </c>
      <c r="BK364" s="1489" t="s">
        <v>1790</v>
      </c>
      <c r="BL364" s="1489" t="s">
        <v>1790</v>
      </c>
      <c r="BM364" s="1489" t="s">
        <v>1790</v>
      </c>
      <c r="BN364" s="1489" t="s">
        <v>1790</v>
      </c>
      <c r="BO364" s="1489" t="s">
        <v>1790</v>
      </c>
      <c r="BP364" s="1489" t="s">
        <v>1790</v>
      </c>
      <c r="BQ364" s="1489" t="s">
        <v>1790</v>
      </c>
      <c r="BR364" s="1489" t="s">
        <v>1790</v>
      </c>
      <c r="BS364" s="1489" t="s">
        <v>1790</v>
      </c>
      <c r="BT364" s="1489" t="s">
        <v>1790</v>
      </c>
      <c r="BU364" s="1489" t="s">
        <v>1790</v>
      </c>
      <c r="BV364" s="1489" t="s">
        <v>1790</v>
      </c>
      <c r="BW364" s="1489" t="s">
        <v>1790</v>
      </c>
      <c r="BX364" s="1489" t="s">
        <v>1790</v>
      </c>
      <c r="BY364" s="1489" t="s">
        <v>1790</v>
      </c>
      <c r="BZ364" s="1489" t="s">
        <v>1790</v>
      </c>
      <c r="CA364" s="1489" t="s">
        <v>1790</v>
      </c>
      <c r="CB364" s="1489" t="s">
        <v>1790</v>
      </c>
      <c r="CC364" s="1489" t="s">
        <v>1790</v>
      </c>
      <c r="CD364" s="1489" t="s">
        <v>1790</v>
      </c>
      <c r="CE364" s="1489" t="s">
        <v>1790</v>
      </c>
      <c r="CF364" s="1489" t="s">
        <v>1790</v>
      </c>
      <c r="CG364" s="1489" t="s">
        <v>1790</v>
      </c>
      <c r="CH364" s="1489" t="s">
        <v>1790</v>
      </c>
      <c r="CI364" s="1489" t="s">
        <v>1790</v>
      </c>
      <c r="CJ364" s="1489" t="s">
        <v>1790</v>
      </c>
      <c r="CK364" s="1489" t="s">
        <v>1790</v>
      </c>
      <c r="CL364" s="1489" t="s">
        <v>1790</v>
      </c>
      <c r="CM364" s="1489" t="s">
        <v>1790</v>
      </c>
      <c r="CN364" s="1489" t="s">
        <v>1790</v>
      </c>
      <c r="CO364" s="1489" t="s">
        <v>1790</v>
      </c>
      <c r="CP364" s="1490" t="s">
        <v>1790</v>
      </c>
      <c r="CQ364" s="1488" t="s">
        <v>1790</v>
      </c>
      <c r="CR364" s="1488" t="s">
        <v>1790</v>
      </c>
      <c r="CS364" s="1488" t="s">
        <v>1790</v>
      </c>
      <c r="CT364" s="1488" t="s">
        <v>1790</v>
      </c>
      <c r="CU364" s="1488" t="s">
        <v>1790</v>
      </c>
      <c r="CV364" s="1488" t="s">
        <v>1790</v>
      </c>
      <c r="CW364" s="1488" t="s">
        <v>1790</v>
      </c>
      <c r="CX364" s="1488" t="s">
        <v>1790</v>
      </c>
      <c r="CY364" s="1488" t="s">
        <v>1790</v>
      </c>
      <c r="CZ364" s="1488" t="s">
        <v>1790</v>
      </c>
      <c r="DA364" s="1488" t="s">
        <v>1790</v>
      </c>
      <c r="DB364" s="1488" t="s">
        <v>1790</v>
      </c>
      <c r="DC364" s="1488" t="s">
        <v>1790</v>
      </c>
      <c r="DD364" s="1488" t="s">
        <v>1790</v>
      </c>
      <c r="DE364" s="1488" t="s">
        <v>1790</v>
      </c>
      <c r="DF364" s="1488" t="s">
        <v>1790</v>
      </c>
      <c r="DG364" s="1488" t="s">
        <v>1790</v>
      </c>
      <c r="DH364" s="1488" t="s">
        <v>1790</v>
      </c>
      <c r="DI364" s="1488" t="s">
        <v>1790</v>
      </c>
      <c r="DJ364" s="1488" t="s">
        <v>1790</v>
      </c>
      <c r="DK364" s="1488" t="s">
        <v>1790</v>
      </c>
      <c r="DL364" s="1488" t="s">
        <v>1790</v>
      </c>
      <c r="DM364" s="1488" t="s">
        <v>1790</v>
      </c>
      <c r="DN364" s="1488" t="s">
        <v>1790</v>
      </c>
      <c r="DO364" s="1488" t="s">
        <v>1790</v>
      </c>
      <c r="DP364" s="1488" t="s">
        <v>1790</v>
      </c>
      <c r="DQ364" s="1488" t="s">
        <v>1790</v>
      </c>
      <c r="DR364" s="1488" t="s">
        <v>1790</v>
      </c>
      <c r="DS364" s="1488" t="s">
        <v>1790</v>
      </c>
      <c r="DT364" s="1233" t="s">
        <v>1790</v>
      </c>
      <c r="DU364" s="1233" t="s">
        <v>1790</v>
      </c>
      <c r="DV364" s="1233" t="s">
        <v>1790</v>
      </c>
      <c r="DW364" s="1233" t="s">
        <v>1790</v>
      </c>
      <c r="DX364" s="1233" t="s">
        <v>1790</v>
      </c>
      <c r="DY364" s="1233" t="s">
        <v>1790</v>
      </c>
    </row>
    <row r="365" spans="2:129" ht="14.4" thickBot="1" x14ac:dyDescent="0.3">
      <c r="B365" s="1740"/>
      <c r="C365" s="1485" t="s">
        <v>2055</v>
      </c>
      <c r="D365" s="1425" t="s">
        <v>2056</v>
      </c>
      <c r="E365" s="1267" t="s">
        <v>814</v>
      </c>
      <c r="F365" s="1424" t="s">
        <v>1790</v>
      </c>
      <c r="G365" s="1424" t="s">
        <v>1790</v>
      </c>
      <c r="H365" s="1425" t="s">
        <v>84</v>
      </c>
      <c r="I365" s="1460" t="s">
        <v>1790</v>
      </c>
      <c r="J365" s="1461" t="s">
        <v>1790</v>
      </c>
      <c r="K365" s="1461" t="s">
        <v>1790</v>
      </c>
      <c r="L365" s="1461" t="s">
        <v>1790</v>
      </c>
      <c r="M365" s="1461" t="s">
        <v>1790</v>
      </c>
      <c r="N365" s="1489" t="s">
        <v>1790</v>
      </c>
      <c r="O365" s="1489">
        <v>2.0209736473093733E-2</v>
      </c>
      <c r="P365" s="1489">
        <v>1.9526315432940807E-2</v>
      </c>
      <c r="Q365" s="1489">
        <v>1.8866005249218172E-2</v>
      </c>
      <c r="R365" s="1489">
        <v>1.8228024395379877E-2</v>
      </c>
      <c r="S365" s="1489">
        <v>1.7611617773313892E-2</v>
      </c>
      <c r="T365" s="1489" t="s">
        <v>1790</v>
      </c>
      <c r="U365" s="1489" t="s">
        <v>1790</v>
      </c>
      <c r="V365" s="1489" t="s">
        <v>1790</v>
      </c>
      <c r="W365" s="1489" t="s">
        <v>1790</v>
      </c>
      <c r="X365" s="1489" t="s">
        <v>1790</v>
      </c>
      <c r="Y365" s="1489" t="s">
        <v>1790</v>
      </c>
      <c r="Z365" s="1489" t="s">
        <v>1790</v>
      </c>
      <c r="AA365" s="1489" t="s">
        <v>1790</v>
      </c>
      <c r="AB365" s="1489" t="s">
        <v>1790</v>
      </c>
      <c r="AC365" s="1489" t="s">
        <v>1790</v>
      </c>
      <c r="AD365" s="1489" t="s">
        <v>1790</v>
      </c>
      <c r="AE365" s="1489" t="s">
        <v>1790</v>
      </c>
      <c r="AF365" s="1489" t="s">
        <v>1790</v>
      </c>
      <c r="AG365" s="1489" t="s">
        <v>1790</v>
      </c>
      <c r="AH365" s="1489" t="s">
        <v>1790</v>
      </c>
      <c r="AI365" s="1489" t="s">
        <v>1790</v>
      </c>
      <c r="AJ365" s="1489" t="s">
        <v>1790</v>
      </c>
      <c r="AK365" s="1489" t="s">
        <v>1790</v>
      </c>
      <c r="AL365" s="1489" t="s">
        <v>1790</v>
      </c>
      <c r="AM365" s="1489" t="s">
        <v>1790</v>
      </c>
      <c r="AN365" s="1489" t="s">
        <v>1790</v>
      </c>
      <c r="AO365" s="1489" t="s">
        <v>1790</v>
      </c>
      <c r="AP365" s="1489" t="s">
        <v>1790</v>
      </c>
      <c r="AQ365" s="1489" t="s">
        <v>1790</v>
      </c>
      <c r="AR365" s="1489" t="s">
        <v>1790</v>
      </c>
      <c r="AS365" s="1489" t="s">
        <v>1790</v>
      </c>
      <c r="AT365" s="1489" t="s">
        <v>1790</v>
      </c>
      <c r="AU365" s="1489" t="s">
        <v>1790</v>
      </c>
      <c r="AV365" s="1489" t="s">
        <v>1790</v>
      </c>
      <c r="AW365" s="1489" t="s">
        <v>1790</v>
      </c>
      <c r="AX365" s="1489" t="s">
        <v>1790</v>
      </c>
      <c r="AY365" s="1489" t="s">
        <v>1790</v>
      </c>
      <c r="AZ365" s="1489" t="s">
        <v>1790</v>
      </c>
      <c r="BA365" s="1489" t="s">
        <v>1790</v>
      </c>
      <c r="BB365" s="1489" t="s">
        <v>1790</v>
      </c>
      <c r="BC365" s="1489" t="s">
        <v>1790</v>
      </c>
      <c r="BD365" s="1489" t="s">
        <v>1790</v>
      </c>
      <c r="BE365" s="1489" t="s">
        <v>1790</v>
      </c>
      <c r="BF365" s="1489" t="s">
        <v>1790</v>
      </c>
      <c r="BG365" s="1489" t="s">
        <v>1790</v>
      </c>
      <c r="BH365" s="1489" t="s">
        <v>1790</v>
      </c>
      <c r="BI365" s="1489" t="s">
        <v>1790</v>
      </c>
      <c r="BJ365" s="1489" t="s">
        <v>1790</v>
      </c>
      <c r="BK365" s="1489" t="s">
        <v>1790</v>
      </c>
      <c r="BL365" s="1489" t="s">
        <v>1790</v>
      </c>
      <c r="BM365" s="1489" t="s">
        <v>1790</v>
      </c>
      <c r="BN365" s="1489" t="s">
        <v>1790</v>
      </c>
      <c r="BO365" s="1489" t="s">
        <v>1790</v>
      </c>
      <c r="BP365" s="1489" t="s">
        <v>1790</v>
      </c>
      <c r="BQ365" s="1489" t="s">
        <v>1790</v>
      </c>
      <c r="BR365" s="1489" t="s">
        <v>1790</v>
      </c>
      <c r="BS365" s="1489" t="s">
        <v>1790</v>
      </c>
      <c r="BT365" s="1489" t="s">
        <v>1790</v>
      </c>
      <c r="BU365" s="1489" t="s">
        <v>1790</v>
      </c>
      <c r="BV365" s="1489" t="s">
        <v>1790</v>
      </c>
      <c r="BW365" s="1489" t="s">
        <v>1790</v>
      </c>
      <c r="BX365" s="1489" t="s">
        <v>1790</v>
      </c>
      <c r="BY365" s="1489" t="s">
        <v>1790</v>
      </c>
      <c r="BZ365" s="1489" t="s">
        <v>1790</v>
      </c>
      <c r="CA365" s="1489" t="s">
        <v>1790</v>
      </c>
      <c r="CB365" s="1489" t="s">
        <v>1790</v>
      </c>
      <c r="CC365" s="1489" t="s">
        <v>1790</v>
      </c>
      <c r="CD365" s="1489" t="s">
        <v>1790</v>
      </c>
      <c r="CE365" s="1489" t="s">
        <v>1790</v>
      </c>
      <c r="CF365" s="1489" t="s">
        <v>1790</v>
      </c>
      <c r="CG365" s="1489" t="s">
        <v>1790</v>
      </c>
      <c r="CH365" s="1489" t="s">
        <v>1790</v>
      </c>
      <c r="CI365" s="1489" t="s">
        <v>1790</v>
      </c>
      <c r="CJ365" s="1489" t="s">
        <v>1790</v>
      </c>
      <c r="CK365" s="1489" t="s">
        <v>1790</v>
      </c>
      <c r="CL365" s="1489" t="s">
        <v>1790</v>
      </c>
      <c r="CM365" s="1489" t="s">
        <v>1790</v>
      </c>
      <c r="CN365" s="1489" t="s">
        <v>1790</v>
      </c>
      <c r="CO365" s="1489" t="s">
        <v>1790</v>
      </c>
      <c r="CP365" s="1490" t="s">
        <v>1790</v>
      </c>
      <c r="CQ365" s="1488" t="s">
        <v>1790</v>
      </c>
      <c r="CR365" s="1488" t="s">
        <v>1790</v>
      </c>
      <c r="CS365" s="1488" t="s">
        <v>1790</v>
      </c>
      <c r="CT365" s="1488" t="s">
        <v>1790</v>
      </c>
      <c r="CU365" s="1488" t="s">
        <v>1790</v>
      </c>
      <c r="CV365" s="1488" t="s">
        <v>1790</v>
      </c>
      <c r="CW365" s="1488" t="s">
        <v>1790</v>
      </c>
      <c r="CX365" s="1488" t="s">
        <v>1790</v>
      </c>
      <c r="CY365" s="1488" t="s">
        <v>1790</v>
      </c>
      <c r="CZ365" s="1488" t="s">
        <v>1790</v>
      </c>
      <c r="DA365" s="1488" t="s">
        <v>1790</v>
      </c>
      <c r="DB365" s="1488" t="s">
        <v>1790</v>
      </c>
      <c r="DC365" s="1488" t="s">
        <v>1790</v>
      </c>
      <c r="DD365" s="1488" t="s">
        <v>1790</v>
      </c>
      <c r="DE365" s="1488" t="s">
        <v>1790</v>
      </c>
      <c r="DF365" s="1488" t="s">
        <v>1790</v>
      </c>
      <c r="DG365" s="1488" t="s">
        <v>1790</v>
      </c>
      <c r="DH365" s="1488" t="s">
        <v>1790</v>
      </c>
      <c r="DI365" s="1488" t="s">
        <v>1790</v>
      </c>
      <c r="DJ365" s="1488" t="s">
        <v>1790</v>
      </c>
      <c r="DK365" s="1488" t="s">
        <v>1790</v>
      </c>
      <c r="DL365" s="1488" t="s">
        <v>1790</v>
      </c>
      <c r="DM365" s="1488" t="s">
        <v>1790</v>
      </c>
      <c r="DN365" s="1488" t="s">
        <v>1790</v>
      </c>
      <c r="DO365" s="1488" t="s">
        <v>1790</v>
      </c>
      <c r="DP365" s="1488" t="s">
        <v>1790</v>
      </c>
      <c r="DQ365" s="1488" t="s">
        <v>1790</v>
      </c>
      <c r="DR365" s="1488" t="s">
        <v>1790</v>
      </c>
      <c r="DS365" s="1488" t="s">
        <v>1790</v>
      </c>
      <c r="DT365" s="1233" t="s">
        <v>1790</v>
      </c>
      <c r="DU365" s="1233" t="s">
        <v>1790</v>
      </c>
      <c r="DV365" s="1233" t="s">
        <v>1790</v>
      </c>
      <c r="DW365" s="1233" t="s">
        <v>1790</v>
      </c>
      <c r="DX365" s="1233" t="s">
        <v>1790</v>
      </c>
      <c r="DY365" s="1233" t="s">
        <v>1790</v>
      </c>
    </row>
    <row r="366" spans="2:129" ht="14.4" thickBot="1" x14ac:dyDescent="0.3">
      <c r="B366" s="1740"/>
      <c r="C366" s="1485" t="s">
        <v>2055</v>
      </c>
      <c r="D366" s="1425" t="s">
        <v>2056</v>
      </c>
      <c r="E366" s="1267" t="s">
        <v>815</v>
      </c>
      <c r="F366" s="1424" t="s">
        <v>1790</v>
      </c>
      <c r="G366" s="1424" t="s">
        <v>1790</v>
      </c>
      <c r="H366" s="1425" t="s">
        <v>84</v>
      </c>
      <c r="I366" s="1724">
        <f>IF(SUM(I365:CU365)&lt;&gt;0,SUM(I365:CU365),"")</f>
        <v>9.4441699323946485E-2</v>
      </c>
      <c r="J366" s="1725"/>
      <c r="K366" s="1725"/>
      <c r="L366" s="1725"/>
      <c r="M366" s="1726"/>
      <c r="N366" s="1489" t="s">
        <v>1790</v>
      </c>
      <c r="O366" s="1489" t="s">
        <v>1790</v>
      </c>
      <c r="P366" s="1489" t="s">
        <v>1790</v>
      </c>
      <c r="Q366" s="1489" t="s">
        <v>1790</v>
      </c>
      <c r="R366" s="1489" t="s">
        <v>1790</v>
      </c>
      <c r="S366" s="1489" t="s">
        <v>1790</v>
      </c>
      <c r="T366" s="1489" t="s">
        <v>1790</v>
      </c>
      <c r="U366" s="1489" t="s">
        <v>1790</v>
      </c>
      <c r="V366" s="1489" t="s">
        <v>1790</v>
      </c>
      <c r="W366" s="1489" t="s">
        <v>1790</v>
      </c>
      <c r="X366" s="1489" t="s">
        <v>1790</v>
      </c>
      <c r="Y366" s="1489" t="s">
        <v>1790</v>
      </c>
      <c r="Z366" s="1489" t="s">
        <v>1790</v>
      </c>
      <c r="AA366" s="1489" t="s">
        <v>1790</v>
      </c>
      <c r="AB366" s="1489" t="s">
        <v>1790</v>
      </c>
      <c r="AC366" s="1489" t="s">
        <v>1790</v>
      </c>
      <c r="AD366" s="1489" t="s">
        <v>1790</v>
      </c>
      <c r="AE366" s="1489" t="s">
        <v>1790</v>
      </c>
      <c r="AF366" s="1489" t="s">
        <v>1790</v>
      </c>
      <c r="AG366" s="1489" t="s">
        <v>1790</v>
      </c>
      <c r="AH366" s="1489" t="s">
        <v>1790</v>
      </c>
      <c r="AI366" s="1489" t="s">
        <v>1790</v>
      </c>
      <c r="AJ366" s="1489" t="s">
        <v>1790</v>
      </c>
      <c r="AK366" s="1489" t="s">
        <v>1790</v>
      </c>
      <c r="AL366" s="1489" t="s">
        <v>1790</v>
      </c>
      <c r="AM366" s="1489" t="s">
        <v>1790</v>
      </c>
      <c r="AN366" s="1489" t="s">
        <v>1790</v>
      </c>
      <c r="AO366" s="1489" t="s">
        <v>1790</v>
      </c>
      <c r="AP366" s="1489" t="s">
        <v>1790</v>
      </c>
      <c r="AQ366" s="1489" t="s">
        <v>1790</v>
      </c>
      <c r="AR366" s="1489" t="s">
        <v>1790</v>
      </c>
      <c r="AS366" s="1489" t="s">
        <v>1790</v>
      </c>
      <c r="AT366" s="1489" t="s">
        <v>1790</v>
      </c>
      <c r="AU366" s="1489" t="s">
        <v>1790</v>
      </c>
      <c r="AV366" s="1489" t="s">
        <v>1790</v>
      </c>
      <c r="AW366" s="1489" t="s">
        <v>1790</v>
      </c>
      <c r="AX366" s="1489" t="s">
        <v>1790</v>
      </c>
      <c r="AY366" s="1489" t="s">
        <v>1790</v>
      </c>
      <c r="AZ366" s="1489" t="s">
        <v>1790</v>
      </c>
      <c r="BA366" s="1489" t="s">
        <v>1790</v>
      </c>
      <c r="BB366" s="1489" t="s">
        <v>1790</v>
      </c>
      <c r="BC366" s="1489" t="s">
        <v>1790</v>
      </c>
      <c r="BD366" s="1489" t="s">
        <v>1790</v>
      </c>
      <c r="BE366" s="1489" t="s">
        <v>1790</v>
      </c>
      <c r="BF366" s="1489" t="s">
        <v>1790</v>
      </c>
      <c r="BG366" s="1489" t="s">
        <v>1790</v>
      </c>
      <c r="BH366" s="1489" t="s">
        <v>1790</v>
      </c>
      <c r="BI366" s="1489" t="s">
        <v>1790</v>
      </c>
      <c r="BJ366" s="1489" t="s">
        <v>1790</v>
      </c>
      <c r="BK366" s="1489" t="s">
        <v>1790</v>
      </c>
      <c r="BL366" s="1489" t="s">
        <v>1790</v>
      </c>
      <c r="BM366" s="1489" t="s">
        <v>1790</v>
      </c>
      <c r="BN366" s="1489" t="s">
        <v>1790</v>
      </c>
      <c r="BO366" s="1489" t="s">
        <v>1790</v>
      </c>
      <c r="BP366" s="1489" t="s">
        <v>1790</v>
      </c>
      <c r="BQ366" s="1489" t="s">
        <v>1790</v>
      </c>
      <c r="BR366" s="1489" t="s">
        <v>1790</v>
      </c>
      <c r="BS366" s="1489" t="s">
        <v>1790</v>
      </c>
      <c r="BT366" s="1489" t="s">
        <v>1790</v>
      </c>
      <c r="BU366" s="1489" t="s">
        <v>1790</v>
      </c>
      <c r="BV366" s="1489" t="s">
        <v>1790</v>
      </c>
      <c r="BW366" s="1489" t="s">
        <v>1790</v>
      </c>
      <c r="BX366" s="1489" t="s">
        <v>1790</v>
      </c>
      <c r="BY366" s="1489" t="s">
        <v>1790</v>
      </c>
      <c r="BZ366" s="1489" t="s">
        <v>1790</v>
      </c>
      <c r="CA366" s="1489" t="s">
        <v>1790</v>
      </c>
      <c r="CB366" s="1489" t="s">
        <v>1790</v>
      </c>
      <c r="CC366" s="1489" t="s">
        <v>1790</v>
      </c>
      <c r="CD366" s="1489" t="s">
        <v>1790</v>
      </c>
      <c r="CE366" s="1489" t="s">
        <v>1790</v>
      </c>
      <c r="CF366" s="1489" t="s">
        <v>1790</v>
      </c>
      <c r="CG366" s="1489" t="s">
        <v>1790</v>
      </c>
      <c r="CH366" s="1489" t="s">
        <v>1790</v>
      </c>
      <c r="CI366" s="1489" t="s">
        <v>1790</v>
      </c>
      <c r="CJ366" s="1489" t="s">
        <v>1790</v>
      </c>
      <c r="CK366" s="1489" t="s">
        <v>1790</v>
      </c>
      <c r="CL366" s="1489" t="s">
        <v>1790</v>
      </c>
      <c r="CM366" s="1489" t="s">
        <v>1790</v>
      </c>
      <c r="CN366" s="1489" t="s">
        <v>1790</v>
      </c>
      <c r="CO366" s="1489" t="s">
        <v>1790</v>
      </c>
      <c r="CP366" s="1490" t="s">
        <v>1790</v>
      </c>
      <c r="CQ366" s="1488" t="s">
        <v>1790</v>
      </c>
      <c r="CR366" s="1488" t="s">
        <v>1790</v>
      </c>
      <c r="CS366" s="1488" t="s">
        <v>1790</v>
      </c>
      <c r="CT366" s="1488" t="s">
        <v>1790</v>
      </c>
      <c r="CU366" s="1488" t="s">
        <v>1790</v>
      </c>
      <c r="CV366" s="1488" t="s">
        <v>1790</v>
      </c>
      <c r="CW366" s="1488" t="s">
        <v>1790</v>
      </c>
      <c r="CX366" s="1488" t="s">
        <v>1790</v>
      </c>
      <c r="CY366" s="1488" t="s">
        <v>1790</v>
      </c>
      <c r="CZ366" s="1488" t="s">
        <v>1790</v>
      </c>
      <c r="DA366" s="1488" t="s">
        <v>1790</v>
      </c>
      <c r="DB366" s="1488" t="s">
        <v>1790</v>
      </c>
      <c r="DC366" s="1488" t="s">
        <v>1790</v>
      </c>
      <c r="DD366" s="1488" t="s">
        <v>1790</v>
      </c>
      <c r="DE366" s="1488" t="s">
        <v>1790</v>
      </c>
      <c r="DF366" s="1488" t="s">
        <v>1790</v>
      </c>
      <c r="DG366" s="1488" t="s">
        <v>1790</v>
      </c>
      <c r="DH366" s="1488" t="s">
        <v>1790</v>
      </c>
      <c r="DI366" s="1488" t="s">
        <v>1790</v>
      </c>
      <c r="DJ366" s="1488" t="s">
        <v>1790</v>
      </c>
      <c r="DK366" s="1488" t="s">
        <v>1790</v>
      </c>
      <c r="DL366" s="1488" t="s">
        <v>1790</v>
      </c>
      <c r="DM366" s="1488" t="s">
        <v>1790</v>
      </c>
      <c r="DN366" s="1488" t="s">
        <v>1790</v>
      </c>
      <c r="DO366" s="1488" t="s">
        <v>1790</v>
      </c>
      <c r="DP366" s="1488" t="s">
        <v>1790</v>
      </c>
      <c r="DQ366" s="1488" t="s">
        <v>1790</v>
      </c>
      <c r="DR366" s="1488" t="s">
        <v>1790</v>
      </c>
      <c r="DS366" s="1488" t="s">
        <v>1790</v>
      </c>
      <c r="DT366" s="1233" t="s">
        <v>1790</v>
      </c>
      <c r="DU366" s="1233" t="s">
        <v>1790</v>
      </c>
      <c r="DV366" s="1233" t="s">
        <v>1790</v>
      </c>
      <c r="DW366" s="1233" t="s">
        <v>1790</v>
      </c>
      <c r="DX366" s="1233" t="s">
        <v>1790</v>
      </c>
      <c r="DY366" s="1233" t="s">
        <v>1790</v>
      </c>
    </row>
    <row r="367" spans="2:129" x14ac:dyDescent="0.25">
      <c r="B367" s="1740"/>
      <c r="C367" s="1485" t="s">
        <v>2053</v>
      </c>
      <c r="D367" s="1425" t="s">
        <v>2054</v>
      </c>
      <c r="E367" s="1267" t="s">
        <v>810</v>
      </c>
      <c r="F367" s="1424" t="s">
        <v>1790</v>
      </c>
      <c r="G367" s="1424" t="s">
        <v>1790</v>
      </c>
      <c r="H367" s="1425" t="s">
        <v>84</v>
      </c>
      <c r="I367" s="1460" t="s">
        <v>1790</v>
      </c>
      <c r="J367" s="1461" t="s">
        <v>1790</v>
      </c>
      <c r="K367" s="1461" t="s">
        <v>1790</v>
      </c>
      <c r="L367" s="1461" t="s">
        <v>1790</v>
      </c>
      <c r="M367" s="1461" t="s">
        <v>1790</v>
      </c>
      <c r="N367" s="1489" t="s">
        <v>1790</v>
      </c>
      <c r="O367" s="1489">
        <v>0.38557127186683682</v>
      </c>
      <c r="P367" s="1489">
        <v>0.61858656715408622</v>
      </c>
      <c r="Q367" s="1489">
        <v>0.8750479469536413</v>
      </c>
      <c r="R367" s="1489">
        <v>1.0539933915093871</v>
      </c>
      <c r="S367" s="1489">
        <v>1.2280626381158104</v>
      </c>
      <c r="T367" s="1489">
        <v>1.1209695346291837</v>
      </c>
      <c r="U367" s="1489">
        <v>0.95591188115317849</v>
      </c>
      <c r="V367" s="1489">
        <v>0.8361858866094144</v>
      </c>
      <c r="W367" s="1489">
        <v>0.55898774989760203</v>
      </c>
      <c r="X367" s="1489">
        <v>0.24602043199165177</v>
      </c>
      <c r="Y367" s="1489" t="s">
        <v>1790</v>
      </c>
      <c r="Z367" s="1489" t="s">
        <v>1790</v>
      </c>
      <c r="AA367" s="1489" t="s">
        <v>1790</v>
      </c>
      <c r="AB367" s="1489" t="s">
        <v>1790</v>
      </c>
      <c r="AC367" s="1489" t="s">
        <v>1790</v>
      </c>
      <c r="AD367" s="1489" t="s">
        <v>1790</v>
      </c>
      <c r="AE367" s="1489" t="s">
        <v>1790</v>
      </c>
      <c r="AF367" s="1489" t="s">
        <v>1790</v>
      </c>
      <c r="AG367" s="1489" t="s">
        <v>1790</v>
      </c>
      <c r="AH367" s="1489" t="s">
        <v>1790</v>
      </c>
      <c r="AI367" s="1489" t="s">
        <v>1790</v>
      </c>
      <c r="AJ367" s="1489" t="s">
        <v>1790</v>
      </c>
      <c r="AK367" s="1489" t="s">
        <v>1790</v>
      </c>
      <c r="AL367" s="1489" t="s">
        <v>1790</v>
      </c>
      <c r="AM367" s="1489" t="s">
        <v>1790</v>
      </c>
      <c r="AN367" s="1489" t="s">
        <v>1790</v>
      </c>
      <c r="AO367" s="1489" t="s">
        <v>1790</v>
      </c>
      <c r="AP367" s="1489" t="s">
        <v>1790</v>
      </c>
      <c r="AQ367" s="1489" t="s">
        <v>1790</v>
      </c>
      <c r="AR367" s="1489" t="s">
        <v>1790</v>
      </c>
      <c r="AS367" s="1489" t="s">
        <v>1790</v>
      </c>
      <c r="AT367" s="1489" t="s">
        <v>1790</v>
      </c>
      <c r="AU367" s="1489" t="s">
        <v>1790</v>
      </c>
      <c r="AV367" s="1489" t="s">
        <v>1790</v>
      </c>
      <c r="AW367" s="1489" t="s">
        <v>1790</v>
      </c>
      <c r="AX367" s="1489" t="s">
        <v>1790</v>
      </c>
      <c r="AY367" s="1489" t="s">
        <v>1790</v>
      </c>
      <c r="AZ367" s="1489" t="s">
        <v>1790</v>
      </c>
      <c r="BA367" s="1489" t="s">
        <v>1790</v>
      </c>
      <c r="BB367" s="1489" t="s">
        <v>1790</v>
      </c>
      <c r="BC367" s="1489" t="s">
        <v>1790</v>
      </c>
      <c r="BD367" s="1489" t="s">
        <v>1790</v>
      </c>
      <c r="BE367" s="1489" t="s">
        <v>1790</v>
      </c>
      <c r="BF367" s="1489" t="s">
        <v>1790</v>
      </c>
      <c r="BG367" s="1489" t="s">
        <v>1790</v>
      </c>
      <c r="BH367" s="1489" t="s">
        <v>1790</v>
      </c>
      <c r="BI367" s="1489" t="s">
        <v>1790</v>
      </c>
      <c r="BJ367" s="1489" t="s">
        <v>1790</v>
      </c>
      <c r="BK367" s="1489" t="s">
        <v>1790</v>
      </c>
      <c r="BL367" s="1489" t="s">
        <v>1790</v>
      </c>
      <c r="BM367" s="1489" t="s">
        <v>1790</v>
      </c>
      <c r="BN367" s="1489" t="s">
        <v>1790</v>
      </c>
      <c r="BO367" s="1489" t="s">
        <v>1790</v>
      </c>
      <c r="BP367" s="1489" t="s">
        <v>1790</v>
      </c>
      <c r="BQ367" s="1489" t="s">
        <v>1790</v>
      </c>
      <c r="BR367" s="1489" t="s">
        <v>1790</v>
      </c>
      <c r="BS367" s="1489" t="s">
        <v>1790</v>
      </c>
      <c r="BT367" s="1489" t="s">
        <v>1790</v>
      </c>
      <c r="BU367" s="1489" t="s">
        <v>1790</v>
      </c>
      <c r="BV367" s="1489" t="s">
        <v>1790</v>
      </c>
      <c r="BW367" s="1489" t="s">
        <v>1790</v>
      </c>
      <c r="BX367" s="1489" t="s">
        <v>1790</v>
      </c>
      <c r="BY367" s="1489" t="s">
        <v>1790</v>
      </c>
      <c r="BZ367" s="1489" t="s">
        <v>1790</v>
      </c>
      <c r="CA367" s="1489" t="s">
        <v>1790</v>
      </c>
      <c r="CB367" s="1489" t="s">
        <v>1790</v>
      </c>
      <c r="CC367" s="1489" t="s">
        <v>1790</v>
      </c>
      <c r="CD367" s="1489" t="s">
        <v>1790</v>
      </c>
      <c r="CE367" s="1489" t="s">
        <v>1790</v>
      </c>
      <c r="CF367" s="1489" t="s">
        <v>1790</v>
      </c>
      <c r="CG367" s="1489" t="s">
        <v>1790</v>
      </c>
      <c r="CH367" s="1489" t="s">
        <v>1790</v>
      </c>
      <c r="CI367" s="1489" t="s">
        <v>1790</v>
      </c>
      <c r="CJ367" s="1489" t="s">
        <v>1790</v>
      </c>
      <c r="CK367" s="1489" t="s">
        <v>1790</v>
      </c>
      <c r="CL367" s="1489" t="s">
        <v>1790</v>
      </c>
      <c r="CM367" s="1489" t="s">
        <v>1790</v>
      </c>
      <c r="CN367" s="1489" t="s">
        <v>1790</v>
      </c>
      <c r="CO367" s="1489" t="s">
        <v>1790</v>
      </c>
      <c r="CP367" s="1490" t="s">
        <v>1790</v>
      </c>
      <c r="CQ367" s="1488" t="s">
        <v>1790</v>
      </c>
      <c r="CR367" s="1488" t="s">
        <v>1790</v>
      </c>
      <c r="CS367" s="1488" t="s">
        <v>1790</v>
      </c>
      <c r="CT367" s="1488" t="s">
        <v>1790</v>
      </c>
      <c r="CU367" s="1488" t="s">
        <v>1790</v>
      </c>
      <c r="CV367" s="1488" t="s">
        <v>1790</v>
      </c>
      <c r="CW367" s="1488" t="s">
        <v>1790</v>
      </c>
      <c r="CX367" s="1488" t="s">
        <v>1790</v>
      </c>
      <c r="CY367" s="1488" t="s">
        <v>1790</v>
      </c>
      <c r="CZ367" s="1488" t="s">
        <v>1790</v>
      </c>
      <c r="DA367" s="1488" t="s">
        <v>1790</v>
      </c>
      <c r="DB367" s="1488" t="s">
        <v>1790</v>
      </c>
      <c r="DC367" s="1488" t="s">
        <v>1790</v>
      </c>
      <c r="DD367" s="1488" t="s">
        <v>1790</v>
      </c>
      <c r="DE367" s="1488" t="s">
        <v>1790</v>
      </c>
      <c r="DF367" s="1488" t="s">
        <v>1790</v>
      </c>
      <c r="DG367" s="1488" t="s">
        <v>1790</v>
      </c>
      <c r="DH367" s="1488" t="s">
        <v>1790</v>
      </c>
      <c r="DI367" s="1488" t="s">
        <v>1790</v>
      </c>
      <c r="DJ367" s="1488" t="s">
        <v>1790</v>
      </c>
      <c r="DK367" s="1488" t="s">
        <v>1790</v>
      </c>
      <c r="DL367" s="1488" t="s">
        <v>1790</v>
      </c>
      <c r="DM367" s="1488" t="s">
        <v>1790</v>
      </c>
      <c r="DN367" s="1488" t="s">
        <v>1790</v>
      </c>
      <c r="DO367" s="1488" t="s">
        <v>1790</v>
      </c>
      <c r="DP367" s="1488" t="s">
        <v>1790</v>
      </c>
      <c r="DQ367" s="1488" t="s">
        <v>1790</v>
      </c>
      <c r="DR367" s="1488" t="s">
        <v>1790</v>
      </c>
      <c r="DS367" s="1488" t="s">
        <v>1790</v>
      </c>
      <c r="DT367" s="1233" t="s">
        <v>1790</v>
      </c>
      <c r="DU367" s="1233" t="s">
        <v>1790</v>
      </c>
      <c r="DV367" s="1233" t="s">
        <v>1790</v>
      </c>
      <c r="DW367" s="1233" t="s">
        <v>1790</v>
      </c>
      <c r="DX367" s="1233" t="s">
        <v>1790</v>
      </c>
      <c r="DY367" s="1233" t="s">
        <v>1790</v>
      </c>
    </row>
    <row r="368" spans="2:129" x14ac:dyDescent="0.25">
      <c r="B368" s="1740"/>
      <c r="C368" s="1485" t="s">
        <v>2053</v>
      </c>
      <c r="D368" s="1425" t="s">
        <v>2054</v>
      </c>
      <c r="E368" s="1267" t="s">
        <v>807</v>
      </c>
      <c r="F368" s="1424" t="s">
        <v>1790</v>
      </c>
      <c r="G368" s="1424" t="s">
        <v>1790</v>
      </c>
      <c r="H368" s="1425" t="s">
        <v>84</v>
      </c>
      <c r="I368" s="1460" t="s">
        <v>1790</v>
      </c>
      <c r="J368" s="1461" t="s">
        <v>1790</v>
      </c>
      <c r="K368" s="1461" t="s">
        <v>1790</v>
      </c>
      <c r="L368" s="1461" t="s">
        <v>1790</v>
      </c>
      <c r="M368" s="1461" t="s">
        <v>1790</v>
      </c>
      <c r="N368" s="1489" t="s">
        <v>1790</v>
      </c>
      <c r="O368" s="1489">
        <v>0.14437233744227901</v>
      </c>
      <c r="P368" s="1489">
        <v>0.14437233744227901</v>
      </c>
      <c r="Q368" s="1489">
        <v>0.14437233744227895</v>
      </c>
      <c r="R368" s="1489">
        <v>0.14437233744227895</v>
      </c>
      <c r="S368" s="1489">
        <v>0.14437233744227906</v>
      </c>
      <c r="T368" s="1489">
        <v>1.2461237510431012E-2</v>
      </c>
      <c r="U368" s="1489">
        <v>1.2461237510430942E-2</v>
      </c>
      <c r="V368" s="1489">
        <v>1.2461237510430996E-2</v>
      </c>
      <c r="W368" s="1489">
        <v>1.2461237510430998E-2</v>
      </c>
      <c r="X368" s="1489">
        <v>1.2461237510430984E-2</v>
      </c>
      <c r="Y368" s="1489">
        <v>0.13351325904033198</v>
      </c>
      <c r="Z368" s="1489">
        <v>0.13351325904033198</v>
      </c>
      <c r="AA368" s="1489">
        <v>0.13351325904033198</v>
      </c>
      <c r="AB368" s="1489">
        <v>0.13351325904033198</v>
      </c>
      <c r="AC368" s="1489">
        <v>0.13351325904033198</v>
      </c>
      <c r="AD368" s="1489">
        <v>0.13351325904033198</v>
      </c>
      <c r="AE368" s="1489">
        <v>0.13351325904033198</v>
      </c>
      <c r="AF368" s="1489">
        <v>0.13351325904033198</v>
      </c>
      <c r="AG368" s="1489">
        <v>0.13351325904033198</v>
      </c>
      <c r="AH368" s="1489">
        <v>0.13351325904033198</v>
      </c>
      <c r="AI368" s="1489">
        <v>0.13351325904033198</v>
      </c>
      <c r="AJ368" s="1489">
        <v>0.13351325904033198</v>
      </c>
      <c r="AK368" s="1489">
        <v>0.13351325904033198</v>
      </c>
      <c r="AL368" s="1489">
        <v>0.13351325904033198</v>
      </c>
      <c r="AM368" s="1489">
        <v>0.13351325904033198</v>
      </c>
      <c r="AN368" s="1489">
        <v>0.13351325904033198</v>
      </c>
      <c r="AO368" s="1489">
        <v>0.13351325904033198</v>
      </c>
      <c r="AP368" s="1489">
        <v>0.13351325904033198</v>
      </c>
      <c r="AQ368" s="1489">
        <v>0.13351325904033198</v>
      </c>
      <c r="AR368" s="1489">
        <v>0.13351325904033198</v>
      </c>
      <c r="AS368" s="1489">
        <v>0.13351325904033198</v>
      </c>
      <c r="AT368" s="1489">
        <v>0.13351325904033198</v>
      </c>
      <c r="AU368" s="1489">
        <v>0.13351325904033198</v>
      </c>
      <c r="AV368" s="1489">
        <v>0.13351325904033198</v>
      </c>
      <c r="AW368" s="1489">
        <v>0.13351325904033198</v>
      </c>
      <c r="AX368" s="1489">
        <v>0.13351325904033198</v>
      </c>
      <c r="AY368" s="1489">
        <v>0.13351325904033198</v>
      </c>
      <c r="AZ368" s="1489">
        <v>0.13351325904033198</v>
      </c>
      <c r="BA368" s="1489">
        <v>0.13351325904033198</v>
      </c>
      <c r="BB368" s="1489">
        <v>0.13351325904033198</v>
      </c>
      <c r="BC368" s="1489">
        <v>0.13351325904033198</v>
      </c>
      <c r="BD368" s="1489">
        <v>0.13351325904033198</v>
      </c>
      <c r="BE368" s="1489">
        <v>0.13351325904033198</v>
      </c>
      <c r="BF368" s="1489">
        <v>0.13351325904033198</v>
      </c>
      <c r="BG368" s="1489">
        <v>0.13351325904033198</v>
      </c>
      <c r="BH368" s="1489">
        <v>0.13351325904033198</v>
      </c>
      <c r="BI368" s="1489">
        <v>0.13351325904033198</v>
      </c>
      <c r="BJ368" s="1489">
        <v>0.13351325904033198</v>
      </c>
      <c r="BK368" s="1489">
        <v>0.13351325904033198</v>
      </c>
      <c r="BL368" s="1489">
        <v>0.13351325904033198</v>
      </c>
      <c r="BM368" s="1489" t="s">
        <v>1790</v>
      </c>
      <c r="BN368" s="1489" t="s">
        <v>1790</v>
      </c>
      <c r="BO368" s="1489" t="s">
        <v>1790</v>
      </c>
      <c r="BP368" s="1489" t="s">
        <v>1790</v>
      </c>
      <c r="BQ368" s="1489" t="s">
        <v>1790</v>
      </c>
      <c r="BR368" s="1489" t="s">
        <v>1790</v>
      </c>
      <c r="BS368" s="1489" t="s">
        <v>1790</v>
      </c>
      <c r="BT368" s="1489" t="s">
        <v>1790</v>
      </c>
      <c r="BU368" s="1489" t="s">
        <v>1790</v>
      </c>
      <c r="BV368" s="1489" t="s">
        <v>1790</v>
      </c>
      <c r="BW368" s="1489" t="s">
        <v>1790</v>
      </c>
      <c r="BX368" s="1489" t="s">
        <v>1790</v>
      </c>
      <c r="BY368" s="1489" t="s">
        <v>1790</v>
      </c>
      <c r="BZ368" s="1489" t="s">
        <v>1790</v>
      </c>
      <c r="CA368" s="1489" t="s">
        <v>1790</v>
      </c>
      <c r="CB368" s="1489" t="s">
        <v>1790</v>
      </c>
      <c r="CC368" s="1489" t="s">
        <v>1790</v>
      </c>
      <c r="CD368" s="1489" t="s">
        <v>1790</v>
      </c>
      <c r="CE368" s="1489" t="s">
        <v>1790</v>
      </c>
      <c r="CF368" s="1489" t="s">
        <v>1790</v>
      </c>
      <c r="CG368" s="1489" t="s">
        <v>1790</v>
      </c>
      <c r="CH368" s="1489" t="s">
        <v>1790</v>
      </c>
      <c r="CI368" s="1489" t="s">
        <v>1790</v>
      </c>
      <c r="CJ368" s="1489" t="s">
        <v>1790</v>
      </c>
      <c r="CK368" s="1489" t="s">
        <v>1790</v>
      </c>
      <c r="CL368" s="1489" t="s">
        <v>1790</v>
      </c>
      <c r="CM368" s="1489" t="s">
        <v>1790</v>
      </c>
      <c r="CN368" s="1489" t="s">
        <v>1790</v>
      </c>
      <c r="CO368" s="1489" t="s">
        <v>1790</v>
      </c>
      <c r="CP368" s="1490" t="s">
        <v>1790</v>
      </c>
      <c r="CQ368" s="1488" t="s">
        <v>1790</v>
      </c>
      <c r="CR368" s="1488" t="s">
        <v>1790</v>
      </c>
      <c r="CS368" s="1488" t="s">
        <v>1790</v>
      </c>
      <c r="CT368" s="1488" t="s">
        <v>1790</v>
      </c>
      <c r="CU368" s="1488" t="s">
        <v>1790</v>
      </c>
      <c r="CV368" s="1488" t="s">
        <v>1790</v>
      </c>
      <c r="CW368" s="1488" t="s">
        <v>1790</v>
      </c>
      <c r="CX368" s="1488" t="s">
        <v>1790</v>
      </c>
      <c r="CY368" s="1488" t="s">
        <v>1790</v>
      </c>
      <c r="CZ368" s="1488" t="s">
        <v>1790</v>
      </c>
      <c r="DA368" s="1488" t="s">
        <v>1790</v>
      </c>
      <c r="DB368" s="1488" t="s">
        <v>1790</v>
      </c>
      <c r="DC368" s="1488" t="s">
        <v>1790</v>
      </c>
      <c r="DD368" s="1488" t="s">
        <v>1790</v>
      </c>
      <c r="DE368" s="1488" t="s">
        <v>1790</v>
      </c>
      <c r="DF368" s="1488" t="s">
        <v>1790</v>
      </c>
      <c r="DG368" s="1488" t="s">
        <v>1790</v>
      </c>
      <c r="DH368" s="1488" t="s">
        <v>1790</v>
      </c>
      <c r="DI368" s="1488" t="s">
        <v>1790</v>
      </c>
      <c r="DJ368" s="1488" t="s">
        <v>1790</v>
      </c>
      <c r="DK368" s="1488" t="s">
        <v>1790</v>
      </c>
      <c r="DL368" s="1488" t="s">
        <v>1790</v>
      </c>
      <c r="DM368" s="1488" t="s">
        <v>1790</v>
      </c>
      <c r="DN368" s="1488" t="s">
        <v>1790</v>
      </c>
      <c r="DO368" s="1488" t="s">
        <v>1790</v>
      </c>
      <c r="DP368" s="1488" t="s">
        <v>1790</v>
      </c>
      <c r="DQ368" s="1488" t="s">
        <v>1790</v>
      </c>
      <c r="DR368" s="1488" t="s">
        <v>1790</v>
      </c>
      <c r="DS368" s="1488" t="s">
        <v>1790</v>
      </c>
      <c r="DT368" s="1233" t="s">
        <v>1790</v>
      </c>
      <c r="DU368" s="1233" t="s">
        <v>1790</v>
      </c>
      <c r="DV368" s="1233" t="s">
        <v>1790</v>
      </c>
      <c r="DW368" s="1233" t="s">
        <v>1790</v>
      </c>
      <c r="DX368" s="1233" t="s">
        <v>1790</v>
      </c>
      <c r="DY368" s="1233" t="s">
        <v>1790</v>
      </c>
    </row>
    <row r="369" spans="2:129" x14ac:dyDescent="0.25">
      <c r="B369" s="1740"/>
      <c r="C369" s="1485" t="s">
        <v>2053</v>
      </c>
      <c r="D369" s="1425" t="s">
        <v>2054</v>
      </c>
      <c r="E369" s="1267" t="s">
        <v>808</v>
      </c>
      <c r="F369" s="1424" t="s">
        <v>1790</v>
      </c>
      <c r="G369" s="1424" t="s">
        <v>1790</v>
      </c>
      <c r="H369" s="1425" t="s">
        <v>84</v>
      </c>
      <c r="I369" s="1460" t="s">
        <v>1790</v>
      </c>
      <c r="J369" s="1461" t="s">
        <v>1790</v>
      </c>
      <c r="K369" s="1461" t="s">
        <v>1790</v>
      </c>
      <c r="L369" s="1461" t="s">
        <v>1790</v>
      </c>
      <c r="M369" s="1461" t="s">
        <v>1790</v>
      </c>
      <c r="N369" s="1489" t="s">
        <v>1790</v>
      </c>
      <c r="O369" s="1489">
        <v>5.9956332775293122E-3</v>
      </c>
      <c r="P369" s="1489">
        <v>2.1610287674304667E-2</v>
      </c>
      <c r="Q369" s="1489">
        <v>4.4836304368679823E-2</v>
      </c>
      <c r="R369" s="1489">
        <v>7.483289718177992E-2</v>
      </c>
      <c r="S369" s="1489">
        <v>0.11031886844245174</v>
      </c>
      <c r="T369" s="1489">
        <v>0.1468463187286364</v>
      </c>
      <c r="U369" s="1489">
        <v>0.17914182474405213</v>
      </c>
      <c r="V369" s="1489">
        <v>0.20700894503276043</v>
      </c>
      <c r="W369" s="1489">
        <v>0.22870389508044459</v>
      </c>
      <c r="X369" s="1489">
        <v>0.24122177230882247</v>
      </c>
      <c r="Y369" s="1489">
        <v>0.24504739002629264</v>
      </c>
      <c r="Z369" s="1489">
        <v>0.24504739002629264</v>
      </c>
      <c r="AA369" s="1489">
        <v>0.24504739002629264</v>
      </c>
      <c r="AB369" s="1489">
        <v>0.24504739002629264</v>
      </c>
      <c r="AC369" s="1489">
        <v>0.24504739002629264</v>
      </c>
      <c r="AD369" s="1489">
        <v>0.24504739002629264</v>
      </c>
      <c r="AE369" s="1489">
        <v>0.24504739002629264</v>
      </c>
      <c r="AF369" s="1489">
        <v>0.24504739002629264</v>
      </c>
      <c r="AG369" s="1489">
        <v>0.24504739002629264</v>
      </c>
      <c r="AH369" s="1489">
        <v>0.24504739002629264</v>
      </c>
      <c r="AI369" s="1489">
        <v>0.24504739002629264</v>
      </c>
      <c r="AJ369" s="1489">
        <v>0.24504739002629264</v>
      </c>
      <c r="AK369" s="1489">
        <v>0.24504739002629264</v>
      </c>
      <c r="AL369" s="1489">
        <v>0.24504739002629264</v>
      </c>
      <c r="AM369" s="1489">
        <v>0.24504739002629264</v>
      </c>
      <c r="AN369" s="1489">
        <v>0.24504739002629264</v>
      </c>
      <c r="AO369" s="1489">
        <v>0.24504739002629264</v>
      </c>
      <c r="AP369" s="1489">
        <v>0.24504739002629264</v>
      </c>
      <c r="AQ369" s="1489">
        <v>0.24504739002629264</v>
      </c>
      <c r="AR369" s="1489">
        <v>0.24504739002629264</v>
      </c>
      <c r="AS369" s="1489">
        <v>0.24504739002629264</v>
      </c>
      <c r="AT369" s="1489">
        <v>0.24504739002629264</v>
      </c>
      <c r="AU369" s="1489">
        <v>0.24504739002629264</v>
      </c>
      <c r="AV369" s="1489">
        <v>0.24504739002629264</v>
      </c>
      <c r="AW369" s="1489">
        <v>0.24504739002629264</v>
      </c>
      <c r="AX369" s="1489">
        <v>0.24504739002629264</v>
      </c>
      <c r="AY369" s="1489">
        <v>0.24504739002629264</v>
      </c>
      <c r="AZ369" s="1489">
        <v>0.24504739002629264</v>
      </c>
      <c r="BA369" s="1489">
        <v>0.24504739002629264</v>
      </c>
      <c r="BB369" s="1489">
        <v>0.24504739002629264</v>
      </c>
      <c r="BC369" s="1489">
        <v>0.24504739002629264</v>
      </c>
      <c r="BD369" s="1489">
        <v>0.24504739002629264</v>
      </c>
      <c r="BE369" s="1489">
        <v>0.24504739002629264</v>
      </c>
      <c r="BF369" s="1489">
        <v>0.24504739002629264</v>
      </c>
      <c r="BG369" s="1489">
        <v>0.24504739002629264</v>
      </c>
      <c r="BH369" s="1489">
        <v>0.24504739002629264</v>
      </c>
      <c r="BI369" s="1489">
        <v>0.24504739002629264</v>
      </c>
      <c r="BJ369" s="1489">
        <v>0.24504739002629264</v>
      </c>
      <c r="BK369" s="1489">
        <v>0.24504739002629264</v>
      </c>
      <c r="BL369" s="1489">
        <v>0.24504739002629264</v>
      </c>
      <c r="BM369" s="1489">
        <v>0.24504739002629264</v>
      </c>
      <c r="BN369" s="1489">
        <v>0.24504739002629264</v>
      </c>
      <c r="BO369" s="1489">
        <v>0.24504739002629264</v>
      </c>
      <c r="BP369" s="1489">
        <v>0.24504739002629264</v>
      </c>
      <c r="BQ369" s="1489">
        <v>0.24504739002629264</v>
      </c>
      <c r="BR369" s="1489">
        <v>0.24504739002629264</v>
      </c>
      <c r="BS369" s="1489">
        <v>0.24504739002629264</v>
      </c>
      <c r="BT369" s="1489">
        <v>0.24504739002629264</v>
      </c>
      <c r="BU369" s="1489">
        <v>0.24504739002629264</v>
      </c>
      <c r="BV369" s="1489">
        <v>0.24504739002629264</v>
      </c>
      <c r="BW369" s="1489">
        <v>0.24504739002629264</v>
      </c>
      <c r="BX369" s="1489">
        <v>0.24504739002629264</v>
      </c>
      <c r="BY369" s="1489">
        <v>0.24504739002629264</v>
      </c>
      <c r="BZ369" s="1489">
        <v>0.24504739002629264</v>
      </c>
      <c r="CA369" s="1489">
        <v>0.24504739002629264</v>
      </c>
      <c r="CB369" s="1489">
        <v>0.24504739002629264</v>
      </c>
      <c r="CC369" s="1489">
        <v>0.24504739002629264</v>
      </c>
      <c r="CD369" s="1489">
        <v>0.24504739002629264</v>
      </c>
      <c r="CE369" s="1489">
        <v>0.24504739002629264</v>
      </c>
      <c r="CF369" s="1489">
        <v>0.24504739002629264</v>
      </c>
      <c r="CG369" s="1489">
        <v>0.24504739002629264</v>
      </c>
      <c r="CH369" s="1489">
        <v>0.24504739002629264</v>
      </c>
      <c r="CI369" s="1489">
        <v>0.24504739002629264</v>
      </c>
      <c r="CJ369" s="1489">
        <v>0.24504739002629264</v>
      </c>
      <c r="CK369" s="1489">
        <v>0.24504739002629264</v>
      </c>
      <c r="CL369" s="1489">
        <v>0.24504739002629264</v>
      </c>
      <c r="CM369" s="1489">
        <v>0.24504739002629264</v>
      </c>
      <c r="CN369" s="1489">
        <v>0.24504739002629264</v>
      </c>
      <c r="CO369" s="1489">
        <v>0.24504739002629264</v>
      </c>
      <c r="CP369" s="1490">
        <v>0.24504739002629264</v>
      </c>
      <c r="CQ369" s="1488" t="s">
        <v>1790</v>
      </c>
      <c r="CR369" s="1488" t="s">
        <v>1790</v>
      </c>
      <c r="CS369" s="1488" t="s">
        <v>1790</v>
      </c>
      <c r="CT369" s="1488" t="s">
        <v>1790</v>
      </c>
      <c r="CU369" s="1488" t="s">
        <v>1790</v>
      </c>
      <c r="CV369" s="1488" t="s">
        <v>1790</v>
      </c>
      <c r="CW369" s="1488" t="s">
        <v>1790</v>
      </c>
      <c r="CX369" s="1488" t="s">
        <v>1790</v>
      </c>
      <c r="CY369" s="1488" t="s">
        <v>1790</v>
      </c>
      <c r="CZ369" s="1488" t="s">
        <v>1790</v>
      </c>
      <c r="DA369" s="1488" t="s">
        <v>1790</v>
      </c>
      <c r="DB369" s="1488" t="s">
        <v>1790</v>
      </c>
      <c r="DC369" s="1488" t="s">
        <v>1790</v>
      </c>
      <c r="DD369" s="1488" t="s">
        <v>1790</v>
      </c>
      <c r="DE369" s="1488" t="s">
        <v>1790</v>
      </c>
      <c r="DF369" s="1488" t="s">
        <v>1790</v>
      </c>
      <c r="DG369" s="1488" t="s">
        <v>1790</v>
      </c>
      <c r="DH369" s="1488" t="s">
        <v>1790</v>
      </c>
      <c r="DI369" s="1488" t="s">
        <v>1790</v>
      </c>
      <c r="DJ369" s="1488" t="s">
        <v>1790</v>
      </c>
      <c r="DK369" s="1488" t="s">
        <v>1790</v>
      </c>
      <c r="DL369" s="1488" t="s">
        <v>1790</v>
      </c>
      <c r="DM369" s="1488" t="s">
        <v>1790</v>
      </c>
      <c r="DN369" s="1488" t="s">
        <v>1790</v>
      </c>
      <c r="DO369" s="1488" t="s">
        <v>1790</v>
      </c>
      <c r="DP369" s="1488" t="s">
        <v>1790</v>
      </c>
      <c r="DQ369" s="1488" t="s">
        <v>1790</v>
      </c>
      <c r="DR369" s="1488" t="s">
        <v>1790</v>
      </c>
      <c r="DS369" s="1488" t="s">
        <v>1790</v>
      </c>
      <c r="DT369" s="1233" t="s">
        <v>1790</v>
      </c>
      <c r="DU369" s="1233" t="s">
        <v>1790</v>
      </c>
      <c r="DV369" s="1233" t="s">
        <v>1790</v>
      </c>
      <c r="DW369" s="1233" t="s">
        <v>1790</v>
      </c>
      <c r="DX369" s="1233" t="s">
        <v>1790</v>
      </c>
      <c r="DY369" s="1233" t="s">
        <v>1790</v>
      </c>
    </row>
    <row r="370" spans="2:129" x14ac:dyDescent="0.25">
      <c r="B370" s="1740"/>
      <c r="C370" s="1485" t="s">
        <v>2053</v>
      </c>
      <c r="D370" s="1425" t="s">
        <v>2054</v>
      </c>
      <c r="E370" s="1267" t="s">
        <v>826</v>
      </c>
      <c r="F370" s="1424" t="s">
        <v>1790</v>
      </c>
      <c r="G370" s="1424" t="s">
        <v>1790</v>
      </c>
      <c r="H370" s="1425" t="s">
        <v>84</v>
      </c>
      <c r="I370" s="1460" t="s">
        <v>1790</v>
      </c>
      <c r="J370" s="1461" t="s">
        <v>1790</v>
      </c>
      <c r="K370" s="1461" t="s">
        <v>1790</v>
      </c>
      <c r="L370" s="1461" t="s">
        <v>1790</v>
      </c>
      <c r="M370" s="1461" t="s">
        <v>1790</v>
      </c>
      <c r="N370" s="1489" t="s">
        <v>1790</v>
      </c>
      <c r="O370" s="1489">
        <v>3.5000000000000003E-2</v>
      </c>
      <c r="P370" s="1489">
        <v>3.5000000000000003E-2</v>
      </c>
      <c r="Q370" s="1489">
        <v>3.5000000000000003E-2</v>
      </c>
      <c r="R370" s="1489">
        <v>3.5000000000000003E-2</v>
      </c>
      <c r="S370" s="1489">
        <v>3.5000000000000003E-2</v>
      </c>
      <c r="T370" s="1489">
        <v>3.5000000000000003E-2</v>
      </c>
      <c r="U370" s="1489">
        <v>3.5000000000000003E-2</v>
      </c>
      <c r="V370" s="1489">
        <v>3.5000000000000003E-2</v>
      </c>
      <c r="W370" s="1489">
        <v>3.5000000000000003E-2</v>
      </c>
      <c r="X370" s="1489">
        <v>3.5000000000000003E-2</v>
      </c>
      <c r="Y370" s="1489">
        <v>3.5000000000000003E-2</v>
      </c>
      <c r="Z370" s="1489">
        <v>3.5000000000000003E-2</v>
      </c>
      <c r="AA370" s="1489">
        <v>3.5000000000000003E-2</v>
      </c>
      <c r="AB370" s="1489">
        <v>3.5000000000000003E-2</v>
      </c>
      <c r="AC370" s="1489">
        <v>3.5000000000000003E-2</v>
      </c>
      <c r="AD370" s="1489">
        <v>3.5000000000000003E-2</v>
      </c>
      <c r="AE370" s="1489">
        <v>3.5000000000000003E-2</v>
      </c>
      <c r="AF370" s="1489">
        <v>3.5000000000000003E-2</v>
      </c>
      <c r="AG370" s="1489">
        <v>3.5000000000000003E-2</v>
      </c>
      <c r="AH370" s="1489">
        <v>3.5000000000000003E-2</v>
      </c>
      <c r="AI370" s="1489">
        <v>3.5000000000000003E-2</v>
      </c>
      <c r="AJ370" s="1489">
        <v>3.5000000000000003E-2</v>
      </c>
      <c r="AK370" s="1489">
        <v>3.5000000000000003E-2</v>
      </c>
      <c r="AL370" s="1489">
        <v>3.5000000000000003E-2</v>
      </c>
      <c r="AM370" s="1489">
        <v>3.5000000000000003E-2</v>
      </c>
      <c r="AN370" s="1489">
        <v>3.5000000000000003E-2</v>
      </c>
      <c r="AO370" s="1489">
        <v>3.5000000000000003E-2</v>
      </c>
      <c r="AP370" s="1489">
        <v>3.5000000000000003E-2</v>
      </c>
      <c r="AQ370" s="1489">
        <v>3.5000000000000003E-2</v>
      </c>
      <c r="AR370" s="1489">
        <v>3.5000000000000003E-2</v>
      </c>
      <c r="AS370" s="1489">
        <v>0.03</v>
      </c>
      <c r="AT370" s="1489">
        <v>0.03</v>
      </c>
      <c r="AU370" s="1489">
        <v>0.03</v>
      </c>
      <c r="AV370" s="1489">
        <v>0.03</v>
      </c>
      <c r="AW370" s="1489">
        <v>0.03</v>
      </c>
      <c r="AX370" s="1489">
        <v>0.03</v>
      </c>
      <c r="AY370" s="1489">
        <v>0.03</v>
      </c>
      <c r="AZ370" s="1489">
        <v>0.03</v>
      </c>
      <c r="BA370" s="1489">
        <v>0.03</v>
      </c>
      <c r="BB370" s="1489">
        <v>0.03</v>
      </c>
      <c r="BC370" s="1489">
        <v>0.03</v>
      </c>
      <c r="BD370" s="1489">
        <v>0.03</v>
      </c>
      <c r="BE370" s="1489">
        <v>0.03</v>
      </c>
      <c r="BF370" s="1489">
        <v>0.03</v>
      </c>
      <c r="BG370" s="1489">
        <v>0.03</v>
      </c>
      <c r="BH370" s="1489">
        <v>0.03</v>
      </c>
      <c r="BI370" s="1489">
        <v>0.03</v>
      </c>
      <c r="BJ370" s="1489">
        <v>0.03</v>
      </c>
      <c r="BK370" s="1489">
        <v>0.03</v>
      </c>
      <c r="BL370" s="1489">
        <v>0.03</v>
      </c>
      <c r="BM370" s="1489">
        <v>0.03</v>
      </c>
      <c r="BN370" s="1489">
        <v>0.03</v>
      </c>
      <c r="BO370" s="1489">
        <v>0.03</v>
      </c>
      <c r="BP370" s="1489">
        <v>0.03</v>
      </c>
      <c r="BQ370" s="1489">
        <v>0.03</v>
      </c>
      <c r="BR370" s="1489">
        <v>0.03</v>
      </c>
      <c r="BS370" s="1489">
        <v>0.03</v>
      </c>
      <c r="BT370" s="1489">
        <v>0.03</v>
      </c>
      <c r="BU370" s="1489">
        <v>0.03</v>
      </c>
      <c r="BV370" s="1489">
        <v>0.03</v>
      </c>
      <c r="BW370" s="1489">
        <v>0.03</v>
      </c>
      <c r="BX370" s="1489">
        <v>0.03</v>
      </c>
      <c r="BY370" s="1489">
        <v>0.03</v>
      </c>
      <c r="BZ370" s="1489">
        <v>0.03</v>
      </c>
      <c r="CA370" s="1489">
        <v>0.03</v>
      </c>
      <c r="CB370" s="1489">
        <v>0.03</v>
      </c>
      <c r="CC370" s="1489">
        <v>0.03</v>
      </c>
      <c r="CD370" s="1489">
        <v>0.03</v>
      </c>
      <c r="CE370" s="1489">
        <v>0.03</v>
      </c>
      <c r="CF370" s="1489">
        <v>0.03</v>
      </c>
      <c r="CG370" s="1489">
        <v>0.03</v>
      </c>
      <c r="CH370" s="1489">
        <v>0.03</v>
      </c>
      <c r="CI370" s="1489">
        <v>0.03</v>
      </c>
      <c r="CJ370" s="1489">
        <v>0.03</v>
      </c>
      <c r="CK370" s="1489">
        <v>0.03</v>
      </c>
      <c r="CL370" s="1489">
        <v>2.5000000000000001E-2</v>
      </c>
      <c r="CM370" s="1489">
        <v>2.5000000000000001E-2</v>
      </c>
      <c r="CN370" s="1489">
        <v>2.5000000000000001E-2</v>
      </c>
      <c r="CO370" s="1489">
        <v>2.5000000000000001E-2</v>
      </c>
      <c r="CP370" s="1490">
        <v>2.5000000000000001E-2</v>
      </c>
      <c r="CQ370" s="1488" t="s">
        <v>1790</v>
      </c>
      <c r="CR370" s="1488" t="s">
        <v>1790</v>
      </c>
      <c r="CS370" s="1488" t="s">
        <v>1790</v>
      </c>
      <c r="CT370" s="1488" t="s">
        <v>1790</v>
      </c>
      <c r="CU370" s="1488" t="s">
        <v>1790</v>
      </c>
      <c r="CV370" s="1488" t="s">
        <v>1790</v>
      </c>
      <c r="CW370" s="1488" t="s">
        <v>1790</v>
      </c>
      <c r="CX370" s="1488" t="s">
        <v>1790</v>
      </c>
      <c r="CY370" s="1488" t="s">
        <v>1790</v>
      </c>
      <c r="CZ370" s="1488" t="s">
        <v>1790</v>
      </c>
      <c r="DA370" s="1488" t="s">
        <v>1790</v>
      </c>
      <c r="DB370" s="1488" t="s">
        <v>1790</v>
      </c>
      <c r="DC370" s="1488" t="s">
        <v>1790</v>
      </c>
      <c r="DD370" s="1488" t="s">
        <v>1790</v>
      </c>
      <c r="DE370" s="1488" t="s">
        <v>1790</v>
      </c>
      <c r="DF370" s="1488" t="s">
        <v>1790</v>
      </c>
      <c r="DG370" s="1488" t="s">
        <v>1790</v>
      </c>
      <c r="DH370" s="1488" t="s">
        <v>1790</v>
      </c>
      <c r="DI370" s="1488" t="s">
        <v>1790</v>
      </c>
      <c r="DJ370" s="1488" t="s">
        <v>1790</v>
      </c>
      <c r="DK370" s="1488" t="s">
        <v>1790</v>
      </c>
      <c r="DL370" s="1488" t="s">
        <v>1790</v>
      </c>
      <c r="DM370" s="1488" t="s">
        <v>1790</v>
      </c>
      <c r="DN370" s="1488" t="s">
        <v>1790</v>
      </c>
      <c r="DO370" s="1488" t="s">
        <v>1790</v>
      </c>
      <c r="DP370" s="1488" t="s">
        <v>1790</v>
      </c>
      <c r="DQ370" s="1488" t="s">
        <v>1790</v>
      </c>
      <c r="DR370" s="1488" t="s">
        <v>1790</v>
      </c>
      <c r="DS370" s="1488" t="s">
        <v>1790</v>
      </c>
      <c r="DT370" s="1233" t="s">
        <v>1790</v>
      </c>
      <c r="DU370" s="1233" t="s">
        <v>1790</v>
      </c>
      <c r="DV370" s="1233" t="s">
        <v>1790</v>
      </c>
      <c r="DW370" s="1233" t="s">
        <v>1790</v>
      </c>
      <c r="DX370" s="1233" t="s">
        <v>1790</v>
      </c>
      <c r="DY370" s="1233" t="s">
        <v>1790</v>
      </c>
    </row>
    <row r="371" spans="2:129" x14ac:dyDescent="0.25">
      <c r="B371" s="1740"/>
      <c r="C371" s="1485" t="s">
        <v>2053</v>
      </c>
      <c r="D371" s="1425" t="s">
        <v>2054</v>
      </c>
      <c r="E371" s="1267" t="s">
        <v>809</v>
      </c>
      <c r="F371" s="1424" t="s">
        <v>1790</v>
      </c>
      <c r="G371" s="1424" t="s">
        <v>1790</v>
      </c>
      <c r="H371" s="1425" t="s">
        <v>84</v>
      </c>
      <c r="I371" s="1460" t="s">
        <v>1790</v>
      </c>
      <c r="J371" s="1461" t="s">
        <v>1790</v>
      </c>
      <c r="K371" s="1461" t="s">
        <v>1790</v>
      </c>
      <c r="L371" s="1461" t="s">
        <v>1790</v>
      </c>
      <c r="M371" s="1461" t="s">
        <v>1790</v>
      </c>
      <c r="N371" s="1489" t="s">
        <v>1790</v>
      </c>
      <c r="O371" s="1489">
        <v>0.96618357487922713</v>
      </c>
      <c r="P371" s="1489">
        <v>0.93351070036640305</v>
      </c>
      <c r="Q371" s="1489">
        <v>0.90194270566802237</v>
      </c>
      <c r="R371" s="1489">
        <v>0.87144222769857238</v>
      </c>
      <c r="S371" s="1489">
        <v>0.84197316685852408</v>
      </c>
      <c r="T371" s="1489">
        <v>0.81350064430775282</v>
      </c>
      <c r="U371" s="1489">
        <v>0.78599096068381924</v>
      </c>
      <c r="V371" s="1489">
        <v>0.75941155621625056</v>
      </c>
      <c r="W371" s="1489">
        <v>0.73373097218961414</v>
      </c>
      <c r="X371" s="1489">
        <v>0.70891881370977217</v>
      </c>
      <c r="Y371" s="1489">
        <v>0.68494571372924851</v>
      </c>
      <c r="Z371" s="1489">
        <v>0.66178329828912907</v>
      </c>
      <c r="AA371" s="1489">
        <v>0.63940415293635666</v>
      </c>
      <c r="AB371" s="1489">
        <v>0.61778179027667313</v>
      </c>
      <c r="AC371" s="1489">
        <v>0.59689061862480497</v>
      </c>
      <c r="AD371" s="1489">
        <v>0.57670591171478747</v>
      </c>
      <c r="AE371" s="1489">
        <v>0.55720377943457733</v>
      </c>
      <c r="AF371" s="1489">
        <v>0.53836113955031628</v>
      </c>
      <c r="AG371" s="1489">
        <v>0.520155690386779</v>
      </c>
      <c r="AH371" s="1489">
        <v>0.50256588443167061</v>
      </c>
      <c r="AI371" s="1489">
        <v>0.48557090283253201</v>
      </c>
      <c r="AJ371" s="1489">
        <v>0.46915063075606961</v>
      </c>
      <c r="AK371" s="1489">
        <v>0.45328563358074364</v>
      </c>
      <c r="AL371" s="1489">
        <v>0.43795713389443836</v>
      </c>
      <c r="AM371" s="1489">
        <v>0.42314698926998878</v>
      </c>
      <c r="AN371" s="1489">
        <v>0.40883767079225974</v>
      </c>
      <c r="AO371" s="1489">
        <v>0.39501224231136212</v>
      </c>
      <c r="AP371" s="1489">
        <v>0.38165434039745133</v>
      </c>
      <c r="AQ371" s="1489">
        <v>0.36874815497338298</v>
      </c>
      <c r="AR371" s="1489">
        <v>0.35627841060230242</v>
      </c>
      <c r="AS371" s="1489">
        <v>0.3459013695167984</v>
      </c>
      <c r="AT371" s="1489">
        <v>0.33582657234640623</v>
      </c>
      <c r="AU371" s="1489">
        <v>0.32604521587029728</v>
      </c>
      <c r="AV371" s="1489">
        <v>0.31654875327213333</v>
      </c>
      <c r="AW371" s="1489">
        <v>0.30732888667197411</v>
      </c>
      <c r="AX371" s="1489">
        <v>0.29837755987570302</v>
      </c>
      <c r="AY371" s="1489">
        <v>0.28968695133563405</v>
      </c>
      <c r="AZ371" s="1489">
        <v>0.28124946731614947</v>
      </c>
      <c r="BA371" s="1489">
        <v>0.27305773525839755</v>
      </c>
      <c r="BB371" s="1489">
        <v>0.26510459733825009</v>
      </c>
      <c r="BC371" s="1489">
        <v>0.25738310421189325</v>
      </c>
      <c r="BD371" s="1489">
        <v>0.24988650894358566</v>
      </c>
      <c r="BE371" s="1489">
        <v>0.24260826111027742</v>
      </c>
      <c r="BF371" s="1489">
        <v>0.23554200107793916</v>
      </c>
      <c r="BG371" s="1489">
        <v>0.22868155444460117</v>
      </c>
      <c r="BH371" s="1489">
        <v>0.22202092664524387</v>
      </c>
      <c r="BI371" s="1489">
        <v>0.215554297713829</v>
      </c>
      <c r="BJ371" s="1489">
        <v>0.20927601719789227</v>
      </c>
      <c r="BK371" s="1489">
        <v>0.20318059922125464</v>
      </c>
      <c r="BL371" s="1489">
        <v>0.19726271769053846</v>
      </c>
      <c r="BM371" s="1489">
        <v>0.19151720164129948</v>
      </c>
      <c r="BN371" s="1489">
        <v>0.18593903071970824</v>
      </c>
      <c r="BO371" s="1489">
        <v>0.18052333079583327</v>
      </c>
      <c r="BP371" s="1489">
        <v>0.17526536970469248</v>
      </c>
      <c r="BQ371" s="1489">
        <v>0.17016055311135189</v>
      </c>
      <c r="BR371" s="1489">
        <v>0.16520442049645817</v>
      </c>
      <c r="BS371" s="1489">
        <v>0.16039264125869726</v>
      </c>
      <c r="BT371" s="1489">
        <v>0.15572101093077401</v>
      </c>
      <c r="BU371" s="1489">
        <v>0.15118544750560586</v>
      </c>
      <c r="BV371" s="1489">
        <v>0.14678198786952024</v>
      </c>
      <c r="BW371" s="1489">
        <v>0.14250678433934003</v>
      </c>
      <c r="BX371" s="1489">
        <v>0.13835610130033013</v>
      </c>
      <c r="BY371" s="1489">
        <v>0.13432631194206807</v>
      </c>
      <c r="BZ371" s="1489">
        <v>0.13041389508938647</v>
      </c>
      <c r="CA371" s="1489">
        <v>0.12661543212561796</v>
      </c>
      <c r="CB371" s="1489">
        <v>0.12292760400545433</v>
      </c>
      <c r="CC371" s="1489">
        <v>0.11934718835481004</v>
      </c>
      <c r="CD371" s="1489">
        <v>0.11587105665515537</v>
      </c>
      <c r="CE371" s="1489">
        <v>0.11249617150985959</v>
      </c>
      <c r="CF371" s="1489">
        <v>0.10921958399015494</v>
      </c>
      <c r="CG371" s="1489">
        <v>0.10603843105840287</v>
      </c>
      <c r="CH371" s="1489">
        <v>0.10294993306641054</v>
      </c>
      <c r="CI371" s="1489">
        <v>9.9951391326612168E-2</v>
      </c>
      <c r="CJ371" s="1489">
        <v>9.7040185753992411E-2</v>
      </c>
      <c r="CK371" s="1489">
        <v>9.4213772576691654E-2</v>
      </c>
      <c r="CL371" s="1489">
        <v>9.1915875684577236E-2</v>
      </c>
      <c r="CM371" s="1489">
        <v>8.9674025058124135E-2</v>
      </c>
      <c r="CN371" s="1489">
        <v>8.7486853715243049E-2</v>
      </c>
      <c r="CO371" s="1489">
        <v>8.5353028014871282E-2</v>
      </c>
      <c r="CP371" s="1490">
        <v>8.3271246843776875E-2</v>
      </c>
      <c r="CQ371" s="1488" t="s">
        <v>1790</v>
      </c>
      <c r="CR371" s="1488" t="s">
        <v>1790</v>
      </c>
      <c r="CS371" s="1488" t="s">
        <v>1790</v>
      </c>
      <c r="CT371" s="1488" t="s">
        <v>1790</v>
      </c>
      <c r="CU371" s="1488" t="s">
        <v>1790</v>
      </c>
      <c r="CV371" s="1488" t="s">
        <v>1790</v>
      </c>
      <c r="CW371" s="1488" t="s">
        <v>1790</v>
      </c>
      <c r="CX371" s="1488" t="s">
        <v>1790</v>
      </c>
      <c r="CY371" s="1488" t="s">
        <v>1790</v>
      </c>
      <c r="CZ371" s="1488" t="s">
        <v>1790</v>
      </c>
      <c r="DA371" s="1488" t="s">
        <v>1790</v>
      </c>
      <c r="DB371" s="1488" t="s">
        <v>1790</v>
      </c>
      <c r="DC371" s="1488" t="s">
        <v>1790</v>
      </c>
      <c r="DD371" s="1488" t="s">
        <v>1790</v>
      </c>
      <c r="DE371" s="1488" t="s">
        <v>1790</v>
      </c>
      <c r="DF371" s="1488" t="s">
        <v>1790</v>
      </c>
      <c r="DG371" s="1488" t="s">
        <v>1790</v>
      </c>
      <c r="DH371" s="1488" t="s">
        <v>1790</v>
      </c>
      <c r="DI371" s="1488" t="s">
        <v>1790</v>
      </c>
      <c r="DJ371" s="1488" t="s">
        <v>1790</v>
      </c>
      <c r="DK371" s="1488" t="s">
        <v>1790</v>
      </c>
      <c r="DL371" s="1488" t="s">
        <v>1790</v>
      </c>
      <c r="DM371" s="1488" t="s">
        <v>1790</v>
      </c>
      <c r="DN371" s="1488" t="s">
        <v>1790</v>
      </c>
      <c r="DO371" s="1488" t="s">
        <v>1790</v>
      </c>
      <c r="DP371" s="1488" t="s">
        <v>1790</v>
      </c>
      <c r="DQ371" s="1488" t="s">
        <v>1790</v>
      </c>
      <c r="DR371" s="1488" t="s">
        <v>1790</v>
      </c>
      <c r="DS371" s="1488" t="s">
        <v>1790</v>
      </c>
      <c r="DT371" s="1233" t="s">
        <v>1790</v>
      </c>
      <c r="DU371" s="1233" t="s">
        <v>1790</v>
      </c>
      <c r="DV371" s="1233" t="s">
        <v>1790</v>
      </c>
      <c r="DW371" s="1233" t="s">
        <v>1790</v>
      </c>
      <c r="DX371" s="1233" t="s">
        <v>1790</v>
      </c>
      <c r="DY371" s="1233" t="s">
        <v>1790</v>
      </c>
    </row>
    <row r="372" spans="2:129" x14ac:dyDescent="0.25">
      <c r="B372" s="1740"/>
      <c r="C372" s="1485" t="s">
        <v>2053</v>
      </c>
      <c r="D372" s="1425" t="s">
        <v>2054</v>
      </c>
      <c r="E372" s="1267" t="s">
        <v>810</v>
      </c>
      <c r="F372" s="1424" t="s">
        <v>811</v>
      </c>
      <c r="G372" s="1424" t="s">
        <v>1790</v>
      </c>
      <c r="H372" s="1425" t="s">
        <v>812</v>
      </c>
      <c r="I372" s="1460" t="s">
        <v>1790</v>
      </c>
      <c r="J372" s="1461" t="s">
        <v>1790</v>
      </c>
      <c r="K372" s="1461" t="s">
        <v>1790</v>
      </c>
      <c r="L372" s="1461" t="s">
        <v>1790</v>
      </c>
      <c r="M372" s="1461" t="s">
        <v>1790</v>
      </c>
      <c r="N372" s="1489" t="s">
        <v>1790</v>
      </c>
      <c r="O372" s="1489" t="s">
        <v>1790</v>
      </c>
      <c r="P372" s="1489" t="s">
        <v>1790</v>
      </c>
      <c r="Q372" s="1489" t="s">
        <v>1790</v>
      </c>
      <c r="R372" s="1489" t="s">
        <v>1790</v>
      </c>
      <c r="S372" s="1489" t="s">
        <v>1790</v>
      </c>
      <c r="T372" s="1489" t="s">
        <v>1790</v>
      </c>
      <c r="U372" s="1489" t="s">
        <v>1790</v>
      </c>
      <c r="V372" s="1489" t="s">
        <v>1790</v>
      </c>
      <c r="W372" s="1489" t="s">
        <v>1790</v>
      </c>
      <c r="X372" s="1489" t="s">
        <v>1790</v>
      </c>
      <c r="Y372" s="1489" t="s">
        <v>1790</v>
      </c>
      <c r="Z372" s="1489" t="s">
        <v>1790</v>
      </c>
      <c r="AA372" s="1489" t="s">
        <v>1790</v>
      </c>
      <c r="AB372" s="1489" t="s">
        <v>1790</v>
      </c>
      <c r="AC372" s="1489" t="s">
        <v>1790</v>
      </c>
      <c r="AD372" s="1489" t="s">
        <v>1790</v>
      </c>
      <c r="AE372" s="1489" t="s">
        <v>1790</v>
      </c>
      <c r="AF372" s="1489" t="s">
        <v>1790</v>
      </c>
      <c r="AG372" s="1489" t="s">
        <v>1790</v>
      </c>
      <c r="AH372" s="1489" t="s">
        <v>1790</v>
      </c>
      <c r="AI372" s="1489" t="s">
        <v>1790</v>
      </c>
      <c r="AJ372" s="1489" t="s">
        <v>1790</v>
      </c>
      <c r="AK372" s="1489" t="s">
        <v>1790</v>
      </c>
      <c r="AL372" s="1489" t="s">
        <v>1790</v>
      </c>
      <c r="AM372" s="1489" t="s">
        <v>1790</v>
      </c>
      <c r="AN372" s="1489" t="s">
        <v>1790</v>
      </c>
      <c r="AO372" s="1489" t="s">
        <v>1790</v>
      </c>
      <c r="AP372" s="1489" t="s">
        <v>1790</v>
      </c>
      <c r="AQ372" s="1489" t="s">
        <v>1790</v>
      </c>
      <c r="AR372" s="1489" t="s">
        <v>1790</v>
      </c>
      <c r="AS372" s="1489" t="s">
        <v>1790</v>
      </c>
      <c r="AT372" s="1489" t="s">
        <v>1790</v>
      </c>
      <c r="AU372" s="1489" t="s">
        <v>1790</v>
      </c>
      <c r="AV372" s="1489" t="s">
        <v>1790</v>
      </c>
      <c r="AW372" s="1489" t="s">
        <v>1790</v>
      </c>
      <c r="AX372" s="1489" t="s">
        <v>1790</v>
      </c>
      <c r="AY372" s="1489" t="s">
        <v>1790</v>
      </c>
      <c r="AZ372" s="1489" t="s">
        <v>1790</v>
      </c>
      <c r="BA372" s="1489" t="s">
        <v>1790</v>
      </c>
      <c r="BB372" s="1489" t="s">
        <v>1790</v>
      </c>
      <c r="BC372" s="1489" t="s">
        <v>1790</v>
      </c>
      <c r="BD372" s="1489" t="s">
        <v>1790</v>
      </c>
      <c r="BE372" s="1489" t="s">
        <v>1790</v>
      </c>
      <c r="BF372" s="1489" t="s">
        <v>1790</v>
      </c>
      <c r="BG372" s="1489" t="s">
        <v>1790</v>
      </c>
      <c r="BH372" s="1489" t="s">
        <v>1790</v>
      </c>
      <c r="BI372" s="1489" t="s">
        <v>1790</v>
      </c>
      <c r="BJ372" s="1489" t="s">
        <v>1790</v>
      </c>
      <c r="BK372" s="1489" t="s">
        <v>1790</v>
      </c>
      <c r="BL372" s="1489" t="s">
        <v>1790</v>
      </c>
      <c r="BM372" s="1489" t="s">
        <v>1790</v>
      </c>
      <c r="BN372" s="1489" t="s">
        <v>1790</v>
      </c>
      <c r="BO372" s="1489" t="s">
        <v>1790</v>
      </c>
      <c r="BP372" s="1489" t="s">
        <v>1790</v>
      </c>
      <c r="BQ372" s="1489" t="s">
        <v>1790</v>
      </c>
      <c r="BR372" s="1489" t="s">
        <v>1790</v>
      </c>
      <c r="BS372" s="1489" t="s">
        <v>1790</v>
      </c>
      <c r="BT372" s="1489" t="s">
        <v>1790</v>
      </c>
      <c r="BU372" s="1489" t="s">
        <v>1790</v>
      </c>
      <c r="BV372" s="1489" t="s">
        <v>1790</v>
      </c>
      <c r="BW372" s="1489" t="s">
        <v>1790</v>
      </c>
      <c r="BX372" s="1489" t="s">
        <v>1790</v>
      </c>
      <c r="BY372" s="1489" t="s">
        <v>1790</v>
      </c>
      <c r="BZ372" s="1489" t="s">
        <v>1790</v>
      </c>
      <c r="CA372" s="1489" t="s">
        <v>1790</v>
      </c>
      <c r="CB372" s="1489" t="s">
        <v>1790</v>
      </c>
      <c r="CC372" s="1489" t="s">
        <v>1790</v>
      </c>
      <c r="CD372" s="1489" t="s">
        <v>1790</v>
      </c>
      <c r="CE372" s="1489" t="s">
        <v>1790</v>
      </c>
      <c r="CF372" s="1489" t="s">
        <v>1790</v>
      </c>
      <c r="CG372" s="1489" t="s">
        <v>1790</v>
      </c>
      <c r="CH372" s="1489" t="s">
        <v>1790</v>
      </c>
      <c r="CI372" s="1489" t="s">
        <v>1790</v>
      </c>
      <c r="CJ372" s="1489" t="s">
        <v>1790</v>
      </c>
      <c r="CK372" s="1489" t="s">
        <v>1790</v>
      </c>
      <c r="CL372" s="1489" t="s">
        <v>1790</v>
      </c>
      <c r="CM372" s="1489" t="s">
        <v>1790</v>
      </c>
      <c r="CN372" s="1489" t="s">
        <v>1790</v>
      </c>
      <c r="CO372" s="1489" t="s">
        <v>1790</v>
      </c>
      <c r="CP372" s="1490" t="s">
        <v>1790</v>
      </c>
      <c r="CQ372" s="1488" t="s">
        <v>1790</v>
      </c>
      <c r="CR372" s="1488" t="s">
        <v>1790</v>
      </c>
      <c r="CS372" s="1488" t="s">
        <v>1790</v>
      </c>
      <c r="CT372" s="1488" t="s">
        <v>1790</v>
      </c>
      <c r="CU372" s="1488" t="s">
        <v>1790</v>
      </c>
      <c r="CV372" s="1488" t="s">
        <v>1790</v>
      </c>
      <c r="CW372" s="1488" t="s">
        <v>1790</v>
      </c>
      <c r="CX372" s="1488" t="s">
        <v>1790</v>
      </c>
      <c r="CY372" s="1488" t="s">
        <v>1790</v>
      </c>
      <c r="CZ372" s="1488" t="s">
        <v>1790</v>
      </c>
      <c r="DA372" s="1488" t="s">
        <v>1790</v>
      </c>
      <c r="DB372" s="1488" t="s">
        <v>1790</v>
      </c>
      <c r="DC372" s="1488" t="s">
        <v>1790</v>
      </c>
      <c r="DD372" s="1488" t="s">
        <v>1790</v>
      </c>
      <c r="DE372" s="1488" t="s">
        <v>1790</v>
      </c>
      <c r="DF372" s="1488" t="s">
        <v>1790</v>
      </c>
      <c r="DG372" s="1488" t="s">
        <v>1790</v>
      </c>
      <c r="DH372" s="1488" t="s">
        <v>1790</v>
      </c>
      <c r="DI372" s="1488" t="s">
        <v>1790</v>
      </c>
      <c r="DJ372" s="1488" t="s">
        <v>1790</v>
      </c>
      <c r="DK372" s="1488" t="s">
        <v>1790</v>
      </c>
      <c r="DL372" s="1488" t="s">
        <v>1790</v>
      </c>
      <c r="DM372" s="1488" t="s">
        <v>1790</v>
      </c>
      <c r="DN372" s="1488" t="s">
        <v>1790</v>
      </c>
      <c r="DO372" s="1488" t="s">
        <v>1790</v>
      </c>
      <c r="DP372" s="1488" t="s">
        <v>1790</v>
      </c>
      <c r="DQ372" s="1488" t="s">
        <v>1790</v>
      </c>
      <c r="DR372" s="1488" t="s">
        <v>1790</v>
      </c>
      <c r="DS372" s="1488" t="s">
        <v>1790</v>
      </c>
      <c r="DT372" s="1233" t="s">
        <v>1790</v>
      </c>
      <c r="DU372" s="1233" t="s">
        <v>1790</v>
      </c>
      <c r="DV372" s="1233" t="s">
        <v>1790</v>
      </c>
      <c r="DW372" s="1233" t="s">
        <v>1790</v>
      </c>
      <c r="DX372" s="1233" t="s">
        <v>1790</v>
      </c>
      <c r="DY372" s="1233" t="s">
        <v>1790</v>
      </c>
    </row>
    <row r="373" spans="2:129" x14ac:dyDescent="0.25">
      <c r="B373" s="1740"/>
      <c r="C373" s="1485" t="s">
        <v>2053</v>
      </c>
      <c r="D373" s="1425" t="s">
        <v>2054</v>
      </c>
      <c r="E373" s="1267" t="s">
        <v>810</v>
      </c>
      <c r="F373" s="1424" t="s">
        <v>813</v>
      </c>
      <c r="G373" s="1424" t="s">
        <v>1790</v>
      </c>
      <c r="H373" s="1425" t="s">
        <v>812</v>
      </c>
      <c r="I373" s="1460" t="s">
        <v>1790</v>
      </c>
      <c r="J373" s="1461" t="s">
        <v>1790</v>
      </c>
      <c r="K373" s="1461" t="s">
        <v>1790</v>
      </c>
      <c r="L373" s="1461" t="s">
        <v>1790</v>
      </c>
      <c r="M373" s="1461" t="s">
        <v>1790</v>
      </c>
      <c r="N373" s="1489" t="s">
        <v>1790</v>
      </c>
      <c r="O373" s="1489" t="s">
        <v>1790</v>
      </c>
      <c r="P373" s="1489" t="s">
        <v>1790</v>
      </c>
      <c r="Q373" s="1489" t="s">
        <v>1790</v>
      </c>
      <c r="R373" s="1489" t="s">
        <v>1790</v>
      </c>
      <c r="S373" s="1489" t="s">
        <v>1790</v>
      </c>
      <c r="T373" s="1489" t="s">
        <v>1790</v>
      </c>
      <c r="U373" s="1489" t="s">
        <v>1790</v>
      </c>
      <c r="V373" s="1489" t="s">
        <v>1790</v>
      </c>
      <c r="W373" s="1489" t="s">
        <v>1790</v>
      </c>
      <c r="X373" s="1489" t="s">
        <v>1790</v>
      </c>
      <c r="Y373" s="1489" t="s">
        <v>1790</v>
      </c>
      <c r="Z373" s="1489" t="s">
        <v>1790</v>
      </c>
      <c r="AA373" s="1489" t="s">
        <v>1790</v>
      </c>
      <c r="AB373" s="1489" t="s">
        <v>1790</v>
      </c>
      <c r="AC373" s="1489" t="s">
        <v>1790</v>
      </c>
      <c r="AD373" s="1489" t="s">
        <v>1790</v>
      </c>
      <c r="AE373" s="1489" t="s">
        <v>1790</v>
      </c>
      <c r="AF373" s="1489" t="s">
        <v>1790</v>
      </c>
      <c r="AG373" s="1489" t="s">
        <v>1790</v>
      </c>
      <c r="AH373" s="1489" t="s">
        <v>1790</v>
      </c>
      <c r="AI373" s="1489" t="s">
        <v>1790</v>
      </c>
      <c r="AJ373" s="1489" t="s">
        <v>1790</v>
      </c>
      <c r="AK373" s="1489" t="s">
        <v>1790</v>
      </c>
      <c r="AL373" s="1489" t="s">
        <v>1790</v>
      </c>
      <c r="AM373" s="1489" t="s">
        <v>1790</v>
      </c>
      <c r="AN373" s="1489" t="s">
        <v>1790</v>
      </c>
      <c r="AO373" s="1489" t="s">
        <v>1790</v>
      </c>
      <c r="AP373" s="1489" t="s">
        <v>1790</v>
      </c>
      <c r="AQ373" s="1489" t="s">
        <v>1790</v>
      </c>
      <c r="AR373" s="1489" t="s">
        <v>1790</v>
      </c>
      <c r="AS373" s="1489" t="s">
        <v>1790</v>
      </c>
      <c r="AT373" s="1489" t="s">
        <v>1790</v>
      </c>
      <c r="AU373" s="1489" t="s">
        <v>1790</v>
      </c>
      <c r="AV373" s="1489" t="s">
        <v>1790</v>
      </c>
      <c r="AW373" s="1489" t="s">
        <v>1790</v>
      </c>
      <c r="AX373" s="1489" t="s">
        <v>1790</v>
      </c>
      <c r="AY373" s="1489" t="s">
        <v>1790</v>
      </c>
      <c r="AZ373" s="1489" t="s">
        <v>1790</v>
      </c>
      <c r="BA373" s="1489" t="s">
        <v>1790</v>
      </c>
      <c r="BB373" s="1489" t="s">
        <v>1790</v>
      </c>
      <c r="BC373" s="1489" t="s">
        <v>1790</v>
      </c>
      <c r="BD373" s="1489" t="s">
        <v>1790</v>
      </c>
      <c r="BE373" s="1489" t="s">
        <v>1790</v>
      </c>
      <c r="BF373" s="1489" t="s">
        <v>1790</v>
      </c>
      <c r="BG373" s="1489" t="s">
        <v>1790</v>
      </c>
      <c r="BH373" s="1489" t="s">
        <v>1790</v>
      </c>
      <c r="BI373" s="1489" t="s">
        <v>1790</v>
      </c>
      <c r="BJ373" s="1489" t="s">
        <v>1790</v>
      </c>
      <c r="BK373" s="1489" t="s">
        <v>1790</v>
      </c>
      <c r="BL373" s="1489" t="s">
        <v>1790</v>
      </c>
      <c r="BM373" s="1489" t="s">
        <v>1790</v>
      </c>
      <c r="BN373" s="1489" t="s">
        <v>1790</v>
      </c>
      <c r="BO373" s="1489" t="s">
        <v>1790</v>
      </c>
      <c r="BP373" s="1489" t="s">
        <v>1790</v>
      </c>
      <c r="BQ373" s="1489" t="s">
        <v>1790</v>
      </c>
      <c r="BR373" s="1489" t="s">
        <v>1790</v>
      </c>
      <c r="BS373" s="1489" t="s">
        <v>1790</v>
      </c>
      <c r="BT373" s="1489" t="s">
        <v>1790</v>
      </c>
      <c r="BU373" s="1489" t="s">
        <v>1790</v>
      </c>
      <c r="BV373" s="1489" t="s">
        <v>1790</v>
      </c>
      <c r="BW373" s="1489" t="s">
        <v>1790</v>
      </c>
      <c r="BX373" s="1489" t="s">
        <v>1790</v>
      </c>
      <c r="BY373" s="1489" t="s">
        <v>1790</v>
      </c>
      <c r="BZ373" s="1489" t="s">
        <v>1790</v>
      </c>
      <c r="CA373" s="1489" t="s">
        <v>1790</v>
      </c>
      <c r="CB373" s="1489" t="s">
        <v>1790</v>
      </c>
      <c r="CC373" s="1489" t="s">
        <v>1790</v>
      </c>
      <c r="CD373" s="1489" t="s">
        <v>1790</v>
      </c>
      <c r="CE373" s="1489" t="s">
        <v>1790</v>
      </c>
      <c r="CF373" s="1489" t="s">
        <v>1790</v>
      </c>
      <c r="CG373" s="1489" t="s">
        <v>1790</v>
      </c>
      <c r="CH373" s="1489" t="s">
        <v>1790</v>
      </c>
      <c r="CI373" s="1489" t="s">
        <v>1790</v>
      </c>
      <c r="CJ373" s="1489" t="s">
        <v>1790</v>
      </c>
      <c r="CK373" s="1489" t="s">
        <v>1790</v>
      </c>
      <c r="CL373" s="1489" t="s">
        <v>1790</v>
      </c>
      <c r="CM373" s="1489" t="s">
        <v>1790</v>
      </c>
      <c r="CN373" s="1489" t="s">
        <v>1790</v>
      </c>
      <c r="CO373" s="1489" t="s">
        <v>1790</v>
      </c>
      <c r="CP373" s="1490" t="s">
        <v>1790</v>
      </c>
      <c r="CQ373" s="1488" t="s">
        <v>1790</v>
      </c>
      <c r="CR373" s="1488" t="s">
        <v>1790</v>
      </c>
      <c r="CS373" s="1488" t="s">
        <v>1790</v>
      </c>
      <c r="CT373" s="1488" t="s">
        <v>1790</v>
      </c>
      <c r="CU373" s="1488" t="s">
        <v>1790</v>
      </c>
      <c r="CV373" s="1488" t="s">
        <v>1790</v>
      </c>
      <c r="CW373" s="1488" t="s">
        <v>1790</v>
      </c>
      <c r="CX373" s="1488" t="s">
        <v>1790</v>
      </c>
      <c r="CY373" s="1488" t="s">
        <v>1790</v>
      </c>
      <c r="CZ373" s="1488" t="s">
        <v>1790</v>
      </c>
      <c r="DA373" s="1488" t="s">
        <v>1790</v>
      </c>
      <c r="DB373" s="1488" t="s">
        <v>1790</v>
      </c>
      <c r="DC373" s="1488" t="s">
        <v>1790</v>
      </c>
      <c r="DD373" s="1488" t="s">
        <v>1790</v>
      </c>
      <c r="DE373" s="1488" t="s">
        <v>1790</v>
      </c>
      <c r="DF373" s="1488" t="s">
        <v>1790</v>
      </c>
      <c r="DG373" s="1488" t="s">
        <v>1790</v>
      </c>
      <c r="DH373" s="1488" t="s">
        <v>1790</v>
      </c>
      <c r="DI373" s="1488" t="s">
        <v>1790</v>
      </c>
      <c r="DJ373" s="1488" t="s">
        <v>1790</v>
      </c>
      <c r="DK373" s="1488" t="s">
        <v>1790</v>
      </c>
      <c r="DL373" s="1488" t="s">
        <v>1790</v>
      </c>
      <c r="DM373" s="1488" t="s">
        <v>1790</v>
      </c>
      <c r="DN373" s="1488" t="s">
        <v>1790</v>
      </c>
      <c r="DO373" s="1488" t="s">
        <v>1790</v>
      </c>
      <c r="DP373" s="1488" t="s">
        <v>1790</v>
      </c>
      <c r="DQ373" s="1488" t="s">
        <v>1790</v>
      </c>
      <c r="DR373" s="1488" t="s">
        <v>1790</v>
      </c>
      <c r="DS373" s="1488" t="s">
        <v>1790</v>
      </c>
      <c r="DT373" s="1233" t="s">
        <v>1790</v>
      </c>
      <c r="DU373" s="1233" t="s">
        <v>1790</v>
      </c>
      <c r="DV373" s="1233" t="s">
        <v>1790</v>
      </c>
      <c r="DW373" s="1233" t="s">
        <v>1790</v>
      </c>
      <c r="DX373" s="1233" t="s">
        <v>1790</v>
      </c>
      <c r="DY373" s="1233" t="s">
        <v>1790</v>
      </c>
    </row>
    <row r="374" spans="2:129" ht="14.4" thickBot="1" x14ac:dyDescent="0.3">
      <c r="B374" s="1740"/>
      <c r="C374" s="1485" t="s">
        <v>2053</v>
      </c>
      <c r="D374" s="1425" t="s">
        <v>2054</v>
      </c>
      <c r="E374" s="1267" t="s">
        <v>814</v>
      </c>
      <c r="F374" s="1424" t="s">
        <v>1790</v>
      </c>
      <c r="G374" s="1424" t="s">
        <v>1790</v>
      </c>
      <c r="H374" s="1425" t="s">
        <v>84</v>
      </c>
      <c r="I374" s="1460" t="s">
        <v>1790</v>
      </c>
      <c r="J374" s="1461" t="s">
        <v>1790</v>
      </c>
      <c r="K374" s="1461" t="s">
        <v>1790</v>
      </c>
      <c r="L374" s="1461" t="s">
        <v>1790</v>
      </c>
      <c r="M374" s="1461" t="s">
        <v>1790</v>
      </c>
      <c r="N374" s="1489" t="s">
        <v>1790</v>
      </c>
      <c r="O374" s="1489">
        <v>0.14528306349739933</v>
      </c>
      <c r="P374" s="1489">
        <v>0.15494655662123616</v>
      </c>
      <c r="Q374" s="1489">
        <v>0.17065535433074788</v>
      </c>
      <c r="R374" s="1489">
        <v>0.19102469798397811</v>
      </c>
      <c r="S374" s="1489">
        <v>0.21444316118978318</v>
      </c>
      <c r="T374" s="1489">
        <v>0.12959679964357493</v>
      </c>
      <c r="U374" s="1489">
        <v>0.15059827497136277</v>
      </c>
      <c r="V374" s="1489">
        <v>0.1666681928681896</v>
      </c>
      <c r="W374" s="1489">
        <v>0.17695032719414033</v>
      </c>
      <c r="X374" s="1489">
        <v>0.17984065837938965</v>
      </c>
      <c r="Y374" s="1489">
        <v>0.25929349396474677</v>
      </c>
      <c r="Z374" s="1489">
        <v>0.25052511494178437</v>
      </c>
      <c r="AA374" s="1489">
        <v>0.24205325115148249</v>
      </c>
      <c r="AB374" s="1489">
        <v>0.23386787550867874</v>
      </c>
      <c r="AC374" s="1489">
        <v>0.22595930000838527</v>
      </c>
      <c r="AD374" s="1489">
        <v>0.21831816425930947</v>
      </c>
      <c r="AE374" s="1489">
        <v>0.21093542440512994</v>
      </c>
      <c r="AF374" s="1489">
        <v>0.20380234242041539</v>
      </c>
      <c r="AG374" s="1489">
        <v>0.19691047576851731</v>
      </c>
      <c r="AH374" s="1489">
        <v>0.1902516674091955</v>
      </c>
      <c r="AI374" s="1489">
        <v>0.18381803614415024</v>
      </c>
      <c r="AJ374" s="1489">
        <v>0.17760196728903405</v>
      </c>
      <c r="AK374" s="1489">
        <v>0.1715961036609025</v>
      </c>
      <c r="AL374" s="1489">
        <v>0.16579333687043721</v>
      </c>
      <c r="AM374" s="1489">
        <v>0.16018679890863499</v>
      </c>
      <c r="AN374" s="1489">
        <v>0.15476985401800486</v>
      </c>
      <c r="AO374" s="1489">
        <v>0.14953609083865205</v>
      </c>
      <c r="AP374" s="1489">
        <v>0.14447931481995366</v>
      </c>
      <c r="AQ374" s="1489">
        <v>0.13959354088884415</v>
      </c>
      <c r="AR374" s="1489">
        <v>0.13487298636603301</v>
      </c>
      <c r="AS374" s="1489">
        <v>0.13094464695731356</v>
      </c>
      <c r="AT374" s="1489">
        <v>0.1271307252012753</v>
      </c>
      <c r="AU374" s="1489">
        <v>0.12342788854492748</v>
      </c>
      <c r="AV374" s="1489">
        <v>0.1198329014999296</v>
      </c>
      <c r="AW374" s="1489">
        <v>0.11634262281546565</v>
      </c>
      <c r="AX374" s="1489">
        <v>0.11295400273346179</v>
      </c>
      <c r="AY374" s="1489">
        <v>0.10966408032374933</v>
      </c>
      <c r="AZ374" s="1489">
        <v>0.10646998089684397</v>
      </c>
      <c r="BA374" s="1489">
        <v>0.10336891349208152</v>
      </c>
      <c r="BB374" s="1489">
        <v>0.10035816843891412</v>
      </c>
      <c r="BC374" s="1489">
        <v>9.7435114989237001E-2</v>
      </c>
      <c r="BD374" s="1489">
        <v>9.4597199018676692E-2</v>
      </c>
      <c r="BE374" s="1489">
        <v>9.1841940794831767E-2</v>
      </c>
      <c r="BF374" s="1489">
        <v>8.9166932810516242E-2</v>
      </c>
      <c r="BG374" s="1489">
        <v>8.6569837680112879E-2</v>
      </c>
      <c r="BH374" s="1489">
        <v>8.4048386097196975E-2</v>
      </c>
      <c r="BI374" s="1489">
        <v>8.1600374851647547E-2</v>
      </c>
      <c r="BJ374" s="1489">
        <v>7.9223664904512187E-2</v>
      </c>
      <c r="BK374" s="1489">
        <v>7.6916179518943889E-2</v>
      </c>
      <c r="BL374" s="1489">
        <v>7.4675902445576578E-2</v>
      </c>
      <c r="BM374" s="1489">
        <v>4.6930790407339648E-2</v>
      </c>
      <c r="BN374" s="1489">
        <v>4.5563874181883152E-2</v>
      </c>
      <c r="BO374" s="1489">
        <v>4.4236771050371999E-2</v>
      </c>
      <c r="BP374" s="1489">
        <v>4.2948321408128154E-2</v>
      </c>
      <c r="BQ374" s="1489">
        <v>4.1697399425367133E-2</v>
      </c>
      <c r="BR374" s="1489">
        <v>4.0482912063463238E-2</v>
      </c>
      <c r="BS374" s="1489">
        <v>3.9303798119867221E-2</v>
      </c>
      <c r="BT374" s="1489">
        <v>3.8159027300841961E-2</v>
      </c>
      <c r="BU374" s="1489">
        <v>3.7047599321205792E-2</v>
      </c>
      <c r="BV374" s="1489">
        <v>3.5968543030296882E-2</v>
      </c>
      <c r="BW374" s="1489">
        <v>3.4920915563395029E-2</v>
      </c>
      <c r="BX374" s="1489">
        <v>3.3903801517859253E-2</v>
      </c>
      <c r="BY374" s="1489">
        <v>3.2916312153261407E-2</v>
      </c>
      <c r="BZ374" s="1489">
        <v>3.1957584614816896E-2</v>
      </c>
      <c r="CA374" s="1489">
        <v>3.1026781179433888E-2</v>
      </c>
      <c r="CB374" s="1489">
        <v>3.0123088523722221E-2</v>
      </c>
      <c r="CC374" s="1489">
        <v>2.9245717013322545E-2</v>
      </c>
      <c r="CD374" s="1489">
        <v>2.8393900012934511E-2</v>
      </c>
      <c r="CE374" s="1489">
        <v>2.7566893216441273E-2</v>
      </c>
      <c r="CF374" s="1489">
        <v>2.6763973996544923E-2</v>
      </c>
      <c r="CG374" s="1489">
        <v>2.5984440773344591E-2</v>
      </c>
      <c r="CH374" s="1489">
        <v>2.5227612401305423E-2</v>
      </c>
      <c r="CI374" s="1489">
        <v>2.4492827574082936E-2</v>
      </c>
      <c r="CJ374" s="1489">
        <v>2.3779444246682466E-2</v>
      </c>
      <c r="CK374" s="1489">
        <v>2.3086839074448993E-2</v>
      </c>
      <c r="CL374" s="1489">
        <v>2.2523745438486825E-2</v>
      </c>
      <c r="CM374" s="1489">
        <v>2.1974385793645683E-2</v>
      </c>
      <c r="CN374" s="1489">
        <v>2.1438425164532371E-2</v>
      </c>
      <c r="CO374" s="1489">
        <v>2.0915536745885244E-2</v>
      </c>
      <c r="CP374" s="1490">
        <v>2.040540170330268E-2</v>
      </c>
      <c r="CQ374" s="1488" t="s">
        <v>1790</v>
      </c>
      <c r="CR374" s="1488" t="s">
        <v>1790</v>
      </c>
      <c r="CS374" s="1488" t="s">
        <v>1790</v>
      </c>
      <c r="CT374" s="1488" t="s">
        <v>1790</v>
      </c>
      <c r="CU374" s="1488" t="s">
        <v>1790</v>
      </c>
      <c r="CV374" s="1488" t="s">
        <v>1790</v>
      </c>
      <c r="CW374" s="1488" t="s">
        <v>1790</v>
      </c>
      <c r="CX374" s="1488" t="s">
        <v>1790</v>
      </c>
      <c r="CY374" s="1488" t="s">
        <v>1790</v>
      </c>
      <c r="CZ374" s="1488" t="s">
        <v>1790</v>
      </c>
      <c r="DA374" s="1488" t="s">
        <v>1790</v>
      </c>
      <c r="DB374" s="1488" t="s">
        <v>1790</v>
      </c>
      <c r="DC374" s="1488" t="s">
        <v>1790</v>
      </c>
      <c r="DD374" s="1488" t="s">
        <v>1790</v>
      </c>
      <c r="DE374" s="1488" t="s">
        <v>1790</v>
      </c>
      <c r="DF374" s="1488" t="s">
        <v>1790</v>
      </c>
      <c r="DG374" s="1488" t="s">
        <v>1790</v>
      </c>
      <c r="DH374" s="1488" t="s">
        <v>1790</v>
      </c>
      <c r="DI374" s="1488" t="s">
        <v>1790</v>
      </c>
      <c r="DJ374" s="1488" t="s">
        <v>1790</v>
      </c>
      <c r="DK374" s="1488" t="s">
        <v>1790</v>
      </c>
      <c r="DL374" s="1488" t="s">
        <v>1790</v>
      </c>
      <c r="DM374" s="1488" t="s">
        <v>1790</v>
      </c>
      <c r="DN374" s="1488" t="s">
        <v>1790</v>
      </c>
      <c r="DO374" s="1488" t="s">
        <v>1790</v>
      </c>
      <c r="DP374" s="1488" t="s">
        <v>1790</v>
      </c>
      <c r="DQ374" s="1488" t="s">
        <v>1790</v>
      </c>
      <c r="DR374" s="1488" t="s">
        <v>1790</v>
      </c>
      <c r="DS374" s="1488" t="s">
        <v>1790</v>
      </c>
      <c r="DT374" s="1233" t="s">
        <v>1790</v>
      </c>
      <c r="DU374" s="1233" t="s">
        <v>1790</v>
      </c>
      <c r="DV374" s="1233" t="s">
        <v>1790</v>
      </c>
      <c r="DW374" s="1233" t="s">
        <v>1790</v>
      </c>
      <c r="DX374" s="1233" t="s">
        <v>1790</v>
      </c>
      <c r="DY374" s="1233" t="s">
        <v>1790</v>
      </c>
    </row>
    <row r="375" spans="2:129" ht="14.4" thickBot="1" x14ac:dyDescent="0.3">
      <c r="B375" s="1740"/>
      <c r="C375" s="1485" t="s">
        <v>2053</v>
      </c>
      <c r="D375" s="1425" t="s">
        <v>2054</v>
      </c>
      <c r="E375" s="1267" t="s">
        <v>815</v>
      </c>
      <c r="F375" s="1424" t="s">
        <v>1790</v>
      </c>
      <c r="G375" s="1424" t="s">
        <v>1790</v>
      </c>
      <c r="H375" s="1425" t="s">
        <v>84</v>
      </c>
      <c r="I375" s="1724">
        <f>IF(SUM(I374:CU374)&lt;&gt;0,SUM(I374:CU374),"")</f>
        <v>8.4497283533535228</v>
      </c>
      <c r="J375" s="1725"/>
      <c r="K375" s="1725"/>
      <c r="L375" s="1725"/>
      <c r="M375" s="1726"/>
      <c r="N375" s="1489" t="s">
        <v>1790</v>
      </c>
      <c r="O375" s="1489" t="s">
        <v>1790</v>
      </c>
      <c r="P375" s="1489" t="s">
        <v>1790</v>
      </c>
      <c r="Q375" s="1489" t="s">
        <v>1790</v>
      </c>
      <c r="R375" s="1489" t="s">
        <v>1790</v>
      </c>
      <c r="S375" s="1489" t="s">
        <v>1790</v>
      </c>
      <c r="T375" s="1489" t="s">
        <v>1790</v>
      </c>
      <c r="U375" s="1489" t="s">
        <v>1790</v>
      </c>
      <c r="V375" s="1489" t="s">
        <v>1790</v>
      </c>
      <c r="W375" s="1489" t="s">
        <v>1790</v>
      </c>
      <c r="X375" s="1489" t="s">
        <v>1790</v>
      </c>
      <c r="Y375" s="1489" t="s">
        <v>1790</v>
      </c>
      <c r="Z375" s="1489" t="s">
        <v>1790</v>
      </c>
      <c r="AA375" s="1489" t="s">
        <v>1790</v>
      </c>
      <c r="AB375" s="1489" t="s">
        <v>1790</v>
      </c>
      <c r="AC375" s="1489" t="s">
        <v>1790</v>
      </c>
      <c r="AD375" s="1489" t="s">
        <v>1790</v>
      </c>
      <c r="AE375" s="1489" t="s">
        <v>1790</v>
      </c>
      <c r="AF375" s="1489" t="s">
        <v>1790</v>
      </c>
      <c r="AG375" s="1489" t="s">
        <v>1790</v>
      </c>
      <c r="AH375" s="1489" t="s">
        <v>1790</v>
      </c>
      <c r="AI375" s="1489" t="s">
        <v>1790</v>
      </c>
      <c r="AJ375" s="1489" t="s">
        <v>1790</v>
      </c>
      <c r="AK375" s="1489" t="s">
        <v>1790</v>
      </c>
      <c r="AL375" s="1489" t="s">
        <v>1790</v>
      </c>
      <c r="AM375" s="1489" t="s">
        <v>1790</v>
      </c>
      <c r="AN375" s="1489" t="s">
        <v>1790</v>
      </c>
      <c r="AO375" s="1489" t="s">
        <v>1790</v>
      </c>
      <c r="AP375" s="1489" t="s">
        <v>1790</v>
      </c>
      <c r="AQ375" s="1489" t="s">
        <v>1790</v>
      </c>
      <c r="AR375" s="1489" t="s">
        <v>1790</v>
      </c>
      <c r="AS375" s="1489" t="s">
        <v>1790</v>
      </c>
      <c r="AT375" s="1489" t="s">
        <v>1790</v>
      </c>
      <c r="AU375" s="1489" t="s">
        <v>1790</v>
      </c>
      <c r="AV375" s="1489" t="s">
        <v>1790</v>
      </c>
      <c r="AW375" s="1489" t="s">
        <v>1790</v>
      </c>
      <c r="AX375" s="1489" t="s">
        <v>1790</v>
      </c>
      <c r="AY375" s="1489" t="s">
        <v>1790</v>
      </c>
      <c r="AZ375" s="1489" t="s">
        <v>1790</v>
      </c>
      <c r="BA375" s="1489" t="s">
        <v>1790</v>
      </c>
      <c r="BB375" s="1489" t="s">
        <v>1790</v>
      </c>
      <c r="BC375" s="1489" t="s">
        <v>1790</v>
      </c>
      <c r="BD375" s="1489" t="s">
        <v>1790</v>
      </c>
      <c r="BE375" s="1489" t="s">
        <v>1790</v>
      </c>
      <c r="BF375" s="1489" t="s">
        <v>1790</v>
      </c>
      <c r="BG375" s="1489" t="s">
        <v>1790</v>
      </c>
      <c r="BH375" s="1489" t="s">
        <v>1790</v>
      </c>
      <c r="BI375" s="1489" t="s">
        <v>1790</v>
      </c>
      <c r="BJ375" s="1489" t="s">
        <v>1790</v>
      </c>
      <c r="BK375" s="1489" t="s">
        <v>1790</v>
      </c>
      <c r="BL375" s="1489" t="s">
        <v>1790</v>
      </c>
      <c r="BM375" s="1489" t="s">
        <v>1790</v>
      </c>
      <c r="BN375" s="1489" t="s">
        <v>1790</v>
      </c>
      <c r="BO375" s="1489" t="s">
        <v>1790</v>
      </c>
      <c r="BP375" s="1489" t="s">
        <v>1790</v>
      </c>
      <c r="BQ375" s="1489" t="s">
        <v>1790</v>
      </c>
      <c r="BR375" s="1489" t="s">
        <v>1790</v>
      </c>
      <c r="BS375" s="1489" t="s">
        <v>1790</v>
      </c>
      <c r="BT375" s="1489" t="s">
        <v>1790</v>
      </c>
      <c r="BU375" s="1489" t="s">
        <v>1790</v>
      </c>
      <c r="BV375" s="1489" t="s">
        <v>1790</v>
      </c>
      <c r="BW375" s="1489" t="s">
        <v>1790</v>
      </c>
      <c r="BX375" s="1489" t="s">
        <v>1790</v>
      </c>
      <c r="BY375" s="1489" t="s">
        <v>1790</v>
      </c>
      <c r="BZ375" s="1489" t="s">
        <v>1790</v>
      </c>
      <c r="CA375" s="1489" t="s">
        <v>1790</v>
      </c>
      <c r="CB375" s="1489" t="s">
        <v>1790</v>
      </c>
      <c r="CC375" s="1489" t="s">
        <v>1790</v>
      </c>
      <c r="CD375" s="1489" t="s">
        <v>1790</v>
      </c>
      <c r="CE375" s="1489" t="s">
        <v>1790</v>
      </c>
      <c r="CF375" s="1489" t="s">
        <v>1790</v>
      </c>
      <c r="CG375" s="1489" t="s">
        <v>1790</v>
      </c>
      <c r="CH375" s="1489" t="s">
        <v>1790</v>
      </c>
      <c r="CI375" s="1489" t="s">
        <v>1790</v>
      </c>
      <c r="CJ375" s="1489" t="s">
        <v>1790</v>
      </c>
      <c r="CK375" s="1489" t="s">
        <v>1790</v>
      </c>
      <c r="CL375" s="1489" t="s">
        <v>1790</v>
      </c>
      <c r="CM375" s="1489" t="s">
        <v>1790</v>
      </c>
      <c r="CN375" s="1489" t="s">
        <v>1790</v>
      </c>
      <c r="CO375" s="1489" t="s">
        <v>1790</v>
      </c>
      <c r="CP375" s="1490" t="s">
        <v>1790</v>
      </c>
      <c r="CQ375" s="1488" t="s">
        <v>1790</v>
      </c>
      <c r="CR375" s="1488" t="s">
        <v>1790</v>
      </c>
      <c r="CS375" s="1488" t="s">
        <v>1790</v>
      </c>
      <c r="CT375" s="1488" t="s">
        <v>1790</v>
      </c>
      <c r="CU375" s="1488" t="s">
        <v>1790</v>
      </c>
      <c r="CV375" s="1488" t="s">
        <v>1790</v>
      </c>
      <c r="CW375" s="1488" t="s">
        <v>1790</v>
      </c>
      <c r="CX375" s="1488" t="s">
        <v>1790</v>
      </c>
      <c r="CY375" s="1488" t="s">
        <v>1790</v>
      </c>
      <c r="CZ375" s="1488" t="s">
        <v>1790</v>
      </c>
      <c r="DA375" s="1488" t="s">
        <v>1790</v>
      </c>
      <c r="DB375" s="1488" t="s">
        <v>1790</v>
      </c>
      <c r="DC375" s="1488" t="s">
        <v>1790</v>
      </c>
      <c r="DD375" s="1488" t="s">
        <v>1790</v>
      </c>
      <c r="DE375" s="1488" t="s">
        <v>1790</v>
      </c>
      <c r="DF375" s="1488" t="s">
        <v>1790</v>
      </c>
      <c r="DG375" s="1488" t="s">
        <v>1790</v>
      </c>
      <c r="DH375" s="1488" t="s">
        <v>1790</v>
      </c>
      <c r="DI375" s="1488" t="s">
        <v>1790</v>
      </c>
      <c r="DJ375" s="1488" t="s">
        <v>1790</v>
      </c>
      <c r="DK375" s="1488" t="s">
        <v>1790</v>
      </c>
      <c r="DL375" s="1488" t="s">
        <v>1790</v>
      </c>
      <c r="DM375" s="1488" t="s">
        <v>1790</v>
      </c>
      <c r="DN375" s="1488" t="s">
        <v>1790</v>
      </c>
      <c r="DO375" s="1488" t="s">
        <v>1790</v>
      </c>
      <c r="DP375" s="1488" t="s">
        <v>1790</v>
      </c>
      <c r="DQ375" s="1488" t="s">
        <v>1790</v>
      </c>
      <c r="DR375" s="1488" t="s">
        <v>1790</v>
      </c>
      <c r="DS375" s="1488" t="s">
        <v>1790</v>
      </c>
      <c r="DT375" s="1233" t="s">
        <v>1790</v>
      </c>
      <c r="DU375" s="1233" t="s">
        <v>1790</v>
      </c>
      <c r="DV375" s="1233" t="s">
        <v>1790</v>
      </c>
      <c r="DW375" s="1233" t="s">
        <v>1790</v>
      </c>
      <c r="DX375" s="1233" t="s">
        <v>1790</v>
      </c>
      <c r="DY375" s="1233" t="s">
        <v>1790</v>
      </c>
    </row>
    <row r="376" spans="2:129" x14ac:dyDescent="0.25">
      <c r="B376" s="1740"/>
      <c r="C376" s="1485" t="s">
        <v>2085</v>
      </c>
      <c r="D376" s="1425" t="s">
        <v>2086</v>
      </c>
      <c r="E376" s="1267" t="s">
        <v>810</v>
      </c>
      <c r="F376" s="1424" t="s">
        <v>1790</v>
      </c>
      <c r="G376" s="1424" t="s">
        <v>1790</v>
      </c>
      <c r="H376" s="1425" t="s">
        <v>84</v>
      </c>
      <c r="I376" s="1460" t="s">
        <v>1790</v>
      </c>
      <c r="J376" s="1461" t="s">
        <v>1790</v>
      </c>
      <c r="K376" s="1461" t="s">
        <v>1790</v>
      </c>
      <c r="L376" s="1461" t="s">
        <v>1790</v>
      </c>
      <c r="M376" s="1461" t="s">
        <v>1790</v>
      </c>
      <c r="N376" s="1489" t="s">
        <v>1790</v>
      </c>
      <c r="O376" s="1489" t="s">
        <v>1790</v>
      </c>
      <c r="P376" s="1489" t="s">
        <v>1790</v>
      </c>
      <c r="Q376" s="1489" t="s">
        <v>1790</v>
      </c>
      <c r="R376" s="1489" t="s">
        <v>1790</v>
      </c>
      <c r="S376" s="1489" t="s">
        <v>1790</v>
      </c>
      <c r="T376" s="1489" t="s">
        <v>1790</v>
      </c>
      <c r="U376" s="1489" t="s">
        <v>1790</v>
      </c>
      <c r="V376" s="1489" t="s">
        <v>1790</v>
      </c>
      <c r="W376" s="1489" t="s">
        <v>1790</v>
      </c>
      <c r="X376" s="1489" t="s">
        <v>1790</v>
      </c>
      <c r="Y376" s="1489" t="s">
        <v>1790</v>
      </c>
      <c r="Z376" s="1489" t="s">
        <v>1790</v>
      </c>
      <c r="AA376" s="1489" t="s">
        <v>1790</v>
      </c>
      <c r="AB376" s="1489" t="s">
        <v>1790</v>
      </c>
      <c r="AC376" s="1489" t="s">
        <v>1790</v>
      </c>
      <c r="AD376" s="1489" t="s">
        <v>1790</v>
      </c>
      <c r="AE376" s="1489" t="s">
        <v>1790</v>
      </c>
      <c r="AF376" s="1489" t="s">
        <v>1790</v>
      </c>
      <c r="AG376" s="1489" t="s">
        <v>1790</v>
      </c>
      <c r="AH376" s="1489" t="s">
        <v>1790</v>
      </c>
      <c r="AI376" s="1489" t="s">
        <v>1790</v>
      </c>
      <c r="AJ376" s="1489" t="s">
        <v>1790</v>
      </c>
      <c r="AK376" s="1489" t="s">
        <v>1790</v>
      </c>
      <c r="AL376" s="1489" t="s">
        <v>1790</v>
      </c>
      <c r="AM376" s="1489" t="s">
        <v>1790</v>
      </c>
      <c r="AN376" s="1489" t="s">
        <v>1790</v>
      </c>
      <c r="AO376" s="1489" t="s">
        <v>1790</v>
      </c>
      <c r="AP376" s="1489" t="s">
        <v>1790</v>
      </c>
      <c r="AQ376" s="1489" t="s">
        <v>1790</v>
      </c>
      <c r="AR376" s="1489" t="s">
        <v>1790</v>
      </c>
      <c r="AS376" s="1489" t="s">
        <v>1790</v>
      </c>
      <c r="AT376" s="1489" t="s">
        <v>1790</v>
      </c>
      <c r="AU376" s="1489" t="s">
        <v>1790</v>
      </c>
      <c r="AV376" s="1489" t="s">
        <v>1790</v>
      </c>
      <c r="AW376" s="1489" t="s">
        <v>1790</v>
      </c>
      <c r="AX376" s="1489" t="s">
        <v>1790</v>
      </c>
      <c r="AY376" s="1489" t="s">
        <v>1790</v>
      </c>
      <c r="AZ376" s="1489" t="s">
        <v>1790</v>
      </c>
      <c r="BA376" s="1489" t="s">
        <v>1790</v>
      </c>
      <c r="BB376" s="1489" t="s">
        <v>1790</v>
      </c>
      <c r="BC376" s="1489" t="s">
        <v>1790</v>
      </c>
      <c r="BD376" s="1489" t="s">
        <v>1790</v>
      </c>
      <c r="BE376" s="1489" t="s">
        <v>1790</v>
      </c>
      <c r="BF376" s="1489" t="s">
        <v>1790</v>
      </c>
      <c r="BG376" s="1489" t="s">
        <v>1790</v>
      </c>
      <c r="BH376" s="1489" t="s">
        <v>1790</v>
      </c>
      <c r="BI376" s="1489" t="s">
        <v>1790</v>
      </c>
      <c r="BJ376" s="1489" t="s">
        <v>1790</v>
      </c>
      <c r="BK376" s="1489" t="s">
        <v>1790</v>
      </c>
      <c r="BL376" s="1489" t="s">
        <v>1790</v>
      </c>
      <c r="BM376" s="1489" t="s">
        <v>1790</v>
      </c>
      <c r="BN376" s="1489" t="s">
        <v>1790</v>
      </c>
      <c r="BO376" s="1489" t="s">
        <v>1790</v>
      </c>
      <c r="BP376" s="1489" t="s">
        <v>1790</v>
      </c>
      <c r="BQ376" s="1489" t="s">
        <v>1790</v>
      </c>
      <c r="BR376" s="1489" t="s">
        <v>1790</v>
      </c>
      <c r="BS376" s="1489" t="s">
        <v>1790</v>
      </c>
      <c r="BT376" s="1489" t="s">
        <v>1790</v>
      </c>
      <c r="BU376" s="1489" t="s">
        <v>1790</v>
      </c>
      <c r="BV376" s="1489" t="s">
        <v>1790</v>
      </c>
      <c r="BW376" s="1489" t="s">
        <v>1790</v>
      </c>
      <c r="BX376" s="1489" t="s">
        <v>1790</v>
      </c>
      <c r="BY376" s="1489" t="s">
        <v>1790</v>
      </c>
      <c r="BZ376" s="1489" t="s">
        <v>1790</v>
      </c>
      <c r="CA376" s="1489" t="s">
        <v>1790</v>
      </c>
      <c r="CB376" s="1489" t="s">
        <v>1790</v>
      </c>
      <c r="CC376" s="1489" t="s">
        <v>1790</v>
      </c>
      <c r="CD376" s="1489" t="s">
        <v>1790</v>
      </c>
      <c r="CE376" s="1489" t="s">
        <v>1790</v>
      </c>
      <c r="CF376" s="1489" t="s">
        <v>1790</v>
      </c>
      <c r="CG376" s="1489" t="s">
        <v>1790</v>
      </c>
      <c r="CH376" s="1489" t="s">
        <v>1790</v>
      </c>
      <c r="CI376" s="1489" t="s">
        <v>1790</v>
      </c>
      <c r="CJ376" s="1489" t="s">
        <v>1790</v>
      </c>
      <c r="CK376" s="1489" t="s">
        <v>1790</v>
      </c>
      <c r="CL376" s="1489" t="s">
        <v>1790</v>
      </c>
      <c r="CM376" s="1489" t="s">
        <v>1790</v>
      </c>
      <c r="CN376" s="1489" t="s">
        <v>1790</v>
      </c>
      <c r="CO376" s="1489" t="s">
        <v>1790</v>
      </c>
      <c r="CP376" s="1490" t="s">
        <v>1790</v>
      </c>
      <c r="CQ376" s="1488" t="s">
        <v>1790</v>
      </c>
      <c r="CR376" s="1488" t="s">
        <v>1790</v>
      </c>
      <c r="CS376" s="1488" t="s">
        <v>1790</v>
      </c>
      <c r="CT376" s="1488" t="s">
        <v>1790</v>
      </c>
      <c r="CU376" s="1488" t="s">
        <v>1790</v>
      </c>
      <c r="CV376" s="1488" t="s">
        <v>1790</v>
      </c>
      <c r="CW376" s="1488" t="s">
        <v>1790</v>
      </c>
      <c r="CX376" s="1488" t="s">
        <v>1790</v>
      </c>
      <c r="CY376" s="1488" t="s">
        <v>1790</v>
      </c>
      <c r="CZ376" s="1488" t="s">
        <v>1790</v>
      </c>
      <c r="DA376" s="1488" t="s">
        <v>1790</v>
      </c>
      <c r="DB376" s="1488" t="s">
        <v>1790</v>
      </c>
      <c r="DC376" s="1488" t="s">
        <v>1790</v>
      </c>
      <c r="DD376" s="1488" t="s">
        <v>1790</v>
      </c>
      <c r="DE376" s="1488" t="s">
        <v>1790</v>
      </c>
      <c r="DF376" s="1488" t="s">
        <v>1790</v>
      </c>
      <c r="DG376" s="1488" t="s">
        <v>1790</v>
      </c>
      <c r="DH376" s="1488" t="s">
        <v>1790</v>
      </c>
      <c r="DI376" s="1488" t="s">
        <v>1790</v>
      </c>
      <c r="DJ376" s="1488" t="s">
        <v>1790</v>
      </c>
      <c r="DK376" s="1488" t="s">
        <v>1790</v>
      </c>
      <c r="DL376" s="1488" t="s">
        <v>1790</v>
      </c>
      <c r="DM376" s="1488" t="s">
        <v>1790</v>
      </c>
      <c r="DN376" s="1488" t="s">
        <v>1790</v>
      </c>
      <c r="DO376" s="1488" t="s">
        <v>1790</v>
      </c>
      <c r="DP376" s="1488" t="s">
        <v>1790</v>
      </c>
      <c r="DQ376" s="1488" t="s">
        <v>1790</v>
      </c>
      <c r="DR376" s="1488" t="s">
        <v>1790</v>
      </c>
      <c r="DS376" s="1488" t="s">
        <v>1790</v>
      </c>
      <c r="DT376" s="1233" t="s">
        <v>1790</v>
      </c>
      <c r="DU376" s="1233" t="s">
        <v>1790</v>
      </c>
      <c r="DV376" s="1233" t="s">
        <v>1790</v>
      </c>
      <c r="DW376" s="1233" t="s">
        <v>1790</v>
      </c>
      <c r="DX376" s="1233" t="s">
        <v>1790</v>
      </c>
      <c r="DY376" s="1233" t="s">
        <v>1790</v>
      </c>
    </row>
    <row r="377" spans="2:129" x14ac:dyDescent="0.25">
      <c r="B377" s="1740"/>
      <c r="C377" s="1485" t="s">
        <v>2085</v>
      </c>
      <c r="D377" s="1425" t="s">
        <v>2086</v>
      </c>
      <c r="E377" s="1267" t="s">
        <v>807</v>
      </c>
      <c r="F377" s="1424" t="s">
        <v>1790</v>
      </c>
      <c r="G377" s="1424" t="s">
        <v>1790</v>
      </c>
      <c r="H377" s="1425" t="s">
        <v>84</v>
      </c>
      <c r="I377" s="1460" t="s">
        <v>1790</v>
      </c>
      <c r="J377" s="1461" t="s">
        <v>1790</v>
      </c>
      <c r="K377" s="1461" t="s">
        <v>1790</v>
      </c>
      <c r="L377" s="1461" t="s">
        <v>1790</v>
      </c>
      <c r="M377" s="1461" t="s">
        <v>1790</v>
      </c>
      <c r="N377" s="1489" t="s">
        <v>1790</v>
      </c>
      <c r="O377" s="1489">
        <v>0.12194210992350323</v>
      </c>
      <c r="P377" s="1489">
        <v>0.12194210992350323</v>
      </c>
      <c r="Q377" s="1489">
        <v>0.12194210992350323</v>
      </c>
      <c r="R377" s="1489">
        <v>0.12194210992350323</v>
      </c>
      <c r="S377" s="1489">
        <v>0.12194210992350323</v>
      </c>
      <c r="T377" s="1489">
        <v>0.12194210992350323</v>
      </c>
      <c r="U377" s="1489">
        <v>0.12194210992350323</v>
      </c>
      <c r="V377" s="1489">
        <v>0.12194210992350323</v>
      </c>
      <c r="W377" s="1489">
        <v>0.12194210992350323</v>
      </c>
      <c r="X377" s="1489">
        <v>0.12194210992350323</v>
      </c>
      <c r="Y377" s="1489">
        <v>0.12194210992350323</v>
      </c>
      <c r="Z377" s="1489">
        <v>0.12194210992350323</v>
      </c>
      <c r="AA377" s="1489">
        <v>0.12194210992350323</v>
      </c>
      <c r="AB377" s="1489">
        <v>0.12194210992350323</v>
      </c>
      <c r="AC377" s="1489">
        <v>0.12194210992350323</v>
      </c>
      <c r="AD377" s="1489">
        <v>0.12194210992350323</v>
      </c>
      <c r="AE377" s="1489">
        <v>0.12194210992350323</v>
      </c>
      <c r="AF377" s="1489">
        <v>0.12194210992350323</v>
      </c>
      <c r="AG377" s="1489">
        <v>0.12194210992350323</v>
      </c>
      <c r="AH377" s="1489">
        <v>0.12194210992350323</v>
      </c>
      <c r="AI377" s="1489">
        <v>0.12194210992350323</v>
      </c>
      <c r="AJ377" s="1489">
        <v>0.12194210992350323</v>
      </c>
      <c r="AK377" s="1489">
        <v>0.12194210992350323</v>
      </c>
      <c r="AL377" s="1489">
        <v>0.12194210992350323</v>
      </c>
      <c r="AM377" s="1489">
        <v>0.12194210992350323</v>
      </c>
      <c r="AN377" s="1489">
        <v>0.12194210992350323</v>
      </c>
      <c r="AO377" s="1489">
        <v>0.12194210992350323</v>
      </c>
      <c r="AP377" s="1489">
        <v>0.12194210992350323</v>
      </c>
      <c r="AQ377" s="1489">
        <v>0.12194210992350323</v>
      </c>
      <c r="AR377" s="1489">
        <v>0.12194210992350323</v>
      </c>
      <c r="AS377" s="1489">
        <v>0.12194210992350323</v>
      </c>
      <c r="AT377" s="1489">
        <v>0.12194210992350323</v>
      </c>
      <c r="AU377" s="1489">
        <v>0.12194210992350323</v>
      </c>
      <c r="AV377" s="1489">
        <v>0.12194210992350323</v>
      </c>
      <c r="AW377" s="1489">
        <v>0.12194210992350323</v>
      </c>
      <c r="AX377" s="1489">
        <v>0.12194210992350323</v>
      </c>
      <c r="AY377" s="1489">
        <v>0.12194210992350323</v>
      </c>
      <c r="AZ377" s="1489">
        <v>0.12194210992350323</v>
      </c>
      <c r="BA377" s="1489">
        <v>0.12194210992350323</v>
      </c>
      <c r="BB377" s="1489">
        <v>0.12194210992350323</v>
      </c>
      <c r="BC377" s="1489">
        <v>0.12194210992350323</v>
      </c>
      <c r="BD377" s="1489">
        <v>0.12194210992350323</v>
      </c>
      <c r="BE377" s="1489">
        <v>0.12194210992350323</v>
      </c>
      <c r="BF377" s="1489">
        <v>0.12194210992350323</v>
      </c>
      <c r="BG377" s="1489">
        <v>0.12194210992350323</v>
      </c>
      <c r="BH377" s="1489">
        <v>0.12194210992350323</v>
      </c>
      <c r="BI377" s="1489">
        <v>0.12194210992350323</v>
      </c>
      <c r="BJ377" s="1489">
        <v>0.12194210992350323</v>
      </c>
      <c r="BK377" s="1489">
        <v>0.12194210992350323</v>
      </c>
      <c r="BL377" s="1489">
        <v>0.12194210992350323</v>
      </c>
      <c r="BM377" s="1489" t="s">
        <v>1790</v>
      </c>
      <c r="BN377" s="1489" t="s">
        <v>1790</v>
      </c>
      <c r="BO377" s="1489" t="s">
        <v>1790</v>
      </c>
      <c r="BP377" s="1489" t="s">
        <v>1790</v>
      </c>
      <c r="BQ377" s="1489" t="s">
        <v>1790</v>
      </c>
      <c r="BR377" s="1489" t="s">
        <v>1790</v>
      </c>
      <c r="BS377" s="1489" t="s">
        <v>1790</v>
      </c>
      <c r="BT377" s="1489" t="s">
        <v>1790</v>
      </c>
      <c r="BU377" s="1489" t="s">
        <v>1790</v>
      </c>
      <c r="BV377" s="1489" t="s">
        <v>1790</v>
      </c>
      <c r="BW377" s="1489" t="s">
        <v>1790</v>
      </c>
      <c r="BX377" s="1489" t="s">
        <v>1790</v>
      </c>
      <c r="BY377" s="1489" t="s">
        <v>1790</v>
      </c>
      <c r="BZ377" s="1489" t="s">
        <v>1790</v>
      </c>
      <c r="CA377" s="1489" t="s">
        <v>1790</v>
      </c>
      <c r="CB377" s="1489" t="s">
        <v>1790</v>
      </c>
      <c r="CC377" s="1489" t="s">
        <v>1790</v>
      </c>
      <c r="CD377" s="1489" t="s">
        <v>1790</v>
      </c>
      <c r="CE377" s="1489" t="s">
        <v>1790</v>
      </c>
      <c r="CF377" s="1489" t="s">
        <v>1790</v>
      </c>
      <c r="CG377" s="1489" t="s">
        <v>1790</v>
      </c>
      <c r="CH377" s="1489" t="s">
        <v>1790</v>
      </c>
      <c r="CI377" s="1489" t="s">
        <v>1790</v>
      </c>
      <c r="CJ377" s="1489" t="s">
        <v>1790</v>
      </c>
      <c r="CK377" s="1489" t="s">
        <v>1790</v>
      </c>
      <c r="CL377" s="1489" t="s">
        <v>1790</v>
      </c>
      <c r="CM377" s="1489" t="s">
        <v>1790</v>
      </c>
      <c r="CN377" s="1489" t="s">
        <v>1790</v>
      </c>
      <c r="CO377" s="1489" t="s">
        <v>1790</v>
      </c>
      <c r="CP377" s="1490" t="s">
        <v>1790</v>
      </c>
      <c r="CQ377" s="1488" t="s">
        <v>1790</v>
      </c>
      <c r="CR377" s="1488" t="s">
        <v>1790</v>
      </c>
      <c r="CS377" s="1488" t="s">
        <v>1790</v>
      </c>
      <c r="CT377" s="1488" t="s">
        <v>1790</v>
      </c>
      <c r="CU377" s="1488" t="s">
        <v>1790</v>
      </c>
      <c r="CV377" s="1488" t="s">
        <v>1790</v>
      </c>
      <c r="CW377" s="1488" t="s">
        <v>1790</v>
      </c>
      <c r="CX377" s="1488" t="s">
        <v>1790</v>
      </c>
      <c r="CY377" s="1488" t="s">
        <v>1790</v>
      </c>
      <c r="CZ377" s="1488" t="s">
        <v>1790</v>
      </c>
      <c r="DA377" s="1488" t="s">
        <v>1790</v>
      </c>
      <c r="DB377" s="1488" t="s">
        <v>1790</v>
      </c>
      <c r="DC377" s="1488" t="s">
        <v>1790</v>
      </c>
      <c r="DD377" s="1488" t="s">
        <v>1790</v>
      </c>
      <c r="DE377" s="1488" t="s">
        <v>1790</v>
      </c>
      <c r="DF377" s="1488" t="s">
        <v>1790</v>
      </c>
      <c r="DG377" s="1488" t="s">
        <v>1790</v>
      </c>
      <c r="DH377" s="1488" t="s">
        <v>1790</v>
      </c>
      <c r="DI377" s="1488" t="s">
        <v>1790</v>
      </c>
      <c r="DJ377" s="1488" t="s">
        <v>1790</v>
      </c>
      <c r="DK377" s="1488" t="s">
        <v>1790</v>
      </c>
      <c r="DL377" s="1488" t="s">
        <v>1790</v>
      </c>
      <c r="DM377" s="1488" t="s">
        <v>1790</v>
      </c>
      <c r="DN377" s="1488" t="s">
        <v>1790</v>
      </c>
      <c r="DO377" s="1488" t="s">
        <v>1790</v>
      </c>
      <c r="DP377" s="1488" t="s">
        <v>1790</v>
      </c>
      <c r="DQ377" s="1488" t="s">
        <v>1790</v>
      </c>
      <c r="DR377" s="1488" t="s">
        <v>1790</v>
      </c>
      <c r="DS377" s="1488" t="s">
        <v>1790</v>
      </c>
      <c r="DT377" s="1233" t="s">
        <v>1790</v>
      </c>
      <c r="DU377" s="1233" t="s">
        <v>1790</v>
      </c>
      <c r="DV377" s="1233" t="s">
        <v>1790</v>
      </c>
      <c r="DW377" s="1233" t="s">
        <v>1790</v>
      </c>
      <c r="DX377" s="1233" t="s">
        <v>1790</v>
      </c>
      <c r="DY377" s="1233" t="s">
        <v>1790</v>
      </c>
    </row>
    <row r="378" spans="2:129" x14ac:dyDescent="0.25">
      <c r="B378" s="1740"/>
      <c r="C378" s="1485" t="s">
        <v>2085</v>
      </c>
      <c r="D378" s="1425" t="s">
        <v>2086</v>
      </c>
      <c r="E378" s="1267" t="s">
        <v>808</v>
      </c>
      <c r="F378" s="1424" t="s">
        <v>1790</v>
      </c>
      <c r="G378" s="1424" t="s">
        <v>1790</v>
      </c>
      <c r="H378" s="1425" t="s">
        <v>84</v>
      </c>
      <c r="I378" s="1460" t="s">
        <v>1790</v>
      </c>
      <c r="J378" s="1461" t="s">
        <v>1790</v>
      </c>
      <c r="K378" s="1461" t="s">
        <v>1790</v>
      </c>
      <c r="L378" s="1461" t="s">
        <v>1790</v>
      </c>
      <c r="M378" s="1461" t="s">
        <v>1790</v>
      </c>
      <c r="N378" s="1489" t="s">
        <v>1790</v>
      </c>
      <c r="O378" s="1489" t="s">
        <v>1790</v>
      </c>
      <c r="P378" s="1489" t="s">
        <v>1790</v>
      </c>
      <c r="Q378" s="1489" t="s">
        <v>1790</v>
      </c>
      <c r="R378" s="1489" t="s">
        <v>1790</v>
      </c>
      <c r="S378" s="1489" t="s">
        <v>1790</v>
      </c>
      <c r="T378" s="1489" t="s">
        <v>1790</v>
      </c>
      <c r="U378" s="1489" t="s">
        <v>1790</v>
      </c>
      <c r="V378" s="1489" t="s">
        <v>1790</v>
      </c>
      <c r="W378" s="1489" t="s">
        <v>1790</v>
      </c>
      <c r="X378" s="1489" t="s">
        <v>1790</v>
      </c>
      <c r="Y378" s="1489" t="s">
        <v>1790</v>
      </c>
      <c r="Z378" s="1489" t="s">
        <v>1790</v>
      </c>
      <c r="AA378" s="1489" t="s">
        <v>1790</v>
      </c>
      <c r="AB378" s="1489" t="s">
        <v>1790</v>
      </c>
      <c r="AC378" s="1489" t="s">
        <v>1790</v>
      </c>
      <c r="AD378" s="1489" t="s">
        <v>1790</v>
      </c>
      <c r="AE378" s="1489" t="s">
        <v>1790</v>
      </c>
      <c r="AF378" s="1489" t="s">
        <v>1790</v>
      </c>
      <c r="AG378" s="1489" t="s">
        <v>1790</v>
      </c>
      <c r="AH378" s="1489" t="s">
        <v>1790</v>
      </c>
      <c r="AI378" s="1489" t="s">
        <v>1790</v>
      </c>
      <c r="AJ378" s="1489" t="s">
        <v>1790</v>
      </c>
      <c r="AK378" s="1489" t="s">
        <v>1790</v>
      </c>
      <c r="AL378" s="1489" t="s">
        <v>1790</v>
      </c>
      <c r="AM378" s="1489" t="s">
        <v>1790</v>
      </c>
      <c r="AN378" s="1489" t="s">
        <v>1790</v>
      </c>
      <c r="AO378" s="1489" t="s">
        <v>1790</v>
      </c>
      <c r="AP378" s="1489" t="s">
        <v>1790</v>
      </c>
      <c r="AQ378" s="1489" t="s">
        <v>1790</v>
      </c>
      <c r="AR378" s="1489" t="s">
        <v>1790</v>
      </c>
      <c r="AS378" s="1489" t="s">
        <v>1790</v>
      </c>
      <c r="AT378" s="1489" t="s">
        <v>1790</v>
      </c>
      <c r="AU378" s="1489" t="s">
        <v>1790</v>
      </c>
      <c r="AV378" s="1489" t="s">
        <v>1790</v>
      </c>
      <c r="AW378" s="1489" t="s">
        <v>1790</v>
      </c>
      <c r="AX378" s="1489" t="s">
        <v>1790</v>
      </c>
      <c r="AY378" s="1489" t="s">
        <v>1790</v>
      </c>
      <c r="AZ378" s="1489" t="s">
        <v>1790</v>
      </c>
      <c r="BA378" s="1489" t="s">
        <v>1790</v>
      </c>
      <c r="BB378" s="1489" t="s">
        <v>1790</v>
      </c>
      <c r="BC378" s="1489" t="s">
        <v>1790</v>
      </c>
      <c r="BD378" s="1489" t="s">
        <v>1790</v>
      </c>
      <c r="BE378" s="1489" t="s">
        <v>1790</v>
      </c>
      <c r="BF378" s="1489" t="s">
        <v>1790</v>
      </c>
      <c r="BG378" s="1489" t="s">
        <v>1790</v>
      </c>
      <c r="BH378" s="1489" t="s">
        <v>1790</v>
      </c>
      <c r="BI378" s="1489" t="s">
        <v>1790</v>
      </c>
      <c r="BJ378" s="1489" t="s">
        <v>1790</v>
      </c>
      <c r="BK378" s="1489" t="s">
        <v>1790</v>
      </c>
      <c r="BL378" s="1489" t="s">
        <v>1790</v>
      </c>
      <c r="BM378" s="1489" t="s">
        <v>1790</v>
      </c>
      <c r="BN378" s="1489" t="s">
        <v>1790</v>
      </c>
      <c r="BO378" s="1489" t="s">
        <v>1790</v>
      </c>
      <c r="BP378" s="1489" t="s">
        <v>1790</v>
      </c>
      <c r="BQ378" s="1489" t="s">
        <v>1790</v>
      </c>
      <c r="BR378" s="1489" t="s">
        <v>1790</v>
      </c>
      <c r="BS378" s="1489" t="s">
        <v>1790</v>
      </c>
      <c r="BT378" s="1489" t="s">
        <v>1790</v>
      </c>
      <c r="BU378" s="1489" t="s">
        <v>1790</v>
      </c>
      <c r="BV378" s="1489" t="s">
        <v>1790</v>
      </c>
      <c r="BW378" s="1489" t="s">
        <v>1790</v>
      </c>
      <c r="BX378" s="1489" t="s">
        <v>1790</v>
      </c>
      <c r="BY378" s="1489" t="s">
        <v>1790</v>
      </c>
      <c r="BZ378" s="1489" t="s">
        <v>1790</v>
      </c>
      <c r="CA378" s="1489" t="s">
        <v>1790</v>
      </c>
      <c r="CB378" s="1489" t="s">
        <v>1790</v>
      </c>
      <c r="CC378" s="1489" t="s">
        <v>1790</v>
      </c>
      <c r="CD378" s="1489" t="s">
        <v>1790</v>
      </c>
      <c r="CE378" s="1489" t="s">
        <v>1790</v>
      </c>
      <c r="CF378" s="1489" t="s">
        <v>1790</v>
      </c>
      <c r="CG378" s="1489" t="s">
        <v>1790</v>
      </c>
      <c r="CH378" s="1489" t="s">
        <v>1790</v>
      </c>
      <c r="CI378" s="1489" t="s">
        <v>1790</v>
      </c>
      <c r="CJ378" s="1489" t="s">
        <v>1790</v>
      </c>
      <c r="CK378" s="1489" t="s">
        <v>1790</v>
      </c>
      <c r="CL378" s="1489" t="s">
        <v>1790</v>
      </c>
      <c r="CM378" s="1489" t="s">
        <v>1790</v>
      </c>
      <c r="CN378" s="1489" t="s">
        <v>1790</v>
      </c>
      <c r="CO378" s="1489" t="s">
        <v>1790</v>
      </c>
      <c r="CP378" s="1490" t="s">
        <v>1790</v>
      </c>
      <c r="CQ378" s="1488" t="s">
        <v>1790</v>
      </c>
      <c r="CR378" s="1488" t="s">
        <v>1790</v>
      </c>
      <c r="CS378" s="1488" t="s">
        <v>1790</v>
      </c>
      <c r="CT378" s="1488" t="s">
        <v>1790</v>
      </c>
      <c r="CU378" s="1488" t="s">
        <v>1790</v>
      </c>
      <c r="CV378" s="1488" t="s">
        <v>1790</v>
      </c>
      <c r="CW378" s="1488" t="s">
        <v>1790</v>
      </c>
      <c r="CX378" s="1488" t="s">
        <v>1790</v>
      </c>
      <c r="CY378" s="1488" t="s">
        <v>1790</v>
      </c>
      <c r="CZ378" s="1488" t="s">
        <v>1790</v>
      </c>
      <c r="DA378" s="1488" t="s">
        <v>1790</v>
      </c>
      <c r="DB378" s="1488" t="s">
        <v>1790</v>
      </c>
      <c r="DC378" s="1488" t="s">
        <v>1790</v>
      </c>
      <c r="DD378" s="1488" t="s">
        <v>1790</v>
      </c>
      <c r="DE378" s="1488" t="s">
        <v>1790</v>
      </c>
      <c r="DF378" s="1488" t="s">
        <v>1790</v>
      </c>
      <c r="DG378" s="1488" t="s">
        <v>1790</v>
      </c>
      <c r="DH378" s="1488" t="s">
        <v>1790</v>
      </c>
      <c r="DI378" s="1488" t="s">
        <v>1790</v>
      </c>
      <c r="DJ378" s="1488" t="s">
        <v>1790</v>
      </c>
      <c r="DK378" s="1488" t="s">
        <v>1790</v>
      </c>
      <c r="DL378" s="1488" t="s">
        <v>1790</v>
      </c>
      <c r="DM378" s="1488" t="s">
        <v>1790</v>
      </c>
      <c r="DN378" s="1488" t="s">
        <v>1790</v>
      </c>
      <c r="DO378" s="1488" t="s">
        <v>1790</v>
      </c>
      <c r="DP378" s="1488" t="s">
        <v>1790</v>
      </c>
      <c r="DQ378" s="1488" t="s">
        <v>1790</v>
      </c>
      <c r="DR378" s="1488" t="s">
        <v>1790</v>
      </c>
      <c r="DS378" s="1488" t="s">
        <v>1790</v>
      </c>
      <c r="DT378" s="1233" t="s">
        <v>1790</v>
      </c>
      <c r="DU378" s="1233" t="s">
        <v>1790</v>
      </c>
      <c r="DV378" s="1233" t="s">
        <v>1790</v>
      </c>
      <c r="DW378" s="1233" t="s">
        <v>1790</v>
      </c>
      <c r="DX378" s="1233" t="s">
        <v>1790</v>
      </c>
      <c r="DY378" s="1233" t="s">
        <v>1790</v>
      </c>
    </row>
    <row r="379" spans="2:129" x14ac:dyDescent="0.25">
      <c r="B379" s="1740"/>
      <c r="C379" s="1485" t="s">
        <v>2085</v>
      </c>
      <c r="D379" s="1425" t="s">
        <v>2086</v>
      </c>
      <c r="E379" s="1267" t="s">
        <v>826</v>
      </c>
      <c r="F379" s="1424" t="s">
        <v>1790</v>
      </c>
      <c r="G379" s="1424" t="s">
        <v>1790</v>
      </c>
      <c r="H379" s="1425" t="s">
        <v>84</v>
      </c>
      <c r="I379" s="1460" t="s">
        <v>1790</v>
      </c>
      <c r="J379" s="1461" t="s">
        <v>1790</v>
      </c>
      <c r="K379" s="1461" t="s">
        <v>1790</v>
      </c>
      <c r="L379" s="1461" t="s">
        <v>1790</v>
      </c>
      <c r="M379" s="1461" t="s">
        <v>1790</v>
      </c>
      <c r="N379" s="1489" t="s">
        <v>1790</v>
      </c>
      <c r="O379" s="1489">
        <v>3.5000000000000003E-2</v>
      </c>
      <c r="P379" s="1489">
        <v>3.5000000000000003E-2</v>
      </c>
      <c r="Q379" s="1489">
        <v>3.5000000000000003E-2</v>
      </c>
      <c r="R379" s="1489">
        <v>3.5000000000000003E-2</v>
      </c>
      <c r="S379" s="1489">
        <v>3.5000000000000003E-2</v>
      </c>
      <c r="T379" s="1489">
        <v>3.5000000000000003E-2</v>
      </c>
      <c r="U379" s="1489">
        <v>3.5000000000000003E-2</v>
      </c>
      <c r="V379" s="1489">
        <v>3.5000000000000003E-2</v>
      </c>
      <c r="W379" s="1489">
        <v>3.5000000000000003E-2</v>
      </c>
      <c r="X379" s="1489">
        <v>3.5000000000000003E-2</v>
      </c>
      <c r="Y379" s="1489">
        <v>3.5000000000000003E-2</v>
      </c>
      <c r="Z379" s="1489">
        <v>3.5000000000000003E-2</v>
      </c>
      <c r="AA379" s="1489">
        <v>3.5000000000000003E-2</v>
      </c>
      <c r="AB379" s="1489">
        <v>3.5000000000000003E-2</v>
      </c>
      <c r="AC379" s="1489">
        <v>3.5000000000000003E-2</v>
      </c>
      <c r="AD379" s="1489">
        <v>3.5000000000000003E-2</v>
      </c>
      <c r="AE379" s="1489">
        <v>3.5000000000000003E-2</v>
      </c>
      <c r="AF379" s="1489">
        <v>3.5000000000000003E-2</v>
      </c>
      <c r="AG379" s="1489">
        <v>3.5000000000000003E-2</v>
      </c>
      <c r="AH379" s="1489">
        <v>3.5000000000000003E-2</v>
      </c>
      <c r="AI379" s="1489">
        <v>3.5000000000000003E-2</v>
      </c>
      <c r="AJ379" s="1489">
        <v>3.5000000000000003E-2</v>
      </c>
      <c r="AK379" s="1489">
        <v>3.5000000000000003E-2</v>
      </c>
      <c r="AL379" s="1489">
        <v>3.5000000000000003E-2</v>
      </c>
      <c r="AM379" s="1489">
        <v>3.5000000000000003E-2</v>
      </c>
      <c r="AN379" s="1489">
        <v>3.5000000000000003E-2</v>
      </c>
      <c r="AO379" s="1489">
        <v>3.5000000000000003E-2</v>
      </c>
      <c r="AP379" s="1489">
        <v>3.5000000000000003E-2</v>
      </c>
      <c r="AQ379" s="1489">
        <v>3.5000000000000003E-2</v>
      </c>
      <c r="AR379" s="1489">
        <v>3.5000000000000003E-2</v>
      </c>
      <c r="AS379" s="1489">
        <v>0.03</v>
      </c>
      <c r="AT379" s="1489">
        <v>0.03</v>
      </c>
      <c r="AU379" s="1489">
        <v>0.03</v>
      </c>
      <c r="AV379" s="1489">
        <v>0.03</v>
      </c>
      <c r="AW379" s="1489">
        <v>0.03</v>
      </c>
      <c r="AX379" s="1489">
        <v>0.03</v>
      </c>
      <c r="AY379" s="1489">
        <v>0.03</v>
      </c>
      <c r="AZ379" s="1489">
        <v>0.03</v>
      </c>
      <c r="BA379" s="1489">
        <v>0.03</v>
      </c>
      <c r="BB379" s="1489">
        <v>0.03</v>
      </c>
      <c r="BC379" s="1489">
        <v>0.03</v>
      </c>
      <c r="BD379" s="1489">
        <v>0.03</v>
      </c>
      <c r="BE379" s="1489">
        <v>0.03</v>
      </c>
      <c r="BF379" s="1489">
        <v>0.03</v>
      </c>
      <c r="BG379" s="1489">
        <v>0.03</v>
      </c>
      <c r="BH379" s="1489">
        <v>0.03</v>
      </c>
      <c r="BI379" s="1489">
        <v>0.03</v>
      </c>
      <c r="BJ379" s="1489">
        <v>0.03</v>
      </c>
      <c r="BK379" s="1489">
        <v>0.03</v>
      </c>
      <c r="BL379" s="1489">
        <v>0.03</v>
      </c>
      <c r="BM379" s="1489">
        <v>0.03</v>
      </c>
      <c r="BN379" s="1489">
        <v>0.03</v>
      </c>
      <c r="BO379" s="1489">
        <v>0.03</v>
      </c>
      <c r="BP379" s="1489">
        <v>0.03</v>
      </c>
      <c r="BQ379" s="1489">
        <v>0.03</v>
      </c>
      <c r="BR379" s="1489">
        <v>0.03</v>
      </c>
      <c r="BS379" s="1489">
        <v>0.03</v>
      </c>
      <c r="BT379" s="1489">
        <v>0.03</v>
      </c>
      <c r="BU379" s="1489">
        <v>0.03</v>
      </c>
      <c r="BV379" s="1489">
        <v>0.03</v>
      </c>
      <c r="BW379" s="1489">
        <v>0.03</v>
      </c>
      <c r="BX379" s="1489">
        <v>0.03</v>
      </c>
      <c r="BY379" s="1489">
        <v>0.03</v>
      </c>
      <c r="BZ379" s="1489">
        <v>0.03</v>
      </c>
      <c r="CA379" s="1489">
        <v>0.03</v>
      </c>
      <c r="CB379" s="1489">
        <v>0.03</v>
      </c>
      <c r="CC379" s="1489">
        <v>0.03</v>
      </c>
      <c r="CD379" s="1489">
        <v>0.03</v>
      </c>
      <c r="CE379" s="1489">
        <v>0.03</v>
      </c>
      <c r="CF379" s="1489">
        <v>0.03</v>
      </c>
      <c r="CG379" s="1489">
        <v>0.03</v>
      </c>
      <c r="CH379" s="1489">
        <v>0.03</v>
      </c>
      <c r="CI379" s="1489">
        <v>0.03</v>
      </c>
      <c r="CJ379" s="1489">
        <v>0.03</v>
      </c>
      <c r="CK379" s="1489">
        <v>0.03</v>
      </c>
      <c r="CL379" s="1489">
        <v>2.5000000000000001E-2</v>
      </c>
      <c r="CM379" s="1489">
        <v>2.5000000000000001E-2</v>
      </c>
      <c r="CN379" s="1489">
        <v>2.5000000000000001E-2</v>
      </c>
      <c r="CO379" s="1489">
        <v>2.5000000000000001E-2</v>
      </c>
      <c r="CP379" s="1490">
        <v>2.5000000000000001E-2</v>
      </c>
      <c r="CQ379" s="1488" t="s">
        <v>1790</v>
      </c>
      <c r="CR379" s="1488" t="s">
        <v>1790</v>
      </c>
      <c r="CS379" s="1488" t="s">
        <v>1790</v>
      </c>
      <c r="CT379" s="1488" t="s">
        <v>1790</v>
      </c>
      <c r="CU379" s="1488" t="s">
        <v>1790</v>
      </c>
      <c r="CV379" s="1488" t="s">
        <v>1790</v>
      </c>
      <c r="CW379" s="1488" t="s">
        <v>1790</v>
      </c>
      <c r="CX379" s="1488" t="s">
        <v>1790</v>
      </c>
      <c r="CY379" s="1488" t="s">
        <v>1790</v>
      </c>
      <c r="CZ379" s="1488" t="s">
        <v>1790</v>
      </c>
      <c r="DA379" s="1488" t="s">
        <v>1790</v>
      </c>
      <c r="DB379" s="1488" t="s">
        <v>1790</v>
      </c>
      <c r="DC379" s="1488" t="s">
        <v>1790</v>
      </c>
      <c r="DD379" s="1488" t="s">
        <v>1790</v>
      </c>
      <c r="DE379" s="1488" t="s">
        <v>1790</v>
      </c>
      <c r="DF379" s="1488" t="s">
        <v>1790</v>
      </c>
      <c r="DG379" s="1488" t="s">
        <v>1790</v>
      </c>
      <c r="DH379" s="1488" t="s">
        <v>1790</v>
      </c>
      <c r="DI379" s="1488" t="s">
        <v>1790</v>
      </c>
      <c r="DJ379" s="1488" t="s">
        <v>1790</v>
      </c>
      <c r="DK379" s="1488" t="s">
        <v>1790</v>
      </c>
      <c r="DL379" s="1488" t="s">
        <v>1790</v>
      </c>
      <c r="DM379" s="1488" t="s">
        <v>1790</v>
      </c>
      <c r="DN379" s="1488" t="s">
        <v>1790</v>
      </c>
      <c r="DO379" s="1488" t="s">
        <v>1790</v>
      </c>
      <c r="DP379" s="1488" t="s">
        <v>1790</v>
      </c>
      <c r="DQ379" s="1488" t="s">
        <v>1790</v>
      </c>
      <c r="DR379" s="1488" t="s">
        <v>1790</v>
      </c>
      <c r="DS379" s="1488" t="s">
        <v>1790</v>
      </c>
      <c r="DT379" s="1233" t="s">
        <v>1790</v>
      </c>
      <c r="DU379" s="1233" t="s">
        <v>1790</v>
      </c>
      <c r="DV379" s="1233" t="s">
        <v>1790</v>
      </c>
      <c r="DW379" s="1233" t="s">
        <v>1790</v>
      </c>
      <c r="DX379" s="1233" t="s">
        <v>1790</v>
      </c>
      <c r="DY379" s="1233" t="s">
        <v>1790</v>
      </c>
    </row>
    <row r="380" spans="2:129" x14ac:dyDescent="0.25">
      <c r="B380" s="1740"/>
      <c r="C380" s="1485" t="s">
        <v>2085</v>
      </c>
      <c r="D380" s="1425" t="s">
        <v>2086</v>
      </c>
      <c r="E380" s="1267" t="s">
        <v>809</v>
      </c>
      <c r="F380" s="1424" t="s">
        <v>1790</v>
      </c>
      <c r="G380" s="1424" t="s">
        <v>1790</v>
      </c>
      <c r="H380" s="1425" t="s">
        <v>84</v>
      </c>
      <c r="I380" s="1460" t="s">
        <v>1790</v>
      </c>
      <c r="J380" s="1461" t="s">
        <v>1790</v>
      </c>
      <c r="K380" s="1461" t="s">
        <v>1790</v>
      </c>
      <c r="L380" s="1461" t="s">
        <v>1790</v>
      </c>
      <c r="M380" s="1461" t="s">
        <v>1790</v>
      </c>
      <c r="N380" s="1489" t="s">
        <v>1790</v>
      </c>
      <c r="O380" s="1489">
        <v>0.96618357487922713</v>
      </c>
      <c r="P380" s="1489">
        <v>0.93351070036640305</v>
      </c>
      <c r="Q380" s="1489">
        <v>0.90194270566802237</v>
      </c>
      <c r="R380" s="1489">
        <v>0.87144222769857238</v>
      </c>
      <c r="S380" s="1489">
        <v>0.84197316685852408</v>
      </c>
      <c r="T380" s="1489">
        <v>0.81350064430775282</v>
      </c>
      <c r="U380" s="1489">
        <v>0.78599096068381924</v>
      </c>
      <c r="V380" s="1489">
        <v>0.75941155621625056</v>
      </c>
      <c r="W380" s="1489">
        <v>0.73373097218961414</v>
      </c>
      <c r="X380" s="1489">
        <v>0.70891881370977217</v>
      </c>
      <c r="Y380" s="1489">
        <v>0.68494571372924851</v>
      </c>
      <c r="Z380" s="1489">
        <v>0.66178329828912907</v>
      </c>
      <c r="AA380" s="1489">
        <v>0.63940415293635666</v>
      </c>
      <c r="AB380" s="1489">
        <v>0.61778179027667313</v>
      </c>
      <c r="AC380" s="1489">
        <v>0.59689061862480497</v>
      </c>
      <c r="AD380" s="1489">
        <v>0.57670591171478747</v>
      </c>
      <c r="AE380" s="1489">
        <v>0.55720377943457733</v>
      </c>
      <c r="AF380" s="1489">
        <v>0.53836113955031628</v>
      </c>
      <c r="AG380" s="1489">
        <v>0.520155690386779</v>
      </c>
      <c r="AH380" s="1489">
        <v>0.50256588443167061</v>
      </c>
      <c r="AI380" s="1489">
        <v>0.48557090283253201</v>
      </c>
      <c r="AJ380" s="1489">
        <v>0.46915063075606961</v>
      </c>
      <c r="AK380" s="1489">
        <v>0.45328563358074364</v>
      </c>
      <c r="AL380" s="1489">
        <v>0.43795713389443836</v>
      </c>
      <c r="AM380" s="1489">
        <v>0.42314698926998878</v>
      </c>
      <c r="AN380" s="1489">
        <v>0.40883767079225974</v>
      </c>
      <c r="AO380" s="1489">
        <v>0.39501224231136212</v>
      </c>
      <c r="AP380" s="1489">
        <v>0.38165434039745133</v>
      </c>
      <c r="AQ380" s="1489">
        <v>0.36874815497338298</v>
      </c>
      <c r="AR380" s="1489">
        <v>0.35627841060230242</v>
      </c>
      <c r="AS380" s="1489">
        <v>0.3459013695167984</v>
      </c>
      <c r="AT380" s="1489">
        <v>0.33582657234640623</v>
      </c>
      <c r="AU380" s="1489">
        <v>0.32604521587029728</v>
      </c>
      <c r="AV380" s="1489">
        <v>0.31654875327213333</v>
      </c>
      <c r="AW380" s="1489">
        <v>0.30732888667197411</v>
      </c>
      <c r="AX380" s="1489">
        <v>0.29837755987570302</v>
      </c>
      <c r="AY380" s="1489">
        <v>0.28968695133563405</v>
      </c>
      <c r="AZ380" s="1489">
        <v>0.28124946731614947</v>
      </c>
      <c r="BA380" s="1489">
        <v>0.27305773525839755</v>
      </c>
      <c r="BB380" s="1489">
        <v>0.26510459733825009</v>
      </c>
      <c r="BC380" s="1489">
        <v>0.25738310421189325</v>
      </c>
      <c r="BD380" s="1489">
        <v>0.24988650894358566</v>
      </c>
      <c r="BE380" s="1489">
        <v>0.24260826111027742</v>
      </c>
      <c r="BF380" s="1489">
        <v>0.23554200107793916</v>
      </c>
      <c r="BG380" s="1489">
        <v>0.22868155444460117</v>
      </c>
      <c r="BH380" s="1489">
        <v>0.22202092664524387</v>
      </c>
      <c r="BI380" s="1489">
        <v>0.215554297713829</v>
      </c>
      <c r="BJ380" s="1489">
        <v>0.20927601719789227</v>
      </c>
      <c r="BK380" s="1489">
        <v>0.20318059922125464</v>
      </c>
      <c r="BL380" s="1489">
        <v>0.19726271769053846</v>
      </c>
      <c r="BM380" s="1489">
        <v>0.19151720164129948</v>
      </c>
      <c r="BN380" s="1489">
        <v>0.18593903071970824</v>
      </c>
      <c r="BO380" s="1489">
        <v>0.18052333079583327</v>
      </c>
      <c r="BP380" s="1489">
        <v>0.17526536970469248</v>
      </c>
      <c r="BQ380" s="1489">
        <v>0.17016055311135189</v>
      </c>
      <c r="BR380" s="1489">
        <v>0.16520442049645817</v>
      </c>
      <c r="BS380" s="1489">
        <v>0.16039264125869726</v>
      </c>
      <c r="BT380" s="1489">
        <v>0.15572101093077401</v>
      </c>
      <c r="BU380" s="1489">
        <v>0.15118544750560586</v>
      </c>
      <c r="BV380" s="1489">
        <v>0.14678198786952024</v>
      </c>
      <c r="BW380" s="1489">
        <v>0.14250678433934003</v>
      </c>
      <c r="BX380" s="1489">
        <v>0.13835610130033013</v>
      </c>
      <c r="BY380" s="1489">
        <v>0.13432631194206807</v>
      </c>
      <c r="BZ380" s="1489">
        <v>0.13041389508938647</v>
      </c>
      <c r="CA380" s="1489">
        <v>0.12661543212561796</v>
      </c>
      <c r="CB380" s="1489">
        <v>0.12292760400545433</v>
      </c>
      <c r="CC380" s="1489">
        <v>0.11934718835481004</v>
      </c>
      <c r="CD380" s="1489">
        <v>0.11587105665515537</v>
      </c>
      <c r="CE380" s="1489">
        <v>0.11249617150985959</v>
      </c>
      <c r="CF380" s="1489">
        <v>0.10921958399015494</v>
      </c>
      <c r="CG380" s="1489">
        <v>0.10603843105840287</v>
      </c>
      <c r="CH380" s="1489">
        <v>0.10294993306641054</v>
      </c>
      <c r="CI380" s="1489">
        <v>9.9951391326612168E-2</v>
      </c>
      <c r="CJ380" s="1489">
        <v>9.7040185753992411E-2</v>
      </c>
      <c r="CK380" s="1489">
        <v>9.4213772576691654E-2</v>
      </c>
      <c r="CL380" s="1489">
        <v>9.1915875684577236E-2</v>
      </c>
      <c r="CM380" s="1489">
        <v>8.9674025058124135E-2</v>
      </c>
      <c r="CN380" s="1489">
        <v>8.7486853715243049E-2</v>
      </c>
      <c r="CO380" s="1489">
        <v>8.5353028014871282E-2</v>
      </c>
      <c r="CP380" s="1490">
        <v>8.3271246843776875E-2</v>
      </c>
      <c r="CQ380" s="1488" t="s">
        <v>1790</v>
      </c>
      <c r="CR380" s="1488" t="s">
        <v>1790</v>
      </c>
      <c r="CS380" s="1488" t="s">
        <v>1790</v>
      </c>
      <c r="CT380" s="1488" t="s">
        <v>1790</v>
      </c>
      <c r="CU380" s="1488" t="s">
        <v>1790</v>
      </c>
      <c r="CV380" s="1488" t="s">
        <v>1790</v>
      </c>
      <c r="CW380" s="1488" t="s">
        <v>1790</v>
      </c>
      <c r="CX380" s="1488" t="s">
        <v>1790</v>
      </c>
      <c r="CY380" s="1488" t="s">
        <v>1790</v>
      </c>
      <c r="CZ380" s="1488" t="s">
        <v>1790</v>
      </c>
      <c r="DA380" s="1488" t="s">
        <v>1790</v>
      </c>
      <c r="DB380" s="1488" t="s">
        <v>1790</v>
      </c>
      <c r="DC380" s="1488" t="s">
        <v>1790</v>
      </c>
      <c r="DD380" s="1488" t="s">
        <v>1790</v>
      </c>
      <c r="DE380" s="1488" t="s">
        <v>1790</v>
      </c>
      <c r="DF380" s="1488" t="s">
        <v>1790</v>
      </c>
      <c r="DG380" s="1488" t="s">
        <v>1790</v>
      </c>
      <c r="DH380" s="1488" t="s">
        <v>1790</v>
      </c>
      <c r="DI380" s="1488" t="s">
        <v>1790</v>
      </c>
      <c r="DJ380" s="1488" t="s">
        <v>1790</v>
      </c>
      <c r="DK380" s="1488" t="s">
        <v>1790</v>
      </c>
      <c r="DL380" s="1488" t="s">
        <v>1790</v>
      </c>
      <c r="DM380" s="1488" t="s">
        <v>1790</v>
      </c>
      <c r="DN380" s="1488" t="s">
        <v>1790</v>
      </c>
      <c r="DO380" s="1488" t="s">
        <v>1790</v>
      </c>
      <c r="DP380" s="1488" t="s">
        <v>1790</v>
      </c>
      <c r="DQ380" s="1488" t="s">
        <v>1790</v>
      </c>
      <c r="DR380" s="1488" t="s">
        <v>1790</v>
      </c>
      <c r="DS380" s="1488" t="s">
        <v>1790</v>
      </c>
      <c r="DT380" s="1233" t="s">
        <v>1790</v>
      </c>
      <c r="DU380" s="1233" t="s">
        <v>1790</v>
      </c>
      <c r="DV380" s="1233" t="s">
        <v>1790</v>
      </c>
      <c r="DW380" s="1233" t="s">
        <v>1790</v>
      </c>
      <c r="DX380" s="1233" t="s">
        <v>1790</v>
      </c>
      <c r="DY380" s="1233" t="s">
        <v>1790</v>
      </c>
    </row>
    <row r="381" spans="2:129" x14ac:dyDescent="0.25">
      <c r="B381" s="1740"/>
      <c r="C381" s="1485" t="s">
        <v>2085</v>
      </c>
      <c r="D381" s="1425" t="s">
        <v>2086</v>
      </c>
      <c r="E381" s="1267" t="s">
        <v>810</v>
      </c>
      <c r="F381" s="1424" t="s">
        <v>811</v>
      </c>
      <c r="G381" s="1424" t="s">
        <v>1790</v>
      </c>
      <c r="H381" s="1425" t="s">
        <v>812</v>
      </c>
      <c r="I381" s="1460" t="s">
        <v>1790</v>
      </c>
      <c r="J381" s="1461" t="s">
        <v>1790</v>
      </c>
      <c r="K381" s="1461" t="s">
        <v>1790</v>
      </c>
      <c r="L381" s="1461" t="s">
        <v>1790</v>
      </c>
      <c r="M381" s="1461" t="s">
        <v>1790</v>
      </c>
      <c r="N381" s="1489" t="s">
        <v>1790</v>
      </c>
      <c r="O381" s="1489" t="s">
        <v>1790</v>
      </c>
      <c r="P381" s="1489" t="s">
        <v>1790</v>
      </c>
      <c r="Q381" s="1489" t="s">
        <v>1790</v>
      </c>
      <c r="R381" s="1489" t="s">
        <v>1790</v>
      </c>
      <c r="S381" s="1489" t="s">
        <v>1790</v>
      </c>
      <c r="T381" s="1489" t="s">
        <v>1790</v>
      </c>
      <c r="U381" s="1489" t="s">
        <v>1790</v>
      </c>
      <c r="V381" s="1489" t="s">
        <v>1790</v>
      </c>
      <c r="W381" s="1489" t="s">
        <v>1790</v>
      </c>
      <c r="X381" s="1489" t="s">
        <v>1790</v>
      </c>
      <c r="Y381" s="1489" t="s">
        <v>1790</v>
      </c>
      <c r="Z381" s="1489" t="s">
        <v>1790</v>
      </c>
      <c r="AA381" s="1489" t="s">
        <v>1790</v>
      </c>
      <c r="AB381" s="1489" t="s">
        <v>1790</v>
      </c>
      <c r="AC381" s="1489" t="s">
        <v>1790</v>
      </c>
      <c r="AD381" s="1489" t="s">
        <v>1790</v>
      </c>
      <c r="AE381" s="1489" t="s">
        <v>1790</v>
      </c>
      <c r="AF381" s="1489" t="s">
        <v>1790</v>
      </c>
      <c r="AG381" s="1489" t="s">
        <v>1790</v>
      </c>
      <c r="AH381" s="1489" t="s">
        <v>1790</v>
      </c>
      <c r="AI381" s="1489" t="s">
        <v>1790</v>
      </c>
      <c r="AJ381" s="1489" t="s">
        <v>1790</v>
      </c>
      <c r="AK381" s="1489" t="s">
        <v>1790</v>
      </c>
      <c r="AL381" s="1489" t="s">
        <v>1790</v>
      </c>
      <c r="AM381" s="1489" t="s">
        <v>1790</v>
      </c>
      <c r="AN381" s="1489" t="s">
        <v>1790</v>
      </c>
      <c r="AO381" s="1489" t="s">
        <v>1790</v>
      </c>
      <c r="AP381" s="1489" t="s">
        <v>1790</v>
      </c>
      <c r="AQ381" s="1489" t="s">
        <v>1790</v>
      </c>
      <c r="AR381" s="1489" t="s">
        <v>1790</v>
      </c>
      <c r="AS381" s="1489" t="s">
        <v>1790</v>
      </c>
      <c r="AT381" s="1489" t="s">
        <v>1790</v>
      </c>
      <c r="AU381" s="1489" t="s">
        <v>1790</v>
      </c>
      <c r="AV381" s="1489" t="s">
        <v>1790</v>
      </c>
      <c r="AW381" s="1489" t="s">
        <v>1790</v>
      </c>
      <c r="AX381" s="1489" t="s">
        <v>1790</v>
      </c>
      <c r="AY381" s="1489" t="s">
        <v>1790</v>
      </c>
      <c r="AZ381" s="1489" t="s">
        <v>1790</v>
      </c>
      <c r="BA381" s="1489" t="s">
        <v>1790</v>
      </c>
      <c r="BB381" s="1489" t="s">
        <v>1790</v>
      </c>
      <c r="BC381" s="1489" t="s">
        <v>1790</v>
      </c>
      <c r="BD381" s="1489" t="s">
        <v>1790</v>
      </c>
      <c r="BE381" s="1489" t="s">
        <v>1790</v>
      </c>
      <c r="BF381" s="1489" t="s">
        <v>1790</v>
      </c>
      <c r="BG381" s="1489" t="s">
        <v>1790</v>
      </c>
      <c r="BH381" s="1489" t="s">
        <v>1790</v>
      </c>
      <c r="BI381" s="1489" t="s">
        <v>1790</v>
      </c>
      <c r="BJ381" s="1489" t="s">
        <v>1790</v>
      </c>
      <c r="BK381" s="1489" t="s">
        <v>1790</v>
      </c>
      <c r="BL381" s="1489" t="s">
        <v>1790</v>
      </c>
      <c r="BM381" s="1489" t="s">
        <v>1790</v>
      </c>
      <c r="BN381" s="1489" t="s">
        <v>1790</v>
      </c>
      <c r="BO381" s="1489" t="s">
        <v>1790</v>
      </c>
      <c r="BP381" s="1489" t="s">
        <v>1790</v>
      </c>
      <c r="BQ381" s="1489" t="s">
        <v>1790</v>
      </c>
      <c r="BR381" s="1489" t="s">
        <v>1790</v>
      </c>
      <c r="BS381" s="1489" t="s">
        <v>1790</v>
      </c>
      <c r="BT381" s="1489" t="s">
        <v>1790</v>
      </c>
      <c r="BU381" s="1489" t="s">
        <v>1790</v>
      </c>
      <c r="BV381" s="1489" t="s">
        <v>1790</v>
      </c>
      <c r="BW381" s="1489" t="s">
        <v>1790</v>
      </c>
      <c r="BX381" s="1489" t="s">
        <v>1790</v>
      </c>
      <c r="BY381" s="1489" t="s">
        <v>1790</v>
      </c>
      <c r="BZ381" s="1489" t="s">
        <v>1790</v>
      </c>
      <c r="CA381" s="1489" t="s">
        <v>1790</v>
      </c>
      <c r="CB381" s="1489" t="s">
        <v>1790</v>
      </c>
      <c r="CC381" s="1489" t="s">
        <v>1790</v>
      </c>
      <c r="CD381" s="1489" t="s">
        <v>1790</v>
      </c>
      <c r="CE381" s="1489" t="s">
        <v>1790</v>
      </c>
      <c r="CF381" s="1489" t="s">
        <v>1790</v>
      </c>
      <c r="CG381" s="1489" t="s">
        <v>1790</v>
      </c>
      <c r="CH381" s="1489" t="s">
        <v>1790</v>
      </c>
      <c r="CI381" s="1489" t="s">
        <v>1790</v>
      </c>
      <c r="CJ381" s="1489" t="s">
        <v>1790</v>
      </c>
      <c r="CK381" s="1489" t="s">
        <v>1790</v>
      </c>
      <c r="CL381" s="1489" t="s">
        <v>1790</v>
      </c>
      <c r="CM381" s="1489" t="s">
        <v>1790</v>
      </c>
      <c r="CN381" s="1489" t="s">
        <v>1790</v>
      </c>
      <c r="CO381" s="1489" t="s">
        <v>1790</v>
      </c>
      <c r="CP381" s="1490" t="s">
        <v>1790</v>
      </c>
      <c r="CQ381" s="1488" t="s">
        <v>1790</v>
      </c>
      <c r="CR381" s="1488" t="s">
        <v>1790</v>
      </c>
      <c r="CS381" s="1488" t="s">
        <v>1790</v>
      </c>
      <c r="CT381" s="1488" t="s">
        <v>1790</v>
      </c>
      <c r="CU381" s="1488" t="s">
        <v>1790</v>
      </c>
      <c r="CV381" s="1488" t="s">
        <v>1790</v>
      </c>
      <c r="CW381" s="1488" t="s">
        <v>1790</v>
      </c>
      <c r="CX381" s="1488" t="s">
        <v>1790</v>
      </c>
      <c r="CY381" s="1488" t="s">
        <v>1790</v>
      </c>
      <c r="CZ381" s="1488" t="s">
        <v>1790</v>
      </c>
      <c r="DA381" s="1488" t="s">
        <v>1790</v>
      </c>
      <c r="DB381" s="1488" t="s">
        <v>1790</v>
      </c>
      <c r="DC381" s="1488" t="s">
        <v>1790</v>
      </c>
      <c r="DD381" s="1488" t="s">
        <v>1790</v>
      </c>
      <c r="DE381" s="1488" t="s">
        <v>1790</v>
      </c>
      <c r="DF381" s="1488" t="s">
        <v>1790</v>
      </c>
      <c r="DG381" s="1488" t="s">
        <v>1790</v>
      </c>
      <c r="DH381" s="1488" t="s">
        <v>1790</v>
      </c>
      <c r="DI381" s="1488" t="s">
        <v>1790</v>
      </c>
      <c r="DJ381" s="1488" t="s">
        <v>1790</v>
      </c>
      <c r="DK381" s="1488" t="s">
        <v>1790</v>
      </c>
      <c r="DL381" s="1488" t="s">
        <v>1790</v>
      </c>
      <c r="DM381" s="1488" t="s">
        <v>1790</v>
      </c>
      <c r="DN381" s="1488" t="s">
        <v>1790</v>
      </c>
      <c r="DO381" s="1488" t="s">
        <v>1790</v>
      </c>
      <c r="DP381" s="1488" t="s">
        <v>1790</v>
      </c>
      <c r="DQ381" s="1488" t="s">
        <v>1790</v>
      </c>
      <c r="DR381" s="1488" t="s">
        <v>1790</v>
      </c>
      <c r="DS381" s="1488" t="s">
        <v>1790</v>
      </c>
      <c r="DT381" s="1233" t="s">
        <v>1790</v>
      </c>
      <c r="DU381" s="1233" t="s">
        <v>1790</v>
      </c>
      <c r="DV381" s="1233" t="s">
        <v>1790</v>
      </c>
      <c r="DW381" s="1233" t="s">
        <v>1790</v>
      </c>
      <c r="DX381" s="1233" t="s">
        <v>1790</v>
      </c>
      <c r="DY381" s="1233" t="s">
        <v>1790</v>
      </c>
    </row>
    <row r="382" spans="2:129" x14ac:dyDescent="0.25">
      <c r="B382" s="1740"/>
      <c r="C382" s="1485" t="s">
        <v>2085</v>
      </c>
      <c r="D382" s="1425" t="s">
        <v>2086</v>
      </c>
      <c r="E382" s="1267" t="s">
        <v>810</v>
      </c>
      <c r="F382" s="1424" t="s">
        <v>813</v>
      </c>
      <c r="G382" s="1424" t="s">
        <v>1790</v>
      </c>
      <c r="H382" s="1425" t="s">
        <v>812</v>
      </c>
      <c r="I382" s="1460" t="s">
        <v>1790</v>
      </c>
      <c r="J382" s="1461" t="s">
        <v>1790</v>
      </c>
      <c r="K382" s="1461" t="s">
        <v>1790</v>
      </c>
      <c r="L382" s="1461" t="s">
        <v>1790</v>
      </c>
      <c r="M382" s="1461" t="s">
        <v>1790</v>
      </c>
      <c r="N382" s="1489" t="s">
        <v>1790</v>
      </c>
      <c r="O382" s="1489" t="s">
        <v>1790</v>
      </c>
      <c r="P382" s="1489" t="s">
        <v>1790</v>
      </c>
      <c r="Q382" s="1489" t="s">
        <v>1790</v>
      </c>
      <c r="R382" s="1489" t="s">
        <v>1790</v>
      </c>
      <c r="S382" s="1489" t="s">
        <v>1790</v>
      </c>
      <c r="T382" s="1489" t="s">
        <v>1790</v>
      </c>
      <c r="U382" s="1489" t="s">
        <v>1790</v>
      </c>
      <c r="V382" s="1489" t="s">
        <v>1790</v>
      </c>
      <c r="W382" s="1489" t="s">
        <v>1790</v>
      </c>
      <c r="X382" s="1489" t="s">
        <v>1790</v>
      </c>
      <c r="Y382" s="1489" t="s">
        <v>1790</v>
      </c>
      <c r="Z382" s="1489" t="s">
        <v>1790</v>
      </c>
      <c r="AA382" s="1489" t="s">
        <v>1790</v>
      </c>
      <c r="AB382" s="1489" t="s">
        <v>1790</v>
      </c>
      <c r="AC382" s="1489" t="s">
        <v>1790</v>
      </c>
      <c r="AD382" s="1489" t="s">
        <v>1790</v>
      </c>
      <c r="AE382" s="1489" t="s">
        <v>1790</v>
      </c>
      <c r="AF382" s="1489" t="s">
        <v>1790</v>
      </c>
      <c r="AG382" s="1489" t="s">
        <v>1790</v>
      </c>
      <c r="AH382" s="1489" t="s">
        <v>1790</v>
      </c>
      <c r="AI382" s="1489" t="s">
        <v>1790</v>
      </c>
      <c r="AJ382" s="1489" t="s">
        <v>1790</v>
      </c>
      <c r="AK382" s="1489" t="s">
        <v>1790</v>
      </c>
      <c r="AL382" s="1489" t="s">
        <v>1790</v>
      </c>
      <c r="AM382" s="1489" t="s">
        <v>1790</v>
      </c>
      <c r="AN382" s="1489" t="s">
        <v>1790</v>
      </c>
      <c r="AO382" s="1489" t="s">
        <v>1790</v>
      </c>
      <c r="AP382" s="1489" t="s">
        <v>1790</v>
      </c>
      <c r="AQ382" s="1489" t="s">
        <v>1790</v>
      </c>
      <c r="AR382" s="1489" t="s">
        <v>1790</v>
      </c>
      <c r="AS382" s="1489" t="s">
        <v>1790</v>
      </c>
      <c r="AT382" s="1489" t="s">
        <v>1790</v>
      </c>
      <c r="AU382" s="1489" t="s">
        <v>1790</v>
      </c>
      <c r="AV382" s="1489" t="s">
        <v>1790</v>
      </c>
      <c r="AW382" s="1489" t="s">
        <v>1790</v>
      </c>
      <c r="AX382" s="1489" t="s">
        <v>1790</v>
      </c>
      <c r="AY382" s="1489" t="s">
        <v>1790</v>
      </c>
      <c r="AZ382" s="1489" t="s">
        <v>1790</v>
      </c>
      <c r="BA382" s="1489" t="s">
        <v>1790</v>
      </c>
      <c r="BB382" s="1489" t="s">
        <v>1790</v>
      </c>
      <c r="BC382" s="1489" t="s">
        <v>1790</v>
      </c>
      <c r="BD382" s="1489" t="s">
        <v>1790</v>
      </c>
      <c r="BE382" s="1489" t="s">
        <v>1790</v>
      </c>
      <c r="BF382" s="1489" t="s">
        <v>1790</v>
      </c>
      <c r="BG382" s="1489" t="s">
        <v>1790</v>
      </c>
      <c r="BH382" s="1489" t="s">
        <v>1790</v>
      </c>
      <c r="BI382" s="1489" t="s">
        <v>1790</v>
      </c>
      <c r="BJ382" s="1489" t="s">
        <v>1790</v>
      </c>
      <c r="BK382" s="1489" t="s">
        <v>1790</v>
      </c>
      <c r="BL382" s="1489" t="s">
        <v>1790</v>
      </c>
      <c r="BM382" s="1489" t="s">
        <v>1790</v>
      </c>
      <c r="BN382" s="1489" t="s">
        <v>1790</v>
      </c>
      <c r="BO382" s="1489" t="s">
        <v>1790</v>
      </c>
      <c r="BP382" s="1489" t="s">
        <v>1790</v>
      </c>
      <c r="BQ382" s="1489" t="s">
        <v>1790</v>
      </c>
      <c r="BR382" s="1489" t="s">
        <v>1790</v>
      </c>
      <c r="BS382" s="1489" t="s">
        <v>1790</v>
      </c>
      <c r="BT382" s="1489" t="s">
        <v>1790</v>
      </c>
      <c r="BU382" s="1489" t="s">
        <v>1790</v>
      </c>
      <c r="BV382" s="1489" t="s">
        <v>1790</v>
      </c>
      <c r="BW382" s="1489" t="s">
        <v>1790</v>
      </c>
      <c r="BX382" s="1489" t="s">
        <v>1790</v>
      </c>
      <c r="BY382" s="1489" t="s">
        <v>1790</v>
      </c>
      <c r="BZ382" s="1489" t="s">
        <v>1790</v>
      </c>
      <c r="CA382" s="1489" t="s">
        <v>1790</v>
      </c>
      <c r="CB382" s="1489" t="s">
        <v>1790</v>
      </c>
      <c r="CC382" s="1489" t="s">
        <v>1790</v>
      </c>
      <c r="CD382" s="1489" t="s">
        <v>1790</v>
      </c>
      <c r="CE382" s="1489" t="s">
        <v>1790</v>
      </c>
      <c r="CF382" s="1489" t="s">
        <v>1790</v>
      </c>
      <c r="CG382" s="1489" t="s">
        <v>1790</v>
      </c>
      <c r="CH382" s="1489" t="s">
        <v>1790</v>
      </c>
      <c r="CI382" s="1489" t="s">
        <v>1790</v>
      </c>
      <c r="CJ382" s="1489" t="s">
        <v>1790</v>
      </c>
      <c r="CK382" s="1489" t="s">
        <v>1790</v>
      </c>
      <c r="CL382" s="1489" t="s">
        <v>1790</v>
      </c>
      <c r="CM382" s="1489" t="s">
        <v>1790</v>
      </c>
      <c r="CN382" s="1489" t="s">
        <v>1790</v>
      </c>
      <c r="CO382" s="1489" t="s">
        <v>1790</v>
      </c>
      <c r="CP382" s="1490" t="s">
        <v>1790</v>
      </c>
      <c r="CQ382" s="1488" t="s">
        <v>1790</v>
      </c>
      <c r="CR382" s="1488" t="s">
        <v>1790</v>
      </c>
      <c r="CS382" s="1488" t="s">
        <v>1790</v>
      </c>
      <c r="CT382" s="1488" t="s">
        <v>1790</v>
      </c>
      <c r="CU382" s="1488" t="s">
        <v>1790</v>
      </c>
      <c r="CV382" s="1488" t="s">
        <v>1790</v>
      </c>
      <c r="CW382" s="1488" t="s">
        <v>1790</v>
      </c>
      <c r="CX382" s="1488" t="s">
        <v>1790</v>
      </c>
      <c r="CY382" s="1488" t="s">
        <v>1790</v>
      </c>
      <c r="CZ382" s="1488" t="s">
        <v>1790</v>
      </c>
      <c r="DA382" s="1488" t="s">
        <v>1790</v>
      </c>
      <c r="DB382" s="1488" t="s">
        <v>1790</v>
      </c>
      <c r="DC382" s="1488" t="s">
        <v>1790</v>
      </c>
      <c r="DD382" s="1488" t="s">
        <v>1790</v>
      </c>
      <c r="DE382" s="1488" t="s">
        <v>1790</v>
      </c>
      <c r="DF382" s="1488" t="s">
        <v>1790</v>
      </c>
      <c r="DG382" s="1488" t="s">
        <v>1790</v>
      </c>
      <c r="DH382" s="1488" t="s">
        <v>1790</v>
      </c>
      <c r="DI382" s="1488" t="s">
        <v>1790</v>
      </c>
      <c r="DJ382" s="1488" t="s">
        <v>1790</v>
      </c>
      <c r="DK382" s="1488" t="s">
        <v>1790</v>
      </c>
      <c r="DL382" s="1488" t="s">
        <v>1790</v>
      </c>
      <c r="DM382" s="1488" t="s">
        <v>1790</v>
      </c>
      <c r="DN382" s="1488" t="s">
        <v>1790</v>
      </c>
      <c r="DO382" s="1488" t="s">
        <v>1790</v>
      </c>
      <c r="DP382" s="1488" t="s">
        <v>1790</v>
      </c>
      <c r="DQ382" s="1488" t="s">
        <v>1790</v>
      </c>
      <c r="DR382" s="1488" t="s">
        <v>1790</v>
      </c>
      <c r="DS382" s="1488" t="s">
        <v>1790</v>
      </c>
      <c r="DT382" s="1233" t="s">
        <v>1790</v>
      </c>
      <c r="DU382" s="1233" t="s">
        <v>1790</v>
      </c>
      <c r="DV382" s="1233" t="s">
        <v>1790</v>
      </c>
      <c r="DW382" s="1233" t="s">
        <v>1790</v>
      </c>
      <c r="DX382" s="1233" t="s">
        <v>1790</v>
      </c>
      <c r="DY382" s="1233" t="s">
        <v>1790</v>
      </c>
    </row>
    <row r="383" spans="2:129" ht="14.4" thickBot="1" x14ac:dyDescent="0.3">
      <c r="B383" s="1740"/>
      <c r="C383" s="1485" t="s">
        <v>2085</v>
      </c>
      <c r="D383" s="1425" t="s">
        <v>2086</v>
      </c>
      <c r="E383" s="1267" t="s">
        <v>814</v>
      </c>
      <c r="F383" s="1424" t="s">
        <v>1790</v>
      </c>
      <c r="G383" s="1424" t="s">
        <v>1790</v>
      </c>
      <c r="H383" s="1425" t="s">
        <v>84</v>
      </c>
      <c r="I383" s="1460" t="s">
        <v>1790</v>
      </c>
      <c r="J383" s="1461" t="s">
        <v>1790</v>
      </c>
      <c r="K383" s="1461" t="s">
        <v>1790</v>
      </c>
      <c r="L383" s="1461" t="s">
        <v>1790</v>
      </c>
      <c r="M383" s="1461" t="s">
        <v>1790</v>
      </c>
      <c r="N383" s="1489" t="s">
        <v>1790</v>
      </c>
      <c r="O383" s="1489">
        <v>0.11781846369420602</v>
      </c>
      <c r="P383" s="1489">
        <v>0.11383426443884641</v>
      </c>
      <c r="Q383" s="1489">
        <v>0.1099847965592719</v>
      </c>
      <c r="R383" s="1489">
        <v>0.10626550392200185</v>
      </c>
      <c r="S383" s="1489">
        <v>0.10267198446570226</v>
      </c>
      <c r="T383" s="1489">
        <v>9.919998499101669E-2</v>
      </c>
      <c r="U383" s="1489">
        <v>9.5845396126586185E-2</v>
      </c>
      <c r="V383" s="1489">
        <v>9.2604247465300674E-2</v>
      </c>
      <c r="W383" s="1489">
        <v>8.9472702865024817E-2</v>
      </c>
      <c r="X383" s="1489">
        <v>8.6447055908236536E-2</v>
      </c>
      <c r="Y383" s="1489">
        <v>8.35237255152044E-2</v>
      </c>
      <c r="Z383" s="1489">
        <v>8.0699251705511496E-2</v>
      </c>
      <c r="AA383" s="1489">
        <v>7.7970291502909669E-2</v>
      </c>
      <c r="AB383" s="1489">
        <v>7.5333614978656691E-2</v>
      </c>
      <c r="AC383" s="1489">
        <v>7.2786101428653813E-2</v>
      </c>
      <c r="AD383" s="1489">
        <v>7.0324735679858766E-2</v>
      </c>
      <c r="AE383" s="1489">
        <v>6.7946604521602672E-2</v>
      </c>
      <c r="AF383" s="1489">
        <v>6.5648893257587132E-2</v>
      </c>
      <c r="AG383" s="1489">
        <v>6.3428882374480314E-2</v>
      </c>
      <c r="AH383" s="1489">
        <v>6.1283944323169394E-2</v>
      </c>
      <c r="AI383" s="1489">
        <v>5.9211540408859321E-2</v>
      </c>
      <c r="AJ383" s="1489">
        <v>5.7209217786337516E-2</v>
      </c>
      <c r="AK383" s="1489">
        <v>5.5274606556847843E-2</v>
      </c>
      <c r="AL383" s="1489">
        <v>5.3405416963138025E-2</v>
      </c>
      <c r="AM383" s="1489">
        <v>5.1599436679360414E-2</v>
      </c>
      <c r="AN383" s="1489">
        <v>4.9854528192618763E-2</v>
      </c>
      <c r="AO383" s="1489">
        <v>4.8168626273061614E-2</v>
      </c>
      <c r="AP383" s="1489">
        <v>4.6539735529528128E-2</v>
      </c>
      <c r="AQ383" s="1489">
        <v>4.4965928047853272E-2</v>
      </c>
      <c r="AR383" s="1489">
        <v>4.3445341109036979E-2</v>
      </c>
      <c r="AS383" s="1489">
        <v>4.2179942824307738E-2</v>
      </c>
      <c r="AT383" s="1489">
        <v>4.0951400800298778E-2</v>
      </c>
      <c r="AU383" s="1489">
        <v>3.9758641553688127E-2</v>
      </c>
      <c r="AV383" s="1489">
        <v>3.8600622867658384E-2</v>
      </c>
      <c r="AW383" s="1489">
        <v>3.7476332881221736E-2</v>
      </c>
      <c r="AX383" s="1489">
        <v>3.6384789205069643E-2</v>
      </c>
      <c r="AY383" s="1489">
        <v>3.5325038063174413E-2</v>
      </c>
      <c r="AZ383" s="1489">
        <v>3.4296153459392624E-2</v>
      </c>
      <c r="BA383" s="1489">
        <v>3.3297236368342358E-2</v>
      </c>
      <c r="BB383" s="1489">
        <v>3.232741394984695E-2</v>
      </c>
      <c r="BC383" s="1489">
        <v>3.1385838786259175E-2</v>
      </c>
      <c r="BD383" s="1489">
        <v>3.0471688141999194E-2</v>
      </c>
      <c r="BE383" s="1489">
        <v>2.9584163244659421E-2</v>
      </c>
      <c r="BF383" s="1489">
        <v>2.872248858704797E-2</v>
      </c>
      <c r="BG383" s="1489">
        <v>2.7885911249561142E-2</v>
      </c>
      <c r="BH383" s="1489">
        <v>2.7073700242292373E-2</v>
      </c>
      <c r="BI383" s="1489">
        <v>2.6285145866303275E-2</v>
      </c>
      <c r="BJ383" s="1489">
        <v>2.5519559093498331E-2</v>
      </c>
      <c r="BK383" s="1489">
        <v>2.4776270964561486E-2</v>
      </c>
      <c r="BL383" s="1489">
        <v>2.4054632004428627E-2</v>
      </c>
      <c r="BM383" s="1489" t="s">
        <v>1790</v>
      </c>
      <c r="BN383" s="1489" t="s">
        <v>1790</v>
      </c>
      <c r="BO383" s="1489" t="s">
        <v>1790</v>
      </c>
      <c r="BP383" s="1489" t="s">
        <v>1790</v>
      </c>
      <c r="BQ383" s="1489" t="s">
        <v>1790</v>
      </c>
      <c r="BR383" s="1489" t="s">
        <v>1790</v>
      </c>
      <c r="BS383" s="1489" t="s">
        <v>1790</v>
      </c>
      <c r="BT383" s="1489" t="s">
        <v>1790</v>
      </c>
      <c r="BU383" s="1489" t="s">
        <v>1790</v>
      </c>
      <c r="BV383" s="1489" t="s">
        <v>1790</v>
      </c>
      <c r="BW383" s="1489" t="s">
        <v>1790</v>
      </c>
      <c r="BX383" s="1489" t="s">
        <v>1790</v>
      </c>
      <c r="BY383" s="1489" t="s">
        <v>1790</v>
      </c>
      <c r="BZ383" s="1489" t="s">
        <v>1790</v>
      </c>
      <c r="CA383" s="1489" t="s">
        <v>1790</v>
      </c>
      <c r="CB383" s="1489" t="s">
        <v>1790</v>
      </c>
      <c r="CC383" s="1489" t="s">
        <v>1790</v>
      </c>
      <c r="CD383" s="1489" t="s">
        <v>1790</v>
      </c>
      <c r="CE383" s="1489" t="s">
        <v>1790</v>
      </c>
      <c r="CF383" s="1489" t="s">
        <v>1790</v>
      </c>
      <c r="CG383" s="1489" t="s">
        <v>1790</v>
      </c>
      <c r="CH383" s="1489" t="s">
        <v>1790</v>
      </c>
      <c r="CI383" s="1489" t="s">
        <v>1790</v>
      </c>
      <c r="CJ383" s="1489" t="s">
        <v>1790</v>
      </c>
      <c r="CK383" s="1489" t="s">
        <v>1790</v>
      </c>
      <c r="CL383" s="1489" t="s">
        <v>1790</v>
      </c>
      <c r="CM383" s="1489" t="s">
        <v>1790</v>
      </c>
      <c r="CN383" s="1489" t="s">
        <v>1790</v>
      </c>
      <c r="CO383" s="1489" t="s">
        <v>1790</v>
      </c>
      <c r="CP383" s="1490" t="s">
        <v>1790</v>
      </c>
      <c r="CQ383" s="1488" t="s">
        <v>1790</v>
      </c>
      <c r="CR383" s="1488" t="s">
        <v>1790</v>
      </c>
      <c r="CS383" s="1488" t="s">
        <v>1790</v>
      </c>
      <c r="CT383" s="1488" t="s">
        <v>1790</v>
      </c>
      <c r="CU383" s="1488" t="s">
        <v>1790</v>
      </c>
      <c r="CV383" s="1488" t="s">
        <v>1790</v>
      </c>
      <c r="CW383" s="1488" t="s">
        <v>1790</v>
      </c>
      <c r="CX383" s="1488" t="s">
        <v>1790</v>
      </c>
      <c r="CY383" s="1488" t="s">
        <v>1790</v>
      </c>
      <c r="CZ383" s="1488" t="s">
        <v>1790</v>
      </c>
      <c r="DA383" s="1488" t="s">
        <v>1790</v>
      </c>
      <c r="DB383" s="1488" t="s">
        <v>1790</v>
      </c>
      <c r="DC383" s="1488" t="s">
        <v>1790</v>
      </c>
      <c r="DD383" s="1488" t="s">
        <v>1790</v>
      </c>
      <c r="DE383" s="1488" t="s">
        <v>1790</v>
      </c>
      <c r="DF383" s="1488" t="s">
        <v>1790</v>
      </c>
      <c r="DG383" s="1488" t="s">
        <v>1790</v>
      </c>
      <c r="DH383" s="1488" t="s">
        <v>1790</v>
      </c>
      <c r="DI383" s="1488" t="s">
        <v>1790</v>
      </c>
      <c r="DJ383" s="1488" t="s">
        <v>1790</v>
      </c>
      <c r="DK383" s="1488" t="s">
        <v>1790</v>
      </c>
      <c r="DL383" s="1488" t="s">
        <v>1790</v>
      </c>
      <c r="DM383" s="1488" t="s">
        <v>1790</v>
      </c>
      <c r="DN383" s="1488" t="s">
        <v>1790</v>
      </c>
      <c r="DO383" s="1488" t="s">
        <v>1790</v>
      </c>
      <c r="DP383" s="1488" t="s">
        <v>1790</v>
      </c>
      <c r="DQ383" s="1488" t="s">
        <v>1790</v>
      </c>
      <c r="DR383" s="1488" t="s">
        <v>1790</v>
      </c>
      <c r="DS383" s="1488" t="s">
        <v>1790</v>
      </c>
      <c r="DT383" s="1233" t="s">
        <v>1790</v>
      </c>
      <c r="DU383" s="1233" t="s">
        <v>1790</v>
      </c>
      <c r="DV383" s="1233" t="s">
        <v>1790</v>
      </c>
      <c r="DW383" s="1233" t="s">
        <v>1790</v>
      </c>
      <c r="DX383" s="1233" t="s">
        <v>1790</v>
      </c>
      <c r="DY383" s="1233" t="s">
        <v>1790</v>
      </c>
    </row>
    <row r="384" spans="2:129" ht="14.4" thickBot="1" x14ac:dyDescent="0.3">
      <c r="B384" s="1740"/>
      <c r="C384" s="1485" t="s">
        <v>2085</v>
      </c>
      <c r="D384" s="1425" t="s">
        <v>2086</v>
      </c>
      <c r="E384" s="1267" t="s">
        <v>815</v>
      </c>
      <c r="F384" s="1424" t="s">
        <v>1790</v>
      </c>
      <c r="G384" s="1424" t="s">
        <v>1790</v>
      </c>
      <c r="H384" s="1425" t="s">
        <v>84</v>
      </c>
      <c r="I384" s="1724">
        <f>IF(SUM(I383:CU383)&lt;&gt;0,SUM(I383:CU383),"")</f>
        <v>2.8891217934240814</v>
      </c>
      <c r="J384" s="1725"/>
      <c r="K384" s="1725"/>
      <c r="L384" s="1725"/>
      <c r="M384" s="1726"/>
      <c r="N384" s="1489" t="s">
        <v>1790</v>
      </c>
      <c r="O384" s="1489" t="s">
        <v>1790</v>
      </c>
      <c r="P384" s="1489" t="s">
        <v>1790</v>
      </c>
      <c r="Q384" s="1489" t="s">
        <v>1790</v>
      </c>
      <c r="R384" s="1489" t="s">
        <v>1790</v>
      </c>
      <c r="S384" s="1489" t="s">
        <v>1790</v>
      </c>
      <c r="T384" s="1489" t="s">
        <v>1790</v>
      </c>
      <c r="U384" s="1489" t="s">
        <v>1790</v>
      </c>
      <c r="V384" s="1489" t="s">
        <v>1790</v>
      </c>
      <c r="W384" s="1489" t="s">
        <v>1790</v>
      </c>
      <c r="X384" s="1489" t="s">
        <v>1790</v>
      </c>
      <c r="Y384" s="1489" t="s">
        <v>1790</v>
      </c>
      <c r="Z384" s="1489" t="s">
        <v>1790</v>
      </c>
      <c r="AA384" s="1489" t="s">
        <v>1790</v>
      </c>
      <c r="AB384" s="1489" t="s">
        <v>1790</v>
      </c>
      <c r="AC384" s="1489" t="s">
        <v>1790</v>
      </c>
      <c r="AD384" s="1489" t="s">
        <v>1790</v>
      </c>
      <c r="AE384" s="1489" t="s">
        <v>1790</v>
      </c>
      <c r="AF384" s="1489" t="s">
        <v>1790</v>
      </c>
      <c r="AG384" s="1489" t="s">
        <v>1790</v>
      </c>
      <c r="AH384" s="1489" t="s">
        <v>1790</v>
      </c>
      <c r="AI384" s="1489" t="s">
        <v>1790</v>
      </c>
      <c r="AJ384" s="1489" t="s">
        <v>1790</v>
      </c>
      <c r="AK384" s="1489" t="s">
        <v>1790</v>
      </c>
      <c r="AL384" s="1489" t="s">
        <v>1790</v>
      </c>
      <c r="AM384" s="1489" t="s">
        <v>1790</v>
      </c>
      <c r="AN384" s="1489" t="s">
        <v>1790</v>
      </c>
      <c r="AO384" s="1489" t="s">
        <v>1790</v>
      </c>
      <c r="AP384" s="1489" t="s">
        <v>1790</v>
      </c>
      <c r="AQ384" s="1489" t="s">
        <v>1790</v>
      </c>
      <c r="AR384" s="1489" t="s">
        <v>1790</v>
      </c>
      <c r="AS384" s="1489" t="s">
        <v>1790</v>
      </c>
      <c r="AT384" s="1489" t="s">
        <v>1790</v>
      </c>
      <c r="AU384" s="1489" t="s">
        <v>1790</v>
      </c>
      <c r="AV384" s="1489" t="s">
        <v>1790</v>
      </c>
      <c r="AW384" s="1489" t="s">
        <v>1790</v>
      </c>
      <c r="AX384" s="1489" t="s">
        <v>1790</v>
      </c>
      <c r="AY384" s="1489" t="s">
        <v>1790</v>
      </c>
      <c r="AZ384" s="1489" t="s">
        <v>1790</v>
      </c>
      <c r="BA384" s="1489" t="s">
        <v>1790</v>
      </c>
      <c r="BB384" s="1489" t="s">
        <v>1790</v>
      </c>
      <c r="BC384" s="1489" t="s">
        <v>1790</v>
      </c>
      <c r="BD384" s="1489" t="s">
        <v>1790</v>
      </c>
      <c r="BE384" s="1489" t="s">
        <v>1790</v>
      </c>
      <c r="BF384" s="1489" t="s">
        <v>1790</v>
      </c>
      <c r="BG384" s="1489" t="s">
        <v>1790</v>
      </c>
      <c r="BH384" s="1489" t="s">
        <v>1790</v>
      </c>
      <c r="BI384" s="1489" t="s">
        <v>1790</v>
      </c>
      <c r="BJ384" s="1489" t="s">
        <v>1790</v>
      </c>
      <c r="BK384" s="1489" t="s">
        <v>1790</v>
      </c>
      <c r="BL384" s="1489" t="s">
        <v>1790</v>
      </c>
      <c r="BM384" s="1489" t="s">
        <v>1790</v>
      </c>
      <c r="BN384" s="1489" t="s">
        <v>1790</v>
      </c>
      <c r="BO384" s="1489" t="s">
        <v>1790</v>
      </c>
      <c r="BP384" s="1489" t="s">
        <v>1790</v>
      </c>
      <c r="BQ384" s="1489" t="s">
        <v>1790</v>
      </c>
      <c r="BR384" s="1489" t="s">
        <v>1790</v>
      </c>
      <c r="BS384" s="1489" t="s">
        <v>1790</v>
      </c>
      <c r="BT384" s="1489" t="s">
        <v>1790</v>
      </c>
      <c r="BU384" s="1489" t="s">
        <v>1790</v>
      </c>
      <c r="BV384" s="1489" t="s">
        <v>1790</v>
      </c>
      <c r="BW384" s="1489" t="s">
        <v>1790</v>
      </c>
      <c r="BX384" s="1489" t="s">
        <v>1790</v>
      </c>
      <c r="BY384" s="1489" t="s">
        <v>1790</v>
      </c>
      <c r="BZ384" s="1489" t="s">
        <v>1790</v>
      </c>
      <c r="CA384" s="1489" t="s">
        <v>1790</v>
      </c>
      <c r="CB384" s="1489" t="s">
        <v>1790</v>
      </c>
      <c r="CC384" s="1489" t="s">
        <v>1790</v>
      </c>
      <c r="CD384" s="1489" t="s">
        <v>1790</v>
      </c>
      <c r="CE384" s="1489" t="s">
        <v>1790</v>
      </c>
      <c r="CF384" s="1489" t="s">
        <v>1790</v>
      </c>
      <c r="CG384" s="1489" t="s">
        <v>1790</v>
      </c>
      <c r="CH384" s="1489" t="s">
        <v>1790</v>
      </c>
      <c r="CI384" s="1489" t="s">
        <v>1790</v>
      </c>
      <c r="CJ384" s="1489" t="s">
        <v>1790</v>
      </c>
      <c r="CK384" s="1489" t="s">
        <v>1790</v>
      </c>
      <c r="CL384" s="1489" t="s">
        <v>1790</v>
      </c>
      <c r="CM384" s="1489" t="s">
        <v>1790</v>
      </c>
      <c r="CN384" s="1489" t="s">
        <v>1790</v>
      </c>
      <c r="CO384" s="1489" t="s">
        <v>1790</v>
      </c>
      <c r="CP384" s="1490" t="s">
        <v>1790</v>
      </c>
      <c r="CQ384" s="1488" t="s">
        <v>1790</v>
      </c>
      <c r="CR384" s="1488" t="s">
        <v>1790</v>
      </c>
      <c r="CS384" s="1488" t="s">
        <v>1790</v>
      </c>
      <c r="CT384" s="1488" t="s">
        <v>1790</v>
      </c>
      <c r="CU384" s="1488" t="s">
        <v>1790</v>
      </c>
      <c r="CV384" s="1488" t="s">
        <v>1790</v>
      </c>
      <c r="CW384" s="1488" t="s">
        <v>1790</v>
      </c>
      <c r="CX384" s="1488" t="s">
        <v>1790</v>
      </c>
      <c r="CY384" s="1488" t="s">
        <v>1790</v>
      </c>
      <c r="CZ384" s="1488" t="s">
        <v>1790</v>
      </c>
      <c r="DA384" s="1488" t="s">
        <v>1790</v>
      </c>
      <c r="DB384" s="1488" t="s">
        <v>1790</v>
      </c>
      <c r="DC384" s="1488" t="s">
        <v>1790</v>
      </c>
      <c r="DD384" s="1488" t="s">
        <v>1790</v>
      </c>
      <c r="DE384" s="1488" t="s">
        <v>1790</v>
      </c>
      <c r="DF384" s="1488" t="s">
        <v>1790</v>
      </c>
      <c r="DG384" s="1488" t="s">
        <v>1790</v>
      </c>
      <c r="DH384" s="1488" t="s">
        <v>1790</v>
      </c>
      <c r="DI384" s="1488" t="s">
        <v>1790</v>
      </c>
      <c r="DJ384" s="1488" t="s">
        <v>1790</v>
      </c>
      <c r="DK384" s="1488" t="s">
        <v>1790</v>
      </c>
      <c r="DL384" s="1488" t="s">
        <v>1790</v>
      </c>
      <c r="DM384" s="1488" t="s">
        <v>1790</v>
      </c>
      <c r="DN384" s="1488" t="s">
        <v>1790</v>
      </c>
      <c r="DO384" s="1488" t="s">
        <v>1790</v>
      </c>
      <c r="DP384" s="1488" t="s">
        <v>1790</v>
      </c>
      <c r="DQ384" s="1488" t="s">
        <v>1790</v>
      </c>
      <c r="DR384" s="1488" t="s">
        <v>1790</v>
      </c>
      <c r="DS384" s="1488" t="s">
        <v>1790</v>
      </c>
      <c r="DT384" s="1233" t="s">
        <v>1790</v>
      </c>
      <c r="DU384" s="1233" t="s">
        <v>1790</v>
      </c>
      <c r="DV384" s="1233" t="s">
        <v>1790</v>
      </c>
      <c r="DW384" s="1233" t="s">
        <v>1790</v>
      </c>
      <c r="DX384" s="1233" t="s">
        <v>1790</v>
      </c>
      <c r="DY384" s="1233" t="s">
        <v>1790</v>
      </c>
    </row>
    <row r="385" spans="2:129" x14ac:dyDescent="0.25">
      <c r="B385" s="1740"/>
      <c r="C385" s="1485" t="s">
        <v>1600</v>
      </c>
      <c r="D385" s="1425" t="s">
        <v>1695</v>
      </c>
      <c r="E385" s="1267" t="s">
        <v>810</v>
      </c>
      <c r="F385" s="1424" t="s">
        <v>1790</v>
      </c>
      <c r="G385" s="1424" t="s">
        <v>1790</v>
      </c>
      <c r="H385" s="1425" t="s">
        <v>84</v>
      </c>
      <c r="I385" s="1460" t="s">
        <v>1790</v>
      </c>
      <c r="J385" s="1461" t="s">
        <v>1790</v>
      </c>
      <c r="K385" s="1461" t="s">
        <v>1790</v>
      </c>
      <c r="L385" s="1461" t="s">
        <v>1790</v>
      </c>
      <c r="M385" s="1461" t="s">
        <v>1790</v>
      </c>
      <c r="N385" s="1489" t="s">
        <v>1790</v>
      </c>
      <c r="O385" s="1489" t="s">
        <v>1790</v>
      </c>
      <c r="P385" s="1489" t="s">
        <v>1790</v>
      </c>
      <c r="Q385" s="1489" t="s">
        <v>1790</v>
      </c>
      <c r="R385" s="1489" t="s">
        <v>1790</v>
      </c>
      <c r="S385" s="1489" t="s">
        <v>1790</v>
      </c>
      <c r="T385" s="1489" t="s">
        <v>1790</v>
      </c>
      <c r="U385" s="1489" t="s">
        <v>1790</v>
      </c>
      <c r="V385" s="1489" t="s">
        <v>1790</v>
      </c>
      <c r="W385" s="1489" t="s">
        <v>1790</v>
      </c>
      <c r="X385" s="1489" t="s">
        <v>1790</v>
      </c>
      <c r="Y385" s="1489" t="s">
        <v>1790</v>
      </c>
      <c r="Z385" s="1489" t="s">
        <v>1790</v>
      </c>
      <c r="AA385" s="1489" t="s">
        <v>1790</v>
      </c>
      <c r="AB385" s="1489" t="s">
        <v>1790</v>
      </c>
      <c r="AC385" s="1489" t="s">
        <v>1790</v>
      </c>
      <c r="AD385" s="1489" t="s">
        <v>1790</v>
      </c>
      <c r="AE385" s="1489" t="s">
        <v>1790</v>
      </c>
      <c r="AF385" s="1489" t="s">
        <v>1790</v>
      </c>
      <c r="AG385" s="1489" t="s">
        <v>1790</v>
      </c>
      <c r="AH385" s="1489" t="s">
        <v>1790</v>
      </c>
      <c r="AI385" s="1489" t="s">
        <v>1790</v>
      </c>
      <c r="AJ385" s="1489" t="s">
        <v>1790</v>
      </c>
      <c r="AK385" s="1489" t="s">
        <v>1790</v>
      </c>
      <c r="AL385" s="1489" t="s">
        <v>1790</v>
      </c>
      <c r="AM385" s="1489" t="s">
        <v>1790</v>
      </c>
      <c r="AN385" s="1489" t="s">
        <v>1790</v>
      </c>
      <c r="AO385" s="1489" t="s">
        <v>1790</v>
      </c>
      <c r="AP385" s="1489" t="s">
        <v>1790</v>
      </c>
      <c r="AQ385" s="1489" t="s">
        <v>1790</v>
      </c>
      <c r="AR385" s="1489" t="s">
        <v>1790</v>
      </c>
      <c r="AS385" s="1489" t="s">
        <v>1790</v>
      </c>
      <c r="AT385" s="1489" t="s">
        <v>1790</v>
      </c>
      <c r="AU385" s="1489" t="s">
        <v>1790</v>
      </c>
      <c r="AV385" s="1489" t="s">
        <v>1790</v>
      </c>
      <c r="AW385" s="1489" t="s">
        <v>1790</v>
      </c>
      <c r="AX385" s="1489" t="s">
        <v>1790</v>
      </c>
      <c r="AY385" s="1489" t="s">
        <v>1790</v>
      </c>
      <c r="AZ385" s="1489" t="s">
        <v>1790</v>
      </c>
      <c r="BA385" s="1489" t="s">
        <v>1790</v>
      </c>
      <c r="BB385" s="1489" t="s">
        <v>1790</v>
      </c>
      <c r="BC385" s="1489" t="s">
        <v>1790</v>
      </c>
      <c r="BD385" s="1489" t="s">
        <v>1790</v>
      </c>
      <c r="BE385" s="1489" t="s">
        <v>1790</v>
      </c>
      <c r="BF385" s="1489" t="s">
        <v>1790</v>
      </c>
      <c r="BG385" s="1489" t="s">
        <v>1790</v>
      </c>
      <c r="BH385" s="1489" t="s">
        <v>1790</v>
      </c>
      <c r="BI385" s="1489" t="s">
        <v>1790</v>
      </c>
      <c r="BJ385" s="1489" t="s">
        <v>1790</v>
      </c>
      <c r="BK385" s="1489" t="s">
        <v>1790</v>
      </c>
      <c r="BL385" s="1489" t="s">
        <v>1790</v>
      </c>
      <c r="BM385" s="1489" t="s">
        <v>1790</v>
      </c>
      <c r="BN385" s="1489" t="s">
        <v>1790</v>
      </c>
      <c r="BO385" s="1489" t="s">
        <v>1790</v>
      </c>
      <c r="BP385" s="1489" t="s">
        <v>1790</v>
      </c>
      <c r="BQ385" s="1489" t="s">
        <v>1790</v>
      </c>
      <c r="BR385" s="1489" t="s">
        <v>1790</v>
      </c>
      <c r="BS385" s="1489" t="s">
        <v>1790</v>
      </c>
      <c r="BT385" s="1489" t="s">
        <v>1790</v>
      </c>
      <c r="BU385" s="1489" t="s">
        <v>1790</v>
      </c>
      <c r="BV385" s="1489" t="s">
        <v>1790</v>
      </c>
      <c r="BW385" s="1489" t="s">
        <v>1790</v>
      </c>
      <c r="BX385" s="1489" t="s">
        <v>1790</v>
      </c>
      <c r="BY385" s="1489" t="s">
        <v>1790</v>
      </c>
      <c r="BZ385" s="1489" t="s">
        <v>1790</v>
      </c>
      <c r="CA385" s="1489" t="s">
        <v>1790</v>
      </c>
      <c r="CB385" s="1489" t="s">
        <v>1790</v>
      </c>
      <c r="CC385" s="1489" t="s">
        <v>1790</v>
      </c>
      <c r="CD385" s="1489" t="s">
        <v>1790</v>
      </c>
      <c r="CE385" s="1489" t="s">
        <v>1790</v>
      </c>
      <c r="CF385" s="1489" t="s">
        <v>1790</v>
      </c>
      <c r="CG385" s="1489" t="s">
        <v>1790</v>
      </c>
      <c r="CH385" s="1489" t="s">
        <v>1790</v>
      </c>
      <c r="CI385" s="1489" t="s">
        <v>1790</v>
      </c>
      <c r="CJ385" s="1489" t="s">
        <v>1790</v>
      </c>
      <c r="CK385" s="1489" t="s">
        <v>1790</v>
      </c>
      <c r="CL385" s="1489" t="s">
        <v>1790</v>
      </c>
      <c r="CM385" s="1489" t="s">
        <v>1790</v>
      </c>
      <c r="CN385" s="1489" t="s">
        <v>1790</v>
      </c>
      <c r="CO385" s="1489" t="s">
        <v>1790</v>
      </c>
      <c r="CP385" s="1490" t="s">
        <v>1790</v>
      </c>
      <c r="CQ385" s="1488" t="s">
        <v>1790</v>
      </c>
      <c r="CR385" s="1488" t="s">
        <v>1790</v>
      </c>
      <c r="CS385" s="1488" t="s">
        <v>1790</v>
      </c>
      <c r="CT385" s="1488" t="s">
        <v>1790</v>
      </c>
      <c r="CU385" s="1488" t="s">
        <v>1790</v>
      </c>
      <c r="CV385" s="1488" t="s">
        <v>1790</v>
      </c>
      <c r="CW385" s="1488" t="s">
        <v>1790</v>
      </c>
      <c r="CX385" s="1488" t="s">
        <v>1790</v>
      </c>
      <c r="CY385" s="1488" t="s">
        <v>1790</v>
      </c>
      <c r="CZ385" s="1488" t="s">
        <v>1790</v>
      </c>
      <c r="DA385" s="1488" t="s">
        <v>1790</v>
      </c>
      <c r="DB385" s="1488" t="s">
        <v>1790</v>
      </c>
      <c r="DC385" s="1488" t="s">
        <v>1790</v>
      </c>
      <c r="DD385" s="1488" t="s">
        <v>1790</v>
      </c>
      <c r="DE385" s="1488" t="s">
        <v>1790</v>
      </c>
      <c r="DF385" s="1488" t="s">
        <v>1790</v>
      </c>
      <c r="DG385" s="1488" t="s">
        <v>1790</v>
      </c>
      <c r="DH385" s="1488" t="s">
        <v>1790</v>
      </c>
      <c r="DI385" s="1488" t="s">
        <v>1790</v>
      </c>
      <c r="DJ385" s="1488" t="s">
        <v>1790</v>
      </c>
      <c r="DK385" s="1488" t="s">
        <v>1790</v>
      </c>
      <c r="DL385" s="1488" t="s">
        <v>1790</v>
      </c>
      <c r="DM385" s="1488" t="s">
        <v>1790</v>
      </c>
      <c r="DN385" s="1488" t="s">
        <v>1790</v>
      </c>
      <c r="DO385" s="1488" t="s">
        <v>1790</v>
      </c>
      <c r="DP385" s="1488" t="s">
        <v>1790</v>
      </c>
      <c r="DQ385" s="1488" t="s">
        <v>1790</v>
      </c>
      <c r="DR385" s="1488" t="s">
        <v>1790</v>
      </c>
      <c r="DS385" s="1488" t="s">
        <v>1790</v>
      </c>
      <c r="DT385" s="1233" t="s">
        <v>1790</v>
      </c>
      <c r="DU385" s="1233" t="s">
        <v>1790</v>
      </c>
      <c r="DV385" s="1233" t="s">
        <v>1790</v>
      </c>
      <c r="DW385" s="1233" t="s">
        <v>1790</v>
      </c>
      <c r="DX385" s="1233" t="s">
        <v>1790</v>
      </c>
      <c r="DY385" s="1233" t="s">
        <v>1790</v>
      </c>
    </row>
    <row r="386" spans="2:129" x14ac:dyDescent="0.25">
      <c r="B386" s="1740"/>
      <c r="C386" s="1485" t="s">
        <v>1600</v>
      </c>
      <c r="D386" s="1425" t="s">
        <v>1695</v>
      </c>
      <c r="E386" s="1267" t="s">
        <v>807</v>
      </c>
      <c r="F386" s="1424" t="s">
        <v>1790</v>
      </c>
      <c r="G386" s="1424" t="s">
        <v>1790</v>
      </c>
      <c r="H386" s="1425" t="s">
        <v>84</v>
      </c>
      <c r="I386" s="1460" t="s">
        <v>1790</v>
      </c>
      <c r="J386" s="1461" t="s">
        <v>1790</v>
      </c>
      <c r="K386" s="1461" t="s">
        <v>1790</v>
      </c>
      <c r="L386" s="1461" t="s">
        <v>1790</v>
      </c>
      <c r="M386" s="1461" t="s">
        <v>1790</v>
      </c>
      <c r="N386" s="1489" t="s">
        <v>1790</v>
      </c>
      <c r="O386" s="1489">
        <v>0.26419467055813206</v>
      </c>
      <c r="P386" s="1489">
        <v>0.24710865104749719</v>
      </c>
      <c r="Q386" s="1489">
        <v>0.23135747681113061</v>
      </c>
      <c r="R386" s="1489">
        <v>0.21683121941468095</v>
      </c>
      <c r="S386" s="1489">
        <v>0.20341995042379654</v>
      </c>
      <c r="T386" s="1489">
        <v>0.45525552414840875</v>
      </c>
      <c r="U386" s="1489">
        <v>0.42678405965136729</v>
      </c>
      <c r="V386" s="1489">
        <v>0.4005111638413561</v>
      </c>
      <c r="W386" s="1489">
        <v>0.37629550015992325</v>
      </c>
      <c r="X386" s="1489">
        <v>0.35393291580041575</v>
      </c>
      <c r="Y386" s="1489">
        <v>0.5975081528866143</v>
      </c>
      <c r="Z386" s="1489">
        <v>0.56143592235726836</v>
      </c>
      <c r="AA386" s="1489">
        <v>0.52812760674876058</v>
      </c>
      <c r="AB386" s="1489">
        <v>0.49744186950263869</v>
      </c>
      <c r="AC386" s="1489">
        <v>0.46909603750199902</v>
      </c>
      <c r="AD386" s="1489">
        <v>0.70717485287062209</v>
      </c>
      <c r="AE386" s="1489">
        <v>0.6660145062370062</v>
      </c>
      <c r="AF386" s="1489">
        <v>0.62799497201343346</v>
      </c>
      <c r="AG386" s="1489">
        <v>0.59299061770350225</v>
      </c>
      <c r="AH386" s="1489">
        <v>0.56065595394210777</v>
      </c>
      <c r="AI386" s="1489">
        <v>0.79504431472893</v>
      </c>
      <c r="AJ386" s="1489">
        <v>0.75049189069246758</v>
      </c>
      <c r="AK386" s="1489">
        <v>0.70931583999680148</v>
      </c>
      <c r="AL386" s="1489">
        <v>0.67142193826963059</v>
      </c>
      <c r="AM386" s="1489">
        <v>0.63641758395969927</v>
      </c>
      <c r="AN386" s="1489">
        <v>0.86518389053254419</v>
      </c>
      <c r="AO386" s="1489">
        <v>0.81837008156085067</v>
      </c>
      <c r="AP386" s="1489">
        <v>0.77508968655045563</v>
      </c>
      <c r="AQ386" s="1489">
        <v>0.73524848112905794</v>
      </c>
      <c r="AR386" s="1489">
        <v>0.69845386374540208</v>
      </c>
      <c r="AS386" s="1489">
        <v>0.92557124380297451</v>
      </c>
      <c r="AT386" s="1489">
        <v>0.87724984487446012</v>
      </c>
      <c r="AU386" s="1489">
        <v>0.83255608427954575</v>
      </c>
      <c r="AV386" s="1489">
        <v>0.79142714577003037</v>
      </c>
      <c r="AW386" s="1489">
        <v>0.75343901967055804</v>
      </c>
      <c r="AX386" s="1489">
        <v>0.97944141132256501</v>
      </c>
      <c r="AY386" s="1489">
        <v>0.93011495242283693</v>
      </c>
      <c r="AZ386" s="1489">
        <v>0.88446324404285925</v>
      </c>
      <c r="BA386" s="1489">
        <v>0.84245487805853181</v>
      </c>
      <c r="BB386" s="1489">
        <v>0.80366584479449854</v>
      </c>
      <c r="BC386" s="1489">
        <v>1.0289458495921955</v>
      </c>
      <c r="BD386" s="1489">
        <v>0.97892841196225799</v>
      </c>
      <c r="BE386" s="1489">
        <v>0.93263283703822153</v>
      </c>
      <c r="BF386" s="1489">
        <v>0.89005912482008631</v>
      </c>
      <c r="BG386" s="1489">
        <v>0.85073615344634568</v>
      </c>
      <c r="BH386" s="1489">
        <v>1.0755136282584357</v>
      </c>
      <c r="BI386" s="1489">
        <v>1.0250250687669917</v>
      </c>
      <c r="BJ386" s="1489">
        <v>0.97832118822964964</v>
      </c>
      <c r="BK386" s="1489">
        <v>0.9353705785223092</v>
      </c>
      <c r="BL386" s="1489">
        <v>0.89568641372141355</v>
      </c>
      <c r="BM386" s="1489">
        <v>1.1201183991683989</v>
      </c>
      <c r="BN386" s="1489">
        <v>1.0693157584359507</v>
      </c>
      <c r="BO386" s="1489">
        <v>1.0223292047817047</v>
      </c>
      <c r="BP386" s="1489">
        <v>0.97911162601951052</v>
      </c>
      <c r="BQ386" s="1489">
        <v>0.93920760434991191</v>
      </c>
      <c r="BR386" s="1489">
        <v>1.163404028866144</v>
      </c>
      <c r="BS386" s="1489">
        <v>1.1124129393890931</v>
      </c>
      <c r="BT386" s="1489">
        <v>1.0652222329281944</v>
      </c>
      <c r="BU386" s="1489">
        <v>1.0218319094834478</v>
      </c>
      <c r="BV386" s="1489">
        <v>0.98175514313129686</v>
      </c>
      <c r="BW386" s="1489">
        <v>1.2058102310890773</v>
      </c>
      <c r="BX386" s="1489">
        <v>1.154677805053574</v>
      </c>
      <c r="BY386" s="1489">
        <v>1.1073457620342235</v>
      </c>
      <c r="BZ386" s="1489">
        <v>1.0638298060930753</v>
      </c>
      <c r="CA386" s="1489">
        <v>1.0236431113065727</v>
      </c>
      <c r="CB386" s="1489">
        <v>1.2476039748920515</v>
      </c>
      <c r="CC386" s="1489">
        <v>1.1963773244842475</v>
      </c>
      <c r="CD386" s="1489">
        <v>1.1489667611546457</v>
      </c>
      <c r="CE386" s="1489">
        <v>1.1053879889652964</v>
      </c>
      <c r="CF386" s="1489">
        <v>1.0651227738685429</v>
      </c>
      <c r="CG386" s="1489">
        <v>1.2890208212058212</v>
      </c>
      <c r="CH386" s="1489">
        <v>1.2377313545498159</v>
      </c>
      <c r="CI386" s="1489">
        <v>1.1902736790340636</v>
      </c>
      <c r="CJ386" s="1489">
        <v>1.1466320905965135</v>
      </c>
      <c r="CK386" s="1489">
        <v>1.1063354673756596</v>
      </c>
      <c r="CL386" s="1489" t="s">
        <v>1790</v>
      </c>
      <c r="CM386" s="1489" t="s">
        <v>1790</v>
      </c>
      <c r="CN386" s="1489" t="s">
        <v>1790</v>
      </c>
      <c r="CO386" s="1489" t="s">
        <v>1790</v>
      </c>
      <c r="CP386" s="1490" t="s">
        <v>1790</v>
      </c>
      <c r="CQ386" s="1488" t="s">
        <v>1790</v>
      </c>
      <c r="CR386" s="1488" t="s">
        <v>1790</v>
      </c>
      <c r="CS386" s="1488" t="s">
        <v>1790</v>
      </c>
      <c r="CT386" s="1488" t="s">
        <v>1790</v>
      </c>
      <c r="CU386" s="1488" t="s">
        <v>1790</v>
      </c>
      <c r="CV386" s="1488" t="s">
        <v>1790</v>
      </c>
      <c r="CW386" s="1488" t="s">
        <v>1790</v>
      </c>
      <c r="CX386" s="1488" t="s">
        <v>1790</v>
      </c>
      <c r="CY386" s="1488" t="s">
        <v>1790</v>
      </c>
      <c r="CZ386" s="1488" t="s">
        <v>1790</v>
      </c>
      <c r="DA386" s="1488" t="s">
        <v>1790</v>
      </c>
      <c r="DB386" s="1488" t="s">
        <v>1790</v>
      </c>
      <c r="DC386" s="1488" t="s">
        <v>1790</v>
      </c>
      <c r="DD386" s="1488" t="s">
        <v>1790</v>
      </c>
      <c r="DE386" s="1488" t="s">
        <v>1790</v>
      </c>
      <c r="DF386" s="1488" t="s">
        <v>1790</v>
      </c>
      <c r="DG386" s="1488" t="s">
        <v>1790</v>
      </c>
      <c r="DH386" s="1488" t="s">
        <v>1790</v>
      </c>
      <c r="DI386" s="1488" t="s">
        <v>1790</v>
      </c>
      <c r="DJ386" s="1488" t="s">
        <v>1790</v>
      </c>
      <c r="DK386" s="1488" t="s">
        <v>1790</v>
      </c>
      <c r="DL386" s="1488" t="s">
        <v>1790</v>
      </c>
      <c r="DM386" s="1488" t="s">
        <v>1790</v>
      </c>
      <c r="DN386" s="1488" t="s">
        <v>1790</v>
      </c>
      <c r="DO386" s="1488" t="s">
        <v>1790</v>
      </c>
      <c r="DP386" s="1488" t="s">
        <v>1790</v>
      </c>
      <c r="DQ386" s="1488" t="s">
        <v>1790</v>
      </c>
      <c r="DR386" s="1488" t="s">
        <v>1790</v>
      </c>
      <c r="DS386" s="1488" t="s">
        <v>1790</v>
      </c>
      <c r="DT386" s="1233" t="s">
        <v>1790</v>
      </c>
      <c r="DU386" s="1233" t="s">
        <v>1790</v>
      </c>
      <c r="DV386" s="1233" t="s">
        <v>1790</v>
      </c>
      <c r="DW386" s="1233" t="s">
        <v>1790</v>
      </c>
      <c r="DX386" s="1233" t="s">
        <v>1790</v>
      </c>
      <c r="DY386" s="1233" t="s">
        <v>1790</v>
      </c>
    </row>
    <row r="387" spans="2:129" x14ac:dyDescent="0.25">
      <c r="B387" s="1740"/>
      <c r="C387" s="1485" t="s">
        <v>1600</v>
      </c>
      <c r="D387" s="1425" t="s">
        <v>1695</v>
      </c>
      <c r="E387" s="1267" t="s">
        <v>808</v>
      </c>
      <c r="F387" s="1424" t="s">
        <v>1790</v>
      </c>
      <c r="G387" s="1424" t="s">
        <v>1790</v>
      </c>
      <c r="H387" s="1425" t="s">
        <v>84</v>
      </c>
      <c r="I387" s="1460" t="s">
        <v>1790</v>
      </c>
      <c r="J387" s="1461" t="s">
        <v>1790</v>
      </c>
      <c r="K387" s="1461" t="s">
        <v>1790</v>
      </c>
      <c r="L387" s="1461" t="s">
        <v>1790</v>
      </c>
      <c r="M387" s="1461" t="s">
        <v>1790</v>
      </c>
      <c r="N387" s="1489" t="s">
        <v>1790</v>
      </c>
      <c r="O387" s="1489" t="s">
        <v>1790</v>
      </c>
      <c r="P387" s="1489" t="s">
        <v>1790</v>
      </c>
      <c r="Q387" s="1489" t="s">
        <v>1790</v>
      </c>
      <c r="R387" s="1489" t="s">
        <v>1790</v>
      </c>
      <c r="S387" s="1489" t="s">
        <v>1790</v>
      </c>
      <c r="T387" s="1489" t="s">
        <v>1790</v>
      </c>
      <c r="U387" s="1489" t="s">
        <v>1790</v>
      </c>
      <c r="V387" s="1489" t="s">
        <v>1790</v>
      </c>
      <c r="W387" s="1489" t="s">
        <v>1790</v>
      </c>
      <c r="X387" s="1489" t="s">
        <v>1790</v>
      </c>
      <c r="Y387" s="1489" t="s">
        <v>1790</v>
      </c>
      <c r="Z387" s="1489" t="s">
        <v>1790</v>
      </c>
      <c r="AA387" s="1489" t="s">
        <v>1790</v>
      </c>
      <c r="AB387" s="1489" t="s">
        <v>1790</v>
      </c>
      <c r="AC387" s="1489" t="s">
        <v>1790</v>
      </c>
      <c r="AD387" s="1489" t="s">
        <v>1790</v>
      </c>
      <c r="AE387" s="1489" t="s">
        <v>1790</v>
      </c>
      <c r="AF387" s="1489" t="s">
        <v>1790</v>
      </c>
      <c r="AG387" s="1489" t="s">
        <v>1790</v>
      </c>
      <c r="AH387" s="1489" t="s">
        <v>1790</v>
      </c>
      <c r="AI387" s="1489" t="s">
        <v>1790</v>
      </c>
      <c r="AJ387" s="1489" t="s">
        <v>1790</v>
      </c>
      <c r="AK387" s="1489" t="s">
        <v>1790</v>
      </c>
      <c r="AL387" s="1489" t="s">
        <v>1790</v>
      </c>
      <c r="AM387" s="1489" t="s">
        <v>1790</v>
      </c>
      <c r="AN387" s="1489" t="s">
        <v>1790</v>
      </c>
      <c r="AO387" s="1489" t="s">
        <v>1790</v>
      </c>
      <c r="AP387" s="1489" t="s">
        <v>1790</v>
      </c>
      <c r="AQ387" s="1489" t="s">
        <v>1790</v>
      </c>
      <c r="AR387" s="1489" t="s">
        <v>1790</v>
      </c>
      <c r="AS387" s="1489" t="s">
        <v>1790</v>
      </c>
      <c r="AT387" s="1489" t="s">
        <v>1790</v>
      </c>
      <c r="AU387" s="1489" t="s">
        <v>1790</v>
      </c>
      <c r="AV387" s="1489" t="s">
        <v>1790</v>
      </c>
      <c r="AW387" s="1489" t="s">
        <v>1790</v>
      </c>
      <c r="AX387" s="1489" t="s">
        <v>1790</v>
      </c>
      <c r="AY387" s="1489" t="s">
        <v>1790</v>
      </c>
      <c r="AZ387" s="1489" t="s">
        <v>1790</v>
      </c>
      <c r="BA387" s="1489" t="s">
        <v>1790</v>
      </c>
      <c r="BB387" s="1489" t="s">
        <v>1790</v>
      </c>
      <c r="BC387" s="1489" t="s">
        <v>1790</v>
      </c>
      <c r="BD387" s="1489" t="s">
        <v>1790</v>
      </c>
      <c r="BE387" s="1489" t="s">
        <v>1790</v>
      </c>
      <c r="BF387" s="1489" t="s">
        <v>1790</v>
      </c>
      <c r="BG387" s="1489" t="s">
        <v>1790</v>
      </c>
      <c r="BH387" s="1489" t="s">
        <v>1790</v>
      </c>
      <c r="BI387" s="1489" t="s">
        <v>1790</v>
      </c>
      <c r="BJ387" s="1489" t="s">
        <v>1790</v>
      </c>
      <c r="BK387" s="1489" t="s">
        <v>1790</v>
      </c>
      <c r="BL387" s="1489" t="s">
        <v>1790</v>
      </c>
      <c r="BM387" s="1489" t="s">
        <v>1790</v>
      </c>
      <c r="BN387" s="1489" t="s">
        <v>1790</v>
      </c>
      <c r="BO387" s="1489" t="s">
        <v>1790</v>
      </c>
      <c r="BP387" s="1489" t="s">
        <v>1790</v>
      </c>
      <c r="BQ387" s="1489" t="s">
        <v>1790</v>
      </c>
      <c r="BR387" s="1489" t="s">
        <v>1790</v>
      </c>
      <c r="BS387" s="1489" t="s">
        <v>1790</v>
      </c>
      <c r="BT387" s="1489" t="s">
        <v>1790</v>
      </c>
      <c r="BU387" s="1489" t="s">
        <v>1790</v>
      </c>
      <c r="BV387" s="1489" t="s">
        <v>1790</v>
      </c>
      <c r="BW387" s="1489" t="s">
        <v>1790</v>
      </c>
      <c r="BX387" s="1489" t="s">
        <v>1790</v>
      </c>
      <c r="BY387" s="1489" t="s">
        <v>1790</v>
      </c>
      <c r="BZ387" s="1489" t="s">
        <v>1790</v>
      </c>
      <c r="CA387" s="1489" t="s">
        <v>1790</v>
      </c>
      <c r="CB387" s="1489" t="s">
        <v>1790</v>
      </c>
      <c r="CC387" s="1489" t="s">
        <v>1790</v>
      </c>
      <c r="CD387" s="1489" t="s">
        <v>1790</v>
      </c>
      <c r="CE387" s="1489" t="s">
        <v>1790</v>
      </c>
      <c r="CF387" s="1489" t="s">
        <v>1790</v>
      </c>
      <c r="CG387" s="1489" t="s">
        <v>1790</v>
      </c>
      <c r="CH387" s="1489" t="s">
        <v>1790</v>
      </c>
      <c r="CI387" s="1489" t="s">
        <v>1790</v>
      </c>
      <c r="CJ387" s="1489" t="s">
        <v>1790</v>
      </c>
      <c r="CK387" s="1489" t="s">
        <v>1790</v>
      </c>
      <c r="CL387" s="1489" t="s">
        <v>1790</v>
      </c>
      <c r="CM387" s="1489" t="s">
        <v>1790</v>
      </c>
      <c r="CN387" s="1489" t="s">
        <v>1790</v>
      </c>
      <c r="CO387" s="1489" t="s">
        <v>1790</v>
      </c>
      <c r="CP387" s="1490" t="s">
        <v>1790</v>
      </c>
      <c r="CQ387" s="1488" t="s">
        <v>1790</v>
      </c>
      <c r="CR387" s="1488" t="s">
        <v>1790</v>
      </c>
      <c r="CS387" s="1488" t="s">
        <v>1790</v>
      </c>
      <c r="CT387" s="1488" t="s">
        <v>1790</v>
      </c>
      <c r="CU387" s="1488" t="s">
        <v>1790</v>
      </c>
      <c r="CV387" s="1488" t="s">
        <v>1790</v>
      </c>
      <c r="CW387" s="1488" t="s">
        <v>1790</v>
      </c>
      <c r="CX387" s="1488" t="s">
        <v>1790</v>
      </c>
      <c r="CY387" s="1488" t="s">
        <v>1790</v>
      </c>
      <c r="CZ387" s="1488" t="s">
        <v>1790</v>
      </c>
      <c r="DA387" s="1488" t="s">
        <v>1790</v>
      </c>
      <c r="DB387" s="1488" t="s">
        <v>1790</v>
      </c>
      <c r="DC387" s="1488" t="s">
        <v>1790</v>
      </c>
      <c r="DD387" s="1488" t="s">
        <v>1790</v>
      </c>
      <c r="DE387" s="1488" t="s">
        <v>1790</v>
      </c>
      <c r="DF387" s="1488" t="s">
        <v>1790</v>
      </c>
      <c r="DG387" s="1488" t="s">
        <v>1790</v>
      </c>
      <c r="DH387" s="1488" t="s">
        <v>1790</v>
      </c>
      <c r="DI387" s="1488" t="s">
        <v>1790</v>
      </c>
      <c r="DJ387" s="1488" t="s">
        <v>1790</v>
      </c>
      <c r="DK387" s="1488" t="s">
        <v>1790</v>
      </c>
      <c r="DL387" s="1488" t="s">
        <v>1790</v>
      </c>
      <c r="DM387" s="1488" t="s">
        <v>1790</v>
      </c>
      <c r="DN387" s="1488" t="s">
        <v>1790</v>
      </c>
      <c r="DO387" s="1488" t="s">
        <v>1790</v>
      </c>
      <c r="DP387" s="1488" t="s">
        <v>1790</v>
      </c>
      <c r="DQ387" s="1488" t="s">
        <v>1790</v>
      </c>
      <c r="DR387" s="1488" t="s">
        <v>1790</v>
      </c>
      <c r="DS387" s="1488" t="s">
        <v>1790</v>
      </c>
      <c r="DT387" s="1233" t="s">
        <v>1790</v>
      </c>
      <c r="DU387" s="1233" t="s">
        <v>1790</v>
      </c>
      <c r="DV387" s="1233" t="s">
        <v>1790</v>
      </c>
      <c r="DW387" s="1233" t="s">
        <v>1790</v>
      </c>
      <c r="DX387" s="1233" t="s">
        <v>1790</v>
      </c>
      <c r="DY387" s="1233" t="s">
        <v>1790</v>
      </c>
    </row>
    <row r="388" spans="2:129" x14ac:dyDescent="0.25">
      <c r="B388" s="1740"/>
      <c r="C388" s="1485" t="s">
        <v>1600</v>
      </c>
      <c r="D388" s="1425" t="s">
        <v>1695</v>
      </c>
      <c r="E388" s="1267" t="s">
        <v>826</v>
      </c>
      <c r="F388" s="1424" t="s">
        <v>1790</v>
      </c>
      <c r="G388" s="1424" t="s">
        <v>1790</v>
      </c>
      <c r="H388" s="1425" t="s">
        <v>84</v>
      </c>
      <c r="I388" s="1460" t="s">
        <v>1790</v>
      </c>
      <c r="J388" s="1461" t="s">
        <v>1790</v>
      </c>
      <c r="K388" s="1461" t="s">
        <v>1790</v>
      </c>
      <c r="L388" s="1461" t="s">
        <v>1790</v>
      </c>
      <c r="M388" s="1461" t="s">
        <v>1790</v>
      </c>
      <c r="N388" s="1489" t="s">
        <v>1790</v>
      </c>
      <c r="O388" s="1489">
        <v>3.5000000000000003E-2</v>
      </c>
      <c r="P388" s="1489">
        <v>3.5000000000000003E-2</v>
      </c>
      <c r="Q388" s="1489">
        <v>3.5000000000000003E-2</v>
      </c>
      <c r="R388" s="1489">
        <v>3.5000000000000003E-2</v>
      </c>
      <c r="S388" s="1489">
        <v>3.5000000000000003E-2</v>
      </c>
      <c r="T388" s="1489">
        <v>3.5000000000000003E-2</v>
      </c>
      <c r="U388" s="1489">
        <v>3.5000000000000003E-2</v>
      </c>
      <c r="V388" s="1489">
        <v>3.5000000000000003E-2</v>
      </c>
      <c r="W388" s="1489">
        <v>3.5000000000000003E-2</v>
      </c>
      <c r="X388" s="1489">
        <v>3.5000000000000003E-2</v>
      </c>
      <c r="Y388" s="1489">
        <v>3.5000000000000003E-2</v>
      </c>
      <c r="Z388" s="1489">
        <v>3.5000000000000003E-2</v>
      </c>
      <c r="AA388" s="1489">
        <v>3.5000000000000003E-2</v>
      </c>
      <c r="AB388" s="1489">
        <v>3.5000000000000003E-2</v>
      </c>
      <c r="AC388" s="1489">
        <v>3.5000000000000003E-2</v>
      </c>
      <c r="AD388" s="1489">
        <v>3.5000000000000003E-2</v>
      </c>
      <c r="AE388" s="1489">
        <v>3.5000000000000003E-2</v>
      </c>
      <c r="AF388" s="1489">
        <v>3.5000000000000003E-2</v>
      </c>
      <c r="AG388" s="1489">
        <v>3.5000000000000003E-2</v>
      </c>
      <c r="AH388" s="1489">
        <v>3.5000000000000003E-2</v>
      </c>
      <c r="AI388" s="1489">
        <v>3.5000000000000003E-2</v>
      </c>
      <c r="AJ388" s="1489">
        <v>3.5000000000000003E-2</v>
      </c>
      <c r="AK388" s="1489">
        <v>3.5000000000000003E-2</v>
      </c>
      <c r="AL388" s="1489">
        <v>3.5000000000000003E-2</v>
      </c>
      <c r="AM388" s="1489">
        <v>3.5000000000000003E-2</v>
      </c>
      <c r="AN388" s="1489">
        <v>3.5000000000000003E-2</v>
      </c>
      <c r="AO388" s="1489">
        <v>3.5000000000000003E-2</v>
      </c>
      <c r="AP388" s="1489">
        <v>3.5000000000000003E-2</v>
      </c>
      <c r="AQ388" s="1489">
        <v>3.5000000000000003E-2</v>
      </c>
      <c r="AR388" s="1489">
        <v>3.5000000000000003E-2</v>
      </c>
      <c r="AS388" s="1489">
        <v>0.03</v>
      </c>
      <c r="AT388" s="1489">
        <v>0.03</v>
      </c>
      <c r="AU388" s="1489">
        <v>0.03</v>
      </c>
      <c r="AV388" s="1489">
        <v>0.03</v>
      </c>
      <c r="AW388" s="1489">
        <v>0.03</v>
      </c>
      <c r="AX388" s="1489">
        <v>0.03</v>
      </c>
      <c r="AY388" s="1489">
        <v>0.03</v>
      </c>
      <c r="AZ388" s="1489">
        <v>0.03</v>
      </c>
      <c r="BA388" s="1489">
        <v>0.03</v>
      </c>
      <c r="BB388" s="1489">
        <v>0.03</v>
      </c>
      <c r="BC388" s="1489">
        <v>0.03</v>
      </c>
      <c r="BD388" s="1489">
        <v>0.03</v>
      </c>
      <c r="BE388" s="1489">
        <v>0.03</v>
      </c>
      <c r="BF388" s="1489">
        <v>0.03</v>
      </c>
      <c r="BG388" s="1489">
        <v>0.03</v>
      </c>
      <c r="BH388" s="1489">
        <v>0.03</v>
      </c>
      <c r="BI388" s="1489">
        <v>0.03</v>
      </c>
      <c r="BJ388" s="1489">
        <v>0.03</v>
      </c>
      <c r="BK388" s="1489">
        <v>0.03</v>
      </c>
      <c r="BL388" s="1489">
        <v>0.03</v>
      </c>
      <c r="BM388" s="1489">
        <v>0.03</v>
      </c>
      <c r="BN388" s="1489">
        <v>0.03</v>
      </c>
      <c r="BO388" s="1489">
        <v>0.03</v>
      </c>
      <c r="BP388" s="1489">
        <v>0.03</v>
      </c>
      <c r="BQ388" s="1489">
        <v>0.03</v>
      </c>
      <c r="BR388" s="1489">
        <v>0.03</v>
      </c>
      <c r="BS388" s="1489">
        <v>0.03</v>
      </c>
      <c r="BT388" s="1489">
        <v>0.03</v>
      </c>
      <c r="BU388" s="1489">
        <v>0.03</v>
      </c>
      <c r="BV388" s="1489">
        <v>0.03</v>
      </c>
      <c r="BW388" s="1489">
        <v>0.03</v>
      </c>
      <c r="BX388" s="1489">
        <v>0.03</v>
      </c>
      <c r="BY388" s="1489">
        <v>0.03</v>
      </c>
      <c r="BZ388" s="1489">
        <v>0.03</v>
      </c>
      <c r="CA388" s="1489">
        <v>0.03</v>
      </c>
      <c r="CB388" s="1489">
        <v>0.03</v>
      </c>
      <c r="CC388" s="1489">
        <v>0.03</v>
      </c>
      <c r="CD388" s="1489">
        <v>0.03</v>
      </c>
      <c r="CE388" s="1489">
        <v>0.03</v>
      </c>
      <c r="CF388" s="1489">
        <v>0.03</v>
      </c>
      <c r="CG388" s="1489">
        <v>0.03</v>
      </c>
      <c r="CH388" s="1489">
        <v>0.03</v>
      </c>
      <c r="CI388" s="1489">
        <v>0.03</v>
      </c>
      <c r="CJ388" s="1489">
        <v>0.03</v>
      </c>
      <c r="CK388" s="1489">
        <v>0.03</v>
      </c>
      <c r="CL388" s="1489">
        <v>2.5000000000000001E-2</v>
      </c>
      <c r="CM388" s="1489">
        <v>2.5000000000000001E-2</v>
      </c>
      <c r="CN388" s="1489">
        <v>2.5000000000000001E-2</v>
      </c>
      <c r="CO388" s="1489">
        <v>2.5000000000000001E-2</v>
      </c>
      <c r="CP388" s="1490">
        <v>2.5000000000000001E-2</v>
      </c>
      <c r="CQ388" s="1488" t="s">
        <v>1790</v>
      </c>
      <c r="CR388" s="1488" t="s">
        <v>1790</v>
      </c>
      <c r="CS388" s="1488" t="s">
        <v>1790</v>
      </c>
      <c r="CT388" s="1488" t="s">
        <v>1790</v>
      </c>
      <c r="CU388" s="1488" t="s">
        <v>1790</v>
      </c>
      <c r="CV388" s="1488" t="s">
        <v>1790</v>
      </c>
      <c r="CW388" s="1488" t="s">
        <v>1790</v>
      </c>
      <c r="CX388" s="1488" t="s">
        <v>1790</v>
      </c>
      <c r="CY388" s="1488" t="s">
        <v>1790</v>
      </c>
      <c r="CZ388" s="1488" t="s">
        <v>1790</v>
      </c>
      <c r="DA388" s="1488" t="s">
        <v>1790</v>
      </c>
      <c r="DB388" s="1488" t="s">
        <v>1790</v>
      </c>
      <c r="DC388" s="1488" t="s">
        <v>1790</v>
      </c>
      <c r="DD388" s="1488" t="s">
        <v>1790</v>
      </c>
      <c r="DE388" s="1488" t="s">
        <v>1790</v>
      </c>
      <c r="DF388" s="1488" t="s">
        <v>1790</v>
      </c>
      <c r="DG388" s="1488" t="s">
        <v>1790</v>
      </c>
      <c r="DH388" s="1488" t="s">
        <v>1790</v>
      </c>
      <c r="DI388" s="1488" t="s">
        <v>1790</v>
      </c>
      <c r="DJ388" s="1488" t="s">
        <v>1790</v>
      </c>
      <c r="DK388" s="1488" t="s">
        <v>1790</v>
      </c>
      <c r="DL388" s="1488" t="s">
        <v>1790</v>
      </c>
      <c r="DM388" s="1488" t="s">
        <v>1790</v>
      </c>
      <c r="DN388" s="1488" t="s">
        <v>1790</v>
      </c>
      <c r="DO388" s="1488" t="s">
        <v>1790</v>
      </c>
      <c r="DP388" s="1488" t="s">
        <v>1790</v>
      </c>
      <c r="DQ388" s="1488" t="s">
        <v>1790</v>
      </c>
      <c r="DR388" s="1488" t="s">
        <v>1790</v>
      </c>
      <c r="DS388" s="1488" t="s">
        <v>1790</v>
      </c>
      <c r="DT388" s="1233" t="s">
        <v>1790</v>
      </c>
      <c r="DU388" s="1233" t="s">
        <v>1790</v>
      </c>
      <c r="DV388" s="1233" t="s">
        <v>1790</v>
      </c>
      <c r="DW388" s="1233" t="s">
        <v>1790</v>
      </c>
      <c r="DX388" s="1233" t="s">
        <v>1790</v>
      </c>
      <c r="DY388" s="1233" t="s">
        <v>1790</v>
      </c>
    </row>
    <row r="389" spans="2:129" x14ac:dyDescent="0.25">
      <c r="B389" s="1740"/>
      <c r="C389" s="1485" t="s">
        <v>1600</v>
      </c>
      <c r="D389" s="1425" t="s">
        <v>1695</v>
      </c>
      <c r="E389" s="1267" t="s">
        <v>809</v>
      </c>
      <c r="F389" s="1424" t="s">
        <v>1790</v>
      </c>
      <c r="G389" s="1424" t="s">
        <v>1790</v>
      </c>
      <c r="H389" s="1425" t="s">
        <v>84</v>
      </c>
      <c r="I389" s="1460" t="s">
        <v>1790</v>
      </c>
      <c r="J389" s="1461" t="s">
        <v>1790</v>
      </c>
      <c r="K389" s="1461" t="s">
        <v>1790</v>
      </c>
      <c r="L389" s="1461" t="s">
        <v>1790</v>
      </c>
      <c r="M389" s="1461" t="s">
        <v>1790</v>
      </c>
      <c r="N389" s="1489" t="s">
        <v>1790</v>
      </c>
      <c r="O389" s="1489">
        <v>0.96618357487922713</v>
      </c>
      <c r="P389" s="1489">
        <v>0.93351070036640305</v>
      </c>
      <c r="Q389" s="1489">
        <v>0.90194270566802237</v>
      </c>
      <c r="R389" s="1489">
        <v>0.87144222769857238</v>
      </c>
      <c r="S389" s="1489">
        <v>0.84197316685852408</v>
      </c>
      <c r="T389" s="1489">
        <v>0.81350064430775282</v>
      </c>
      <c r="U389" s="1489">
        <v>0.78599096068381924</v>
      </c>
      <c r="V389" s="1489">
        <v>0.75941155621625056</v>
      </c>
      <c r="W389" s="1489">
        <v>0.73373097218961414</v>
      </c>
      <c r="X389" s="1489">
        <v>0.70891881370977217</v>
      </c>
      <c r="Y389" s="1489">
        <v>0.68494571372924851</v>
      </c>
      <c r="Z389" s="1489">
        <v>0.66178329828912907</v>
      </c>
      <c r="AA389" s="1489">
        <v>0.63940415293635666</v>
      </c>
      <c r="AB389" s="1489">
        <v>0.61778179027667313</v>
      </c>
      <c r="AC389" s="1489">
        <v>0.59689061862480497</v>
      </c>
      <c r="AD389" s="1489">
        <v>0.57670591171478747</v>
      </c>
      <c r="AE389" s="1489">
        <v>0.55720377943457733</v>
      </c>
      <c r="AF389" s="1489">
        <v>0.53836113955031628</v>
      </c>
      <c r="AG389" s="1489">
        <v>0.520155690386779</v>
      </c>
      <c r="AH389" s="1489">
        <v>0.50256588443167061</v>
      </c>
      <c r="AI389" s="1489">
        <v>0.48557090283253201</v>
      </c>
      <c r="AJ389" s="1489">
        <v>0.46915063075606961</v>
      </c>
      <c r="AK389" s="1489">
        <v>0.45328563358074364</v>
      </c>
      <c r="AL389" s="1489">
        <v>0.43795713389443836</v>
      </c>
      <c r="AM389" s="1489">
        <v>0.42314698926998878</v>
      </c>
      <c r="AN389" s="1489">
        <v>0.40883767079225974</v>
      </c>
      <c r="AO389" s="1489">
        <v>0.39501224231136212</v>
      </c>
      <c r="AP389" s="1489">
        <v>0.38165434039745133</v>
      </c>
      <c r="AQ389" s="1489">
        <v>0.36874815497338298</v>
      </c>
      <c r="AR389" s="1489">
        <v>0.35627841060230242</v>
      </c>
      <c r="AS389" s="1489">
        <v>0.3459013695167984</v>
      </c>
      <c r="AT389" s="1489">
        <v>0.33582657234640623</v>
      </c>
      <c r="AU389" s="1489">
        <v>0.32604521587029728</v>
      </c>
      <c r="AV389" s="1489">
        <v>0.31654875327213333</v>
      </c>
      <c r="AW389" s="1489">
        <v>0.30732888667197411</v>
      </c>
      <c r="AX389" s="1489">
        <v>0.29837755987570302</v>
      </c>
      <c r="AY389" s="1489">
        <v>0.28968695133563405</v>
      </c>
      <c r="AZ389" s="1489">
        <v>0.28124946731614947</v>
      </c>
      <c r="BA389" s="1489">
        <v>0.27305773525839755</v>
      </c>
      <c r="BB389" s="1489">
        <v>0.26510459733825009</v>
      </c>
      <c r="BC389" s="1489">
        <v>0.25738310421189325</v>
      </c>
      <c r="BD389" s="1489">
        <v>0.24988650894358566</v>
      </c>
      <c r="BE389" s="1489">
        <v>0.24260826111027742</v>
      </c>
      <c r="BF389" s="1489">
        <v>0.23554200107793916</v>
      </c>
      <c r="BG389" s="1489">
        <v>0.22868155444460117</v>
      </c>
      <c r="BH389" s="1489">
        <v>0.22202092664524387</v>
      </c>
      <c r="BI389" s="1489">
        <v>0.215554297713829</v>
      </c>
      <c r="BJ389" s="1489">
        <v>0.20927601719789227</v>
      </c>
      <c r="BK389" s="1489">
        <v>0.20318059922125464</v>
      </c>
      <c r="BL389" s="1489">
        <v>0.19726271769053846</v>
      </c>
      <c r="BM389" s="1489">
        <v>0.19151720164129948</v>
      </c>
      <c r="BN389" s="1489">
        <v>0.18593903071970824</v>
      </c>
      <c r="BO389" s="1489">
        <v>0.18052333079583327</v>
      </c>
      <c r="BP389" s="1489">
        <v>0.17526536970469248</v>
      </c>
      <c r="BQ389" s="1489">
        <v>0.17016055311135189</v>
      </c>
      <c r="BR389" s="1489">
        <v>0.16520442049645817</v>
      </c>
      <c r="BS389" s="1489">
        <v>0.16039264125869726</v>
      </c>
      <c r="BT389" s="1489">
        <v>0.15572101093077401</v>
      </c>
      <c r="BU389" s="1489">
        <v>0.15118544750560586</v>
      </c>
      <c r="BV389" s="1489">
        <v>0.14678198786952024</v>
      </c>
      <c r="BW389" s="1489">
        <v>0.14250678433934003</v>
      </c>
      <c r="BX389" s="1489">
        <v>0.13835610130033013</v>
      </c>
      <c r="BY389" s="1489">
        <v>0.13432631194206807</v>
      </c>
      <c r="BZ389" s="1489">
        <v>0.13041389508938647</v>
      </c>
      <c r="CA389" s="1489">
        <v>0.12661543212561796</v>
      </c>
      <c r="CB389" s="1489">
        <v>0.12292760400545433</v>
      </c>
      <c r="CC389" s="1489">
        <v>0.11934718835481004</v>
      </c>
      <c r="CD389" s="1489">
        <v>0.11587105665515537</v>
      </c>
      <c r="CE389" s="1489">
        <v>0.11249617150985959</v>
      </c>
      <c r="CF389" s="1489">
        <v>0.10921958399015494</v>
      </c>
      <c r="CG389" s="1489">
        <v>0.10603843105840287</v>
      </c>
      <c r="CH389" s="1489">
        <v>0.10294993306641054</v>
      </c>
      <c r="CI389" s="1489">
        <v>9.9951391326612168E-2</v>
      </c>
      <c r="CJ389" s="1489">
        <v>9.7040185753992411E-2</v>
      </c>
      <c r="CK389" s="1489">
        <v>9.4213772576691654E-2</v>
      </c>
      <c r="CL389" s="1489">
        <v>9.1915875684577236E-2</v>
      </c>
      <c r="CM389" s="1489">
        <v>8.9674025058124135E-2</v>
      </c>
      <c r="CN389" s="1489">
        <v>8.7486853715243049E-2</v>
      </c>
      <c r="CO389" s="1489">
        <v>8.5353028014871282E-2</v>
      </c>
      <c r="CP389" s="1490">
        <v>8.3271246843776875E-2</v>
      </c>
      <c r="CQ389" s="1488" t="s">
        <v>1790</v>
      </c>
      <c r="CR389" s="1488" t="s">
        <v>1790</v>
      </c>
      <c r="CS389" s="1488" t="s">
        <v>1790</v>
      </c>
      <c r="CT389" s="1488" t="s">
        <v>1790</v>
      </c>
      <c r="CU389" s="1488" t="s">
        <v>1790</v>
      </c>
      <c r="CV389" s="1488" t="s">
        <v>1790</v>
      </c>
      <c r="CW389" s="1488" t="s">
        <v>1790</v>
      </c>
      <c r="CX389" s="1488" t="s">
        <v>1790</v>
      </c>
      <c r="CY389" s="1488" t="s">
        <v>1790</v>
      </c>
      <c r="CZ389" s="1488" t="s">
        <v>1790</v>
      </c>
      <c r="DA389" s="1488" t="s">
        <v>1790</v>
      </c>
      <c r="DB389" s="1488" t="s">
        <v>1790</v>
      </c>
      <c r="DC389" s="1488" t="s">
        <v>1790</v>
      </c>
      <c r="DD389" s="1488" t="s">
        <v>1790</v>
      </c>
      <c r="DE389" s="1488" t="s">
        <v>1790</v>
      </c>
      <c r="DF389" s="1488" t="s">
        <v>1790</v>
      </c>
      <c r="DG389" s="1488" t="s">
        <v>1790</v>
      </c>
      <c r="DH389" s="1488" t="s">
        <v>1790</v>
      </c>
      <c r="DI389" s="1488" t="s">
        <v>1790</v>
      </c>
      <c r="DJ389" s="1488" t="s">
        <v>1790</v>
      </c>
      <c r="DK389" s="1488" t="s">
        <v>1790</v>
      </c>
      <c r="DL389" s="1488" t="s">
        <v>1790</v>
      </c>
      <c r="DM389" s="1488" t="s">
        <v>1790</v>
      </c>
      <c r="DN389" s="1488" t="s">
        <v>1790</v>
      </c>
      <c r="DO389" s="1488" t="s">
        <v>1790</v>
      </c>
      <c r="DP389" s="1488" t="s">
        <v>1790</v>
      </c>
      <c r="DQ389" s="1488" t="s">
        <v>1790</v>
      </c>
      <c r="DR389" s="1488" t="s">
        <v>1790</v>
      </c>
      <c r="DS389" s="1488" t="s">
        <v>1790</v>
      </c>
      <c r="DT389" s="1233" t="s">
        <v>1790</v>
      </c>
      <c r="DU389" s="1233" t="s">
        <v>1790</v>
      </c>
      <c r="DV389" s="1233" t="s">
        <v>1790</v>
      </c>
      <c r="DW389" s="1233" t="s">
        <v>1790</v>
      </c>
      <c r="DX389" s="1233" t="s">
        <v>1790</v>
      </c>
      <c r="DY389" s="1233" t="s">
        <v>1790</v>
      </c>
    </row>
    <row r="390" spans="2:129" x14ac:dyDescent="0.25">
      <c r="B390" s="1740"/>
      <c r="C390" s="1485" t="s">
        <v>1600</v>
      </c>
      <c r="D390" s="1425" t="s">
        <v>1695</v>
      </c>
      <c r="E390" s="1267" t="s">
        <v>810</v>
      </c>
      <c r="F390" s="1424" t="s">
        <v>811</v>
      </c>
      <c r="G390" s="1424" t="s">
        <v>1790</v>
      </c>
      <c r="H390" s="1425" t="s">
        <v>812</v>
      </c>
      <c r="I390" s="1460" t="s">
        <v>1790</v>
      </c>
      <c r="J390" s="1461" t="s">
        <v>1790</v>
      </c>
      <c r="K390" s="1461" t="s">
        <v>1790</v>
      </c>
      <c r="L390" s="1461" t="s">
        <v>1790</v>
      </c>
      <c r="M390" s="1461" t="s">
        <v>1790</v>
      </c>
      <c r="N390" s="1489" t="s">
        <v>1790</v>
      </c>
      <c r="O390" s="1489" t="s">
        <v>1790</v>
      </c>
      <c r="P390" s="1489" t="s">
        <v>1790</v>
      </c>
      <c r="Q390" s="1489" t="s">
        <v>1790</v>
      </c>
      <c r="R390" s="1489" t="s">
        <v>1790</v>
      </c>
      <c r="S390" s="1489" t="s">
        <v>1790</v>
      </c>
      <c r="T390" s="1489" t="s">
        <v>1790</v>
      </c>
      <c r="U390" s="1489" t="s">
        <v>1790</v>
      </c>
      <c r="V390" s="1489" t="s">
        <v>1790</v>
      </c>
      <c r="W390" s="1489" t="s">
        <v>1790</v>
      </c>
      <c r="X390" s="1489" t="s">
        <v>1790</v>
      </c>
      <c r="Y390" s="1489" t="s">
        <v>1790</v>
      </c>
      <c r="Z390" s="1489" t="s">
        <v>1790</v>
      </c>
      <c r="AA390" s="1489" t="s">
        <v>1790</v>
      </c>
      <c r="AB390" s="1489" t="s">
        <v>1790</v>
      </c>
      <c r="AC390" s="1489" t="s">
        <v>1790</v>
      </c>
      <c r="AD390" s="1489" t="s">
        <v>1790</v>
      </c>
      <c r="AE390" s="1489" t="s">
        <v>1790</v>
      </c>
      <c r="AF390" s="1489" t="s">
        <v>1790</v>
      </c>
      <c r="AG390" s="1489" t="s">
        <v>1790</v>
      </c>
      <c r="AH390" s="1489" t="s">
        <v>1790</v>
      </c>
      <c r="AI390" s="1489" t="s">
        <v>1790</v>
      </c>
      <c r="AJ390" s="1489" t="s">
        <v>1790</v>
      </c>
      <c r="AK390" s="1489" t="s">
        <v>1790</v>
      </c>
      <c r="AL390" s="1489" t="s">
        <v>1790</v>
      </c>
      <c r="AM390" s="1489" t="s">
        <v>1790</v>
      </c>
      <c r="AN390" s="1489" t="s">
        <v>1790</v>
      </c>
      <c r="AO390" s="1489" t="s">
        <v>1790</v>
      </c>
      <c r="AP390" s="1489" t="s">
        <v>1790</v>
      </c>
      <c r="AQ390" s="1489" t="s">
        <v>1790</v>
      </c>
      <c r="AR390" s="1489" t="s">
        <v>1790</v>
      </c>
      <c r="AS390" s="1489" t="s">
        <v>1790</v>
      </c>
      <c r="AT390" s="1489" t="s">
        <v>1790</v>
      </c>
      <c r="AU390" s="1489" t="s">
        <v>1790</v>
      </c>
      <c r="AV390" s="1489" t="s">
        <v>1790</v>
      </c>
      <c r="AW390" s="1489" t="s">
        <v>1790</v>
      </c>
      <c r="AX390" s="1489" t="s">
        <v>1790</v>
      </c>
      <c r="AY390" s="1489" t="s">
        <v>1790</v>
      </c>
      <c r="AZ390" s="1489" t="s">
        <v>1790</v>
      </c>
      <c r="BA390" s="1489" t="s">
        <v>1790</v>
      </c>
      <c r="BB390" s="1489" t="s">
        <v>1790</v>
      </c>
      <c r="BC390" s="1489" t="s">
        <v>1790</v>
      </c>
      <c r="BD390" s="1489" t="s">
        <v>1790</v>
      </c>
      <c r="BE390" s="1489" t="s">
        <v>1790</v>
      </c>
      <c r="BF390" s="1489" t="s">
        <v>1790</v>
      </c>
      <c r="BG390" s="1489" t="s">
        <v>1790</v>
      </c>
      <c r="BH390" s="1489" t="s">
        <v>1790</v>
      </c>
      <c r="BI390" s="1489" t="s">
        <v>1790</v>
      </c>
      <c r="BJ390" s="1489" t="s">
        <v>1790</v>
      </c>
      <c r="BK390" s="1489" t="s">
        <v>1790</v>
      </c>
      <c r="BL390" s="1489" t="s">
        <v>1790</v>
      </c>
      <c r="BM390" s="1489" t="s">
        <v>1790</v>
      </c>
      <c r="BN390" s="1489" t="s">
        <v>1790</v>
      </c>
      <c r="BO390" s="1489" t="s">
        <v>1790</v>
      </c>
      <c r="BP390" s="1489" t="s">
        <v>1790</v>
      </c>
      <c r="BQ390" s="1489" t="s">
        <v>1790</v>
      </c>
      <c r="BR390" s="1489" t="s">
        <v>1790</v>
      </c>
      <c r="BS390" s="1489" t="s">
        <v>1790</v>
      </c>
      <c r="BT390" s="1489" t="s">
        <v>1790</v>
      </c>
      <c r="BU390" s="1489" t="s">
        <v>1790</v>
      </c>
      <c r="BV390" s="1489" t="s">
        <v>1790</v>
      </c>
      <c r="BW390" s="1489" t="s">
        <v>1790</v>
      </c>
      <c r="BX390" s="1489" t="s">
        <v>1790</v>
      </c>
      <c r="BY390" s="1489" t="s">
        <v>1790</v>
      </c>
      <c r="BZ390" s="1489" t="s">
        <v>1790</v>
      </c>
      <c r="CA390" s="1489" t="s">
        <v>1790</v>
      </c>
      <c r="CB390" s="1489" t="s">
        <v>1790</v>
      </c>
      <c r="CC390" s="1489" t="s">
        <v>1790</v>
      </c>
      <c r="CD390" s="1489" t="s">
        <v>1790</v>
      </c>
      <c r="CE390" s="1489" t="s">
        <v>1790</v>
      </c>
      <c r="CF390" s="1489" t="s">
        <v>1790</v>
      </c>
      <c r="CG390" s="1489" t="s">
        <v>1790</v>
      </c>
      <c r="CH390" s="1489" t="s">
        <v>1790</v>
      </c>
      <c r="CI390" s="1489" t="s">
        <v>1790</v>
      </c>
      <c r="CJ390" s="1489" t="s">
        <v>1790</v>
      </c>
      <c r="CK390" s="1489" t="s">
        <v>1790</v>
      </c>
      <c r="CL390" s="1489" t="s">
        <v>1790</v>
      </c>
      <c r="CM390" s="1489" t="s">
        <v>1790</v>
      </c>
      <c r="CN390" s="1489" t="s">
        <v>1790</v>
      </c>
      <c r="CO390" s="1489" t="s">
        <v>1790</v>
      </c>
      <c r="CP390" s="1490" t="s">
        <v>1790</v>
      </c>
      <c r="CQ390" s="1488" t="s">
        <v>1790</v>
      </c>
      <c r="CR390" s="1488" t="s">
        <v>1790</v>
      </c>
      <c r="CS390" s="1488" t="s">
        <v>1790</v>
      </c>
      <c r="CT390" s="1488" t="s">
        <v>1790</v>
      </c>
      <c r="CU390" s="1488" t="s">
        <v>1790</v>
      </c>
      <c r="CV390" s="1488" t="s">
        <v>1790</v>
      </c>
      <c r="CW390" s="1488" t="s">
        <v>1790</v>
      </c>
      <c r="CX390" s="1488" t="s">
        <v>1790</v>
      </c>
      <c r="CY390" s="1488" t="s">
        <v>1790</v>
      </c>
      <c r="CZ390" s="1488" t="s">
        <v>1790</v>
      </c>
      <c r="DA390" s="1488" t="s">
        <v>1790</v>
      </c>
      <c r="DB390" s="1488" t="s">
        <v>1790</v>
      </c>
      <c r="DC390" s="1488" t="s">
        <v>1790</v>
      </c>
      <c r="DD390" s="1488" t="s">
        <v>1790</v>
      </c>
      <c r="DE390" s="1488" t="s">
        <v>1790</v>
      </c>
      <c r="DF390" s="1488" t="s">
        <v>1790</v>
      </c>
      <c r="DG390" s="1488" t="s">
        <v>1790</v>
      </c>
      <c r="DH390" s="1488" t="s">
        <v>1790</v>
      </c>
      <c r="DI390" s="1488" t="s">
        <v>1790</v>
      </c>
      <c r="DJ390" s="1488" t="s">
        <v>1790</v>
      </c>
      <c r="DK390" s="1488" t="s">
        <v>1790</v>
      </c>
      <c r="DL390" s="1488" t="s">
        <v>1790</v>
      </c>
      <c r="DM390" s="1488" t="s">
        <v>1790</v>
      </c>
      <c r="DN390" s="1488" t="s">
        <v>1790</v>
      </c>
      <c r="DO390" s="1488" t="s">
        <v>1790</v>
      </c>
      <c r="DP390" s="1488" t="s">
        <v>1790</v>
      </c>
      <c r="DQ390" s="1488" t="s">
        <v>1790</v>
      </c>
      <c r="DR390" s="1488" t="s">
        <v>1790</v>
      </c>
      <c r="DS390" s="1488" t="s">
        <v>1790</v>
      </c>
      <c r="DT390" s="1233" t="s">
        <v>1790</v>
      </c>
      <c r="DU390" s="1233" t="s">
        <v>1790</v>
      </c>
      <c r="DV390" s="1233" t="s">
        <v>1790</v>
      </c>
      <c r="DW390" s="1233" t="s">
        <v>1790</v>
      </c>
      <c r="DX390" s="1233" t="s">
        <v>1790</v>
      </c>
      <c r="DY390" s="1233" t="s">
        <v>1790</v>
      </c>
    </row>
    <row r="391" spans="2:129" x14ac:dyDescent="0.25">
      <c r="B391" s="1740"/>
      <c r="C391" s="1485" t="s">
        <v>1600</v>
      </c>
      <c r="D391" s="1425" t="s">
        <v>1695</v>
      </c>
      <c r="E391" s="1267" t="s">
        <v>810</v>
      </c>
      <c r="F391" s="1424" t="s">
        <v>813</v>
      </c>
      <c r="G391" s="1424" t="s">
        <v>1790</v>
      </c>
      <c r="H391" s="1425" t="s">
        <v>812</v>
      </c>
      <c r="I391" s="1460" t="s">
        <v>1790</v>
      </c>
      <c r="J391" s="1461" t="s">
        <v>1790</v>
      </c>
      <c r="K391" s="1461" t="s">
        <v>1790</v>
      </c>
      <c r="L391" s="1461" t="s">
        <v>1790</v>
      </c>
      <c r="M391" s="1461" t="s">
        <v>1790</v>
      </c>
      <c r="N391" s="1489" t="s">
        <v>1790</v>
      </c>
      <c r="O391" s="1489" t="s">
        <v>1790</v>
      </c>
      <c r="P391" s="1489" t="s">
        <v>1790</v>
      </c>
      <c r="Q391" s="1489" t="s">
        <v>1790</v>
      </c>
      <c r="R391" s="1489" t="s">
        <v>1790</v>
      </c>
      <c r="S391" s="1489" t="s">
        <v>1790</v>
      </c>
      <c r="T391" s="1489" t="s">
        <v>1790</v>
      </c>
      <c r="U391" s="1489" t="s">
        <v>1790</v>
      </c>
      <c r="V391" s="1489" t="s">
        <v>1790</v>
      </c>
      <c r="W391" s="1489" t="s">
        <v>1790</v>
      </c>
      <c r="X391" s="1489" t="s">
        <v>1790</v>
      </c>
      <c r="Y391" s="1489" t="s">
        <v>1790</v>
      </c>
      <c r="Z391" s="1489" t="s">
        <v>1790</v>
      </c>
      <c r="AA391" s="1489" t="s">
        <v>1790</v>
      </c>
      <c r="AB391" s="1489" t="s">
        <v>1790</v>
      </c>
      <c r="AC391" s="1489" t="s">
        <v>1790</v>
      </c>
      <c r="AD391" s="1489" t="s">
        <v>1790</v>
      </c>
      <c r="AE391" s="1489" t="s">
        <v>1790</v>
      </c>
      <c r="AF391" s="1489" t="s">
        <v>1790</v>
      </c>
      <c r="AG391" s="1489" t="s">
        <v>1790</v>
      </c>
      <c r="AH391" s="1489" t="s">
        <v>1790</v>
      </c>
      <c r="AI391" s="1489" t="s">
        <v>1790</v>
      </c>
      <c r="AJ391" s="1489" t="s">
        <v>1790</v>
      </c>
      <c r="AK391" s="1489" t="s">
        <v>1790</v>
      </c>
      <c r="AL391" s="1489" t="s">
        <v>1790</v>
      </c>
      <c r="AM391" s="1489" t="s">
        <v>1790</v>
      </c>
      <c r="AN391" s="1489" t="s">
        <v>1790</v>
      </c>
      <c r="AO391" s="1489" t="s">
        <v>1790</v>
      </c>
      <c r="AP391" s="1489" t="s">
        <v>1790</v>
      </c>
      <c r="AQ391" s="1489" t="s">
        <v>1790</v>
      </c>
      <c r="AR391" s="1489" t="s">
        <v>1790</v>
      </c>
      <c r="AS391" s="1489" t="s">
        <v>1790</v>
      </c>
      <c r="AT391" s="1489" t="s">
        <v>1790</v>
      </c>
      <c r="AU391" s="1489" t="s">
        <v>1790</v>
      </c>
      <c r="AV391" s="1489" t="s">
        <v>1790</v>
      </c>
      <c r="AW391" s="1489" t="s">
        <v>1790</v>
      </c>
      <c r="AX391" s="1489" t="s">
        <v>1790</v>
      </c>
      <c r="AY391" s="1489" t="s">
        <v>1790</v>
      </c>
      <c r="AZ391" s="1489" t="s">
        <v>1790</v>
      </c>
      <c r="BA391" s="1489" t="s">
        <v>1790</v>
      </c>
      <c r="BB391" s="1489" t="s">
        <v>1790</v>
      </c>
      <c r="BC391" s="1489" t="s">
        <v>1790</v>
      </c>
      <c r="BD391" s="1489" t="s">
        <v>1790</v>
      </c>
      <c r="BE391" s="1489" t="s">
        <v>1790</v>
      </c>
      <c r="BF391" s="1489" t="s">
        <v>1790</v>
      </c>
      <c r="BG391" s="1489" t="s">
        <v>1790</v>
      </c>
      <c r="BH391" s="1489" t="s">
        <v>1790</v>
      </c>
      <c r="BI391" s="1489" t="s">
        <v>1790</v>
      </c>
      <c r="BJ391" s="1489" t="s">
        <v>1790</v>
      </c>
      <c r="BK391" s="1489" t="s">
        <v>1790</v>
      </c>
      <c r="BL391" s="1489" t="s">
        <v>1790</v>
      </c>
      <c r="BM391" s="1489" t="s">
        <v>1790</v>
      </c>
      <c r="BN391" s="1489" t="s">
        <v>1790</v>
      </c>
      <c r="BO391" s="1489" t="s">
        <v>1790</v>
      </c>
      <c r="BP391" s="1489" t="s">
        <v>1790</v>
      </c>
      <c r="BQ391" s="1489" t="s">
        <v>1790</v>
      </c>
      <c r="BR391" s="1489" t="s">
        <v>1790</v>
      </c>
      <c r="BS391" s="1489" t="s">
        <v>1790</v>
      </c>
      <c r="BT391" s="1489" t="s">
        <v>1790</v>
      </c>
      <c r="BU391" s="1489" t="s">
        <v>1790</v>
      </c>
      <c r="BV391" s="1489" t="s">
        <v>1790</v>
      </c>
      <c r="BW391" s="1489" t="s">
        <v>1790</v>
      </c>
      <c r="BX391" s="1489" t="s">
        <v>1790</v>
      </c>
      <c r="BY391" s="1489" t="s">
        <v>1790</v>
      </c>
      <c r="BZ391" s="1489" t="s">
        <v>1790</v>
      </c>
      <c r="CA391" s="1489" t="s">
        <v>1790</v>
      </c>
      <c r="CB391" s="1489" t="s">
        <v>1790</v>
      </c>
      <c r="CC391" s="1489" t="s">
        <v>1790</v>
      </c>
      <c r="CD391" s="1489" t="s">
        <v>1790</v>
      </c>
      <c r="CE391" s="1489" t="s">
        <v>1790</v>
      </c>
      <c r="CF391" s="1489" t="s">
        <v>1790</v>
      </c>
      <c r="CG391" s="1489" t="s">
        <v>1790</v>
      </c>
      <c r="CH391" s="1489" t="s">
        <v>1790</v>
      </c>
      <c r="CI391" s="1489" t="s">
        <v>1790</v>
      </c>
      <c r="CJ391" s="1489" t="s">
        <v>1790</v>
      </c>
      <c r="CK391" s="1489" t="s">
        <v>1790</v>
      </c>
      <c r="CL391" s="1489" t="s">
        <v>1790</v>
      </c>
      <c r="CM391" s="1489" t="s">
        <v>1790</v>
      </c>
      <c r="CN391" s="1489" t="s">
        <v>1790</v>
      </c>
      <c r="CO391" s="1489" t="s">
        <v>1790</v>
      </c>
      <c r="CP391" s="1490" t="s">
        <v>1790</v>
      </c>
      <c r="CQ391" s="1488" t="s">
        <v>1790</v>
      </c>
      <c r="CR391" s="1488" t="s">
        <v>1790</v>
      </c>
      <c r="CS391" s="1488" t="s">
        <v>1790</v>
      </c>
      <c r="CT391" s="1488" t="s">
        <v>1790</v>
      </c>
      <c r="CU391" s="1488" t="s">
        <v>1790</v>
      </c>
      <c r="CV391" s="1488" t="s">
        <v>1790</v>
      </c>
      <c r="CW391" s="1488" t="s">
        <v>1790</v>
      </c>
      <c r="CX391" s="1488" t="s">
        <v>1790</v>
      </c>
      <c r="CY391" s="1488" t="s">
        <v>1790</v>
      </c>
      <c r="CZ391" s="1488" t="s">
        <v>1790</v>
      </c>
      <c r="DA391" s="1488" t="s">
        <v>1790</v>
      </c>
      <c r="DB391" s="1488" t="s">
        <v>1790</v>
      </c>
      <c r="DC391" s="1488" t="s">
        <v>1790</v>
      </c>
      <c r="DD391" s="1488" t="s">
        <v>1790</v>
      </c>
      <c r="DE391" s="1488" t="s">
        <v>1790</v>
      </c>
      <c r="DF391" s="1488" t="s">
        <v>1790</v>
      </c>
      <c r="DG391" s="1488" t="s">
        <v>1790</v>
      </c>
      <c r="DH391" s="1488" t="s">
        <v>1790</v>
      </c>
      <c r="DI391" s="1488" t="s">
        <v>1790</v>
      </c>
      <c r="DJ391" s="1488" t="s">
        <v>1790</v>
      </c>
      <c r="DK391" s="1488" t="s">
        <v>1790</v>
      </c>
      <c r="DL391" s="1488" t="s">
        <v>1790</v>
      </c>
      <c r="DM391" s="1488" t="s">
        <v>1790</v>
      </c>
      <c r="DN391" s="1488" t="s">
        <v>1790</v>
      </c>
      <c r="DO391" s="1488" t="s">
        <v>1790</v>
      </c>
      <c r="DP391" s="1488" t="s">
        <v>1790</v>
      </c>
      <c r="DQ391" s="1488" t="s">
        <v>1790</v>
      </c>
      <c r="DR391" s="1488" t="s">
        <v>1790</v>
      </c>
      <c r="DS391" s="1488" t="s">
        <v>1790</v>
      </c>
      <c r="DT391" s="1233" t="s">
        <v>1790</v>
      </c>
      <c r="DU391" s="1233" t="s">
        <v>1790</v>
      </c>
      <c r="DV391" s="1233" t="s">
        <v>1790</v>
      </c>
      <c r="DW391" s="1233" t="s">
        <v>1790</v>
      </c>
      <c r="DX391" s="1233" t="s">
        <v>1790</v>
      </c>
      <c r="DY391" s="1233" t="s">
        <v>1790</v>
      </c>
    </row>
    <row r="392" spans="2:129" ht="14.4" thickBot="1" x14ac:dyDescent="0.3">
      <c r="B392" s="1740"/>
      <c r="C392" s="1485" t="s">
        <v>1600</v>
      </c>
      <c r="D392" s="1425" t="s">
        <v>1695</v>
      </c>
      <c r="E392" s="1267" t="s">
        <v>814</v>
      </c>
      <c r="F392" s="1424" t="s">
        <v>1790</v>
      </c>
      <c r="G392" s="1424" t="s">
        <v>1790</v>
      </c>
      <c r="H392" s="1425" t="s">
        <v>84</v>
      </c>
      <c r="I392" s="1460" t="s">
        <v>1790</v>
      </c>
      <c r="J392" s="1461" t="s">
        <v>1790</v>
      </c>
      <c r="K392" s="1461" t="s">
        <v>1790</v>
      </c>
      <c r="L392" s="1461" t="s">
        <v>1790</v>
      </c>
      <c r="M392" s="1461" t="s">
        <v>1790</v>
      </c>
      <c r="N392" s="1489" t="s">
        <v>1790</v>
      </c>
      <c r="O392" s="1489">
        <v>0.25526055126389574</v>
      </c>
      <c r="P392" s="1489">
        <v>0.23067856990594621</v>
      </c>
      <c r="Q392" s="1489">
        <v>0.2086711886115579</v>
      </c>
      <c r="R392" s="1489">
        <v>0.1889558808813275</v>
      </c>
      <c r="S392" s="1489">
        <v>0.17127413986052795</v>
      </c>
      <c r="T392" s="1489">
        <v>0.37035066221939422</v>
      </c>
      <c r="U392" s="1489">
        <v>0.33544841304991857</v>
      </c>
      <c r="V392" s="1489">
        <v>0.30415280621474594</v>
      </c>
      <c r="W392" s="1489">
        <v>0.27609966316291756</v>
      </c>
      <c r="X392" s="1489">
        <v>0.25090970280207142</v>
      </c>
      <c r="Y392" s="1489">
        <v>0.40926064823796698</v>
      </c>
      <c r="Z392" s="1489">
        <v>0.37154891647559246</v>
      </c>
      <c r="AA392" s="1489">
        <v>0.33768698503549655</v>
      </c>
      <c r="AB392" s="1489">
        <v>0.30731052869991532</v>
      </c>
      <c r="AC392" s="1489">
        <v>0.27999902401901289</v>
      </c>
      <c r="AD392" s="1489">
        <v>0.40783191826652282</v>
      </c>
      <c r="AE392" s="1489">
        <v>0.37110580003351373</v>
      </c>
      <c r="AF392" s="1489">
        <v>0.338088088765021</v>
      </c>
      <c r="AG392" s="1489">
        <v>0.30844744414444775</v>
      </c>
      <c r="AH392" s="1489">
        <v>0.28176655535479739</v>
      </c>
      <c r="AI392" s="1489">
        <v>0.38605038569479827</v>
      </c>
      <c r="AJ392" s="1489">
        <v>0.35209374389568643</v>
      </c>
      <c r="AK392" s="1489">
        <v>0.32152267994180755</v>
      </c>
      <c r="AL392" s="1489">
        <v>0.29405402771841593</v>
      </c>
      <c r="AM392" s="1489">
        <v>0.26929818457102705</v>
      </c>
      <c r="AN392" s="1489">
        <v>0.3537197666123108</v>
      </c>
      <c r="AO392" s="1489">
        <v>0.32326620095788394</v>
      </c>
      <c r="AP392" s="1489">
        <v>0.29581634306928145</v>
      </c>
      <c r="AQ392" s="1489">
        <v>0.27112152086332231</v>
      </c>
      <c r="AR392" s="1489">
        <v>0.24884403245424896</v>
      </c>
      <c r="AS392" s="1489">
        <v>0.32015636081681537</v>
      </c>
      <c r="AT392" s="1489">
        <v>0.29460380849560652</v>
      </c>
      <c r="AU392" s="1489">
        <v>0.27145092822305389</v>
      </c>
      <c r="AV392" s="1489">
        <v>0.25052527629922605</v>
      </c>
      <c r="AW392" s="1489">
        <v>0.2315535750905762</v>
      </c>
      <c r="AX392" s="1489">
        <v>0.29224333835164173</v>
      </c>
      <c r="AY392" s="1489">
        <v>0.26944216495905993</v>
      </c>
      <c r="AZ392" s="1489">
        <v>0.24875481624776768</v>
      </c>
      <c r="BA392" s="1489">
        <v>0.23003882106005216</v>
      </c>
      <c r="BB392" s="1489">
        <v>0.21305551017875013</v>
      </c>
      <c r="BC392" s="1489">
        <v>0.26483327683398311</v>
      </c>
      <c r="BD392" s="1489">
        <v>0.2446210033709369</v>
      </c>
      <c r="BE392" s="1489">
        <v>0.22626443084818765</v>
      </c>
      <c r="BF392" s="1489">
        <v>0.20964630733780235</v>
      </c>
      <c r="BG392" s="1489">
        <v>0.19454766599233109</v>
      </c>
      <c r="BH392" s="1489">
        <v>0.23878653236552622</v>
      </c>
      <c r="BI392" s="1489">
        <v>0.22094855883713818</v>
      </c>
      <c r="BJ392" s="1489">
        <v>0.20473916181301055</v>
      </c>
      <c r="BK392" s="1489">
        <v>0.19004915463809441</v>
      </c>
      <c r="BL392" s="1489">
        <v>0.17668553616917804</v>
      </c>
      <c r="BM392" s="1489">
        <v>0.21452194131566385</v>
      </c>
      <c r="BN392" s="1489">
        <v>0.19882753565689035</v>
      </c>
      <c r="BO392" s="1489">
        <v>0.18455427321704887</v>
      </c>
      <c r="BP392" s="1489">
        <v>0.17160436111647212</v>
      </c>
      <c r="BQ392" s="1489">
        <v>0.15981608544256876</v>
      </c>
      <c r="BR392" s="1489">
        <v>0.19219948839207601</v>
      </c>
      <c r="BS392" s="1489">
        <v>0.17842284951896775</v>
      </c>
      <c r="BT392" s="1489">
        <v>0.16587748297751487</v>
      </c>
      <c r="BU392" s="1489">
        <v>0.1544861145107628</v>
      </c>
      <c r="BV392" s="1489">
        <v>0.14410397150993712</v>
      </c>
      <c r="BW392" s="1489">
        <v>0.1718361385559809</v>
      </c>
      <c r="BX392" s="1489">
        <v>0.15975671936523514</v>
      </c>
      <c r="BY392" s="1489">
        <v>0.14874567225873619</v>
      </c>
      <c r="BZ392" s="1489">
        <v>0.13873818872478469</v>
      </c>
      <c r="CA392" s="1489">
        <v>0.12960901488049376</v>
      </c>
      <c r="CB392" s="1489">
        <v>0.1533649673811609</v>
      </c>
      <c r="CC392" s="1489">
        <v>0.14278426988864518</v>
      </c>
      <c r="CD392" s="1489">
        <v>0.13313199267664033</v>
      </c>
      <c r="CE392" s="1489">
        <v>0.12435191679157877</v>
      </c>
      <c r="CF392" s="1489">
        <v>0.11633226626036212</v>
      </c>
      <c r="CG392" s="1489">
        <v>0.13668574548227932</v>
      </c>
      <c r="CH392" s="1489">
        <v>0.12742436010510119</v>
      </c>
      <c r="CI392" s="1489">
        <v>0.11896951027890006</v>
      </c>
      <c r="CJ392" s="1489">
        <v>0.11126939106297433</v>
      </c>
      <c r="CK392" s="1489">
        <v>0.10423203811685826</v>
      </c>
      <c r="CL392" s="1489" t="s">
        <v>1790</v>
      </c>
      <c r="CM392" s="1489" t="s">
        <v>1790</v>
      </c>
      <c r="CN392" s="1489" t="s">
        <v>1790</v>
      </c>
      <c r="CO392" s="1489" t="s">
        <v>1790</v>
      </c>
      <c r="CP392" s="1490" t="s">
        <v>1790</v>
      </c>
      <c r="CQ392" s="1488" t="s">
        <v>1790</v>
      </c>
      <c r="CR392" s="1488" t="s">
        <v>1790</v>
      </c>
      <c r="CS392" s="1488" t="s">
        <v>1790</v>
      </c>
      <c r="CT392" s="1488" t="s">
        <v>1790</v>
      </c>
      <c r="CU392" s="1488" t="s">
        <v>1790</v>
      </c>
      <c r="CV392" s="1488" t="s">
        <v>1790</v>
      </c>
      <c r="CW392" s="1488" t="s">
        <v>1790</v>
      </c>
      <c r="CX392" s="1488" t="s">
        <v>1790</v>
      </c>
      <c r="CY392" s="1488" t="s">
        <v>1790</v>
      </c>
      <c r="CZ392" s="1488" t="s">
        <v>1790</v>
      </c>
      <c r="DA392" s="1488" t="s">
        <v>1790</v>
      </c>
      <c r="DB392" s="1488" t="s">
        <v>1790</v>
      </c>
      <c r="DC392" s="1488" t="s">
        <v>1790</v>
      </c>
      <c r="DD392" s="1488" t="s">
        <v>1790</v>
      </c>
      <c r="DE392" s="1488" t="s">
        <v>1790</v>
      </c>
      <c r="DF392" s="1488" t="s">
        <v>1790</v>
      </c>
      <c r="DG392" s="1488" t="s">
        <v>1790</v>
      </c>
      <c r="DH392" s="1488" t="s">
        <v>1790</v>
      </c>
      <c r="DI392" s="1488" t="s">
        <v>1790</v>
      </c>
      <c r="DJ392" s="1488" t="s">
        <v>1790</v>
      </c>
      <c r="DK392" s="1488" t="s">
        <v>1790</v>
      </c>
      <c r="DL392" s="1488" t="s">
        <v>1790</v>
      </c>
      <c r="DM392" s="1488" t="s">
        <v>1790</v>
      </c>
      <c r="DN392" s="1488" t="s">
        <v>1790</v>
      </c>
      <c r="DO392" s="1488" t="s">
        <v>1790</v>
      </c>
      <c r="DP392" s="1488" t="s">
        <v>1790</v>
      </c>
      <c r="DQ392" s="1488" t="s">
        <v>1790</v>
      </c>
      <c r="DR392" s="1488" t="s">
        <v>1790</v>
      </c>
      <c r="DS392" s="1488" t="s">
        <v>1790</v>
      </c>
      <c r="DT392" s="1233" t="s">
        <v>1790</v>
      </c>
      <c r="DU392" s="1233" t="s">
        <v>1790</v>
      </c>
      <c r="DV392" s="1233" t="s">
        <v>1790</v>
      </c>
      <c r="DW392" s="1233" t="s">
        <v>1790</v>
      </c>
      <c r="DX392" s="1233" t="s">
        <v>1790</v>
      </c>
      <c r="DY392" s="1233" t="s">
        <v>1790</v>
      </c>
    </row>
    <row r="393" spans="2:129" ht="14.4" thickBot="1" x14ac:dyDescent="0.3">
      <c r="B393" s="1740"/>
      <c r="C393" s="1485" t="s">
        <v>1600</v>
      </c>
      <c r="D393" s="1425" t="s">
        <v>1695</v>
      </c>
      <c r="E393" s="1267" t="s">
        <v>815</v>
      </c>
      <c r="F393" s="1424" t="s">
        <v>1790</v>
      </c>
      <c r="G393" s="1424" t="s">
        <v>1790</v>
      </c>
      <c r="H393" s="1425" t="s">
        <v>84</v>
      </c>
      <c r="I393" s="1724">
        <f>IF(SUM(I392:CU392)&lt;&gt;0,SUM(I392:CU392),"")</f>
        <v>17.695226896199749</v>
      </c>
      <c r="J393" s="1725"/>
      <c r="K393" s="1725"/>
      <c r="L393" s="1725"/>
      <c r="M393" s="1726"/>
      <c r="N393" s="1489" t="s">
        <v>1790</v>
      </c>
      <c r="O393" s="1489" t="s">
        <v>1790</v>
      </c>
      <c r="P393" s="1489" t="s">
        <v>1790</v>
      </c>
      <c r="Q393" s="1489" t="s">
        <v>1790</v>
      </c>
      <c r="R393" s="1489" t="s">
        <v>1790</v>
      </c>
      <c r="S393" s="1489" t="s">
        <v>1790</v>
      </c>
      <c r="T393" s="1489" t="s">
        <v>1790</v>
      </c>
      <c r="U393" s="1489" t="s">
        <v>1790</v>
      </c>
      <c r="V393" s="1489" t="s">
        <v>1790</v>
      </c>
      <c r="W393" s="1489" t="s">
        <v>1790</v>
      </c>
      <c r="X393" s="1489" t="s">
        <v>1790</v>
      </c>
      <c r="Y393" s="1489" t="s">
        <v>1790</v>
      </c>
      <c r="Z393" s="1489" t="s">
        <v>1790</v>
      </c>
      <c r="AA393" s="1489" t="s">
        <v>1790</v>
      </c>
      <c r="AB393" s="1489" t="s">
        <v>1790</v>
      </c>
      <c r="AC393" s="1489" t="s">
        <v>1790</v>
      </c>
      <c r="AD393" s="1489" t="s">
        <v>1790</v>
      </c>
      <c r="AE393" s="1489" t="s">
        <v>1790</v>
      </c>
      <c r="AF393" s="1489" t="s">
        <v>1790</v>
      </c>
      <c r="AG393" s="1489" t="s">
        <v>1790</v>
      </c>
      <c r="AH393" s="1489" t="s">
        <v>1790</v>
      </c>
      <c r="AI393" s="1489" t="s">
        <v>1790</v>
      </c>
      <c r="AJ393" s="1489" t="s">
        <v>1790</v>
      </c>
      <c r="AK393" s="1489" t="s">
        <v>1790</v>
      </c>
      <c r="AL393" s="1489" t="s">
        <v>1790</v>
      </c>
      <c r="AM393" s="1489" t="s">
        <v>1790</v>
      </c>
      <c r="AN393" s="1489" t="s">
        <v>1790</v>
      </c>
      <c r="AO393" s="1489" t="s">
        <v>1790</v>
      </c>
      <c r="AP393" s="1489" t="s">
        <v>1790</v>
      </c>
      <c r="AQ393" s="1489" t="s">
        <v>1790</v>
      </c>
      <c r="AR393" s="1489" t="s">
        <v>1790</v>
      </c>
      <c r="AS393" s="1489" t="s">
        <v>1790</v>
      </c>
      <c r="AT393" s="1489" t="s">
        <v>1790</v>
      </c>
      <c r="AU393" s="1489" t="s">
        <v>1790</v>
      </c>
      <c r="AV393" s="1489" t="s">
        <v>1790</v>
      </c>
      <c r="AW393" s="1489" t="s">
        <v>1790</v>
      </c>
      <c r="AX393" s="1489" t="s">
        <v>1790</v>
      </c>
      <c r="AY393" s="1489" t="s">
        <v>1790</v>
      </c>
      <c r="AZ393" s="1489" t="s">
        <v>1790</v>
      </c>
      <c r="BA393" s="1489" t="s">
        <v>1790</v>
      </c>
      <c r="BB393" s="1489" t="s">
        <v>1790</v>
      </c>
      <c r="BC393" s="1489" t="s">
        <v>1790</v>
      </c>
      <c r="BD393" s="1489" t="s">
        <v>1790</v>
      </c>
      <c r="BE393" s="1489" t="s">
        <v>1790</v>
      </c>
      <c r="BF393" s="1489" t="s">
        <v>1790</v>
      </c>
      <c r="BG393" s="1489" t="s">
        <v>1790</v>
      </c>
      <c r="BH393" s="1489" t="s">
        <v>1790</v>
      </c>
      <c r="BI393" s="1489" t="s">
        <v>1790</v>
      </c>
      <c r="BJ393" s="1489" t="s">
        <v>1790</v>
      </c>
      <c r="BK393" s="1489" t="s">
        <v>1790</v>
      </c>
      <c r="BL393" s="1489" t="s">
        <v>1790</v>
      </c>
      <c r="BM393" s="1489" t="s">
        <v>1790</v>
      </c>
      <c r="BN393" s="1489" t="s">
        <v>1790</v>
      </c>
      <c r="BO393" s="1489" t="s">
        <v>1790</v>
      </c>
      <c r="BP393" s="1489" t="s">
        <v>1790</v>
      </c>
      <c r="BQ393" s="1489" t="s">
        <v>1790</v>
      </c>
      <c r="BR393" s="1489" t="s">
        <v>1790</v>
      </c>
      <c r="BS393" s="1489" t="s">
        <v>1790</v>
      </c>
      <c r="BT393" s="1489" t="s">
        <v>1790</v>
      </c>
      <c r="BU393" s="1489" t="s">
        <v>1790</v>
      </c>
      <c r="BV393" s="1489" t="s">
        <v>1790</v>
      </c>
      <c r="BW393" s="1489" t="s">
        <v>1790</v>
      </c>
      <c r="BX393" s="1489" t="s">
        <v>1790</v>
      </c>
      <c r="BY393" s="1489" t="s">
        <v>1790</v>
      </c>
      <c r="BZ393" s="1489" t="s">
        <v>1790</v>
      </c>
      <c r="CA393" s="1489" t="s">
        <v>1790</v>
      </c>
      <c r="CB393" s="1489" t="s">
        <v>1790</v>
      </c>
      <c r="CC393" s="1489" t="s">
        <v>1790</v>
      </c>
      <c r="CD393" s="1489" t="s">
        <v>1790</v>
      </c>
      <c r="CE393" s="1489" t="s">
        <v>1790</v>
      </c>
      <c r="CF393" s="1489" t="s">
        <v>1790</v>
      </c>
      <c r="CG393" s="1489" t="s">
        <v>1790</v>
      </c>
      <c r="CH393" s="1489" t="s">
        <v>1790</v>
      </c>
      <c r="CI393" s="1489" t="s">
        <v>1790</v>
      </c>
      <c r="CJ393" s="1489" t="s">
        <v>1790</v>
      </c>
      <c r="CK393" s="1489" t="s">
        <v>1790</v>
      </c>
      <c r="CL393" s="1489" t="s">
        <v>1790</v>
      </c>
      <c r="CM393" s="1489" t="s">
        <v>1790</v>
      </c>
      <c r="CN393" s="1489" t="s">
        <v>1790</v>
      </c>
      <c r="CO393" s="1489" t="s">
        <v>1790</v>
      </c>
      <c r="CP393" s="1490" t="s">
        <v>1790</v>
      </c>
      <c r="CQ393" s="1488" t="s">
        <v>1790</v>
      </c>
      <c r="CR393" s="1488" t="s">
        <v>1790</v>
      </c>
      <c r="CS393" s="1488" t="s">
        <v>1790</v>
      </c>
      <c r="CT393" s="1488" t="s">
        <v>1790</v>
      </c>
      <c r="CU393" s="1488" t="s">
        <v>1790</v>
      </c>
      <c r="CV393" s="1488" t="s">
        <v>1790</v>
      </c>
      <c r="CW393" s="1488" t="s">
        <v>1790</v>
      </c>
      <c r="CX393" s="1488" t="s">
        <v>1790</v>
      </c>
      <c r="CY393" s="1488" t="s">
        <v>1790</v>
      </c>
      <c r="CZ393" s="1488" t="s">
        <v>1790</v>
      </c>
      <c r="DA393" s="1488" t="s">
        <v>1790</v>
      </c>
      <c r="DB393" s="1488" t="s">
        <v>1790</v>
      </c>
      <c r="DC393" s="1488" t="s">
        <v>1790</v>
      </c>
      <c r="DD393" s="1488" t="s">
        <v>1790</v>
      </c>
      <c r="DE393" s="1488" t="s">
        <v>1790</v>
      </c>
      <c r="DF393" s="1488" t="s">
        <v>1790</v>
      </c>
      <c r="DG393" s="1488" t="s">
        <v>1790</v>
      </c>
      <c r="DH393" s="1488" t="s">
        <v>1790</v>
      </c>
      <c r="DI393" s="1488" t="s">
        <v>1790</v>
      </c>
      <c r="DJ393" s="1488" t="s">
        <v>1790</v>
      </c>
      <c r="DK393" s="1488" t="s">
        <v>1790</v>
      </c>
      <c r="DL393" s="1488" t="s">
        <v>1790</v>
      </c>
      <c r="DM393" s="1488" t="s">
        <v>1790</v>
      </c>
      <c r="DN393" s="1488" t="s">
        <v>1790</v>
      </c>
      <c r="DO393" s="1488" t="s">
        <v>1790</v>
      </c>
      <c r="DP393" s="1488" t="s">
        <v>1790</v>
      </c>
      <c r="DQ393" s="1488" t="s">
        <v>1790</v>
      </c>
      <c r="DR393" s="1488" t="s">
        <v>1790</v>
      </c>
      <c r="DS393" s="1488" t="s">
        <v>1790</v>
      </c>
      <c r="DT393" s="1233" t="s">
        <v>1790</v>
      </c>
      <c r="DU393" s="1233" t="s">
        <v>1790</v>
      </c>
      <c r="DV393" s="1233" t="s">
        <v>1790</v>
      </c>
      <c r="DW393" s="1233" t="s">
        <v>1790</v>
      </c>
      <c r="DX393" s="1233" t="s">
        <v>1790</v>
      </c>
      <c r="DY393" s="1233" t="s">
        <v>1790</v>
      </c>
    </row>
    <row r="394" spans="2:129" x14ac:dyDescent="0.25">
      <c r="B394" s="1740"/>
      <c r="C394" s="1485" t="s">
        <v>2051</v>
      </c>
      <c r="D394" s="1425" t="s">
        <v>2052</v>
      </c>
      <c r="E394" s="1267" t="s">
        <v>810</v>
      </c>
      <c r="F394" s="1424" t="s">
        <v>1790</v>
      </c>
      <c r="G394" s="1424" t="s">
        <v>1790</v>
      </c>
      <c r="H394" s="1425" t="s">
        <v>84</v>
      </c>
      <c r="I394" s="1460" t="s">
        <v>1790</v>
      </c>
      <c r="J394" s="1461" t="s">
        <v>1790</v>
      </c>
      <c r="K394" s="1461" t="s">
        <v>1790</v>
      </c>
      <c r="L394" s="1461" t="s">
        <v>1790</v>
      </c>
      <c r="M394" s="1461" t="s">
        <v>1790</v>
      </c>
      <c r="N394" s="1489" t="s">
        <v>1790</v>
      </c>
      <c r="O394" s="1489" t="s">
        <v>1790</v>
      </c>
      <c r="P394" s="1489" t="s">
        <v>1790</v>
      </c>
      <c r="Q394" s="1489" t="s">
        <v>1790</v>
      </c>
      <c r="R394" s="1489" t="s">
        <v>1790</v>
      </c>
      <c r="S394" s="1489" t="s">
        <v>1790</v>
      </c>
      <c r="T394" s="1489" t="s">
        <v>1790</v>
      </c>
      <c r="U394" s="1489" t="s">
        <v>1790</v>
      </c>
      <c r="V394" s="1489" t="s">
        <v>1790</v>
      </c>
      <c r="W394" s="1489" t="s">
        <v>1790</v>
      </c>
      <c r="X394" s="1489" t="s">
        <v>1790</v>
      </c>
      <c r="Y394" s="1489" t="s">
        <v>1790</v>
      </c>
      <c r="Z394" s="1489" t="s">
        <v>1790</v>
      </c>
      <c r="AA394" s="1489" t="s">
        <v>1790</v>
      </c>
      <c r="AB394" s="1489" t="s">
        <v>1790</v>
      </c>
      <c r="AC394" s="1489" t="s">
        <v>1790</v>
      </c>
      <c r="AD394" s="1489" t="s">
        <v>1790</v>
      </c>
      <c r="AE394" s="1489" t="s">
        <v>1790</v>
      </c>
      <c r="AF394" s="1489" t="s">
        <v>1790</v>
      </c>
      <c r="AG394" s="1489" t="s">
        <v>1790</v>
      </c>
      <c r="AH394" s="1489" t="s">
        <v>1790</v>
      </c>
      <c r="AI394" s="1489" t="s">
        <v>1790</v>
      </c>
      <c r="AJ394" s="1489" t="s">
        <v>1790</v>
      </c>
      <c r="AK394" s="1489" t="s">
        <v>1790</v>
      </c>
      <c r="AL394" s="1489" t="s">
        <v>1790</v>
      </c>
      <c r="AM394" s="1489" t="s">
        <v>1790</v>
      </c>
      <c r="AN394" s="1489" t="s">
        <v>1790</v>
      </c>
      <c r="AO394" s="1489" t="s">
        <v>1790</v>
      </c>
      <c r="AP394" s="1489" t="s">
        <v>1790</v>
      </c>
      <c r="AQ394" s="1489" t="s">
        <v>1790</v>
      </c>
      <c r="AR394" s="1489" t="s">
        <v>1790</v>
      </c>
      <c r="AS394" s="1489" t="s">
        <v>1790</v>
      </c>
      <c r="AT394" s="1489" t="s">
        <v>1790</v>
      </c>
      <c r="AU394" s="1489" t="s">
        <v>1790</v>
      </c>
      <c r="AV394" s="1489" t="s">
        <v>1790</v>
      </c>
      <c r="AW394" s="1489" t="s">
        <v>1790</v>
      </c>
      <c r="AX394" s="1489" t="s">
        <v>1790</v>
      </c>
      <c r="AY394" s="1489" t="s">
        <v>1790</v>
      </c>
      <c r="AZ394" s="1489" t="s">
        <v>1790</v>
      </c>
      <c r="BA394" s="1489" t="s">
        <v>1790</v>
      </c>
      <c r="BB394" s="1489" t="s">
        <v>1790</v>
      </c>
      <c r="BC394" s="1489" t="s">
        <v>1790</v>
      </c>
      <c r="BD394" s="1489" t="s">
        <v>1790</v>
      </c>
      <c r="BE394" s="1489" t="s">
        <v>1790</v>
      </c>
      <c r="BF394" s="1489" t="s">
        <v>1790</v>
      </c>
      <c r="BG394" s="1489" t="s">
        <v>1790</v>
      </c>
      <c r="BH394" s="1489" t="s">
        <v>1790</v>
      </c>
      <c r="BI394" s="1489" t="s">
        <v>1790</v>
      </c>
      <c r="BJ394" s="1489" t="s">
        <v>1790</v>
      </c>
      <c r="BK394" s="1489" t="s">
        <v>1790</v>
      </c>
      <c r="BL394" s="1489" t="s">
        <v>1790</v>
      </c>
      <c r="BM394" s="1489" t="s">
        <v>1790</v>
      </c>
      <c r="BN394" s="1489" t="s">
        <v>1790</v>
      </c>
      <c r="BO394" s="1489" t="s">
        <v>1790</v>
      </c>
      <c r="BP394" s="1489" t="s">
        <v>1790</v>
      </c>
      <c r="BQ394" s="1489" t="s">
        <v>1790</v>
      </c>
      <c r="BR394" s="1489" t="s">
        <v>1790</v>
      </c>
      <c r="BS394" s="1489" t="s">
        <v>1790</v>
      </c>
      <c r="BT394" s="1489" t="s">
        <v>1790</v>
      </c>
      <c r="BU394" s="1489" t="s">
        <v>1790</v>
      </c>
      <c r="BV394" s="1489" t="s">
        <v>1790</v>
      </c>
      <c r="BW394" s="1489" t="s">
        <v>1790</v>
      </c>
      <c r="BX394" s="1489" t="s">
        <v>1790</v>
      </c>
      <c r="BY394" s="1489" t="s">
        <v>1790</v>
      </c>
      <c r="BZ394" s="1489" t="s">
        <v>1790</v>
      </c>
      <c r="CA394" s="1489" t="s">
        <v>1790</v>
      </c>
      <c r="CB394" s="1489" t="s">
        <v>1790</v>
      </c>
      <c r="CC394" s="1489" t="s">
        <v>1790</v>
      </c>
      <c r="CD394" s="1489" t="s">
        <v>1790</v>
      </c>
      <c r="CE394" s="1489" t="s">
        <v>1790</v>
      </c>
      <c r="CF394" s="1489" t="s">
        <v>1790</v>
      </c>
      <c r="CG394" s="1489" t="s">
        <v>1790</v>
      </c>
      <c r="CH394" s="1489" t="s">
        <v>1790</v>
      </c>
      <c r="CI394" s="1489" t="s">
        <v>1790</v>
      </c>
      <c r="CJ394" s="1489" t="s">
        <v>1790</v>
      </c>
      <c r="CK394" s="1489" t="s">
        <v>1790</v>
      </c>
      <c r="CL394" s="1489" t="s">
        <v>1790</v>
      </c>
      <c r="CM394" s="1489" t="s">
        <v>1790</v>
      </c>
      <c r="CN394" s="1489" t="s">
        <v>1790</v>
      </c>
      <c r="CO394" s="1489" t="s">
        <v>1790</v>
      </c>
      <c r="CP394" s="1490" t="s">
        <v>1790</v>
      </c>
      <c r="CQ394" s="1488" t="s">
        <v>1790</v>
      </c>
      <c r="CR394" s="1488" t="s">
        <v>1790</v>
      </c>
      <c r="CS394" s="1488" t="s">
        <v>1790</v>
      </c>
      <c r="CT394" s="1488" t="s">
        <v>1790</v>
      </c>
      <c r="CU394" s="1488" t="s">
        <v>1790</v>
      </c>
      <c r="CV394" s="1488" t="s">
        <v>1790</v>
      </c>
      <c r="CW394" s="1488" t="s">
        <v>1790</v>
      </c>
      <c r="CX394" s="1488" t="s">
        <v>1790</v>
      </c>
      <c r="CY394" s="1488" t="s">
        <v>1790</v>
      </c>
      <c r="CZ394" s="1488" t="s">
        <v>1790</v>
      </c>
      <c r="DA394" s="1488" t="s">
        <v>1790</v>
      </c>
      <c r="DB394" s="1488" t="s">
        <v>1790</v>
      </c>
      <c r="DC394" s="1488" t="s">
        <v>1790</v>
      </c>
      <c r="DD394" s="1488" t="s">
        <v>1790</v>
      </c>
      <c r="DE394" s="1488" t="s">
        <v>1790</v>
      </c>
      <c r="DF394" s="1488" t="s">
        <v>1790</v>
      </c>
      <c r="DG394" s="1488" t="s">
        <v>1790</v>
      </c>
      <c r="DH394" s="1488" t="s">
        <v>1790</v>
      </c>
      <c r="DI394" s="1488" t="s">
        <v>1790</v>
      </c>
      <c r="DJ394" s="1488" t="s">
        <v>1790</v>
      </c>
      <c r="DK394" s="1488" t="s">
        <v>1790</v>
      </c>
      <c r="DL394" s="1488" t="s">
        <v>1790</v>
      </c>
      <c r="DM394" s="1488" t="s">
        <v>1790</v>
      </c>
      <c r="DN394" s="1488" t="s">
        <v>1790</v>
      </c>
      <c r="DO394" s="1488" t="s">
        <v>1790</v>
      </c>
      <c r="DP394" s="1488" t="s">
        <v>1790</v>
      </c>
      <c r="DQ394" s="1488" t="s">
        <v>1790</v>
      </c>
      <c r="DR394" s="1488" t="s">
        <v>1790</v>
      </c>
      <c r="DS394" s="1488" t="s">
        <v>1790</v>
      </c>
      <c r="DT394" s="1233" t="s">
        <v>1790</v>
      </c>
      <c r="DU394" s="1233" t="s">
        <v>1790</v>
      </c>
      <c r="DV394" s="1233" t="s">
        <v>1790</v>
      </c>
      <c r="DW394" s="1233" t="s">
        <v>1790</v>
      </c>
      <c r="DX394" s="1233" t="s">
        <v>1790</v>
      </c>
      <c r="DY394" s="1233" t="s">
        <v>1790</v>
      </c>
    </row>
    <row r="395" spans="2:129" x14ac:dyDescent="0.25">
      <c r="B395" s="1740"/>
      <c r="C395" s="1485" t="s">
        <v>2051</v>
      </c>
      <c r="D395" s="1425" t="s">
        <v>2052</v>
      </c>
      <c r="E395" s="1267" t="s">
        <v>807</v>
      </c>
      <c r="F395" s="1424" t="s">
        <v>1790</v>
      </c>
      <c r="G395" s="1424" t="s">
        <v>1790</v>
      </c>
      <c r="H395" s="1425" t="s">
        <v>84</v>
      </c>
      <c r="I395" s="1460" t="s">
        <v>1790</v>
      </c>
      <c r="J395" s="1461" t="s">
        <v>1790</v>
      </c>
      <c r="K395" s="1461" t="s">
        <v>1790</v>
      </c>
      <c r="L395" s="1461" t="s">
        <v>1790</v>
      </c>
      <c r="M395" s="1461" t="s">
        <v>1790</v>
      </c>
      <c r="N395" s="1489" t="s">
        <v>1790</v>
      </c>
      <c r="O395" s="1489">
        <v>2.67026518080664E-4</v>
      </c>
      <c r="P395" s="1489">
        <v>2.67026518080664E-4</v>
      </c>
      <c r="Q395" s="1489">
        <v>2.67026518080664E-4</v>
      </c>
      <c r="R395" s="1489">
        <v>2.67026518080664E-4</v>
      </c>
      <c r="S395" s="1489">
        <v>2.67026518080664E-4</v>
      </c>
      <c r="T395" s="1489">
        <v>2.67026518080664E-4</v>
      </c>
      <c r="U395" s="1489">
        <v>2.67026518080664E-4</v>
      </c>
      <c r="V395" s="1489">
        <v>2.67026518080664E-4</v>
      </c>
      <c r="W395" s="1489">
        <v>2.67026518080664E-4</v>
      </c>
      <c r="X395" s="1489">
        <v>2.67026518080664E-4</v>
      </c>
      <c r="Y395" s="1489">
        <v>2.67026518080664E-4</v>
      </c>
      <c r="Z395" s="1489">
        <v>2.67026518080664E-4</v>
      </c>
      <c r="AA395" s="1489">
        <v>2.67026518080664E-4</v>
      </c>
      <c r="AB395" s="1489">
        <v>2.67026518080664E-4</v>
      </c>
      <c r="AC395" s="1489">
        <v>2.67026518080664E-4</v>
      </c>
      <c r="AD395" s="1489">
        <v>2.67026518080664E-4</v>
      </c>
      <c r="AE395" s="1489">
        <v>2.67026518080664E-4</v>
      </c>
      <c r="AF395" s="1489">
        <v>2.67026518080664E-4</v>
      </c>
      <c r="AG395" s="1489">
        <v>2.67026518080664E-4</v>
      </c>
      <c r="AH395" s="1489">
        <v>2.67026518080664E-4</v>
      </c>
      <c r="AI395" s="1489">
        <v>2.67026518080664E-4</v>
      </c>
      <c r="AJ395" s="1489">
        <v>2.67026518080664E-4</v>
      </c>
      <c r="AK395" s="1489">
        <v>2.67026518080664E-4</v>
      </c>
      <c r="AL395" s="1489">
        <v>2.67026518080664E-4</v>
      </c>
      <c r="AM395" s="1489">
        <v>2.67026518080664E-4</v>
      </c>
      <c r="AN395" s="1489">
        <v>2.67026518080664E-4</v>
      </c>
      <c r="AO395" s="1489">
        <v>2.67026518080664E-4</v>
      </c>
      <c r="AP395" s="1489">
        <v>2.67026518080664E-4</v>
      </c>
      <c r="AQ395" s="1489">
        <v>2.67026518080664E-4</v>
      </c>
      <c r="AR395" s="1489">
        <v>2.67026518080664E-4</v>
      </c>
      <c r="AS395" s="1489">
        <v>2.67026518080664E-4</v>
      </c>
      <c r="AT395" s="1489">
        <v>2.67026518080664E-4</v>
      </c>
      <c r="AU395" s="1489">
        <v>2.67026518080664E-4</v>
      </c>
      <c r="AV395" s="1489">
        <v>2.67026518080664E-4</v>
      </c>
      <c r="AW395" s="1489">
        <v>2.67026518080664E-4</v>
      </c>
      <c r="AX395" s="1489">
        <v>2.67026518080664E-4</v>
      </c>
      <c r="AY395" s="1489">
        <v>2.67026518080664E-4</v>
      </c>
      <c r="AZ395" s="1489">
        <v>2.67026518080664E-4</v>
      </c>
      <c r="BA395" s="1489">
        <v>2.67026518080664E-4</v>
      </c>
      <c r="BB395" s="1489">
        <v>2.67026518080664E-4</v>
      </c>
      <c r="BC395" s="1489">
        <v>2.67026518080664E-4</v>
      </c>
      <c r="BD395" s="1489">
        <v>2.67026518080664E-4</v>
      </c>
      <c r="BE395" s="1489">
        <v>2.67026518080664E-4</v>
      </c>
      <c r="BF395" s="1489">
        <v>2.67026518080664E-4</v>
      </c>
      <c r="BG395" s="1489">
        <v>2.67026518080664E-4</v>
      </c>
      <c r="BH395" s="1489">
        <v>2.67026518080664E-4</v>
      </c>
      <c r="BI395" s="1489">
        <v>2.67026518080664E-4</v>
      </c>
      <c r="BJ395" s="1489">
        <v>2.67026518080664E-4</v>
      </c>
      <c r="BK395" s="1489">
        <v>2.67026518080664E-4</v>
      </c>
      <c r="BL395" s="1489">
        <v>2.67026518080664E-4</v>
      </c>
      <c r="BM395" s="1489" t="s">
        <v>1790</v>
      </c>
      <c r="BN395" s="1489" t="s">
        <v>1790</v>
      </c>
      <c r="BO395" s="1489" t="s">
        <v>1790</v>
      </c>
      <c r="BP395" s="1489" t="s">
        <v>1790</v>
      </c>
      <c r="BQ395" s="1489" t="s">
        <v>1790</v>
      </c>
      <c r="BR395" s="1489" t="s">
        <v>1790</v>
      </c>
      <c r="BS395" s="1489" t="s">
        <v>1790</v>
      </c>
      <c r="BT395" s="1489" t="s">
        <v>1790</v>
      </c>
      <c r="BU395" s="1489" t="s">
        <v>1790</v>
      </c>
      <c r="BV395" s="1489" t="s">
        <v>1790</v>
      </c>
      <c r="BW395" s="1489" t="s">
        <v>1790</v>
      </c>
      <c r="BX395" s="1489" t="s">
        <v>1790</v>
      </c>
      <c r="BY395" s="1489" t="s">
        <v>1790</v>
      </c>
      <c r="BZ395" s="1489" t="s">
        <v>1790</v>
      </c>
      <c r="CA395" s="1489" t="s">
        <v>1790</v>
      </c>
      <c r="CB395" s="1489" t="s">
        <v>1790</v>
      </c>
      <c r="CC395" s="1489" t="s">
        <v>1790</v>
      </c>
      <c r="CD395" s="1489" t="s">
        <v>1790</v>
      </c>
      <c r="CE395" s="1489" t="s">
        <v>1790</v>
      </c>
      <c r="CF395" s="1489" t="s">
        <v>1790</v>
      </c>
      <c r="CG395" s="1489" t="s">
        <v>1790</v>
      </c>
      <c r="CH395" s="1489" t="s">
        <v>1790</v>
      </c>
      <c r="CI395" s="1489" t="s">
        <v>1790</v>
      </c>
      <c r="CJ395" s="1489" t="s">
        <v>1790</v>
      </c>
      <c r="CK395" s="1489" t="s">
        <v>1790</v>
      </c>
      <c r="CL395" s="1489" t="s">
        <v>1790</v>
      </c>
      <c r="CM395" s="1489" t="s">
        <v>1790</v>
      </c>
      <c r="CN395" s="1489" t="s">
        <v>1790</v>
      </c>
      <c r="CO395" s="1489" t="s">
        <v>1790</v>
      </c>
      <c r="CP395" s="1490" t="s">
        <v>1790</v>
      </c>
      <c r="CQ395" s="1488" t="s">
        <v>1790</v>
      </c>
      <c r="CR395" s="1488" t="s">
        <v>1790</v>
      </c>
      <c r="CS395" s="1488" t="s">
        <v>1790</v>
      </c>
      <c r="CT395" s="1488" t="s">
        <v>1790</v>
      </c>
      <c r="CU395" s="1488" t="s">
        <v>1790</v>
      </c>
      <c r="CV395" s="1488" t="s">
        <v>1790</v>
      </c>
      <c r="CW395" s="1488" t="s">
        <v>1790</v>
      </c>
      <c r="CX395" s="1488" t="s">
        <v>1790</v>
      </c>
      <c r="CY395" s="1488" t="s">
        <v>1790</v>
      </c>
      <c r="CZ395" s="1488" t="s">
        <v>1790</v>
      </c>
      <c r="DA395" s="1488" t="s">
        <v>1790</v>
      </c>
      <c r="DB395" s="1488" t="s">
        <v>1790</v>
      </c>
      <c r="DC395" s="1488" t="s">
        <v>1790</v>
      </c>
      <c r="DD395" s="1488" t="s">
        <v>1790</v>
      </c>
      <c r="DE395" s="1488" t="s">
        <v>1790</v>
      </c>
      <c r="DF395" s="1488" t="s">
        <v>1790</v>
      </c>
      <c r="DG395" s="1488" t="s">
        <v>1790</v>
      </c>
      <c r="DH395" s="1488" t="s">
        <v>1790</v>
      </c>
      <c r="DI395" s="1488" t="s">
        <v>1790</v>
      </c>
      <c r="DJ395" s="1488" t="s">
        <v>1790</v>
      </c>
      <c r="DK395" s="1488" t="s">
        <v>1790</v>
      </c>
      <c r="DL395" s="1488" t="s">
        <v>1790</v>
      </c>
      <c r="DM395" s="1488" t="s">
        <v>1790</v>
      </c>
      <c r="DN395" s="1488" t="s">
        <v>1790</v>
      </c>
      <c r="DO395" s="1488" t="s">
        <v>1790</v>
      </c>
      <c r="DP395" s="1488" t="s">
        <v>1790</v>
      </c>
      <c r="DQ395" s="1488" t="s">
        <v>1790</v>
      </c>
      <c r="DR395" s="1488" t="s">
        <v>1790</v>
      </c>
      <c r="DS395" s="1488" t="s">
        <v>1790</v>
      </c>
      <c r="DT395" s="1233" t="s">
        <v>1790</v>
      </c>
      <c r="DU395" s="1233" t="s">
        <v>1790</v>
      </c>
      <c r="DV395" s="1233" t="s">
        <v>1790</v>
      </c>
      <c r="DW395" s="1233" t="s">
        <v>1790</v>
      </c>
      <c r="DX395" s="1233" t="s">
        <v>1790</v>
      </c>
      <c r="DY395" s="1233" t="s">
        <v>1790</v>
      </c>
    </row>
    <row r="396" spans="2:129" x14ac:dyDescent="0.25">
      <c r="B396" s="1740"/>
      <c r="C396" s="1485" t="s">
        <v>2051</v>
      </c>
      <c r="D396" s="1425" t="s">
        <v>2052</v>
      </c>
      <c r="E396" s="1267" t="s">
        <v>808</v>
      </c>
      <c r="F396" s="1424" t="s">
        <v>1790</v>
      </c>
      <c r="G396" s="1424" t="s">
        <v>1790</v>
      </c>
      <c r="H396" s="1425" t="s">
        <v>84</v>
      </c>
      <c r="I396" s="1460" t="s">
        <v>1790</v>
      </c>
      <c r="J396" s="1461" t="s">
        <v>1790</v>
      </c>
      <c r="K396" s="1461" t="s">
        <v>1790</v>
      </c>
      <c r="L396" s="1461" t="s">
        <v>1790</v>
      </c>
      <c r="M396" s="1461" t="s">
        <v>1790</v>
      </c>
      <c r="N396" s="1489" t="s">
        <v>1790</v>
      </c>
      <c r="O396" s="1489" t="s">
        <v>1790</v>
      </c>
      <c r="P396" s="1489" t="s">
        <v>1790</v>
      </c>
      <c r="Q396" s="1489" t="s">
        <v>1790</v>
      </c>
      <c r="R396" s="1489" t="s">
        <v>1790</v>
      </c>
      <c r="S396" s="1489" t="s">
        <v>1790</v>
      </c>
      <c r="T396" s="1489" t="s">
        <v>1790</v>
      </c>
      <c r="U396" s="1489" t="s">
        <v>1790</v>
      </c>
      <c r="V396" s="1489" t="s">
        <v>1790</v>
      </c>
      <c r="W396" s="1489" t="s">
        <v>1790</v>
      </c>
      <c r="X396" s="1489" t="s">
        <v>1790</v>
      </c>
      <c r="Y396" s="1489" t="s">
        <v>1790</v>
      </c>
      <c r="Z396" s="1489" t="s">
        <v>1790</v>
      </c>
      <c r="AA396" s="1489" t="s">
        <v>1790</v>
      </c>
      <c r="AB396" s="1489" t="s">
        <v>1790</v>
      </c>
      <c r="AC396" s="1489" t="s">
        <v>1790</v>
      </c>
      <c r="AD396" s="1489" t="s">
        <v>1790</v>
      </c>
      <c r="AE396" s="1489" t="s">
        <v>1790</v>
      </c>
      <c r="AF396" s="1489" t="s">
        <v>1790</v>
      </c>
      <c r="AG396" s="1489" t="s">
        <v>1790</v>
      </c>
      <c r="AH396" s="1489" t="s">
        <v>1790</v>
      </c>
      <c r="AI396" s="1489" t="s">
        <v>1790</v>
      </c>
      <c r="AJ396" s="1489" t="s">
        <v>1790</v>
      </c>
      <c r="AK396" s="1489" t="s">
        <v>1790</v>
      </c>
      <c r="AL396" s="1489" t="s">
        <v>1790</v>
      </c>
      <c r="AM396" s="1489" t="s">
        <v>1790</v>
      </c>
      <c r="AN396" s="1489" t="s">
        <v>1790</v>
      </c>
      <c r="AO396" s="1489" t="s">
        <v>1790</v>
      </c>
      <c r="AP396" s="1489" t="s">
        <v>1790</v>
      </c>
      <c r="AQ396" s="1489" t="s">
        <v>1790</v>
      </c>
      <c r="AR396" s="1489" t="s">
        <v>1790</v>
      </c>
      <c r="AS396" s="1489" t="s">
        <v>1790</v>
      </c>
      <c r="AT396" s="1489" t="s">
        <v>1790</v>
      </c>
      <c r="AU396" s="1489" t="s">
        <v>1790</v>
      </c>
      <c r="AV396" s="1489" t="s">
        <v>1790</v>
      </c>
      <c r="AW396" s="1489" t="s">
        <v>1790</v>
      </c>
      <c r="AX396" s="1489" t="s">
        <v>1790</v>
      </c>
      <c r="AY396" s="1489" t="s">
        <v>1790</v>
      </c>
      <c r="AZ396" s="1489" t="s">
        <v>1790</v>
      </c>
      <c r="BA396" s="1489" t="s">
        <v>1790</v>
      </c>
      <c r="BB396" s="1489" t="s">
        <v>1790</v>
      </c>
      <c r="BC396" s="1489" t="s">
        <v>1790</v>
      </c>
      <c r="BD396" s="1489" t="s">
        <v>1790</v>
      </c>
      <c r="BE396" s="1489" t="s">
        <v>1790</v>
      </c>
      <c r="BF396" s="1489" t="s">
        <v>1790</v>
      </c>
      <c r="BG396" s="1489" t="s">
        <v>1790</v>
      </c>
      <c r="BH396" s="1489" t="s">
        <v>1790</v>
      </c>
      <c r="BI396" s="1489" t="s">
        <v>1790</v>
      </c>
      <c r="BJ396" s="1489" t="s">
        <v>1790</v>
      </c>
      <c r="BK396" s="1489" t="s">
        <v>1790</v>
      </c>
      <c r="BL396" s="1489" t="s">
        <v>1790</v>
      </c>
      <c r="BM396" s="1489" t="s">
        <v>1790</v>
      </c>
      <c r="BN396" s="1489" t="s">
        <v>1790</v>
      </c>
      <c r="BO396" s="1489" t="s">
        <v>1790</v>
      </c>
      <c r="BP396" s="1489" t="s">
        <v>1790</v>
      </c>
      <c r="BQ396" s="1489" t="s">
        <v>1790</v>
      </c>
      <c r="BR396" s="1489" t="s">
        <v>1790</v>
      </c>
      <c r="BS396" s="1489" t="s">
        <v>1790</v>
      </c>
      <c r="BT396" s="1489" t="s">
        <v>1790</v>
      </c>
      <c r="BU396" s="1489" t="s">
        <v>1790</v>
      </c>
      <c r="BV396" s="1489" t="s">
        <v>1790</v>
      </c>
      <c r="BW396" s="1489" t="s">
        <v>1790</v>
      </c>
      <c r="BX396" s="1489" t="s">
        <v>1790</v>
      </c>
      <c r="BY396" s="1489" t="s">
        <v>1790</v>
      </c>
      <c r="BZ396" s="1489" t="s">
        <v>1790</v>
      </c>
      <c r="CA396" s="1489" t="s">
        <v>1790</v>
      </c>
      <c r="CB396" s="1489" t="s">
        <v>1790</v>
      </c>
      <c r="CC396" s="1489" t="s">
        <v>1790</v>
      </c>
      <c r="CD396" s="1489" t="s">
        <v>1790</v>
      </c>
      <c r="CE396" s="1489" t="s">
        <v>1790</v>
      </c>
      <c r="CF396" s="1489" t="s">
        <v>1790</v>
      </c>
      <c r="CG396" s="1489" t="s">
        <v>1790</v>
      </c>
      <c r="CH396" s="1489" t="s">
        <v>1790</v>
      </c>
      <c r="CI396" s="1489" t="s">
        <v>1790</v>
      </c>
      <c r="CJ396" s="1489" t="s">
        <v>1790</v>
      </c>
      <c r="CK396" s="1489" t="s">
        <v>1790</v>
      </c>
      <c r="CL396" s="1489" t="s">
        <v>1790</v>
      </c>
      <c r="CM396" s="1489" t="s">
        <v>1790</v>
      </c>
      <c r="CN396" s="1489" t="s">
        <v>1790</v>
      </c>
      <c r="CO396" s="1489" t="s">
        <v>1790</v>
      </c>
      <c r="CP396" s="1490" t="s">
        <v>1790</v>
      </c>
      <c r="CQ396" s="1488" t="s">
        <v>1790</v>
      </c>
      <c r="CR396" s="1488" t="s">
        <v>1790</v>
      </c>
      <c r="CS396" s="1488" t="s">
        <v>1790</v>
      </c>
      <c r="CT396" s="1488" t="s">
        <v>1790</v>
      </c>
      <c r="CU396" s="1488" t="s">
        <v>1790</v>
      </c>
      <c r="CV396" s="1488" t="s">
        <v>1790</v>
      </c>
      <c r="CW396" s="1488" t="s">
        <v>1790</v>
      </c>
      <c r="CX396" s="1488" t="s">
        <v>1790</v>
      </c>
      <c r="CY396" s="1488" t="s">
        <v>1790</v>
      </c>
      <c r="CZ396" s="1488" t="s">
        <v>1790</v>
      </c>
      <c r="DA396" s="1488" t="s">
        <v>1790</v>
      </c>
      <c r="DB396" s="1488" t="s">
        <v>1790</v>
      </c>
      <c r="DC396" s="1488" t="s">
        <v>1790</v>
      </c>
      <c r="DD396" s="1488" t="s">
        <v>1790</v>
      </c>
      <c r="DE396" s="1488" t="s">
        <v>1790</v>
      </c>
      <c r="DF396" s="1488" t="s">
        <v>1790</v>
      </c>
      <c r="DG396" s="1488" t="s">
        <v>1790</v>
      </c>
      <c r="DH396" s="1488" t="s">
        <v>1790</v>
      </c>
      <c r="DI396" s="1488" t="s">
        <v>1790</v>
      </c>
      <c r="DJ396" s="1488" t="s">
        <v>1790</v>
      </c>
      <c r="DK396" s="1488" t="s">
        <v>1790</v>
      </c>
      <c r="DL396" s="1488" t="s">
        <v>1790</v>
      </c>
      <c r="DM396" s="1488" t="s">
        <v>1790</v>
      </c>
      <c r="DN396" s="1488" t="s">
        <v>1790</v>
      </c>
      <c r="DO396" s="1488" t="s">
        <v>1790</v>
      </c>
      <c r="DP396" s="1488" t="s">
        <v>1790</v>
      </c>
      <c r="DQ396" s="1488" t="s">
        <v>1790</v>
      </c>
      <c r="DR396" s="1488" t="s">
        <v>1790</v>
      </c>
      <c r="DS396" s="1488" t="s">
        <v>1790</v>
      </c>
      <c r="DT396" s="1233" t="s">
        <v>1790</v>
      </c>
      <c r="DU396" s="1233" t="s">
        <v>1790</v>
      </c>
      <c r="DV396" s="1233" t="s">
        <v>1790</v>
      </c>
      <c r="DW396" s="1233" t="s">
        <v>1790</v>
      </c>
      <c r="DX396" s="1233" t="s">
        <v>1790</v>
      </c>
      <c r="DY396" s="1233" t="s">
        <v>1790</v>
      </c>
    </row>
    <row r="397" spans="2:129" x14ac:dyDescent="0.25">
      <c r="B397" s="1740"/>
      <c r="C397" s="1485" t="s">
        <v>2051</v>
      </c>
      <c r="D397" s="1425" t="s">
        <v>2052</v>
      </c>
      <c r="E397" s="1267" t="s">
        <v>826</v>
      </c>
      <c r="F397" s="1424" t="s">
        <v>1790</v>
      </c>
      <c r="G397" s="1424" t="s">
        <v>1790</v>
      </c>
      <c r="H397" s="1425" t="s">
        <v>84</v>
      </c>
      <c r="I397" s="1460" t="s">
        <v>1790</v>
      </c>
      <c r="J397" s="1461" t="s">
        <v>1790</v>
      </c>
      <c r="K397" s="1461" t="s">
        <v>1790</v>
      </c>
      <c r="L397" s="1461" t="s">
        <v>1790</v>
      </c>
      <c r="M397" s="1461" t="s">
        <v>1790</v>
      </c>
      <c r="N397" s="1489" t="s">
        <v>1790</v>
      </c>
      <c r="O397" s="1489">
        <v>3.5000000000000003E-2</v>
      </c>
      <c r="P397" s="1489">
        <v>3.5000000000000003E-2</v>
      </c>
      <c r="Q397" s="1489">
        <v>3.5000000000000003E-2</v>
      </c>
      <c r="R397" s="1489">
        <v>3.5000000000000003E-2</v>
      </c>
      <c r="S397" s="1489">
        <v>3.5000000000000003E-2</v>
      </c>
      <c r="T397" s="1489">
        <v>3.5000000000000003E-2</v>
      </c>
      <c r="U397" s="1489">
        <v>3.5000000000000003E-2</v>
      </c>
      <c r="V397" s="1489">
        <v>3.5000000000000003E-2</v>
      </c>
      <c r="W397" s="1489">
        <v>3.5000000000000003E-2</v>
      </c>
      <c r="X397" s="1489">
        <v>3.5000000000000003E-2</v>
      </c>
      <c r="Y397" s="1489">
        <v>3.5000000000000003E-2</v>
      </c>
      <c r="Z397" s="1489">
        <v>3.5000000000000003E-2</v>
      </c>
      <c r="AA397" s="1489">
        <v>3.5000000000000003E-2</v>
      </c>
      <c r="AB397" s="1489">
        <v>3.5000000000000003E-2</v>
      </c>
      <c r="AC397" s="1489">
        <v>3.5000000000000003E-2</v>
      </c>
      <c r="AD397" s="1489">
        <v>3.5000000000000003E-2</v>
      </c>
      <c r="AE397" s="1489">
        <v>3.5000000000000003E-2</v>
      </c>
      <c r="AF397" s="1489">
        <v>3.5000000000000003E-2</v>
      </c>
      <c r="AG397" s="1489">
        <v>3.5000000000000003E-2</v>
      </c>
      <c r="AH397" s="1489">
        <v>3.5000000000000003E-2</v>
      </c>
      <c r="AI397" s="1489">
        <v>3.5000000000000003E-2</v>
      </c>
      <c r="AJ397" s="1489">
        <v>3.5000000000000003E-2</v>
      </c>
      <c r="AK397" s="1489">
        <v>3.5000000000000003E-2</v>
      </c>
      <c r="AL397" s="1489">
        <v>3.5000000000000003E-2</v>
      </c>
      <c r="AM397" s="1489">
        <v>3.5000000000000003E-2</v>
      </c>
      <c r="AN397" s="1489">
        <v>3.5000000000000003E-2</v>
      </c>
      <c r="AO397" s="1489">
        <v>3.5000000000000003E-2</v>
      </c>
      <c r="AP397" s="1489">
        <v>3.5000000000000003E-2</v>
      </c>
      <c r="AQ397" s="1489">
        <v>3.5000000000000003E-2</v>
      </c>
      <c r="AR397" s="1489">
        <v>3.5000000000000003E-2</v>
      </c>
      <c r="AS397" s="1489">
        <v>0.03</v>
      </c>
      <c r="AT397" s="1489">
        <v>0.03</v>
      </c>
      <c r="AU397" s="1489">
        <v>0.03</v>
      </c>
      <c r="AV397" s="1489">
        <v>0.03</v>
      </c>
      <c r="AW397" s="1489">
        <v>0.03</v>
      </c>
      <c r="AX397" s="1489">
        <v>0.03</v>
      </c>
      <c r="AY397" s="1489">
        <v>0.03</v>
      </c>
      <c r="AZ397" s="1489">
        <v>0.03</v>
      </c>
      <c r="BA397" s="1489">
        <v>0.03</v>
      </c>
      <c r="BB397" s="1489">
        <v>0.03</v>
      </c>
      <c r="BC397" s="1489">
        <v>0.03</v>
      </c>
      <c r="BD397" s="1489">
        <v>0.03</v>
      </c>
      <c r="BE397" s="1489">
        <v>0.03</v>
      </c>
      <c r="BF397" s="1489">
        <v>0.03</v>
      </c>
      <c r="BG397" s="1489">
        <v>0.03</v>
      </c>
      <c r="BH397" s="1489">
        <v>0.03</v>
      </c>
      <c r="BI397" s="1489">
        <v>0.03</v>
      </c>
      <c r="BJ397" s="1489">
        <v>0.03</v>
      </c>
      <c r="BK397" s="1489">
        <v>0.03</v>
      </c>
      <c r="BL397" s="1489">
        <v>0.03</v>
      </c>
      <c r="BM397" s="1489">
        <v>0.03</v>
      </c>
      <c r="BN397" s="1489">
        <v>0.03</v>
      </c>
      <c r="BO397" s="1489">
        <v>0.03</v>
      </c>
      <c r="BP397" s="1489">
        <v>0.03</v>
      </c>
      <c r="BQ397" s="1489">
        <v>0.03</v>
      </c>
      <c r="BR397" s="1489">
        <v>0.03</v>
      </c>
      <c r="BS397" s="1489">
        <v>0.03</v>
      </c>
      <c r="BT397" s="1489">
        <v>0.03</v>
      </c>
      <c r="BU397" s="1489">
        <v>0.03</v>
      </c>
      <c r="BV397" s="1489">
        <v>0.03</v>
      </c>
      <c r="BW397" s="1489">
        <v>0.03</v>
      </c>
      <c r="BX397" s="1489">
        <v>0.03</v>
      </c>
      <c r="BY397" s="1489">
        <v>0.03</v>
      </c>
      <c r="BZ397" s="1489">
        <v>0.03</v>
      </c>
      <c r="CA397" s="1489">
        <v>0.03</v>
      </c>
      <c r="CB397" s="1489">
        <v>0.03</v>
      </c>
      <c r="CC397" s="1489">
        <v>0.03</v>
      </c>
      <c r="CD397" s="1489">
        <v>0.03</v>
      </c>
      <c r="CE397" s="1489">
        <v>0.03</v>
      </c>
      <c r="CF397" s="1489">
        <v>0.03</v>
      </c>
      <c r="CG397" s="1489">
        <v>0.03</v>
      </c>
      <c r="CH397" s="1489">
        <v>0.03</v>
      </c>
      <c r="CI397" s="1489">
        <v>0.03</v>
      </c>
      <c r="CJ397" s="1489">
        <v>0.03</v>
      </c>
      <c r="CK397" s="1489">
        <v>0.03</v>
      </c>
      <c r="CL397" s="1489">
        <v>2.5000000000000001E-2</v>
      </c>
      <c r="CM397" s="1489">
        <v>2.5000000000000001E-2</v>
      </c>
      <c r="CN397" s="1489">
        <v>2.5000000000000001E-2</v>
      </c>
      <c r="CO397" s="1489">
        <v>2.5000000000000001E-2</v>
      </c>
      <c r="CP397" s="1490">
        <v>2.5000000000000001E-2</v>
      </c>
      <c r="CQ397" s="1488" t="s">
        <v>1790</v>
      </c>
      <c r="CR397" s="1488" t="s">
        <v>1790</v>
      </c>
      <c r="CS397" s="1488" t="s">
        <v>1790</v>
      </c>
      <c r="CT397" s="1488" t="s">
        <v>1790</v>
      </c>
      <c r="CU397" s="1488" t="s">
        <v>1790</v>
      </c>
      <c r="CV397" s="1488" t="s">
        <v>1790</v>
      </c>
      <c r="CW397" s="1488" t="s">
        <v>1790</v>
      </c>
      <c r="CX397" s="1488" t="s">
        <v>1790</v>
      </c>
      <c r="CY397" s="1488" t="s">
        <v>1790</v>
      </c>
      <c r="CZ397" s="1488" t="s">
        <v>1790</v>
      </c>
      <c r="DA397" s="1488" t="s">
        <v>1790</v>
      </c>
      <c r="DB397" s="1488" t="s">
        <v>1790</v>
      </c>
      <c r="DC397" s="1488" t="s">
        <v>1790</v>
      </c>
      <c r="DD397" s="1488" t="s">
        <v>1790</v>
      </c>
      <c r="DE397" s="1488" t="s">
        <v>1790</v>
      </c>
      <c r="DF397" s="1488" t="s">
        <v>1790</v>
      </c>
      <c r="DG397" s="1488" t="s">
        <v>1790</v>
      </c>
      <c r="DH397" s="1488" t="s">
        <v>1790</v>
      </c>
      <c r="DI397" s="1488" t="s">
        <v>1790</v>
      </c>
      <c r="DJ397" s="1488" t="s">
        <v>1790</v>
      </c>
      <c r="DK397" s="1488" t="s">
        <v>1790</v>
      </c>
      <c r="DL397" s="1488" t="s">
        <v>1790</v>
      </c>
      <c r="DM397" s="1488" t="s">
        <v>1790</v>
      </c>
      <c r="DN397" s="1488" t="s">
        <v>1790</v>
      </c>
      <c r="DO397" s="1488" t="s">
        <v>1790</v>
      </c>
      <c r="DP397" s="1488" t="s">
        <v>1790</v>
      </c>
      <c r="DQ397" s="1488" t="s">
        <v>1790</v>
      </c>
      <c r="DR397" s="1488" t="s">
        <v>1790</v>
      </c>
      <c r="DS397" s="1488" t="s">
        <v>1790</v>
      </c>
      <c r="DT397" s="1233" t="s">
        <v>1790</v>
      </c>
      <c r="DU397" s="1233" t="s">
        <v>1790</v>
      </c>
      <c r="DV397" s="1233" t="s">
        <v>1790</v>
      </c>
      <c r="DW397" s="1233" t="s">
        <v>1790</v>
      </c>
      <c r="DX397" s="1233" t="s">
        <v>1790</v>
      </c>
      <c r="DY397" s="1233" t="s">
        <v>1790</v>
      </c>
    </row>
    <row r="398" spans="2:129" x14ac:dyDescent="0.25">
      <c r="B398" s="1740"/>
      <c r="C398" s="1485" t="s">
        <v>2051</v>
      </c>
      <c r="D398" s="1425" t="s">
        <v>2052</v>
      </c>
      <c r="E398" s="1267" t="s">
        <v>809</v>
      </c>
      <c r="F398" s="1424" t="s">
        <v>1790</v>
      </c>
      <c r="G398" s="1424" t="s">
        <v>1790</v>
      </c>
      <c r="H398" s="1425" t="s">
        <v>84</v>
      </c>
      <c r="I398" s="1460" t="s">
        <v>1790</v>
      </c>
      <c r="J398" s="1461" t="s">
        <v>1790</v>
      </c>
      <c r="K398" s="1461" t="s">
        <v>1790</v>
      </c>
      <c r="L398" s="1461" t="s">
        <v>1790</v>
      </c>
      <c r="M398" s="1461" t="s">
        <v>1790</v>
      </c>
      <c r="N398" s="1489" t="s">
        <v>1790</v>
      </c>
      <c r="O398" s="1489">
        <v>0.96618357487922713</v>
      </c>
      <c r="P398" s="1489">
        <v>0.93351070036640305</v>
      </c>
      <c r="Q398" s="1489">
        <v>0.90194270566802237</v>
      </c>
      <c r="R398" s="1489">
        <v>0.87144222769857238</v>
      </c>
      <c r="S398" s="1489">
        <v>0.84197316685852408</v>
      </c>
      <c r="T398" s="1489">
        <v>0.81350064430775282</v>
      </c>
      <c r="U398" s="1489">
        <v>0.78599096068381924</v>
      </c>
      <c r="V398" s="1489">
        <v>0.75941155621625056</v>
      </c>
      <c r="W398" s="1489">
        <v>0.73373097218961414</v>
      </c>
      <c r="X398" s="1489">
        <v>0.70891881370977217</v>
      </c>
      <c r="Y398" s="1489">
        <v>0.68494571372924851</v>
      </c>
      <c r="Z398" s="1489">
        <v>0.66178329828912907</v>
      </c>
      <c r="AA398" s="1489">
        <v>0.63940415293635666</v>
      </c>
      <c r="AB398" s="1489">
        <v>0.61778179027667313</v>
      </c>
      <c r="AC398" s="1489">
        <v>0.59689061862480497</v>
      </c>
      <c r="AD398" s="1489">
        <v>0.57670591171478747</v>
      </c>
      <c r="AE398" s="1489">
        <v>0.55720377943457733</v>
      </c>
      <c r="AF398" s="1489">
        <v>0.53836113955031628</v>
      </c>
      <c r="AG398" s="1489">
        <v>0.520155690386779</v>
      </c>
      <c r="AH398" s="1489">
        <v>0.50256588443167061</v>
      </c>
      <c r="AI398" s="1489">
        <v>0.48557090283253201</v>
      </c>
      <c r="AJ398" s="1489">
        <v>0.46915063075606961</v>
      </c>
      <c r="AK398" s="1489">
        <v>0.45328563358074364</v>
      </c>
      <c r="AL398" s="1489">
        <v>0.43795713389443836</v>
      </c>
      <c r="AM398" s="1489">
        <v>0.42314698926998878</v>
      </c>
      <c r="AN398" s="1489">
        <v>0.40883767079225974</v>
      </c>
      <c r="AO398" s="1489">
        <v>0.39501224231136212</v>
      </c>
      <c r="AP398" s="1489">
        <v>0.38165434039745133</v>
      </c>
      <c r="AQ398" s="1489">
        <v>0.36874815497338298</v>
      </c>
      <c r="AR398" s="1489">
        <v>0.35627841060230242</v>
      </c>
      <c r="AS398" s="1489">
        <v>0.3459013695167984</v>
      </c>
      <c r="AT398" s="1489">
        <v>0.33582657234640623</v>
      </c>
      <c r="AU398" s="1489">
        <v>0.32604521587029728</v>
      </c>
      <c r="AV398" s="1489">
        <v>0.31654875327213333</v>
      </c>
      <c r="AW398" s="1489">
        <v>0.30732888667197411</v>
      </c>
      <c r="AX398" s="1489">
        <v>0.29837755987570302</v>
      </c>
      <c r="AY398" s="1489">
        <v>0.28968695133563405</v>
      </c>
      <c r="AZ398" s="1489">
        <v>0.28124946731614947</v>
      </c>
      <c r="BA398" s="1489">
        <v>0.27305773525839755</v>
      </c>
      <c r="BB398" s="1489">
        <v>0.26510459733825009</v>
      </c>
      <c r="BC398" s="1489">
        <v>0.25738310421189325</v>
      </c>
      <c r="BD398" s="1489">
        <v>0.24988650894358566</v>
      </c>
      <c r="BE398" s="1489">
        <v>0.24260826111027742</v>
      </c>
      <c r="BF398" s="1489">
        <v>0.23554200107793916</v>
      </c>
      <c r="BG398" s="1489">
        <v>0.22868155444460117</v>
      </c>
      <c r="BH398" s="1489">
        <v>0.22202092664524387</v>
      </c>
      <c r="BI398" s="1489">
        <v>0.215554297713829</v>
      </c>
      <c r="BJ398" s="1489">
        <v>0.20927601719789227</v>
      </c>
      <c r="BK398" s="1489">
        <v>0.20318059922125464</v>
      </c>
      <c r="BL398" s="1489">
        <v>0.19726271769053846</v>
      </c>
      <c r="BM398" s="1489">
        <v>0.19151720164129948</v>
      </c>
      <c r="BN398" s="1489">
        <v>0.18593903071970824</v>
      </c>
      <c r="BO398" s="1489">
        <v>0.18052333079583327</v>
      </c>
      <c r="BP398" s="1489">
        <v>0.17526536970469248</v>
      </c>
      <c r="BQ398" s="1489">
        <v>0.17016055311135189</v>
      </c>
      <c r="BR398" s="1489">
        <v>0.16520442049645817</v>
      </c>
      <c r="BS398" s="1489">
        <v>0.16039264125869726</v>
      </c>
      <c r="BT398" s="1489">
        <v>0.15572101093077401</v>
      </c>
      <c r="BU398" s="1489">
        <v>0.15118544750560586</v>
      </c>
      <c r="BV398" s="1489">
        <v>0.14678198786952024</v>
      </c>
      <c r="BW398" s="1489">
        <v>0.14250678433934003</v>
      </c>
      <c r="BX398" s="1489">
        <v>0.13835610130033013</v>
      </c>
      <c r="BY398" s="1489">
        <v>0.13432631194206807</v>
      </c>
      <c r="BZ398" s="1489">
        <v>0.13041389508938647</v>
      </c>
      <c r="CA398" s="1489">
        <v>0.12661543212561796</v>
      </c>
      <c r="CB398" s="1489">
        <v>0.12292760400545433</v>
      </c>
      <c r="CC398" s="1489">
        <v>0.11934718835481004</v>
      </c>
      <c r="CD398" s="1489">
        <v>0.11587105665515537</v>
      </c>
      <c r="CE398" s="1489">
        <v>0.11249617150985959</v>
      </c>
      <c r="CF398" s="1489">
        <v>0.10921958399015494</v>
      </c>
      <c r="CG398" s="1489">
        <v>0.10603843105840287</v>
      </c>
      <c r="CH398" s="1489">
        <v>0.10294993306641054</v>
      </c>
      <c r="CI398" s="1489">
        <v>9.9951391326612168E-2</v>
      </c>
      <c r="CJ398" s="1489">
        <v>9.7040185753992411E-2</v>
      </c>
      <c r="CK398" s="1489">
        <v>9.4213772576691654E-2</v>
      </c>
      <c r="CL398" s="1489">
        <v>9.1915875684577236E-2</v>
      </c>
      <c r="CM398" s="1489">
        <v>8.9674025058124135E-2</v>
      </c>
      <c r="CN398" s="1489">
        <v>8.7486853715243049E-2</v>
      </c>
      <c r="CO398" s="1489">
        <v>8.5353028014871282E-2</v>
      </c>
      <c r="CP398" s="1490">
        <v>8.3271246843776875E-2</v>
      </c>
      <c r="CQ398" s="1488" t="s">
        <v>1790</v>
      </c>
      <c r="CR398" s="1488" t="s">
        <v>1790</v>
      </c>
      <c r="CS398" s="1488" t="s">
        <v>1790</v>
      </c>
      <c r="CT398" s="1488" t="s">
        <v>1790</v>
      </c>
      <c r="CU398" s="1488" t="s">
        <v>1790</v>
      </c>
      <c r="CV398" s="1488" t="s">
        <v>1790</v>
      </c>
      <c r="CW398" s="1488" t="s">
        <v>1790</v>
      </c>
      <c r="CX398" s="1488" t="s">
        <v>1790</v>
      </c>
      <c r="CY398" s="1488" t="s">
        <v>1790</v>
      </c>
      <c r="CZ398" s="1488" t="s">
        <v>1790</v>
      </c>
      <c r="DA398" s="1488" t="s">
        <v>1790</v>
      </c>
      <c r="DB398" s="1488" t="s">
        <v>1790</v>
      </c>
      <c r="DC398" s="1488" t="s">
        <v>1790</v>
      </c>
      <c r="DD398" s="1488" t="s">
        <v>1790</v>
      </c>
      <c r="DE398" s="1488" t="s">
        <v>1790</v>
      </c>
      <c r="DF398" s="1488" t="s">
        <v>1790</v>
      </c>
      <c r="DG398" s="1488" t="s">
        <v>1790</v>
      </c>
      <c r="DH398" s="1488" t="s">
        <v>1790</v>
      </c>
      <c r="DI398" s="1488" t="s">
        <v>1790</v>
      </c>
      <c r="DJ398" s="1488" t="s">
        <v>1790</v>
      </c>
      <c r="DK398" s="1488" t="s">
        <v>1790</v>
      </c>
      <c r="DL398" s="1488" t="s">
        <v>1790</v>
      </c>
      <c r="DM398" s="1488" t="s">
        <v>1790</v>
      </c>
      <c r="DN398" s="1488" t="s">
        <v>1790</v>
      </c>
      <c r="DO398" s="1488" t="s">
        <v>1790</v>
      </c>
      <c r="DP398" s="1488" t="s">
        <v>1790</v>
      </c>
      <c r="DQ398" s="1488" t="s">
        <v>1790</v>
      </c>
      <c r="DR398" s="1488" t="s">
        <v>1790</v>
      </c>
      <c r="DS398" s="1488" t="s">
        <v>1790</v>
      </c>
      <c r="DT398" s="1233" t="s">
        <v>1790</v>
      </c>
      <c r="DU398" s="1233" t="s">
        <v>1790</v>
      </c>
      <c r="DV398" s="1233" t="s">
        <v>1790</v>
      </c>
      <c r="DW398" s="1233" t="s">
        <v>1790</v>
      </c>
      <c r="DX398" s="1233" t="s">
        <v>1790</v>
      </c>
      <c r="DY398" s="1233" t="s">
        <v>1790</v>
      </c>
    </row>
    <row r="399" spans="2:129" x14ac:dyDescent="0.25">
      <c r="B399" s="1740"/>
      <c r="C399" s="1485" t="s">
        <v>2051</v>
      </c>
      <c r="D399" s="1425" t="s">
        <v>2052</v>
      </c>
      <c r="E399" s="1267" t="s">
        <v>810</v>
      </c>
      <c r="F399" s="1424" t="s">
        <v>811</v>
      </c>
      <c r="G399" s="1424" t="s">
        <v>1790</v>
      </c>
      <c r="H399" s="1425" t="s">
        <v>812</v>
      </c>
      <c r="I399" s="1460" t="s">
        <v>1790</v>
      </c>
      <c r="J399" s="1461" t="s">
        <v>1790</v>
      </c>
      <c r="K399" s="1461" t="s">
        <v>1790</v>
      </c>
      <c r="L399" s="1461" t="s">
        <v>1790</v>
      </c>
      <c r="M399" s="1461" t="s">
        <v>1790</v>
      </c>
      <c r="N399" s="1489" t="s">
        <v>1790</v>
      </c>
      <c r="O399" s="1489" t="s">
        <v>1790</v>
      </c>
      <c r="P399" s="1489" t="s">
        <v>1790</v>
      </c>
      <c r="Q399" s="1489" t="s">
        <v>1790</v>
      </c>
      <c r="R399" s="1489" t="s">
        <v>1790</v>
      </c>
      <c r="S399" s="1489" t="s">
        <v>1790</v>
      </c>
      <c r="T399" s="1489" t="s">
        <v>1790</v>
      </c>
      <c r="U399" s="1489" t="s">
        <v>1790</v>
      </c>
      <c r="V399" s="1489" t="s">
        <v>1790</v>
      </c>
      <c r="W399" s="1489" t="s">
        <v>1790</v>
      </c>
      <c r="X399" s="1489" t="s">
        <v>1790</v>
      </c>
      <c r="Y399" s="1489" t="s">
        <v>1790</v>
      </c>
      <c r="Z399" s="1489" t="s">
        <v>1790</v>
      </c>
      <c r="AA399" s="1489" t="s">
        <v>1790</v>
      </c>
      <c r="AB399" s="1489" t="s">
        <v>1790</v>
      </c>
      <c r="AC399" s="1489" t="s">
        <v>1790</v>
      </c>
      <c r="AD399" s="1489" t="s">
        <v>1790</v>
      </c>
      <c r="AE399" s="1489" t="s">
        <v>1790</v>
      </c>
      <c r="AF399" s="1489" t="s">
        <v>1790</v>
      </c>
      <c r="AG399" s="1489" t="s">
        <v>1790</v>
      </c>
      <c r="AH399" s="1489" t="s">
        <v>1790</v>
      </c>
      <c r="AI399" s="1489" t="s">
        <v>1790</v>
      </c>
      <c r="AJ399" s="1489" t="s">
        <v>1790</v>
      </c>
      <c r="AK399" s="1489" t="s">
        <v>1790</v>
      </c>
      <c r="AL399" s="1489" t="s">
        <v>1790</v>
      </c>
      <c r="AM399" s="1489" t="s">
        <v>1790</v>
      </c>
      <c r="AN399" s="1489" t="s">
        <v>1790</v>
      </c>
      <c r="AO399" s="1489" t="s">
        <v>1790</v>
      </c>
      <c r="AP399" s="1489" t="s">
        <v>1790</v>
      </c>
      <c r="AQ399" s="1489" t="s">
        <v>1790</v>
      </c>
      <c r="AR399" s="1489" t="s">
        <v>1790</v>
      </c>
      <c r="AS399" s="1489" t="s">
        <v>1790</v>
      </c>
      <c r="AT399" s="1489" t="s">
        <v>1790</v>
      </c>
      <c r="AU399" s="1489" t="s">
        <v>1790</v>
      </c>
      <c r="AV399" s="1489" t="s">
        <v>1790</v>
      </c>
      <c r="AW399" s="1489" t="s">
        <v>1790</v>
      </c>
      <c r="AX399" s="1489" t="s">
        <v>1790</v>
      </c>
      <c r="AY399" s="1489" t="s">
        <v>1790</v>
      </c>
      <c r="AZ399" s="1489" t="s">
        <v>1790</v>
      </c>
      <c r="BA399" s="1489" t="s">
        <v>1790</v>
      </c>
      <c r="BB399" s="1489" t="s">
        <v>1790</v>
      </c>
      <c r="BC399" s="1489" t="s">
        <v>1790</v>
      </c>
      <c r="BD399" s="1489" t="s">
        <v>1790</v>
      </c>
      <c r="BE399" s="1489" t="s">
        <v>1790</v>
      </c>
      <c r="BF399" s="1489" t="s">
        <v>1790</v>
      </c>
      <c r="BG399" s="1489" t="s">
        <v>1790</v>
      </c>
      <c r="BH399" s="1489" t="s">
        <v>1790</v>
      </c>
      <c r="BI399" s="1489" t="s">
        <v>1790</v>
      </c>
      <c r="BJ399" s="1489" t="s">
        <v>1790</v>
      </c>
      <c r="BK399" s="1489" t="s">
        <v>1790</v>
      </c>
      <c r="BL399" s="1489" t="s">
        <v>1790</v>
      </c>
      <c r="BM399" s="1489" t="s">
        <v>1790</v>
      </c>
      <c r="BN399" s="1489" t="s">
        <v>1790</v>
      </c>
      <c r="BO399" s="1489" t="s">
        <v>1790</v>
      </c>
      <c r="BP399" s="1489" t="s">
        <v>1790</v>
      </c>
      <c r="BQ399" s="1489" t="s">
        <v>1790</v>
      </c>
      <c r="BR399" s="1489" t="s">
        <v>1790</v>
      </c>
      <c r="BS399" s="1489" t="s">
        <v>1790</v>
      </c>
      <c r="BT399" s="1489" t="s">
        <v>1790</v>
      </c>
      <c r="BU399" s="1489" t="s">
        <v>1790</v>
      </c>
      <c r="BV399" s="1489" t="s">
        <v>1790</v>
      </c>
      <c r="BW399" s="1489" t="s">
        <v>1790</v>
      </c>
      <c r="BX399" s="1489" t="s">
        <v>1790</v>
      </c>
      <c r="BY399" s="1489" t="s">
        <v>1790</v>
      </c>
      <c r="BZ399" s="1489" t="s">
        <v>1790</v>
      </c>
      <c r="CA399" s="1489" t="s">
        <v>1790</v>
      </c>
      <c r="CB399" s="1489" t="s">
        <v>1790</v>
      </c>
      <c r="CC399" s="1489" t="s">
        <v>1790</v>
      </c>
      <c r="CD399" s="1489" t="s">
        <v>1790</v>
      </c>
      <c r="CE399" s="1489" t="s">
        <v>1790</v>
      </c>
      <c r="CF399" s="1489" t="s">
        <v>1790</v>
      </c>
      <c r="CG399" s="1489" t="s">
        <v>1790</v>
      </c>
      <c r="CH399" s="1489" t="s">
        <v>1790</v>
      </c>
      <c r="CI399" s="1489" t="s">
        <v>1790</v>
      </c>
      <c r="CJ399" s="1489" t="s">
        <v>1790</v>
      </c>
      <c r="CK399" s="1489" t="s">
        <v>1790</v>
      </c>
      <c r="CL399" s="1489" t="s">
        <v>1790</v>
      </c>
      <c r="CM399" s="1489" t="s">
        <v>1790</v>
      </c>
      <c r="CN399" s="1489" t="s">
        <v>1790</v>
      </c>
      <c r="CO399" s="1489" t="s">
        <v>1790</v>
      </c>
      <c r="CP399" s="1490" t="s">
        <v>1790</v>
      </c>
      <c r="CQ399" s="1488" t="s">
        <v>1790</v>
      </c>
      <c r="CR399" s="1488" t="s">
        <v>1790</v>
      </c>
      <c r="CS399" s="1488" t="s">
        <v>1790</v>
      </c>
      <c r="CT399" s="1488" t="s">
        <v>1790</v>
      </c>
      <c r="CU399" s="1488" t="s">
        <v>1790</v>
      </c>
      <c r="CV399" s="1488" t="s">
        <v>1790</v>
      </c>
      <c r="CW399" s="1488" t="s">
        <v>1790</v>
      </c>
      <c r="CX399" s="1488" t="s">
        <v>1790</v>
      </c>
      <c r="CY399" s="1488" t="s">
        <v>1790</v>
      </c>
      <c r="CZ399" s="1488" t="s">
        <v>1790</v>
      </c>
      <c r="DA399" s="1488" t="s">
        <v>1790</v>
      </c>
      <c r="DB399" s="1488" t="s">
        <v>1790</v>
      </c>
      <c r="DC399" s="1488" t="s">
        <v>1790</v>
      </c>
      <c r="DD399" s="1488" t="s">
        <v>1790</v>
      </c>
      <c r="DE399" s="1488" t="s">
        <v>1790</v>
      </c>
      <c r="DF399" s="1488" t="s">
        <v>1790</v>
      </c>
      <c r="DG399" s="1488" t="s">
        <v>1790</v>
      </c>
      <c r="DH399" s="1488" t="s">
        <v>1790</v>
      </c>
      <c r="DI399" s="1488" t="s">
        <v>1790</v>
      </c>
      <c r="DJ399" s="1488" t="s">
        <v>1790</v>
      </c>
      <c r="DK399" s="1488" t="s">
        <v>1790</v>
      </c>
      <c r="DL399" s="1488" t="s">
        <v>1790</v>
      </c>
      <c r="DM399" s="1488" t="s">
        <v>1790</v>
      </c>
      <c r="DN399" s="1488" t="s">
        <v>1790</v>
      </c>
      <c r="DO399" s="1488" t="s">
        <v>1790</v>
      </c>
      <c r="DP399" s="1488" t="s">
        <v>1790</v>
      </c>
      <c r="DQ399" s="1488" t="s">
        <v>1790</v>
      </c>
      <c r="DR399" s="1488" t="s">
        <v>1790</v>
      </c>
      <c r="DS399" s="1488" t="s">
        <v>1790</v>
      </c>
      <c r="DT399" s="1233" t="s">
        <v>1790</v>
      </c>
      <c r="DU399" s="1233" t="s">
        <v>1790</v>
      </c>
      <c r="DV399" s="1233" t="s">
        <v>1790</v>
      </c>
      <c r="DW399" s="1233" t="s">
        <v>1790</v>
      </c>
      <c r="DX399" s="1233" t="s">
        <v>1790</v>
      </c>
      <c r="DY399" s="1233" t="s">
        <v>1790</v>
      </c>
    </row>
    <row r="400" spans="2:129" x14ac:dyDescent="0.25">
      <c r="B400" s="1740"/>
      <c r="C400" s="1485" t="s">
        <v>2051</v>
      </c>
      <c r="D400" s="1425" t="s">
        <v>2052</v>
      </c>
      <c r="E400" s="1267" t="s">
        <v>810</v>
      </c>
      <c r="F400" s="1424" t="s">
        <v>813</v>
      </c>
      <c r="G400" s="1424" t="s">
        <v>1790</v>
      </c>
      <c r="H400" s="1425" t="s">
        <v>812</v>
      </c>
      <c r="I400" s="1460" t="s">
        <v>1790</v>
      </c>
      <c r="J400" s="1461" t="s">
        <v>1790</v>
      </c>
      <c r="K400" s="1461" t="s">
        <v>1790</v>
      </c>
      <c r="L400" s="1461" t="s">
        <v>1790</v>
      </c>
      <c r="M400" s="1461" t="s">
        <v>1790</v>
      </c>
      <c r="N400" s="1489" t="s">
        <v>1790</v>
      </c>
      <c r="O400" s="1489" t="s">
        <v>1790</v>
      </c>
      <c r="P400" s="1489" t="s">
        <v>1790</v>
      </c>
      <c r="Q400" s="1489" t="s">
        <v>1790</v>
      </c>
      <c r="R400" s="1489" t="s">
        <v>1790</v>
      </c>
      <c r="S400" s="1489" t="s">
        <v>1790</v>
      </c>
      <c r="T400" s="1489" t="s">
        <v>1790</v>
      </c>
      <c r="U400" s="1489" t="s">
        <v>1790</v>
      </c>
      <c r="V400" s="1489" t="s">
        <v>1790</v>
      </c>
      <c r="W400" s="1489" t="s">
        <v>1790</v>
      </c>
      <c r="X400" s="1489" t="s">
        <v>1790</v>
      </c>
      <c r="Y400" s="1489" t="s">
        <v>1790</v>
      </c>
      <c r="Z400" s="1489" t="s">
        <v>1790</v>
      </c>
      <c r="AA400" s="1489" t="s">
        <v>1790</v>
      </c>
      <c r="AB400" s="1489" t="s">
        <v>1790</v>
      </c>
      <c r="AC400" s="1489" t="s">
        <v>1790</v>
      </c>
      <c r="AD400" s="1489" t="s">
        <v>1790</v>
      </c>
      <c r="AE400" s="1489" t="s">
        <v>1790</v>
      </c>
      <c r="AF400" s="1489" t="s">
        <v>1790</v>
      </c>
      <c r="AG400" s="1489" t="s">
        <v>1790</v>
      </c>
      <c r="AH400" s="1489" t="s">
        <v>1790</v>
      </c>
      <c r="AI400" s="1489" t="s">
        <v>1790</v>
      </c>
      <c r="AJ400" s="1489" t="s">
        <v>1790</v>
      </c>
      <c r="AK400" s="1489" t="s">
        <v>1790</v>
      </c>
      <c r="AL400" s="1489" t="s">
        <v>1790</v>
      </c>
      <c r="AM400" s="1489" t="s">
        <v>1790</v>
      </c>
      <c r="AN400" s="1489" t="s">
        <v>1790</v>
      </c>
      <c r="AO400" s="1489" t="s">
        <v>1790</v>
      </c>
      <c r="AP400" s="1489" t="s">
        <v>1790</v>
      </c>
      <c r="AQ400" s="1489" t="s">
        <v>1790</v>
      </c>
      <c r="AR400" s="1489" t="s">
        <v>1790</v>
      </c>
      <c r="AS400" s="1489" t="s">
        <v>1790</v>
      </c>
      <c r="AT400" s="1489" t="s">
        <v>1790</v>
      </c>
      <c r="AU400" s="1489" t="s">
        <v>1790</v>
      </c>
      <c r="AV400" s="1489" t="s">
        <v>1790</v>
      </c>
      <c r="AW400" s="1489" t="s">
        <v>1790</v>
      </c>
      <c r="AX400" s="1489" t="s">
        <v>1790</v>
      </c>
      <c r="AY400" s="1489" t="s">
        <v>1790</v>
      </c>
      <c r="AZ400" s="1489" t="s">
        <v>1790</v>
      </c>
      <c r="BA400" s="1489" t="s">
        <v>1790</v>
      </c>
      <c r="BB400" s="1489" t="s">
        <v>1790</v>
      </c>
      <c r="BC400" s="1489" t="s">
        <v>1790</v>
      </c>
      <c r="BD400" s="1489" t="s">
        <v>1790</v>
      </c>
      <c r="BE400" s="1489" t="s">
        <v>1790</v>
      </c>
      <c r="BF400" s="1489" t="s">
        <v>1790</v>
      </c>
      <c r="BG400" s="1489" t="s">
        <v>1790</v>
      </c>
      <c r="BH400" s="1489" t="s">
        <v>1790</v>
      </c>
      <c r="BI400" s="1489" t="s">
        <v>1790</v>
      </c>
      <c r="BJ400" s="1489" t="s">
        <v>1790</v>
      </c>
      <c r="BK400" s="1489" t="s">
        <v>1790</v>
      </c>
      <c r="BL400" s="1489" t="s">
        <v>1790</v>
      </c>
      <c r="BM400" s="1489" t="s">
        <v>1790</v>
      </c>
      <c r="BN400" s="1489" t="s">
        <v>1790</v>
      </c>
      <c r="BO400" s="1489" t="s">
        <v>1790</v>
      </c>
      <c r="BP400" s="1489" t="s">
        <v>1790</v>
      </c>
      <c r="BQ400" s="1489" t="s">
        <v>1790</v>
      </c>
      <c r="BR400" s="1489" t="s">
        <v>1790</v>
      </c>
      <c r="BS400" s="1489" t="s">
        <v>1790</v>
      </c>
      <c r="BT400" s="1489" t="s">
        <v>1790</v>
      </c>
      <c r="BU400" s="1489" t="s">
        <v>1790</v>
      </c>
      <c r="BV400" s="1489" t="s">
        <v>1790</v>
      </c>
      <c r="BW400" s="1489" t="s">
        <v>1790</v>
      </c>
      <c r="BX400" s="1489" t="s">
        <v>1790</v>
      </c>
      <c r="BY400" s="1489" t="s">
        <v>1790</v>
      </c>
      <c r="BZ400" s="1489" t="s">
        <v>1790</v>
      </c>
      <c r="CA400" s="1489" t="s">
        <v>1790</v>
      </c>
      <c r="CB400" s="1489" t="s">
        <v>1790</v>
      </c>
      <c r="CC400" s="1489" t="s">
        <v>1790</v>
      </c>
      <c r="CD400" s="1489" t="s">
        <v>1790</v>
      </c>
      <c r="CE400" s="1489" t="s">
        <v>1790</v>
      </c>
      <c r="CF400" s="1489" t="s">
        <v>1790</v>
      </c>
      <c r="CG400" s="1489" t="s">
        <v>1790</v>
      </c>
      <c r="CH400" s="1489" t="s">
        <v>1790</v>
      </c>
      <c r="CI400" s="1489" t="s">
        <v>1790</v>
      </c>
      <c r="CJ400" s="1489" t="s">
        <v>1790</v>
      </c>
      <c r="CK400" s="1489" t="s">
        <v>1790</v>
      </c>
      <c r="CL400" s="1489" t="s">
        <v>1790</v>
      </c>
      <c r="CM400" s="1489" t="s">
        <v>1790</v>
      </c>
      <c r="CN400" s="1489" t="s">
        <v>1790</v>
      </c>
      <c r="CO400" s="1489" t="s">
        <v>1790</v>
      </c>
      <c r="CP400" s="1490" t="s">
        <v>1790</v>
      </c>
      <c r="CQ400" s="1488" t="s">
        <v>1790</v>
      </c>
      <c r="CR400" s="1488" t="s">
        <v>1790</v>
      </c>
      <c r="CS400" s="1488" t="s">
        <v>1790</v>
      </c>
      <c r="CT400" s="1488" t="s">
        <v>1790</v>
      </c>
      <c r="CU400" s="1488" t="s">
        <v>1790</v>
      </c>
      <c r="CV400" s="1488" t="s">
        <v>1790</v>
      </c>
      <c r="CW400" s="1488" t="s">
        <v>1790</v>
      </c>
      <c r="CX400" s="1488" t="s">
        <v>1790</v>
      </c>
      <c r="CY400" s="1488" t="s">
        <v>1790</v>
      </c>
      <c r="CZ400" s="1488" t="s">
        <v>1790</v>
      </c>
      <c r="DA400" s="1488" t="s">
        <v>1790</v>
      </c>
      <c r="DB400" s="1488" t="s">
        <v>1790</v>
      </c>
      <c r="DC400" s="1488" t="s">
        <v>1790</v>
      </c>
      <c r="DD400" s="1488" t="s">
        <v>1790</v>
      </c>
      <c r="DE400" s="1488" t="s">
        <v>1790</v>
      </c>
      <c r="DF400" s="1488" t="s">
        <v>1790</v>
      </c>
      <c r="DG400" s="1488" t="s">
        <v>1790</v>
      </c>
      <c r="DH400" s="1488" t="s">
        <v>1790</v>
      </c>
      <c r="DI400" s="1488" t="s">
        <v>1790</v>
      </c>
      <c r="DJ400" s="1488" t="s">
        <v>1790</v>
      </c>
      <c r="DK400" s="1488" t="s">
        <v>1790</v>
      </c>
      <c r="DL400" s="1488" t="s">
        <v>1790</v>
      </c>
      <c r="DM400" s="1488" t="s">
        <v>1790</v>
      </c>
      <c r="DN400" s="1488" t="s">
        <v>1790</v>
      </c>
      <c r="DO400" s="1488" t="s">
        <v>1790</v>
      </c>
      <c r="DP400" s="1488" t="s">
        <v>1790</v>
      </c>
      <c r="DQ400" s="1488" t="s">
        <v>1790</v>
      </c>
      <c r="DR400" s="1488" t="s">
        <v>1790</v>
      </c>
      <c r="DS400" s="1488" t="s">
        <v>1790</v>
      </c>
      <c r="DT400" s="1233" t="s">
        <v>1790</v>
      </c>
      <c r="DU400" s="1233" t="s">
        <v>1790</v>
      </c>
      <c r="DV400" s="1233" t="s">
        <v>1790</v>
      </c>
      <c r="DW400" s="1233" t="s">
        <v>1790</v>
      </c>
      <c r="DX400" s="1233" t="s">
        <v>1790</v>
      </c>
      <c r="DY400" s="1233" t="s">
        <v>1790</v>
      </c>
    </row>
    <row r="401" spans="2:129" ht="14.4" thickBot="1" x14ac:dyDescent="0.3">
      <c r="B401" s="1740"/>
      <c r="C401" s="1485" t="s">
        <v>2051</v>
      </c>
      <c r="D401" s="1425" t="s">
        <v>2052</v>
      </c>
      <c r="E401" s="1267" t="s">
        <v>814</v>
      </c>
      <c r="F401" s="1424" t="s">
        <v>1790</v>
      </c>
      <c r="G401" s="1424" t="s">
        <v>1790</v>
      </c>
      <c r="H401" s="1425" t="s">
        <v>84</v>
      </c>
      <c r="I401" s="1460" t="s">
        <v>1790</v>
      </c>
      <c r="J401" s="1461" t="s">
        <v>1790</v>
      </c>
      <c r="K401" s="1461" t="s">
        <v>1790</v>
      </c>
      <c r="L401" s="1461" t="s">
        <v>1790</v>
      </c>
      <c r="M401" s="1461" t="s">
        <v>1790</v>
      </c>
      <c r="N401" s="1489" t="s">
        <v>1790</v>
      </c>
      <c r="O401" s="1489">
        <v>2.5799663582672854E-4</v>
      </c>
      <c r="P401" s="1489">
        <v>2.4927211190988265E-4</v>
      </c>
      <c r="Q401" s="1489">
        <v>2.4084262020278519E-4</v>
      </c>
      <c r="R401" s="1489">
        <v>2.3269818377080694E-4</v>
      </c>
      <c r="S401" s="1489">
        <v>2.2482916306358161E-4</v>
      </c>
      <c r="T401" s="1489">
        <v>2.1722624450587596E-4</v>
      </c>
      <c r="U401" s="1489">
        <v>2.0988042947427631E-4</v>
      </c>
      <c r="V401" s="1489">
        <v>2.0278302364664381E-4</v>
      </c>
      <c r="W401" s="1489">
        <v>1.9592562671173316E-4</v>
      </c>
      <c r="X401" s="1489">
        <v>1.8930012242679534E-4</v>
      </c>
      <c r="Y401" s="1489">
        <v>1.8289866901139649E-4</v>
      </c>
      <c r="Z401" s="1489">
        <v>1.7671368986608358E-4</v>
      </c>
      <c r="AA401" s="1489">
        <v>1.7073786460491169E-4</v>
      </c>
      <c r="AB401" s="1489">
        <v>1.6496412039121902E-4</v>
      </c>
      <c r="AC401" s="1489">
        <v>1.5938562356639519E-4</v>
      </c>
      <c r="AD401" s="1489">
        <v>1.5399577156173451E-4</v>
      </c>
      <c r="AE401" s="1489">
        <v>1.4878818508380149E-4</v>
      </c>
      <c r="AF401" s="1489">
        <v>1.4375670056405941E-4</v>
      </c>
      <c r="AG401" s="1489">
        <v>1.3889536286382551E-4</v>
      </c>
      <c r="AH401" s="1489">
        <v>1.3419841822591839E-4</v>
      </c>
      <c r="AI401" s="1489">
        <v>1.2966030746465546E-4</v>
      </c>
      <c r="AJ401" s="1489">
        <v>1.2527565938614055E-4</v>
      </c>
      <c r="AK401" s="1489">
        <v>1.2103928443105368E-4</v>
      </c>
      <c r="AL401" s="1489">
        <v>1.1694616853241902E-4</v>
      </c>
      <c r="AM401" s="1489">
        <v>1.1299146718108119E-4</v>
      </c>
      <c r="AN401" s="1489">
        <v>1.091704996918659E-4</v>
      </c>
      <c r="AO401" s="1489">
        <v>1.0547874366363856E-4</v>
      </c>
      <c r="AP401" s="1489">
        <v>1.0191182962670393E-4</v>
      </c>
      <c r="AQ401" s="1489">
        <v>9.846553587121154E-5</v>
      </c>
      <c r="AR401" s="1489">
        <v>9.5135783450445933E-5</v>
      </c>
      <c r="AS401" s="1489">
        <v>9.2364838301403811E-5</v>
      </c>
      <c r="AT401" s="1489">
        <v>8.9674600292625052E-5</v>
      </c>
      <c r="AU401" s="1489">
        <v>8.7062718730703927E-5</v>
      </c>
      <c r="AV401" s="1489">
        <v>8.4526911389032951E-5</v>
      </c>
      <c r="AW401" s="1489">
        <v>8.2064962513624229E-5</v>
      </c>
      <c r="AX401" s="1489">
        <v>7.9674720887013817E-5</v>
      </c>
      <c r="AY401" s="1489">
        <v>7.7354097948557121E-5</v>
      </c>
      <c r="AZ401" s="1489">
        <v>7.5101065969472911E-5</v>
      </c>
      <c r="BA401" s="1489">
        <v>7.2913656281041662E-5</v>
      </c>
      <c r="BB401" s="1489">
        <v>7.0789957554409384E-5</v>
      </c>
      <c r="BC401" s="1489">
        <v>6.8728114130494535E-5</v>
      </c>
      <c r="BD401" s="1489">
        <v>6.6726324398538384E-5</v>
      </c>
      <c r="BE401" s="1489">
        <v>6.4782839221881947E-5</v>
      </c>
      <c r="BF401" s="1489">
        <v>6.2895960409594097E-5</v>
      </c>
      <c r="BG401" s="1489">
        <v>6.1064039232615647E-5</v>
      </c>
      <c r="BH401" s="1489">
        <v>5.9285474983121986E-5</v>
      </c>
      <c r="BI401" s="1489">
        <v>5.7558713575846591E-5</v>
      </c>
      <c r="BJ401" s="1489">
        <v>5.5882246190142326E-5</v>
      </c>
      <c r="BK401" s="1489">
        <v>5.4254607951594495E-5</v>
      </c>
      <c r="BL401" s="1489">
        <v>5.2674376652033487E-5</v>
      </c>
      <c r="BM401" s="1489" t="s">
        <v>1790</v>
      </c>
      <c r="BN401" s="1489" t="s">
        <v>1790</v>
      </c>
      <c r="BO401" s="1489" t="s">
        <v>1790</v>
      </c>
      <c r="BP401" s="1489" t="s">
        <v>1790</v>
      </c>
      <c r="BQ401" s="1489" t="s">
        <v>1790</v>
      </c>
      <c r="BR401" s="1489" t="s">
        <v>1790</v>
      </c>
      <c r="BS401" s="1489" t="s">
        <v>1790</v>
      </c>
      <c r="BT401" s="1489" t="s">
        <v>1790</v>
      </c>
      <c r="BU401" s="1489" t="s">
        <v>1790</v>
      </c>
      <c r="BV401" s="1489" t="s">
        <v>1790</v>
      </c>
      <c r="BW401" s="1489" t="s">
        <v>1790</v>
      </c>
      <c r="BX401" s="1489" t="s">
        <v>1790</v>
      </c>
      <c r="BY401" s="1489" t="s">
        <v>1790</v>
      </c>
      <c r="BZ401" s="1489" t="s">
        <v>1790</v>
      </c>
      <c r="CA401" s="1489" t="s">
        <v>1790</v>
      </c>
      <c r="CB401" s="1489" t="s">
        <v>1790</v>
      </c>
      <c r="CC401" s="1489" t="s">
        <v>1790</v>
      </c>
      <c r="CD401" s="1489" t="s">
        <v>1790</v>
      </c>
      <c r="CE401" s="1489" t="s">
        <v>1790</v>
      </c>
      <c r="CF401" s="1489" t="s">
        <v>1790</v>
      </c>
      <c r="CG401" s="1489" t="s">
        <v>1790</v>
      </c>
      <c r="CH401" s="1489" t="s">
        <v>1790</v>
      </c>
      <c r="CI401" s="1489" t="s">
        <v>1790</v>
      </c>
      <c r="CJ401" s="1489" t="s">
        <v>1790</v>
      </c>
      <c r="CK401" s="1489" t="s">
        <v>1790</v>
      </c>
      <c r="CL401" s="1489" t="s">
        <v>1790</v>
      </c>
      <c r="CM401" s="1489" t="s">
        <v>1790</v>
      </c>
      <c r="CN401" s="1489" t="s">
        <v>1790</v>
      </c>
      <c r="CO401" s="1489" t="s">
        <v>1790</v>
      </c>
      <c r="CP401" s="1490" t="s">
        <v>1790</v>
      </c>
      <c r="CQ401" s="1488" t="s">
        <v>1790</v>
      </c>
      <c r="CR401" s="1488" t="s">
        <v>1790</v>
      </c>
      <c r="CS401" s="1488" t="s">
        <v>1790</v>
      </c>
      <c r="CT401" s="1488" t="s">
        <v>1790</v>
      </c>
      <c r="CU401" s="1488" t="s">
        <v>1790</v>
      </c>
      <c r="CV401" s="1488" t="s">
        <v>1790</v>
      </c>
      <c r="CW401" s="1488" t="s">
        <v>1790</v>
      </c>
      <c r="CX401" s="1488" t="s">
        <v>1790</v>
      </c>
      <c r="CY401" s="1488" t="s">
        <v>1790</v>
      </c>
      <c r="CZ401" s="1488" t="s">
        <v>1790</v>
      </c>
      <c r="DA401" s="1488" t="s">
        <v>1790</v>
      </c>
      <c r="DB401" s="1488" t="s">
        <v>1790</v>
      </c>
      <c r="DC401" s="1488" t="s">
        <v>1790</v>
      </c>
      <c r="DD401" s="1488" t="s">
        <v>1790</v>
      </c>
      <c r="DE401" s="1488" t="s">
        <v>1790</v>
      </c>
      <c r="DF401" s="1488" t="s">
        <v>1790</v>
      </c>
      <c r="DG401" s="1488" t="s">
        <v>1790</v>
      </c>
      <c r="DH401" s="1488" t="s">
        <v>1790</v>
      </c>
      <c r="DI401" s="1488" t="s">
        <v>1790</v>
      </c>
      <c r="DJ401" s="1488" t="s">
        <v>1790</v>
      </c>
      <c r="DK401" s="1488" t="s">
        <v>1790</v>
      </c>
      <c r="DL401" s="1488" t="s">
        <v>1790</v>
      </c>
      <c r="DM401" s="1488" t="s">
        <v>1790</v>
      </c>
      <c r="DN401" s="1488" t="s">
        <v>1790</v>
      </c>
      <c r="DO401" s="1488" t="s">
        <v>1790</v>
      </c>
      <c r="DP401" s="1488" t="s">
        <v>1790</v>
      </c>
      <c r="DQ401" s="1488" t="s">
        <v>1790</v>
      </c>
      <c r="DR401" s="1488" t="s">
        <v>1790</v>
      </c>
      <c r="DS401" s="1488" t="s">
        <v>1790</v>
      </c>
      <c r="DT401" s="1233" t="s">
        <v>1790</v>
      </c>
      <c r="DU401" s="1233" t="s">
        <v>1790</v>
      </c>
      <c r="DV401" s="1233" t="s">
        <v>1790</v>
      </c>
      <c r="DW401" s="1233" t="s">
        <v>1790</v>
      </c>
      <c r="DX401" s="1233" t="s">
        <v>1790</v>
      </c>
      <c r="DY401" s="1233" t="s">
        <v>1790</v>
      </c>
    </row>
    <row r="402" spans="2:129" ht="14.4" thickBot="1" x14ac:dyDescent="0.3">
      <c r="B402" s="1740"/>
      <c r="C402" s="1485" t="s">
        <v>2051</v>
      </c>
      <c r="D402" s="1425" t="s">
        <v>2052</v>
      </c>
      <c r="E402" s="1267" t="s">
        <v>815</v>
      </c>
      <c r="F402" s="1424" t="s">
        <v>1790</v>
      </c>
      <c r="G402" s="1424" t="s">
        <v>1790</v>
      </c>
      <c r="H402" s="1425" t="s">
        <v>84</v>
      </c>
      <c r="I402" s="1724">
        <f>IF(SUM(I401:CU401)&lt;&gt;0,SUM(I401:CU401),"")</f>
        <v>6.3265440731914216E-3</v>
      </c>
      <c r="J402" s="1725"/>
      <c r="K402" s="1725"/>
      <c r="L402" s="1725"/>
      <c r="M402" s="1726"/>
      <c r="N402" s="1489" t="s">
        <v>1790</v>
      </c>
      <c r="O402" s="1489" t="s">
        <v>1790</v>
      </c>
      <c r="P402" s="1489" t="s">
        <v>1790</v>
      </c>
      <c r="Q402" s="1489" t="s">
        <v>1790</v>
      </c>
      <c r="R402" s="1489" t="s">
        <v>1790</v>
      </c>
      <c r="S402" s="1489" t="s">
        <v>1790</v>
      </c>
      <c r="T402" s="1489" t="s">
        <v>1790</v>
      </c>
      <c r="U402" s="1489" t="s">
        <v>1790</v>
      </c>
      <c r="V402" s="1489" t="s">
        <v>1790</v>
      </c>
      <c r="W402" s="1489" t="s">
        <v>1790</v>
      </c>
      <c r="X402" s="1489" t="s">
        <v>1790</v>
      </c>
      <c r="Y402" s="1489" t="s">
        <v>1790</v>
      </c>
      <c r="Z402" s="1489" t="s">
        <v>1790</v>
      </c>
      <c r="AA402" s="1489" t="s">
        <v>1790</v>
      </c>
      <c r="AB402" s="1489" t="s">
        <v>1790</v>
      </c>
      <c r="AC402" s="1489" t="s">
        <v>1790</v>
      </c>
      <c r="AD402" s="1489" t="s">
        <v>1790</v>
      </c>
      <c r="AE402" s="1489" t="s">
        <v>1790</v>
      </c>
      <c r="AF402" s="1489" t="s">
        <v>1790</v>
      </c>
      <c r="AG402" s="1489" t="s">
        <v>1790</v>
      </c>
      <c r="AH402" s="1489" t="s">
        <v>1790</v>
      </c>
      <c r="AI402" s="1489" t="s">
        <v>1790</v>
      </c>
      <c r="AJ402" s="1489" t="s">
        <v>1790</v>
      </c>
      <c r="AK402" s="1489" t="s">
        <v>1790</v>
      </c>
      <c r="AL402" s="1489" t="s">
        <v>1790</v>
      </c>
      <c r="AM402" s="1489" t="s">
        <v>1790</v>
      </c>
      <c r="AN402" s="1489" t="s">
        <v>1790</v>
      </c>
      <c r="AO402" s="1489" t="s">
        <v>1790</v>
      </c>
      <c r="AP402" s="1489" t="s">
        <v>1790</v>
      </c>
      <c r="AQ402" s="1489" t="s">
        <v>1790</v>
      </c>
      <c r="AR402" s="1489" t="s">
        <v>1790</v>
      </c>
      <c r="AS402" s="1489" t="s">
        <v>1790</v>
      </c>
      <c r="AT402" s="1489" t="s">
        <v>1790</v>
      </c>
      <c r="AU402" s="1489" t="s">
        <v>1790</v>
      </c>
      <c r="AV402" s="1489" t="s">
        <v>1790</v>
      </c>
      <c r="AW402" s="1489" t="s">
        <v>1790</v>
      </c>
      <c r="AX402" s="1489" t="s">
        <v>1790</v>
      </c>
      <c r="AY402" s="1489" t="s">
        <v>1790</v>
      </c>
      <c r="AZ402" s="1489" t="s">
        <v>1790</v>
      </c>
      <c r="BA402" s="1489" t="s">
        <v>1790</v>
      </c>
      <c r="BB402" s="1489" t="s">
        <v>1790</v>
      </c>
      <c r="BC402" s="1489" t="s">
        <v>1790</v>
      </c>
      <c r="BD402" s="1489" t="s">
        <v>1790</v>
      </c>
      <c r="BE402" s="1489" t="s">
        <v>1790</v>
      </c>
      <c r="BF402" s="1489" t="s">
        <v>1790</v>
      </c>
      <c r="BG402" s="1489" t="s">
        <v>1790</v>
      </c>
      <c r="BH402" s="1489" t="s">
        <v>1790</v>
      </c>
      <c r="BI402" s="1489" t="s">
        <v>1790</v>
      </c>
      <c r="BJ402" s="1489" t="s">
        <v>1790</v>
      </c>
      <c r="BK402" s="1489" t="s">
        <v>1790</v>
      </c>
      <c r="BL402" s="1489" t="s">
        <v>1790</v>
      </c>
      <c r="BM402" s="1489" t="s">
        <v>1790</v>
      </c>
      <c r="BN402" s="1489" t="s">
        <v>1790</v>
      </c>
      <c r="BO402" s="1489" t="s">
        <v>1790</v>
      </c>
      <c r="BP402" s="1489" t="s">
        <v>1790</v>
      </c>
      <c r="BQ402" s="1489" t="s">
        <v>1790</v>
      </c>
      <c r="BR402" s="1489" t="s">
        <v>1790</v>
      </c>
      <c r="BS402" s="1489" t="s">
        <v>1790</v>
      </c>
      <c r="BT402" s="1489" t="s">
        <v>1790</v>
      </c>
      <c r="BU402" s="1489" t="s">
        <v>1790</v>
      </c>
      <c r="BV402" s="1489" t="s">
        <v>1790</v>
      </c>
      <c r="BW402" s="1489" t="s">
        <v>1790</v>
      </c>
      <c r="BX402" s="1489" t="s">
        <v>1790</v>
      </c>
      <c r="BY402" s="1489" t="s">
        <v>1790</v>
      </c>
      <c r="BZ402" s="1489" t="s">
        <v>1790</v>
      </c>
      <c r="CA402" s="1489" t="s">
        <v>1790</v>
      </c>
      <c r="CB402" s="1489" t="s">
        <v>1790</v>
      </c>
      <c r="CC402" s="1489" t="s">
        <v>1790</v>
      </c>
      <c r="CD402" s="1489" t="s">
        <v>1790</v>
      </c>
      <c r="CE402" s="1489" t="s">
        <v>1790</v>
      </c>
      <c r="CF402" s="1489" t="s">
        <v>1790</v>
      </c>
      <c r="CG402" s="1489" t="s">
        <v>1790</v>
      </c>
      <c r="CH402" s="1489" t="s">
        <v>1790</v>
      </c>
      <c r="CI402" s="1489" t="s">
        <v>1790</v>
      </c>
      <c r="CJ402" s="1489" t="s">
        <v>1790</v>
      </c>
      <c r="CK402" s="1489" t="s">
        <v>1790</v>
      </c>
      <c r="CL402" s="1489" t="s">
        <v>1790</v>
      </c>
      <c r="CM402" s="1489" t="s">
        <v>1790</v>
      </c>
      <c r="CN402" s="1489" t="s">
        <v>1790</v>
      </c>
      <c r="CO402" s="1489" t="s">
        <v>1790</v>
      </c>
      <c r="CP402" s="1490" t="s">
        <v>1790</v>
      </c>
      <c r="CQ402" s="1488" t="s">
        <v>1790</v>
      </c>
      <c r="CR402" s="1488" t="s">
        <v>1790</v>
      </c>
      <c r="CS402" s="1488" t="s">
        <v>1790</v>
      </c>
      <c r="CT402" s="1488" t="s">
        <v>1790</v>
      </c>
      <c r="CU402" s="1488" t="s">
        <v>1790</v>
      </c>
      <c r="CV402" s="1488" t="s">
        <v>1790</v>
      </c>
      <c r="CW402" s="1488" t="s">
        <v>1790</v>
      </c>
      <c r="CX402" s="1488" t="s">
        <v>1790</v>
      </c>
      <c r="CY402" s="1488" t="s">
        <v>1790</v>
      </c>
      <c r="CZ402" s="1488" t="s">
        <v>1790</v>
      </c>
      <c r="DA402" s="1488" t="s">
        <v>1790</v>
      </c>
      <c r="DB402" s="1488" t="s">
        <v>1790</v>
      </c>
      <c r="DC402" s="1488" t="s">
        <v>1790</v>
      </c>
      <c r="DD402" s="1488" t="s">
        <v>1790</v>
      </c>
      <c r="DE402" s="1488" t="s">
        <v>1790</v>
      </c>
      <c r="DF402" s="1488" t="s">
        <v>1790</v>
      </c>
      <c r="DG402" s="1488" t="s">
        <v>1790</v>
      </c>
      <c r="DH402" s="1488" t="s">
        <v>1790</v>
      </c>
      <c r="DI402" s="1488" t="s">
        <v>1790</v>
      </c>
      <c r="DJ402" s="1488" t="s">
        <v>1790</v>
      </c>
      <c r="DK402" s="1488" t="s">
        <v>1790</v>
      </c>
      <c r="DL402" s="1488" t="s">
        <v>1790</v>
      </c>
      <c r="DM402" s="1488" t="s">
        <v>1790</v>
      </c>
      <c r="DN402" s="1488" t="s">
        <v>1790</v>
      </c>
      <c r="DO402" s="1488" t="s">
        <v>1790</v>
      </c>
      <c r="DP402" s="1488" t="s">
        <v>1790</v>
      </c>
      <c r="DQ402" s="1488" t="s">
        <v>1790</v>
      </c>
      <c r="DR402" s="1488" t="s">
        <v>1790</v>
      </c>
      <c r="DS402" s="1488" t="s">
        <v>1790</v>
      </c>
      <c r="DT402" s="1233" t="s">
        <v>1790</v>
      </c>
      <c r="DU402" s="1233" t="s">
        <v>1790</v>
      </c>
      <c r="DV402" s="1233" t="s">
        <v>1790</v>
      </c>
      <c r="DW402" s="1233" t="s">
        <v>1790</v>
      </c>
      <c r="DX402" s="1233" t="s">
        <v>1790</v>
      </c>
      <c r="DY402" s="1233" t="s">
        <v>1790</v>
      </c>
    </row>
    <row r="403" spans="2:129" x14ac:dyDescent="0.25">
      <c r="B403" s="1740"/>
      <c r="C403" s="1485" t="s">
        <v>1874</v>
      </c>
      <c r="D403" s="1425" t="s">
        <v>1685</v>
      </c>
      <c r="E403" s="1267" t="s">
        <v>810</v>
      </c>
      <c r="F403" s="1424" t="s">
        <v>1790</v>
      </c>
      <c r="G403" s="1424" t="s">
        <v>1790</v>
      </c>
      <c r="H403" s="1425" t="s">
        <v>84</v>
      </c>
      <c r="I403" s="1460" t="s">
        <v>1790</v>
      </c>
      <c r="J403" s="1461" t="s">
        <v>1790</v>
      </c>
      <c r="K403" s="1461" t="s">
        <v>1790</v>
      </c>
      <c r="L403" s="1461" t="s">
        <v>1790</v>
      </c>
      <c r="M403" s="1461" t="s">
        <v>1790</v>
      </c>
      <c r="N403" s="1489" t="s">
        <v>1790</v>
      </c>
      <c r="O403" s="1489">
        <v>0.21333254801743776</v>
      </c>
      <c r="P403" s="1489">
        <v>0.21333254801743776</v>
      </c>
      <c r="Q403" s="1489" t="s">
        <v>1790</v>
      </c>
      <c r="R403" s="1489" t="s">
        <v>1790</v>
      </c>
      <c r="S403" s="1489" t="s">
        <v>1790</v>
      </c>
      <c r="T403" s="1489" t="s">
        <v>1790</v>
      </c>
      <c r="U403" s="1489" t="s">
        <v>1790</v>
      </c>
      <c r="V403" s="1489" t="s">
        <v>1790</v>
      </c>
      <c r="W403" s="1489" t="s">
        <v>1790</v>
      </c>
      <c r="X403" s="1489" t="s">
        <v>1790</v>
      </c>
      <c r="Y403" s="1489" t="s">
        <v>1790</v>
      </c>
      <c r="Z403" s="1489">
        <v>9.0283247384706042E-2</v>
      </c>
      <c r="AA403" s="1489" t="s">
        <v>1790</v>
      </c>
      <c r="AB403" s="1489" t="s">
        <v>1790</v>
      </c>
      <c r="AC403" s="1489" t="s">
        <v>1790</v>
      </c>
      <c r="AD403" s="1489" t="s">
        <v>1790</v>
      </c>
      <c r="AE403" s="1489" t="s">
        <v>1790</v>
      </c>
      <c r="AF403" s="1489" t="s">
        <v>1790</v>
      </c>
      <c r="AG403" s="1489" t="s">
        <v>1790</v>
      </c>
      <c r="AH403" s="1489" t="s">
        <v>1790</v>
      </c>
      <c r="AI403" s="1489" t="s">
        <v>1790</v>
      </c>
      <c r="AJ403" s="1489">
        <v>0.19583015096508027</v>
      </c>
      <c r="AK403" s="1489" t="s">
        <v>1790</v>
      </c>
      <c r="AL403" s="1489" t="s">
        <v>1790</v>
      </c>
      <c r="AM403" s="1489" t="s">
        <v>1790</v>
      </c>
      <c r="AN403" s="1489" t="s">
        <v>1790</v>
      </c>
      <c r="AO403" s="1489" t="s">
        <v>1790</v>
      </c>
      <c r="AP403" s="1489" t="s">
        <v>1790</v>
      </c>
      <c r="AQ403" s="1489" t="s">
        <v>1790</v>
      </c>
      <c r="AR403" s="1489" t="s">
        <v>1790</v>
      </c>
      <c r="AS403" s="1489" t="s">
        <v>1790</v>
      </c>
      <c r="AT403" s="1489">
        <v>9.0283247384706042E-2</v>
      </c>
      <c r="AU403" s="1489" t="s">
        <v>1790</v>
      </c>
      <c r="AV403" s="1489" t="s">
        <v>1790</v>
      </c>
      <c r="AW403" s="1489" t="s">
        <v>1790</v>
      </c>
      <c r="AX403" s="1489" t="s">
        <v>1790</v>
      </c>
      <c r="AY403" s="1489" t="s">
        <v>1790</v>
      </c>
      <c r="AZ403" s="1489" t="s">
        <v>1790</v>
      </c>
      <c r="BA403" s="1489" t="s">
        <v>1790</v>
      </c>
      <c r="BB403" s="1489" t="s">
        <v>1790</v>
      </c>
      <c r="BC403" s="1489" t="s">
        <v>1790</v>
      </c>
      <c r="BD403" s="1489">
        <v>0.19583015096508027</v>
      </c>
      <c r="BE403" s="1489" t="s">
        <v>1790</v>
      </c>
      <c r="BF403" s="1489" t="s">
        <v>1790</v>
      </c>
      <c r="BG403" s="1489" t="s">
        <v>1790</v>
      </c>
      <c r="BH403" s="1489" t="s">
        <v>1790</v>
      </c>
      <c r="BI403" s="1489" t="s">
        <v>1790</v>
      </c>
      <c r="BJ403" s="1489" t="s">
        <v>1790</v>
      </c>
      <c r="BK403" s="1489" t="s">
        <v>1790</v>
      </c>
      <c r="BL403" s="1489" t="s">
        <v>1790</v>
      </c>
      <c r="BM403" s="1489" t="s">
        <v>1790</v>
      </c>
      <c r="BN403" s="1489">
        <v>9.0283247384706042E-2</v>
      </c>
      <c r="BO403" s="1489" t="s">
        <v>1790</v>
      </c>
      <c r="BP403" s="1489" t="s">
        <v>1790</v>
      </c>
      <c r="BQ403" s="1489" t="s">
        <v>1790</v>
      </c>
      <c r="BR403" s="1489" t="s">
        <v>1790</v>
      </c>
      <c r="BS403" s="1489" t="s">
        <v>1790</v>
      </c>
      <c r="BT403" s="1489" t="s">
        <v>1790</v>
      </c>
      <c r="BU403" s="1489" t="s">
        <v>1790</v>
      </c>
      <c r="BV403" s="1489" t="s">
        <v>1790</v>
      </c>
      <c r="BW403" s="1489" t="s">
        <v>1790</v>
      </c>
      <c r="BX403" s="1489">
        <v>0.34051484228672457</v>
      </c>
      <c r="BY403" s="1489" t="s">
        <v>1790</v>
      </c>
      <c r="BZ403" s="1489" t="s">
        <v>1790</v>
      </c>
      <c r="CA403" s="1489" t="s">
        <v>1790</v>
      </c>
      <c r="CB403" s="1489" t="s">
        <v>1790</v>
      </c>
      <c r="CC403" s="1489" t="s">
        <v>1790</v>
      </c>
      <c r="CD403" s="1489" t="s">
        <v>1790</v>
      </c>
      <c r="CE403" s="1489" t="s">
        <v>1790</v>
      </c>
      <c r="CF403" s="1489" t="s">
        <v>1790</v>
      </c>
      <c r="CG403" s="1489" t="s">
        <v>1790</v>
      </c>
      <c r="CH403" s="1489">
        <v>9.0283247384706042E-2</v>
      </c>
      <c r="CI403" s="1489" t="s">
        <v>1790</v>
      </c>
      <c r="CJ403" s="1489" t="s">
        <v>1790</v>
      </c>
      <c r="CK403" s="1489" t="s">
        <v>1790</v>
      </c>
      <c r="CL403" s="1489" t="s">
        <v>1790</v>
      </c>
      <c r="CM403" s="1489" t="s">
        <v>1790</v>
      </c>
      <c r="CN403" s="1489" t="s">
        <v>1790</v>
      </c>
      <c r="CO403" s="1489" t="s">
        <v>1790</v>
      </c>
      <c r="CP403" s="1490" t="s">
        <v>1790</v>
      </c>
      <c r="CQ403" s="1488" t="s">
        <v>1790</v>
      </c>
      <c r="CR403" s="1488" t="s">
        <v>1790</v>
      </c>
      <c r="CS403" s="1488" t="s">
        <v>1790</v>
      </c>
      <c r="CT403" s="1488" t="s">
        <v>1790</v>
      </c>
      <c r="CU403" s="1488" t="s">
        <v>1790</v>
      </c>
      <c r="CV403" s="1488" t="s">
        <v>1790</v>
      </c>
      <c r="CW403" s="1488" t="s">
        <v>1790</v>
      </c>
      <c r="CX403" s="1488" t="s">
        <v>1790</v>
      </c>
      <c r="CY403" s="1488" t="s">
        <v>1790</v>
      </c>
      <c r="CZ403" s="1488" t="s">
        <v>1790</v>
      </c>
      <c r="DA403" s="1488" t="s">
        <v>1790</v>
      </c>
      <c r="DB403" s="1488" t="s">
        <v>1790</v>
      </c>
      <c r="DC403" s="1488" t="s">
        <v>1790</v>
      </c>
      <c r="DD403" s="1488" t="s">
        <v>1790</v>
      </c>
      <c r="DE403" s="1488" t="s">
        <v>1790</v>
      </c>
      <c r="DF403" s="1488" t="s">
        <v>1790</v>
      </c>
      <c r="DG403" s="1488" t="s">
        <v>1790</v>
      </c>
      <c r="DH403" s="1488" t="s">
        <v>1790</v>
      </c>
      <c r="DI403" s="1488" t="s">
        <v>1790</v>
      </c>
      <c r="DJ403" s="1488" t="s">
        <v>1790</v>
      </c>
      <c r="DK403" s="1488" t="s">
        <v>1790</v>
      </c>
      <c r="DL403" s="1488" t="s">
        <v>1790</v>
      </c>
      <c r="DM403" s="1488" t="s">
        <v>1790</v>
      </c>
      <c r="DN403" s="1488" t="s">
        <v>1790</v>
      </c>
      <c r="DO403" s="1488" t="s">
        <v>1790</v>
      </c>
      <c r="DP403" s="1488" t="s">
        <v>1790</v>
      </c>
      <c r="DQ403" s="1488" t="s">
        <v>1790</v>
      </c>
      <c r="DR403" s="1488" t="s">
        <v>1790</v>
      </c>
      <c r="DS403" s="1488" t="s">
        <v>1790</v>
      </c>
      <c r="DT403" s="1233" t="s">
        <v>1790</v>
      </c>
      <c r="DU403" s="1233" t="s">
        <v>1790</v>
      </c>
      <c r="DV403" s="1233" t="s">
        <v>1790</v>
      </c>
      <c r="DW403" s="1233" t="s">
        <v>1790</v>
      </c>
      <c r="DX403" s="1233" t="s">
        <v>1790</v>
      </c>
      <c r="DY403" s="1233" t="s">
        <v>1790</v>
      </c>
    </row>
    <row r="404" spans="2:129" x14ac:dyDescent="0.25">
      <c r="B404" s="1740"/>
      <c r="C404" s="1485" t="s">
        <v>1874</v>
      </c>
      <c r="D404" s="1425" t="s">
        <v>1685</v>
      </c>
      <c r="E404" s="1267" t="s">
        <v>807</v>
      </c>
      <c r="F404" s="1424" t="s">
        <v>1790</v>
      </c>
      <c r="G404" s="1424" t="s">
        <v>1790</v>
      </c>
      <c r="H404" s="1425" t="s">
        <v>84</v>
      </c>
      <c r="I404" s="1460" t="s">
        <v>1790</v>
      </c>
      <c r="J404" s="1461" t="s">
        <v>1790</v>
      </c>
      <c r="K404" s="1461" t="s">
        <v>1790</v>
      </c>
      <c r="L404" s="1461" t="s">
        <v>1790</v>
      </c>
      <c r="M404" s="1461" t="s">
        <v>1790</v>
      </c>
      <c r="N404" s="1489" t="s">
        <v>1790</v>
      </c>
      <c r="O404" s="1489" t="s">
        <v>1790</v>
      </c>
      <c r="P404" s="1489" t="s">
        <v>1790</v>
      </c>
      <c r="Q404" s="1489">
        <v>1.6513307520259351E-2</v>
      </c>
      <c r="R404" s="1489">
        <v>1.6513307520259351E-2</v>
      </c>
      <c r="S404" s="1489">
        <v>1.6513307520259351E-2</v>
      </c>
      <c r="T404" s="1489">
        <v>1.6513307520259351E-2</v>
      </c>
      <c r="U404" s="1489">
        <v>1.6513307520259351E-2</v>
      </c>
      <c r="V404" s="1489">
        <v>1.6513307520259351E-2</v>
      </c>
      <c r="W404" s="1489">
        <v>1.6513307520259351E-2</v>
      </c>
      <c r="X404" s="1489">
        <v>1.6513307520259351E-2</v>
      </c>
      <c r="Y404" s="1489">
        <v>1.6513307520259351E-2</v>
      </c>
      <c r="Z404" s="1489">
        <v>1.6513307520259351E-2</v>
      </c>
      <c r="AA404" s="1489">
        <v>1.6513307520259351E-2</v>
      </c>
      <c r="AB404" s="1489">
        <v>1.6513307520259351E-2</v>
      </c>
      <c r="AC404" s="1489">
        <v>1.6513307520259351E-2</v>
      </c>
      <c r="AD404" s="1489">
        <v>1.6513307520259351E-2</v>
      </c>
      <c r="AE404" s="1489">
        <v>1.6513307520259351E-2</v>
      </c>
      <c r="AF404" s="1489">
        <v>1.6513307520259351E-2</v>
      </c>
      <c r="AG404" s="1489">
        <v>1.6513307520259351E-2</v>
      </c>
      <c r="AH404" s="1489">
        <v>1.6513307520259351E-2</v>
      </c>
      <c r="AI404" s="1489">
        <v>1.6513307520259351E-2</v>
      </c>
      <c r="AJ404" s="1489">
        <v>1.6513307520259351E-2</v>
      </c>
      <c r="AK404" s="1489">
        <v>1.6513307520259351E-2</v>
      </c>
      <c r="AL404" s="1489">
        <v>1.6513307520259351E-2</v>
      </c>
      <c r="AM404" s="1489">
        <v>1.6513307520259351E-2</v>
      </c>
      <c r="AN404" s="1489">
        <v>1.6513307520259351E-2</v>
      </c>
      <c r="AO404" s="1489">
        <v>1.6513307520259351E-2</v>
      </c>
      <c r="AP404" s="1489">
        <v>1.6513307520259351E-2</v>
      </c>
      <c r="AQ404" s="1489">
        <v>1.6513307520259351E-2</v>
      </c>
      <c r="AR404" s="1489">
        <v>1.6513307520259351E-2</v>
      </c>
      <c r="AS404" s="1489">
        <v>1.6513307520259351E-2</v>
      </c>
      <c r="AT404" s="1489">
        <v>1.6513307520259351E-2</v>
      </c>
      <c r="AU404" s="1489">
        <v>1.6513307520259351E-2</v>
      </c>
      <c r="AV404" s="1489">
        <v>1.6513307520259351E-2</v>
      </c>
      <c r="AW404" s="1489">
        <v>1.6513307520259351E-2</v>
      </c>
      <c r="AX404" s="1489">
        <v>1.6513307520259351E-2</v>
      </c>
      <c r="AY404" s="1489">
        <v>1.6513307520259351E-2</v>
      </c>
      <c r="AZ404" s="1489">
        <v>1.6513307520259351E-2</v>
      </c>
      <c r="BA404" s="1489">
        <v>1.6513307520259351E-2</v>
      </c>
      <c r="BB404" s="1489">
        <v>1.6513307520259351E-2</v>
      </c>
      <c r="BC404" s="1489">
        <v>1.6513307520259351E-2</v>
      </c>
      <c r="BD404" s="1489">
        <v>1.6513307520259351E-2</v>
      </c>
      <c r="BE404" s="1489">
        <v>1.6513307520259351E-2</v>
      </c>
      <c r="BF404" s="1489">
        <v>1.6513307520259351E-2</v>
      </c>
      <c r="BG404" s="1489">
        <v>1.6513307520259351E-2</v>
      </c>
      <c r="BH404" s="1489">
        <v>1.6513307520259351E-2</v>
      </c>
      <c r="BI404" s="1489">
        <v>1.6513307520259351E-2</v>
      </c>
      <c r="BJ404" s="1489">
        <v>1.6513307520259351E-2</v>
      </c>
      <c r="BK404" s="1489">
        <v>1.6513307520259351E-2</v>
      </c>
      <c r="BL404" s="1489">
        <v>1.6513307520259351E-2</v>
      </c>
      <c r="BM404" s="1489">
        <v>1.6513307520259351E-2</v>
      </c>
      <c r="BN404" s="1489">
        <v>1.6513307520259351E-2</v>
      </c>
      <c r="BO404" s="1489">
        <v>1.6513307520259351E-2</v>
      </c>
      <c r="BP404" s="1489">
        <v>1.6513307520259351E-2</v>
      </c>
      <c r="BQ404" s="1489">
        <v>1.6513307520259351E-2</v>
      </c>
      <c r="BR404" s="1489">
        <v>1.6513307520259351E-2</v>
      </c>
      <c r="BS404" s="1489">
        <v>1.6513307520259351E-2</v>
      </c>
      <c r="BT404" s="1489">
        <v>1.6513307520259351E-2</v>
      </c>
      <c r="BU404" s="1489">
        <v>1.6513307520259351E-2</v>
      </c>
      <c r="BV404" s="1489">
        <v>1.6513307520259351E-2</v>
      </c>
      <c r="BW404" s="1489">
        <v>1.6513307520259351E-2</v>
      </c>
      <c r="BX404" s="1489">
        <v>1.6513307520259351E-2</v>
      </c>
      <c r="BY404" s="1489">
        <v>1.6513307520259351E-2</v>
      </c>
      <c r="BZ404" s="1489">
        <v>1.6513307520259351E-2</v>
      </c>
      <c r="CA404" s="1489">
        <v>1.6513307520259351E-2</v>
      </c>
      <c r="CB404" s="1489">
        <v>1.6513307520259351E-2</v>
      </c>
      <c r="CC404" s="1489">
        <v>1.6513307520259351E-2</v>
      </c>
      <c r="CD404" s="1489">
        <v>1.6513307520259351E-2</v>
      </c>
      <c r="CE404" s="1489">
        <v>1.6513307520259351E-2</v>
      </c>
      <c r="CF404" s="1489">
        <v>1.6513307520259351E-2</v>
      </c>
      <c r="CG404" s="1489">
        <v>1.6513307520259351E-2</v>
      </c>
      <c r="CH404" s="1489">
        <v>1.6513307520259351E-2</v>
      </c>
      <c r="CI404" s="1489">
        <v>1.6513307520259351E-2</v>
      </c>
      <c r="CJ404" s="1489">
        <v>1.6513307520259351E-2</v>
      </c>
      <c r="CK404" s="1489">
        <v>1.6513307520259351E-2</v>
      </c>
      <c r="CL404" s="1489">
        <v>1.6513307520259351E-2</v>
      </c>
      <c r="CM404" s="1489">
        <v>1.6513307520259351E-2</v>
      </c>
      <c r="CN404" s="1489">
        <v>1.6513307520259351E-2</v>
      </c>
      <c r="CO404" s="1489">
        <v>1.6513307520259351E-2</v>
      </c>
      <c r="CP404" s="1490">
        <v>1.6513307520259351E-2</v>
      </c>
      <c r="CQ404" s="1488" t="s">
        <v>1790</v>
      </c>
      <c r="CR404" s="1488" t="s">
        <v>1790</v>
      </c>
      <c r="CS404" s="1488" t="s">
        <v>1790</v>
      </c>
      <c r="CT404" s="1488" t="s">
        <v>1790</v>
      </c>
      <c r="CU404" s="1488" t="s">
        <v>1790</v>
      </c>
      <c r="CV404" s="1488" t="s">
        <v>1790</v>
      </c>
      <c r="CW404" s="1488" t="s">
        <v>1790</v>
      </c>
      <c r="CX404" s="1488" t="s">
        <v>1790</v>
      </c>
      <c r="CY404" s="1488" t="s">
        <v>1790</v>
      </c>
      <c r="CZ404" s="1488" t="s">
        <v>1790</v>
      </c>
      <c r="DA404" s="1488" t="s">
        <v>1790</v>
      </c>
      <c r="DB404" s="1488" t="s">
        <v>1790</v>
      </c>
      <c r="DC404" s="1488" t="s">
        <v>1790</v>
      </c>
      <c r="DD404" s="1488" t="s">
        <v>1790</v>
      </c>
      <c r="DE404" s="1488" t="s">
        <v>1790</v>
      </c>
      <c r="DF404" s="1488" t="s">
        <v>1790</v>
      </c>
      <c r="DG404" s="1488" t="s">
        <v>1790</v>
      </c>
      <c r="DH404" s="1488" t="s">
        <v>1790</v>
      </c>
      <c r="DI404" s="1488" t="s">
        <v>1790</v>
      </c>
      <c r="DJ404" s="1488" t="s">
        <v>1790</v>
      </c>
      <c r="DK404" s="1488" t="s">
        <v>1790</v>
      </c>
      <c r="DL404" s="1488" t="s">
        <v>1790</v>
      </c>
      <c r="DM404" s="1488" t="s">
        <v>1790</v>
      </c>
      <c r="DN404" s="1488" t="s">
        <v>1790</v>
      </c>
      <c r="DO404" s="1488" t="s">
        <v>1790</v>
      </c>
      <c r="DP404" s="1488" t="s">
        <v>1790</v>
      </c>
      <c r="DQ404" s="1488" t="s">
        <v>1790</v>
      </c>
      <c r="DR404" s="1488" t="s">
        <v>1790</v>
      </c>
      <c r="DS404" s="1488" t="s">
        <v>1790</v>
      </c>
      <c r="DT404" s="1233" t="s">
        <v>1790</v>
      </c>
      <c r="DU404" s="1233" t="s">
        <v>1790</v>
      </c>
      <c r="DV404" s="1233" t="s">
        <v>1790</v>
      </c>
      <c r="DW404" s="1233" t="s">
        <v>1790</v>
      </c>
      <c r="DX404" s="1233" t="s">
        <v>1790</v>
      </c>
      <c r="DY404" s="1233" t="s">
        <v>1790</v>
      </c>
    </row>
    <row r="405" spans="2:129" x14ac:dyDescent="0.25">
      <c r="B405" s="1740"/>
      <c r="C405" s="1485" t="s">
        <v>1874</v>
      </c>
      <c r="D405" s="1425" t="s">
        <v>1685</v>
      </c>
      <c r="E405" s="1267" t="s">
        <v>808</v>
      </c>
      <c r="F405" s="1424" t="s">
        <v>1790</v>
      </c>
      <c r="G405" s="1424" t="s">
        <v>1790</v>
      </c>
      <c r="H405" s="1425" t="s">
        <v>84</v>
      </c>
      <c r="I405" s="1460" t="s">
        <v>1790</v>
      </c>
      <c r="J405" s="1461" t="s">
        <v>1790</v>
      </c>
      <c r="K405" s="1461" t="s">
        <v>1790</v>
      </c>
      <c r="L405" s="1461" t="s">
        <v>1790</v>
      </c>
      <c r="M405" s="1461" t="s">
        <v>1790</v>
      </c>
      <c r="N405" s="1489" t="s">
        <v>1790</v>
      </c>
      <c r="O405" s="1489">
        <v>5.4388181399012865E-3</v>
      </c>
      <c r="P405" s="1489">
        <v>1.631645441970386E-2</v>
      </c>
      <c r="Q405" s="1489">
        <v>4.6291590536138481E-2</v>
      </c>
      <c r="R405" s="1489">
        <v>4.5516457731963375E-2</v>
      </c>
      <c r="S405" s="1489">
        <v>4.4741324927788269E-2</v>
      </c>
      <c r="T405" s="1489">
        <v>4.3966192123613156E-2</v>
      </c>
      <c r="U405" s="1489">
        <v>4.3191059319438049E-2</v>
      </c>
      <c r="V405" s="1489">
        <v>4.2415926515262936E-2</v>
      </c>
      <c r="W405" s="1489">
        <v>4.164079371108783E-2</v>
      </c>
      <c r="X405" s="1489">
        <v>4.0865660906912717E-2</v>
      </c>
      <c r="Y405" s="1489">
        <v>4.0090528102737603E-2</v>
      </c>
      <c r="Z405" s="1489">
        <v>4.1337017774000839E-2</v>
      </c>
      <c r="AA405" s="1489">
        <v>4.2583507445264068E-2</v>
      </c>
      <c r="AB405" s="1489">
        <v>4.1808374641088955E-2</v>
      </c>
      <c r="AC405" s="1489">
        <v>4.1033241836913849E-2</v>
      </c>
      <c r="AD405" s="1489">
        <v>4.0258109032738736E-2</v>
      </c>
      <c r="AE405" s="1489">
        <v>3.9482976228563622E-2</v>
      </c>
      <c r="AF405" s="1489">
        <v>3.8707843424388523E-2</v>
      </c>
      <c r="AG405" s="1489">
        <v>3.793271062021341E-2</v>
      </c>
      <c r="AH405" s="1489">
        <v>3.7157577816038297E-2</v>
      </c>
      <c r="AI405" s="1489">
        <v>3.6382445011863183E-2</v>
      </c>
      <c r="AJ405" s="1489">
        <v>3.9992340948098164E-2</v>
      </c>
      <c r="AK405" s="1489">
        <v>4.3602236884333123E-2</v>
      </c>
      <c r="AL405" s="1489">
        <v>4.2827104080158024E-2</v>
      </c>
      <c r="AM405" s="1489">
        <v>4.2051971275982904E-2</v>
      </c>
      <c r="AN405" s="1489">
        <v>4.1276838471807797E-2</v>
      </c>
      <c r="AO405" s="1489">
        <v>4.0501705667632691E-2</v>
      </c>
      <c r="AP405" s="1489">
        <v>3.9726572863457578E-2</v>
      </c>
      <c r="AQ405" s="1489">
        <v>3.8951440059282465E-2</v>
      </c>
      <c r="AR405" s="1489">
        <v>3.8176307255107358E-2</v>
      </c>
      <c r="AS405" s="1489">
        <v>3.7401174450932252E-2</v>
      </c>
      <c r="AT405" s="1489">
        <v>3.8647664122195481E-2</v>
      </c>
      <c r="AU405" s="1489">
        <v>3.989415379345871E-2</v>
      </c>
      <c r="AV405" s="1489">
        <v>3.9119020989283597E-2</v>
      </c>
      <c r="AW405" s="1489">
        <v>3.8343888185108491E-2</v>
      </c>
      <c r="AX405" s="1489">
        <v>3.7568755380933377E-2</v>
      </c>
      <c r="AY405" s="1489">
        <v>3.6793622576758271E-2</v>
      </c>
      <c r="AZ405" s="1489">
        <v>3.6018489772583165E-2</v>
      </c>
      <c r="BA405" s="1489">
        <v>3.5243356968408052E-2</v>
      </c>
      <c r="BB405" s="1489">
        <v>3.4468224164232938E-2</v>
      </c>
      <c r="BC405" s="1489">
        <v>3.3693091360057832E-2</v>
      </c>
      <c r="BD405" s="1489">
        <v>3.7302987296292806E-2</v>
      </c>
      <c r="BE405" s="1489">
        <v>4.0912883232527765E-2</v>
      </c>
      <c r="BF405" s="1489">
        <v>4.0137750428352645E-2</v>
      </c>
      <c r="BG405" s="1489">
        <v>3.9362617624177539E-2</v>
      </c>
      <c r="BH405" s="1489">
        <v>3.8587484820002425E-2</v>
      </c>
      <c r="BI405" s="1489">
        <v>3.7812352015827319E-2</v>
      </c>
      <c r="BJ405" s="1489">
        <v>3.7037219211652206E-2</v>
      </c>
      <c r="BK405" s="1489">
        <v>3.62620864074771E-2</v>
      </c>
      <c r="BL405" s="1489">
        <v>3.5486953603301986E-2</v>
      </c>
      <c r="BM405" s="1489">
        <v>3.471182079912688E-2</v>
      </c>
      <c r="BN405" s="1489">
        <v>3.5958310470390102E-2</v>
      </c>
      <c r="BO405" s="1489">
        <v>3.7204800141653338E-2</v>
      </c>
      <c r="BP405" s="1489">
        <v>3.6429667337478232E-2</v>
      </c>
      <c r="BQ405" s="1489">
        <v>3.5654534533303119E-2</v>
      </c>
      <c r="BR405" s="1489">
        <v>3.4879401729128019E-2</v>
      </c>
      <c r="BS405" s="1489">
        <v>3.4104268924952899E-2</v>
      </c>
      <c r="BT405" s="1489">
        <v>3.3329136120777793E-2</v>
      </c>
      <c r="BU405" s="1489">
        <v>3.2554003316602687E-2</v>
      </c>
      <c r="BV405" s="1489">
        <v>3.1778870512427573E-2</v>
      </c>
      <c r="BW405" s="1489">
        <v>3.1003737708252467E-2</v>
      </c>
      <c r="BX405" s="1489">
        <v>3.7853413252561689E-2</v>
      </c>
      <c r="BY405" s="1489">
        <v>4.470308879687096E-2</v>
      </c>
      <c r="BZ405" s="1489">
        <v>4.3927955992695847E-2</v>
      </c>
      <c r="CA405" s="1489">
        <v>4.3152823188520741E-2</v>
      </c>
      <c r="CB405" s="1489">
        <v>4.2377690384345627E-2</v>
      </c>
      <c r="CC405" s="1489">
        <v>4.1602557580170521E-2</v>
      </c>
      <c r="CD405" s="1489">
        <v>4.0827424775995408E-2</v>
      </c>
      <c r="CE405" s="1489">
        <v>4.0052291971820302E-2</v>
      </c>
      <c r="CF405" s="1489">
        <v>3.9277159167645195E-2</v>
      </c>
      <c r="CG405" s="1489">
        <v>3.8502026363470082E-2</v>
      </c>
      <c r="CH405" s="1489">
        <v>3.9748516034733311E-2</v>
      </c>
      <c r="CI405" s="1489">
        <v>4.099500570599654E-2</v>
      </c>
      <c r="CJ405" s="1489">
        <v>4.0219872901821434E-2</v>
      </c>
      <c r="CK405" s="1489">
        <v>3.9444740097646327E-2</v>
      </c>
      <c r="CL405" s="1489">
        <v>3.8669607293471214E-2</v>
      </c>
      <c r="CM405" s="1489">
        <v>3.7894474489296101E-2</v>
      </c>
      <c r="CN405" s="1489">
        <v>3.7119341685120988E-2</v>
      </c>
      <c r="CO405" s="1489">
        <v>3.6344208880945889E-2</v>
      </c>
      <c r="CP405" s="1490">
        <v>3.5569076076770768E-2</v>
      </c>
      <c r="CQ405" s="1488" t="s">
        <v>1790</v>
      </c>
      <c r="CR405" s="1488" t="s">
        <v>1790</v>
      </c>
      <c r="CS405" s="1488" t="s">
        <v>1790</v>
      </c>
      <c r="CT405" s="1488" t="s">
        <v>1790</v>
      </c>
      <c r="CU405" s="1488" t="s">
        <v>1790</v>
      </c>
      <c r="CV405" s="1488" t="s">
        <v>1790</v>
      </c>
      <c r="CW405" s="1488" t="s">
        <v>1790</v>
      </c>
      <c r="CX405" s="1488" t="s">
        <v>1790</v>
      </c>
      <c r="CY405" s="1488" t="s">
        <v>1790</v>
      </c>
      <c r="CZ405" s="1488" t="s">
        <v>1790</v>
      </c>
      <c r="DA405" s="1488" t="s">
        <v>1790</v>
      </c>
      <c r="DB405" s="1488" t="s">
        <v>1790</v>
      </c>
      <c r="DC405" s="1488" t="s">
        <v>1790</v>
      </c>
      <c r="DD405" s="1488" t="s">
        <v>1790</v>
      </c>
      <c r="DE405" s="1488" t="s">
        <v>1790</v>
      </c>
      <c r="DF405" s="1488" t="s">
        <v>1790</v>
      </c>
      <c r="DG405" s="1488" t="s">
        <v>1790</v>
      </c>
      <c r="DH405" s="1488" t="s">
        <v>1790</v>
      </c>
      <c r="DI405" s="1488" t="s">
        <v>1790</v>
      </c>
      <c r="DJ405" s="1488" t="s">
        <v>1790</v>
      </c>
      <c r="DK405" s="1488" t="s">
        <v>1790</v>
      </c>
      <c r="DL405" s="1488" t="s">
        <v>1790</v>
      </c>
      <c r="DM405" s="1488" t="s">
        <v>1790</v>
      </c>
      <c r="DN405" s="1488" t="s">
        <v>1790</v>
      </c>
      <c r="DO405" s="1488" t="s">
        <v>1790</v>
      </c>
      <c r="DP405" s="1488" t="s">
        <v>1790</v>
      </c>
      <c r="DQ405" s="1488" t="s">
        <v>1790</v>
      </c>
      <c r="DR405" s="1488" t="s">
        <v>1790</v>
      </c>
      <c r="DS405" s="1488" t="s">
        <v>1790</v>
      </c>
      <c r="DT405" s="1233" t="s">
        <v>1790</v>
      </c>
      <c r="DU405" s="1233" t="s">
        <v>1790</v>
      </c>
      <c r="DV405" s="1233" t="s">
        <v>1790</v>
      </c>
      <c r="DW405" s="1233" t="s">
        <v>1790</v>
      </c>
      <c r="DX405" s="1233" t="s">
        <v>1790</v>
      </c>
      <c r="DY405" s="1233" t="s">
        <v>1790</v>
      </c>
    </row>
    <row r="406" spans="2:129" x14ac:dyDescent="0.25">
      <c r="B406" s="1740"/>
      <c r="C406" s="1485" t="s">
        <v>1874</v>
      </c>
      <c r="D406" s="1425" t="s">
        <v>1685</v>
      </c>
      <c r="E406" s="1267" t="s">
        <v>826</v>
      </c>
      <c r="F406" s="1424" t="s">
        <v>1790</v>
      </c>
      <c r="G406" s="1424" t="s">
        <v>1790</v>
      </c>
      <c r="H406" s="1425" t="s">
        <v>84</v>
      </c>
      <c r="I406" s="1460" t="s">
        <v>1790</v>
      </c>
      <c r="J406" s="1461" t="s">
        <v>1790</v>
      </c>
      <c r="K406" s="1461" t="s">
        <v>1790</v>
      </c>
      <c r="L406" s="1461" t="s">
        <v>1790</v>
      </c>
      <c r="M406" s="1461" t="s">
        <v>1790</v>
      </c>
      <c r="N406" s="1489" t="s">
        <v>1790</v>
      </c>
      <c r="O406" s="1489">
        <v>3.5000000000000003E-2</v>
      </c>
      <c r="P406" s="1489">
        <v>3.5000000000000003E-2</v>
      </c>
      <c r="Q406" s="1489">
        <v>3.5000000000000003E-2</v>
      </c>
      <c r="R406" s="1489">
        <v>3.5000000000000003E-2</v>
      </c>
      <c r="S406" s="1489">
        <v>3.5000000000000003E-2</v>
      </c>
      <c r="T406" s="1489">
        <v>3.5000000000000003E-2</v>
      </c>
      <c r="U406" s="1489">
        <v>3.5000000000000003E-2</v>
      </c>
      <c r="V406" s="1489">
        <v>3.5000000000000003E-2</v>
      </c>
      <c r="W406" s="1489">
        <v>3.5000000000000003E-2</v>
      </c>
      <c r="X406" s="1489">
        <v>3.5000000000000003E-2</v>
      </c>
      <c r="Y406" s="1489">
        <v>3.5000000000000003E-2</v>
      </c>
      <c r="Z406" s="1489">
        <v>3.5000000000000003E-2</v>
      </c>
      <c r="AA406" s="1489">
        <v>3.5000000000000003E-2</v>
      </c>
      <c r="AB406" s="1489">
        <v>3.5000000000000003E-2</v>
      </c>
      <c r="AC406" s="1489">
        <v>3.5000000000000003E-2</v>
      </c>
      <c r="AD406" s="1489">
        <v>3.5000000000000003E-2</v>
      </c>
      <c r="AE406" s="1489">
        <v>3.5000000000000003E-2</v>
      </c>
      <c r="AF406" s="1489">
        <v>3.5000000000000003E-2</v>
      </c>
      <c r="AG406" s="1489">
        <v>3.5000000000000003E-2</v>
      </c>
      <c r="AH406" s="1489">
        <v>3.5000000000000003E-2</v>
      </c>
      <c r="AI406" s="1489">
        <v>3.5000000000000003E-2</v>
      </c>
      <c r="AJ406" s="1489">
        <v>3.5000000000000003E-2</v>
      </c>
      <c r="AK406" s="1489">
        <v>3.5000000000000003E-2</v>
      </c>
      <c r="AL406" s="1489">
        <v>3.5000000000000003E-2</v>
      </c>
      <c r="AM406" s="1489">
        <v>3.5000000000000003E-2</v>
      </c>
      <c r="AN406" s="1489">
        <v>3.5000000000000003E-2</v>
      </c>
      <c r="AO406" s="1489">
        <v>3.5000000000000003E-2</v>
      </c>
      <c r="AP406" s="1489">
        <v>3.5000000000000003E-2</v>
      </c>
      <c r="AQ406" s="1489">
        <v>3.5000000000000003E-2</v>
      </c>
      <c r="AR406" s="1489">
        <v>3.5000000000000003E-2</v>
      </c>
      <c r="AS406" s="1489">
        <v>0.03</v>
      </c>
      <c r="AT406" s="1489">
        <v>0.03</v>
      </c>
      <c r="AU406" s="1489">
        <v>0.03</v>
      </c>
      <c r="AV406" s="1489">
        <v>0.03</v>
      </c>
      <c r="AW406" s="1489">
        <v>0.03</v>
      </c>
      <c r="AX406" s="1489">
        <v>0.03</v>
      </c>
      <c r="AY406" s="1489">
        <v>0.03</v>
      </c>
      <c r="AZ406" s="1489">
        <v>0.03</v>
      </c>
      <c r="BA406" s="1489">
        <v>0.03</v>
      </c>
      <c r="BB406" s="1489">
        <v>0.03</v>
      </c>
      <c r="BC406" s="1489">
        <v>0.03</v>
      </c>
      <c r="BD406" s="1489">
        <v>0.03</v>
      </c>
      <c r="BE406" s="1489">
        <v>0.03</v>
      </c>
      <c r="BF406" s="1489">
        <v>0.03</v>
      </c>
      <c r="BG406" s="1489">
        <v>0.03</v>
      </c>
      <c r="BH406" s="1489">
        <v>0.03</v>
      </c>
      <c r="BI406" s="1489">
        <v>0.03</v>
      </c>
      <c r="BJ406" s="1489">
        <v>0.03</v>
      </c>
      <c r="BK406" s="1489">
        <v>0.03</v>
      </c>
      <c r="BL406" s="1489">
        <v>0.03</v>
      </c>
      <c r="BM406" s="1489">
        <v>0.03</v>
      </c>
      <c r="BN406" s="1489">
        <v>0.03</v>
      </c>
      <c r="BO406" s="1489">
        <v>0.03</v>
      </c>
      <c r="BP406" s="1489">
        <v>0.03</v>
      </c>
      <c r="BQ406" s="1489">
        <v>0.03</v>
      </c>
      <c r="BR406" s="1489">
        <v>0.03</v>
      </c>
      <c r="BS406" s="1489">
        <v>0.03</v>
      </c>
      <c r="BT406" s="1489">
        <v>0.03</v>
      </c>
      <c r="BU406" s="1489">
        <v>0.03</v>
      </c>
      <c r="BV406" s="1489">
        <v>0.03</v>
      </c>
      <c r="BW406" s="1489">
        <v>0.03</v>
      </c>
      <c r="BX406" s="1489">
        <v>0.03</v>
      </c>
      <c r="BY406" s="1489">
        <v>0.03</v>
      </c>
      <c r="BZ406" s="1489">
        <v>0.03</v>
      </c>
      <c r="CA406" s="1489">
        <v>0.03</v>
      </c>
      <c r="CB406" s="1489">
        <v>0.03</v>
      </c>
      <c r="CC406" s="1489">
        <v>0.03</v>
      </c>
      <c r="CD406" s="1489">
        <v>0.03</v>
      </c>
      <c r="CE406" s="1489">
        <v>0.03</v>
      </c>
      <c r="CF406" s="1489">
        <v>0.03</v>
      </c>
      <c r="CG406" s="1489">
        <v>0.03</v>
      </c>
      <c r="CH406" s="1489">
        <v>0.03</v>
      </c>
      <c r="CI406" s="1489">
        <v>0.03</v>
      </c>
      <c r="CJ406" s="1489">
        <v>0.03</v>
      </c>
      <c r="CK406" s="1489">
        <v>0.03</v>
      </c>
      <c r="CL406" s="1489">
        <v>2.5000000000000001E-2</v>
      </c>
      <c r="CM406" s="1489">
        <v>2.5000000000000001E-2</v>
      </c>
      <c r="CN406" s="1489">
        <v>2.5000000000000001E-2</v>
      </c>
      <c r="CO406" s="1489">
        <v>2.5000000000000001E-2</v>
      </c>
      <c r="CP406" s="1490">
        <v>2.5000000000000001E-2</v>
      </c>
      <c r="CQ406" s="1488" t="s">
        <v>1790</v>
      </c>
      <c r="CR406" s="1488" t="s">
        <v>1790</v>
      </c>
      <c r="CS406" s="1488" t="s">
        <v>1790</v>
      </c>
      <c r="CT406" s="1488" t="s">
        <v>1790</v>
      </c>
      <c r="CU406" s="1488" t="s">
        <v>1790</v>
      </c>
      <c r="CV406" s="1488" t="s">
        <v>1790</v>
      </c>
      <c r="CW406" s="1488" t="s">
        <v>1790</v>
      </c>
      <c r="CX406" s="1488" t="s">
        <v>1790</v>
      </c>
      <c r="CY406" s="1488" t="s">
        <v>1790</v>
      </c>
      <c r="CZ406" s="1488" t="s">
        <v>1790</v>
      </c>
      <c r="DA406" s="1488" t="s">
        <v>1790</v>
      </c>
      <c r="DB406" s="1488" t="s">
        <v>1790</v>
      </c>
      <c r="DC406" s="1488" t="s">
        <v>1790</v>
      </c>
      <c r="DD406" s="1488" t="s">
        <v>1790</v>
      </c>
      <c r="DE406" s="1488" t="s">
        <v>1790</v>
      </c>
      <c r="DF406" s="1488" t="s">
        <v>1790</v>
      </c>
      <c r="DG406" s="1488" t="s">
        <v>1790</v>
      </c>
      <c r="DH406" s="1488" t="s">
        <v>1790</v>
      </c>
      <c r="DI406" s="1488" t="s">
        <v>1790</v>
      </c>
      <c r="DJ406" s="1488" t="s">
        <v>1790</v>
      </c>
      <c r="DK406" s="1488" t="s">
        <v>1790</v>
      </c>
      <c r="DL406" s="1488" t="s">
        <v>1790</v>
      </c>
      <c r="DM406" s="1488" t="s">
        <v>1790</v>
      </c>
      <c r="DN406" s="1488" t="s">
        <v>1790</v>
      </c>
      <c r="DO406" s="1488" t="s">
        <v>1790</v>
      </c>
      <c r="DP406" s="1488" t="s">
        <v>1790</v>
      </c>
      <c r="DQ406" s="1488" t="s">
        <v>1790</v>
      </c>
      <c r="DR406" s="1488" t="s">
        <v>1790</v>
      </c>
      <c r="DS406" s="1488" t="s">
        <v>1790</v>
      </c>
      <c r="DT406" s="1233" t="s">
        <v>1790</v>
      </c>
      <c r="DU406" s="1233" t="s">
        <v>1790</v>
      </c>
      <c r="DV406" s="1233" t="s">
        <v>1790</v>
      </c>
      <c r="DW406" s="1233" t="s">
        <v>1790</v>
      </c>
      <c r="DX406" s="1233" t="s">
        <v>1790</v>
      </c>
      <c r="DY406" s="1233" t="s">
        <v>1790</v>
      </c>
    </row>
    <row r="407" spans="2:129" x14ac:dyDescent="0.25">
      <c r="B407" s="1740"/>
      <c r="C407" s="1485" t="s">
        <v>1874</v>
      </c>
      <c r="D407" s="1425" t="s">
        <v>1685</v>
      </c>
      <c r="E407" s="1267" t="s">
        <v>809</v>
      </c>
      <c r="F407" s="1424" t="s">
        <v>1790</v>
      </c>
      <c r="G407" s="1424" t="s">
        <v>1790</v>
      </c>
      <c r="H407" s="1425" t="s">
        <v>84</v>
      </c>
      <c r="I407" s="1460" t="s">
        <v>1790</v>
      </c>
      <c r="J407" s="1461" t="s">
        <v>1790</v>
      </c>
      <c r="K407" s="1461" t="s">
        <v>1790</v>
      </c>
      <c r="L407" s="1461" t="s">
        <v>1790</v>
      </c>
      <c r="M407" s="1461" t="s">
        <v>1790</v>
      </c>
      <c r="N407" s="1489" t="s">
        <v>1790</v>
      </c>
      <c r="O407" s="1489">
        <v>0.96618357487922713</v>
      </c>
      <c r="P407" s="1489">
        <v>0.93351070036640305</v>
      </c>
      <c r="Q407" s="1489">
        <v>0.90194270566802237</v>
      </c>
      <c r="R407" s="1489">
        <v>0.87144222769857238</v>
      </c>
      <c r="S407" s="1489">
        <v>0.84197316685852408</v>
      </c>
      <c r="T407" s="1489">
        <v>0.81350064430775282</v>
      </c>
      <c r="U407" s="1489">
        <v>0.78599096068381924</v>
      </c>
      <c r="V407" s="1489">
        <v>0.75941155621625056</v>
      </c>
      <c r="W407" s="1489">
        <v>0.73373097218961414</v>
      </c>
      <c r="X407" s="1489">
        <v>0.70891881370977217</v>
      </c>
      <c r="Y407" s="1489">
        <v>0.68494571372924851</v>
      </c>
      <c r="Z407" s="1489">
        <v>0.66178329828912907</v>
      </c>
      <c r="AA407" s="1489">
        <v>0.63940415293635666</v>
      </c>
      <c r="AB407" s="1489">
        <v>0.61778179027667313</v>
      </c>
      <c r="AC407" s="1489">
        <v>0.59689061862480497</v>
      </c>
      <c r="AD407" s="1489">
        <v>0.57670591171478747</v>
      </c>
      <c r="AE407" s="1489">
        <v>0.55720377943457733</v>
      </c>
      <c r="AF407" s="1489">
        <v>0.53836113955031628</v>
      </c>
      <c r="AG407" s="1489">
        <v>0.520155690386779</v>
      </c>
      <c r="AH407" s="1489">
        <v>0.50256588443167061</v>
      </c>
      <c r="AI407" s="1489">
        <v>0.48557090283253201</v>
      </c>
      <c r="AJ407" s="1489">
        <v>0.46915063075606961</v>
      </c>
      <c r="AK407" s="1489">
        <v>0.45328563358074364</v>
      </c>
      <c r="AL407" s="1489">
        <v>0.43795713389443836</v>
      </c>
      <c r="AM407" s="1489">
        <v>0.42314698926998878</v>
      </c>
      <c r="AN407" s="1489">
        <v>0.40883767079225974</v>
      </c>
      <c r="AO407" s="1489">
        <v>0.39501224231136212</v>
      </c>
      <c r="AP407" s="1489">
        <v>0.38165434039745133</v>
      </c>
      <c r="AQ407" s="1489">
        <v>0.36874815497338298</v>
      </c>
      <c r="AR407" s="1489">
        <v>0.35627841060230242</v>
      </c>
      <c r="AS407" s="1489">
        <v>0.3459013695167984</v>
      </c>
      <c r="AT407" s="1489">
        <v>0.33582657234640623</v>
      </c>
      <c r="AU407" s="1489">
        <v>0.32604521587029728</v>
      </c>
      <c r="AV407" s="1489">
        <v>0.31654875327213333</v>
      </c>
      <c r="AW407" s="1489">
        <v>0.30732888667197411</v>
      </c>
      <c r="AX407" s="1489">
        <v>0.29837755987570302</v>
      </c>
      <c r="AY407" s="1489">
        <v>0.28968695133563405</v>
      </c>
      <c r="AZ407" s="1489">
        <v>0.28124946731614947</v>
      </c>
      <c r="BA407" s="1489">
        <v>0.27305773525839755</v>
      </c>
      <c r="BB407" s="1489">
        <v>0.26510459733825009</v>
      </c>
      <c r="BC407" s="1489">
        <v>0.25738310421189325</v>
      </c>
      <c r="BD407" s="1489">
        <v>0.24988650894358566</v>
      </c>
      <c r="BE407" s="1489">
        <v>0.24260826111027742</v>
      </c>
      <c r="BF407" s="1489">
        <v>0.23554200107793916</v>
      </c>
      <c r="BG407" s="1489">
        <v>0.22868155444460117</v>
      </c>
      <c r="BH407" s="1489">
        <v>0.22202092664524387</v>
      </c>
      <c r="BI407" s="1489">
        <v>0.215554297713829</v>
      </c>
      <c r="BJ407" s="1489">
        <v>0.20927601719789227</v>
      </c>
      <c r="BK407" s="1489">
        <v>0.20318059922125464</v>
      </c>
      <c r="BL407" s="1489">
        <v>0.19726271769053846</v>
      </c>
      <c r="BM407" s="1489">
        <v>0.19151720164129948</v>
      </c>
      <c r="BN407" s="1489">
        <v>0.18593903071970824</v>
      </c>
      <c r="BO407" s="1489">
        <v>0.18052333079583327</v>
      </c>
      <c r="BP407" s="1489">
        <v>0.17526536970469248</v>
      </c>
      <c r="BQ407" s="1489">
        <v>0.17016055311135189</v>
      </c>
      <c r="BR407" s="1489">
        <v>0.16520442049645817</v>
      </c>
      <c r="BS407" s="1489">
        <v>0.16039264125869726</v>
      </c>
      <c r="BT407" s="1489">
        <v>0.15572101093077401</v>
      </c>
      <c r="BU407" s="1489">
        <v>0.15118544750560586</v>
      </c>
      <c r="BV407" s="1489">
        <v>0.14678198786952024</v>
      </c>
      <c r="BW407" s="1489">
        <v>0.14250678433934003</v>
      </c>
      <c r="BX407" s="1489">
        <v>0.13835610130033013</v>
      </c>
      <c r="BY407" s="1489">
        <v>0.13432631194206807</v>
      </c>
      <c r="BZ407" s="1489">
        <v>0.13041389508938647</v>
      </c>
      <c r="CA407" s="1489">
        <v>0.12661543212561796</v>
      </c>
      <c r="CB407" s="1489">
        <v>0.12292760400545433</v>
      </c>
      <c r="CC407" s="1489">
        <v>0.11934718835481004</v>
      </c>
      <c r="CD407" s="1489">
        <v>0.11587105665515537</v>
      </c>
      <c r="CE407" s="1489">
        <v>0.11249617150985959</v>
      </c>
      <c r="CF407" s="1489">
        <v>0.10921958399015494</v>
      </c>
      <c r="CG407" s="1489">
        <v>0.10603843105840287</v>
      </c>
      <c r="CH407" s="1489">
        <v>0.10294993306641054</v>
      </c>
      <c r="CI407" s="1489">
        <v>9.9951391326612168E-2</v>
      </c>
      <c r="CJ407" s="1489">
        <v>9.7040185753992411E-2</v>
      </c>
      <c r="CK407" s="1489">
        <v>9.4213772576691654E-2</v>
      </c>
      <c r="CL407" s="1489">
        <v>9.1915875684577236E-2</v>
      </c>
      <c r="CM407" s="1489">
        <v>8.9674025058124135E-2</v>
      </c>
      <c r="CN407" s="1489">
        <v>8.7486853715243049E-2</v>
      </c>
      <c r="CO407" s="1489">
        <v>8.5353028014871282E-2</v>
      </c>
      <c r="CP407" s="1490">
        <v>8.3271246843776875E-2</v>
      </c>
      <c r="CQ407" s="1488" t="s">
        <v>1790</v>
      </c>
      <c r="CR407" s="1488" t="s">
        <v>1790</v>
      </c>
      <c r="CS407" s="1488" t="s">
        <v>1790</v>
      </c>
      <c r="CT407" s="1488" t="s">
        <v>1790</v>
      </c>
      <c r="CU407" s="1488" t="s">
        <v>1790</v>
      </c>
      <c r="CV407" s="1488" t="s">
        <v>1790</v>
      </c>
      <c r="CW407" s="1488" t="s">
        <v>1790</v>
      </c>
      <c r="CX407" s="1488" t="s">
        <v>1790</v>
      </c>
      <c r="CY407" s="1488" t="s">
        <v>1790</v>
      </c>
      <c r="CZ407" s="1488" t="s">
        <v>1790</v>
      </c>
      <c r="DA407" s="1488" t="s">
        <v>1790</v>
      </c>
      <c r="DB407" s="1488" t="s">
        <v>1790</v>
      </c>
      <c r="DC407" s="1488" t="s">
        <v>1790</v>
      </c>
      <c r="DD407" s="1488" t="s">
        <v>1790</v>
      </c>
      <c r="DE407" s="1488" t="s">
        <v>1790</v>
      </c>
      <c r="DF407" s="1488" t="s">
        <v>1790</v>
      </c>
      <c r="DG407" s="1488" t="s">
        <v>1790</v>
      </c>
      <c r="DH407" s="1488" t="s">
        <v>1790</v>
      </c>
      <c r="DI407" s="1488" t="s">
        <v>1790</v>
      </c>
      <c r="DJ407" s="1488" t="s">
        <v>1790</v>
      </c>
      <c r="DK407" s="1488" t="s">
        <v>1790</v>
      </c>
      <c r="DL407" s="1488" t="s">
        <v>1790</v>
      </c>
      <c r="DM407" s="1488" t="s">
        <v>1790</v>
      </c>
      <c r="DN407" s="1488" t="s">
        <v>1790</v>
      </c>
      <c r="DO407" s="1488" t="s">
        <v>1790</v>
      </c>
      <c r="DP407" s="1488" t="s">
        <v>1790</v>
      </c>
      <c r="DQ407" s="1488" t="s">
        <v>1790</v>
      </c>
      <c r="DR407" s="1488" t="s">
        <v>1790</v>
      </c>
      <c r="DS407" s="1488" t="s">
        <v>1790</v>
      </c>
      <c r="DT407" s="1233" t="s">
        <v>1790</v>
      </c>
      <c r="DU407" s="1233" t="s">
        <v>1790</v>
      </c>
      <c r="DV407" s="1233" t="s">
        <v>1790</v>
      </c>
      <c r="DW407" s="1233" t="s">
        <v>1790</v>
      </c>
      <c r="DX407" s="1233" t="s">
        <v>1790</v>
      </c>
      <c r="DY407" s="1233" t="s">
        <v>1790</v>
      </c>
    </row>
    <row r="408" spans="2:129" x14ac:dyDescent="0.25">
      <c r="B408" s="1740"/>
      <c r="C408" s="1485" t="s">
        <v>1874</v>
      </c>
      <c r="D408" s="1425" t="s">
        <v>1685</v>
      </c>
      <c r="E408" s="1267" t="s">
        <v>810</v>
      </c>
      <c r="F408" s="1424" t="s">
        <v>811</v>
      </c>
      <c r="G408" s="1424" t="s">
        <v>1790</v>
      </c>
      <c r="H408" s="1425" t="s">
        <v>812</v>
      </c>
      <c r="I408" s="1460" t="s">
        <v>1790</v>
      </c>
      <c r="J408" s="1461" t="s">
        <v>1790</v>
      </c>
      <c r="K408" s="1461" t="s">
        <v>1790</v>
      </c>
      <c r="L408" s="1461" t="s">
        <v>1790</v>
      </c>
      <c r="M408" s="1461" t="s">
        <v>1790</v>
      </c>
      <c r="N408" s="1489" t="s">
        <v>1790</v>
      </c>
      <c r="O408" s="1489">
        <v>4.2564355285840572E-2</v>
      </c>
      <c r="P408" s="1489">
        <v>4.2564355285840572E-2</v>
      </c>
      <c r="Q408" s="1489" t="s">
        <v>1790</v>
      </c>
      <c r="R408" s="1489" t="s">
        <v>1790</v>
      </c>
      <c r="S408" s="1489" t="s">
        <v>1790</v>
      </c>
      <c r="T408" s="1489" t="s">
        <v>1790</v>
      </c>
      <c r="U408" s="1489" t="s">
        <v>1790</v>
      </c>
      <c r="V408" s="1489" t="s">
        <v>1790</v>
      </c>
      <c r="W408" s="1489" t="s">
        <v>1790</v>
      </c>
      <c r="X408" s="1489" t="s">
        <v>1790</v>
      </c>
      <c r="Y408" s="1489" t="s">
        <v>1790</v>
      </c>
      <c r="Z408" s="1489" t="s">
        <v>1790</v>
      </c>
      <c r="AA408" s="1489" t="s">
        <v>1790</v>
      </c>
      <c r="AB408" s="1489" t="s">
        <v>1790</v>
      </c>
      <c r="AC408" s="1489" t="s">
        <v>1790</v>
      </c>
      <c r="AD408" s="1489" t="s">
        <v>1790</v>
      </c>
      <c r="AE408" s="1489" t="s">
        <v>1790</v>
      </c>
      <c r="AF408" s="1489" t="s">
        <v>1790</v>
      </c>
      <c r="AG408" s="1489" t="s">
        <v>1790</v>
      </c>
      <c r="AH408" s="1489" t="s">
        <v>1790</v>
      </c>
      <c r="AI408" s="1489" t="s">
        <v>1790</v>
      </c>
      <c r="AJ408" s="1489" t="s">
        <v>1790</v>
      </c>
      <c r="AK408" s="1489" t="s">
        <v>1790</v>
      </c>
      <c r="AL408" s="1489" t="s">
        <v>1790</v>
      </c>
      <c r="AM408" s="1489" t="s">
        <v>1790</v>
      </c>
      <c r="AN408" s="1489" t="s">
        <v>1790</v>
      </c>
      <c r="AO408" s="1489" t="s">
        <v>1790</v>
      </c>
      <c r="AP408" s="1489" t="s">
        <v>1790</v>
      </c>
      <c r="AQ408" s="1489" t="s">
        <v>1790</v>
      </c>
      <c r="AR408" s="1489" t="s">
        <v>1790</v>
      </c>
      <c r="AS408" s="1489" t="s">
        <v>1790</v>
      </c>
      <c r="AT408" s="1489" t="s">
        <v>1790</v>
      </c>
      <c r="AU408" s="1489" t="s">
        <v>1790</v>
      </c>
      <c r="AV408" s="1489" t="s">
        <v>1790</v>
      </c>
      <c r="AW408" s="1489" t="s">
        <v>1790</v>
      </c>
      <c r="AX408" s="1489" t="s">
        <v>1790</v>
      </c>
      <c r="AY408" s="1489" t="s">
        <v>1790</v>
      </c>
      <c r="AZ408" s="1489" t="s">
        <v>1790</v>
      </c>
      <c r="BA408" s="1489" t="s">
        <v>1790</v>
      </c>
      <c r="BB408" s="1489" t="s">
        <v>1790</v>
      </c>
      <c r="BC408" s="1489" t="s">
        <v>1790</v>
      </c>
      <c r="BD408" s="1489" t="s">
        <v>1790</v>
      </c>
      <c r="BE408" s="1489" t="s">
        <v>1790</v>
      </c>
      <c r="BF408" s="1489" t="s">
        <v>1790</v>
      </c>
      <c r="BG408" s="1489" t="s">
        <v>1790</v>
      </c>
      <c r="BH408" s="1489" t="s">
        <v>1790</v>
      </c>
      <c r="BI408" s="1489" t="s">
        <v>1790</v>
      </c>
      <c r="BJ408" s="1489" t="s">
        <v>1790</v>
      </c>
      <c r="BK408" s="1489" t="s">
        <v>1790</v>
      </c>
      <c r="BL408" s="1489" t="s">
        <v>1790</v>
      </c>
      <c r="BM408" s="1489" t="s">
        <v>1790</v>
      </c>
      <c r="BN408" s="1489" t="s">
        <v>1790</v>
      </c>
      <c r="BO408" s="1489" t="s">
        <v>1790</v>
      </c>
      <c r="BP408" s="1489" t="s">
        <v>1790</v>
      </c>
      <c r="BQ408" s="1489" t="s">
        <v>1790</v>
      </c>
      <c r="BR408" s="1489" t="s">
        <v>1790</v>
      </c>
      <c r="BS408" s="1489" t="s">
        <v>1790</v>
      </c>
      <c r="BT408" s="1489" t="s">
        <v>1790</v>
      </c>
      <c r="BU408" s="1489" t="s">
        <v>1790</v>
      </c>
      <c r="BV408" s="1489" t="s">
        <v>1790</v>
      </c>
      <c r="BW408" s="1489" t="s">
        <v>1790</v>
      </c>
      <c r="BX408" s="1489" t="s">
        <v>1790</v>
      </c>
      <c r="BY408" s="1489" t="s">
        <v>1790</v>
      </c>
      <c r="BZ408" s="1489" t="s">
        <v>1790</v>
      </c>
      <c r="CA408" s="1489" t="s">
        <v>1790</v>
      </c>
      <c r="CB408" s="1489" t="s">
        <v>1790</v>
      </c>
      <c r="CC408" s="1489" t="s">
        <v>1790</v>
      </c>
      <c r="CD408" s="1489" t="s">
        <v>1790</v>
      </c>
      <c r="CE408" s="1489" t="s">
        <v>1790</v>
      </c>
      <c r="CF408" s="1489" t="s">
        <v>1790</v>
      </c>
      <c r="CG408" s="1489" t="s">
        <v>1790</v>
      </c>
      <c r="CH408" s="1489" t="s">
        <v>1790</v>
      </c>
      <c r="CI408" s="1489" t="s">
        <v>1790</v>
      </c>
      <c r="CJ408" s="1489" t="s">
        <v>1790</v>
      </c>
      <c r="CK408" s="1489" t="s">
        <v>1790</v>
      </c>
      <c r="CL408" s="1489" t="s">
        <v>1790</v>
      </c>
      <c r="CM408" s="1489" t="s">
        <v>1790</v>
      </c>
      <c r="CN408" s="1489" t="s">
        <v>1790</v>
      </c>
      <c r="CO408" s="1489" t="s">
        <v>1790</v>
      </c>
      <c r="CP408" s="1490" t="s">
        <v>1790</v>
      </c>
      <c r="CQ408" s="1488" t="s">
        <v>1790</v>
      </c>
      <c r="CR408" s="1488" t="s">
        <v>1790</v>
      </c>
      <c r="CS408" s="1488" t="s">
        <v>1790</v>
      </c>
      <c r="CT408" s="1488" t="s">
        <v>1790</v>
      </c>
      <c r="CU408" s="1488" t="s">
        <v>1790</v>
      </c>
      <c r="CV408" s="1488" t="s">
        <v>1790</v>
      </c>
      <c r="CW408" s="1488" t="s">
        <v>1790</v>
      </c>
      <c r="CX408" s="1488" t="s">
        <v>1790</v>
      </c>
      <c r="CY408" s="1488" t="s">
        <v>1790</v>
      </c>
      <c r="CZ408" s="1488" t="s">
        <v>1790</v>
      </c>
      <c r="DA408" s="1488" t="s">
        <v>1790</v>
      </c>
      <c r="DB408" s="1488" t="s">
        <v>1790</v>
      </c>
      <c r="DC408" s="1488" t="s">
        <v>1790</v>
      </c>
      <c r="DD408" s="1488" t="s">
        <v>1790</v>
      </c>
      <c r="DE408" s="1488" t="s">
        <v>1790</v>
      </c>
      <c r="DF408" s="1488" t="s">
        <v>1790</v>
      </c>
      <c r="DG408" s="1488" t="s">
        <v>1790</v>
      </c>
      <c r="DH408" s="1488" t="s">
        <v>1790</v>
      </c>
      <c r="DI408" s="1488" t="s">
        <v>1790</v>
      </c>
      <c r="DJ408" s="1488" t="s">
        <v>1790</v>
      </c>
      <c r="DK408" s="1488" t="s">
        <v>1790</v>
      </c>
      <c r="DL408" s="1488" t="s">
        <v>1790</v>
      </c>
      <c r="DM408" s="1488" t="s">
        <v>1790</v>
      </c>
      <c r="DN408" s="1488" t="s">
        <v>1790</v>
      </c>
      <c r="DO408" s="1488" t="s">
        <v>1790</v>
      </c>
      <c r="DP408" s="1488" t="s">
        <v>1790</v>
      </c>
      <c r="DQ408" s="1488" t="s">
        <v>1790</v>
      </c>
      <c r="DR408" s="1488" t="s">
        <v>1790</v>
      </c>
      <c r="DS408" s="1488" t="s">
        <v>1790</v>
      </c>
      <c r="DT408" s="1233" t="s">
        <v>1790</v>
      </c>
      <c r="DU408" s="1233" t="s">
        <v>1790</v>
      </c>
      <c r="DV408" s="1233" t="s">
        <v>1790</v>
      </c>
      <c r="DW408" s="1233" t="s">
        <v>1790</v>
      </c>
      <c r="DX408" s="1233" t="s">
        <v>1790</v>
      </c>
      <c r="DY408" s="1233" t="s">
        <v>1790</v>
      </c>
    </row>
    <row r="409" spans="2:129" x14ac:dyDescent="0.25">
      <c r="B409" s="1740"/>
      <c r="C409" s="1485" t="s">
        <v>1874</v>
      </c>
      <c r="D409" s="1425" t="s">
        <v>1685</v>
      </c>
      <c r="E409" s="1267" t="s">
        <v>810</v>
      </c>
      <c r="F409" s="1424" t="s">
        <v>813</v>
      </c>
      <c r="G409" s="1424" t="s">
        <v>1790</v>
      </c>
      <c r="H409" s="1425" t="s">
        <v>812</v>
      </c>
      <c r="I409" s="1460" t="s">
        <v>1790</v>
      </c>
      <c r="J409" s="1461" t="s">
        <v>1790</v>
      </c>
      <c r="K409" s="1461" t="s">
        <v>1790</v>
      </c>
      <c r="L409" s="1461" t="s">
        <v>1790</v>
      </c>
      <c r="M409" s="1461" t="s">
        <v>1790</v>
      </c>
      <c r="N409" s="1489" t="s">
        <v>1790</v>
      </c>
      <c r="O409" s="1489">
        <v>9.3866321127672597E-2</v>
      </c>
      <c r="P409" s="1489">
        <v>9.3866321127672597E-2</v>
      </c>
      <c r="Q409" s="1489" t="s">
        <v>1790</v>
      </c>
      <c r="R409" s="1489" t="s">
        <v>1790</v>
      </c>
      <c r="S409" s="1489" t="s">
        <v>1790</v>
      </c>
      <c r="T409" s="1489" t="s">
        <v>1790</v>
      </c>
      <c r="U409" s="1489" t="s">
        <v>1790</v>
      </c>
      <c r="V409" s="1489" t="s">
        <v>1790</v>
      </c>
      <c r="W409" s="1489" t="s">
        <v>1790</v>
      </c>
      <c r="X409" s="1489" t="s">
        <v>1790</v>
      </c>
      <c r="Y409" s="1489" t="s">
        <v>1790</v>
      </c>
      <c r="Z409" s="1489">
        <v>3.9724628849270659E-2</v>
      </c>
      <c r="AA409" s="1489" t="s">
        <v>1790</v>
      </c>
      <c r="AB409" s="1489" t="s">
        <v>1790</v>
      </c>
      <c r="AC409" s="1489" t="s">
        <v>1790</v>
      </c>
      <c r="AD409" s="1489" t="s">
        <v>1790</v>
      </c>
      <c r="AE409" s="1489" t="s">
        <v>1790</v>
      </c>
      <c r="AF409" s="1489" t="s">
        <v>1790</v>
      </c>
      <c r="AG409" s="1489" t="s">
        <v>1790</v>
      </c>
      <c r="AH409" s="1489" t="s">
        <v>1790</v>
      </c>
      <c r="AI409" s="1489" t="s">
        <v>1790</v>
      </c>
      <c r="AJ409" s="1489">
        <v>8.6165266424635317E-2</v>
      </c>
      <c r="AK409" s="1489" t="s">
        <v>1790</v>
      </c>
      <c r="AL409" s="1489" t="s">
        <v>1790</v>
      </c>
      <c r="AM409" s="1489" t="s">
        <v>1790</v>
      </c>
      <c r="AN409" s="1489" t="s">
        <v>1790</v>
      </c>
      <c r="AO409" s="1489" t="s">
        <v>1790</v>
      </c>
      <c r="AP409" s="1489" t="s">
        <v>1790</v>
      </c>
      <c r="AQ409" s="1489" t="s">
        <v>1790</v>
      </c>
      <c r="AR409" s="1489" t="s">
        <v>1790</v>
      </c>
      <c r="AS409" s="1489" t="s">
        <v>1790</v>
      </c>
      <c r="AT409" s="1489">
        <v>3.9724628849270659E-2</v>
      </c>
      <c r="AU409" s="1489" t="s">
        <v>1790</v>
      </c>
      <c r="AV409" s="1489" t="s">
        <v>1790</v>
      </c>
      <c r="AW409" s="1489" t="s">
        <v>1790</v>
      </c>
      <c r="AX409" s="1489" t="s">
        <v>1790</v>
      </c>
      <c r="AY409" s="1489" t="s">
        <v>1790</v>
      </c>
      <c r="AZ409" s="1489" t="s">
        <v>1790</v>
      </c>
      <c r="BA409" s="1489" t="s">
        <v>1790</v>
      </c>
      <c r="BB409" s="1489" t="s">
        <v>1790</v>
      </c>
      <c r="BC409" s="1489" t="s">
        <v>1790</v>
      </c>
      <c r="BD409" s="1489">
        <v>8.6165266424635317E-2</v>
      </c>
      <c r="BE409" s="1489" t="s">
        <v>1790</v>
      </c>
      <c r="BF409" s="1489" t="s">
        <v>1790</v>
      </c>
      <c r="BG409" s="1489" t="s">
        <v>1790</v>
      </c>
      <c r="BH409" s="1489" t="s">
        <v>1790</v>
      </c>
      <c r="BI409" s="1489" t="s">
        <v>1790</v>
      </c>
      <c r="BJ409" s="1489" t="s">
        <v>1790</v>
      </c>
      <c r="BK409" s="1489" t="s">
        <v>1790</v>
      </c>
      <c r="BL409" s="1489" t="s">
        <v>1790</v>
      </c>
      <c r="BM409" s="1489" t="s">
        <v>1790</v>
      </c>
      <c r="BN409" s="1489">
        <v>3.9724628849270659E-2</v>
      </c>
      <c r="BO409" s="1489" t="s">
        <v>1790</v>
      </c>
      <c r="BP409" s="1489" t="s">
        <v>1790</v>
      </c>
      <c r="BQ409" s="1489" t="s">
        <v>1790</v>
      </c>
      <c r="BR409" s="1489" t="s">
        <v>1790</v>
      </c>
      <c r="BS409" s="1489" t="s">
        <v>1790</v>
      </c>
      <c r="BT409" s="1489" t="s">
        <v>1790</v>
      </c>
      <c r="BU409" s="1489" t="s">
        <v>1790</v>
      </c>
      <c r="BV409" s="1489" t="s">
        <v>1790</v>
      </c>
      <c r="BW409" s="1489" t="s">
        <v>1790</v>
      </c>
      <c r="BX409" s="1489">
        <v>0.14982653060615883</v>
      </c>
      <c r="BY409" s="1489" t="s">
        <v>1790</v>
      </c>
      <c r="BZ409" s="1489" t="s">
        <v>1790</v>
      </c>
      <c r="CA409" s="1489" t="s">
        <v>1790</v>
      </c>
      <c r="CB409" s="1489" t="s">
        <v>1790</v>
      </c>
      <c r="CC409" s="1489" t="s">
        <v>1790</v>
      </c>
      <c r="CD409" s="1489" t="s">
        <v>1790</v>
      </c>
      <c r="CE409" s="1489" t="s">
        <v>1790</v>
      </c>
      <c r="CF409" s="1489" t="s">
        <v>1790</v>
      </c>
      <c r="CG409" s="1489" t="s">
        <v>1790</v>
      </c>
      <c r="CH409" s="1489">
        <v>3.9724628849270659E-2</v>
      </c>
      <c r="CI409" s="1489" t="s">
        <v>1790</v>
      </c>
      <c r="CJ409" s="1489" t="s">
        <v>1790</v>
      </c>
      <c r="CK409" s="1489" t="s">
        <v>1790</v>
      </c>
      <c r="CL409" s="1489" t="s">
        <v>1790</v>
      </c>
      <c r="CM409" s="1489" t="s">
        <v>1790</v>
      </c>
      <c r="CN409" s="1489" t="s">
        <v>1790</v>
      </c>
      <c r="CO409" s="1489" t="s">
        <v>1790</v>
      </c>
      <c r="CP409" s="1490" t="s">
        <v>1790</v>
      </c>
      <c r="CQ409" s="1488" t="s">
        <v>1790</v>
      </c>
      <c r="CR409" s="1488" t="s">
        <v>1790</v>
      </c>
      <c r="CS409" s="1488" t="s">
        <v>1790</v>
      </c>
      <c r="CT409" s="1488" t="s">
        <v>1790</v>
      </c>
      <c r="CU409" s="1488" t="s">
        <v>1790</v>
      </c>
      <c r="CV409" s="1488" t="s">
        <v>1790</v>
      </c>
      <c r="CW409" s="1488" t="s">
        <v>1790</v>
      </c>
      <c r="CX409" s="1488" t="s">
        <v>1790</v>
      </c>
      <c r="CY409" s="1488" t="s">
        <v>1790</v>
      </c>
      <c r="CZ409" s="1488" t="s">
        <v>1790</v>
      </c>
      <c r="DA409" s="1488" t="s">
        <v>1790</v>
      </c>
      <c r="DB409" s="1488" t="s">
        <v>1790</v>
      </c>
      <c r="DC409" s="1488" t="s">
        <v>1790</v>
      </c>
      <c r="DD409" s="1488" t="s">
        <v>1790</v>
      </c>
      <c r="DE409" s="1488" t="s">
        <v>1790</v>
      </c>
      <c r="DF409" s="1488" t="s">
        <v>1790</v>
      </c>
      <c r="DG409" s="1488" t="s">
        <v>1790</v>
      </c>
      <c r="DH409" s="1488" t="s">
        <v>1790</v>
      </c>
      <c r="DI409" s="1488" t="s">
        <v>1790</v>
      </c>
      <c r="DJ409" s="1488" t="s">
        <v>1790</v>
      </c>
      <c r="DK409" s="1488" t="s">
        <v>1790</v>
      </c>
      <c r="DL409" s="1488" t="s">
        <v>1790</v>
      </c>
      <c r="DM409" s="1488" t="s">
        <v>1790</v>
      </c>
      <c r="DN409" s="1488" t="s">
        <v>1790</v>
      </c>
      <c r="DO409" s="1488" t="s">
        <v>1790</v>
      </c>
      <c r="DP409" s="1488" t="s">
        <v>1790</v>
      </c>
      <c r="DQ409" s="1488" t="s">
        <v>1790</v>
      </c>
      <c r="DR409" s="1488" t="s">
        <v>1790</v>
      </c>
      <c r="DS409" s="1488" t="s">
        <v>1790</v>
      </c>
      <c r="DT409" s="1233" t="s">
        <v>1790</v>
      </c>
      <c r="DU409" s="1233" t="s">
        <v>1790</v>
      </c>
      <c r="DV409" s="1233" t="s">
        <v>1790</v>
      </c>
      <c r="DW409" s="1233" t="s">
        <v>1790</v>
      </c>
      <c r="DX409" s="1233" t="s">
        <v>1790</v>
      </c>
      <c r="DY409" s="1233" t="s">
        <v>1790</v>
      </c>
    </row>
    <row r="410" spans="2:129" ht="14.4" thickBot="1" x14ac:dyDescent="0.3">
      <c r="B410" s="1740"/>
      <c r="C410" s="1485" t="s">
        <v>1874</v>
      </c>
      <c r="D410" s="1425" t="s">
        <v>1685</v>
      </c>
      <c r="E410" s="1267" t="s">
        <v>814</v>
      </c>
      <c r="F410" s="1424" t="s">
        <v>1790</v>
      </c>
      <c r="G410" s="1424" t="s">
        <v>1790</v>
      </c>
      <c r="H410" s="1425" t="s">
        <v>84</v>
      </c>
      <c r="I410" s="1460" t="s">
        <v>1790</v>
      </c>
      <c r="J410" s="1461" t="s">
        <v>1790</v>
      </c>
      <c r="K410" s="1461" t="s">
        <v>1790</v>
      </c>
      <c r="L410" s="1461" t="s">
        <v>1790</v>
      </c>
      <c r="M410" s="1461" t="s">
        <v>1790</v>
      </c>
      <c r="N410" s="1489" t="s">
        <v>1790</v>
      </c>
      <c r="O410" s="1489">
        <v>5.2548967535278133E-3</v>
      </c>
      <c r="P410" s="1489">
        <v>1.5231584792834242E-2</v>
      </c>
      <c r="Q410" s="1489">
        <v>5.6646419682191779E-2</v>
      </c>
      <c r="R410" s="1489">
        <v>5.405535681501647E-2</v>
      </c>
      <c r="S410" s="1489">
        <v>5.1574756867037559E-2</v>
      </c>
      <c r="T410" s="1489">
        <v>4.9200111927700789E-2</v>
      </c>
      <c r="U410" s="1489">
        <v>4.6927092649352922E-2</v>
      </c>
      <c r="V410" s="1489">
        <v>4.4751541325547622E-2</v>
      </c>
      <c r="W410" s="1489">
        <v>4.26694652332896E-2</v>
      </c>
      <c r="X410" s="1489">
        <v>4.0677030229281291E-2</v>
      </c>
      <c r="Y410" s="1489">
        <v>3.8770554590606708E-2</v>
      </c>
      <c r="Z410" s="1489">
        <v>3.8284379080334545E-2</v>
      </c>
      <c r="AA410" s="1489">
        <v>3.7786748914267108E-2</v>
      </c>
      <c r="AB410" s="1489">
        <v>3.603007321758487E-2</v>
      </c>
      <c r="AC410" s="1489">
        <v>3.4348995445525984E-2</v>
      </c>
      <c r="AD410" s="1489">
        <v>3.2740411542536735E-2</v>
      </c>
      <c r="AE410" s="1489">
        <v>3.120134093913516E-2</v>
      </c>
      <c r="AF410" s="1489">
        <v>2.9728921749840653E-2</v>
      </c>
      <c r="AG410" s="1489">
        <v>2.8320406154668701E-2</v>
      </c>
      <c r="AH410" s="1489">
        <v>2.6973155957267205E-2</v>
      </c>
      <c r="AI410" s="1489">
        <v>2.5684638313028928E-2</v>
      </c>
      <c r="AJ410" s="1489">
        <v>2.6509660620210665E-2</v>
      </c>
      <c r="AK410" s="1489">
        <v>2.724951263348703E-2</v>
      </c>
      <c r="AL410" s="1489">
        <v>2.5988556588635078E-2</v>
      </c>
      <c r="AM410" s="1489">
        <v>2.478172139838742E-2</v>
      </c>
      <c r="AN410" s="1489">
        <v>2.3626788682141377E-2</v>
      </c>
      <c r="AO410" s="1489">
        <v>2.2521628204761116E-2</v>
      </c>
      <c r="AP410" s="1489">
        <v>2.1464194451879044E-2</v>
      </c>
      <c r="AQ410" s="1489">
        <v>2.0452523336020451E-2</v>
      </c>
      <c r="AR410" s="1489">
        <v>1.9484729028619845E-2</v>
      </c>
      <c r="AS410" s="1489">
        <v>1.8649093150623911E-2</v>
      </c>
      <c r="AT410" s="1489">
        <v>1.852452003398292E-2</v>
      </c>
      <c r="AU410" s="1489">
        <v>1.8391382900726647E-2</v>
      </c>
      <c r="AV410" s="1489">
        <v>1.761034423132158E-2</v>
      </c>
      <c r="AW410" s="1489">
        <v>1.6859200882077298E-2</v>
      </c>
      <c r="AX410" s="1489">
        <v>1.6136873961502173E-2</v>
      </c>
      <c r="AY410" s="1489">
        <v>1.5442322064866789E-2</v>
      </c>
      <c r="AZ410" s="1489">
        <v>1.4774540005771901E-2</v>
      </c>
      <c r="BA410" s="1489">
        <v>1.4132557589804251E-2</v>
      </c>
      <c r="BB410" s="1489">
        <v>1.3515438428904568E-2</v>
      </c>
      <c r="BC410" s="1489">
        <v>1.2922278795116558E-2</v>
      </c>
      <c r="BD410" s="1489">
        <v>1.3447966035987004E-2</v>
      </c>
      <c r="BE410" s="1489">
        <v>1.3932068280720774E-2</v>
      </c>
      <c r="BF410" s="1489">
        <v>1.3343703552398362E-2</v>
      </c>
      <c r="BG410" s="1489">
        <v>1.2777793418060004E-2</v>
      </c>
      <c r="BH410" s="1489">
        <v>1.2233528974272075E-2</v>
      </c>
      <c r="BI410" s="1489">
        <v>1.1710129389141741E-2</v>
      </c>
      <c r="BJ410" s="1489">
        <v>1.1206840953303713E-2</v>
      </c>
      <c r="BK410" s="1489">
        <v>1.0722936162375254E-2</v>
      </c>
      <c r="BL410" s="1489">
        <v>1.0257712829851362E-2</v>
      </c>
      <c r="BM410" s="1489">
        <v>9.8104932294453343E-3</v>
      </c>
      <c r="BN410" s="1489">
        <v>9.7565217894761639E-3</v>
      </c>
      <c r="BO410" s="1489">
        <v>9.6973717191776512E-3</v>
      </c>
      <c r="BP410" s="1489">
        <v>9.2790700617076151E-3</v>
      </c>
      <c r="BQ410" s="1489">
        <v>8.8769088584598321E-3</v>
      </c>
      <c r="BR410" s="1489">
        <v>8.4903027492880048E-3</v>
      </c>
      <c r="BS410" s="1489">
        <v>8.1186867801616141E-3</v>
      </c>
      <c r="BT410" s="1489">
        <v>7.7615157110424316E-3</v>
      </c>
      <c r="BU410" s="1489">
        <v>7.4182633467676515E-3</v>
      </c>
      <c r="BV410" s="1489">
        <v>7.0884218901865644E-3</v>
      </c>
      <c r="BW410" s="1489">
        <v>6.7715013168221988E-3</v>
      </c>
      <c r="BX410" s="1489">
        <v>7.5219675266111896E-3</v>
      </c>
      <c r="BY410" s="1489">
        <v>8.2229727476641132E-3</v>
      </c>
      <c r="BZ410" s="1489">
        <v>7.8823805988485016E-3</v>
      </c>
      <c r="CA410" s="1489">
        <v>7.5546529229557945E-3</v>
      </c>
      <c r="CB410" s="1489">
        <v>7.2393292699033211E-3</v>
      </c>
      <c r="CC410" s="1489">
        <v>6.9359650985437353E-3</v>
      </c>
      <c r="CD410" s="1489">
        <v>6.6441312405474328E-3</v>
      </c>
      <c r="CE410" s="1489">
        <v>6.3634133820190189E-3</v>
      </c>
      <c r="CF410" s="1489">
        <v>6.0934115622695321E-3</v>
      </c>
      <c r="CG410" s="1489">
        <v>5.8337396891848595E-3</v>
      </c>
      <c r="CH410" s="1489">
        <v>5.7921509691806943E-3</v>
      </c>
      <c r="CI410" s="1489">
        <v>5.7480359198108892E-3</v>
      </c>
      <c r="CJ410" s="1489">
        <v>5.505398366573485E-3</v>
      </c>
      <c r="CK410" s="1489">
        <v>5.2720187721090484E-3</v>
      </c>
      <c r="CL410" s="1489">
        <v>5.0721859379314746E-3</v>
      </c>
      <c r="CM410" s="1489">
        <v>4.8789648072818312E-3</v>
      </c>
      <c r="CN410" s="1489">
        <v>4.6921517353920566E-3</v>
      </c>
      <c r="CO410" s="1489">
        <v>4.5115490781885894E-3</v>
      </c>
      <c r="CP410" s="1490">
        <v>4.3369650207205701E-3</v>
      </c>
      <c r="CQ410" s="1488" t="s">
        <v>1790</v>
      </c>
      <c r="CR410" s="1488" t="s">
        <v>1790</v>
      </c>
      <c r="CS410" s="1488" t="s">
        <v>1790</v>
      </c>
      <c r="CT410" s="1488" t="s">
        <v>1790</v>
      </c>
      <c r="CU410" s="1488" t="s">
        <v>1790</v>
      </c>
      <c r="CV410" s="1488" t="s">
        <v>1790</v>
      </c>
      <c r="CW410" s="1488" t="s">
        <v>1790</v>
      </c>
      <c r="CX410" s="1488" t="s">
        <v>1790</v>
      </c>
      <c r="CY410" s="1488" t="s">
        <v>1790</v>
      </c>
      <c r="CZ410" s="1488" t="s">
        <v>1790</v>
      </c>
      <c r="DA410" s="1488" t="s">
        <v>1790</v>
      </c>
      <c r="DB410" s="1488" t="s">
        <v>1790</v>
      </c>
      <c r="DC410" s="1488" t="s">
        <v>1790</v>
      </c>
      <c r="DD410" s="1488" t="s">
        <v>1790</v>
      </c>
      <c r="DE410" s="1488" t="s">
        <v>1790</v>
      </c>
      <c r="DF410" s="1488" t="s">
        <v>1790</v>
      </c>
      <c r="DG410" s="1488" t="s">
        <v>1790</v>
      </c>
      <c r="DH410" s="1488" t="s">
        <v>1790</v>
      </c>
      <c r="DI410" s="1488" t="s">
        <v>1790</v>
      </c>
      <c r="DJ410" s="1488" t="s">
        <v>1790</v>
      </c>
      <c r="DK410" s="1488" t="s">
        <v>1790</v>
      </c>
      <c r="DL410" s="1488" t="s">
        <v>1790</v>
      </c>
      <c r="DM410" s="1488" t="s">
        <v>1790</v>
      </c>
      <c r="DN410" s="1488" t="s">
        <v>1790</v>
      </c>
      <c r="DO410" s="1488" t="s">
        <v>1790</v>
      </c>
      <c r="DP410" s="1488" t="s">
        <v>1790</v>
      </c>
      <c r="DQ410" s="1488" t="s">
        <v>1790</v>
      </c>
      <c r="DR410" s="1488" t="s">
        <v>1790</v>
      </c>
      <c r="DS410" s="1488" t="s">
        <v>1790</v>
      </c>
      <c r="DT410" s="1233" t="s">
        <v>1790</v>
      </c>
      <c r="DU410" s="1233" t="s">
        <v>1790</v>
      </c>
      <c r="DV410" s="1233" t="s">
        <v>1790</v>
      </c>
      <c r="DW410" s="1233" t="s">
        <v>1790</v>
      </c>
      <c r="DX410" s="1233" t="s">
        <v>1790</v>
      </c>
      <c r="DY410" s="1233" t="s">
        <v>1790</v>
      </c>
    </row>
    <row r="411" spans="2:129" ht="14.4" thickBot="1" x14ac:dyDescent="0.3">
      <c r="B411" s="1740"/>
      <c r="C411" s="1485" t="s">
        <v>1874</v>
      </c>
      <c r="D411" s="1425" t="s">
        <v>1685</v>
      </c>
      <c r="E411" s="1267" t="s">
        <v>815</v>
      </c>
      <c r="F411" s="1424" t="s">
        <v>1790</v>
      </c>
      <c r="G411" s="1424" t="s">
        <v>1790</v>
      </c>
      <c r="H411" s="1425" t="s">
        <v>84</v>
      </c>
      <c r="I411" s="1724">
        <f>IF(SUM(I410:CU410)&lt;&gt;0,SUM(I410:CU410),"")</f>
        <v>1.4746988708637987</v>
      </c>
      <c r="J411" s="1725"/>
      <c r="K411" s="1725"/>
      <c r="L411" s="1725"/>
      <c r="M411" s="1726"/>
      <c r="N411" s="1489" t="s">
        <v>1790</v>
      </c>
      <c r="O411" s="1489" t="s">
        <v>1790</v>
      </c>
      <c r="P411" s="1489" t="s">
        <v>1790</v>
      </c>
      <c r="Q411" s="1489" t="s">
        <v>1790</v>
      </c>
      <c r="R411" s="1489" t="s">
        <v>1790</v>
      </c>
      <c r="S411" s="1489" t="s">
        <v>1790</v>
      </c>
      <c r="T411" s="1489" t="s">
        <v>1790</v>
      </c>
      <c r="U411" s="1489" t="s">
        <v>1790</v>
      </c>
      <c r="V411" s="1489" t="s">
        <v>1790</v>
      </c>
      <c r="W411" s="1489" t="s">
        <v>1790</v>
      </c>
      <c r="X411" s="1489" t="s">
        <v>1790</v>
      </c>
      <c r="Y411" s="1489" t="s">
        <v>1790</v>
      </c>
      <c r="Z411" s="1489" t="s">
        <v>1790</v>
      </c>
      <c r="AA411" s="1489" t="s">
        <v>1790</v>
      </c>
      <c r="AB411" s="1489" t="s">
        <v>1790</v>
      </c>
      <c r="AC411" s="1489" t="s">
        <v>1790</v>
      </c>
      <c r="AD411" s="1489" t="s">
        <v>1790</v>
      </c>
      <c r="AE411" s="1489" t="s">
        <v>1790</v>
      </c>
      <c r="AF411" s="1489" t="s">
        <v>1790</v>
      </c>
      <c r="AG411" s="1489" t="s">
        <v>1790</v>
      </c>
      <c r="AH411" s="1489" t="s">
        <v>1790</v>
      </c>
      <c r="AI411" s="1489" t="s">
        <v>1790</v>
      </c>
      <c r="AJ411" s="1489" t="s">
        <v>1790</v>
      </c>
      <c r="AK411" s="1489" t="s">
        <v>1790</v>
      </c>
      <c r="AL411" s="1489" t="s">
        <v>1790</v>
      </c>
      <c r="AM411" s="1489" t="s">
        <v>1790</v>
      </c>
      <c r="AN411" s="1489" t="s">
        <v>1790</v>
      </c>
      <c r="AO411" s="1489" t="s">
        <v>1790</v>
      </c>
      <c r="AP411" s="1489" t="s">
        <v>1790</v>
      </c>
      <c r="AQ411" s="1489" t="s">
        <v>1790</v>
      </c>
      <c r="AR411" s="1489" t="s">
        <v>1790</v>
      </c>
      <c r="AS411" s="1489" t="s">
        <v>1790</v>
      </c>
      <c r="AT411" s="1489" t="s">
        <v>1790</v>
      </c>
      <c r="AU411" s="1489" t="s">
        <v>1790</v>
      </c>
      <c r="AV411" s="1489" t="s">
        <v>1790</v>
      </c>
      <c r="AW411" s="1489" t="s">
        <v>1790</v>
      </c>
      <c r="AX411" s="1489" t="s">
        <v>1790</v>
      </c>
      <c r="AY411" s="1489" t="s">
        <v>1790</v>
      </c>
      <c r="AZ411" s="1489" t="s">
        <v>1790</v>
      </c>
      <c r="BA411" s="1489" t="s">
        <v>1790</v>
      </c>
      <c r="BB411" s="1489" t="s">
        <v>1790</v>
      </c>
      <c r="BC411" s="1489" t="s">
        <v>1790</v>
      </c>
      <c r="BD411" s="1489" t="s">
        <v>1790</v>
      </c>
      <c r="BE411" s="1489" t="s">
        <v>1790</v>
      </c>
      <c r="BF411" s="1489" t="s">
        <v>1790</v>
      </c>
      <c r="BG411" s="1489" t="s">
        <v>1790</v>
      </c>
      <c r="BH411" s="1489" t="s">
        <v>1790</v>
      </c>
      <c r="BI411" s="1489" t="s">
        <v>1790</v>
      </c>
      <c r="BJ411" s="1489" t="s">
        <v>1790</v>
      </c>
      <c r="BK411" s="1489" t="s">
        <v>1790</v>
      </c>
      <c r="BL411" s="1489" t="s">
        <v>1790</v>
      </c>
      <c r="BM411" s="1489" t="s">
        <v>1790</v>
      </c>
      <c r="BN411" s="1489" t="s">
        <v>1790</v>
      </c>
      <c r="BO411" s="1489" t="s">
        <v>1790</v>
      </c>
      <c r="BP411" s="1489" t="s">
        <v>1790</v>
      </c>
      <c r="BQ411" s="1489" t="s">
        <v>1790</v>
      </c>
      <c r="BR411" s="1489" t="s">
        <v>1790</v>
      </c>
      <c r="BS411" s="1489" t="s">
        <v>1790</v>
      </c>
      <c r="BT411" s="1489" t="s">
        <v>1790</v>
      </c>
      <c r="BU411" s="1489" t="s">
        <v>1790</v>
      </c>
      <c r="BV411" s="1489" t="s">
        <v>1790</v>
      </c>
      <c r="BW411" s="1489" t="s">
        <v>1790</v>
      </c>
      <c r="BX411" s="1489" t="s">
        <v>1790</v>
      </c>
      <c r="BY411" s="1489" t="s">
        <v>1790</v>
      </c>
      <c r="BZ411" s="1489" t="s">
        <v>1790</v>
      </c>
      <c r="CA411" s="1489" t="s">
        <v>1790</v>
      </c>
      <c r="CB411" s="1489" t="s">
        <v>1790</v>
      </c>
      <c r="CC411" s="1489" t="s">
        <v>1790</v>
      </c>
      <c r="CD411" s="1489" t="s">
        <v>1790</v>
      </c>
      <c r="CE411" s="1489" t="s">
        <v>1790</v>
      </c>
      <c r="CF411" s="1489" t="s">
        <v>1790</v>
      </c>
      <c r="CG411" s="1489" t="s">
        <v>1790</v>
      </c>
      <c r="CH411" s="1489" t="s">
        <v>1790</v>
      </c>
      <c r="CI411" s="1489" t="s">
        <v>1790</v>
      </c>
      <c r="CJ411" s="1489" t="s">
        <v>1790</v>
      </c>
      <c r="CK411" s="1489" t="s">
        <v>1790</v>
      </c>
      <c r="CL411" s="1489" t="s">
        <v>1790</v>
      </c>
      <c r="CM411" s="1489" t="s">
        <v>1790</v>
      </c>
      <c r="CN411" s="1489" t="s">
        <v>1790</v>
      </c>
      <c r="CO411" s="1489" t="s">
        <v>1790</v>
      </c>
      <c r="CP411" s="1490" t="s">
        <v>1790</v>
      </c>
      <c r="CQ411" s="1488" t="s">
        <v>1790</v>
      </c>
      <c r="CR411" s="1488" t="s">
        <v>1790</v>
      </c>
      <c r="CS411" s="1488" t="s">
        <v>1790</v>
      </c>
      <c r="CT411" s="1488" t="s">
        <v>1790</v>
      </c>
      <c r="CU411" s="1488" t="s">
        <v>1790</v>
      </c>
      <c r="CV411" s="1488" t="s">
        <v>1790</v>
      </c>
      <c r="CW411" s="1488" t="s">
        <v>1790</v>
      </c>
      <c r="CX411" s="1488" t="s">
        <v>1790</v>
      </c>
      <c r="CY411" s="1488" t="s">
        <v>1790</v>
      </c>
      <c r="CZ411" s="1488" t="s">
        <v>1790</v>
      </c>
      <c r="DA411" s="1488" t="s">
        <v>1790</v>
      </c>
      <c r="DB411" s="1488" t="s">
        <v>1790</v>
      </c>
      <c r="DC411" s="1488" t="s">
        <v>1790</v>
      </c>
      <c r="DD411" s="1488" t="s">
        <v>1790</v>
      </c>
      <c r="DE411" s="1488" t="s">
        <v>1790</v>
      </c>
      <c r="DF411" s="1488" t="s">
        <v>1790</v>
      </c>
      <c r="DG411" s="1488" t="s">
        <v>1790</v>
      </c>
      <c r="DH411" s="1488" t="s">
        <v>1790</v>
      </c>
      <c r="DI411" s="1488" t="s">
        <v>1790</v>
      </c>
      <c r="DJ411" s="1488" t="s">
        <v>1790</v>
      </c>
      <c r="DK411" s="1488" t="s">
        <v>1790</v>
      </c>
      <c r="DL411" s="1488" t="s">
        <v>1790</v>
      </c>
      <c r="DM411" s="1488" t="s">
        <v>1790</v>
      </c>
      <c r="DN411" s="1488" t="s">
        <v>1790</v>
      </c>
      <c r="DO411" s="1488" t="s">
        <v>1790</v>
      </c>
      <c r="DP411" s="1488" t="s">
        <v>1790</v>
      </c>
      <c r="DQ411" s="1488" t="s">
        <v>1790</v>
      </c>
      <c r="DR411" s="1488" t="s">
        <v>1790</v>
      </c>
      <c r="DS411" s="1488" t="s">
        <v>1790</v>
      </c>
      <c r="DT411" s="1233" t="s">
        <v>1790</v>
      </c>
      <c r="DU411" s="1233" t="s">
        <v>1790</v>
      </c>
      <c r="DV411" s="1233" t="s">
        <v>1790</v>
      </c>
      <c r="DW411" s="1233" t="s">
        <v>1790</v>
      </c>
      <c r="DX411" s="1233" t="s">
        <v>1790</v>
      </c>
      <c r="DY411" s="1233" t="s">
        <v>1790</v>
      </c>
    </row>
    <row r="412" spans="2:129" x14ac:dyDescent="0.25">
      <c r="B412" s="1740"/>
      <c r="C412" s="1485" t="s">
        <v>2268</v>
      </c>
      <c r="D412" s="1425" t="s">
        <v>2269</v>
      </c>
      <c r="E412" s="1267" t="s">
        <v>810</v>
      </c>
      <c r="F412" s="1424" t="s">
        <v>1790</v>
      </c>
      <c r="G412" s="1424" t="s">
        <v>1790</v>
      </c>
      <c r="H412" s="1425" t="s">
        <v>84</v>
      </c>
      <c r="I412" s="1460" t="s">
        <v>1790</v>
      </c>
      <c r="J412" s="1461" t="s">
        <v>1790</v>
      </c>
      <c r="K412" s="1461" t="s">
        <v>1790</v>
      </c>
      <c r="L412" s="1461" t="s">
        <v>1790</v>
      </c>
      <c r="M412" s="1461" t="s">
        <v>1790</v>
      </c>
      <c r="N412" s="1489" t="s">
        <v>1790</v>
      </c>
      <c r="O412" s="1489">
        <v>1.6524000000000001</v>
      </c>
      <c r="P412" s="1489">
        <v>1.6524000000000001</v>
      </c>
      <c r="Q412" s="1489">
        <v>1.6524000000000001</v>
      </c>
      <c r="R412" s="1489">
        <v>1.6524000000000001</v>
      </c>
      <c r="S412" s="1489">
        <v>1.6524000000000001</v>
      </c>
      <c r="T412" s="1489" t="s">
        <v>1790</v>
      </c>
      <c r="U412" s="1489" t="s">
        <v>1790</v>
      </c>
      <c r="V412" s="1489" t="s">
        <v>1790</v>
      </c>
      <c r="W412" s="1489" t="s">
        <v>1790</v>
      </c>
      <c r="X412" s="1489" t="s">
        <v>1790</v>
      </c>
      <c r="Y412" s="1489" t="s">
        <v>1790</v>
      </c>
      <c r="Z412" s="1489" t="s">
        <v>1790</v>
      </c>
      <c r="AA412" s="1489" t="s">
        <v>1790</v>
      </c>
      <c r="AB412" s="1489" t="s">
        <v>1790</v>
      </c>
      <c r="AC412" s="1489" t="s">
        <v>1790</v>
      </c>
      <c r="AD412" s="1489" t="s">
        <v>1790</v>
      </c>
      <c r="AE412" s="1489" t="s">
        <v>1790</v>
      </c>
      <c r="AF412" s="1489" t="s">
        <v>1790</v>
      </c>
      <c r="AG412" s="1489" t="s">
        <v>1790</v>
      </c>
      <c r="AH412" s="1489" t="s">
        <v>1790</v>
      </c>
      <c r="AI412" s="1489" t="s">
        <v>1790</v>
      </c>
      <c r="AJ412" s="1489" t="s">
        <v>1790</v>
      </c>
      <c r="AK412" s="1489" t="s">
        <v>1790</v>
      </c>
      <c r="AL412" s="1489" t="s">
        <v>1790</v>
      </c>
      <c r="AM412" s="1489" t="s">
        <v>1790</v>
      </c>
      <c r="AN412" s="1489" t="s">
        <v>1790</v>
      </c>
      <c r="AO412" s="1489" t="s">
        <v>1790</v>
      </c>
      <c r="AP412" s="1489" t="s">
        <v>1790</v>
      </c>
      <c r="AQ412" s="1489" t="s">
        <v>1790</v>
      </c>
      <c r="AR412" s="1489">
        <v>1.5</v>
      </c>
      <c r="AS412" s="1489" t="s">
        <v>1790</v>
      </c>
      <c r="AT412" s="1489" t="s">
        <v>1790</v>
      </c>
      <c r="AU412" s="1489" t="s">
        <v>1790</v>
      </c>
      <c r="AV412" s="1489" t="s">
        <v>1790</v>
      </c>
      <c r="AW412" s="1489" t="s">
        <v>1790</v>
      </c>
      <c r="AX412" s="1489" t="s">
        <v>1790</v>
      </c>
      <c r="AY412" s="1489" t="s">
        <v>1790</v>
      </c>
      <c r="AZ412" s="1489" t="s">
        <v>1790</v>
      </c>
      <c r="BA412" s="1489" t="s">
        <v>1790</v>
      </c>
      <c r="BB412" s="1489" t="s">
        <v>1790</v>
      </c>
      <c r="BC412" s="1489" t="s">
        <v>1790</v>
      </c>
      <c r="BD412" s="1489" t="s">
        <v>1790</v>
      </c>
      <c r="BE412" s="1489" t="s">
        <v>1790</v>
      </c>
      <c r="BF412" s="1489" t="s">
        <v>1790</v>
      </c>
      <c r="BG412" s="1489" t="s">
        <v>1790</v>
      </c>
      <c r="BH412" s="1489" t="s">
        <v>1790</v>
      </c>
      <c r="BI412" s="1489" t="s">
        <v>1790</v>
      </c>
      <c r="BJ412" s="1489" t="s">
        <v>1790</v>
      </c>
      <c r="BK412" s="1489" t="s">
        <v>1790</v>
      </c>
      <c r="BL412" s="1489" t="s">
        <v>1790</v>
      </c>
      <c r="BM412" s="1489" t="s">
        <v>1790</v>
      </c>
      <c r="BN412" s="1489" t="s">
        <v>1790</v>
      </c>
      <c r="BO412" s="1489" t="s">
        <v>1790</v>
      </c>
      <c r="BP412" s="1489" t="s">
        <v>1790</v>
      </c>
      <c r="BQ412" s="1489">
        <v>1.5</v>
      </c>
      <c r="BR412" s="1489" t="s">
        <v>1790</v>
      </c>
      <c r="BS412" s="1489" t="s">
        <v>1790</v>
      </c>
      <c r="BT412" s="1489" t="s">
        <v>1790</v>
      </c>
      <c r="BU412" s="1489" t="s">
        <v>1790</v>
      </c>
      <c r="BV412" s="1489" t="s">
        <v>1790</v>
      </c>
      <c r="BW412" s="1489" t="s">
        <v>1790</v>
      </c>
      <c r="BX412" s="1489" t="s">
        <v>1790</v>
      </c>
      <c r="BY412" s="1489" t="s">
        <v>1790</v>
      </c>
      <c r="BZ412" s="1489" t="s">
        <v>1790</v>
      </c>
      <c r="CA412" s="1489">
        <v>5.3</v>
      </c>
      <c r="CB412" s="1489" t="s">
        <v>1790</v>
      </c>
      <c r="CC412" s="1489" t="s">
        <v>1790</v>
      </c>
      <c r="CD412" s="1489" t="s">
        <v>1790</v>
      </c>
      <c r="CE412" s="1489" t="s">
        <v>1790</v>
      </c>
      <c r="CF412" s="1489" t="s">
        <v>1790</v>
      </c>
      <c r="CG412" s="1489" t="s">
        <v>1790</v>
      </c>
      <c r="CH412" s="1489" t="s">
        <v>1790</v>
      </c>
      <c r="CI412" s="1489" t="s">
        <v>1790</v>
      </c>
      <c r="CJ412" s="1489" t="s">
        <v>1790</v>
      </c>
      <c r="CK412" s="1489" t="s">
        <v>1790</v>
      </c>
      <c r="CL412" s="1489" t="s">
        <v>1790</v>
      </c>
      <c r="CM412" s="1489" t="s">
        <v>1790</v>
      </c>
      <c r="CN412" s="1489" t="s">
        <v>1790</v>
      </c>
      <c r="CO412" s="1489" t="s">
        <v>1790</v>
      </c>
      <c r="CP412" s="1490">
        <v>1.5</v>
      </c>
      <c r="CQ412" s="1488" t="s">
        <v>1790</v>
      </c>
      <c r="CR412" s="1488" t="s">
        <v>1790</v>
      </c>
      <c r="CS412" s="1488" t="s">
        <v>1790</v>
      </c>
      <c r="CT412" s="1488" t="s">
        <v>1790</v>
      </c>
      <c r="CU412" s="1488" t="s">
        <v>1790</v>
      </c>
      <c r="CV412" s="1488" t="s">
        <v>1790</v>
      </c>
      <c r="CW412" s="1488" t="s">
        <v>1790</v>
      </c>
      <c r="CX412" s="1488" t="s">
        <v>1790</v>
      </c>
      <c r="CY412" s="1488" t="s">
        <v>1790</v>
      </c>
      <c r="CZ412" s="1488" t="s">
        <v>1790</v>
      </c>
      <c r="DA412" s="1488" t="s">
        <v>1790</v>
      </c>
      <c r="DB412" s="1488" t="s">
        <v>1790</v>
      </c>
      <c r="DC412" s="1488" t="s">
        <v>1790</v>
      </c>
      <c r="DD412" s="1488" t="s">
        <v>1790</v>
      </c>
      <c r="DE412" s="1488" t="s">
        <v>1790</v>
      </c>
      <c r="DF412" s="1488" t="s">
        <v>1790</v>
      </c>
      <c r="DG412" s="1488" t="s">
        <v>1790</v>
      </c>
      <c r="DH412" s="1488" t="s">
        <v>1790</v>
      </c>
      <c r="DI412" s="1488" t="s">
        <v>1790</v>
      </c>
      <c r="DJ412" s="1488" t="s">
        <v>1790</v>
      </c>
      <c r="DK412" s="1488" t="s">
        <v>1790</v>
      </c>
      <c r="DL412" s="1488" t="s">
        <v>1790</v>
      </c>
      <c r="DM412" s="1488" t="s">
        <v>1790</v>
      </c>
      <c r="DN412" s="1488" t="s">
        <v>1790</v>
      </c>
      <c r="DO412" s="1488" t="s">
        <v>1790</v>
      </c>
      <c r="DP412" s="1488" t="s">
        <v>1790</v>
      </c>
      <c r="DQ412" s="1488" t="s">
        <v>1790</v>
      </c>
      <c r="DR412" s="1488" t="s">
        <v>1790</v>
      </c>
      <c r="DS412" s="1488" t="s">
        <v>1790</v>
      </c>
      <c r="DT412" s="1233" t="s">
        <v>1790</v>
      </c>
      <c r="DU412" s="1233" t="s">
        <v>1790</v>
      </c>
      <c r="DV412" s="1233" t="s">
        <v>1790</v>
      </c>
      <c r="DW412" s="1233" t="s">
        <v>1790</v>
      </c>
      <c r="DX412" s="1233" t="s">
        <v>1790</v>
      </c>
      <c r="DY412" s="1233" t="s">
        <v>1790</v>
      </c>
    </row>
    <row r="413" spans="2:129" x14ac:dyDescent="0.25">
      <c r="B413" s="1740"/>
      <c r="C413" s="1485" t="s">
        <v>2268</v>
      </c>
      <c r="D413" s="1425" t="s">
        <v>2269</v>
      </c>
      <c r="E413" s="1267" t="s">
        <v>807</v>
      </c>
      <c r="F413" s="1424" t="s">
        <v>1790</v>
      </c>
      <c r="G413" s="1424" t="s">
        <v>1790</v>
      </c>
      <c r="H413" s="1425" t="s">
        <v>84</v>
      </c>
      <c r="I413" s="1460" t="s">
        <v>1790</v>
      </c>
      <c r="J413" s="1461" t="s">
        <v>1790</v>
      </c>
      <c r="K413" s="1461" t="s">
        <v>1790</v>
      </c>
      <c r="L413" s="1461" t="s">
        <v>1790</v>
      </c>
      <c r="M413" s="1461" t="s">
        <v>1790</v>
      </c>
      <c r="N413" s="1489" t="s">
        <v>1790</v>
      </c>
      <c r="O413" s="1489" t="s">
        <v>1790</v>
      </c>
      <c r="P413" s="1489" t="s">
        <v>1790</v>
      </c>
      <c r="Q413" s="1489" t="s">
        <v>1790</v>
      </c>
      <c r="R413" s="1489" t="s">
        <v>1790</v>
      </c>
      <c r="S413" s="1489" t="s">
        <v>1790</v>
      </c>
      <c r="T413" s="1489">
        <v>1.2828204491620818</v>
      </c>
      <c r="U413" s="1489">
        <v>1.2828204491620818</v>
      </c>
      <c r="V413" s="1489">
        <v>1.2828204491620818</v>
      </c>
      <c r="W413" s="1489">
        <v>1.2828204491620818</v>
      </c>
      <c r="X413" s="1489">
        <v>1.2828204491620818</v>
      </c>
      <c r="Y413" s="1489">
        <v>1.2828204491620818</v>
      </c>
      <c r="Z413" s="1489">
        <v>1.2828204491620818</v>
      </c>
      <c r="AA413" s="1489">
        <v>1.2828204491620818</v>
      </c>
      <c r="AB413" s="1489">
        <v>1.2828204491620818</v>
      </c>
      <c r="AC413" s="1489">
        <v>1.2828204491620818</v>
      </c>
      <c r="AD413" s="1489">
        <v>1.2828204491620818</v>
      </c>
      <c r="AE413" s="1489">
        <v>1.2828204491620818</v>
      </c>
      <c r="AF413" s="1489">
        <v>1.2828204491620818</v>
      </c>
      <c r="AG413" s="1489">
        <v>1.2828204491620818</v>
      </c>
      <c r="AH413" s="1489">
        <v>1.2828204491620818</v>
      </c>
      <c r="AI413" s="1489">
        <v>1.2828204491620818</v>
      </c>
      <c r="AJ413" s="1489">
        <v>1.2828204491620818</v>
      </c>
      <c r="AK413" s="1489">
        <v>1.2828204491620818</v>
      </c>
      <c r="AL413" s="1489">
        <v>1.2828204491620818</v>
      </c>
      <c r="AM413" s="1489">
        <v>1.2828204491620818</v>
      </c>
      <c r="AN413" s="1489">
        <v>1.2828204491620818</v>
      </c>
      <c r="AO413" s="1489">
        <v>1.2828204491620818</v>
      </c>
      <c r="AP413" s="1489">
        <v>1.2828204491620818</v>
      </c>
      <c r="AQ413" s="1489">
        <v>1.2828204491620818</v>
      </c>
      <c r="AR413" s="1489">
        <v>1.2828204491620818</v>
      </c>
      <c r="AS413" s="1489">
        <v>1.2828204491620818</v>
      </c>
      <c r="AT413" s="1489">
        <v>1.2828204491620818</v>
      </c>
      <c r="AU413" s="1489">
        <v>1.2828204491620818</v>
      </c>
      <c r="AV413" s="1489">
        <v>1.2828204491620818</v>
      </c>
      <c r="AW413" s="1489">
        <v>1.2828204491620818</v>
      </c>
      <c r="AX413" s="1489">
        <v>1.2828204491620818</v>
      </c>
      <c r="AY413" s="1489">
        <v>1.2828204491620818</v>
      </c>
      <c r="AZ413" s="1489">
        <v>1.2828204491620818</v>
      </c>
      <c r="BA413" s="1489">
        <v>1.2828204491620818</v>
      </c>
      <c r="BB413" s="1489">
        <v>1.2828204491620818</v>
      </c>
      <c r="BC413" s="1489">
        <v>1.2828204491620818</v>
      </c>
      <c r="BD413" s="1489">
        <v>1.2828204491620818</v>
      </c>
      <c r="BE413" s="1489">
        <v>1.2828204491620818</v>
      </c>
      <c r="BF413" s="1489">
        <v>1.2828204491620818</v>
      </c>
      <c r="BG413" s="1489">
        <v>1.2828204491620818</v>
      </c>
      <c r="BH413" s="1489">
        <v>1.2828204491620818</v>
      </c>
      <c r="BI413" s="1489">
        <v>1.2828204491620818</v>
      </c>
      <c r="BJ413" s="1489">
        <v>1.2828204491620818</v>
      </c>
      <c r="BK413" s="1489">
        <v>1.2828204491620818</v>
      </c>
      <c r="BL413" s="1489">
        <v>1.2828204491620818</v>
      </c>
      <c r="BM413" s="1489">
        <v>1.2828204491620818</v>
      </c>
      <c r="BN413" s="1489">
        <v>1.2828204491620818</v>
      </c>
      <c r="BO413" s="1489">
        <v>1.2828204491620818</v>
      </c>
      <c r="BP413" s="1489">
        <v>1.2828204491620818</v>
      </c>
      <c r="BQ413" s="1489">
        <v>1.2828204491620818</v>
      </c>
      <c r="BR413" s="1489">
        <v>1.2828204491620818</v>
      </c>
      <c r="BS413" s="1489">
        <v>1.2828204491620818</v>
      </c>
      <c r="BT413" s="1489">
        <v>1.2828204491620818</v>
      </c>
      <c r="BU413" s="1489">
        <v>1.2828204491620818</v>
      </c>
      <c r="BV413" s="1489">
        <v>1.2828204491620818</v>
      </c>
      <c r="BW413" s="1489">
        <v>1.2828204491620818</v>
      </c>
      <c r="BX413" s="1489">
        <v>1.2828204491620818</v>
      </c>
      <c r="BY413" s="1489">
        <v>1.2828204491620818</v>
      </c>
      <c r="BZ413" s="1489">
        <v>1.2828204491620818</v>
      </c>
      <c r="CA413" s="1489">
        <v>1.2828204491620818</v>
      </c>
      <c r="CB413" s="1489">
        <v>1.2828204491620818</v>
      </c>
      <c r="CC413" s="1489">
        <v>1.2828204491620818</v>
      </c>
      <c r="CD413" s="1489">
        <v>1.2828204491620818</v>
      </c>
      <c r="CE413" s="1489">
        <v>1.2828204491620818</v>
      </c>
      <c r="CF413" s="1489">
        <v>1.2828204491620818</v>
      </c>
      <c r="CG413" s="1489">
        <v>1.2828204491620818</v>
      </c>
      <c r="CH413" s="1489">
        <v>1.2828204491620818</v>
      </c>
      <c r="CI413" s="1489">
        <v>1.2828204491620818</v>
      </c>
      <c r="CJ413" s="1489">
        <v>1.2828204491620818</v>
      </c>
      <c r="CK413" s="1489">
        <v>1.2828204491620818</v>
      </c>
      <c r="CL413" s="1489">
        <v>1.2828204491620818</v>
      </c>
      <c r="CM413" s="1489">
        <v>1.2828204491620818</v>
      </c>
      <c r="CN413" s="1489">
        <v>1.2828204491620818</v>
      </c>
      <c r="CO413" s="1489">
        <v>1.2828204491620818</v>
      </c>
      <c r="CP413" s="1490">
        <v>1.2828204491620818</v>
      </c>
      <c r="CQ413" s="1488" t="s">
        <v>1790</v>
      </c>
      <c r="CR413" s="1488" t="s">
        <v>1790</v>
      </c>
      <c r="CS413" s="1488" t="s">
        <v>1790</v>
      </c>
      <c r="CT413" s="1488" t="s">
        <v>1790</v>
      </c>
      <c r="CU413" s="1488" t="s">
        <v>1790</v>
      </c>
      <c r="CV413" s="1488" t="s">
        <v>1790</v>
      </c>
      <c r="CW413" s="1488" t="s">
        <v>1790</v>
      </c>
      <c r="CX413" s="1488" t="s">
        <v>1790</v>
      </c>
      <c r="CY413" s="1488" t="s">
        <v>1790</v>
      </c>
      <c r="CZ413" s="1488" t="s">
        <v>1790</v>
      </c>
      <c r="DA413" s="1488" t="s">
        <v>1790</v>
      </c>
      <c r="DB413" s="1488" t="s">
        <v>1790</v>
      </c>
      <c r="DC413" s="1488" t="s">
        <v>1790</v>
      </c>
      <c r="DD413" s="1488" t="s">
        <v>1790</v>
      </c>
      <c r="DE413" s="1488" t="s">
        <v>1790</v>
      </c>
      <c r="DF413" s="1488" t="s">
        <v>1790</v>
      </c>
      <c r="DG413" s="1488" t="s">
        <v>1790</v>
      </c>
      <c r="DH413" s="1488" t="s">
        <v>1790</v>
      </c>
      <c r="DI413" s="1488" t="s">
        <v>1790</v>
      </c>
      <c r="DJ413" s="1488" t="s">
        <v>1790</v>
      </c>
      <c r="DK413" s="1488" t="s">
        <v>1790</v>
      </c>
      <c r="DL413" s="1488" t="s">
        <v>1790</v>
      </c>
      <c r="DM413" s="1488" t="s">
        <v>1790</v>
      </c>
      <c r="DN413" s="1488" t="s">
        <v>1790</v>
      </c>
      <c r="DO413" s="1488" t="s">
        <v>1790</v>
      </c>
      <c r="DP413" s="1488" t="s">
        <v>1790</v>
      </c>
      <c r="DQ413" s="1488" t="s">
        <v>1790</v>
      </c>
      <c r="DR413" s="1488" t="s">
        <v>1790</v>
      </c>
      <c r="DS413" s="1488" t="s">
        <v>1790</v>
      </c>
      <c r="DT413" s="1233" t="s">
        <v>1790</v>
      </c>
      <c r="DU413" s="1233" t="s">
        <v>1790</v>
      </c>
      <c r="DV413" s="1233" t="s">
        <v>1790</v>
      </c>
      <c r="DW413" s="1233" t="s">
        <v>1790</v>
      </c>
      <c r="DX413" s="1233" t="s">
        <v>1790</v>
      </c>
      <c r="DY413" s="1233" t="s">
        <v>1790</v>
      </c>
    </row>
    <row r="414" spans="2:129" x14ac:dyDescent="0.25">
      <c r="B414" s="1740"/>
      <c r="C414" s="1485" t="s">
        <v>2268</v>
      </c>
      <c r="D414" s="1425" t="s">
        <v>2269</v>
      </c>
      <c r="E414" s="1267" t="s">
        <v>808</v>
      </c>
      <c r="F414" s="1424" t="s">
        <v>1790</v>
      </c>
      <c r="G414" s="1424" t="s">
        <v>1790</v>
      </c>
      <c r="H414" s="1425" t="s">
        <v>84</v>
      </c>
      <c r="I414" s="1460" t="s">
        <v>1790</v>
      </c>
      <c r="J414" s="1461" t="s">
        <v>1790</v>
      </c>
      <c r="K414" s="1461" t="s">
        <v>1790</v>
      </c>
      <c r="L414" s="1461" t="s">
        <v>1790</v>
      </c>
      <c r="M414" s="1461" t="s">
        <v>1790</v>
      </c>
      <c r="N414" s="1489" t="s">
        <v>1790</v>
      </c>
      <c r="O414" s="1489">
        <v>3.9117857411999996E-2</v>
      </c>
      <c r="P414" s="1489">
        <v>0.117353572236</v>
      </c>
      <c r="Q414" s="1489">
        <v>0.19558928706000001</v>
      </c>
      <c r="R414" s="1489">
        <v>0.27382500188400005</v>
      </c>
      <c r="S414" s="1489">
        <v>0.35206071670799999</v>
      </c>
      <c r="T414" s="1489">
        <v>0.59823564557000009</v>
      </c>
      <c r="U414" s="1489">
        <v>0.59169445513666674</v>
      </c>
      <c r="V414" s="1489">
        <v>0.5851532647033334</v>
      </c>
      <c r="W414" s="1489">
        <v>0.57861207426999994</v>
      </c>
      <c r="X414" s="1489">
        <v>0.5720708838366666</v>
      </c>
      <c r="Y414" s="1489">
        <v>0.56552969340333326</v>
      </c>
      <c r="Z414" s="1489">
        <v>0.55898850297000002</v>
      </c>
      <c r="AA414" s="1489">
        <v>0.55244731253666668</v>
      </c>
      <c r="AB414" s="1489">
        <v>0.54590612210333322</v>
      </c>
      <c r="AC414" s="1489">
        <v>0.53936493166999999</v>
      </c>
      <c r="AD414" s="1489">
        <v>0.53282374123666654</v>
      </c>
      <c r="AE414" s="1489">
        <v>0.5262825508033333</v>
      </c>
      <c r="AF414" s="1489">
        <v>0.51974136036999985</v>
      </c>
      <c r="AG414" s="1489">
        <v>0.51320016993666651</v>
      </c>
      <c r="AH414" s="1489">
        <v>0.50665897950333327</v>
      </c>
      <c r="AI414" s="1489">
        <v>0.50011778906999993</v>
      </c>
      <c r="AJ414" s="1489">
        <v>0.49357659863666653</v>
      </c>
      <c r="AK414" s="1489">
        <v>0.48703540820333319</v>
      </c>
      <c r="AL414" s="1489">
        <v>0.4804942177699999</v>
      </c>
      <c r="AM414" s="1489">
        <v>0.4739530273366665</v>
      </c>
      <c r="AN414" s="1489">
        <v>0.46741183690333316</v>
      </c>
      <c r="AO414" s="1489">
        <v>0.46087064646999981</v>
      </c>
      <c r="AP414" s="1489">
        <v>0.45432945603666647</v>
      </c>
      <c r="AQ414" s="1489">
        <v>0.44778826560333312</v>
      </c>
      <c r="AR414" s="1489">
        <v>0.47125702016999982</v>
      </c>
      <c r="AS414" s="1489">
        <v>0.49472577473666646</v>
      </c>
      <c r="AT414" s="1489">
        <v>0.48818458430333317</v>
      </c>
      <c r="AU414" s="1489">
        <v>0.48164339386999977</v>
      </c>
      <c r="AV414" s="1489">
        <v>0.47510220343666654</v>
      </c>
      <c r="AW414" s="1489">
        <v>0.46856101300333314</v>
      </c>
      <c r="AX414" s="1489">
        <v>0.46201982256999985</v>
      </c>
      <c r="AY414" s="1489">
        <v>0.45547863213666645</v>
      </c>
      <c r="AZ414" s="1489">
        <v>0.44893744170333316</v>
      </c>
      <c r="BA414" s="1489">
        <v>0.44239625126999982</v>
      </c>
      <c r="BB414" s="1489">
        <v>0.43585506083666647</v>
      </c>
      <c r="BC414" s="1489">
        <v>0.42931387040333324</v>
      </c>
      <c r="BD414" s="1489">
        <v>0.42277267996999984</v>
      </c>
      <c r="BE414" s="1489">
        <v>0.41623148953666655</v>
      </c>
      <c r="BF414" s="1489">
        <v>0.40969029910333321</v>
      </c>
      <c r="BG414" s="1489">
        <v>0.40314910866999987</v>
      </c>
      <c r="BH414" s="1489">
        <v>0.39660791823666652</v>
      </c>
      <c r="BI414" s="1489">
        <v>0.39006672780333324</v>
      </c>
      <c r="BJ414" s="1489">
        <v>0.38352553736999984</v>
      </c>
      <c r="BK414" s="1489">
        <v>0.37698434693666655</v>
      </c>
      <c r="BL414" s="1489">
        <v>0.37044315650333326</v>
      </c>
      <c r="BM414" s="1489">
        <v>0.36390196606999986</v>
      </c>
      <c r="BN414" s="1489">
        <v>0.35736077563666657</v>
      </c>
      <c r="BO414" s="1489">
        <v>0.35081958520333317</v>
      </c>
      <c r="BP414" s="1489">
        <v>0.34427839476999988</v>
      </c>
      <c r="BQ414" s="1489">
        <v>0.36774714933666658</v>
      </c>
      <c r="BR414" s="1489">
        <v>0.39121590390333322</v>
      </c>
      <c r="BS414" s="1489">
        <v>0.38467471346999987</v>
      </c>
      <c r="BT414" s="1489">
        <v>0.37813352303666653</v>
      </c>
      <c r="BU414" s="1489">
        <v>0.37159233260333319</v>
      </c>
      <c r="BV414" s="1489">
        <v>0.3650511421699999</v>
      </c>
      <c r="BW414" s="1489">
        <v>0.35850995173666655</v>
      </c>
      <c r="BX414" s="1489">
        <v>0.35196876130333321</v>
      </c>
      <c r="BY414" s="1489">
        <v>0.34542757086999981</v>
      </c>
      <c r="BZ414" s="1489">
        <v>0.33888638043666652</v>
      </c>
      <c r="CA414" s="1489">
        <v>0.43838032900333324</v>
      </c>
      <c r="CB414" s="1489">
        <v>0.53787427757000073</v>
      </c>
      <c r="CC414" s="1489">
        <v>0.53133308713666749</v>
      </c>
      <c r="CD414" s="1489">
        <v>0.52479189670333404</v>
      </c>
      <c r="CE414" s="1489">
        <v>0.51825070627000069</v>
      </c>
      <c r="CF414" s="1489">
        <v>0.51170951583666724</v>
      </c>
      <c r="CG414" s="1489">
        <v>0.50516832540333401</v>
      </c>
      <c r="CH414" s="1489">
        <v>0.49862713497000066</v>
      </c>
      <c r="CI414" s="1489">
        <v>0.49208594453666726</v>
      </c>
      <c r="CJ414" s="1489">
        <v>0.48554475410333398</v>
      </c>
      <c r="CK414" s="1489">
        <v>0.47900356367000063</v>
      </c>
      <c r="CL414" s="1489">
        <v>0.47246237323666723</v>
      </c>
      <c r="CM414" s="1489">
        <v>0.46592118280333394</v>
      </c>
      <c r="CN414" s="1489">
        <v>0.4593799923700006</v>
      </c>
      <c r="CO414" s="1489">
        <v>0.45283880193666726</v>
      </c>
      <c r="CP414" s="1490">
        <v>0.47630755650333395</v>
      </c>
      <c r="CQ414" s="1488" t="s">
        <v>1790</v>
      </c>
      <c r="CR414" s="1488" t="s">
        <v>1790</v>
      </c>
      <c r="CS414" s="1488" t="s">
        <v>1790</v>
      </c>
      <c r="CT414" s="1488" t="s">
        <v>1790</v>
      </c>
      <c r="CU414" s="1488" t="s">
        <v>1790</v>
      </c>
      <c r="CV414" s="1488" t="s">
        <v>1790</v>
      </c>
      <c r="CW414" s="1488" t="s">
        <v>1790</v>
      </c>
      <c r="CX414" s="1488" t="s">
        <v>1790</v>
      </c>
      <c r="CY414" s="1488" t="s">
        <v>1790</v>
      </c>
      <c r="CZ414" s="1488" t="s">
        <v>1790</v>
      </c>
      <c r="DA414" s="1488" t="s">
        <v>1790</v>
      </c>
      <c r="DB414" s="1488" t="s">
        <v>1790</v>
      </c>
      <c r="DC414" s="1488" t="s">
        <v>1790</v>
      </c>
      <c r="DD414" s="1488" t="s">
        <v>1790</v>
      </c>
      <c r="DE414" s="1488" t="s">
        <v>1790</v>
      </c>
      <c r="DF414" s="1488" t="s">
        <v>1790</v>
      </c>
      <c r="DG414" s="1488" t="s">
        <v>1790</v>
      </c>
      <c r="DH414" s="1488" t="s">
        <v>1790</v>
      </c>
      <c r="DI414" s="1488" t="s">
        <v>1790</v>
      </c>
      <c r="DJ414" s="1488" t="s">
        <v>1790</v>
      </c>
      <c r="DK414" s="1488" t="s">
        <v>1790</v>
      </c>
      <c r="DL414" s="1488" t="s">
        <v>1790</v>
      </c>
      <c r="DM414" s="1488" t="s">
        <v>1790</v>
      </c>
      <c r="DN414" s="1488" t="s">
        <v>1790</v>
      </c>
      <c r="DO414" s="1488" t="s">
        <v>1790</v>
      </c>
      <c r="DP414" s="1488" t="s">
        <v>1790</v>
      </c>
      <c r="DQ414" s="1488" t="s">
        <v>1790</v>
      </c>
      <c r="DR414" s="1488" t="s">
        <v>1790</v>
      </c>
      <c r="DS414" s="1488" t="s">
        <v>1790</v>
      </c>
      <c r="DT414" s="1233" t="s">
        <v>1790</v>
      </c>
      <c r="DU414" s="1233" t="s">
        <v>1790</v>
      </c>
      <c r="DV414" s="1233" t="s">
        <v>1790</v>
      </c>
      <c r="DW414" s="1233" t="s">
        <v>1790</v>
      </c>
      <c r="DX414" s="1233" t="s">
        <v>1790</v>
      </c>
      <c r="DY414" s="1233" t="s">
        <v>1790</v>
      </c>
    </row>
    <row r="415" spans="2:129" x14ac:dyDescent="0.25">
      <c r="B415" s="1740"/>
      <c r="C415" s="1485" t="s">
        <v>2268</v>
      </c>
      <c r="D415" s="1425" t="s">
        <v>2269</v>
      </c>
      <c r="E415" s="1267" t="s">
        <v>826</v>
      </c>
      <c r="F415" s="1424" t="s">
        <v>1790</v>
      </c>
      <c r="G415" s="1424" t="s">
        <v>1790</v>
      </c>
      <c r="H415" s="1425" t="s">
        <v>84</v>
      </c>
      <c r="I415" s="1460" t="s">
        <v>1790</v>
      </c>
      <c r="J415" s="1461" t="s">
        <v>1790</v>
      </c>
      <c r="K415" s="1461" t="s">
        <v>1790</v>
      </c>
      <c r="L415" s="1461" t="s">
        <v>1790</v>
      </c>
      <c r="M415" s="1461" t="s">
        <v>1790</v>
      </c>
      <c r="N415" s="1489" t="s">
        <v>1790</v>
      </c>
      <c r="O415" s="1489">
        <v>3.5000000000000003E-2</v>
      </c>
      <c r="P415" s="1489">
        <v>3.5000000000000003E-2</v>
      </c>
      <c r="Q415" s="1489">
        <v>3.5000000000000003E-2</v>
      </c>
      <c r="R415" s="1489">
        <v>3.5000000000000003E-2</v>
      </c>
      <c r="S415" s="1489">
        <v>3.5000000000000003E-2</v>
      </c>
      <c r="T415" s="1489">
        <v>3.5000000000000003E-2</v>
      </c>
      <c r="U415" s="1489">
        <v>3.5000000000000003E-2</v>
      </c>
      <c r="V415" s="1489">
        <v>3.5000000000000003E-2</v>
      </c>
      <c r="W415" s="1489">
        <v>3.5000000000000003E-2</v>
      </c>
      <c r="X415" s="1489">
        <v>3.5000000000000003E-2</v>
      </c>
      <c r="Y415" s="1489">
        <v>3.5000000000000003E-2</v>
      </c>
      <c r="Z415" s="1489">
        <v>3.5000000000000003E-2</v>
      </c>
      <c r="AA415" s="1489">
        <v>3.5000000000000003E-2</v>
      </c>
      <c r="AB415" s="1489">
        <v>3.5000000000000003E-2</v>
      </c>
      <c r="AC415" s="1489">
        <v>3.5000000000000003E-2</v>
      </c>
      <c r="AD415" s="1489">
        <v>3.5000000000000003E-2</v>
      </c>
      <c r="AE415" s="1489">
        <v>3.5000000000000003E-2</v>
      </c>
      <c r="AF415" s="1489">
        <v>3.5000000000000003E-2</v>
      </c>
      <c r="AG415" s="1489">
        <v>3.5000000000000003E-2</v>
      </c>
      <c r="AH415" s="1489">
        <v>3.5000000000000003E-2</v>
      </c>
      <c r="AI415" s="1489">
        <v>3.5000000000000003E-2</v>
      </c>
      <c r="AJ415" s="1489">
        <v>3.5000000000000003E-2</v>
      </c>
      <c r="AK415" s="1489">
        <v>3.5000000000000003E-2</v>
      </c>
      <c r="AL415" s="1489">
        <v>3.5000000000000003E-2</v>
      </c>
      <c r="AM415" s="1489">
        <v>3.5000000000000003E-2</v>
      </c>
      <c r="AN415" s="1489">
        <v>3.5000000000000003E-2</v>
      </c>
      <c r="AO415" s="1489">
        <v>3.5000000000000003E-2</v>
      </c>
      <c r="AP415" s="1489">
        <v>3.5000000000000003E-2</v>
      </c>
      <c r="AQ415" s="1489">
        <v>3.5000000000000003E-2</v>
      </c>
      <c r="AR415" s="1489">
        <v>3.5000000000000003E-2</v>
      </c>
      <c r="AS415" s="1489">
        <v>0.03</v>
      </c>
      <c r="AT415" s="1489">
        <v>0.03</v>
      </c>
      <c r="AU415" s="1489">
        <v>0.03</v>
      </c>
      <c r="AV415" s="1489">
        <v>0.03</v>
      </c>
      <c r="AW415" s="1489">
        <v>0.03</v>
      </c>
      <c r="AX415" s="1489">
        <v>0.03</v>
      </c>
      <c r="AY415" s="1489">
        <v>0.03</v>
      </c>
      <c r="AZ415" s="1489">
        <v>0.03</v>
      </c>
      <c r="BA415" s="1489">
        <v>0.03</v>
      </c>
      <c r="BB415" s="1489">
        <v>0.03</v>
      </c>
      <c r="BC415" s="1489">
        <v>0.03</v>
      </c>
      <c r="BD415" s="1489">
        <v>0.03</v>
      </c>
      <c r="BE415" s="1489">
        <v>0.03</v>
      </c>
      <c r="BF415" s="1489">
        <v>0.03</v>
      </c>
      <c r="BG415" s="1489">
        <v>0.03</v>
      </c>
      <c r="BH415" s="1489">
        <v>0.03</v>
      </c>
      <c r="BI415" s="1489">
        <v>0.03</v>
      </c>
      <c r="BJ415" s="1489">
        <v>0.03</v>
      </c>
      <c r="BK415" s="1489">
        <v>0.03</v>
      </c>
      <c r="BL415" s="1489">
        <v>0.03</v>
      </c>
      <c r="BM415" s="1489">
        <v>0.03</v>
      </c>
      <c r="BN415" s="1489">
        <v>0.03</v>
      </c>
      <c r="BO415" s="1489">
        <v>0.03</v>
      </c>
      <c r="BP415" s="1489">
        <v>0.03</v>
      </c>
      <c r="BQ415" s="1489">
        <v>0.03</v>
      </c>
      <c r="BR415" s="1489">
        <v>0.03</v>
      </c>
      <c r="BS415" s="1489">
        <v>0.03</v>
      </c>
      <c r="BT415" s="1489">
        <v>0.03</v>
      </c>
      <c r="BU415" s="1489">
        <v>0.03</v>
      </c>
      <c r="BV415" s="1489">
        <v>0.03</v>
      </c>
      <c r="BW415" s="1489">
        <v>0.03</v>
      </c>
      <c r="BX415" s="1489">
        <v>0.03</v>
      </c>
      <c r="BY415" s="1489">
        <v>0.03</v>
      </c>
      <c r="BZ415" s="1489">
        <v>0.03</v>
      </c>
      <c r="CA415" s="1489">
        <v>0.03</v>
      </c>
      <c r="CB415" s="1489">
        <v>0.03</v>
      </c>
      <c r="CC415" s="1489">
        <v>0.03</v>
      </c>
      <c r="CD415" s="1489">
        <v>0.03</v>
      </c>
      <c r="CE415" s="1489">
        <v>0.03</v>
      </c>
      <c r="CF415" s="1489">
        <v>0.03</v>
      </c>
      <c r="CG415" s="1489">
        <v>0.03</v>
      </c>
      <c r="CH415" s="1489">
        <v>0.03</v>
      </c>
      <c r="CI415" s="1489">
        <v>0.03</v>
      </c>
      <c r="CJ415" s="1489">
        <v>0.03</v>
      </c>
      <c r="CK415" s="1489">
        <v>0.03</v>
      </c>
      <c r="CL415" s="1489">
        <v>2.5000000000000001E-2</v>
      </c>
      <c r="CM415" s="1489">
        <v>2.5000000000000001E-2</v>
      </c>
      <c r="CN415" s="1489">
        <v>2.5000000000000001E-2</v>
      </c>
      <c r="CO415" s="1489">
        <v>2.5000000000000001E-2</v>
      </c>
      <c r="CP415" s="1490">
        <v>2.5000000000000001E-2</v>
      </c>
      <c r="CQ415" s="1488" t="s">
        <v>1790</v>
      </c>
      <c r="CR415" s="1488" t="s">
        <v>1790</v>
      </c>
      <c r="CS415" s="1488" t="s">
        <v>1790</v>
      </c>
      <c r="CT415" s="1488" t="s">
        <v>1790</v>
      </c>
      <c r="CU415" s="1488" t="s">
        <v>1790</v>
      </c>
      <c r="CV415" s="1488" t="s">
        <v>1790</v>
      </c>
      <c r="CW415" s="1488" t="s">
        <v>1790</v>
      </c>
      <c r="CX415" s="1488" t="s">
        <v>1790</v>
      </c>
      <c r="CY415" s="1488" t="s">
        <v>1790</v>
      </c>
      <c r="CZ415" s="1488" t="s">
        <v>1790</v>
      </c>
      <c r="DA415" s="1488" t="s">
        <v>1790</v>
      </c>
      <c r="DB415" s="1488" t="s">
        <v>1790</v>
      </c>
      <c r="DC415" s="1488" t="s">
        <v>1790</v>
      </c>
      <c r="DD415" s="1488" t="s">
        <v>1790</v>
      </c>
      <c r="DE415" s="1488" t="s">
        <v>1790</v>
      </c>
      <c r="DF415" s="1488" t="s">
        <v>1790</v>
      </c>
      <c r="DG415" s="1488" t="s">
        <v>1790</v>
      </c>
      <c r="DH415" s="1488" t="s">
        <v>1790</v>
      </c>
      <c r="DI415" s="1488" t="s">
        <v>1790</v>
      </c>
      <c r="DJ415" s="1488" t="s">
        <v>1790</v>
      </c>
      <c r="DK415" s="1488" t="s">
        <v>1790</v>
      </c>
      <c r="DL415" s="1488" t="s">
        <v>1790</v>
      </c>
      <c r="DM415" s="1488" t="s">
        <v>1790</v>
      </c>
      <c r="DN415" s="1488" t="s">
        <v>1790</v>
      </c>
      <c r="DO415" s="1488" t="s">
        <v>1790</v>
      </c>
      <c r="DP415" s="1488" t="s">
        <v>1790</v>
      </c>
      <c r="DQ415" s="1488" t="s">
        <v>1790</v>
      </c>
      <c r="DR415" s="1488" t="s">
        <v>1790</v>
      </c>
      <c r="DS415" s="1488" t="s">
        <v>1790</v>
      </c>
      <c r="DT415" s="1233" t="s">
        <v>1790</v>
      </c>
      <c r="DU415" s="1233" t="s">
        <v>1790</v>
      </c>
      <c r="DV415" s="1233" t="s">
        <v>1790</v>
      </c>
      <c r="DW415" s="1233" t="s">
        <v>1790</v>
      </c>
      <c r="DX415" s="1233" t="s">
        <v>1790</v>
      </c>
      <c r="DY415" s="1233" t="s">
        <v>1790</v>
      </c>
    </row>
    <row r="416" spans="2:129" x14ac:dyDescent="0.25">
      <c r="B416" s="1740"/>
      <c r="C416" s="1485" t="s">
        <v>2268</v>
      </c>
      <c r="D416" s="1425" t="s">
        <v>2269</v>
      </c>
      <c r="E416" s="1267" t="s">
        <v>809</v>
      </c>
      <c r="F416" s="1424" t="s">
        <v>1790</v>
      </c>
      <c r="G416" s="1424" t="s">
        <v>1790</v>
      </c>
      <c r="H416" s="1425" t="s">
        <v>84</v>
      </c>
      <c r="I416" s="1460" t="s">
        <v>1790</v>
      </c>
      <c r="J416" s="1461" t="s">
        <v>1790</v>
      </c>
      <c r="K416" s="1461" t="s">
        <v>1790</v>
      </c>
      <c r="L416" s="1461" t="s">
        <v>1790</v>
      </c>
      <c r="M416" s="1461" t="s">
        <v>1790</v>
      </c>
      <c r="N416" s="1489" t="s">
        <v>1790</v>
      </c>
      <c r="O416" s="1489">
        <v>0.96618357487922713</v>
      </c>
      <c r="P416" s="1489">
        <v>0.93351070036640305</v>
      </c>
      <c r="Q416" s="1489">
        <v>0.90194270566802237</v>
      </c>
      <c r="R416" s="1489">
        <v>0.87144222769857238</v>
      </c>
      <c r="S416" s="1489">
        <v>0.84197316685852408</v>
      </c>
      <c r="T416" s="1489">
        <v>0.81350064430775282</v>
      </c>
      <c r="U416" s="1489">
        <v>0.78599096068381924</v>
      </c>
      <c r="V416" s="1489">
        <v>0.75941155621625056</v>
      </c>
      <c r="W416" s="1489">
        <v>0.73373097218961414</v>
      </c>
      <c r="X416" s="1489">
        <v>0.70891881370977217</v>
      </c>
      <c r="Y416" s="1489">
        <v>0.68494571372924851</v>
      </c>
      <c r="Z416" s="1489">
        <v>0.66178329828912907</v>
      </c>
      <c r="AA416" s="1489">
        <v>0.63940415293635666</v>
      </c>
      <c r="AB416" s="1489">
        <v>0.61778179027667313</v>
      </c>
      <c r="AC416" s="1489">
        <v>0.59689061862480497</v>
      </c>
      <c r="AD416" s="1489">
        <v>0.57670591171478747</v>
      </c>
      <c r="AE416" s="1489">
        <v>0.55720377943457733</v>
      </c>
      <c r="AF416" s="1489">
        <v>0.53836113955031628</v>
      </c>
      <c r="AG416" s="1489">
        <v>0.520155690386779</v>
      </c>
      <c r="AH416" s="1489">
        <v>0.50256588443167061</v>
      </c>
      <c r="AI416" s="1489">
        <v>0.48557090283253201</v>
      </c>
      <c r="AJ416" s="1489">
        <v>0.46915063075606961</v>
      </c>
      <c r="AK416" s="1489">
        <v>0.45328563358074364</v>
      </c>
      <c r="AL416" s="1489">
        <v>0.43795713389443836</v>
      </c>
      <c r="AM416" s="1489">
        <v>0.42314698926998878</v>
      </c>
      <c r="AN416" s="1489">
        <v>0.40883767079225974</v>
      </c>
      <c r="AO416" s="1489">
        <v>0.39501224231136212</v>
      </c>
      <c r="AP416" s="1489">
        <v>0.38165434039745133</v>
      </c>
      <c r="AQ416" s="1489">
        <v>0.36874815497338298</v>
      </c>
      <c r="AR416" s="1489">
        <v>0.35627841060230242</v>
      </c>
      <c r="AS416" s="1489">
        <v>0.3459013695167984</v>
      </c>
      <c r="AT416" s="1489">
        <v>0.33582657234640623</v>
      </c>
      <c r="AU416" s="1489">
        <v>0.32604521587029728</v>
      </c>
      <c r="AV416" s="1489">
        <v>0.31654875327213333</v>
      </c>
      <c r="AW416" s="1489">
        <v>0.30732888667197411</v>
      </c>
      <c r="AX416" s="1489">
        <v>0.29837755987570302</v>
      </c>
      <c r="AY416" s="1489">
        <v>0.28968695133563405</v>
      </c>
      <c r="AZ416" s="1489">
        <v>0.28124946731614947</v>
      </c>
      <c r="BA416" s="1489">
        <v>0.27305773525839755</v>
      </c>
      <c r="BB416" s="1489">
        <v>0.26510459733825009</v>
      </c>
      <c r="BC416" s="1489">
        <v>0.25738310421189325</v>
      </c>
      <c r="BD416" s="1489">
        <v>0.24988650894358566</v>
      </c>
      <c r="BE416" s="1489">
        <v>0.24260826111027742</v>
      </c>
      <c r="BF416" s="1489">
        <v>0.23554200107793916</v>
      </c>
      <c r="BG416" s="1489">
        <v>0.22868155444460117</v>
      </c>
      <c r="BH416" s="1489">
        <v>0.22202092664524387</v>
      </c>
      <c r="BI416" s="1489">
        <v>0.215554297713829</v>
      </c>
      <c r="BJ416" s="1489">
        <v>0.20927601719789227</v>
      </c>
      <c r="BK416" s="1489">
        <v>0.20318059922125464</v>
      </c>
      <c r="BL416" s="1489">
        <v>0.19726271769053846</v>
      </c>
      <c r="BM416" s="1489">
        <v>0.19151720164129948</v>
      </c>
      <c r="BN416" s="1489">
        <v>0.18593903071970824</v>
      </c>
      <c r="BO416" s="1489">
        <v>0.18052333079583327</v>
      </c>
      <c r="BP416" s="1489">
        <v>0.17526536970469248</v>
      </c>
      <c r="BQ416" s="1489">
        <v>0.17016055311135189</v>
      </c>
      <c r="BR416" s="1489">
        <v>0.16520442049645817</v>
      </c>
      <c r="BS416" s="1489">
        <v>0.16039264125869726</v>
      </c>
      <c r="BT416" s="1489">
        <v>0.15572101093077401</v>
      </c>
      <c r="BU416" s="1489">
        <v>0.15118544750560586</v>
      </c>
      <c r="BV416" s="1489">
        <v>0.14678198786952024</v>
      </c>
      <c r="BW416" s="1489">
        <v>0.14250678433934003</v>
      </c>
      <c r="BX416" s="1489">
        <v>0.13835610130033013</v>
      </c>
      <c r="BY416" s="1489">
        <v>0.13432631194206807</v>
      </c>
      <c r="BZ416" s="1489">
        <v>0.13041389508938647</v>
      </c>
      <c r="CA416" s="1489">
        <v>0.12661543212561796</v>
      </c>
      <c r="CB416" s="1489">
        <v>0.12292760400545433</v>
      </c>
      <c r="CC416" s="1489">
        <v>0.11934718835481004</v>
      </c>
      <c r="CD416" s="1489">
        <v>0.11587105665515537</v>
      </c>
      <c r="CE416" s="1489">
        <v>0.11249617150985959</v>
      </c>
      <c r="CF416" s="1489">
        <v>0.10921958399015494</v>
      </c>
      <c r="CG416" s="1489">
        <v>0.10603843105840287</v>
      </c>
      <c r="CH416" s="1489">
        <v>0.10294993306641054</v>
      </c>
      <c r="CI416" s="1489">
        <v>9.9951391326612168E-2</v>
      </c>
      <c r="CJ416" s="1489">
        <v>9.7040185753992411E-2</v>
      </c>
      <c r="CK416" s="1489">
        <v>9.4213772576691654E-2</v>
      </c>
      <c r="CL416" s="1489">
        <v>9.1915875684577236E-2</v>
      </c>
      <c r="CM416" s="1489">
        <v>8.9674025058124135E-2</v>
      </c>
      <c r="CN416" s="1489">
        <v>8.7486853715243049E-2</v>
      </c>
      <c r="CO416" s="1489">
        <v>8.5353028014871282E-2</v>
      </c>
      <c r="CP416" s="1490">
        <v>8.3271246843776875E-2</v>
      </c>
      <c r="CQ416" s="1488" t="s">
        <v>1790</v>
      </c>
      <c r="CR416" s="1488" t="s">
        <v>1790</v>
      </c>
      <c r="CS416" s="1488" t="s">
        <v>1790</v>
      </c>
      <c r="CT416" s="1488" t="s">
        <v>1790</v>
      </c>
      <c r="CU416" s="1488" t="s">
        <v>1790</v>
      </c>
      <c r="CV416" s="1488" t="s">
        <v>1790</v>
      </c>
      <c r="CW416" s="1488" t="s">
        <v>1790</v>
      </c>
      <c r="CX416" s="1488" t="s">
        <v>1790</v>
      </c>
      <c r="CY416" s="1488" t="s">
        <v>1790</v>
      </c>
      <c r="CZ416" s="1488" t="s">
        <v>1790</v>
      </c>
      <c r="DA416" s="1488" t="s">
        <v>1790</v>
      </c>
      <c r="DB416" s="1488" t="s">
        <v>1790</v>
      </c>
      <c r="DC416" s="1488" t="s">
        <v>1790</v>
      </c>
      <c r="DD416" s="1488" t="s">
        <v>1790</v>
      </c>
      <c r="DE416" s="1488" t="s">
        <v>1790</v>
      </c>
      <c r="DF416" s="1488" t="s">
        <v>1790</v>
      </c>
      <c r="DG416" s="1488" t="s">
        <v>1790</v>
      </c>
      <c r="DH416" s="1488" t="s">
        <v>1790</v>
      </c>
      <c r="DI416" s="1488" t="s">
        <v>1790</v>
      </c>
      <c r="DJ416" s="1488" t="s">
        <v>1790</v>
      </c>
      <c r="DK416" s="1488" t="s">
        <v>1790</v>
      </c>
      <c r="DL416" s="1488" t="s">
        <v>1790</v>
      </c>
      <c r="DM416" s="1488" t="s">
        <v>1790</v>
      </c>
      <c r="DN416" s="1488" t="s">
        <v>1790</v>
      </c>
      <c r="DO416" s="1488" t="s">
        <v>1790</v>
      </c>
      <c r="DP416" s="1488" t="s">
        <v>1790</v>
      </c>
      <c r="DQ416" s="1488" t="s">
        <v>1790</v>
      </c>
      <c r="DR416" s="1488" t="s">
        <v>1790</v>
      </c>
      <c r="DS416" s="1488" t="s">
        <v>1790</v>
      </c>
      <c r="DT416" s="1233" t="s">
        <v>1790</v>
      </c>
      <c r="DU416" s="1233" t="s">
        <v>1790</v>
      </c>
      <c r="DV416" s="1233" t="s">
        <v>1790</v>
      </c>
      <c r="DW416" s="1233" t="s">
        <v>1790</v>
      </c>
      <c r="DX416" s="1233" t="s">
        <v>1790</v>
      </c>
      <c r="DY416" s="1233" t="s">
        <v>1790</v>
      </c>
    </row>
    <row r="417" spans="2:129" x14ac:dyDescent="0.25">
      <c r="B417" s="1740"/>
      <c r="C417" s="1485" t="s">
        <v>2268</v>
      </c>
      <c r="D417" s="1425" t="s">
        <v>2269</v>
      </c>
      <c r="E417" s="1267" t="s">
        <v>810</v>
      </c>
      <c r="F417" s="1424" t="s">
        <v>811</v>
      </c>
      <c r="G417" s="1424" t="s">
        <v>1790</v>
      </c>
      <c r="H417" s="1425" t="s">
        <v>812</v>
      </c>
      <c r="I417" s="1460" t="s">
        <v>1790</v>
      </c>
      <c r="J417" s="1461" t="s">
        <v>1790</v>
      </c>
      <c r="K417" s="1461" t="s">
        <v>1790</v>
      </c>
      <c r="L417" s="1461" t="s">
        <v>1790</v>
      </c>
      <c r="M417" s="1461" t="s">
        <v>1790</v>
      </c>
      <c r="N417" s="1489" t="s">
        <v>1790</v>
      </c>
      <c r="O417" s="1489">
        <v>0.38963999999999999</v>
      </c>
      <c r="P417" s="1489">
        <v>0.38963999999999999</v>
      </c>
      <c r="Q417" s="1489">
        <v>0.38963999999999999</v>
      </c>
      <c r="R417" s="1489">
        <v>0.38963999999999999</v>
      </c>
      <c r="S417" s="1489">
        <v>0.38963999999999999</v>
      </c>
      <c r="T417" s="1489" t="s">
        <v>1790</v>
      </c>
      <c r="U417" s="1489" t="s">
        <v>1790</v>
      </c>
      <c r="V417" s="1489" t="s">
        <v>1790</v>
      </c>
      <c r="W417" s="1489" t="s">
        <v>1790</v>
      </c>
      <c r="X417" s="1489" t="s">
        <v>1790</v>
      </c>
      <c r="Y417" s="1489" t="s">
        <v>1790</v>
      </c>
      <c r="Z417" s="1489" t="s">
        <v>1790</v>
      </c>
      <c r="AA417" s="1489" t="s">
        <v>1790</v>
      </c>
      <c r="AB417" s="1489" t="s">
        <v>1790</v>
      </c>
      <c r="AC417" s="1489" t="s">
        <v>1790</v>
      </c>
      <c r="AD417" s="1489" t="s">
        <v>1790</v>
      </c>
      <c r="AE417" s="1489" t="s">
        <v>1790</v>
      </c>
      <c r="AF417" s="1489" t="s">
        <v>1790</v>
      </c>
      <c r="AG417" s="1489" t="s">
        <v>1790</v>
      </c>
      <c r="AH417" s="1489" t="s">
        <v>1790</v>
      </c>
      <c r="AI417" s="1489" t="s">
        <v>1790</v>
      </c>
      <c r="AJ417" s="1489" t="s">
        <v>1790</v>
      </c>
      <c r="AK417" s="1489" t="s">
        <v>1790</v>
      </c>
      <c r="AL417" s="1489" t="s">
        <v>1790</v>
      </c>
      <c r="AM417" s="1489" t="s">
        <v>1790</v>
      </c>
      <c r="AN417" s="1489" t="s">
        <v>1790</v>
      </c>
      <c r="AO417" s="1489" t="s">
        <v>1790</v>
      </c>
      <c r="AP417" s="1489" t="s">
        <v>1790</v>
      </c>
      <c r="AQ417" s="1489" t="s">
        <v>1790</v>
      </c>
      <c r="AR417" s="1489" t="s">
        <v>1790</v>
      </c>
      <c r="AS417" s="1489" t="s">
        <v>1790</v>
      </c>
      <c r="AT417" s="1489" t="s">
        <v>1790</v>
      </c>
      <c r="AU417" s="1489" t="s">
        <v>1790</v>
      </c>
      <c r="AV417" s="1489" t="s">
        <v>1790</v>
      </c>
      <c r="AW417" s="1489" t="s">
        <v>1790</v>
      </c>
      <c r="AX417" s="1489" t="s">
        <v>1790</v>
      </c>
      <c r="AY417" s="1489" t="s">
        <v>1790</v>
      </c>
      <c r="AZ417" s="1489" t="s">
        <v>1790</v>
      </c>
      <c r="BA417" s="1489" t="s">
        <v>1790</v>
      </c>
      <c r="BB417" s="1489" t="s">
        <v>1790</v>
      </c>
      <c r="BC417" s="1489" t="s">
        <v>1790</v>
      </c>
      <c r="BD417" s="1489" t="s">
        <v>1790</v>
      </c>
      <c r="BE417" s="1489" t="s">
        <v>1790</v>
      </c>
      <c r="BF417" s="1489" t="s">
        <v>1790</v>
      </c>
      <c r="BG417" s="1489" t="s">
        <v>1790</v>
      </c>
      <c r="BH417" s="1489" t="s">
        <v>1790</v>
      </c>
      <c r="BI417" s="1489" t="s">
        <v>1790</v>
      </c>
      <c r="BJ417" s="1489" t="s">
        <v>1790</v>
      </c>
      <c r="BK417" s="1489" t="s">
        <v>1790</v>
      </c>
      <c r="BL417" s="1489" t="s">
        <v>1790</v>
      </c>
      <c r="BM417" s="1489" t="s">
        <v>1790</v>
      </c>
      <c r="BN417" s="1489" t="s">
        <v>1790</v>
      </c>
      <c r="BO417" s="1489" t="s">
        <v>1790</v>
      </c>
      <c r="BP417" s="1489" t="s">
        <v>1790</v>
      </c>
      <c r="BQ417" s="1489" t="s">
        <v>1790</v>
      </c>
      <c r="BR417" s="1489" t="s">
        <v>1790</v>
      </c>
      <c r="BS417" s="1489" t="s">
        <v>1790</v>
      </c>
      <c r="BT417" s="1489" t="s">
        <v>1790</v>
      </c>
      <c r="BU417" s="1489" t="s">
        <v>1790</v>
      </c>
      <c r="BV417" s="1489" t="s">
        <v>1790</v>
      </c>
      <c r="BW417" s="1489" t="s">
        <v>1790</v>
      </c>
      <c r="BX417" s="1489" t="s">
        <v>1790</v>
      </c>
      <c r="BY417" s="1489" t="s">
        <v>1790</v>
      </c>
      <c r="BZ417" s="1489" t="s">
        <v>1790</v>
      </c>
      <c r="CA417" s="1489" t="s">
        <v>1790</v>
      </c>
      <c r="CB417" s="1489" t="s">
        <v>1790</v>
      </c>
      <c r="CC417" s="1489" t="s">
        <v>1790</v>
      </c>
      <c r="CD417" s="1489" t="s">
        <v>1790</v>
      </c>
      <c r="CE417" s="1489" t="s">
        <v>1790</v>
      </c>
      <c r="CF417" s="1489" t="s">
        <v>1790</v>
      </c>
      <c r="CG417" s="1489" t="s">
        <v>1790</v>
      </c>
      <c r="CH417" s="1489" t="s">
        <v>1790</v>
      </c>
      <c r="CI417" s="1489" t="s">
        <v>1790</v>
      </c>
      <c r="CJ417" s="1489" t="s">
        <v>1790</v>
      </c>
      <c r="CK417" s="1489" t="s">
        <v>1790</v>
      </c>
      <c r="CL417" s="1489" t="s">
        <v>1790</v>
      </c>
      <c r="CM417" s="1489" t="s">
        <v>1790</v>
      </c>
      <c r="CN417" s="1489" t="s">
        <v>1790</v>
      </c>
      <c r="CO417" s="1489" t="s">
        <v>1790</v>
      </c>
      <c r="CP417" s="1490" t="s">
        <v>1790</v>
      </c>
      <c r="CQ417" s="1488" t="s">
        <v>1790</v>
      </c>
      <c r="CR417" s="1488" t="s">
        <v>1790</v>
      </c>
      <c r="CS417" s="1488" t="s">
        <v>1790</v>
      </c>
      <c r="CT417" s="1488" t="s">
        <v>1790</v>
      </c>
      <c r="CU417" s="1488" t="s">
        <v>1790</v>
      </c>
      <c r="CV417" s="1488" t="s">
        <v>1790</v>
      </c>
      <c r="CW417" s="1488" t="s">
        <v>1790</v>
      </c>
      <c r="CX417" s="1488" t="s">
        <v>1790</v>
      </c>
      <c r="CY417" s="1488" t="s">
        <v>1790</v>
      </c>
      <c r="CZ417" s="1488" t="s">
        <v>1790</v>
      </c>
      <c r="DA417" s="1488" t="s">
        <v>1790</v>
      </c>
      <c r="DB417" s="1488" t="s">
        <v>1790</v>
      </c>
      <c r="DC417" s="1488" t="s">
        <v>1790</v>
      </c>
      <c r="DD417" s="1488" t="s">
        <v>1790</v>
      </c>
      <c r="DE417" s="1488" t="s">
        <v>1790</v>
      </c>
      <c r="DF417" s="1488" t="s">
        <v>1790</v>
      </c>
      <c r="DG417" s="1488" t="s">
        <v>1790</v>
      </c>
      <c r="DH417" s="1488" t="s">
        <v>1790</v>
      </c>
      <c r="DI417" s="1488" t="s">
        <v>1790</v>
      </c>
      <c r="DJ417" s="1488" t="s">
        <v>1790</v>
      </c>
      <c r="DK417" s="1488" t="s">
        <v>1790</v>
      </c>
      <c r="DL417" s="1488" t="s">
        <v>1790</v>
      </c>
      <c r="DM417" s="1488" t="s">
        <v>1790</v>
      </c>
      <c r="DN417" s="1488" t="s">
        <v>1790</v>
      </c>
      <c r="DO417" s="1488" t="s">
        <v>1790</v>
      </c>
      <c r="DP417" s="1488" t="s">
        <v>1790</v>
      </c>
      <c r="DQ417" s="1488" t="s">
        <v>1790</v>
      </c>
      <c r="DR417" s="1488" t="s">
        <v>1790</v>
      </c>
      <c r="DS417" s="1488" t="s">
        <v>1790</v>
      </c>
      <c r="DT417" s="1233" t="s">
        <v>1790</v>
      </c>
      <c r="DU417" s="1233" t="s">
        <v>1790</v>
      </c>
      <c r="DV417" s="1233" t="s">
        <v>1790</v>
      </c>
      <c r="DW417" s="1233" t="s">
        <v>1790</v>
      </c>
      <c r="DX417" s="1233" t="s">
        <v>1790</v>
      </c>
      <c r="DY417" s="1233" t="s">
        <v>1790</v>
      </c>
    </row>
    <row r="418" spans="2:129" x14ac:dyDescent="0.25">
      <c r="B418" s="1740"/>
      <c r="C418" s="1485" t="s">
        <v>2268</v>
      </c>
      <c r="D418" s="1425" t="s">
        <v>2269</v>
      </c>
      <c r="E418" s="1267" t="s">
        <v>810</v>
      </c>
      <c r="F418" s="1424" t="s">
        <v>813</v>
      </c>
      <c r="G418" s="1424" t="s">
        <v>1790</v>
      </c>
      <c r="H418" s="1425" t="s">
        <v>812</v>
      </c>
      <c r="I418" s="1460" t="s">
        <v>1790</v>
      </c>
      <c r="J418" s="1461" t="s">
        <v>1790</v>
      </c>
      <c r="K418" s="1461" t="s">
        <v>1790</v>
      </c>
      <c r="L418" s="1461" t="s">
        <v>1790</v>
      </c>
      <c r="M418" s="1461" t="s">
        <v>1790</v>
      </c>
      <c r="N418" s="1489" t="s">
        <v>1790</v>
      </c>
      <c r="O418" s="1489">
        <v>0.47357784000000003</v>
      </c>
      <c r="P418" s="1489">
        <v>0.47357784000000003</v>
      </c>
      <c r="Q418" s="1489">
        <v>0.47357784000000003</v>
      </c>
      <c r="R418" s="1489">
        <v>0.47357784000000003</v>
      </c>
      <c r="S418" s="1489">
        <v>0.47357784000000003</v>
      </c>
      <c r="T418" s="1489" t="s">
        <v>1790</v>
      </c>
      <c r="U418" s="1489" t="s">
        <v>1790</v>
      </c>
      <c r="V418" s="1489" t="s">
        <v>1790</v>
      </c>
      <c r="W418" s="1489" t="s">
        <v>1790</v>
      </c>
      <c r="X418" s="1489" t="s">
        <v>1790</v>
      </c>
      <c r="Y418" s="1489" t="s">
        <v>1790</v>
      </c>
      <c r="Z418" s="1489" t="s">
        <v>1790</v>
      </c>
      <c r="AA418" s="1489" t="s">
        <v>1790</v>
      </c>
      <c r="AB418" s="1489" t="s">
        <v>1790</v>
      </c>
      <c r="AC418" s="1489" t="s">
        <v>1790</v>
      </c>
      <c r="AD418" s="1489" t="s">
        <v>1790</v>
      </c>
      <c r="AE418" s="1489" t="s">
        <v>1790</v>
      </c>
      <c r="AF418" s="1489" t="s">
        <v>1790</v>
      </c>
      <c r="AG418" s="1489" t="s">
        <v>1790</v>
      </c>
      <c r="AH418" s="1489" t="s">
        <v>1790</v>
      </c>
      <c r="AI418" s="1489" t="s">
        <v>1790</v>
      </c>
      <c r="AJ418" s="1489" t="s">
        <v>1790</v>
      </c>
      <c r="AK418" s="1489" t="s">
        <v>1790</v>
      </c>
      <c r="AL418" s="1489" t="s">
        <v>1790</v>
      </c>
      <c r="AM418" s="1489" t="s">
        <v>1790</v>
      </c>
      <c r="AN418" s="1489" t="s">
        <v>1790</v>
      </c>
      <c r="AO418" s="1489" t="s">
        <v>1790</v>
      </c>
      <c r="AP418" s="1489" t="s">
        <v>1790</v>
      </c>
      <c r="AQ418" s="1489" t="s">
        <v>1790</v>
      </c>
      <c r="AR418" s="1489">
        <v>0.42990000000000006</v>
      </c>
      <c r="AS418" s="1489" t="s">
        <v>1790</v>
      </c>
      <c r="AT418" s="1489" t="s">
        <v>1790</v>
      </c>
      <c r="AU418" s="1489" t="s">
        <v>1790</v>
      </c>
      <c r="AV418" s="1489" t="s">
        <v>1790</v>
      </c>
      <c r="AW418" s="1489" t="s">
        <v>1790</v>
      </c>
      <c r="AX418" s="1489" t="s">
        <v>1790</v>
      </c>
      <c r="AY418" s="1489" t="s">
        <v>1790</v>
      </c>
      <c r="AZ418" s="1489" t="s">
        <v>1790</v>
      </c>
      <c r="BA418" s="1489" t="s">
        <v>1790</v>
      </c>
      <c r="BB418" s="1489" t="s">
        <v>1790</v>
      </c>
      <c r="BC418" s="1489" t="s">
        <v>1790</v>
      </c>
      <c r="BD418" s="1489" t="s">
        <v>1790</v>
      </c>
      <c r="BE418" s="1489" t="s">
        <v>1790</v>
      </c>
      <c r="BF418" s="1489" t="s">
        <v>1790</v>
      </c>
      <c r="BG418" s="1489" t="s">
        <v>1790</v>
      </c>
      <c r="BH418" s="1489" t="s">
        <v>1790</v>
      </c>
      <c r="BI418" s="1489" t="s">
        <v>1790</v>
      </c>
      <c r="BJ418" s="1489" t="s">
        <v>1790</v>
      </c>
      <c r="BK418" s="1489" t="s">
        <v>1790</v>
      </c>
      <c r="BL418" s="1489" t="s">
        <v>1790</v>
      </c>
      <c r="BM418" s="1489" t="s">
        <v>1790</v>
      </c>
      <c r="BN418" s="1489" t="s">
        <v>1790</v>
      </c>
      <c r="BO418" s="1489" t="s">
        <v>1790</v>
      </c>
      <c r="BP418" s="1489" t="s">
        <v>1790</v>
      </c>
      <c r="BQ418" s="1489">
        <v>0.42990000000000006</v>
      </c>
      <c r="BR418" s="1489" t="s">
        <v>1790</v>
      </c>
      <c r="BS418" s="1489" t="s">
        <v>1790</v>
      </c>
      <c r="BT418" s="1489" t="s">
        <v>1790</v>
      </c>
      <c r="BU418" s="1489" t="s">
        <v>1790</v>
      </c>
      <c r="BV418" s="1489" t="s">
        <v>1790</v>
      </c>
      <c r="BW418" s="1489" t="s">
        <v>1790</v>
      </c>
      <c r="BX418" s="1489" t="s">
        <v>1790</v>
      </c>
      <c r="BY418" s="1489" t="s">
        <v>1790</v>
      </c>
      <c r="BZ418" s="1489" t="s">
        <v>1790</v>
      </c>
      <c r="CA418" s="1489">
        <v>1.51898</v>
      </c>
      <c r="CB418" s="1489" t="s">
        <v>1790</v>
      </c>
      <c r="CC418" s="1489" t="s">
        <v>1790</v>
      </c>
      <c r="CD418" s="1489" t="s">
        <v>1790</v>
      </c>
      <c r="CE418" s="1489" t="s">
        <v>1790</v>
      </c>
      <c r="CF418" s="1489" t="s">
        <v>1790</v>
      </c>
      <c r="CG418" s="1489" t="s">
        <v>1790</v>
      </c>
      <c r="CH418" s="1489" t="s">
        <v>1790</v>
      </c>
      <c r="CI418" s="1489" t="s">
        <v>1790</v>
      </c>
      <c r="CJ418" s="1489" t="s">
        <v>1790</v>
      </c>
      <c r="CK418" s="1489" t="s">
        <v>1790</v>
      </c>
      <c r="CL418" s="1489" t="s">
        <v>1790</v>
      </c>
      <c r="CM418" s="1489" t="s">
        <v>1790</v>
      </c>
      <c r="CN418" s="1489" t="s">
        <v>1790</v>
      </c>
      <c r="CO418" s="1489" t="s">
        <v>1790</v>
      </c>
      <c r="CP418" s="1490">
        <v>0.42990000000000006</v>
      </c>
      <c r="CQ418" s="1488" t="s">
        <v>1790</v>
      </c>
      <c r="CR418" s="1488" t="s">
        <v>1790</v>
      </c>
      <c r="CS418" s="1488" t="s">
        <v>1790</v>
      </c>
      <c r="CT418" s="1488" t="s">
        <v>1790</v>
      </c>
      <c r="CU418" s="1488" t="s">
        <v>1790</v>
      </c>
      <c r="CV418" s="1488" t="s">
        <v>1790</v>
      </c>
      <c r="CW418" s="1488" t="s">
        <v>1790</v>
      </c>
      <c r="CX418" s="1488" t="s">
        <v>1790</v>
      </c>
      <c r="CY418" s="1488" t="s">
        <v>1790</v>
      </c>
      <c r="CZ418" s="1488" t="s">
        <v>1790</v>
      </c>
      <c r="DA418" s="1488" t="s">
        <v>1790</v>
      </c>
      <c r="DB418" s="1488" t="s">
        <v>1790</v>
      </c>
      <c r="DC418" s="1488" t="s">
        <v>1790</v>
      </c>
      <c r="DD418" s="1488" t="s">
        <v>1790</v>
      </c>
      <c r="DE418" s="1488" t="s">
        <v>1790</v>
      </c>
      <c r="DF418" s="1488" t="s">
        <v>1790</v>
      </c>
      <c r="DG418" s="1488" t="s">
        <v>1790</v>
      </c>
      <c r="DH418" s="1488" t="s">
        <v>1790</v>
      </c>
      <c r="DI418" s="1488" t="s">
        <v>1790</v>
      </c>
      <c r="DJ418" s="1488" t="s">
        <v>1790</v>
      </c>
      <c r="DK418" s="1488" t="s">
        <v>1790</v>
      </c>
      <c r="DL418" s="1488" t="s">
        <v>1790</v>
      </c>
      <c r="DM418" s="1488" t="s">
        <v>1790</v>
      </c>
      <c r="DN418" s="1488" t="s">
        <v>1790</v>
      </c>
      <c r="DO418" s="1488" t="s">
        <v>1790</v>
      </c>
      <c r="DP418" s="1488" t="s">
        <v>1790</v>
      </c>
      <c r="DQ418" s="1488" t="s">
        <v>1790</v>
      </c>
      <c r="DR418" s="1488" t="s">
        <v>1790</v>
      </c>
      <c r="DS418" s="1488" t="s">
        <v>1790</v>
      </c>
      <c r="DT418" s="1233" t="s">
        <v>1790</v>
      </c>
      <c r="DU418" s="1233" t="s">
        <v>1790</v>
      </c>
      <c r="DV418" s="1233" t="s">
        <v>1790</v>
      </c>
      <c r="DW418" s="1233" t="s">
        <v>1790</v>
      </c>
      <c r="DX418" s="1233" t="s">
        <v>1790</v>
      </c>
      <c r="DY418" s="1233" t="s">
        <v>1790</v>
      </c>
    </row>
    <row r="419" spans="2:129" ht="14.4" thickBot="1" x14ac:dyDescent="0.3">
      <c r="B419" s="1740"/>
      <c r="C419" s="1485" t="s">
        <v>2268</v>
      </c>
      <c r="D419" s="1425" t="s">
        <v>2269</v>
      </c>
      <c r="E419" s="1267" t="s">
        <v>814</v>
      </c>
      <c r="F419" s="1424" t="s">
        <v>1790</v>
      </c>
      <c r="G419" s="1424" t="s">
        <v>1790</v>
      </c>
      <c r="H419" s="1425" t="s">
        <v>84</v>
      </c>
      <c r="I419" s="1460" t="s">
        <v>1790</v>
      </c>
      <c r="J419" s="1461" t="s">
        <v>1790</v>
      </c>
      <c r="K419" s="1461" t="s">
        <v>1790</v>
      </c>
      <c r="L419" s="1461" t="s">
        <v>1790</v>
      </c>
      <c r="M419" s="1461" t="s">
        <v>1790</v>
      </c>
      <c r="N419" s="1489" t="s">
        <v>1790</v>
      </c>
      <c r="O419" s="1489">
        <v>3.7795031315942029E-2</v>
      </c>
      <c r="P419" s="1489">
        <v>0.10955081540852764</v>
      </c>
      <c r="Q419" s="1489">
        <v>0.17641033077057591</v>
      </c>
      <c r="R419" s="1489">
        <v>0.23862266964135878</v>
      </c>
      <c r="S419" s="1489">
        <v>0.29642567657311647</v>
      </c>
      <c r="T419" s="1489">
        <v>1.5302403450435738</v>
      </c>
      <c r="U419" s="1489">
        <v>1.4733517704459109</v>
      </c>
      <c r="V419" s="1489">
        <v>1.4185608250175843</v>
      </c>
      <c r="W419" s="1489">
        <v>1.3657906950831882</v>
      </c>
      <c r="X419" s="1489">
        <v>1.3149673633500107</v>
      </c>
      <c r="Y419" s="1489">
        <v>1.2660195076210263</v>
      </c>
      <c r="Z419" s="1489">
        <v>1.2188784031604138</v>
      </c>
      <c r="AA419" s="1489">
        <v>1.1734778285803915</v>
      </c>
      <c r="AB419" s="1489">
        <v>1.1297539751228702</v>
      </c>
      <c r="AC419" s="1489">
        <v>1.0876453592139372</v>
      </c>
      <c r="AD419" s="1489">
        <v>1.0470927381735673</v>
      </c>
      <c r="AE419" s="1489">
        <v>1.0080390289671612</v>
      </c>
      <c r="AF419" s="1489">
        <v>0.9704292298895717</v>
      </c>
      <c r="AG419" s="1489">
        <v>0.9342103450761996</v>
      </c>
      <c r="AH419" s="1489">
        <v>0.89933131173951497</v>
      </c>
      <c r="AI419" s="1489">
        <v>0.86574293003299596</v>
      </c>
      <c r="AJ419" s="1489">
        <v>0.83339779544800274</v>
      </c>
      <c r="AK419" s="1489">
        <v>0.80225023365247239</v>
      </c>
      <c r="AL419" s="1489">
        <v>0.77225623768360074</v>
      </c>
      <c r="AM419" s="1489">
        <v>0.74337340740981672</v>
      </c>
      <c r="AN419" s="1489">
        <v>0.71556089118039634</v>
      </c>
      <c r="AO419" s="1489">
        <v>0.68877932958398436</v>
      </c>
      <c r="AP419" s="1489">
        <v>0.66299080124012333</v>
      </c>
      <c r="AQ419" s="1489">
        <v>0.63815877055060444</v>
      </c>
      <c r="AR419" s="1489">
        <v>0.62493993284694294</v>
      </c>
      <c r="AS419" s="1489">
        <v>0.61485567322599055</v>
      </c>
      <c r="AT419" s="1489">
        <v>0.59475054999692278</v>
      </c>
      <c r="AU419" s="1489">
        <v>0.57529499459672939</v>
      </c>
      <c r="AV419" s="1489">
        <v>0.55646822402897533</v>
      </c>
      <c r="AW419" s="1489">
        <v>0.53825011490523111</v>
      </c>
      <c r="AX419" s="1489">
        <v>0.52062118265227708</v>
      </c>
      <c r="AY419" s="1489">
        <v>0.50356256137096789</v>
      </c>
      <c r="AZ419" s="1489">
        <v>0.48705598432643649</v>
      </c>
      <c r="BA419" s="1489">
        <v>0.47108376504994953</v>
      </c>
      <c r="BB419" s="1489">
        <v>0.45562877903332977</v>
      </c>
      <c r="BC419" s="1489">
        <v>0.44067444599746419</v>
      </c>
      <c r="BD419" s="1489">
        <v>0.42620471271698218</v>
      </c>
      <c r="BE419" s="1489">
        <v>0.41220403638374903</v>
      </c>
      <c r="BF419" s="1489">
        <v>0.39865736849235595</v>
      </c>
      <c r="BG419" s="1489">
        <v>0.38555013923131737</v>
      </c>
      <c r="BH419" s="1489">
        <v>0.3728682423641792</v>
      </c>
      <c r="BI419" s="1489">
        <v>0.36059802058525003</v>
      </c>
      <c r="BJ419" s="1489">
        <v>0.34872625133512664</v>
      </c>
      <c r="BK419" s="1489">
        <v>0.33724013306165607</v>
      </c>
      <c r="BL419" s="1489">
        <v>0.32612727191241847</v>
      </c>
      <c r="BM419" s="1489">
        <v>0.31537566884525026</v>
      </c>
      <c r="BN419" s="1489">
        <v>0.30497370714374317</v>
      </c>
      <c r="BO419" s="1489">
        <v>0.29491014032506424</v>
      </c>
      <c r="BP419" s="1489">
        <v>0.28517408042783404</v>
      </c>
      <c r="BQ419" s="1489">
        <v>0.28086149550822281</v>
      </c>
      <c r="BR419" s="1489">
        <v>0.27655820559817612</v>
      </c>
      <c r="BS419" s="1489">
        <v>0.26745395342066053</v>
      </c>
      <c r="BT419" s="1489">
        <v>0.25864543166027376</v>
      </c>
      <c r="BU419" s="1489">
        <v>0.25012313677019854</v>
      </c>
      <c r="BV419" s="1489">
        <v>0.24187786792943264</v>
      </c>
      <c r="BW419" s="1489">
        <v>0.23390071747048044</v>
      </c>
      <c r="BX419" s="1489">
        <v>0.22618306160783966</v>
      </c>
      <c r="BY419" s="1489">
        <v>0.2187165514578841</v>
      </c>
      <c r="BZ419" s="1489">
        <v>0.21149310434103272</v>
      </c>
      <c r="CA419" s="1489">
        <v>0.21793058030236392</v>
      </c>
      <c r="CB419" s="1489">
        <v>0.22381364038254031</v>
      </c>
      <c r="CC419" s="1489">
        <v>0.21651412380119153</v>
      </c>
      <c r="CD419" s="1489">
        <v>0.2094499525383299</v>
      </c>
      <c r="CE419" s="1489">
        <v>0.20261360960294855</v>
      </c>
      <c r="CF419" s="1489">
        <v>0.19599781623503068</v>
      </c>
      <c r="CG419" s="1489">
        <v>0.18959552440495306</v>
      </c>
      <c r="CH419" s="1489">
        <v>0.18339990954771665</v>
      </c>
      <c r="CI419" s="1489">
        <v>0.17740436352468963</v>
      </c>
      <c r="CJ419" s="1489">
        <v>0.1716024878057725</v>
      </c>
      <c r="CK419" s="1489">
        <v>0.1659880868651161</v>
      </c>
      <c r="CL419" s="1489">
        <v>0.16133835769487728</v>
      </c>
      <c r="CM419" s="1489">
        <v>0.15681670092505159</v>
      </c>
      <c r="CN419" s="1489">
        <v>0.15241963517094914</v>
      </c>
      <c r="CO419" s="1489">
        <v>0.14814377268330203</v>
      </c>
      <c r="CP419" s="1490">
        <v>0.14648478238956575</v>
      </c>
      <c r="CQ419" s="1488" t="s">
        <v>1790</v>
      </c>
      <c r="CR419" s="1488" t="s">
        <v>1790</v>
      </c>
      <c r="CS419" s="1488" t="s">
        <v>1790</v>
      </c>
      <c r="CT419" s="1488" t="s">
        <v>1790</v>
      </c>
      <c r="CU419" s="1488" t="s">
        <v>1790</v>
      </c>
      <c r="CV419" s="1488" t="s">
        <v>1790</v>
      </c>
      <c r="CW419" s="1488" t="s">
        <v>1790</v>
      </c>
      <c r="CX419" s="1488" t="s">
        <v>1790</v>
      </c>
      <c r="CY419" s="1488" t="s">
        <v>1790</v>
      </c>
      <c r="CZ419" s="1488" t="s">
        <v>1790</v>
      </c>
      <c r="DA419" s="1488" t="s">
        <v>1790</v>
      </c>
      <c r="DB419" s="1488" t="s">
        <v>1790</v>
      </c>
      <c r="DC419" s="1488" t="s">
        <v>1790</v>
      </c>
      <c r="DD419" s="1488" t="s">
        <v>1790</v>
      </c>
      <c r="DE419" s="1488" t="s">
        <v>1790</v>
      </c>
      <c r="DF419" s="1488" t="s">
        <v>1790</v>
      </c>
      <c r="DG419" s="1488" t="s">
        <v>1790</v>
      </c>
      <c r="DH419" s="1488" t="s">
        <v>1790</v>
      </c>
      <c r="DI419" s="1488" t="s">
        <v>1790</v>
      </c>
      <c r="DJ419" s="1488" t="s">
        <v>1790</v>
      </c>
      <c r="DK419" s="1488" t="s">
        <v>1790</v>
      </c>
      <c r="DL419" s="1488" t="s">
        <v>1790</v>
      </c>
      <c r="DM419" s="1488" t="s">
        <v>1790</v>
      </c>
      <c r="DN419" s="1488" t="s">
        <v>1790</v>
      </c>
      <c r="DO419" s="1488" t="s">
        <v>1790</v>
      </c>
      <c r="DP419" s="1488" t="s">
        <v>1790</v>
      </c>
      <c r="DQ419" s="1488" t="s">
        <v>1790</v>
      </c>
      <c r="DR419" s="1488" t="s">
        <v>1790</v>
      </c>
      <c r="DS419" s="1488" t="s">
        <v>1790</v>
      </c>
      <c r="DT419" s="1233" t="s">
        <v>1790</v>
      </c>
      <c r="DU419" s="1233" t="s">
        <v>1790</v>
      </c>
      <c r="DV419" s="1233" t="s">
        <v>1790</v>
      </c>
      <c r="DW419" s="1233" t="s">
        <v>1790</v>
      </c>
      <c r="DX419" s="1233" t="s">
        <v>1790</v>
      </c>
      <c r="DY419" s="1233" t="s">
        <v>1790</v>
      </c>
    </row>
    <row r="420" spans="2:129" ht="14.4" thickBot="1" x14ac:dyDescent="0.3">
      <c r="B420" s="1740"/>
      <c r="C420" s="1485" t="s">
        <v>2268</v>
      </c>
      <c r="D420" s="1425" t="s">
        <v>2269</v>
      </c>
      <c r="E420" s="1267" t="s">
        <v>815</v>
      </c>
      <c r="F420" s="1424" t="s">
        <v>1790</v>
      </c>
      <c r="G420" s="1424" t="s">
        <v>1790</v>
      </c>
      <c r="H420" s="1425" t="s">
        <v>84</v>
      </c>
      <c r="I420" s="1724">
        <f>IF(SUM(I419:CU419)&lt;&gt;0,SUM(I419:CU419),"")</f>
        <v>41.756226497471182</v>
      </c>
      <c r="J420" s="1725"/>
      <c r="K420" s="1725"/>
      <c r="L420" s="1725"/>
      <c r="M420" s="1726"/>
      <c r="N420" s="1489" t="s">
        <v>1790</v>
      </c>
      <c r="O420" s="1489" t="s">
        <v>1790</v>
      </c>
      <c r="P420" s="1489" t="s">
        <v>1790</v>
      </c>
      <c r="Q420" s="1489" t="s">
        <v>1790</v>
      </c>
      <c r="R420" s="1489" t="s">
        <v>1790</v>
      </c>
      <c r="S420" s="1489" t="s">
        <v>1790</v>
      </c>
      <c r="T420" s="1489" t="s">
        <v>1790</v>
      </c>
      <c r="U420" s="1489" t="s">
        <v>1790</v>
      </c>
      <c r="V420" s="1489" t="s">
        <v>1790</v>
      </c>
      <c r="W420" s="1489" t="s">
        <v>1790</v>
      </c>
      <c r="X420" s="1489" t="s">
        <v>1790</v>
      </c>
      <c r="Y420" s="1489" t="s">
        <v>1790</v>
      </c>
      <c r="Z420" s="1489" t="s">
        <v>1790</v>
      </c>
      <c r="AA420" s="1489" t="s">
        <v>1790</v>
      </c>
      <c r="AB420" s="1489" t="s">
        <v>1790</v>
      </c>
      <c r="AC420" s="1489" t="s">
        <v>1790</v>
      </c>
      <c r="AD420" s="1489" t="s">
        <v>1790</v>
      </c>
      <c r="AE420" s="1489" t="s">
        <v>1790</v>
      </c>
      <c r="AF420" s="1489" t="s">
        <v>1790</v>
      </c>
      <c r="AG420" s="1489" t="s">
        <v>1790</v>
      </c>
      <c r="AH420" s="1489" t="s">
        <v>1790</v>
      </c>
      <c r="AI420" s="1489" t="s">
        <v>1790</v>
      </c>
      <c r="AJ420" s="1489" t="s">
        <v>1790</v>
      </c>
      <c r="AK420" s="1489" t="s">
        <v>1790</v>
      </c>
      <c r="AL420" s="1489" t="s">
        <v>1790</v>
      </c>
      <c r="AM420" s="1489" t="s">
        <v>1790</v>
      </c>
      <c r="AN420" s="1489" t="s">
        <v>1790</v>
      </c>
      <c r="AO420" s="1489" t="s">
        <v>1790</v>
      </c>
      <c r="AP420" s="1489" t="s">
        <v>1790</v>
      </c>
      <c r="AQ420" s="1489" t="s">
        <v>1790</v>
      </c>
      <c r="AR420" s="1489" t="s">
        <v>1790</v>
      </c>
      <c r="AS420" s="1489" t="s">
        <v>1790</v>
      </c>
      <c r="AT420" s="1489" t="s">
        <v>1790</v>
      </c>
      <c r="AU420" s="1489" t="s">
        <v>1790</v>
      </c>
      <c r="AV420" s="1489" t="s">
        <v>1790</v>
      </c>
      <c r="AW420" s="1489" t="s">
        <v>1790</v>
      </c>
      <c r="AX420" s="1489" t="s">
        <v>1790</v>
      </c>
      <c r="AY420" s="1489" t="s">
        <v>1790</v>
      </c>
      <c r="AZ420" s="1489" t="s">
        <v>1790</v>
      </c>
      <c r="BA420" s="1489" t="s">
        <v>1790</v>
      </c>
      <c r="BB420" s="1489" t="s">
        <v>1790</v>
      </c>
      <c r="BC420" s="1489" t="s">
        <v>1790</v>
      </c>
      <c r="BD420" s="1489" t="s">
        <v>1790</v>
      </c>
      <c r="BE420" s="1489" t="s">
        <v>1790</v>
      </c>
      <c r="BF420" s="1489" t="s">
        <v>1790</v>
      </c>
      <c r="BG420" s="1489" t="s">
        <v>1790</v>
      </c>
      <c r="BH420" s="1489" t="s">
        <v>1790</v>
      </c>
      <c r="BI420" s="1489" t="s">
        <v>1790</v>
      </c>
      <c r="BJ420" s="1489" t="s">
        <v>1790</v>
      </c>
      <c r="BK420" s="1489" t="s">
        <v>1790</v>
      </c>
      <c r="BL420" s="1489" t="s">
        <v>1790</v>
      </c>
      <c r="BM420" s="1489" t="s">
        <v>1790</v>
      </c>
      <c r="BN420" s="1489" t="s">
        <v>1790</v>
      </c>
      <c r="BO420" s="1489" t="s">
        <v>1790</v>
      </c>
      <c r="BP420" s="1489" t="s">
        <v>1790</v>
      </c>
      <c r="BQ420" s="1489" t="s">
        <v>1790</v>
      </c>
      <c r="BR420" s="1489" t="s">
        <v>1790</v>
      </c>
      <c r="BS420" s="1489" t="s">
        <v>1790</v>
      </c>
      <c r="BT420" s="1489" t="s">
        <v>1790</v>
      </c>
      <c r="BU420" s="1489" t="s">
        <v>1790</v>
      </c>
      <c r="BV420" s="1489" t="s">
        <v>1790</v>
      </c>
      <c r="BW420" s="1489" t="s">
        <v>1790</v>
      </c>
      <c r="BX420" s="1489" t="s">
        <v>1790</v>
      </c>
      <c r="BY420" s="1489" t="s">
        <v>1790</v>
      </c>
      <c r="BZ420" s="1489" t="s">
        <v>1790</v>
      </c>
      <c r="CA420" s="1489" t="s">
        <v>1790</v>
      </c>
      <c r="CB420" s="1489" t="s">
        <v>1790</v>
      </c>
      <c r="CC420" s="1489" t="s">
        <v>1790</v>
      </c>
      <c r="CD420" s="1489" t="s">
        <v>1790</v>
      </c>
      <c r="CE420" s="1489" t="s">
        <v>1790</v>
      </c>
      <c r="CF420" s="1489" t="s">
        <v>1790</v>
      </c>
      <c r="CG420" s="1489" t="s">
        <v>1790</v>
      </c>
      <c r="CH420" s="1489" t="s">
        <v>1790</v>
      </c>
      <c r="CI420" s="1489" t="s">
        <v>1790</v>
      </c>
      <c r="CJ420" s="1489" t="s">
        <v>1790</v>
      </c>
      <c r="CK420" s="1489" t="s">
        <v>1790</v>
      </c>
      <c r="CL420" s="1489" t="s">
        <v>1790</v>
      </c>
      <c r="CM420" s="1489" t="s">
        <v>1790</v>
      </c>
      <c r="CN420" s="1489" t="s">
        <v>1790</v>
      </c>
      <c r="CO420" s="1489" t="s">
        <v>1790</v>
      </c>
      <c r="CP420" s="1490" t="s">
        <v>1790</v>
      </c>
      <c r="CQ420" s="1488" t="s">
        <v>1790</v>
      </c>
      <c r="CR420" s="1488" t="s">
        <v>1790</v>
      </c>
      <c r="CS420" s="1488" t="s">
        <v>1790</v>
      </c>
      <c r="CT420" s="1488" t="s">
        <v>1790</v>
      </c>
      <c r="CU420" s="1488" t="s">
        <v>1790</v>
      </c>
      <c r="CV420" s="1488" t="s">
        <v>1790</v>
      </c>
      <c r="CW420" s="1488" t="s">
        <v>1790</v>
      </c>
      <c r="CX420" s="1488" t="s">
        <v>1790</v>
      </c>
      <c r="CY420" s="1488" t="s">
        <v>1790</v>
      </c>
      <c r="CZ420" s="1488" t="s">
        <v>1790</v>
      </c>
      <c r="DA420" s="1488" t="s">
        <v>1790</v>
      </c>
      <c r="DB420" s="1488" t="s">
        <v>1790</v>
      </c>
      <c r="DC420" s="1488" t="s">
        <v>1790</v>
      </c>
      <c r="DD420" s="1488" t="s">
        <v>1790</v>
      </c>
      <c r="DE420" s="1488" t="s">
        <v>1790</v>
      </c>
      <c r="DF420" s="1488" t="s">
        <v>1790</v>
      </c>
      <c r="DG420" s="1488" t="s">
        <v>1790</v>
      </c>
      <c r="DH420" s="1488" t="s">
        <v>1790</v>
      </c>
      <c r="DI420" s="1488" t="s">
        <v>1790</v>
      </c>
      <c r="DJ420" s="1488" t="s">
        <v>1790</v>
      </c>
      <c r="DK420" s="1488" t="s">
        <v>1790</v>
      </c>
      <c r="DL420" s="1488" t="s">
        <v>1790</v>
      </c>
      <c r="DM420" s="1488" t="s">
        <v>1790</v>
      </c>
      <c r="DN420" s="1488" t="s">
        <v>1790</v>
      </c>
      <c r="DO420" s="1488" t="s">
        <v>1790</v>
      </c>
      <c r="DP420" s="1488" t="s">
        <v>1790</v>
      </c>
      <c r="DQ420" s="1488" t="s">
        <v>1790</v>
      </c>
      <c r="DR420" s="1488" t="s">
        <v>1790</v>
      </c>
      <c r="DS420" s="1488" t="s">
        <v>1790</v>
      </c>
      <c r="DT420" s="1233" t="s">
        <v>1790</v>
      </c>
      <c r="DU420" s="1233" t="s">
        <v>1790</v>
      </c>
      <c r="DV420" s="1233" t="s">
        <v>1790</v>
      </c>
      <c r="DW420" s="1233" t="s">
        <v>1790</v>
      </c>
      <c r="DX420" s="1233" t="s">
        <v>1790</v>
      </c>
      <c r="DY420" s="1233" t="s">
        <v>1790</v>
      </c>
    </row>
    <row r="421" spans="2:129" x14ac:dyDescent="0.25">
      <c r="B421" s="1740"/>
      <c r="C421" s="1485" t="s">
        <v>2225</v>
      </c>
      <c r="D421" s="1425" t="s">
        <v>2226</v>
      </c>
      <c r="E421" s="1267" t="s">
        <v>810</v>
      </c>
      <c r="F421" s="1424" t="s">
        <v>1790</v>
      </c>
      <c r="G421" s="1424" t="s">
        <v>1790</v>
      </c>
      <c r="H421" s="1425" t="s">
        <v>84</v>
      </c>
      <c r="I421" s="1460" t="s">
        <v>1790</v>
      </c>
      <c r="J421" s="1461" t="s">
        <v>1790</v>
      </c>
      <c r="K421" s="1461" t="s">
        <v>1790</v>
      </c>
      <c r="L421" s="1461" t="s">
        <v>1790</v>
      </c>
      <c r="M421" s="1461" t="s">
        <v>1790</v>
      </c>
      <c r="N421" s="1489" t="s">
        <v>1790</v>
      </c>
      <c r="O421" s="1489">
        <v>1.6524000000000001</v>
      </c>
      <c r="P421" s="1489">
        <v>1.6524000000000001</v>
      </c>
      <c r="Q421" s="1489">
        <v>1.6524000000000001</v>
      </c>
      <c r="R421" s="1489">
        <v>1.6524000000000001</v>
      </c>
      <c r="S421" s="1489">
        <v>1.6524000000000001</v>
      </c>
      <c r="T421" s="1489" t="s">
        <v>1790</v>
      </c>
      <c r="U421" s="1489" t="s">
        <v>1790</v>
      </c>
      <c r="V421" s="1489" t="s">
        <v>1790</v>
      </c>
      <c r="W421" s="1489" t="s">
        <v>1790</v>
      </c>
      <c r="X421" s="1489" t="s">
        <v>1790</v>
      </c>
      <c r="Y421" s="1489" t="s">
        <v>1790</v>
      </c>
      <c r="Z421" s="1489" t="s">
        <v>1790</v>
      </c>
      <c r="AA421" s="1489" t="s">
        <v>1790</v>
      </c>
      <c r="AB421" s="1489" t="s">
        <v>1790</v>
      </c>
      <c r="AC421" s="1489" t="s">
        <v>1790</v>
      </c>
      <c r="AD421" s="1489" t="s">
        <v>1790</v>
      </c>
      <c r="AE421" s="1489" t="s">
        <v>1790</v>
      </c>
      <c r="AF421" s="1489" t="s">
        <v>1790</v>
      </c>
      <c r="AG421" s="1489" t="s">
        <v>1790</v>
      </c>
      <c r="AH421" s="1489" t="s">
        <v>1790</v>
      </c>
      <c r="AI421" s="1489" t="s">
        <v>1790</v>
      </c>
      <c r="AJ421" s="1489" t="s">
        <v>1790</v>
      </c>
      <c r="AK421" s="1489" t="s">
        <v>1790</v>
      </c>
      <c r="AL421" s="1489" t="s">
        <v>1790</v>
      </c>
      <c r="AM421" s="1489" t="s">
        <v>1790</v>
      </c>
      <c r="AN421" s="1489" t="s">
        <v>1790</v>
      </c>
      <c r="AO421" s="1489" t="s">
        <v>1790</v>
      </c>
      <c r="AP421" s="1489" t="s">
        <v>1790</v>
      </c>
      <c r="AQ421" s="1489" t="s">
        <v>1790</v>
      </c>
      <c r="AR421" s="1489">
        <v>1.5</v>
      </c>
      <c r="AS421" s="1489" t="s">
        <v>1790</v>
      </c>
      <c r="AT421" s="1489" t="s">
        <v>1790</v>
      </c>
      <c r="AU421" s="1489" t="s">
        <v>1790</v>
      </c>
      <c r="AV421" s="1489" t="s">
        <v>1790</v>
      </c>
      <c r="AW421" s="1489" t="s">
        <v>1790</v>
      </c>
      <c r="AX421" s="1489" t="s">
        <v>1790</v>
      </c>
      <c r="AY421" s="1489" t="s">
        <v>1790</v>
      </c>
      <c r="AZ421" s="1489" t="s">
        <v>1790</v>
      </c>
      <c r="BA421" s="1489" t="s">
        <v>1790</v>
      </c>
      <c r="BB421" s="1489" t="s">
        <v>1790</v>
      </c>
      <c r="BC421" s="1489" t="s">
        <v>1790</v>
      </c>
      <c r="BD421" s="1489" t="s">
        <v>1790</v>
      </c>
      <c r="BE421" s="1489" t="s">
        <v>1790</v>
      </c>
      <c r="BF421" s="1489" t="s">
        <v>1790</v>
      </c>
      <c r="BG421" s="1489" t="s">
        <v>1790</v>
      </c>
      <c r="BH421" s="1489" t="s">
        <v>1790</v>
      </c>
      <c r="BI421" s="1489" t="s">
        <v>1790</v>
      </c>
      <c r="BJ421" s="1489" t="s">
        <v>1790</v>
      </c>
      <c r="BK421" s="1489" t="s">
        <v>1790</v>
      </c>
      <c r="BL421" s="1489" t="s">
        <v>1790</v>
      </c>
      <c r="BM421" s="1489" t="s">
        <v>1790</v>
      </c>
      <c r="BN421" s="1489" t="s">
        <v>1790</v>
      </c>
      <c r="BO421" s="1489" t="s">
        <v>1790</v>
      </c>
      <c r="BP421" s="1489" t="s">
        <v>1790</v>
      </c>
      <c r="BQ421" s="1489">
        <v>1.5</v>
      </c>
      <c r="BR421" s="1489" t="s">
        <v>1790</v>
      </c>
      <c r="BS421" s="1489" t="s">
        <v>1790</v>
      </c>
      <c r="BT421" s="1489" t="s">
        <v>1790</v>
      </c>
      <c r="BU421" s="1489" t="s">
        <v>1790</v>
      </c>
      <c r="BV421" s="1489" t="s">
        <v>1790</v>
      </c>
      <c r="BW421" s="1489" t="s">
        <v>1790</v>
      </c>
      <c r="BX421" s="1489" t="s">
        <v>1790</v>
      </c>
      <c r="BY421" s="1489" t="s">
        <v>1790</v>
      </c>
      <c r="BZ421" s="1489" t="s">
        <v>1790</v>
      </c>
      <c r="CA421" s="1489">
        <v>5.3</v>
      </c>
      <c r="CB421" s="1489" t="s">
        <v>1790</v>
      </c>
      <c r="CC421" s="1489" t="s">
        <v>1790</v>
      </c>
      <c r="CD421" s="1489" t="s">
        <v>1790</v>
      </c>
      <c r="CE421" s="1489" t="s">
        <v>1790</v>
      </c>
      <c r="CF421" s="1489" t="s">
        <v>1790</v>
      </c>
      <c r="CG421" s="1489" t="s">
        <v>1790</v>
      </c>
      <c r="CH421" s="1489" t="s">
        <v>1790</v>
      </c>
      <c r="CI421" s="1489" t="s">
        <v>1790</v>
      </c>
      <c r="CJ421" s="1489" t="s">
        <v>1790</v>
      </c>
      <c r="CK421" s="1489" t="s">
        <v>1790</v>
      </c>
      <c r="CL421" s="1489" t="s">
        <v>1790</v>
      </c>
      <c r="CM421" s="1489" t="s">
        <v>1790</v>
      </c>
      <c r="CN421" s="1489" t="s">
        <v>1790</v>
      </c>
      <c r="CO421" s="1489" t="s">
        <v>1790</v>
      </c>
      <c r="CP421" s="1490">
        <v>1.5</v>
      </c>
      <c r="CQ421" s="1488" t="s">
        <v>1790</v>
      </c>
      <c r="CR421" s="1488" t="s">
        <v>1790</v>
      </c>
      <c r="CS421" s="1488" t="s">
        <v>1790</v>
      </c>
      <c r="CT421" s="1488" t="s">
        <v>1790</v>
      </c>
      <c r="CU421" s="1488" t="s">
        <v>1790</v>
      </c>
      <c r="CV421" s="1488" t="s">
        <v>1790</v>
      </c>
      <c r="CW421" s="1488" t="s">
        <v>1790</v>
      </c>
      <c r="CX421" s="1488" t="s">
        <v>1790</v>
      </c>
      <c r="CY421" s="1488" t="s">
        <v>1790</v>
      </c>
      <c r="CZ421" s="1488" t="s">
        <v>1790</v>
      </c>
      <c r="DA421" s="1488" t="s">
        <v>1790</v>
      </c>
      <c r="DB421" s="1488" t="s">
        <v>1790</v>
      </c>
      <c r="DC421" s="1488" t="s">
        <v>1790</v>
      </c>
      <c r="DD421" s="1488" t="s">
        <v>1790</v>
      </c>
      <c r="DE421" s="1488" t="s">
        <v>1790</v>
      </c>
      <c r="DF421" s="1488" t="s">
        <v>1790</v>
      </c>
      <c r="DG421" s="1488" t="s">
        <v>1790</v>
      </c>
      <c r="DH421" s="1488" t="s">
        <v>1790</v>
      </c>
      <c r="DI421" s="1488" t="s">
        <v>1790</v>
      </c>
      <c r="DJ421" s="1488" t="s">
        <v>1790</v>
      </c>
      <c r="DK421" s="1488" t="s">
        <v>1790</v>
      </c>
      <c r="DL421" s="1488" t="s">
        <v>1790</v>
      </c>
      <c r="DM421" s="1488" t="s">
        <v>1790</v>
      </c>
      <c r="DN421" s="1488" t="s">
        <v>1790</v>
      </c>
      <c r="DO421" s="1488" t="s">
        <v>1790</v>
      </c>
      <c r="DP421" s="1488" t="s">
        <v>1790</v>
      </c>
      <c r="DQ421" s="1488" t="s">
        <v>1790</v>
      </c>
      <c r="DR421" s="1488" t="s">
        <v>1790</v>
      </c>
      <c r="DS421" s="1488" t="s">
        <v>1790</v>
      </c>
      <c r="DT421" s="1233" t="s">
        <v>1790</v>
      </c>
      <c r="DU421" s="1233" t="s">
        <v>1790</v>
      </c>
      <c r="DV421" s="1233" t="s">
        <v>1790</v>
      </c>
      <c r="DW421" s="1233" t="s">
        <v>1790</v>
      </c>
      <c r="DX421" s="1233" t="s">
        <v>1790</v>
      </c>
      <c r="DY421" s="1233" t="s">
        <v>1790</v>
      </c>
    </row>
    <row r="422" spans="2:129" x14ac:dyDescent="0.25">
      <c r="B422" s="1740"/>
      <c r="C422" s="1485" t="s">
        <v>2225</v>
      </c>
      <c r="D422" s="1425" t="s">
        <v>2226</v>
      </c>
      <c r="E422" s="1267" t="s">
        <v>807</v>
      </c>
      <c r="F422" s="1424" t="s">
        <v>1790</v>
      </c>
      <c r="G422" s="1424" t="s">
        <v>1790</v>
      </c>
      <c r="H422" s="1425" t="s">
        <v>84</v>
      </c>
      <c r="I422" s="1460" t="s">
        <v>1790</v>
      </c>
      <c r="J422" s="1461" t="s">
        <v>1790</v>
      </c>
      <c r="K422" s="1461" t="s">
        <v>1790</v>
      </c>
      <c r="L422" s="1461" t="s">
        <v>1790</v>
      </c>
      <c r="M422" s="1461" t="s">
        <v>1790</v>
      </c>
      <c r="N422" s="1489" t="s">
        <v>1790</v>
      </c>
      <c r="O422" s="1489" t="s">
        <v>1790</v>
      </c>
      <c r="P422" s="1489" t="s">
        <v>1790</v>
      </c>
      <c r="Q422" s="1489" t="s">
        <v>1790</v>
      </c>
      <c r="R422" s="1489" t="s">
        <v>1790</v>
      </c>
      <c r="S422" s="1489" t="s">
        <v>1790</v>
      </c>
      <c r="T422" s="1489">
        <v>1.2666289050192834</v>
      </c>
      <c r="U422" s="1489">
        <v>1.2666289050192834</v>
      </c>
      <c r="V422" s="1489">
        <v>1.2666289050192834</v>
      </c>
      <c r="W422" s="1489">
        <v>1.2666289050192834</v>
      </c>
      <c r="X422" s="1489">
        <v>1.2666289050192834</v>
      </c>
      <c r="Y422" s="1489">
        <v>1.2666289050192834</v>
      </c>
      <c r="Z422" s="1489">
        <v>1.2666289050192834</v>
      </c>
      <c r="AA422" s="1489">
        <v>1.2666289050192834</v>
      </c>
      <c r="AB422" s="1489">
        <v>1.2666289050192834</v>
      </c>
      <c r="AC422" s="1489">
        <v>1.2666289050192834</v>
      </c>
      <c r="AD422" s="1489">
        <v>1.2666289050192834</v>
      </c>
      <c r="AE422" s="1489">
        <v>1.2666289050192834</v>
      </c>
      <c r="AF422" s="1489">
        <v>1.2666289050192834</v>
      </c>
      <c r="AG422" s="1489">
        <v>1.2666289050192834</v>
      </c>
      <c r="AH422" s="1489">
        <v>1.2666289050192834</v>
      </c>
      <c r="AI422" s="1489">
        <v>1.2666289050192834</v>
      </c>
      <c r="AJ422" s="1489">
        <v>1.2666289050192834</v>
      </c>
      <c r="AK422" s="1489">
        <v>1.2666289050192834</v>
      </c>
      <c r="AL422" s="1489">
        <v>1.2666289050192834</v>
      </c>
      <c r="AM422" s="1489">
        <v>1.2666289050192834</v>
      </c>
      <c r="AN422" s="1489">
        <v>1.2666289050192834</v>
      </c>
      <c r="AO422" s="1489">
        <v>1.2666289050192834</v>
      </c>
      <c r="AP422" s="1489">
        <v>1.2666289050192834</v>
      </c>
      <c r="AQ422" s="1489">
        <v>1.2666289050192834</v>
      </c>
      <c r="AR422" s="1489">
        <v>1.2666289050192834</v>
      </c>
      <c r="AS422" s="1489">
        <v>1.2666289050192834</v>
      </c>
      <c r="AT422" s="1489">
        <v>1.2666289050192834</v>
      </c>
      <c r="AU422" s="1489">
        <v>1.2666289050192834</v>
      </c>
      <c r="AV422" s="1489">
        <v>1.2666289050192834</v>
      </c>
      <c r="AW422" s="1489">
        <v>1.2666289050192834</v>
      </c>
      <c r="AX422" s="1489">
        <v>1.2666289050192834</v>
      </c>
      <c r="AY422" s="1489">
        <v>1.2666289050192834</v>
      </c>
      <c r="AZ422" s="1489">
        <v>1.2666289050192834</v>
      </c>
      <c r="BA422" s="1489">
        <v>1.2666289050192834</v>
      </c>
      <c r="BB422" s="1489">
        <v>1.2666289050192834</v>
      </c>
      <c r="BC422" s="1489">
        <v>1.2666289050192834</v>
      </c>
      <c r="BD422" s="1489">
        <v>1.2666289050192834</v>
      </c>
      <c r="BE422" s="1489">
        <v>1.2666289050192834</v>
      </c>
      <c r="BF422" s="1489">
        <v>1.2666289050192834</v>
      </c>
      <c r="BG422" s="1489">
        <v>1.2666289050192834</v>
      </c>
      <c r="BH422" s="1489">
        <v>1.2666289050192834</v>
      </c>
      <c r="BI422" s="1489">
        <v>1.2666289050192834</v>
      </c>
      <c r="BJ422" s="1489">
        <v>1.2666289050192834</v>
      </c>
      <c r="BK422" s="1489">
        <v>1.2666289050192834</v>
      </c>
      <c r="BL422" s="1489">
        <v>1.2666289050192834</v>
      </c>
      <c r="BM422" s="1489">
        <v>1.2666289050192834</v>
      </c>
      <c r="BN422" s="1489">
        <v>1.2666289050192834</v>
      </c>
      <c r="BO422" s="1489">
        <v>1.2666289050192834</v>
      </c>
      <c r="BP422" s="1489">
        <v>1.2666289050192834</v>
      </c>
      <c r="BQ422" s="1489">
        <v>1.2666289050192834</v>
      </c>
      <c r="BR422" s="1489">
        <v>1.2666289050192834</v>
      </c>
      <c r="BS422" s="1489">
        <v>1.2666289050192834</v>
      </c>
      <c r="BT422" s="1489">
        <v>1.2666289050192834</v>
      </c>
      <c r="BU422" s="1489">
        <v>1.2666289050192834</v>
      </c>
      <c r="BV422" s="1489">
        <v>1.2666289050192834</v>
      </c>
      <c r="BW422" s="1489">
        <v>1.2666289050192834</v>
      </c>
      <c r="BX422" s="1489">
        <v>1.2666289050192834</v>
      </c>
      <c r="BY422" s="1489">
        <v>1.2666289050192834</v>
      </c>
      <c r="BZ422" s="1489">
        <v>1.2666289050192834</v>
      </c>
      <c r="CA422" s="1489">
        <v>1.2666289050192834</v>
      </c>
      <c r="CB422" s="1489">
        <v>1.2666289050192834</v>
      </c>
      <c r="CC422" s="1489">
        <v>1.2666289050192834</v>
      </c>
      <c r="CD422" s="1489">
        <v>1.2666289050192834</v>
      </c>
      <c r="CE422" s="1489">
        <v>1.2666289050192834</v>
      </c>
      <c r="CF422" s="1489">
        <v>1.2666289050192834</v>
      </c>
      <c r="CG422" s="1489">
        <v>1.2666289050192834</v>
      </c>
      <c r="CH422" s="1489">
        <v>1.2666289050192834</v>
      </c>
      <c r="CI422" s="1489">
        <v>1.2666289050192834</v>
      </c>
      <c r="CJ422" s="1489">
        <v>1.2666289050192834</v>
      </c>
      <c r="CK422" s="1489">
        <v>1.2666289050192834</v>
      </c>
      <c r="CL422" s="1489">
        <v>1.2666289050192834</v>
      </c>
      <c r="CM422" s="1489">
        <v>1.2666289050192834</v>
      </c>
      <c r="CN422" s="1489">
        <v>1.2666289050192834</v>
      </c>
      <c r="CO422" s="1489">
        <v>1.2666289050192834</v>
      </c>
      <c r="CP422" s="1490">
        <v>1.2666289050192834</v>
      </c>
      <c r="CQ422" s="1488" t="s">
        <v>1790</v>
      </c>
      <c r="CR422" s="1488" t="s">
        <v>1790</v>
      </c>
      <c r="CS422" s="1488" t="s">
        <v>1790</v>
      </c>
      <c r="CT422" s="1488" t="s">
        <v>1790</v>
      </c>
      <c r="CU422" s="1488" t="s">
        <v>1790</v>
      </c>
      <c r="CV422" s="1488" t="s">
        <v>1790</v>
      </c>
      <c r="CW422" s="1488" t="s">
        <v>1790</v>
      </c>
      <c r="CX422" s="1488" t="s">
        <v>1790</v>
      </c>
      <c r="CY422" s="1488" t="s">
        <v>1790</v>
      </c>
      <c r="CZ422" s="1488" t="s">
        <v>1790</v>
      </c>
      <c r="DA422" s="1488" t="s">
        <v>1790</v>
      </c>
      <c r="DB422" s="1488" t="s">
        <v>1790</v>
      </c>
      <c r="DC422" s="1488" t="s">
        <v>1790</v>
      </c>
      <c r="DD422" s="1488" t="s">
        <v>1790</v>
      </c>
      <c r="DE422" s="1488" t="s">
        <v>1790</v>
      </c>
      <c r="DF422" s="1488" t="s">
        <v>1790</v>
      </c>
      <c r="DG422" s="1488" t="s">
        <v>1790</v>
      </c>
      <c r="DH422" s="1488" t="s">
        <v>1790</v>
      </c>
      <c r="DI422" s="1488" t="s">
        <v>1790</v>
      </c>
      <c r="DJ422" s="1488" t="s">
        <v>1790</v>
      </c>
      <c r="DK422" s="1488" t="s">
        <v>1790</v>
      </c>
      <c r="DL422" s="1488" t="s">
        <v>1790</v>
      </c>
      <c r="DM422" s="1488" t="s">
        <v>1790</v>
      </c>
      <c r="DN422" s="1488" t="s">
        <v>1790</v>
      </c>
      <c r="DO422" s="1488" t="s">
        <v>1790</v>
      </c>
      <c r="DP422" s="1488" t="s">
        <v>1790</v>
      </c>
      <c r="DQ422" s="1488" t="s">
        <v>1790</v>
      </c>
      <c r="DR422" s="1488" t="s">
        <v>1790</v>
      </c>
      <c r="DS422" s="1488" t="s">
        <v>1790</v>
      </c>
      <c r="DT422" s="1233" t="s">
        <v>1790</v>
      </c>
      <c r="DU422" s="1233" t="s">
        <v>1790</v>
      </c>
      <c r="DV422" s="1233" t="s">
        <v>1790</v>
      </c>
      <c r="DW422" s="1233" t="s">
        <v>1790</v>
      </c>
      <c r="DX422" s="1233" t="s">
        <v>1790</v>
      </c>
      <c r="DY422" s="1233" t="s">
        <v>1790</v>
      </c>
    </row>
    <row r="423" spans="2:129" x14ac:dyDescent="0.25">
      <c r="B423" s="1740"/>
      <c r="C423" s="1485" t="s">
        <v>2225</v>
      </c>
      <c r="D423" s="1425" t="s">
        <v>2226</v>
      </c>
      <c r="E423" s="1267" t="s">
        <v>808</v>
      </c>
      <c r="F423" s="1424" t="s">
        <v>1790</v>
      </c>
      <c r="G423" s="1424" t="s">
        <v>1790</v>
      </c>
      <c r="H423" s="1425" t="s">
        <v>84</v>
      </c>
      <c r="I423" s="1460" t="s">
        <v>1790</v>
      </c>
      <c r="J423" s="1461" t="s">
        <v>1790</v>
      </c>
      <c r="K423" s="1461" t="s">
        <v>1790</v>
      </c>
      <c r="L423" s="1461" t="s">
        <v>1790</v>
      </c>
      <c r="M423" s="1461" t="s">
        <v>1790</v>
      </c>
      <c r="N423" s="1489" t="s">
        <v>1790</v>
      </c>
      <c r="O423" s="1489">
        <v>3.9117857411999996E-2</v>
      </c>
      <c r="P423" s="1489">
        <v>0.117353572236</v>
      </c>
      <c r="Q423" s="1489">
        <v>0.19558928706000001</v>
      </c>
      <c r="R423" s="1489">
        <v>0.27382500188400005</v>
      </c>
      <c r="S423" s="1489">
        <v>0.35206071670799999</v>
      </c>
      <c r="T423" s="1489">
        <v>0.59823564557000009</v>
      </c>
      <c r="U423" s="1489">
        <v>0.59169445513666674</v>
      </c>
      <c r="V423" s="1489">
        <v>0.5851532647033334</v>
      </c>
      <c r="W423" s="1489">
        <v>0.57861207426999994</v>
      </c>
      <c r="X423" s="1489">
        <v>0.5720708838366666</v>
      </c>
      <c r="Y423" s="1489">
        <v>0.56552969340333326</v>
      </c>
      <c r="Z423" s="1489">
        <v>0.55898850297000002</v>
      </c>
      <c r="AA423" s="1489">
        <v>0.55244731253666668</v>
      </c>
      <c r="AB423" s="1489">
        <v>0.54590612210333322</v>
      </c>
      <c r="AC423" s="1489">
        <v>0.53936493166999999</v>
      </c>
      <c r="AD423" s="1489">
        <v>0.53282374123666654</v>
      </c>
      <c r="AE423" s="1489">
        <v>0.5262825508033333</v>
      </c>
      <c r="AF423" s="1489">
        <v>0.51974136036999985</v>
      </c>
      <c r="AG423" s="1489">
        <v>0.51320016993666651</v>
      </c>
      <c r="AH423" s="1489">
        <v>0.50665897950333327</v>
      </c>
      <c r="AI423" s="1489">
        <v>0.50011778906999993</v>
      </c>
      <c r="AJ423" s="1489">
        <v>0.49357659863666653</v>
      </c>
      <c r="AK423" s="1489">
        <v>0.48703540820333319</v>
      </c>
      <c r="AL423" s="1489">
        <v>0.4804942177699999</v>
      </c>
      <c r="AM423" s="1489">
        <v>0.4739530273366665</v>
      </c>
      <c r="AN423" s="1489">
        <v>0.46741183690333316</v>
      </c>
      <c r="AO423" s="1489">
        <v>0.46087064646999981</v>
      </c>
      <c r="AP423" s="1489">
        <v>0.45432945603666647</v>
      </c>
      <c r="AQ423" s="1489">
        <v>0.44778826560333312</v>
      </c>
      <c r="AR423" s="1489">
        <v>0.47125702016999982</v>
      </c>
      <c r="AS423" s="1489">
        <v>0.49472577473666646</v>
      </c>
      <c r="AT423" s="1489">
        <v>0.48818458430333317</v>
      </c>
      <c r="AU423" s="1489">
        <v>0.48164339386999977</v>
      </c>
      <c r="AV423" s="1489">
        <v>0.47510220343666654</v>
      </c>
      <c r="AW423" s="1489">
        <v>0.46856101300333314</v>
      </c>
      <c r="AX423" s="1489">
        <v>0.46201982256999985</v>
      </c>
      <c r="AY423" s="1489">
        <v>0.45547863213666645</v>
      </c>
      <c r="AZ423" s="1489">
        <v>0.44893744170333316</v>
      </c>
      <c r="BA423" s="1489">
        <v>0.44239625126999982</v>
      </c>
      <c r="BB423" s="1489">
        <v>0.43585506083666647</v>
      </c>
      <c r="BC423" s="1489">
        <v>0.42931387040333324</v>
      </c>
      <c r="BD423" s="1489">
        <v>0.42277267996999984</v>
      </c>
      <c r="BE423" s="1489">
        <v>0.41623148953666655</v>
      </c>
      <c r="BF423" s="1489">
        <v>0.40969029910333321</v>
      </c>
      <c r="BG423" s="1489">
        <v>0.40314910866999987</v>
      </c>
      <c r="BH423" s="1489">
        <v>0.39660791823666652</v>
      </c>
      <c r="BI423" s="1489">
        <v>0.39006672780333324</v>
      </c>
      <c r="BJ423" s="1489">
        <v>0.38352553736999984</v>
      </c>
      <c r="BK423" s="1489">
        <v>0.37698434693666655</v>
      </c>
      <c r="BL423" s="1489">
        <v>0.37044315650333326</v>
      </c>
      <c r="BM423" s="1489">
        <v>0.36390196606999986</v>
      </c>
      <c r="BN423" s="1489">
        <v>0.35736077563666657</v>
      </c>
      <c r="BO423" s="1489">
        <v>0.35081958520333317</v>
      </c>
      <c r="BP423" s="1489">
        <v>0.34427839476999988</v>
      </c>
      <c r="BQ423" s="1489">
        <v>0.36774714933666658</v>
      </c>
      <c r="BR423" s="1489">
        <v>0.39121590390333322</v>
      </c>
      <c r="BS423" s="1489">
        <v>0.38467471346999987</v>
      </c>
      <c r="BT423" s="1489">
        <v>0.37813352303666653</v>
      </c>
      <c r="BU423" s="1489">
        <v>0.37159233260333319</v>
      </c>
      <c r="BV423" s="1489">
        <v>0.3650511421699999</v>
      </c>
      <c r="BW423" s="1489">
        <v>0.35850995173666655</v>
      </c>
      <c r="BX423" s="1489">
        <v>0.35196876130333321</v>
      </c>
      <c r="BY423" s="1489">
        <v>0.34542757086999981</v>
      </c>
      <c r="BZ423" s="1489">
        <v>0.33888638043666652</v>
      </c>
      <c r="CA423" s="1489">
        <v>0.43838032900333324</v>
      </c>
      <c r="CB423" s="1489">
        <v>0.53787427757000073</v>
      </c>
      <c r="CC423" s="1489">
        <v>0.53133308713666749</v>
      </c>
      <c r="CD423" s="1489">
        <v>0.52479189670333404</v>
      </c>
      <c r="CE423" s="1489">
        <v>0.51825070627000069</v>
      </c>
      <c r="CF423" s="1489">
        <v>0.51170951583666724</v>
      </c>
      <c r="CG423" s="1489">
        <v>0.50516832540333401</v>
      </c>
      <c r="CH423" s="1489">
        <v>0.49862713497000066</v>
      </c>
      <c r="CI423" s="1489">
        <v>0.49208594453666726</v>
      </c>
      <c r="CJ423" s="1489">
        <v>0.48554475410333398</v>
      </c>
      <c r="CK423" s="1489">
        <v>0.47900356367000063</v>
      </c>
      <c r="CL423" s="1489">
        <v>0.47246237323666723</v>
      </c>
      <c r="CM423" s="1489">
        <v>0.46592118280333394</v>
      </c>
      <c r="CN423" s="1489">
        <v>0.4593799923700006</v>
      </c>
      <c r="CO423" s="1489">
        <v>0.45283880193666726</v>
      </c>
      <c r="CP423" s="1490">
        <v>0.47630755650333395</v>
      </c>
      <c r="CQ423" s="1488" t="s">
        <v>1790</v>
      </c>
      <c r="CR423" s="1488" t="s">
        <v>1790</v>
      </c>
      <c r="CS423" s="1488" t="s">
        <v>1790</v>
      </c>
      <c r="CT423" s="1488" t="s">
        <v>1790</v>
      </c>
      <c r="CU423" s="1488" t="s">
        <v>1790</v>
      </c>
      <c r="CV423" s="1488" t="s">
        <v>1790</v>
      </c>
      <c r="CW423" s="1488" t="s">
        <v>1790</v>
      </c>
      <c r="CX423" s="1488" t="s">
        <v>1790</v>
      </c>
      <c r="CY423" s="1488" t="s">
        <v>1790</v>
      </c>
      <c r="CZ423" s="1488" t="s">
        <v>1790</v>
      </c>
      <c r="DA423" s="1488" t="s">
        <v>1790</v>
      </c>
      <c r="DB423" s="1488" t="s">
        <v>1790</v>
      </c>
      <c r="DC423" s="1488" t="s">
        <v>1790</v>
      </c>
      <c r="DD423" s="1488" t="s">
        <v>1790</v>
      </c>
      <c r="DE423" s="1488" t="s">
        <v>1790</v>
      </c>
      <c r="DF423" s="1488" t="s">
        <v>1790</v>
      </c>
      <c r="DG423" s="1488" t="s">
        <v>1790</v>
      </c>
      <c r="DH423" s="1488" t="s">
        <v>1790</v>
      </c>
      <c r="DI423" s="1488" t="s">
        <v>1790</v>
      </c>
      <c r="DJ423" s="1488" t="s">
        <v>1790</v>
      </c>
      <c r="DK423" s="1488" t="s">
        <v>1790</v>
      </c>
      <c r="DL423" s="1488" t="s">
        <v>1790</v>
      </c>
      <c r="DM423" s="1488" t="s">
        <v>1790</v>
      </c>
      <c r="DN423" s="1488" t="s">
        <v>1790</v>
      </c>
      <c r="DO423" s="1488" t="s">
        <v>1790</v>
      </c>
      <c r="DP423" s="1488" t="s">
        <v>1790</v>
      </c>
      <c r="DQ423" s="1488" t="s">
        <v>1790</v>
      </c>
      <c r="DR423" s="1488" t="s">
        <v>1790</v>
      </c>
      <c r="DS423" s="1488" t="s">
        <v>1790</v>
      </c>
      <c r="DT423" s="1233" t="s">
        <v>1790</v>
      </c>
      <c r="DU423" s="1233" t="s">
        <v>1790</v>
      </c>
      <c r="DV423" s="1233" t="s">
        <v>1790</v>
      </c>
      <c r="DW423" s="1233" t="s">
        <v>1790</v>
      </c>
      <c r="DX423" s="1233" t="s">
        <v>1790</v>
      </c>
      <c r="DY423" s="1233" t="s">
        <v>1790</v>
      </c>
    </row>
    <row r="424" spans="2:129" x14ac:dyDescent="0.25">
      <c r="B424" s="1740"/>
      <c r="C424" s="1485" t="s">
        <v>2225</v>
      </c>
      <c r="D424" s="1425" t="s">
        <v>2226</v>
      </c>
      <c r="E424" s="1267" t="s">
        <v>826</v>
      </c>
      <c r="F424" s="1424" t="s">
        <v>1790</v>
      </c>
      <c r="G424" s="1424" t="s">
        <v>1790</v>
      </c>
      <c r="H424" s="1425" t="s">
        <v>84</v>
      </c>
      <c r="I424" s="1460" t="s">
        <v>1790</v>
      </c>
      <c r="J424" s="1461" t="s">
        <v>1790</v>
      </c>
      <c r="K424" s="1461" t="s">
        <v>1790</v>
      </c>
      <c r="L424" s="1461" t="s">
        <v>1790</v>
      </c>
      <c r="M424" s="1461" t="s">
        <v>1790</v>
      </c>
      <c r="N424" s="1489" t="s">
        <v>1790</v>
      </c>
      <c r="O424" s="1489">
        <v>3.5000000000000003E-2</v>
      </c>
      <c r="P424" s="1489">
        <v>3.5000000000000003E-2</v>
      </c>
      <c r="Q424" s="1489">
        <v>3.5000000000000003E-2</v>
      </c>
      <c r="R424" s="1489">
        <v>3.5000000000000003E-2</v>
      </c>
      <c r="S424" s="1489">
        <v>3.5000000000000003E-2</v>
      </c>
      <c r="T424" s="1489">
        <v>3.5000000000000003E-2</v>
      </c>
      <c r="U424" s="1489">
        <v>3.5000000000000003E-2</v>
      </c>
      <c r="V424" s="1489">
        <v>3.5000000000000003E-2</v>
      </c>
      <c r="W424" s="1489">
        <v>3.5000000000000003E-2</v>
      </c>
      <c r="X424" s="1489">
        <v>3.5000000000000003E-2</v>
      </c>
      <c r="Y424" s="1489">
        <v>3.5000000000000003E-2</v>
      </c>
      <c r="Z424" s="1489">
        <v>3.5000000000000003E-2</v>
      </c>
      <c r="AA424" s="1489">
        <v>3.5000000000000003E-2</v>
      </c>
      <c r="AB424" s="1489">
        <v>3.5000000000000003E-2</v>
      </c>
      <c r="AC424" s="1489">
        <v>3.5000000000000003E-2</v>
      </c>
      <c r="AD424" s="1489">
        <v>3.5000000000000003E-2</v>
      </c>
      <c r="AE424" s="1489">
        <v>3.5000000000000003E-2</v>
      </c>
      <c r="AF424" s="1489">
        <v>3.5000000000000003E-2</v>
      </c>
      <c r="AG424" s="1489">
        <v>3.5000000000000003E-2</v>
      </c>
      <c r="AH424" s="1489">
        <v>3.5000000000000003E-2</v>
      </c>
      <c r="AI424" s="1489">
        <v>3.5000000000000003E-2</v>
      </c>
      <c r="AJ424" s="1489">
        <v>3.5000000000000003E-2</v>
      </c>
      <c r="AK424" s="1489">
        <v>3.5000000000000003E-2</v>
      </c>
      <c r="AL424" s="1489">
        <v>3.5000000000000003E-2</v>
      </c>
      <c r="AM424" s="1489">
        <v>3.5000000000000003E-2</v>
      </c>
      <c r="AN424" s="1489">
        <v>3.5000000000000003E-2</v>
      </c>
      <c r="AO424" s="1489">
        <v>3.5000000000000003E-2</v>
      </c>
      <c r="AP424" s="1489">
        <v>3.5000000000000003E-2</v>
      </c>
      <c r="AQ424" s="1489">
        <v>3.5000000000000003E-2</v>
      </c>
      <c r="AR424" s="1489">
        <v>3.5000000000000003E-2</v>
      </c>
      <c r="AS424" s="1489">
        <v>0.03</v>
      </c>
      <c r="AT424" s="1489">
        <v>0.03</v>
      </c>
      <c r="AU424" s="1489">
        <v>0.03</v>
      </c>
      <c r="AV424" s="1489">
        <v>0.03</v>
      </c>
      <c r="AW424" s="1489">
        <v>0.03</v>
      </c>
      <c r="AX424" s="1489">
        <v>0.03</v>
      </c>
      <c r="AY424" s="1489">
        <v>0.03</v>
      </c>
      <c r="AZ424" s="1489">
        <v>0.03</v>
      </c>
      <c r="BA424" s="1489">
        <v>0.03</v>
      </c>
      <c r="BB424" s="1489">
        <v>0.03</v>
      </c>
      <c r="BC424" s="1489">
        <v>0.03</v>
      </c>
      <c r="BD424" s="1489">
        <v>0.03</v>
      </c>
      <c r="BE424" s="1489">
        <v>0.03</v>
      </c>
      <c r="BF424" s="1489">
        <v>0.03</v>
      </c>
      <c r="BG424" s="1489">
        <v>0.03</v>
      </c>
      <c r="BH424" s="1489">
        <v>0.03</v>
      </c>
      <c r="BI424" s="1489">
        <v>0.03</v>
      </c>
      <c r="BJ424" s="1489">
        <v>0.03</v>
      </c>
      <c r="BK424" s="1489">
        <v>0.03</v>
      </c>
      <c r="BL424" s="1489">
        <v>0.03</v>
      </c>
      <c r="BM424" s="1489">
        <v>0.03</v>
      </c>
      <c r="BN424" s="1489">
        <v>0.03</v>
      </c>
      <c r="BO424" s="1489">
        <v>0.03</v>
      </c>
      <c r="BP424" s="1489">
        <v>0.03</v>
      </c>
      <c r="BQ424" s="1489">
        <v>0.03</v>
      </c>
      <c r="BR424" s="1489">
        <v>0.03</v>
      </c>
      <c r="BS424" s="1489">
        <v>0.03</v>
      </c>
      <c r="BT424" s="1489">
        <v>0.03</v>
      </c>
      <c r="BU424" s="1489">
        <v>0.03</v>
      </c>
      <c r="BV424" s="1489">
        <v>0.03</v>
      </c>
      <c r="BW424" s="1489">
        <v>0.03</v>
      </c>
      <c r="BX424" s="1489">
        <v>0.03</v>
      </c>
      <c r="BY424" s="1489">
        <v>0.03</v>
      </c>
      <c r="BZ424" s="1489">
        <v>0.03</v>
      </c>
      <c r="CA424" s="1489">
        <v>0.03</v>
      </c>
      <c r="CB424" s="1489">
        <v>0.03</v>
      </c>
      <c r="CC424" s="1489">
        <v>0.03</v>
      </c>
      <c r="CD424" s="1489">
        <v>0.03</v>
      </c>
      <c r="CE424" s="1489">
        <v>0.03</v>
      </c>
      <c r="CF424" s="1489">
        <v>0.03</v>
      </c>
      <c r="CG424" s="1489">
        <v>0.03</v>
      </c>
      <c r="CH424" s="1489">
        <v>0.03</v>
      </c>
      <c r="CI424" s="1489">
        <v>0.03</v>
      </c>
      <c r="CJ424" s="1489">
        <v>0.03</v>
      </c>
      <c r="CK424" s="1489">
        <v>0.03</v>
      </c>
      <c r="CL424" s="1489">
        <v>2.5000000000000001E-2</v>
      </c>
      <c r="CM424" s="1489">
        <v>2.5000000000000001E-2</v>
      </c>
      <c r="CN424" s="1489">
        <v>2.5000000000000001E-2</v>
      </c>
      <c r="CO424" s="1489">
        <v>2.5000000000000001E-2</v>
      </c>
      <c r="CP424" s="1490">
        <v>2.5000000000000001E-2</v>
      </c>
      <c r="CQ424" s="1488" t="s">
        <v>1790</v>
      </c>
      <c r="CR424" s="1488" t="s">
        <v>1790</v>
      </c>
      <c r="CS424" s="1488" t="s">
        <v>1790</v>
      </c>
      <c r="CT424" s="1488" t="s">
        <v>1790</v>
      </c>
      <c r="CU424" s="1488" t="s">
        <v>1790</v>
      </c>
      <c r="CV424" s="1488" t="s">
        <v>1790</v>
      </c>
      <c r="CW424" s="1488" t="s">
        <v>1790</v>
      </c>
      <c r="CX424" s="1488" t="s">
        <v>1790</v>
      </c>
      <c r="CY424" s="1488" t="s">
        <v>1790</v>
      </c>
      <c r="CZ424" s="1488" t="s">
        <v>1790</v>
      </c>
      <c r="DA424" s="1488" t="s">
        <v>1790</v>
      </c>
      <c r="DB424" s="1488" t="s">
        <v>1790</v>
      </c>
      <c r="DC424" s="1488" t="s">
        <v>1790</v>
      </c>
      <c r="DD424" s="1488" t="s">
        <v>1790</v>
      </c>
      <c r="DE424" s="1488" t="s">
        <v>1790</v>
      </c>
      <c r="DF424" s="1488" t="s">
        <v>1790</v>
      </c>
      <c r="DG424" s="1488" t="s">
        <v>1790</v>
      </c>
      <c r="DH424" s="1488" t="s">
        <v>1790</v>
      </c>
      <c r="DI424" s="1488" t="s">
        <v>1790</v>
      </c>
      <c r="DJ424" s="1488" t="s">
        <v>1790</v>
      </c>
      <c r="DK424" s="1488" t="s">
        <v>1790</v>
      </c>
      <c r="DL424" s="1488" t="s">
        <v>1790</v>
      </c>
      <c r="DM424" s="1488" t="s">
        <v>1790</v>
      </c>
      <c r="DN424" s="1488" t="s">
        <v>1790</v>
      </c>
      <c r="DO424" s="1488" t="s">
        <v>1790</v>
      </c>
      <c r="DP424" s="1488" t="s">
        <v>1790</v>
      </c>
      <c r="DQ424" s="1488" t="s">
        <v>1790</v>
      </c>
      <c r="DR424" s="1488" t="s">
        <v>1790</v>
      </c>
      <c r="DS424" s="1488" t="s">
        <v>1790</v>
      </c>
      <c r="DT424" s="1233" t="s">
        <v>1790</v>
      </c>
      <c r="DU424" s="1233" t="s">
        <v>1790</v>
      </c>
      <c r="DV424" s="1233" t="s">
        <v>1790</v>
      </c>
      <c r="DW424" s="1233" t="s">
        <v>1790</v>
      </c>
      <c r="DX424" s="1233" t="s">
        <v>1790</v>
      </c>
      <c r="DY424" s="1233" t="s">
        <v>1790</v>
      </c>
    </row>
    <row r="425" spans="2:129" x14ac:dyDescent="0.25">
      <c r="B425" s="1740"/>
      <c r="C425" s="1485" t="s">
        <v>2225</v>
      </c>
      <c r="D425" s="1425" t="s">
        <v>2226</v>
      </c>
      <c r="E425" s="1267" t="s">
        <v>809</v>
      </c>
      <c r="F425" s="1424" t="s">
        <v>1790</v>
      </c>
      <c r="G425" s="1424" t="s">
        <v>1790</v>
      </c>
      <c r="H425" s="1425" t="s">
        <v>84</v>
      </c>
      <c r="I425" s="1460" t="s">
        <v>1790</v>
      </c>
      <c r="J425" s="1461" t="s">
        <v>1790</v>
      </c>
      <c r="K425" s="1461" t="s">
        <v>1790</v>
      </c>
      <c r="L425" s="1461" t="s">
        <v>1790</v>
      </c>
      <c r="M425" s="1461" t="s">
        <v>1790</v>
      </c>
      <c r="N425" s="1489" t="s">
        <v>1790</v>
      </c>
      <c r="O425" s="1489">
        <v>0.96618357487922713</v>
      </c>
      <c r="P425" s="1489">
        <v>0.93351070036640305</v>
      </c>
      <c r="Q425" s="1489">
        <v>0.90194270566802237</v>
      </c>
      <c r="R425" s="1489">
        <v>0.87144222769857238</v>
      </c>
      <c r="S425" s="1489">
        <v>0.84197316685852408</v>
      </c>
      <c r="T425" s="1489">
        <v>0.81350064430775282</v>
      </c>
      <c r="U425" s="1489">
        <v>0.78599096068381924</v>
      </c>
      <c r="V425" s="1489">
        <v>0.75941155621625056</v>
      </c>
      <c r="W425" s="1489">
        <v>0.73373097218961414</v>
      </c>
      <c r="X425" s="1489">
        <v>0.70891881370977217</v>
      </c>
      <c r="Y425" s="1489">
        <v>0.68494571372924851</v>
      </c>
      <c r="Z425" s="1489">
        <v>0.66178329828912907</v>
      </c>
      <c r="AA425" s="1489">
        <v>0.63940415293635666</v>
      </c>
      <c r="AB425" s="1489">
        <v>0.61778179027667313</v>
      </c>
      <c r="AC425" s="1489">
        <v>0.59689061862480497</v>
      </c>
      <c r="AD425" s="1489">
        <v>0.57670591171478747</v>
      </c>
      <c r="AE425" s="1489">
        <v>0.55720377943457733</v>
      </c>
      <c r="AF425" s="1489">
        <v>0.53836113955031628</v>
      </c>
      <c r="AG425" s="1489">
        <v>0.520155690386779</v>
      </c>
      <c r="AH425" s="1489">
        <v>0.50256588443167061</v>
      </c>
      <c r="AI425" s="1489">
        <v>0.48557090283253201</v>
      </c>
      <c r="AJ425" s="1489">
        <v>0.46915063075606961</v>
      </c>
      <c r="AK425" s="1489">
        <v>0.45328563358074364</v>
      </c>
      <c r="AL425" s="1489">
        <v>0.43795713389443836</v>
      </c>
      <c r="AM425" s="1489">
        <v>0.42314698926998878</v>
      </c>
      <c r="AN425" s="1489">
        <v>0.40883767079225974</v>
      </c>
      <c r="AO425" s="1489">
        <v>0.39501224231136212</v>
      </c>
      <c r="AP425" s="1489">
        <v>0.38165434039745133</v>
      </c>
      <c r="AQ425" s="1489">
        <v>0.36874815497338298</v>
      </c>
      <c r="AR425" s="1489">
        <v>0.35627841060230242</v>
      </c>
      <c r="AS425" s="1489">
        <v>0.3459013695167984</v>
      </c>
      <c r="AT425" s="1489">
        <v>0.33582657234640623</v>
      </c>
      <c r="AU425" s="1489">
        <v>0.32604521587029728</v>
      </c>
      <c r="AV425" s="1489">
        <v>0.31654875327213333</v>
      </c>
      <c r="AW425" s="1489">
        <v>0.30732888667197411</v>
      </c>
      <c r="AX425" s="1489">
        <v>0.29837755987570302</v>
      </c>
      <c r="AY425" s="1489">
        <v>0.28968695133563405</v>
      </c>
      <c r="AZ425" s="1489">
        <v>0.28124946731614947</v>
      </c>
      <c r="BA425" s="1489">
        <v>0.27305773525839755</v>
      </c>
      <c r="BB425" s="1489">
        <v>0.26510459733825009</v>
      </c>
      <c r="BC425" s="1489">
        <v>0.25738310421189325</v>
      </c>
      <c r="BD425" s="1489">
        <v>0.24988650894358566</v>
      </c>
      <c r="BE425" s="1489">
        <v>0.24260826111027742</v>
      </c>
      <c r="BF425" s="1489">
        <v>0.23554200107793916</v>
      </c>
      <c r="BG425" s="1489">
        <v>0.22868155444460117</v>
      </c>
      <c r="BH425" s="1489">
        <v>0.22202092664524387</v>
      </c>
      <c r="BI425" s="1489">
        <v>0.215554297713829</v>
      </c>
      <c r="BJ425" s="1489">
        <v>0.20927601719789227</v>
      </c>
      <c r="BK425" s="1489">
        <v>0.20318059922125464</v>
      </c>
      <c r="BL425" s="1489">
        <v>0.19726271769053846</v>
      </c>
      <c r="BM425" s="1489">
        <v>0.19151720164129948</v>
      </c>
      <c r="BN425" s="1489">
        <v>0.18593903071970824</v>
      </c>
      <c r="BO425" s="1489">
        <v>0.18052333079583327</v>
      </c>
      <c r="BP425" s="1489">
        <v>0.17526536970469248</v>
      </c>
      <c r="BQ425" s="1489">
        <v>0.17016055311135189</v>
      </c>
      <c r="BR425" s="1489">
        <v>0.16520442049645817</v>
      </c>
      <c r="BS425" s="1489">
        <v>0.16039264125869726</v>
      </c>
      <c r="BT425" s="1489">
        <v>0.15572101093077401</v>
      </c>
      <c r="BU425" s="1489">
        <v>0.15118544750560586</v>
      </c>
      <c r="BV425" s="1489">
        <v>0.14678198786952024</v>
      </c>
      <c r="BW425" s="1489">
        <v>0.14250678433934003</v>
      </c>
      <c r="BX425" s="1489">
        <v>0.13835610130033013</v>
      </c>
      <c r="BY425" s="1489">
        <v>0.13432631194206807</v>
      </c>
      <c r="BZ425" s="1489">
        <v>0.13041389508938647</v>
      </c>
      <c r="CA425" s="1489">
        <v>0.12661543212561796</v>
      </c>
      <c r="CB425" s="1489">
        <v>0.12292760400545433</v>
      </c>
      <c r="CC425" s="1489">
        <v>0.11934718835481004</v>
      </c>
      <c r="CD425" s="1489">
        <v>0.11587105665515537</v>
      </c>
      <c r="CE425" s="1489">
        <v>0.11249617150985959</v>
      </c>
      <c r="CF425" s="1489">
        <v>0.10921958399015494</v>
      </c>
      <c r="CG425" s="1489">
        <v>0.10603843105840287</v>
      </c>
      <c r="CH425" s="1489">
        <v>0.10294993306641054</v>
      </c>
      <c r="CI425" s="1489">
        <v>9.9951391326612168E-2</v>
      </c>
      <c r="CJ425" s="1489">
        <v>9.7040185753992411E-2</v>
      </c>
      <c r="CK425" s="1489">
        <v>9.4213772576691654E-2</v>
      </c>
      <c r="CL425" s="1489">
        <v>9.1915875684577236E-2</v>
      </c>
      <c r="CM425" s="1489">
        <v>8.9674025058124135E-2</v>
      </c>
      <c r="CN425" s="1489">
        <v>8.7486853715243049E-2</v>
      </c>
      <c r="CO425" s="1489">
        <v>8.5353028014871282E-2</v>
      </c>
      <c r="CP425" s="1490">
        <v>8.3271246843776875E-2</v>
      </c>
      <c r="CQ425" s="1488" t="s">
        <v>1790</v>
      </c>
      <c r="CR425" s="1488" t="s">
        <v>1790</v>
      </c>
      <c r="CS425" s="1488" t="s">
        <v>1790</v>
      </c>
      <c r="CT425" s="1488" t="s">
        <v>1790</v>
      </c>
      <c r="CU425" s="1488" t="s">
        <v>1790</v>
      </c>
      <c r="CV425" s="1488" t="s">
        <v>1790</v>
      </c>
      <c r="CW425" s="1488" t="s">
        <v>1790</v>
      </c>
      <c r="CX425" s="1488" t="s">
        <v>1790</v>
      </c>
      <c r="CY425" s="1488" t="s">
        <v>1790</v>
      </c>
      <c r="CZ425" s="1488" t="s">
        <v>1790</v>
      </c>
      <c r="DA425" s="1488" t="s">
        <v>1790</v>
      </c>
      <c r="DB425" s="1488" t="s">
        <v>1790</v>
      </c>
      <c r="DC425" s="1488" t="s">
        <v>1790</v>
      </c>
      <c r="DD425" s="1488" t="s">
        <v>1790</v>
      </c>
      <c r="DE425" s="1488" t="s">
        <v>1790</v>
      </c>
      <c r="DF425" s="1488" t="s">
        <v>1790</v>
      </c>
      <c r="DG425" s="1488" t="s">
        <v>1790</v>
      </c>
      <c r="DH425" s="1488" t="s">
        <v>1790</v>
      </c>
      <c r="DI425" s="1488" t="s">
        <v>1790</v>
      </c>
      <c r="DJ425" s="1488" t="s">
        <v>1790</v>
      </c>
      <c r="DK425" s="1488" t="s">
        <v>1790</v>
      </c>
      <c r="DL425" s="1488" t="s">
        <v>1790</v>
      </c>
      <c r="DM425" s="1488" t="s">
        <v>1790</v>
      </c>
      <c r="DN425" s="1488" t="s">
        <v>1790</v>
      </c>
      <c r="DO425" s="1488" t="s">
        <v>1790</v>
      </c>
      <c r="DP425" s="1488" t="s">
        <v>1790</v>
      </c>
      <c r="DQ425" s="1488" t="s">
        <v>1790</v>
      </c>
      <c r="DR425" s="1488" t="s">
        <v>1790</v>
      </c>
      <c r="DS425" s="1488" t="s">
        <v>1790</v>
      </c>
      <c r="DT425" s="1233" t="s">
        <v>1790</v>
      </c>
      <c r="DU425" s="1233" t="s">
        <v>1790</v>
      </c>
      <c r="DV425" s="1233" t="s">
        <v>1790</v>
      </c>
      <c r="DW425" s="1233" t="s">
        <v>1790</v>
      </c>
      <c r="DX425" s="1233" t="s">
        <v>1790</v>
      </c>
      <c r="DY425" s="1233" t="s">
        <v>1790</v>
      </c>
    </row>
    <row r="426" spans="2:129" x14ac:dyDescent="0.25">
      <c r="B426" s="1740"/>
      <c r="C426" s="1485" t="s">
        <v>2225</v>
      </c>
      <c r="D426" s="1425" t="s">
        <v>2226</v>
      </c>
      <c r="E426" s="1267" t="s">
        <v>810</v>
      </c>
      <c r="F426" s="1424" t="s">
        <v>811</v>
      </c>
      <c r="G426" s="1424" t="s">
        <v>1790</v>
      </c>
      <c r="H426" s="1425" t="s">
        <v>812</v>
      </c>
      <c r="I426" s="1460" t="s">
        <v>1790</v>
      </c>
      <c r="J426" s="1461" t="s">
        <v>1790</v>
      </c>
      <c r="K426" s="1461" t="s">
        <v>1790</v>
      </c>
      <c r="L426" s="1461" t="s">
        <v>1790</v>
      </c>
      <c r="M426" s="1461" t="s">
        <v>1790</v>
      </c>
      <c r="N426" s="1489" t="s">
        <v>1790</v>
      </c>
      <c r="O426" s="1489">
        <v>0.38963999999999999</v>
      </c>
      <c r="P426" s="1489">
        <v>0.38963999999999999</v>
      </c>
      <c r="Q426" s="1489">
        <v>0.38963999999999999</v>
      </c>
      <c r="R426" s="1489">
        <v>0.38963999999999999</v>
      </c>
      <c r="S426" s="1489">
        <v>0.38963999999999999</v>
      </c>
      <c r="T426" s="1489" t="s">
        <v>1790</v>
      </c>
      <c r="U426" s="1489" t="s">
        <v>1790</v>
      </c>
      <c r="V426" s="1489" t="s">
        <v>1790</v>
      </c>
      <c r="W426" s="1489" t="s">
        <v>1790</v>
      </c>
      <c r="X426" s="1489" t="s">
        <v>1790</v>
      </c>
      <c r="Y426" s="1489" t="s">
        <v>1790</v>
      </c>
      <c r="Z426" s="1489" t="s">
        <v>1790</v>
      </c>
      <c r="AA426" s="1489" t="s">
        <v>1790</v>
      </c>
      <c r="AB426" s="1489" t="s">
        <v>1790</v>
      </c>
      <c r="AC426" s="1489" t="s">
        <v>1790</v>
      </c>
      <c r="AD426" s="1489" t="s">
        <v>1790</v>
      </c>
      <c r="AE426" s="1489" t="s">
        <v>1790</v>
      </c>
      <c r="AF426" s="1489" t="s">
        <v>1790</v>
      </c>
      <c r="AG426" s="1489" t="s">
        <v>1790</v>
      </c>
      <c r="AH426" s="1489" t="s">
        <v>1790</v>
      </c>
      <c r="AI426" s="1489" t="s">
        <v>1790</v>
      </c>
      <c r="AJ426" s="1489" t="s">
        <v>1790</v>
      </c>
      <c r="AK426" s="1489" t="s">
        <v>1790</v>
      </c>
      <c r="AL426" s="1489" t="s">
        <v>1790</v>
      </c>
      <c r="AM426" s="1489" t="s">
        <v>1790</v>
      </c>
      <c r="AN426" s="1489" t="s">
        <v>1790</v>
      </c>
      <c r="AO426" s="1489" t="s">
        <v>1790</v>
      </c>
      <c r="AP426" s="1489" t="s">
        <v>1790</v>
      </c>
      <c r="AQ426" s="1489" t="s">
        <v>1790</v>
      </c>
      <c r="AR426" s="1489" t="s">
        <v>1790</v>
      </c>
      <c r="AS426" s="1489" t="s">
        <v>1790</v>
      </c>
      <c r="AT426" s="1489" t="s">
        <v>1790</v>
      </c>
      <c r="AU426" s="1489" t="s">
        <v>1790</v>
      </c>
      <c r="AV426" s="1489" t="s">
        <v>1790</v>
      </c>
      <c r="AW426" s="1489" t="s">
        <v>1790</v>
      </c>
      <c r="AX426" s="1489" t="s">
        <v>1790</v>
      </c>
      <c r="AY426" s="1489" t="s">
        <v>1790</v>
      </c>
      <c r="AZ426" s="1489" t="s">
        <v>1790</v>
      </c>
      <c r="BA426" s="1489" t="s">
        <v>1790</v>
      </c>
      <c r="BB426" s="1489" t="s">
        <v>1790</v>
      </c>
      <c r="BC426" s="1489" t="s">
        <v>1790</v>
      </c>
      <c r="BD426" s="1489" t="s">
        <v>1790</v>
      </c>
      <c r="BE426" s="1489" t="s">
        <v>1790</v>
      </c>
      <c r="BF426" s="1489" t="s">
        <v>1790</v>
      </c>
      <c r="BG426" s="1489" t="s">
        <v>1790</v>
      </c>
      <c r="BH426" s="1489" t="s">
        <v>1790</v>
      </c>
      <c r="BI426" s="1489" t="s">
        <v>1790</v>
      </c>
      <c r="BJ426" s="1489" t="s">
        <v>1790</v>
      </c>
      <c r="BK426" s="1489" t="s">
        <v>1790</v>
      </c>
      <c r="BL426" s="1489" t="s">
        <v>1790</v>
      </c>
      <c r="BM426" s="1489" t="s">
        <v>1790</v>
      </c>
      <c r="BN426" s="1489" t="s">
        <v>1790</v>
      </c>
      <c r="BO426" s="1489" t="s">
        <v>1790</v>
      </c>
      <c r="BP426" s="1489" t="s">
        <v>1790</v>
      </c>
      <c r="BQ426" s="1489" t="s">
        <v>1790</v>
      </c>
      <c r="BR426" s="1489" t="s">
        <v>1790</v>
      </c>
      <c r="BS426" s="1489" t="s">
        <v>1790</v>
      </c>
      <c r="BT426" s="1489" t="s">
        <v>1790</v>
      </c>
      <c r="BU426" s="1489" t="s">
        <v>1790</v>
      </c>
      <c r="BV426" s="1489" t="s">
        <v>1790</v>
      </c>
      <c r="BW426" s="1489" t="s">
        <v>1790</v>
      </c>
      <c r="BX426" s="1489" t="s">
        <v>1790</v>
      </c>
      <c r="BY426" s="1489" t="s">
        <v>1790</v>
      </c>
      <c r="BZ426" s="1489" t="s">
        <v>1790</v>
      </c>
      <c r="CA426" s="1489" t="s">
        <v>1790</v>
      </c>
      <c r="CB426" s="1489" t="s">
        <v>1790</v>
      </c>
      <c r="CC426" s="1489" t="s">
        <v>1790</v>
      </c>
      <c r="CD426" s="1489" t="s">
        <v>1790</v>
      </c>
      <c r="CE426" s="1489" t="s">
        <v>1790</v>
      </c>
      <c r="CF426" s="1489" t="s">
        <v>1790</v>
      </c>
      <c r="CG426" s="1489" t="s">
        <v>1790</v>
      </c>
      <c r="CH426" s="1489" t="s">
        <v>1790</v>
      </c>
      <c r="CI426" s="1489" t="s">
        <v>1790</v>
      </c>
      <c r="CJ426" s="1489" t="s">
        <v>1790</v>
      </c>
      <c r="CK426" s="1489" t="s">
        <v>1790</v>
      </c>
      <c r="CL426" s="1489" t="s">
        <v>1790</v>
      </c>
      <c r="CM426" s="1489" t="s">
        <v>1790</v>
      </c>
      <c r="CN426" s="1489" t="s">
        <v>1790</v>
      </c>
      <c r="CO426" s="1489" t="s">
        <v>1790</v>
      </c>
      <c r="CP426" s="1490" t="s">
        <v>1790</v>
      </c>
      <c r="CQ426" s="1488" t="s">
        <v>1790</v>
      </c>
      <c r="CR426" s="1488" t="s">
        <v>1790</v>
      </c>
      <c r="CS426" s="1488" t="s">
        <v>1790</v>
      </c>
      <c r="CT426" s="1488" t="s">
        <v>1790</v>
      </c>
      <c r="CU426" s="1488" t="s">
        <v>1790</v>
      </c>
      <c r="CV426" s="1488" t="s">
        <v>1790</v>
      </c>
      <c r="CW426" s="1488" t="s">
        <v>1790</v>
      </c>
      <c r="CX426" s="1488" t="s">
        <v>1790</v>
      </c>
      <c r="CY426" s="1488" t="s">
        <v>1790</v>
      </c>
      <c r="CZ426" s="1488" t="s">
        <v>1790</v>
      </c>
      <c r="DA426" s="1488" t="s">
        <v>1790</v>
      </c>
      <c r="DB426" s="1488" t="s">
        <v>1790</v>
      </c>
      <c r="DC426" s="1488" t="s">
        <v>1790</v>
      </c>
      <c r="DD426" s="1488" t="s">
        <v>1790</v>
      </c>
      <c r="DE426" s="1488" t="s">
        <v>1790</v>
      </c>
      <c r="DF426" s="1488" t="s">
        <v>1790</v>
      </c>
      <c r="DG426" s="1488" t="s">
        <v>1790</v>
      </c>
      <c r="DH426" s="1488" t="s">
        <v>1790</v>
      </c>
      <c r="DI426" s="1488" t="s">
        <v>1790</v>
      </c>
      <c r="DJ426" s="1488" t="s">
        <v>1790</v>
      </c>
      <c r="DK426" s="1488" t="s">
        <v>1790</v>
      </c>
      <c r="DL426" s="1488" t="s">
        <v>1790</v>
      </c>
      <c r="DM426" s="1488" t="s">
        <v>1790</v>
      </c>
      <c r="DN426" s="1488" t="s">
        <v>1790</v>
      </c>
      <c r="DO426" s="1488" t="s">
        <v>1790</v>
      </c>
      <c r="DP426" s="1488" t="s">
        <v>1790</v>
      </c>
      <c r="DQ426" s="1488" t="s">
        <v>1790</v>
      </c>
      <c r="DR426" s="1488" t="s">
        <v>1790</v>
      </c>
      <c r="DS426" s="1488" t="s">
        <v>1790</v>
      </c>
      <c r="DT426" s="1233" t="s">
        <v>1790</v>
      </c>
      <c r="DU426" s="1233" t="s">
        <v>1790</v>
      </c>
      <c r="DV426" s="1233" t="s">
        <v>1790</v>
      </c>
      <c r="DW426" s="1233" t="s">
        <v>1790</v>
      </c>
      <c r="DX426" s="1233" t="s">
        <v>1790</v>
      </c>
      <c r="DY426" s="1233" t="s">
        <v>1790</v>
      </c>
    </row>
    <row r="427" spans="2:129" x14ac:dyDescent="0.25">
      <c r="B427" s="1740"/>
      <c r="C427" s="1485" t="s">
        <v>2225</v>
      </c>
      <c r="D427" s="1425" t="s">
        <v>2226</v>
      </c>
      <c r="E427" s="1267" t="s">
        <v>810</v>
      </c>
      <c r="F427" s="1424" t="s">
        <v>813</v>
      </c>
      <c r="G427" s="1424" t="s">
        <v>1790</v>
      </c>
      <c r="H427" s="1425" t="s">
        <v>812</v>
      </c>
      <c r="I427" s="1460" t="s">
        <v>1790</v>
      </c>
      <c r="J427" s="1461" t="s">
        <v>1790</v>
      </c>
      <c r="K427" s="1461" t="s">
        <v>1790</v>
      </c>
      <c r="L427" s="1461" t="s">
        <v>1790</v>
      </c>
      <c r="M427" s="1461" t="s">
        <v>1790</v>
      </c>
      <c r="N427" s="1489" t="s">
        <v>1790</v>
      </c>
      <c r="O427" s="1489">
        <v>0.47357784000000003</v>
      </c>
      <c r="P427" s="1489">
        <v>0.47357784000000003</v>
      </c>
      <c r="Q427" s="1489">
        <v>0.47357784000000003</v>
      </c>
      <c r="R427" s="1489">
        <v>0.47357784000000003</v>
      </c>
      <c r="S427" s="1489">
        <v>0.47357784000000003</v>
      </c>
      <c r="T427" s="1489" t="s">
        <v>1790</v>
      </c>
      <c r="U427" s="1489" t="s">
        <v>1790</v>
      </c>
      <c r="V427" s="1489" t="s">
        <v>1790</v>
      </c>
      <c r="W427" s="1489" t="s">
        <v>1790</v>
      </c>
      <c r="X427" s="1489" t="s">
        <v>1790</v>
      </c>
      <c r="Y427" s="1489" t="s">
        <v>1790</v>
      </c>
      <c r="Z427" s="1489" t="s">
        <v>1790</v>
      </c>
      <c r="AA427" s="1489" t="s">
        <v>1790</v>
      </c>
      <c r="AB427" s="1489" t="s">
        <v>1790</v>
      </c>
      <c r="AC427" s="1489" t="s">
        <v>1790</v>
      </c>
      <c r="AD427" s="1489" t="s">
        <v>1790</v>
      </c>
      <c r="AE427" s="1489" t="s">
        <v>1790</v>
      </c>
      <c r="AF427" s="1489" t="s">
        <v>1790</v>
      </c>
      <c r="AG427" s="1489" t="s">
        <v>1790</v>
      </c>
      <c r="AH427" s="1489" t="s">
        <v>1790</v>
      </c>
      <c r="AI427" s="1489" t="s">
        <v>1790</v>
      </c>
      <c r="AJ427" s="1489" t="s">
        <v>1790</v>
      </c>
      <c r="AK427" s="1489" t="s">
        <v>1790</v>
      </c>
      <c r="AL427" s="1489" t="s">
        <v>1790</v>
      </c>
      <c r="AM427" s="1489" t="s">
        <v>1790</v>
      </c>
      <c r="AN427" s="1489" t="s">
        <v>1790</v>
      </c>
      <c r="AO427" s="1489" t="s">
        <v>1790</v>
      </c>
      <c r="AP427" s="1489" t="s">
        <v>1790</v>
      </c>
      <c r="AQ427" s="1489" t="s">
        <v>1790</v>
      </c>
      <c r="AR427" s="1489">
        <v>0.42990000000000006</v>
      </c>
      <c r="AS427" s="1489" t="s">
        <v>1790</v>
      </c>
      <c r="AT427" s="1489" t="s">
        <v>1790</v>
      </c>
      <c r="AU427" s="1489" t="s">
        <v>1790</v>
      </c>
      <c r="AV427" s="1489" t="s">
        <v>1790</v>
      </c>
      <c r="AW427" s="1489" t="s">
        <v>1790</v>
      </c>
      <c r="AX427" s="1489" t="s">
        <v>1790</v>
      </c>
      <c r="AY427" s="1489" t="s">
        <v>1790</v>
      </c>
      <c r="AZ427" s="1489" t="s">
        <v>1790</v>
      </c>
      <c r="BA427" s="1489" t="s">
        <v>1790</v>
      </c>
      <c r="BB427" s="1489" t="s">
        <v>1790</v>
      </c>
      <c r="BC427" s="1489" t="s">
        <v>1790</v>
      </c>
      <c r="BD427" s="1489" t="s">
        <v>1790</v>
      </c>
      <c r="BE427" s="1489" t="s">
        <v>1790</v>
      </c>
      <c r="BF427" s="1489" t="s">
        <v>1790</v>
      </c>
      <c r="BG427" s="1489" t="s">
        <v>1790</v>
      </c>
      <c r="BH427" s="1489" t="s">
        <v>1790</v>
      </c>
      <c r="BI427" s="1489" t="s">
        <v>1790</v>
      </c>
      <c r="BJ427" s="1489" t="s">
        <v>1790</v>
      </c>
      <c r="BK427" s="1489" t="s">
        <v>1790</v>
      </c>
      <c r="BL427" s="1489" t="s">
        <v>1790</v>
      </c>
      <c r="BM427" s="1489" t="s">
        <v>1790</v>
      </c>
      <c r="BN427" s="1489" t="s">
        <v>1790</v>
      </c>
      <c r="BO427" s="1489" t="s">
        <v>1790</v>
      </c>
      <c r="BP427" s="1489" t="s">
        <v>1790</v>
      </c>
      <c r="BQ427" s="1489">
        <v>0.42990000000000006</v>
      </c>
      <c r="BR427" s="1489" t="s">
        <v>1790</v>
      </c>
      <c r="BS427" s="1489" t="s">
        <v>1790</v>
      </c>
      <c r="BT427" s="1489" t="s">
        <v>1790</v>
      </c>
      <c r="BU427" s="1489" t="s">
        <v>1790</v>
      </c>
      <c r="BV427" s="1489" t="s">
        <v>1790</v>
      </c>
      <c r="BW427" s="1489" t="s">
        <v>1790</v>
      </c>
      <c r="BX427" s="1489" t="s">
        <v>1790</v>
      </c>
      <c r="BY427" s="1489" t="s">
        <v>1790</v>
      </c>
      <c r="BZ427" s="1489" t="s">
        <v>1790</v>
      </c>
      <c r="CA427" s="1489">
        <v>1.51898</v>
      </c>
      <c r="CB427" s="1489" t="s">
        <v>1790</v>
      </c>
      <c r="CC427" s="1489" t="s">
        <v>1790</v>
      </c>
      <c r="CD427" s="1489" t="s">
        <v>1790</v>
      </c>
      <c r="CE427" s="1489" t="s">
        <v>1790</v>
      </c>
      <c r="CF427" s="1489" t="s">
        <v>1790</v>
      </c>
      <c r="CG427" s="1489" t="s">
        <v>1790</v>
      </c>
      <c r="CH427" s="1489" t="s">
        <v>1790</v>
      </c>
      <c r="CI427" s="1489" t="s">
        <v>1790</v>
      </c>
      <c r="CJ427" s="1489" t="s">
        <v>1790</v>
      </c>
      <c r="CK427" s="1489" t="s">
        <v>1790</v>
      </c>
      <c r="CL427" s="1489" t="s">
        <v>1790</v>
      </c>
      <c r="CM427" s="1489" t="s">
        <v>1790</v>
      </c>
      <c r="CN427" s="1489" t="s">
        <v>1790</v>
      </c>
      <c r="CO427" s="1489" t="s">
        <v>1790</v>
      </c>
      <c r="CP427" s="1490">
        <v>0.42990000000000006</v>
      </c>
      <c r="CQ427" s="1488" t="s">
        <v>1790</v>
      </c>
      <c r="CR427" s="1488" t="s">
        <v>1790</v>
      </c>
      <c r="CS427" s="1488" t="s">
        <v>1790</v>
      </c>
      <c r="CT427" s="1488" t="s">
        <v>1790</v>
      </c>
      <c r="CU427" s="1488" t="s">
        <v>1790</v>
      </c>
      <c r="CV427" s="1488" t="s">
        <v>1790</v>
      </c>
      <c r="CW427" s="1488" t="s">
        <v>1790</v>
      </c>
      <c r="CX427" s="1488" t="s">
        <v>1790</v>
      </c>
      <c r="CY427" s="1488" t="s">
        <v>1790</v>
      </c>
      <c r="CZ427" s="1488" t="s">
        <v>1790</v>
      </c>
      <c r="DA427" s="1488" t="s">
        <v>1790</v>
      </c>
      <c r="DB427" s="1488" t="s">
        <v>1790</v>
      </c>
      <c r="DC427" s="1488" t="s">
        <v>1790</v>
      </c>
      <c r="DD427" s="1488" t="s">
        <v>1790</v>
      </c>
      <c r="DE427" s="1488" t="s">
        <v>1790</v>
      </c>
      <c r="DF427" s="1488" t="s">
        <v>1790</v>
      </c>
      <c r="DG427" s="1488" t="s">
        <v>1790</v>
      </c>
      <c r="DH427" s="1488" t="s">
        <v>1790</v>
      </c>
      <c r="DI427" s="1488" t="s">
        <v>1790</v>
      </c>
      <c r="DJ427" s="1488" t="s">
        <v>1790</v>
      </c>
      <c r="DK427" s="1488" t="s">
        <v>1790</v>
      </c>
      <c r="DL427" s="1488" t="s">
        <v>1790</v>
      </c>
      <c r="DM427" s="1488" t="s">
        <v>1790</v>
      </c>
      <c r="DN427" s="1488" t="s">
        <v>1790</v>
      </c>
      <c r="DO427" s="1488" t="s">
        <v>1790</v>
      </c>
      <c r="DP427" s="1488" t="s">
        <v>1790</v>
      </c>
      <c r="DQ427" s="1488" t="s">
        <v>1790</v>
      </c>
      <c r="DR427" s="1488" t="s">
        <v>1790</v>
      </c>
      <c r="DS427" s="1488" t="s">
        <v>1790</v>
      </c>
      <c r="DT427" s="1233" t="s">
        <v>1790</v>
      </c>
      <c r="DU427" s="1233" t="s">
        <v>1790</v>
      </c>
      <c r="DV427" s="1233" t="s">
        <v>1790</v>
      </c>
      <c r="DW427" s="1233" t="s">
        <v>1790</v>
      </c>
      <c r="DX427" s="1233" t="s">
        <v>1790</v>
      </c>
      <c r="DY427" s="1233" t="s">
        <v>1790</v>
      </c>
    </row>
    <row r="428" spans="2:129" ht="14.4" thickBot="1" x14ac:dyDescent="0.3">
      <c r="B428" s="1740"/>
      <c r="C428" s="1485" t="s">
        <v>2225</v>
      </c>
      <c r="D428" s="1425" t="s">
        <v>2226</v>
      </c>
      <c r="E428" s="1267" t="s">
        <v>814</v>
      </c>
      <c r="F428" s="1424" t="s">
        <v>1790</v>
      </c>
      <c r="G428" s="1424" t="s">
        <v>1790</v>
      </c>
      <c r="H428" s="1425" t="s">
        <v>84</v>
      </c>
      <c r="I428" s="1460" t="s">
        <v>1790</v>
      </c>
      <c r="J428" s="1461" t="s">
        <v>1790</v>
      </c>
      <c r="K428" s="1461" t="s">
        <v>1790</v>
      </c>
      <c r="L428" s="1461" t="s">
        <v>1790</v>
      </c>
      <c r="M428" s="1461" t="s">
        <v>1790</v>
      </c>
      <c r="N428" s="1489" t="s">
        <v>1790</v>
      </c>
      <c r="O428" s="1489">
        <v>3.7795031315942029E-2</v>
      </c>
      <c r="P428" s="1489">
        <v>0.10955081540852764</v>
      </c>
      <c r="Q428" s="1489">
        <v>0.17641033077057591</v>
      </c>
      <c r="R428" s="1489">
        <v>0.23862266964135878</v>
      </c>
      <c r="S428" s="1489">
        <v>0.29642567657311647</v>
      </c>
      <c r="T428" s="1489">
        <v>1.51706851345107</v>
      </c>
      <c r="U428" s="1489">
        <v>1.4606253631101582</v>
      </c>
      <c r="V428" s="1489">
        <v>1.4062647792825576</v>
      </c>
      <c r="W428" s="1489">
        <v>1.3539104576580416</v>
      </c>
      <c r="X428" s="1489">
        <v>1.3034888730841687</v>
      </c>
      <c r="Y428" s="1489">
        <v>1.2549291788617587</v>
      </c>
      <c r="Z428" s="1489">
        <v>1.2081631096731986</v>
      </c>
      <c r="AA428" s="1489">
        <v>1.1631248880130338</v>
      </c>
      <c r="AB428" s="1489">
        <v>1.1197511339949884</v>
      </c>
      <c r="AC428" s="1489">
        <v>1.0779807784140514</v>
      </c>
      <c r="AD428" s="1489">
        <v>1.0377549789466245</v>
      </c>
      <c r="AE428" s="1489">
        <v>0.99901703937591224</v>
      </c>
      <c r="AF428" s="1489">
        <v>0.96171233173377546</v>
      </c>
      <c r="AG428" s="1489">
        <v>0.92578822125417426</v>
      </c>
      <c r="AH428" s="1489">
        <v>0.89119399403707511</v>
      </c>
      <c r="AI428" s="1489">
        <v>0.85788078732532458</v>
      </c>
      <c r="AJ428" s="1489">
        <v>0.82580152230049408</v>
      </c>
      <c r="AK428" s="1489">
        <v>0.79491083930705342</v>
      </c>
      <c r="AL428" s="1489">
        <v>0.76516503541749548</v>
      </c>
      <c r="AM428" s="1489">
        <v>0.73652200425415948</v>
      </c>
      <c r="AN428" s="1489">
        <v>0.70894117798652456</v>
      </c>
      <c r="AO428" s="1489">
        <v>0.68238347142565414</v>
      </c>
      <c r="AP428" s="1489">
        <v>0.65681122814028736</v>
      </c>
      <c r="AQ428" s="1489">
        <v>0.63218816852177739</v>
      </c>
      <c r="AR428" s="1489">
        <v>0.61917123523454975</v>
      </c>
      <c r="AS428" s="1489">
        <v>0.60925499593240495</v>
      </c>
      <c r="AT428" s="1489">
        <v>0.58931299922645131</v>
      </c>
      <c r="AU428" s="1489">
        <v>0.57001581909141719</v>
      </c>
      <c r="AV428" s="1489">
        <v>0.55134281091702175</v>
      </c>
      <c r="AW428" s="1489">
        <v>0.53327398567032469</v>
      </c>
      <c r="AX428" s="1489">
        <v>0.51578998922032926</v>
      </c>
      <c r="AY428" s="1489">
        <v>0.49887208231082425</v>
      </c>
      <c r="AZ428" s="1489">
        <v>0.48250212116124847</v>
      </c>
      <c r="BA428" s="1489">
        <v>0.46666253867598062</v>
      </c>
      <c r="BB428" s="1489">
        <v>0.45133632624306869</v>
      </c>
      <c r="BC428" s="1489">
        <v>0.43650701610400683</v>
      </c>
      <c r="BD428" s="1489">
        <v>0.42215866427673232</v>
      </c>
      <c r="BE428" s="1489">
        <v>0.4082758340145744</v>
      </c>
      <c r="BF428" s="1489">
        <v>0.39484357978441942</v>
      </c>
      <c r="BG428" s="1489">
        <v>0.38184743174788383</v>
      </c>
      <c r="BH428" s="1489">
        <v>0.36927338072977772</v>
      </c>
      <c r="BI428" s="1489">
        <v>0.35710786365864661</v>
      </c>
      <c r="BJ428" s="1489">
        <v>0.34533774946463791</v>
      </c>
      <c r="BK428" s="1489">
        <v>0.33395032542040487</v>
      </c>
      <c r="BL428" s="1489">
        <v>0.32293328391120374</v>
      </c>
      <c r="BM428" s="1489">
        <v>0.31227470962076992</v>
      </c>
      <c r="BN428" s="1489">
        <v>0.30196306711997584</v>
      </c>
      <c r="BO428" s="1489">
        <v>0.29198718884567848</v>
      </c>
      <c r="BP428" s="1489">
        <v>0.28233626345755658</v>
      </c>
      <c r="BQ428" s="1489">
        <v>0.27810633340115737</v>
      </c>
      <c r="BR428" s="1489">
        <v>0.27388329093112229</v>
      </c>
      <c r="BS428" s="1489">
        <v>0.26485694888954031</v>
      </c>
      <c r="BT428" s="1489">
        <v>0.25612406803782695</v>
      </c>
      <c r="BU428" s="1489">
        <v>0.24767521092316278</v>
      </c>
      <c r="BV428" s="1489">
        <v>0.2395012408934756</v>
      </c>
      <c r="BW428" s="1489">
        <v>0.23159331258120175</v>
      </c>
      <c r="BX428" s="1489">
        <v>0.22394286268620989</v>
      </c>
      <c r="BY428" s="1489">
        <v>0.21654160104853479</v>
      </c>
      <c r="BZ428" s="1489">
        <v>0.20938150200185865</v>
      </c>
      <c r="CA428" s="1489">
        <v>0.21588048094394249</v>
      </c>
      <c r="CB428" s="1489">
        <v>0.22182325265591757</v>
      </c>
      <c r="CC428" s="1489">
        <v>0.21458170853262576</v>
      </c>
      <c r="CD428" s="1489">
        <v>0.20757382120962525</v>
      </c>
      <c r="CE428" s="1489">
        <v>0.20079212287605083</v>
      </c>
      <c r="CF428" s="1489">
        <v>0.19422938251959601</v>
      </c>
      <c r="CG428" s="1489">
        <v>0.18787859846763785</v>
      </c>
      <c r="CH428" s="1489">
        <v>0.18173299116197372</v>
      </c>
      <c r="CI428" s="1489">
        <v>0.17578599615989066</v>
      </c>
      <c r="CJ428" s="1489">
        <v>0.17003125735451136</v>
      </c>
      <c r="CK428" s="1489">
        <v>0.164462620407581</v>
      </c>
      <c r="CL428" s="1489">
        <v>0.15985009773630648</v>
      </c>
      <c r="CM428" s="1489">
        <v>0.15536473998986056</v>
      </c>
      <c r="CN428" s="1489">
        <v>0.15100308791710423</v>
      </c>
      <c r="CO428" s="1489">
        <v>0.14676177536247773</v>
      </c>
      <c r="CP428" s="1490">
        <v>0.14513649232046888</v>
      </c>
      <c r="CQ428" s="1488" t="s">
        <v>1790</v>
      </c>
      <c r="CR428" s="1488" t="s">
        <v>1790</v>
      </c>
      <c r="CS428" s="1488" t="s">
        <v>1790</v>
      </c>
      <c r="CT428" s="1488" t="s">
        <v>1790</v>
      </c>
      <c r="CU428" s="1488" t="s">
        <v>1790</v>
      </c>
      <c r="CV428" s="1488" t="s">
        <v>1790</v>
      </c>
      <c r="CW428" s="1488" t="s">
        <v>1790</v>
      </c>
      <c r="CX428" s="1488" t="s">
        <v>1790</v>
      </c>
      <c r="CY428" s="1488" t="s">
        <v>1790</v>
      </c>
      <c r="CZ428" s="1488" t="s">
        <v>1790</v>
      </c>
      <c r="DA428" s="1488" t="s">
        <v>1790</v>
      </c>
      <c r="DB428" s="1488" t="s">
        <v>1790</v>
      </c>
      <c r="DC428" s="1488" t="s">
        <v>1790</v>
      </c>
      <c r="DD428" s="1488" t="s">
        <v>1790</v>
      </c>
      <c r="DE428" s="1488" t="s">
        <v>1790</v>
      </c>
      <c r="DF428" s="1488" t="s">
        <v>1790</v>
      </c>
      <c r="DG428" s="1488" t="s">
        <v>1790</v>
      </c>
      <c r="DH428" s="1488" t="s">
        <v>1790</v>
      </c>
      <c r="DI428" s="1488" t="s">
        <v>1790</v>
      </c>
      <c r="DJ428" s="1488" t="s">
        <v>1790</v>
      </c>
      <c r="DK428" s="1488" t="s">
        <v>1790</v>
      </c>
      <c r="DL428" s="1488" t="s">
        <v>1790</v>
      </c>
      <c r="DM428" s="1488" t="s">
        <v>1790</v>
      </c>
      <c r="DN428" s="1488" t="s">
        <v>1790</v>
      </c>
      <c r="DO428" s="1488" t="s">
        <v>1790</v>
      </c>
      <c r="DP428" s="1488" t="s">
        <v>1790</v>
      </c>
      <c r="DQ428" s="1488" t="s">
        <v>1790</v>
      </c>
      <c r="DR428" s="1488" t="s">
        <v>1790</v>
      </c>
      <c r="DS428" s="1488" t="s">
        <v>1790</v>
      </c>
      <c r="DT428" s="1233" t="s">
        <v>1790</v>
      </c>
      <c r="DU428" s="1233" t="s">
        <v>1790</v>
      </c>
      <c r="DV428" s="1233" t="s">
        <v>1790</v>
      </c>
      <c r="DW428" s="1233" t="s">
        <v>1790</v>
      </c>
      <c r="DX428" s="1233" t="s">
        <v>1790</v>
      </c>
      <c r="DY428" s="1233" t="s">
        <v>1790</v>
      </c>
    </row>
    <row r="429" spans="2:129" ht="14.4" thickBot="1" x14ac:dyDescent="0.3">
      <c r="B429" s="1740"/>
      <c r="C429" s="1485" t="s">
        <v>2225</v>
      </c>
      <c r="D429" s="1425" t="s">
        <v>2226</v>
      </c>
      <c r="E429" s="1267" t="s">
        <v>815</v>
      </c>
      <c r="F429" s="1424" t="s">
        <v>1790</v>
      </c>
      <c r="G429" s="1424" t="s">
        <v>1790</v>
      </c>
      <c r="H429" s="1425" t="s">
        <v>84</v>
      </c>
      <c r="I429" s="1724">
        <f>IF(SUM(I428:CU428)&lt;&gt;0,SUM(I428:CU428),"")</f>
        <v>41.383008458128451</v>
      </c>
      <c r="J429" s="1725"/>
      <c r="K429" s="1725"/>
      <c r="L429" s="1725"/>
      <c r="M429" s="1726"/>
      <c r="N429" s="1489" t="s">
        <v>1790</v>
      </c>
      <c r="O429" s="1489" t="s">
        <v>1790</v>
      </c>
      <c r="P429" s="1489" t="s">
        <v>1790</v>
      </c>
      <c r="Q429" s="1489" t="s">
        <v>1790</v>
      </c>
      <c r="R429" s="1489" t="s">
        <v>1790</v>
      </c>
      <c r="S429" s="1489" t="s">
        <v>1790</v>
      </c>
      <c r="T429" s="1489" t="s">
        <v>1790</v>
      </c>
      <c r="U429" s="1489" t="s">
        <v>1790</v>
      </c>
      <c r="V429" s="1489" t="s">
        <v>1790</v>
      </c>
      <c r="W429" s="1489" t="s">
        <v>1790</v>
      </c>
      <c r="X429" s="1489" t="s">
        <v>1790</v>
      </c>
      <c r="Y429" s="1489" t="s">
        <v>1790</v>
      </c>
      <c r="Z429" s="1489" t="s">
        <v>1790</v>
      </c>
      <c r="AA429" s="1489" t="s">
        <v>1790</v>
      </c>
      <c r="AB429" s="1489" t="s">
        <v>1790</v>
      </c>
      <c r="AC429" s="1489" t="s">
        <v>1790</v>
      </c>
      <c r="AD429" s="1489" t="s">
        <v>1790</v>
      </c>
      <c r="AE429" s="1489" t="s">
        <v>1790</v>
      </c>
      <c r="AF429" s="1489" t="s">
        <v>1790</v>
      </c>
      <c r="AG429" s="1489" t="s">
        <v>1790</v>
      </c>
      <c r="AH429" s="1489" t="s">
        <v>1790</v>
      </c>
      <c r="AI429" s="1489" t="s">
        <v>1790</v>
      </c>
      <c r="AJ429" s="1489" t="s">
        <v>1790</v>
      </c>
      <c r="AK429" s="1489" t="s">
        <v>1790</v>
      </c>
      <c r="AL429" s="1489" t="s">
        <v>1790</v>
      </c>
      <c r="AM429" s="1489" t="s">
        <v>1790</v>
      </c>
      <c r="AN429" s="1489" t="s">
        <v>1790</v>
      </c>
      <c r="AO429" s="1489" t="s">
        <v>1790</v>
      </c>
      <c r="AP429" s="1489" t="s">
        <v>1790</v>
      </c>
      <c r="AQ429" s="1489" t="s">
        <v>1790</v>
      </c>
      <c r="AR429" s="1489" t="s">
        <v>1790</v>
      </c>
      <c r="AS429" s="1489" t="s">
        <v>1790</v>
      </c>
      <c r="AT429" s="1489" t="s">
        <v>1790</v>
      </c>
      <c r="AU429" s="1489" t="s">
        <v>1790</v>
      </c>
      <c r="AV429" s="1489" t="s">
        <v>1790</v>
      </c>
      <c r="AW429" s="1489" t="s">
        <v>1790</v>
      </c>
      <c r="AX429" s="1489" t="s">
        <v>1790</v>
      </c>
      <c r="AY429" s="1489" t="s">
        <v>1790</v>
      </c>
      <c r="AZ429" s="1489" t="s">
        <v>1790</v>
      </c>
      <c r="BA429" s="1489" t="s">
        <v>1790</v>
      </c>
      <c r="BB429" s="1489" t="s">
        <v>1790</v>
      </c>
      <c r="BC429" s="1489" t="s">
        <v>1790</v>
      </c>
      <c r="BD429" s="1489" t="s">
        <v>1790</v>
      </c>
      <c r="BE429" s="1489" t="s">
        <v>1790</v>
      </c>
      <c r="BF429" s="1489" t="s">
        <v>1790</v>
      </c>
      <c r="BG429" s="1489" t="s">
        <v>1790</v>
      </c>
      <c r="BH429" s="1489" t="s">
        <v>1790</v>
      </c>
      <c r="BI429" s="1489" t="s">
        <v>1790</v>
      </c>
      <c r="BJ429" s="1489" t="s">
        <v>1790</v>
      </c>
      <c r="BK429" s="1489" t="s">
        <v>1790</v>
      </c>
      <c r="BL429" s="1489" t="s">
        <v>1790</v>
      </c>
      <c r="BM429" s="1489" t="s">
        <v>1790</v>
      </c>
      <c r="BN429" s="1489" t="s">
        <v>1790</v>
      </c>
      <c r="BO429" s="1489" t="s">
        <v>1790</v>
      </c>
      <c r="BP429" s="1489" t="s">
        <v>1790</v>
      </c>
      <c r="BQ429" s="1489" t="s">
        <v>1790</v>
      </c>
      <c r="BR429" s="1489" t="s">
        <v>1790</v>
      </c>
      <c r="BS429" s="1489" t="s">
        <v>1790</v>
      </c>
      <c r="BT429" s="1489" t="s">
        <v>1790</v>
      </c>
      <c r="BU429" s="1489" t="s">
        <v>1790</v>
      </c>
      <c r="BV429" s="1489" t="s">
        <v>1790</v>
      </c>
      <c r="BW429" s="1489" t="s">
        <v>1790</v>
      </c>
      <c r="BX429" s="1489" t="s">
        <v>1790</v>
      </c>
      <c r="BY429" s="1489" t="s">
        <v>1790</v>
      </c>
      <c r="BZ429" s="1489" t="s">
        <v>1790</v>
      </c>
      <c r="CA429" s="1489" t="s">
        <v>1790</v>
      </c>
      <c r="CB429" s="1489" t="s">
        <v>1790</v>
      </c>
      <c r="CC429" s="1489" t="s">
        <v>1790</v>
      </c>
      <c r="CD429" s="1489" t="s">
        <v>1790</v>
      </c>
      <c r="CE429" s="1489" t="s">
        <v>1790</v>
      </c>
      <c r="CF429" s="1489" t="s">
        <v>1790</v>
      </c>
      <c r="CG429" s="1489" t="s">
        <v>1790</v>
      </c>
      <c r="CH429" s="1489" t="s">
        <v>1790</v>
      </c>
      <c r="CI429" s="1489" t="s">
        <v>1790</v>
      </c>
      <c r="CJ429" s="1489" t="s">
        <v>1790</v>
      </c>
      <c r="CK429" s="1489" t="s">
        <v>1790</v>
      </c>
      <c r="CL429" s="1489" t="s">
        <v>1790</v>
      </c>
      <c r="CM429" s="1489" t="s">
        <v>1790</v>
      </c>
      <c r="CN429" s="1489" t="s">
        <v>1790</v>
      </c>
      <c r="CO429" s="1489" t="s">
        <v>1790</v>
      </c>
      <c r="CP429" s="1490" t="s">
        <v>1790</v>
      </c>
      <c r="CQ429" s="1488" t="s">
        <v>1790</v>
      </c>
      <c r="CR429" s="1488" t="s">
        <v>1790</v>
      </c>
      <c r="CS429" s="1488" t="s">
        <v>1790</v>
      </c>
      <c r="CT429" s="1488" t="s">
        <v>1790</v>
      </c>
      <c r="CU429" s="1488" t="s">
        <v>1790</v>
      </c>
      <c r="CV429" s="1488" t="s">
        <v>1790</v>
      </c>
      <c r="CW429" s="1488" t="s">
        <v>1790</v>
      </c>
      <c r="CX429" s="1488" t="s">
        <v>1790</v>
      </c>
      <c r="CY429" s="1488" t="s">
        <v>1790</v>
      </c>
      <c r="CZ429" s="1488" t="s">
        <v>1790</v>
      </c>
      <c r="DA429" s="1488" t="s">
        <v>1790</v>
      </c>
      <c r="DB429" s="1488" t="s">
        <v>1790</v>
      </c>
      <c r="DC429" s="1488" t="s">
        <v>1790</v>
      </c>
      <c r="DD429" s="1488" t="s">
        <v>1790</v>
      </c>
      <c r="DE429" s="1488" t="s">
        <v>1790</v>
      </c>
      <c r="DF429" s="1488" t="s">
        <v>1790</v>
      </c>
      <c r="DG429" s="1488" t="s">
        <v>1790</v>
      </c>
      <c r="DH429" s="1488" t="s">
        <v>1790</v>
      </c>
      <c r="DI429" s="1488" t="s">
        <v>1790</v>
      </c>
      <c r="DJ429" s="1488" t="s">
        <v>1790</v>
      </c>
      <c r="DK429" s="1488" t="s">
        <v>1790</v>
      </c>
      <c r="DL429" s="1488" t="s">
        <v>1790</v>
      </c>
      <c r="DM429" s="1488" t="s">
        <v>1790</v>
      </c>
      <c r="DN429" s="1488" t="s">
        <v>1790</v>
      </c>
      <c r="DO429" s="1488" t="s">
        <v>1790</v>
      </c>
      <c r="DP429" s="1488" t="s">
        <v>1790</v>
      </c>
      <c r="DQ429" s="1488" t="s">
        <v>1790</v>
      </c>
      <c r="DR429" s="1488" t="s">
        <v>1790</v>
      </c>
      <c r="DS429" s="1488" t="s">
        <v>1790</v>
      </c>
      <c r="DT429" s="1233" t="s">
        <v>1790</v>
      </c>
      <c r="DU429" s="1233" t="s">
        <v>1790</v>
      </c>
      <c r="DV429" s="1233" t="s">
        <v>1790</v>
      </c>
      <c r="DW429" s="1233" t="s">
        <v>1790</v>
      </c>
      <c r="DX429" s="1233" t="s">
        <v>1790</v>
      </c>
      <c r="DY429" s="1233" t="s">
        <v>1790</v>
      </c>
    </row>
    <row r="430" spans="2:129" x14ac:dyDescent="0.25">
      <c r="B430" s="1740"/>
      <c r="C430" s="1485" t="s">
        <v>2223</v>
      </c>
      <c r="D430" s="1425" t="s">
        <v>2224</v>
      </c>
      <c r="E430" s="1267" t="s">
        <v>810</v>
      </c>
      <c r="F430" s="1424" t="s">
        <v>1790</v>
      </c>
      <c r="G430" s="1424" t="s">
        <v>1790</v>
      </c>
      <c r="H430" s="1425" t="s">
        <v>84</v>
      </c>
      <c r="I430" s="1460" t="s">
        <v>1790</v>
      </c>
      <c r="J430" s="1461" t="s">
        <v>1790</v>
      </c>
      <c r="K430" s="1461" t="s">
        <v>1790</v>
      </c>
      <c r="L430" s="1461" t="s">
        <v>1790</v>
      </c>
      <c r="M430" s="1461" t="s">
        <v>1790</v>
      </c>
      <c r="N430" s="1489" t="s">
        <v>1790</v>
      </c>
      <c r="O430" s="1489">
        <v>1.2879</v>
      </c>
      <c r="P430" s="1489">
        <v>1.2879</v>
      </c>
      <c r="Q430" s="1489">
        <v>1.2879</v>
      </c>
      <c r="R430" s="1489">
        <v>1.2879</v>
      </c>
      <c r="S430" s="1489">
        <v>1.2879</v>
      </c>
      <c r="T430" s="1489" t="s">
        <v>1790</v>
      </c>
      <c r="U430" s="1489" t="s">
        <v>1790</v>
      </c>
      <c r="V430" s="1489" t="s">
        <v>1790</v>
      </c>
      <c r="W430" s="1489" t="s">
        <v>1790</v>
      </c>
      <c r="X430" s="1489" t="s">
        <v>1790</v>
      </c>
      <c r="Y430" s="1489" t="s">
        <v>1790</v>
      </c>
      <c r="Z430" s="1489" t="s">
        <v>1790</v>
      </c>
      <c r="AA430" s="1489" t="s">
        <v>1790</v>
      </c>
      <c r="AB430" s="1489" t="s">
        <v>1790</v>
      </c>
      <c r="AC430" s="1489" t="s">
        <v>1790</v>
      </c>
      <c r="AD430" s="1489" t="s">
        <v>1790</v>
      </c>
      <c r="AE430" s="1489" t="s">
        <v>1790</v>
      </c>
      <c r="AF430" s="1489" t="s">
        <v>1790</v>
      </c>
      <c r="AG430" s="1489" t="s">
        <v>1790</v>
      </c>
      <c r="AH430" s="1489" t="s">
        <v>1790</v>
      </c>
      <c r="AI430" s="1489" t="s">
        <v>1790</v>
      </c>
      <c r="AJ430" s="1489" t="s">
        <v>1790</v>
      </c>
      <c r="AK430" s="1489" t="s">
        <v>1790</v>
      </c>
      <c r="AL430" s="1489" t="s">
        <v>1790</v>
      </c>
      <c r="AM430" s="1489" t="s">
        <v>1790</v>
      </c>
      <c r="AN430" s="1489" t="s">
        <v>1790</v>
      </c>
      <c r="AO430" s="1489" t="s">
        <v>1790</v>
      </c>
      <c r="AP430" s="1489" t="s">
        <v>1790</v>
      </c>
      <c r="AQ430" s="1489" t="s">
        <v>1790</v>
      </c>
      <c r="AR430" s="1489" t="s">
        <v>1790</v>
      </c>
      <c r="AS430" s="1489" t="s">
        <v>1790</v>
      </c>
      <c r="AT430" s="1489" t="s">
        <v>1790</v>
      </c>
      <c r="AU430" s="1489" t="s">
        <v>1790</v>
      </c>
      <c r="AV430" s="1489" t="s">
        <v>1790</v>
      </c>
      <c r="AW430" s="1489" t="s">
        <v>1790</v>
      </c>
      <c r="AX430" s="1489" t="s">
        <v>1790</v>
      </c>
      <c r="AY430" s="1489" t="s">
        <v>1790</v>
      </c>
      <c r="AZ430" s="1489" t="s">
        <v>1790</v>
      </c>
      <c r="BA430" s="1489" t="s">
        <v>1790</v>
      </c>
      <c r="BB430" s="1489" t="s">
        <v>1790</v>
      </c>
      <c r="BC430" s="1489" t="s">
        <v>1790</v>
      </c>
      <c r="BD430" s="1489" t="s">
        <v>1790</v>
      </c>
      <c r="BE430" s="1489" t="s">
        <v>1790</v>
      </c>
      <c r="BF430" s="1489" t="s">
        <v>1790</v>
      </c>
      <c r="BG430" s="1489" t="s">
        <v>1790</v>
      </c>
      <c r="BH430" s="1489" t="s">
        <v>1790</v>
      </c>
      <c r="BI430" s="1489" t="s">
        <v>1790</v>
      </c>
      <c r="BJ430" s="1489" t="s">
        <v>1790</v>
      </c>
      <c r="BK430" s="1489" t="s">
        <v>1790</v>
      </c>
      <c r="BL430" s="1489" t="s">
        <v>1790</v>
      </c>
      <c r="BM430" s="1489" t="s">
        <v>1790</v>
      </c>
      <c r="BN430" s="1489" t="s">
        <v>1790</v>
      </c>
      <c r="BO430" s="1489" t="s">
        <v>1790</v>
      </c>
      <c r="BP430" s="1489" t="s">
        <v>1790</v>
      </c>
      <c r="BQ430" s="1489" t="s">
        <v>1790</v>
      </c>
      <c r="BR430" s="1489" t="s">
        <v>1790</v>
      </c>
      <c r="BS430" s="1489" t="s">
        <v>1790</v>
      </c>
      <c r="BT430" s="1489" t="s">
        <v>1790</v>
      </c>
      <c r="BU430" s="1489" t="s">
        <v>1790</v>
      </c>
      <c r="BV430" s="1489" t="s">
        <v>1790</v>
      </c>
      <c r="BW430" s="1489" t="s">
        <v>1790</v>
      </c>
      <c r="BX430" s="1489" t="s">
        <v>1790</v>
      </c>
      <c r="BY430" s="1489" t="s">
        <v>1790</v>
      </c>
      <c r="BZ430" s="1489" t="s">
        <v>1790</v>
      </c>
      <c r="CA430" s="1489">
        <v>5.3</v>
      </c>
      <c r="CB430" s="1489" t="s">
        <v>1790</v>
      </c>
      <c r="CC430" s="1489" t="s">
        <v>1790</v>
      </c>
      <c r="CD430" s="1489" t="s">
        <v>1790</v>
      </c>
      <c r="CE430" s="1489" t="s">
        <v>1790</v>
      </c>
      <c r="CF430" s="1489" t="s">
        <v>1790</v>
      </c>
      <c r="CG430" s="1489" t="s">
        <v>1790</v>
      </c>
      <c r="CH430" s="1489" t="s">
        <v>1790</v>
      </c>
      <c r="CI430" s="1489" t="s">
        <v>1790</v>
      </c>
      <c r="CJ430" s="1489" t="s">
        <v>1790</v>
      </c>
      <c r="CK430" s="1489" t="s">
        <v>1790</v>
      </c>
      <c r="CL430" s="1489" t="s">
        <v>1790</v>
      </c>
      <c r="CM430" s="1489" t="s">
        <v>1790</v>
      </c>
      <c r="CN430" s="1489" t="s">
        <v>1790</v>
      </c>
      <c r="CO430" s="1489" t="s">
        <v>1790</v>
      </c>
      <c r="CP430" s="1490" t="s">
        <v>1790</v>
      </c>
      <c r="CQ430" s="1488" t="s">
        <v>1790</v>
      </c>
      <c r="CR430" s="1488" t="s">
        <v>1790</v>
      </c>
      <c r="CS430" s="1488" t="s">
        <v>1790</v>
      </c>
      <c r="CT430" s="1488" t="s">
        <v>1790</v>
      </c>
      <c r="CU430" s="1488" t="s">
        <v>1790</v>
      </c>
      <c r="CV430" s="1488" t="s">
        <v>1790</v>
      </c>
      <c r="CW430" s="1488" t="s">
        <v>1790</v>
      </c>
      <c r="CX430" s="1488" t="s">
        <v>1790</v>
      </c>
      <c r="CY430" s="1488" t="s">
        <v>1790</v>
      </c>
      <c r="CZ430" s="1488" t="s">
        <v>1790</v>
      </c>
      <c r="DA430" s="1488" t="s">
        <v>1790</v>
      </c>
      <c r="DB430" s="1488" t="s">
        <v>1790</v>
      </c>
      <c r="DC430" s="1488" t="s">
        <v>1790</v>
      </c>
      <c r="DD430" s="1488" t="s">
        <v>1790</v>
      </c>
      <c r="DE430" s="1488" t="s">
        <v>1790</v>
      </c>
      <c r="DF430" s="1488" t="s">
        <v>1790</v>
      </c>
      <c r="DG430" s="1488" t="s">
        <v>1790</v>
      </c>
      <c r="DH430" s="1488" t="s">
        <v>1790</v>
      </c>
      <c r="DI430" s="1488" t="s">
        <v>1790</v>
      </c>
      <c r="DJ430" s="1488" t="s">
        <v>1790</v>
      </c>
      <c r="DK430" s="1488" t="s">
        <v>1790</v>
      </c>
      <c r="DL430" s="1488" t="s">
        <v>1790</v>
      </c>
      <c r="DM430" s="1488" t="s">
        <v>1790</v>
      </c>
      <c r="DN430" s="1488" t="s">
        <v>1790</v>
      </c>
      <c r="DO430" s="1488" t="s">
        <v>1790</v>
      </c>
      <c r="DP430" s="1488" t="s">
        <v>1790</v>
      </c>
      <c r="DQ430" s="1488" t="s">
        <v>1790</v>
      </c>
      <c r="DR430" s="1488" t="s">
        <v>1790</v>
      </c>
      <c r="DS430" s="1488" t="s">
        <v>1790</v>
      </c>
      <c r="DT430" s="1233" t="s">
        <v>1790</v>
      </c>
      <c r="DU430" s="1233" t="s">
        <v>1790</v>
      </c>
      <c r="DV430" s="1233" t="s">
        <v>1790</v>
      </c>
      <c r="DW430" s="1233" t="s">
        <v>1790</v>
      </c>
      <c r="DX430" s="1233" t="s">
        <v>1790</v>
      </c>
      <c r="DY430" s="1233" t="s">
        <v>1790</v>
      </c>
    </row>
    <row r="431" spans="2:129" x14ac:dyDescent="0.25">
      <c r="B431" s="1740"/>
      <c r="C431" s="1485" t="s">
        <v>2223</v>
      </c>
      <c r="D431" s="1425" t="s">
        <v>2224</v>
      </c>
      <c r="E431" s="1267" t="s">
        <v>807</v>
      </c>
      <c r="F431" s="1424" t="s">
        <v>1790</v>
      </c>
      <c r="G431" s="1424" t="s">
        <v>1790</v>
      </c>
      <c r="H431" s="1425" t="s">
        <v>84</v>
      </c>
      <c r="I431" s="1460" t="s">
        <v>1790</v>
      </c>
      <c r="J431" s="1461" t="s">
        <v>1790</v>
      </c>
      <c r="K431" s="1461" t="s">
        <v>1790</v>
      </c>
      <c r="L431" s="1461" t="s">
        <v>1790</v>
      </c>
      <c r="M431" s="1461" t="s">
        <v>1790</v>
      </c>
      <c r="N431" s="1489" t="s">
        <v>1790</v>
      </c>
      <c r="O431" s="1489" t="s">
        <v>1790</v>
      </c>
      <c r="P431" s="1489" t="s">
        <v>1790</v>
      </c>
      <c r="Q431" s="1489" t="s">
        <v>1790</v>
      </c>
      <c r="R431" s="1489" t="s">
        <v>1790</v>
      </c>
      <c r="S431" s="1489" t="s">
        <v>1790</v>
      </c>
      <c r="T431" s="1489">
        <v>1.2666289050192856</v>
      </c>
      <c r="U431" s="1489">
        <v>1.2666289050192856</v>
      </c>
      <c r="V431" s="1489">
        <v>1.2666289050192856</v>
      </c>
      <c r="W431" s="1489">
        <v>1.2666289050192856</v>
      </c>
      <c r="X431" s="1489">
        <v>1.2666289050192856</v>
      </c>
      <c r="Y431" s="1489">
        <v>1.2666289050192856</v>
      </c>
      <c r="Z431" s="1489">
        <v>1.2666289050192856</v>
      </c>
      <c r="AA431" s="1489">
        <v>1.2666289050192856</v>
      </c>
      <c r="AB431" s="1489">
        <v>1.2666289050192856</v>
      </c>
      <c r="AC431" s="1489">
        <v>1.2666289050192856</v>
      </c>
      <c r="AD431" s="1489">
        <v>1.2666289050192856</v>
      </c>
      <c r="AE431" s="1489">
        <v>1.2666289050192856</v>
      </c>
      <c r="AF431" s="1489">
        <v>1.2666289050192856</v>
      </c>
      <c r="AG431" s="1489">
        <v>1.2666289050192856</v>
      </c>
      <c r="AH431" s="1489">
        <v>1.2666289050192856</v>
      </c>
      <c r="AI431" s="1489">
        <v>1.2666289050192856</v>
      </c>
      <c r="AJ431" s="1489">
        <v>1.2666289050192856</v>
      </c>
      <c r="AK431" s="1489">
        <v>1.2666289050192856</v>
      </c>
      <c r="AL431" s="1489">
        <v>1.2666289050192856</v>
      </c>
      <c r="AM431" s="1489">
        <v>1.2666289050192856</v>
      </c>
      <c r="AN431" s="1489">
        <v>1.2666289050192856</v>
      </c>
      <c r="AO431" s="1489">
        <v>1.2666289050192856</v>
      </c>
      <c r="AP431" s="1489">
        <v>1.2666289050192856</v>
      </c>
      <c r="AQ431" s="1489">
        <v>1.2666289050192856</v>
      </c>
      <c r="AR431" s="1489">
        <v>1.2666289050192856</v>
      </c>
      <c r="AS431" s="1489">
        <v>1.2666289050192856</v>
      </c>
      <c r="AT431" s="1489">
        <v>1.2666289050192856</v>
      </c>
      <c r="AU431" s="1489">
        <v>1.2666289050192856</v>
      </c>
      <c r="AV431" s="1489">
        <v>1.2666289050192856</v>
      </c>
      <c r="AW431" s="1489">
        <v>1.2666289050192856</v>
      </c>
      <c r="AX431" s="1489">
        <v>1.2666289050192856</v>
      </c>
      <c r="AY431" s="1489">
        <v>1.2666289050192856</v>
      </c>
      <c r="AZ431" s="1489">
        <v>1.2666289050192856</v>
      </c>
      <c r="BA431" s="1489">
        <v>1.2666289050192856</v>
      </c>
      <c r="BB431" s="1489">
        <v>1.2666289050192856</v>
      </c>
      <c r="BC431" s="1489">
        <v>1.2666289050192856</v>
      </c>
      <c r="BD431" s="1489">
        <v>1.2666289050192856</v>
      </c>
      <c r="BE431" s="1489">
        <v>1.2666289050192856</v>
      </c>
      <c r="BF431" s="1489">
        <v>1.2666289050192856</v>
      </c>
      <c r="BG431" s="1489">
        <v>1.2666289050192856</v>
      </c>
      <c r="BH431" s="1489">
        <v>1.2666289050192856</v>
      </c>
      <c r="BI431" s="1489">
        <v>1.2666289050192856</v>
      </c>
      <c r="BJ431" s="1489">
        <v>1.2666289050192856</v>
      </c>
      <c r="BK431" s="1489">
        <v>1.2666289050192856</v>
      </c>
      <c r="BL431" s="1489">
        <v>1.2666289050192856</v>
      </c>
      <c r="BM431" s="1489">
        <v>1.2666289050192856</v>
      </c>
      <c r="BN431" s="1489">
        <v>1.2666289050192856</v>
      </c>
      <c r="BO431" s="1489">
        <v>1.2666289050192856</v>
      </c>
      <c r="BP431" s="1489">
        <v>1.2666289050192856</v>
      </c>
      <c r="BQ431" s="1489">
        <v>1.2666289050192856</v>
      </c>
      <c r="BR431" s="1489">
        <v>1.2666289050192856</v>
      </c>
      <c r="BS431" s="1489">
        <v>1.2666289050192856</v>
      </c>
      <c r="BT431" s="1489">
        <v>1.2666289050192856</v>
      </c>
      <c r="BU431" s="1489">
        <v>1.2666289050192856</v>
      </c>
      <c r="BV431" s="1489">
        <v>1.2666289050192856</v>
      </c>
      <c r="BW431" s="1489">
        <v>1.2666289050192856</v>
      </c>
      <c r="BX431" s="1489">
        <v>1.2666289050192856</v>
      </c>
      <c r="BY431" s="1489">
        <v>1.2666289050192856</v>
      </c>
      <c r="BZ431" s="1489">
        <v>1.2666289050192856</v>
      </c>
      <c r="CA431" s="1489">
        <v>1.2666289050192856</v>
      </c>
      <c r="CB431" s="1489">
        <v>1.2666289050192856</v>
      </c>
      <c r="CC431" s="1489">
        <v>1.2666289050192856</v>
      </c>
      <c r="CD431" s="1489">
        <v>1.2666289050192856</v>
      </c>
      <c r="CE431" s="1489">
        <v>1.2666289050192856</v>
      </c>
      <c r="CF431" s="1489">
        <v>1.2666289050192856</v>
      </c>
      <c r="CG431" s="1489">
        <v>1.2666289050192856</v>
      </c>
      <c r="CH431" s="1489">
        <v>1.2666289050192856</v>
      </c>
      <c r="CI431" s="1489">
        <v>1.2666289050192856</v>
      </c>
      <c r="CJ431" s="1489">
        <v>1.2666289050192856</v>
      </c>
      <c r="CK431" s="1489">
        <v>1.2666289050192856</v>
      </c>
      <c r="CL431" s="1489">
        <v>1.2666289050192856</v>
      </c>
      <c r="CM431" s="1489">
        <v>1.2666289050192856</v>
      </c>
      <c r="CN431" s="1489">
        <v>1.2666289050192856</v>
      </c>
      <c r="CO431" s="1489">
        <v>1.2666289050192856</v>
      </c>
      <c r="CP431" s="1490">
        <v>1.2666289050192856</v>
      </c>
      <c r="CQ431" s="1488" t="s">
        <v>1790</v>
      </c>
      <c r="CR431" s="1488" t="s">
        <v>1790</v>
      </c>
      <c r="CS431" s="1488" t="s">
        <v>1790</v>
      </c>
      <c r="CT431" s="1488" t="s">
        <v>1790</v>
      </c>
      <c r="CU431" s="1488" t="s">
        <v>1790</v>
      </c>
      <c r="CV431" s="1488" t="s">
        <v>1790</v>
      </c>
      <c r="CW431" s="1488" t="s">
        <v>1790</v>
      </c>
      <c r="CX431" s="1488" t="s">
        <v>1790</v>
      </c>
      <c r="CY431" s="1488" t="s">
        <v>1790</v>
      </c>
      <c r="CZ431" s="1488" t="s">
        <v>1790</v>
      </c>
      <c r="DA431" s="1488" t="s">
        <v>1790</v>
      </c>
      <c r="DB431" s="1488" t="s">
        <v>1790</v>
      </c>
      <c r="DC431" s="1488" t="s">
        <v>1790</v>
      </c>
      <c r="DD431" s="1488" t="s">
        <v>1790</v>
      </c>
      <c r="DE431" s="1488" t="s">
        <v>1790</v>
      </c>
      <c r="DF431" s="1488" t="s">
        <v>1790</v>
      </c>
      <c r="DG431" s="1488" t="s">
        <v>1790</v>
      </c>
      <c r="DH431" s="1488" t="s">
        <v>1790</v>
      </c>
      <c r="DI431" s="1488" t="s">
        <v>1790</v>
      </c>
      <c r="DJ431" s="1488" t="s">
        <v>1790</v>
      </c>
      <c r="DK431" s="1488" t="s">
        <v>1790</v>
      </c>
      <c r="DL431" s="1488" t="s">
        <v>1790</v>
      </c>
      <c r="DM431" s="1488" t="s">
        <v>1790</v>
      </c>
      <c r="DN431" s="1488" t="s">
        <v>1790</v>
      </c>
      <c r="DO431" s="1488" t="s">
        <v>1790</v>
      </c>
      <c r="DP431" s="1488" t="s">
        <v>1790</v>
      </c>
      <c r="DQ431" s="1488" t="s">
        <v>1790</v>
      </c>
      <c r="DR431" s="1488" t="s">
        <v>1790</v>
      </c>
      <c r="DS431" s="1488" t="s">
        <v>1790</v>
      </c>
      <c r="DT431" s="1233" t="s">
        <v>1790</v>
      </c>
      <c r="DU431" s="1233" t="s">
        <v>1790</v>
      </c>
      <c r="DV431" s="1233" t="s">
        <v>1790</v>
      </c>
      <c r="DW431" s="1233" t="s">
        <v>1790</v>
      </c>
      <c r="DX431" s="1233" t="s">
        <v>1790</v>
      </c>
      <c r="DY431" s="1233" t="s">
        <v>1790</v>
      </c>
    </row>
    <row r="432" spans="2:129" x14ac:dyDescent="0.25">
      <c r="B432" s="1740"/>
      <c r="C432" s="1485" t="s">
        <v>2223</v>
      </c>
      <c r="D432" s="1425" t="s">
        <v>2224</v>
      </c>
      <c r="E432" s="1267" t="s">
        <v>808</v>
      </c>
      <c r="F432" s="1424" t="s">
        <v>1790</v>
      </c>
      <c r="G432" s="1424" t="s">
        <v>1790</v>
      </c>
      <c r="H432" s="1425" t="s">
        <v>84</v>
      </c>
      <c r="I432" s="1460" t="s">
        <v>1790</v>
      </c>
      <c r="J432" s="1461" t="s">
        <v>1790</v>
      </c>
      <c r="K432" s="1461" t="s">
        <v>1790</v>
      </c>
      <c r="L432" s="1461" t="s">
        <v>1790</v>
      </c>
      <c r="M432" s="1461" t="s">
        <v>1790</v>
      </c>
      <c r="N432" s="1489" t="s">
        <v>1790</v>
      </c>
      <c r="O432" s="1489">
        <v>3.0488918277E-2</v>
      </c>
      <c r="P432" s="1489">
        <v>9.1466754831000002E-2</v>
      </c>
      <c r="Q432" s="1489">
        <v>0.15244459138499997</v>
      </c>
      <c r="R432" s="1489">
        <v>0.21342242793899999</v>
      </c>
      <c r="S432" s="1489">
        <v>0.27440026449299998</v>
      </c>
      <c r="T432" s="1489">
        <v>0.43171997814500007</v>
      </c>
      <c r="U432" s="1489">
        <v>0.42771323556166668</v>
      </c>
      <c r="V432" s="1489">
        <v>0.42370649297833329</v>
      </c>
      <c r="W432" s="1489">
        <v>0.41969975039499996</v>
      </c>
      <c r="X432" s="1489">
        <v>0.41569300781166657</v>
      </c>
      <c r="Y432" s="1489">
        <v>0.41168626522833329</v>
      </c>
      <c r="Z432" s="1489">
        <v>0.40767952264500001</v>
      </c>
      <c r="AA432" s="1489">
        <v>0.40367278006166657</v>
      </c>
      <c r="AB432" s="1489">
        <v>0.39966603747833329</v>
      </c>
      <c r="AC432" s="1489">
        <v>0.39565929489499996</v>
      </c>
      <c r="AD432" s="1489">
        <v>0.39165255231166657</v>
      </c>
      <c r="AE432" s="1489">
        <v>0.38764580972833323</v>
      </c>
      <c r="AF432" s="1489">
        <v>0.38363906714499985</v>
      </c>
      <c r="AG432" s="1489">
        <v>0.37963232456166651</v>
      </c>
      <c r="AH432" s="1489">
        <v>0.37562558197833323</v>
      </c>
      <c r="AI432" s="1489">
        <v>0.3716188393949999</v>
      </c>
      <c r="AJ432" s="1489">
        <v>0.36761209681166651</v>
      </c>
      <c r="AK432" s="1489">
        <v>0.36360535422833323</v>
      </c>
      <c r="AL432" s="1489">
        <v>0.35959861164499984</v>
      </c>
      <c r="AM432" s="1489">
        <v>0.35559186906166651</v>
      </c>
      <c r="AN432" s="1489">
        <v>0.35158512647833312</v>
      </c>
      <c r="AO432" s="1489">
        <v>0.34757838389499979</v>
      </c>
      <c r="AP432" s="1489">
        <v>0.34357164131166645</v>
      </c>
      <c r="AQ432" s="1489">
        <v>0.33956489872833312</v>
      </c>
      <c r="AR432" s="1489">
        <v>0.33555815614499979</v>
      </c>
      <c r="AS432" s="1489">
        <v>0.33155141356166645</v>
      </c>
      <c r="AT432" s="1489">
        <v>0.32754467097833317</v>
      </c>
      <c r="AU432" s="1489">
        <v>0.32353792839499984</v>
      </c>
      <c r="AV432" s="1489">
        <v>0.31953118581166651</v>
      </c>
      <c r="AW432" s="1489">
        <v>0.31552444322833312</v>
      </c>
      <c r="AX432" s="1489">
        <v>0.31151770064499984</v>
      </c>
      <c r="AY432" s="1489">
        <v>0.30751095806166645</v>
      </c>
      <c r="AZ432" s="1489">
        <v>0.30350421547833317</v>
      </c>
      <c r="BA432" s="1489">
        <v>0.29949747289499984</v>
      </c>
      <c r="BB432" s="1489">
        <v>0.29549073031166651</v>
      </c>
      <c r="BC432" s="1489">
        <v>0.29148398772833323</v>
      </c>
      <c r="BD432" s="1489">
        <v>0.28747724514499984</v>
      </c>
      <c r="BE432" s="1489">
        <v>0.28347050256166656</v>
      </c>
      <c r="BF432" s="1489">
        <v>0.27946375997833317</v>
      </c>
      <c r="BG432" s="1489">
        <v>0.27545701739499984</v>
      </c>
      <c r="BH432" s="1489">
        <v>0.2714502748116665</v>
      </c>
      <c r="BI432" s="1489">
        <v>0.26744353222833323</v>
      </c>
      <c r="BJ432" s="1489">
        <v>0.26343678964499989</v>
      </c>
      <c r="BK432" s="1489">
        <v>0.2594300470616665</v>
      </c>
      <c r="BL432" s="1489">
        <v>0.25542330447833322</v>
      </c>
      <c r="BM432" s="1489">
        <v>0.25141656189499983</v>
      </c>
      <c r="BN432" s="1489">
        <v>0.2474098193116665</v>
      </c>
      <c r="BO432" s="1489">
        <v>0.2434030767283332</v>
      </c>
      <c r="BP432" s="1489">
        <v>0.23939633414499986</v>
      </c>
      <c r="BQ432" s="1489">
        <v>0.23538959156166653</v>
      </c>
      <c r="BR432" s="1489">
        <v>0.23138284897833319</v>
      </c>
      <c r="BS432" s="1489">
        <v>0.22737610639499986</v>
      </c>
      <c r="BT432" s="1489">
        <v>0.2233693638116665</v>
      </c>
      <c r="BU432" s="1489">
        <v>0.21936262122833322</v>
      </c>
      <c r="BV432" s="1489">
        <v>0.21535587864499983</v>
      </c>
      <c r="BW432" s="1489">
        <v>0.21134913606166653</v>
      </c>
      <c r="BX432" s="1489">
        <v>0.20734239347833319</v>
      </c>
      <c r="BY432" s="1489">
        <v>0.20333565089499986</v>
      </c>
      <c r="BZ432" s="1489">
        <v>0.19932890831166653</v>
      </c>
      <c r="CA432" s="1489">
        <v>0.30135730472833322</v>
      </c>
      <c r="CB432" s="1489">
        <v>0.40338570114500077</v>
      </c>
      <c r="CC432" s="1489">
        <v>0.39937895856166733</v>
      </c>
      <c r="CD432" s="1489">
        <v>0.395372215978334</v>
      </c>
      <c r="CE432" s="1489">
        <v>0.39136547339500066</v>
      </c>
      <c r="CF432" s="1489">
        <v>0.38735873081166727</v>
      </c>
      <c r="CG432" s="1489">
        <v>0.383351988228334</v>
      </c>
      <c r="CH432" s="1489">
        <v>0.37934524564500061</v>
      </c>
      <c r="CI432" s="1489">
        <v>0.37533850306166727</v>
      </c>
      <c r="CJ432" s="1489">
        <v>0.37133176047833399</v>
      </c>
      <c r="CK432" s="1489">
        <v>0.36732501789500066</v>
      </c>
      <c r="CL432" s="1489">
        <v>0.36331827531166722</v>
      </c>
      <c r="CM432" s="1489">
        <v>0.35931153272833394</v>
      </c>
      <c r="CN432" s="1489">
        <v>0.35530479014500055</v>
      </c>
      <c r="CO432" s="1489">
        <v>0.35129804756166721</v>
      </c>
      <c r="CP432" s="1490">
        <v>0.34729130497833394</v>
      </c>
      <c r="CQ432" s="1488" t="s">
        <v>1790</v>
      </c>
      <c r="CR432" s="1488" t="s">
        <v>1790</v>
      </c>
      <c r="CS432" s="1488" t="s">
        <v>1790</v>
      </c>
      <c r="CT432" s="1488" t="s">
        <v>1790</v>
      </c>
      <c r="CU432" s="1488" t="s">
        <v>1790</v>
      </c>
      <c r="CV432" s="1488" t="s">
        <v>1790</v>
      </c>
      <c r="CW432" s="1488" t="s">
        <v>1790</v>
      </c>
      <c r="CX432" s="1488" t="s">
        <v>1790</v>
      </c>
      <c r="CY432" s="1488" t="s">
        <v>1790</v>
      </c>
      <c r="CZ432" s="1488" t="s">
        <v>1790</v>
      </c>
      <c r="DA432" s="1488" t="s">
        <v>1790</v>
      </c>
      <c r="DB432" s="1488" t="s">
        <v>1790</v>
      </c>
      <c r="DC432" s="1488" t="s">
        <v>1790</v>
      </c>
      <c r="DD432" s="1488" t="s">
        <v>1790</v>
      </c>
      <c r="DE432" s="1488" t="s">
        <v>1790</v>
      </c>
      <c r="DF432" s="1488" t="s">
        <v>1790</v>
      </c>
      <c r="DG432" s="1488" t="s">
        <v>1790</v>
      </c>
      <c r="DH432" s="1488" t="s">
        <v>1790</v>
      </c>
      <c r="DI432" s="1488" t="s">
        <v>1790</v>
      </c>
      <c r="DJ432" s="1488" t="s">
        <v>1790</v>
      </c>
      <c r="DK432" s="1488" t="s">
        <v>1790</v>
      </c>
      <c r="DL432" s="1488" t="s">
        <v>1790</v>
      </c>
      <c r="DM432" s="1488" t="s">
        <v>1790</v>
      </c>
      <c r="DN432" s="1488" t="s">
        <v>1790</v>
      </c>
      <c r="DO432" s="1488" t="s">
        <v>1790</v>
      </c>
      <c r="DP432" s="1488" t="s">
        <v>1790</v>
      </c>
      <c r="DQ432" s="1488" t="s">
        <v>1790</v>
      </c>
      <c r="DR432" s="1488" t="s">
        <v>1790</v>
      </c>
      <c r="DS432" s="1488" t="s">
        <v>1790</v>
      </c>
      <c r="DT432" s="1233" t="s">
        <v>1790</v>
      </c>
      <c r="DU432" s="1233" t="s">
        <v>1790</v>
      </c>
      <c r="DV432" s="1233" t="s">
        <v>1790</v>
      </c>
      <c r="DW432" s="1233" t="s">
        <v>1790</v>
      </c>
      <c r="DX432" s="1233" t="s">
        <v>1790</v>
      </c>
      <c r="DY432" s="1233" t="s">
        <v>1790</v>
      </c>
    </row>
    <row r="433" spans="2:129" x14ac:dyDescent="0.25">
      <c r="B433" s="1740"/>
      <c r="C433" s="1485" t="s">
        <v>2223</v>
      </c>
      <c r="D433" s="1425" t="s">
        <v>2224</v>
      </c>
      <c r="E433" s="1267" t="s">
        <v>826</v>
      </c>
      <c r="F433" s="1424" t="s">
        <v>1790</v>
      </c>
      <c r="G433" s="1424" t="s">
        <v>1790</v>
      </c>
      <c r="H433" s="1425" t="s">
        <v>84</v>
      </c>
      <c r="I433" s="1460" t="s">
        <v>1790</v>
      </c>
      <c r="J433" s="1461" t="s">
        <v>1790</v>
      </c>
      <c r="K433" s="1461" t="s">
        <v>1790</v>
      </c>
      <c r="L433" s="1461" t="s">
        <v>1790</v>
      </c>
      <c r="M433" s="1461" t="s">
        <v>1790</v>
      </c>
      <c r="N433" s="1489" t="s">
        <v>1790</v>
      </c>
      <c r="O433" s="1489">
        <v>3.5000000000000003E-2</v>
      </c>
      <c r="P433" s="1489">
        <v>3.5000000000000003E-2</v>
      </c>
      <c r="Q433" s="1489">
        <v>3.5000000000000003E-2</v>
      </c>
      <c r="R433" s="1489">
        <v>3.5000000000000003E-2</v>
      </c>
      <c r="S433" s="1489">
        <v>3.5000000000000003E-2</v>
      </c>
      <c r="T433" s="1489">
        <v>3.5000000000000003E-2</v>
      </c>
      <c r="U433" s="1489">
        <v>3.5000000000000003E-2</v>
      </c>
      <c r="V433" s="1489">
        <v>3.5000000000000003E-2</v>
      </c>
      <c r="W433" s="1489">
        <v>3.5000000000000003E-2</v>
      </c>
      <c r="X433" s="1489">
        <v>3.5000000000000003E-2</v>
      </c>
      <c r="Y433" s="1489">
        <v>3.5000000000000003E-2</v>
      </c>
      <c r="Z433" s="1489">
        <v>3.5000000000000003E-2</v>
      </c>
      <c r="AA433" s="1489">
        <v>3.5000000000000003E-2</v>
      </c>
      <c r="AB433" s="1489">
        <v>3.5000000000000003E-2</v>
      </c>
      <c r="AC433" s="1489">
        <v>3.5000000000000003E-2</v>
      </c>
      <c r="AD433" s="1489">
        <v>3.5000000000000003E-2</v>
      </c>
      <c r="AE433" s="1489">
        <v>3.5000000000000003E-2</v>
      </c>
      <c r="AF433" s="1489">
        <v>3.5000000000000003E-2</v>
      </c>
      <c r="AG433" s="1489">
        <v>3.5000000000000003E-2</v>
      </c>
      <c r="AH433" s="1489">
        <v>3.5000000000000003E-2</v>
      </c>
      <c r="AI433" s="1489">
        <v>3.5000000000000003E-2</v>
      </c>
      <c r="AJ433" s="1489">
        <v>3.5000000000000003E-2</v>
      </c>
      <c r="AK433" s="1489">
        <v>3.5000000000000003E-2</v>
      </c>
      <c r="AL433" s="1489">
        <v>3.5000000000000003E-2</v>
      </c>
      <c r="AM433" s="1489">
        <v>3.5000000000000003E-2</v>
      </c>
      <c r="AN433" s="1489">
        <v>3.5000000000000003E-2</v>
      </c>
      <c r="AO433" s="1489">
        <v>3.5000000000000003E-2</v>
      </c>
      <c r="AP433" s="1489">
        <v>3.5000000000000003E-2</v>
      </c>
      <c r="AQ433" s="1489">
        <v>3.5000000000000003E-2</v>
      </c>
      <c r="AR433" s="1489">
        <v>3.5000000000000003E-2</v>
      </c>
      <c r="AS433" s="1489">
        <v>0.03</v>
      </c>
      <c r="AT433" s="1489">
        <v>0.03</v>
      </c>
      <c r="AU433" s="1489">
        <v>0.03</v>
      </c>
      <c r="AV433" s="1489">
        <v>0.03</v>
      </c>
      <c r="AW433" s="1489">
        <v>0.03</v>
      </c>
      <c r="AX433" s="1489">
        <v>0.03</v>
      </c>
      <c r="AY433" s="1489">
        <v>0.03</v>
      </c>
      <c r="AZ433" s="1489">
        <v>0.03</v>
      </c>
      <c r="BA433" s="1489">
        <v>0.03</v>
      </c>
      <c r="BB433" s="1489">
        <v>0.03</v>
      </c>
      <c r="BC433" s="1489">
        <v>0.03</v>
      </c>
      <c r="BD433" s="1489">
        <v>0.03</v>
      </c>
      <c r="BE433" s="1489">
        <v>0.03</v>
      </c>
      <c r="BF433" s="1489">
        <v>0.03</v>
      </c>
      <c r="BG433" s="1489">
        <v>0.03</v>
      </c>
      <c r="BH433" s="1489">
        <v>0.03</v>
      </c>
      <c r="BI433" s="1489">
        <v>0.03</v>
      </c>
      <c r="BJ433" s="1489">
        <v>0.03</v>
      </c>
      <c r="BK433" s="1489">
        <v>0.03</v>
      </c>
      <c r="BL433" s="1489">
        <v>0.03</v>
      </c>
      <c r="BM433" s="1489">
        <v>0.03</v>
      </c>
      <c r="BN433" s="1489">
        <v>0.03</v>
      </c>
      <c r="BO433" s="1489">
        <v>0.03</v>
      </c>
      <c r="BP433" s="1489">
        <v>0.03</v>
      </c>
      <c r="BQ433" s="1489">
        <v>0.03</v>
      </c>
      <c r="BR433" s="1489">
        <v>0.03</v>
      </c>
      <c r="BS433" s="1489">
        <v>0.03</v>
      </c>
      <c r="BT433" s="1489">
        <v>0.03</v>
      </c>
      <c r="BU433" s="1489">
        <v>0.03</v>
      </c>
      <c r="BV433" s="1489">
        <v>0.03</v>
      </c>
      <c r="BW433" s="1489">
        <v>0.03</v>
      </c>
      <c r="BX433" s="1489">
        <v>0.03</v>
      </c>
      <c r="BY433" s="1489">
        <v>0.03</v>
      </c>
      <c r="BZ433" s="1489">
        <v>0.03</v>
      </c>
      <c r="CA433" s="1489">
        <v>0.03</v>
      </c>
      <c r="CB433" s="1489">
        <v>0.03</v>
      </c>
      <c r="CC433" s="1489">
        <v>0.03</v>
      </c>
      <c r="CD433" s="1489">
        <v>0.03</v>
      </c>
      <c r="CE433" s="1489">
        <v>0.03</v>
      </c>
      <c r="CF433" s="1489">
        <v>0.03</v>
      </c>
      <c r="CG433" s="1489">
        <v>0.03</v>
      </c>
      <c r="CH433" s="1489">
        <v>0.03</v>
      </c>
      <c r="CI433" s="1489">
        <v>0.03</v>
      </c>
      <c r="CJ433" s="1489">
        <v>0.03</v>
      </c>
      <c r="CK433" s="1489">
        <v>0.03</v>
      </c>
      <c r="CL433" s="1489">
        <v>2.5000000000000001E-2</v>
      </c>
      <c r="CM433" s="1489">
        <v>2.5000000000000001E-2</v>
      </c>
      <c r="CN433" s="1489">
        <v>2.5000000000000001E-2</v>
      </c>
      <c r="CO433" s="1489">
        <v>2.5000000000000001E-2</v>
      </c>
      <c r="CP433" s="1490">
        <v>2.5000000000000001E-2</v>
      </c>
      <c r="CQ433" s="1488" t="s">
        <v>1790</v>
      </c>
      <c r="CR433" s="1488" t="s">
        <v>1790</v>
      </c>
      <c r="CS433" s="1488" t="s">
        <v>1790</v>
      </c>
      <c r="CT433" s="1488" t="s">
        <v>1790</v>
      </c>
      <c r="CU433" s="1488" t="s">
        <v>1790</v>
      </c>
      <c r="CV433" s="1488" t="s">
        <v>1790</v>
      </c>
      <c r="CW433" s="1488" t="s">
        <v>1790</v>
      </c>
      <c r="CX433" s="1488" t="s">
        <v>1790</v>
      </c>
      <c r="CY433" s="1488" t="s">
        <v>1790</v>
      </c>
      <c r="CZ433" s="1488" t="s">
        <v>1790</v>
      </c>
      <c r="DA433" s="1488" t="s">
        <v>1790</v>
      </c>
      <c r="DB433" s="1488" t="s">
        <v>1790</v>
      </c>
      <c r="DC433" s="1488" t="s">
        <v>1790</v>
      </c>
      <c r="DD433" s="1488" t="s">
        <v>1790</v>
      </c>
      <c r="DE433" s="1488" t="s">
        <v>1790</v>
      </c>
      <c r="DF433" s="1488" t="s">
        <v>1790</v>
      </c>
      <c r="DG433" s="1488" t="s">
        <v>1790</v>
      </c>
      <c r="DH433" s="1488" t="s">
        <v>1790</v>
      </c>
      <c r="DI433" s="1488" t="s">
        <v>1790</v>
      </c>
      <c r="DJ433" s="1488" t="s">
        <v>1790</v>
      </c>
      <c r="DK433" s="1488" t="s">
        <v>1790</v>
      </c>
      <c r="DL433" s="1488" t="s">
        <v>1790</v>
      </c>
      <c r="DM433" s="1488" t="s">
        <v>1790</v>
      </c>
      <c r="DN433" s="1488" t="s">
        <v>1790</v>
      </c>
      <c r="DO433" s="1488" t="s">
        <v>1790</v>
      </c>
      <c r="DP433" s="1488" t="s">
        <v>1790</v>
      </c>
      <c r="DQ433" s="1488" t="s">
        <v>1790</v>
      </c>
      <c r="DR433" s="1488" t="s">
        <v>1790</v>
      </c>
      <c r="DS433" s="1488" t="s">
        <v>1790</v>
      </c>
      <c r="DT433" s="1233" t="s">
        <v>1790</v>
      </c>
      <c r="DU433" s="1233" t="s">
        <v>1790</v>
      </c>
      <c r="DV433" s="1233" t="s">
        <v>1790</v>
      </c>
      <c r="DW433" s="1233" t="s">
        <v>1790</v>
      </c>
      <c r="DX433" s="1233" t="s">
        <v>1790</v>
      </c>
      <c r="DY433" s="1233" t="s">
        <v>1790</v>
      </c>
    </row>
    <row r="434" spans="2:129" x14ac:dyDescent="0.25">
      <c r="B434" s="1740"/>
      <c r="C434" s="1485" t="s">
        <v>2223</v>
      </c>
      <c r="D434" s="1425" t="s">
        <v>2224</v>
      </c>
      <c r="E434" s="1267" t="s">
        <v>809</v>
      </c>
      <c r="F434" s="1424" t="s">
        <v>1790</v>
      </c>
      <c r="G434" s="1424" t="s">
        <v>1790</v>
      </c>
      <c r="H434" s="1425" t="s">
        <v>84</v>
      </c>
      <c r="I434" s="1460" t="s">
        <v>1790</v>
      </c>
      <c r="J434" s="1461" t="s">
        <v>1790</v>
      </c>
      <c r="K434" s="1461" t="s">
        <v>1790</v>
      </c>
      <c r="L434" s="1461" t="s">
        <v>1790</v>
      </c>
      <c r="M434" s="1461" t="s">
        <v>1790</v>
      </c>
      <c r="N434" s="1489" t="s">
        <v>1790</v>
      </c>
      <c r="O434" s="1489">
        <v>0.96618357487922713</v>
      </c>
      <c r="P434" s="1489">
        <v>0.93351070036640305</v>
      </c>
      <c r="Q434" s="1489">
        <v>0.90194270566802237</v>
      </c>
      <c r="R434" s="1489">
        <v>0.87144222769857238</v>
      </c>
      <c r="S434" s="1489">
        <v>0.84197316685852408</v>
      </c>
      <c r="T434" s="1489">
        <v>0.81350064430775282</v>
      </c>
      <c r="U434" s="1489">
        <v>0.78599096068381924</v>
      </c>
      <c r="V434" s="1489">
        <v>0.75941155621625056</v>
      </c>
      <c r="W434" s="1489">
        <v>0.73373097218961414</v>
      </c>
      <c r="X434" s="1489">
        <v>0.70891881370977217</v>
      </c>
      <c r="Y434" s="1489">
        <v>0.68494571372924851</v>
      </c>
      <c r="Z434" s="1489">
        <v>0.66178329828912907</v>
      </c>
      <c r="AA434" s="1489">
        <v>0.63940415293635666</v>
      </c>
      <c r="AB434" s="1489">
        <v>0.61778179027667313</v>
      </c>
      <c r="AC434" s="1489">
        <v>0.59689061862480497</v>
      </c>
      <c r="AD434" s="1489">
        <v>0.57670591171478747</v>
      </c>
      <c r="AE434" s="1489">
        <v>0.55720377943457733</v>
      </c>
      <c r="AF434" s="1489">
        <v>0.53836113955031628</v>
      </c>
      <c r="AG434" s="1489">
        <v>0.520155690386779</v>
      </c>
      <c r="AH434" s="1489">
        <v>0.50256588443167061</v>
      </c>
      <c r="AI434" s="1489">
        <v>0.48557090283253201</v>
      </c>
      <c r="AJ434" s="1489">
        <v>0.46915063075606961</v>
      </c>
      <c r="AK434" s="1489">
        <v>0.45328563358074364</v>
      </c>
      <c r="AL434" s="1489">
        <v>0.43795713389443836</v>
      </c>
      <c r="AM434" s="1489">
        <v>0.42314698926998878</v>
      </c>
      <c r="AN434" s="1489">
        <v>0.40883767079225974</v>
      </c>
      <c r="AO434" s="1489">
        <v>0.39501224231136212</v>
      </c>
      <c r="AP434" s="1489">
        <v>0.38165434039745133</v>
      </c>
      <c r="AQ434" s="1489">
        <v>0.36874815497338298</v>
      </c>
      <c r="AR434" s="1489">
        <v>0.35627841060230242</v>
      </c>
      <c r="AS434" s="1489">
        <v>0.3459013695167984</v>
      </c>
      <c r="AT434" s="1489">
        <v>0.33582657234640623</v>
      </c>
      <c r="AU434" s="1489">
        <v>0.32604521587029728</v>
      </c>
      <c r="AV434" s="1489">
        <v>0.31654875327213333</v>
      </c>
      <c r="AW434" s="1489">
        <v>0.30732888667197411</v>
      </c>
      <c r="AX434" s="1489">
        <v>0.29837755987570302</v>
      </c>
      <c r="AY434" s="1489">
        <v>0.28968695133563405</v>
      </c>
      <c r="AZ434" s="1489">
        <v>0.28124946731614947</v>
      </c>
      <c r="BA434" s="1489">
        <v>0.27305773525839755</v>
      </c>
      <c r="BB434" s="1489">
        <v>0.26510459733825009</v>
      </c>
      <c r="BC434" s="1489">
        <v>0.25738310421189325</v>
      </c>
      <c r="BD434" s="1489">
        <v>0.24988650894358566</v>
      </c>
      <c r="BE434" s="1489">
        <v>0.24260826111027742</v>
      </c>
      <c r="BF434" s="1489">
        <v>0.23554200107793916</v>
      </c>
      <c r="BG434" s="1489">
        <v>0.22868155444460117</v>
      </c>
      <c r="BH434" s="1489">
        <v>0.22202092664524387</v>
      </c>
      <c r="BI434" s="1489">
        <v>0.215554297713829</v>
      </c>
      <c r="BJ434" s="1489">
        <v>0.20927601719789227</v>
      </c>
      <c r="BK434" s="1489">
        <v>0.20318059922125464</v>
      </c>
      <c r="BL434" s="1489">
        <v>0.19726271769053846</v>
      </c>
      <c r="BM434" s="1489">
        <v>0.19151720164129948</v>
      </c>
      <c r="BN434" s="1489">
        <v>0.18593903071970824</v>
      </c>
      <c r="BO434" s="1489">
        <v>0.18052333079583327</v>
      </c>
      <c r="BP434" s="1489">
        <v>0.17526536970469248</v>
      </c>
      <c r="BQ434" s="1489">
        <v>0.17016055311135189</v>
      </c>
      <c r="BR434" s="1489">
        <v>0.16520442049645817</v>
      </c>
      <c r="BS434" s="1489">
        <v>0.16039264125869726</v>
      </c>
      <c r="BT434" s="1489">
        <v>0.15572101093077401</v>
      </c>
      <c r="BU434" s="1489">
        <v>0.15118544750560586</v>
      </c>
      <c r="BV434" s="1489">
        <v>0.14678198786952024</v>
      </c>
      <c r="BW434" s="1489">
        <v>0.14250678433934003</v>
      </c>
      <c r="BX434" s="1489">
        <v>0.13835610130033013</v>
      </c>
      <c r="BY434" s="1489">
        <v>0.13432631194206807</v>
      </c>
      <c r="BZ434" s="1489">
        <v>0.13041389508938647</v>
      </c>
      <c r="CA434" s="1489">
        <v>0.12661543212561796</v>
      </c>
      <c r="CB434" s="1489">
        <v>0.12292760400545433</v>
      </c>
      <c r="CC434" s="1489">
        <v>0.11934718835481004</v>
      </c>
      <c r="CD434" s="1489">
        <v>0.11587105665515537</v>
      </c>
      <c r="CE434" s="1489">
        <v>0.11249617150985959</v>
      </c>
      <c r="CF434" s="1489">
        <v>0.10921958399015494</v>
      </c>
      <c r="CG434" s="1489">
        <v>0.10603843105840287</v>
      </c>
      <c r="CH434" s="1489">
        <v>0.10294993306641054</v>
      </c>
      <c r="CI434" s="1489">
        <v>9.9951391326612168E-2</v>
      </c>
      <c r="CJ434" s="1489">
        <v>9.7040185753992411E-2</v>
      </c>
      <c r="CK434" s="1489">
        <v>9.4213772576691654E-2</v>
      </c>
      <c r="CL434" s="1489">
        <v>9.1915875684577236E-2</v>
      </c>
      <c r="CM434" s="1489">
        <v>8.9674025058124135E-2</v>
      </c>
      <c r="CN434" s="1489">
        <v>8.7486853715243049E-2</v>
      </c>
      <c r="CO434" s="1489">
        <v>8.5353028014871282E-2</v>
      </c>
      <c r="CP434" s="1490">
        <v>8.3271246843776875E-2</v>
      </c>
      <c r="CQ434" s="1488" t="s">
        <v>1790</v>
      </c>
      <c r="CR434" s="1488" t="s">
        <v>1790</v>
      </c>
      <c r="CS434" s="1488" t="s">
        <v>1790</v>
      </c>
      <c r="CT434" s="1488" t="s">
        <v>1790</v>
      </c>
      <c r="CU434" s="1488" t="s">
        <v>1790</v>
      </c>
      <c r="CV434" s="1488" t="s">
        <v>1790</v>
      </c>
      <c r="CW434" s="1488" t="s">
        <v>1790</v>
      </c>
      <c r="CX434" s="1488" t="s">
        <v>1790</v>
      </c>
      <c r="CY434" s="1488" t="s">
        <v>1790</v>
      </c>
      <c r="CZ434" s="1488" t="s">
        <v>1790</v>
      </c>
      <c r="DA434" s="1488" t="s">
        <v>1790</v>
      </c>
      <c r="DB434" s="1488" t="s">
        <v>1790</v>
      </c>
      <c r="DC434" s="1488" t="s">
        <v>1790</v>
      </c>
      <c r="DD434" s="1488" t="s">
        <v>1790</v>
      </c>
      <c r="DE434" s="1488" t="s">
        <v>1790</v>
      </c>
      <c r="DF434" s="1488" t="s">
        <v>1790</v>
      </c>
      <c r="DG434" s="1488" t="s">
        <v>1790</v>
      </c>
      <c r="DH434" s="1488" t="s">
        <v>1790</v>
      </c>
      <c r="DI434" s="1488" t="s">
        <v>1790</v>
      </c>
      <c r="DJ434" s="1488" t="s">
        <v>1790</v>
      </c>
      <c r="DK434" s="1488" t="s">
        <v>1790</v>
      </c>
      <c r="DL434" s="1488" t="s">
        <v>1790</v>
      </c>
      <c r="DM434" s="1488" t="s">
        <v>1790</v>
      </c>
      <c r="DN434" s="1488" t="s">
        <v>1790</v>
      </c>
      <c r="DO434" s="1488" t="s">
        <v>1790</v>
      </c>
      <c r="DP434" s="1488" t="s">
        <v>1790</v>
      </c>
      <c r="DQ434" s="1488" t="s">
        <v>1790</v>
      </c>
      <c r="DR434" s="1488" t="s">
        <v>1790</v>
      </c>
      <c r="DS434" s="1488" t="s">
        <v>1790</v>
      </c>
      <c r="DT434" s="1233" t="s">
        <v>1790</v>
      </c>
      <c r="DU434" s="1233" t="s">
        <v>1790</v>
      </c>
      <c r="DV434" s="1233" t="s">
        <v>1790</v>
      </c>
      <c r="DW434" s="1233" t="s">
        <v>1790</v>
      </c>
      <c r="DX434" s="1233" t="s">
        <v>1790</v>
      </c>
      <c r="DY434" s="1233" t="s">
        <v>1790</v>
      </c>
    </row>
    <row r="435" spans="2:129" x14ac:dyDescent="0.25">
      <c r="B435" s="1740"/>
      <c r="C435" s="1485" t="s">
        <v>2223</v>
      </c>
      <c r="D435" s="1425" t="s">
        <v>2224</v>
      </c>
      <c r="E435" s="1267" t="s">
        <v>810</v>
      </c>
      <c r="F435" s="1424" t="s">
        <v>811</v>
      </c>
      <c r="G435" s="1424" t="s">
        <v>1790</v>
      </c>
      <c r="H435" s="1425" t="s">
        <v>812</v>
      </c>
      <c r="I435" s="1460" t="s">
        <v>1790</v>
      </c>
      <c r="J435" s="1461" t="s">
        <v>1790</v>
      </c>
      <c r="K435" s="1461" t="s">
        <v>1790</v>
      </c>
      <c r="L435" s="1461" t="s">
        <v>1790</v>
      </c>
      <c r="M435" s="1461" t="s">
        <v>1790</v>
      </c>
      <c r="N435" s="1489" t="s">
        <v>1790</v>
      </c>
      <c r="O435" s="1489">
        <v>0.30369000000000002</v>
      </c>
      <c r="P435" s="1489">
        <v>0.30369000000000002</v>
      </c>
      <c r="Q435" s="1489">
        <v>0.30369000000000002</v>
      </c>
      <c r="R435" s="1489">
        <v>0.30369000000000002</v>
      </c>
      <c r="S435" s="1489">
        <v>0.30369000000000002</v>
      </c>
      <c r="T435" s="1489" t="s">
        <v>1790</v>
      </c>
      <c r="U435" s="1489" t="s">
        <v>1790</v>
      </c>
      <c r="V435" s="1489" t="s">
        <v>1790</v>
      </c>
      <c r="W435" s="1489" t="s">
        <v>1790</v>
      </c>
      <c r="X435" s="1489" t="s">
        <v>1790</v>
      </c>
      <c r="Y435" s="1489" t="s">
        <v>1790</v>
      </c>
      <c r="Z435" s="1489" t="s">
        <v>1790</v>
      </c>
      <c r="AA435" s="1489" t="s">
        <v>1790</v>
      </c>
      <c r="AB435" s="1489" t="s">
        <v>1790</v>
      </c>
      <c r="AC435" s="1489" t="s">
        <v>1790</v>
      </c>
      <c r="AD435" s="1489" t="s">
        <v>1790</v>
      </c>
      <c r="AE435" s="1489" t="s">
        <v>1790</v>
      </c>
      <c r="AF435" s="1489" t="s">
        <v>1790</v>
      </c>
      <c r="AG435" s="1489" t="s">
        <v>1790</v>
      </c>
      <c r="AH435" s="1489" t="s">
        <v>1790</v>
      </c>
      <c r="AI435" s="1489" t="s">
        <v>1790</v>
      </c>
      <c r="AJ435" s="1489" t="s">
        <v>1790</v>
      </c>
      <c r="AK435" s="1489" t="s">
        <v>1790</v>
      </c>
      <c r="AL435" s="1489" t="s">
        <v>1790</v>
      </c>
      <c r="AM435" s="1489" t="s">
        <v>1790</v>
      </c>
      <c r="AN435" s="1489" t="s">
        <v>1790</v>
      </c>
      <c r="AO435" s="1489" t="s">
        <v>1790</v>
      </c>
      <c r="AP435" s="1489" t="s">
        <v>1790</v>
      </c>
      <c r="AQ435" s="1489" t="s">
        <v>1790</v>
      </c>
      <c r="AR435" s="1489" t="s">
        <v>1790</v>
      </c>
      <c r="AS435" s="1489" t="s">
        <v>1790</v>
      </c>
      <c r="AT435" s="1489" t="s">
        <v>1790</v>
      </c>
      <c r="AU435" s="1489" t="s">
        <v>1790</v>
      </c>
      <c r="AV435" s="1489" t="s">
        <v>1790</v>
      </c>
      <c r="AW435" s="1489" t="s">
        <v>1790</v>
      </c>
      <c r="AX435" s="1489" t="s">
        <v>1790</v>
      </c>
      <c r="AY435" s="1489" t="s">
        <v>1790</v>
      </c>
      <c r="AZ435" s="1489" t="s">
        <v>1790</v>
      </c>
      <c r="BA435" s="1489" t="s">
        <v>1790</v>
      </c>
      <c r="BB435" s="1489" t="s">
        <v>1790</v>
      </c>
      <c r="BC435" s="1489" t="s">
        <v>1790</v>
      </c>
      <c r="BD435" s="1489" t="s">
        <v>1790</v>
      </c>
      <c r="BE435" s="1489" t="s">
        <v>1790</v>
      </c>
      <c r="BF435" s="1489" t="s">
        <v>1790</v>
      </c>
      <c r="BG435" s="1489" t="s">
        <v>1790</v>
      </c>
      <c r="BH435" s="1489" t="s">
        <v>1790</v>
      </c>
      <c r="BI435" s="1489" t="s">
        <v>1790</v>
      </c>
      <c r="BJ435" s="1489" t="s">
        <v>1790</v>
      </c>
      <c r="BK435" s="1489" t="s">
        <v>1790</v>
      </c>
      <c r="BL435" s="1489" t="s">
        <v>1790</v>
      </c>
      <c r="BM435" s="1489" t="s">
        <v>1790</v>
      </c>
      <c r="BN435" s="1489" t="s">
        <v>1790</v>
      </c>
      <c r="BO435" s="1489" t="s">
        <v>1790</v>
      </c>
      <c r="BP435" s="1489" t="s">
        <v>1790</v>
      </c>
      <c r="BQ435" s="1489" t="s">
        <v>1790</v>
      </c>
      <c r="BR435" s="1489" t="s">
        <v>1790</v>
      </c>
      <c r="BS435" s="1489" t="s">
        <v>1790</v>
      </c>
      <c r="BT435" s="1489" t="s">
        <v>1790</v>
      </c>
      <c r="BU435" s="1489" t="s">
        <v>1790</v>
      </c>
      <c r="BV435" s="1489" t="s">
        <v>1790</v>
      </c>
      <c r="BW435" s="1489" t="s">
        <v>1790</v>
      </c>
      <c r="BX435" s="1489" t="s">
        <v>1790</v>
      </c>
      <c r="BY435" s="1489" t="s">
        <v>1790</v>
      </c>
      <c r="BZ435" s="1489" t="s">
        <v>1790</v>
      </c>
      <c r="CA435" s="1489" t="s">
        <v>1790</v>
      </c>
      <c r="CB435" s="1489" t="s">
        <v>1790</v>
      </c>
      <c r="CC435" s="1489" t="s">
        <v>1790</v>
      </c>
      <c r="CD435" s="1489" t="s">
        <v>1790</v>
      </c>
      <c r="CE435" s="1489" t="s">
        <v>1790</v>
      </c>
      <c r="CF435" s="1489" t="s">
        <v>1790</v>
      </c>
      <c r="CG435" s="1489" t="s">
        <v>1790</v>
      </c>
      <c r="CH435" s="1489" t="s">
        <v>1790</v>
      </c>
      <c r="CI435" s="1489" t="s">
        <v>1790</v>
      </c>
      <c r="CJ435" s="1489" t="s">
        <v>1790</v>
      </c>
      <c r="CK435" s="1489" t="s">
        <v>1790</v>
      </c>
      <c r="CL435" s="1489" t="s">
        <v>1790</v>
      </c>
      <c r="CM435" s="1489" t="s">
        <v>1790</v>
      </c>
      <c r="CN435" s="1489" t="s">
        <v>1790</v>
      </c>
      <c r="CO435" s="1489" t="s">
        <v>1790</v>
      </c>
      <c r="CP435" s="1490" t="s">
        <v>1790</v>
      </c>
      <c r="CQ435" s="1488" t="s">
        <v>1790</v>
      </c>
      <c r="CR435" s="1488" t="s">
        <v>1790</v>
      </c>
      <c r="CS435" s="1488" t="s">
        <v>1790</v>
      </c>
      <c r="CT435" s="1488" t="s">
        <v>1790</v>
      </c>
      <c r="CU435" s="1488" t="s">
        <v>1790</v>
      </c>
      <c r="CV435" s="1488" t="s">
        <v>1790</v>
      </c>
      <c r="CW435" s="1488" t="s">
        <v>1790</v>
      </c>
      <c r="CX435" s="1488" t="s">
        <v>1790</v>
      </c>
      <c r="CY435" s="1488" t="s">
        <v>1790</v>
      </c>
      <c r="CZ435" s="1488" t="s">
        <v>1790</v>
      </c>
      <c r="DA435" s="1488" t="s">
        <v>1790</v>
      </c>
      <c r="DB435" s="1488" t="s">
        <v>1790</v>
      </c>
      <c r="DC435" s="1488" t="s">
        <v>1790</v>
      </c>
      <c r="DD435" s="1488" t="s">
        <v>1790</v>
      </c>
      <c r="DE435" s="1488" t="s">
        <v>1790</v>
      </c>
      <c r="DF435" s="1488" t="s">
        <v>1790</v>
      </c>
      <c r="DG435" s="1488" t="s">
        <v>1790</v>
      </c>
      <c r="DH435" s="1488" t="s">
        <v>1790</v>
      </c>
      <c r="DI435" s="1488" t="s">
        <v>1790</v>
      </c>
      <c r="DJ435" s="1488" t="s">
        <v>1790</v>
      </c>
      <c r="DK435" s="1488" t="s">
        <v>1790</v>
      </c>
      <c r="DL435" s="1488" t="s">
        <v>1790</v>
      </c>
      <c r="DM435" s="1488" t="s">
        <v>1790</v>
      </c>
      <c r="DN435" s="1488" t="s">
        <v>1790</v>
      </c>
      <c r="DO435" s="1488" t="s">
        <v>1790</v>
      </c>
      <c r="DP435" s="1488" t="s">
        <v>1790</v>
      </c>
      <c r="DQ435" s="1488" t="s">
        <v>1790</v>
      </c>
      <c r="DR435" s="1488" t="s">
        <v>1790</v>
      </c>
      <c r="DS435" s="1488" t="s">
        <v>1790</v>
      </c>
      <c r="DT435" s="1233" t="s">
        <v>1790</v>
      </c>
      <c r="DU435" s="1233" t="s">
        <v>1790</v>
      </c>
      <c r="DV435" s="1233" t="s">
        <v>1790</v>
      </c>
      <c r="DW435" s="1233" t="s">
        <v>1790</v>
      </c>
      <c r="DX435" s="1233" t="s">
        <v>1790</v>
      </c>
      <c r="DY435" s="1233" t="s">
        <v>1790</v>
      </c>
    </row>
    <row r="436" spans="2:129" x14ac:dyDescent="0.25">
      <c r="B436" s="1740"/>
      <c r="C436" s="1485" t="s">
        <v>2223</v>
      </c>
      <c r="D436" s="1425" t="s">
        <v>2224</v>
      </c>
      <c r="E436" s="1267" t="s">
        <v>810</v>
      </c>
      <c r="F436" s="1424" t="s">
        <v>813</v>
      </c>
      <c r="G436" s="1424" t="s">
        <v>1790</v>
      </c>
      <c r="H436" s="1425" t="s">
        <v>812</v>
      </c>
      <c r="I436" s="1460" t="s">
        <v>1790</v>
      </c>
      <c r="J436" s="1461" t="s">
        <v>1790</v>
      </c>
      <c r="K436" s="1461" t="s">
        <v>1790</v>
      </c>
      <c r="L436" s="1461" t="s">
        <v>1790</v>
      </c>
      <c r="M436" s="1461" t="s">
        <v>1790</v>
      </c>
      <c r="N436" s="1489" t="s">
        <v>1790</v>
      </c>
      <c r="O436" s="1489">
        <v>0.36911214000000003</v>
      </c>
      <c r="P436" s="1489">
        <v>0.36911214000000003</v>
      </c>
      <c r="Q436" s="1489">
        <v>0.36911214000000003</v>
      </c>
      <c r="R436" s="1489">
        <v>0.36911214000000003</v>
      </c>
      <c r="S436" s="1489">
        <v>0.36911214000000003</v>
      </c>
      <c r="T436" s="1489" t="s">
        <v>1790</v>
      </c>
      <c r="U436" s="1489" t="s">
        <v>1790</v>
      </c>
      <c r="V436" s="1489" t="s">
        <v>1790</v>
      </c>
      <c r="W436" s="1489" t="s">
        <v>1790</v>
      </c>
      <c r="X436" s="1489" t="s">
        <v>1790</v>
      </c>
      <c r="Y436" s="1489" t="s">
        <v>1790</v>
      </c>
      <c r="Z436" s="1489" t="s">
        <v>1790</v>
      </c>
      <c r="AA436" s="1489" t="s">
        <v>1790</v>
      </c>
      <c r="AB436" s="1489" t="s">
        <v>1790</v>
      </c>
      <c r="AC436" s="1489" t="s">
        <v>1790</v>
      </c>
      <c r="AD436" s="1489" t="s">
        <v>1790</v>
      </c>
      <c r="AE436" s="1489" t="s">
        <v>1790</v>
      </c>
      <c r="AF436" s="1489" t="s">
        <v>1790</v>
      </c>
      <c r="AG436" s="1489" t="s">
        <v>1790</v>
      </c>
      <c r="AH436" s="1489" t="s">
        <v>1790</v>
      </c>
      <c r="AI436" s="1489" t="s">
        <v>1790</v>
      </c>
      <c r="AJ436" s="1489" t="s">
        <v>1790</v>
      </c>
      <c r="AK436" s="1489" t="s">
        <v>1790</v>
      </c>
      <c r="AL436" s="1489" t="s">
        <v>1790</v>
      </c>
      <c r="AM436" s="1489" t="s">
        <v>1790</v>
      </c>
      <c r="AN436" s="1489" t="s">
        <v>1790</v>
      </c>
      <c r="AO436" s="1489" t="s">
        <v>1790</v>
      </c>
      <c r="AP436" s="1489" t="s">
        <v>1790</v>
      </c>
      <c r="AQ436" s="1489" t="s">
        <v>1790</v>
      </c>
      <c r="AR436" s="1489" t="s">
        <v>1790</v>
      </c>
      <c r="AS436" s="1489" t="s">
        <v>1790</v>
      </c>
      <c r="AT436" s="1489" t="s">
        <v>1790</v>
      </c>
      <c r="AU436" s="1489" t="s">
        <v>1790</v>
      </c>
      <c r="AV436" s="1489" t="s">
        <v>1790</v>
      </c>
      <c r="AW436" s="1489" t="s">
        <v>1790</v>
      </c>
      <c r="AX436" s="1489" t="s">
        <v>1790</v>
      </c>
      <c r="AY436" s="1489" t="s">
        <v>1790</v>
      </c>
      <c r="AZ436" s="1489" t="s">
        <v>1790</v>
      </c>
      <c r="BA436" s="1489" t="s">
        <v>1790</v>
      </c>
      <c r="BB436" s="1489" t="s">
        <v>1790</v>
      </c>
      <c r="BC436" s="1489" t="s">
        <v>1790</v>
      </c>
      <c r="BD436" s="1489" t="s">
        <v>1790</v>
      </c>
      <c r="BE436" s="1489" t="s">
        <v>1790</v>
      </c>
      <c r="BF436" s="1489" t="s">
        <v>1790</v>
      </c>
      <c r="BG436" s="1489" t="s">
        <v>1790</v>
      </c>
      <c r="BH436" s="1489" t="s">
        <v>1790</v>
      </c>
      <c r="BI436" s="1489" t="s">
        <v>1790</v>
      </c>
      <c r="BJ436" s="1489" t="s">
        <v>1790</v>
      </c>
      <c r="BK436" s="1489" t="s">
        <v>1790</v>
      </c>
      <c r="BL436" s="1489" t="s">
        <v>1790</v>
      </c>
      <c r="BM436" s="1489" t="s">
        <v>1790</v>
      </c>
      <c r="BN436" s="1489" t="s">
        <v>1790</v>
      </c>
      <c r="BO436" s="1489" t="s">
        <v>1790</v>
      </c>
      <c r="BP436" s="1489" t="s">
        <v>1790</v>
      </c>
      <c r="BQ436" s="1489" t="s">
        <v>1790</v>
      </c>
      <c r="BR436" s="1489" t="s">
        <v>1790</v>
      </c>
      <c r="BS436" s="1489" t="s">
        <v>1790</v>
      </c>
      <c r="BT436" s="1489" t="s">
        <v>1790</v>
      </c>
      <c r="BU436" s="1489" t="s">
        <v>1790</v>
      </c>
      <c r="BV436" s="1489" t="s">
        <v>1790</v>
      </c>
      <c r="BW436" s="1489" t="s">
        <v>1790</v>
      </c>
      <c r="BX436" s="1489" t="s">
        <v>1790</v>
      </c>
      <c r="BY436" s="1489" t="s">
        <v>1790</v>
      </c>
      <c r="BZ436" s="1489" t="s">
        <v>1790</v>
      </c>
      <c r="CA436" s="1489">
        <v>1.51898</v>
      </c>
      <c r="CB436" s="1489" t="s">
        <v>1790</v>
      </c>
      <c r="CC436" s="1489" t="s">
        <v>1790</v>
      </c>
      <c r="CD436" s="1489" t="s">
        <v>1790</v>
      </c>
      <c r="CE436" s="1489" t="s">
        <v>1790</v>
      </c>
      <c r="CF436" s="1489" t="s">
        <v>1790</v>
      </c>
      <c r="CG436" s="1489" t="s">
        <v>1790</v>
      </c>
      <c r="CH436" s="1489" t="s">
        <v>1790</v>
      </c>
      <c r="CI436" s="1489" t="s">
        <v>1790</v>
      </c>
      <c r="CJ436" s="1489" t="s">
        <v>1790</v>
      </c>
      <c r="CK436" s="1489" t="s">
        <v>1790</v>
      </c>
      <c r="CL436" s="1489" t="s">
        <v>1790</v>
      </c>
      <c r="CM436" s="1489" t="s">
        <v>1790</v>
      </c>
      <c r="CN436" s="1489" t="s">
        <v>1790</v>
      </c>
      <c r="CO436" s="1489" t="s">
        <v>1790</v>
      </c>
      <c r="CP436" s="1490" t="s">
        <v>1790</v>
      </c>
      <c r="CQ436" s="1488" t="s">
        <v>1790</v>
      </c>
      <c r="CR436" s="1488" t="s">
        <v>1790</v>
      </c>
      <c r="CS436" s="1488" t="s">
        <v>1790</v>
      </c>
      <c r="CT436" s="1488" t="s">
        <v>1790</v>
      </c>
      <c r="CU436" s="1488" t="s">
        <v>1790</v>
      </c>
      <c r="CV436" s="1488" t="s">
        <v>1790</v>
      </c>
      <c r="CW436" s="1488" t="s">
        <v>1790</v>
      </c>
      <c r="CX436" s="1488" t="s">
        <v>1790</v>
      </c>
      <c r="CY436" s="1488" t="s">
        <v>1790</v>
      </c>
      <c r="CZ436" s="1488" t="s">
        <v>1790</v>
      </c>
      <c r="DA436" s="1488" t="s">
        <v>1790</v>
      </c>
      <c r="DB436" s="1488" t="s">
        <v>1790</v>
      </c>
      <c r="DC436" s="1488" t="s">
        <v>1790</v>
      </c>
      <c r="DD436" s="1488" t="s">
        <v>1790</v>
      </c>
      <c r="DE436" s="1488" t="s">
        <v>1790</v>
      </c>
      <c r="DF436" s="1488" t="s">
        <v>1790</v>
      </c>
      <c r="DG436" s="1488" t="s">
        <v>1790</v>
      </c>
      <c r="DH436" s="1488" t="s">
        <v>1790</v>
      </c>
      <c r="DI436" s="1488" t="s">
        <v>1790</v>
      </c>
      <c r="DJ436" s="1488" t="s">
        <v>1790</v>
      </c>
      <c r="DK436" s="1488" t="s">
        <v>1790</v>
      </c>
      <c r="DL436" s="1488" t="s">
        <v>1790</v>
      </c>
      <c r="DM436" s="1488" t="s">
        <v>1790</v>
      </c>
      <c r="DN436" s="1488" t="s">
        <v>1790</v>
      </c>
      <c r="DO436" s="1488" t="s">
        <v>1790</v>
      </c>
      <c r="DP436" s="1488" t="s">
        <v>1790</v>
      </c>
      <c r="DQ436" s="1488" t="s">
        <v>1790</v>
      </c>
      <c r="DR436" s="1488" t="s">
        <v>1790</v>
      </c>
      <c r="DS436" s="1488" t="s">
        <v>1790</v>
      </c>
      <c r="DT436" s="1233" t="s">
        <v>1790</v>
      </c>
      <c r="DU436" s="1233" t="s">
        <v>1790</v>
      </c>
      <c r="DV436" s="1233" t="s">
        <v>1790</v>
      </c>
      <c r="DW436" s="1233" t="s">
        <v>1790</v>
      </c>
      <c r="DX436" s="1233" t="s">
        <v>1790</v>
      </c>
      <c r="DY436" s="1233" t="s">
        <v>1790</v>
      </c>
    </row>
    <row r="437" spans="2:129" ht="14.4" thickBot="1" x14ac:dyDescent="0.3">
      <c r="B437" s="1740"/>
      <c r="C437" s="1485" t="s">
        <v>2223</v>
      </c>
      <c r="D437" s="1425" t="s">
        <v>2224</v>
      </c>
      <c r="E437" s="1267" t="s">
        <v>814</v>
      </c>
      <c r="F437" s="1424" t="s">
        <v>1790</v>
      </c>
      <c r="G437" s="1424" t="s">
        <v>1790</v>
      </c>
      <c r="H437" s="1425" t="s">
        <v>84</v>
      </c>
      <c r="I437" s="1460" t="s">
        <v>1790</v>
      </c>
      <c r="J437" s="1461" t="s">
        <v>1790</v>
      </c>
      <c r="K437" s="1461" t="s">
        <v>1790</v>
      </c>
      <c r="L437" s="1461" t="s">
        <v>1790</v>
      </c>
      <c r="M437" s="1461" t="s">
        <v>1790</v>
      </c>
      <c r="N437" s="1489" t="s">
        <v>1790</v>
      </c>
      <c r="O437" s="1489">
        <v>2.9457892055072467E-2</v>
      </c>
      <c r="P437" s="1489">
        <v>8.5385194362528893E-2</v>
      </c>
      <c r="Q437" s="1489">
        <v>0.13749628721824297</v>
      </c>
      <c r="R437" s="1489">
        <v>0.18598531604400018</v>
      </c>
      <c r="S437" s="1489">
        <v>0.23103765968198781</v>
      </c>
      <c r="T437" s="1489">
        <v>1.3816079107134989</v>
      </c>
      <c r="U437" s="1489">
        <v>1.3317376068023012</v>
      </c>
      <c r="V437" s="1489">
        <v>1.2836602351207871</v>
      </c>
      <c r="W437" s="1489">
        <v>1.2373115637683285</v>
      </c>
      <c r="X437" s="1489">
        <v>1.1926296547220734</v>
      </c>
      <c r="Y437" s="1489">
        <v>1.1495547821478806</v>
      </c>
      <c r="Z437" s="1489">
        <v>1.1080293536129566</v>
      </c>
      <c r="AA437" s="1489">
        <v>1.0679978340973555</v>
      </c>
      <c r="AB437" s="1489">
        <v>1.029406672705145</v>
      </c>
      <c r="AC437" s="1489">
        <v>0.99220423197955143</v>
      </c>
      <c r="AD437" s="1489">
        <v>0.95634071972977319</v>
      </c>
      <c r="AE437" s="1489">
        <v>0.92176812328043056</v>
      </c>
      <c r="AF437" s="1489">
        <v>0.88844014605775434</v>
      </c>
      <c r="AG437" s="1489">
        <v>0.8563121464296678</v>
      </c>
      <c r="AH437" s="1489">
        <v>0.82534107871983775</v>
      </c>
      <c r="AI437" s="1489">
        <v>0.7954854363186038</v>
      </c>
      <c r="AJ437" s="1489">
        <v>0.76670519681642224</v>
      </c>
      <c r="AK437" s="1489">
        <v>0.73896176908809119</v>
      </c>
      <c r="AL437" s="1489">
        <v>0.71221794225856039</v>
      </c>
      <c r="AM437" s="1489">
        <v>0.68643783648358558</v>
      </c>
      <c r="AN437" s="1489">
        <v>0.66158685548083895</v>
      </c>
      <c r="AO437" s="1489">
        <v>0.63763164074937662</v>
      </c>
      <c r="AP437" s="1489">
        <v>0.61454002741755531</v>
      </c>
      <c r="AQ437" s="1489">
        <v>0.59228100166161435</v>
      </c>
      <c r="AR437" s="1489">
        <v>0.57082465963918549</v>
      </c>
      <c r="AS437" s="1489">
        <v>0.55281276093194442</v>
      </c>
      <c r="AT437" s="1489">
        <v>0.53536584775249341</v>
      </c>
      <c r="AU437" s="1489">
        <v>0.51846628847034781</v>
      </c>
      <c r="AV437" s="1489">
        <v>0.50209699924255169</v>
      </c>
      <c r="AW437" s="1489">
        <v>0.48624142706127677</v>
      </c>
      <c r="AX437" s="1489">
        <v>0.47088353332423283</v>
      </c>
      <c r="AY437" s="1489">
        <v>0.45600777791181341</v>
      </c>
      <c r="AZ437" s="1489">
        <v>0.44159910375539879</v>
      </c>
      <c r="BA437" s="1489">
        <v>0.42764292188171199</v>
      </c>
      <c r="BB437" s="1489">
        <v>0.41412509691858612</v>
      </c>
      <c r="BC437" s="1489">
        <v>0.40103193304795487</v>
      </c>
      <c r="BD437" s="1489">
        <v>0.38835016039230918</v>
      </c>
      <c r="BE437" s="1489">
        <v>0.37606692182128598</v>
      </c>
      <c r="BF437" s="1489">
        <v>0.36416976016546293</v>
      </c>
      <c r="BG437" s="1489">
        <v>0.35264660582483548</v>
      </c>
      <c r="BH437" s="1489">
        <v>0.34148576475982467</v>
      </c>
      <c r="BI437" s="1489">
        <v>0.33067590685305248</v>
      </c>
      <c r="BJ437" s="1489">
        <v>0.32020605463046797</v>
      </c>
      <c r="BK437" s="1489">
        <v>0.31006557233076781</v>
      </c>
      <c r="BL437" s="1489">
        <v>0.30024415531238907</v>
      </c>
      <c r="BM437" s="1489">
        <v>0.29073181978768381</v>
      </c>
      <c r="BN437" s="1489">
        <v>0.28151889287420079</v>
      </c>
      <c r="BO437" s="1489">
        <v>0.27259600295331304</v>
      </c>
      <c r="BP437" s="1489">
        <v>0.26395407032672641</v>
      </c>
      <c r="BQ437" s="1489">
        <v>0.25558429816169603</v>
      </c>
      <c r="BR437" s="1489">
        <v>0.24747816371605946</v>
      </c>
      <c r="BS437" s="1489">
        <v>0.2396274098344674</v>
      </c>
      <c r="BT437" s="1489">
        <v>0.23202403670745902</v>
      </c>
      <c r="BU437" s="1489">
        <v>0.22466029388528452</v>
      </c>
      <c r="BV437" s="1489">
        <v>0.21752867253862471</v>
      </c>
      <c r="BW437" s="1489">
        <v>0.21062189795860348</v>
      </c>
      <c r="BX437" s="1489">
        <v>0.20393292228871568</v>
      </c>
      <c r="BY437" s="1489">
        <v>0.19745491748152588</v>
      </c>
      <c r="BZ437" s="1489">
        <v>0.19118126847320918</v>
      </c>
      <c r="CA437" s="1489">
        <v>0.19853125151420459</v>
      </c>
      <c r="CB437" s="1489">
        <v>0.20529089418988816</v>
      </c>
      <c r="CC437" s="1489">
        <v>0.19883335429539065</v>
      </c>
      <c r="CD437" s="1489">
        <v>0.19257782605204693</v>
      </c>
      <c r="CE437" s="1489">
        <v>0.1865180199564766</v>
      </c>
      <c r="CF437" s="1489">
        <v>0.18064784151031657</v>
      </c>
      <c r="CG437" s="1489">
        <v>0.17496138519631971</v>
      </c>
      <c r="CH437" s="1489">
        <v>0.16945292863993019</v>
      </c>
      <c r="CI437" s="1489">
        <v>0.16411692695064239</v>
      </c>
      <c r="CJ437" s="1489">
        <v>0.15894800723762204</v>
      </c>
      <c r="CK437" s="1489">
        <v>0.15394096329423973</v>
      </c>
      <c r="CL437" s="1489">
        <v>0.14981802239972705</v>
      </c>
      <c r="CM437" s="1489">
        <v>0.14580462355759735</v>
      </c>
      <c r="CN437" s="1489">
        <v>0.14189787592466152</v>
      </c>
      <c r="CO437" s="1489">
        <v>0.13809496450965739</v>
      </c>
      <c r="CP437" s="1490">
        <v>0.13439314819287199</v>
      </c>
      <c r="CQ437" s="1488" t="s">
        <v>1790</v>
      </c>
      <c r="CR437" s="1488" t="s">
        <v>1790</v>
      </c>
      <c r="CS437" s="1488" t="s">
        <v>1790</v>
      </c>
      <c r="CT437" s="1488" t="s">
        <v>1790</v>
      </c>
      <c r="CU437" s="1488" t="s">
        <v>1790</v>
      </c>
      <c r="CV437" s="1488" t="s">
        <v>1790</v>
      </c>
      <c r="CW437" s="1488" t="s">
        <v>1790</v>
      </c>
      <c r="CX437" s="1488" t="s">
        <v>1790</v>
      </c>
      <c r="CY437" s="1488" t="s">
        <v>1790</v>
      </c>
      <c r="CZ437" s="1488" t="s">
        <v>1790</v>
      </c>
      <c r="DA437" s="1488" t="s">
        <v>1790</v>
      </c>
      <c r="DB437" s="1488" t="s">
        <v>1790</v>
      </c>
      <c r="DC437" s="1488" t="s">
        <v>1790</v>
      </c>
      <c r="DD437" s="1488" t="s">
        <v>1790</v>
      </c>
      <c r="DE437" s="1488" t="s">
        <v>1790</v>
      </c>
      <c r="DF437" s="1488" t="s">
        <v>1790</v>
      </c>
      <c r="DG437" s="1488" t="s">
        <v>1790</v>
      </c>
      <c r="DH437" s="1488" t="s">
        <v>1790</v>
      </c>
      <c r="DI437" s="1488" t="s">
        <v>1790</v>
      </c>
      <c r="DJ437" s="1488" t="s">
        <v>1790</v>
      </c>
      <c r="DK437" s="1488" t="s">
        <v>1790</v>
      </c>
      <c r="DL437" s="1488" t="s">
        <v>1790</v>
      </c>
      <c r="DM437" s="1488" t="s">
        <v>1790</v>
      </c>
      <c r="DN437" s="1488" t="s">
        <v>1790</v>
      </c>
      <c r="DO437" s="1488" t="s">
        <v>1790</v>
      </c>
      <c r="DP437" s="1488" t="s">
        <v>1790</v>
      </c>
      <c r="DQ437" s="1488" t="s">
        <v>1790</v>
      </c>
      <c r="DR437" s="1488" t="s">
        <v>1790</v>
      </c>
      <c r="DS437" s="1488" t="s">
        <v>1790</v>
      </c>
      <c r="DT437" s="1233" t="s">
        <v>1790</v>
      </c>
      <c r="DU437" s="1233" t="s">
        <v>1790</v>
      </c>
      <c r="DV437" s="1233" t="s">
        <v>1790</v>
      </c>
      <c r="DW437" s="1233" t="s">
        <v>1790</v>
      </c>
      <c r="DX437" s="1233" t="s">
        <v>1790</v>
      </c>
      <c r="DY437" s="1233" t="s">
        <v>1790</v>
      </c>
    </row>
    <row r="438" spans="2:129" ht="14.4" thickBot="1" x14ac:dyDescent="0.3">
      <c r="B438" s="1740"/>
      <c r="C438" s="1485" t="s">
        <v>2223</v>
      </c>
      <c r="D438" s="1425" t="s">
        <v>2224</v>
      </c>
      <c r="E438" s="1267" t="s">
        <v>815</v>
      </c>
      <c r="F438" s="1424" t="s">
        <v>1790</v>
      </c>
      <c r="G438" s="1424" t="s">
        <v>1790</v>
      </c>
      <c r="H438" s="1425" t="s">
        <v>84</v>
      </c>
      <c r="I438" s="1724">
        <f>IF(SUM(I437:CU437)&lt;&gt;0,SUM(I437:CU437),"")</f>
        <v>37.98128406796085</v>
      </c>
      <c r="J438" s="1725"/>
      <c r="K438" s="1725"/>
      <c r="L438" s="1725"/>
      <c r="M438" s="1726"/>
      <c r="N438" s="1489" t="s">
        <v>1790</v>
      </c>
      <c r="O438" s="1489" t="s">
        <v>1790</v>
      </c>
      <c r="P438" s="1489" t="s">
        <v>1790</v>
      </c>
      <c r="Q438" s="1489" t="s">
        <v>1790</v>
      </c>
      <c r="R438" s="1489" t="s">
        <v>1790</v>
      </c>
      <c r="S438" s="1489" t="s">
        <v>1790</v>
      </c>
      <c r="T438" s="1489" t="s">
        <v>1790</v>
      </c>
      <c r="U438" s="1489" t="s">
        <v>1790</v>
      </c>
      <c r="V438" s="1489" t="s">
        <v>1790</v>
      </c>
      <c r="W438" s="1489" t="s">
        <v>1790</v>
      </c>
      <c r="X438" s="1489" t="s">
        <v>1790</v>
      </c>
      <c r="Y438" s="1489" t="s">
        <v>1790</v>
      </c>
      <c r="Z438" s="1489" t="s">
        <v>1790</v>
      </c>
      <c r="AA438" s="1489" t="s">
        <v>1790</v>
      </c>
      <c r="AB438" s="1489" t="s">
        <v>1790</v>
      </c>
      <c r="AC438" s="1489" t="s">
        <v>1790</v>
      </c>
      <c r="AD438" s="1489" t="s">
        <v>1790</v>
      </c>
      <c r="AE438" s="1489" t="s">
        <v>1790</v>
      </c>
      <c r="AF438" s="1489" t="s">
        <v>1790</v>
      </c>
      <c r="AG438" s="1489" t="s">
        <v>1790</v>
      </c>
      <c r="AH438" s="1489" t="s">
        <v>1790</v>
      </c>
      <c r="AI438" s="1489" t="s">
        <v>1790</v>
      </c>
      <c r="AJ438" s="1489" t="s">
        <v>1790</v>
      </c>
      <c r="AK438" s="1489" t="s">
        <v>1790</v>
      </c>
      <c r="AL438" s="1489" t="s">
        <v>1790</v>
      </c>
      <c r="AM438" s="1489" t="s">
        <v>1790</v>
      </c>
      <c r="AN438" s="1489" t="s">
        <v>1790</v>
      </c>
      <c r="AO438" s="1489" t="s">
        <v>1790</v>
      </c>
      <c r="AP438" s="1489" t="s">
        <v>1790</v>
      </c>
      <c r="AQ438" s="1489" t="s">
        <v>1790</v>
      </c>
      <c r="AR438" s="1489" t="s">
        <v>1790</v>
      </c>
      <c r="AS438" s="1489" t="s">
        <v>1790</v>
      </c>
      <c r="AT438" s="1489" t="s">
        <v>1790</v>
      </c>
      <c r="AU438" s="1489" t="s">
        <v>1790</v>
      </c>
      <c r="AV438" s="1489" t="s">
        <v>1790</v>
      </c>
      <c r="AW438" s="1489" t="s">
        <v>1790</v>
      </c>
      <c r="AX438" s="1489" t="s">
        <v>1790</v>
      </c>
      <c r="AY438" s="1489" t="s">
        <v>1790</v>
      </c>
      <c r="AZ438" s="1489" t="s">
        <v>1790</v>
      </c>
      <c r="BA438" s="1489" t="s">
        <v>1790</v>
      </c>
      <c r="BB438" s="1489" t="s">
        <v>1790</v>
      </c>
      <c r="BC438" s="1489" t="s">
        <v>1790</v>
      </c>
      <c r="BD438" s="1489" t="s">
        <v>1790</v>
      </c>
      <c r="BE438" s="1489" t="s">
        <v>1790</v>
      </c>
      <c r="BF438" s="1489" t="s">
        <v>1790</v>
      </c>
      <c r="BG438" s="1489" t="s">
        <v>1790</v>
      </c>
      <c r="BH438" s="1489" t="s">
        <v>1790</v>
      </c>
      <c r="BI438" s="1489" t="s">
        <v>1790</v>
      </c>
      <c r="BJ438" s="1489" t="s">
        <v>1790</v>
      </c>
      <c r="BK438" s="1489" t="s">
        <v>1790</v>
      </c>
      <c r="BL438" s="1489" t="s">
        <v>1790</v>
      </c>
      <c r="BM438" s="1489" t="s">
        <v>1790</v>
      </c>
      <c r="BN438" s="1489" t="s">
        <v>1790</v>
      </c>
      <c r="BO438" s="1489" t="s">
        <v>1790</v>
      </c>
      <c r="BP438" s="1489" t="s">
        <v>1790</v>
      </c>
      <c r="BQ438" s="1489" t="s">
        <v>1790</v>
      </c>
      <c r="BR438" s="1489" t="s">
        <v>1790</v>
      </c>
      <c r="BS438" s="1489" t="s">
        <v>1790</v>
      </c>
      <c r="BT438" s="1489" t="s">
        <v>1790</v>
      </c>
      <c r="BU438" s="1489" t="s">
        <v>1790</v>
      </c>
      <c r="BV438" s="1489" t="s">
        <v>1790</v>
      </c>
      <c r="BW438" s="1489" t="s">
        <v>1790</v>
      </c>
      <c r="BX438" s="1489" t="s">
        <v>1790</v>
      </c>
      <c r="BY438" s="1489" t="s">
        <v>1790</v>
      </c>
      <c r="BZ438" s="1489" t="s">
        <v>1790</v>
      </c>
      <c r="CA438" s="1489" t="s">
        <v>1790</v>
      </c>
      <c r="CB438" s="1489" t="s">
        <v>1790</v>
      </c>
      <c r="CC438" s="1489" t="s">
        <v>1790</v>
      </c>
      <c r="CD438" s="1489" t="s">
        <v>1790</v>
      </c>
      <c r="CE438" s="1489" t="s">
        <v>1790</v>
      </c>
      <c r="CF438" s="1489" t="s">
        <v>1790</v>
      </c>
      <c r="CG438" s="1489" t="s">
        <v>1790</v>
      </c>
      <c r="CH438" s="1489" t="s">
        <v>1790</v>
      </c>
      <c r="CI438" s="1489" t="s">
        <v>1790</v>
      </c>
      <c r="CJ438" s="1489" t="s">
        <v>1790</v>
      </c>
      <c r="CK438" s="1489" t="s">
        <v>1790</v>
      </c>
      <c r="CL438" s="1489" t="s">
        <v>1790</v>
      </c>
      <c r="CM438" s="1489" t="s">
        <v>1790</v>
      </c>
      <c r="CN438" s="1489" t="s">
        <v>1790</v>
      </c>
      <c r="CO438" s="1489" t="s">
        <v>1790</v>
      </c>
      <c r="CP438" s="1490" t="s">
        <v>1790</v>
      </c>
      <c r="CQ438" s="1488" t="s">
        <v>1790</v>
      </c>
      <c r="CR438" s="1488" t="s">
        <v>1790</v>
      </c>
      <c r="CS438" s="1488" t="s">
        <v>1790</v>
      </c>
      <c r="CT438" s="1488" t="s">
        <v>1790</v>
      </c>
      <c r="CU438" s="1488" t="s">
        <v>1790</v>
      </c>
      <c r="CV438" s="1488" t="s">
        <v>1790</v>
      </c>
      <c r="CW438" s="1488" t="s">
        <v>1790</v>
      </c>
      <c r="CX438" s="1488" t="s">
        <v>1790</v>
      </c>
      <c r="CY438" s="1488" t="s">
        <v>1790</v>
      </c>
      <c r="CZ438" s="1488" t="s">
        <v>1790</v>
      </c>
      <c r="DA438" s="1488" t="s">
        <v>1790</v>
      </c>
      <c r="DB438" s="1488" t="s">
        <v>1790</v>
      </c>
      <c r="DC438" s="1488" t="s">
        <v>1790</v>
      </c>
      <c r="DD438" s="1488" t="s">
        <v>1790</v>
      </c>
      <c r="DE438" s="1488" t="s">
        <v>1790</v>
      </c>
      <c r="DF438" s="1488" t="s">
        <v>1790</v>
      </c>
      <c r="DG438" s="1488" t="s">
        <v>1790</v>
      </c>
      <c r="DH438" s="1488" t="s">
        <v>1790</v>
      </c>
      <c r="DI438" s="1488" t="s">
        <v>1790</v>
      </c>
      <c r="DJ438" s="1488" t="s">
        <v>1790</v>
      </c>
      <c r="DK438" s="1488" t="s">
        <v>1790</v>
      </c>
      <c r="DL438" s="1488" t="s">
        <v>1790</v>
      </c>
      <c r="DM438" s="1488" t="s">
        <v>1790</v>
      </c>
      <c r="DN438" s="1488" t="s">
        <v>1790</v>
      </c>
      <c r="DO438" s="1488" t="s">
        <v>1790</v>
      </c>
      <c r="DP438" s="1488" t="s">
        <v>1790</v>
      </c>
      <c r="DQ438" s="1488" t="s">
        <v>1790</v>
      </c>
      <c r="DR438" s="1488" t="s">
        <v>1790</v>
      </c>
      <c r="DS438" s="1488" t="s">
        <v>1790</v>
      </c>
      <c r="DT438" s="1233" t="s">
        <v>1790</v>
      </c>
      <c r="DU438" s="1233" t="s">
        <v>1790</v>
      </c>
      <c r="DV438" s="1233" t="s">
        <v>1790</v>
      </c>
      <c r="DW438" s="1233" t="s">
        <v>1790</v>
      </c>
      <c r="DX438" s="1233" t="s">
        <v>1790</v>
      </c>
      <c r="DY438" s="1233" t="s">
        <v>1790</v>
      </c>
    </row>
    <row r="439" spans="2:129" x14ac:dyDescent="0.25">
      <c r="B439" s="1740"/>
      <c r="C439" s="1485" t="s">
        <v>2266</v>
      </c>
      <c r="D439" s="1425" t="s">
        <v>2267</v>
      </c>
      <c r="E439" s="1267" t="s">
        <v>810</v>
      </c>
      <c r="F439" s="1424" t="s">
        <v>1790</v>
      </c>
      <c r="G439" s="1424" t="s">
        <v>1790</v>
      </c>
      <c r="H439" s="1425" t="s">
        <v>84</v>
      </c>
      <c r="I439" s="1460" t="s">
        <v>1790</v>
      </c>
      <c r="J439" s="1461" t="s">
        <v>1790</v>
      </c>
      <c r="K439" s="1461" t="s">
        <v>1790</v>
      </c>
      <c r="L439" s="1461" t="s">
        <v>1790</v>
      </c>
      <c r="M439" s="1461" t="s">
        <v>1790</v>
      </c>
      <c r="N439" s="1489" t="s">
        <v>1790</v>
      </c>
      <c r="O439" s="1489">
        <v>1.2879</v>
      </c>
      <c r="P439" s="1489">
        <v>1.2879</v>
      </c>
      <c r="Q439" s="1489">
        <v>1.2879</v>
      </c>
      <c r="R439" s="1489">
        <v>1.2879</v>
      </c>
      <c r="S439" s="1489">
        <v>1.2879</v>
      </c>
      <c r="T439" s="1489" t="s">
        <v>1790</v>
      </c>
      <c r="U439" s="1489" t="s">
        <v>1790</v>
      </c>
      <c r="V439" s="1489" t="s">
        <v>1790</v>
      </c>
      <c r="W439" s="1489" t="s">
        <v>1790</v>
      </c>
      <c r="X439" s="1489" t="s">
        <v>1790</v>
      </c>
      <c r="Y439" s="1489" t="s">
        <v>1790</v>
      </c>
      <c r="Z439" s="1489" t="s">
        <v>1790</v>
      </c>
      <c r="AA439" s="1489" t="s">
        <v>1790</v>
      </c>
      <c r="AB439" s="1489" t="s">
        <v>1790</v>
      </c>
      <c r="AC439" s="1489" t="s">
        <v>1790</v>
      </c>
      <c r="AD439" s="1489" t="s">
        <v>1790</v>
      </c>
      <c r="AE439" s="1489" t="s">
        <v>1790</v>
      </c>
      <c r="AF439" s="1489" t="s">
        <v>1790</v>
      </c>
      <c r="AG439" s="1489" t="s">
        <v>1790</v>
      </c>
      <c r="AH439" s="1489" t="s">
        <v>1790</v>
      </c>
      <c r="AI439" s="1489" t="s">
        <v>1790</v>
      </c>
      <c r="AJ439" s="1489" t="s">
        <v>1790</v>
      </c>
      <c r="AK439" s="1489" t="s">
        <v>1790</v>
      </c>
      <c r="AL439" s="1489" t="s">
        <v>1790</v>
      </c>
      <c r="AM439" s="1489" t="s">
        <v>1790</v>
      </c>
      <c r="AN439" s="1489" t="s">
        <v>1790</v>
      </c>
      <c r="AO439" s="1489" t="s">
        <v>1790</v>
      </c>
      <c r="AP439" s="1489" t="s">
        <v>1790</v>
      </c>
      <c r="AQ439" s="1489" t="s">
        <v>1790</v>
      </c>
      <c r="AR439" s="1489" t="s">
        <v>1790</v>
      </c>
      <c r="AS439" s="1489" t="s">
        <v>1790</v>
      </c>
      <c r="AT439" s="1489" t="s">
        <v>1790</v>
      </c>
      <c r="AU439" s="1489" t="s">
        <v>1790</v>
      </c>
      <c r="AV439" s="1489" t="s">
        <v>1790</v>
      </c>
      <c r="AW439" s="1489" t="s">
        <v>1790</v>
      </c>
      <c r="AX439" s="1489" t="s">
        <v>1790</v>
      </c>
      <c r="AY439" s="1489" t="s">
        <v>1790</v>
      </c>
      <c r="AZ439" s="1489" t="s">
        <v>1790</v>
      </c>
      <c r="BA439" s="1489" t="s">
        <v>1790</v>
      </c>
      <c r="BB439" s="1489" t="s">
        <v>1790</v>
      </c>
      <c r="BC439" s="1489" t="s">
        <v>1790</v>
      </c>
      <c r="BD439" s="1489" t="s">
        <v>1790</v>
      </c>
      <c r="BE439" s="1489" t="s">
        <v>1790</v>
      </c>
      <c r="BF439" s="1489" t="s">
        <v>1790</v>
      </c>
      <c r="BG439" s="1489" t="s">
        <v>1790</v>
      </c>
      <c r="BH439" s="1489" t="s">
        <v>1790</v>
      </c>
      <c r="BI439" s="1489" t="s">
        <v>1790</v>
      </c>
      <c r="BJ439" s="1489" t="s">
        <v>1790</v>
      </c>
      <c r="BK439" s="1489" t="s">
        <v>1790</v>
      </c>
      <c r="BL439" s="1489" t="s">
        <v>1790</v>
      </c>
      <c r="BM439" s="1489" t="s">
        <v>1790</v>
      </c>
      <c r="BN439" s="1489" t="s">
        <v>1790</v>
      </c>
      <c r="BO439" s="1489" t="s">
        <v>1790</v>
      </c>
      <c r="BP439" s="1489" t="s">
        <v>1790</v>
      </c>
      <c r="BQ439" s="1489" t="s">
        <v>1790</v>
      </c>
      <c r="BR439" s="1489" t="s">
        <v>1790</v>
      </c>
      <c r="BS439" s="1489" t="s">
        <v>1790</v>
      </c>
      <c r="BT439" s="1489" t="s">
        <v>1790</v>
      </c>
      <c r="BU439" s="1489" t="s">
        <v>1790</v>
      </c>
      <c r="BV439" s="1489" t="s">
        <v>1790</v>
      </c>
      <c r="BW439" s="1489" t="s">
        <v>1790</v>
      </c>
      <c r="BX439" s="1489" t="s">
        <v>1790</v>
      </c>
      <c r="BY439" s="1489" t="s">
        <v>1790</v>
      </c>
      <c r="BZ439" s="1489" t="s">
        <v>1790</v>
      </c>
      <c r="CA439" s="1489">
        <v>5.3</v>
      </c>
      <c r="CB439" s="1489" t="s">
        <v>1790</v>
      </c>
      <c r="CC439" s="1489" t="s">
        <v>1790</v>
      </c>
      <c r="CD439" s="1489" t="s">
        <v>1790</v>
      </c>
      <c r="CE439" s="1489" t="s">
        <v>1790</v>
      </c>
      <c r="CF439" s="1489" t="s">
        <v>1790</v>
      </c>
      <c r="CG439" s="1489" t="s">
        <v>1790</v>
      </c>
      <c r="CH439" s="1489" t="s">
        <v>1790</v>
      </c>
      <c r="CI439" s="1489" t="s">
        <v>1790</v>
      </c>
      <c r="CJ439" s="1489" t="s">
        <v>1790</v>
      </c>
      <c r="CK439" s="1489" t="s">
        <v>1790</v>
      </c>
      <c r="CL439" s="1489" t="s">
        <v>1790</v>
      </c>
      <c r="CM439" s="1489" t="s">
        <v>1790</v>
      </c>
      <c r="CN439" s="1489" t="s">
        <v>1790</v>
      </c>
      <c r="CO439" s="1489" t="s">
        <v>1790</v>
      </c>
      <c r="CP439" s="1490" t="s">
        <v>1790</v>
      </c>
      <c r="CQ439" s="1488" t="s">
        <v>1790</v>
      </c>
      <c r="CR439" s="1488" t="s">
        <v>1790</v>
      </c>
      <c r="CS439" s="1488" t="s">
        <v>1790</v>
      </c>
      <c r="CT439" s="1488" t="s">
        <v>1790</v>
      </c>
      <c r="CU439" s="1488" t="s">
        <v>1790</v>
      </c>
      <c r="CV439" s="1488" t="s">
        <v>1790</v>
      </c>
      <c r="CW439" s="1488" t="s">
        <v>1790</v>
      </c>
      <c r="CX439" s="1488" t="s">
        <v>1790</v>
      </c>
      <c r="CY439" s="1488" t="s">
        <v>1790</v>
      </c>
      <c r="CZ439" s="1488" t="s">
        <v>1790</v>
      </c>
      <c r="DA439" s="1488" t="s">
        <v>1790</v>
      </c>
      <c r="DB439" s="1488" t="s">
        <v>1790</v>
      </c>
      <c r="DC439" s="1488" t="s">
        <v>1790</v>
      </c>
      <c r="DD439" s="1488" t="s">
        <v>1790</v>
      </c>
      <c r="DE439" s="1488" t="s">
        <v>1790</v>
      </c>
      <c r="DF439" s="1488" t="s">
        <v>1790</v>
      </c>
      <c r="DG439" s="1488" t="s">
        <v>1790</v>
      </c>
      <c r="DH439" s="1488" t="s">
        <v>1790</v>
      </c>
      <c r="DI439" s="1488" t="s">
        <v>1790</v>
      </c>
      <c r="DJ439" s="1488" t="s">
        <v>1790</v>
      </c>
      <c r="DK439" s="1488" t="s">
        <v>1790</v>
      </c>
      <c r="DL439" s="1488" t="s">
        <v>1790</v>
      </c>
      <c r="DM439" s="1488" t="s">
        <v>1790</v>
      </c>
      <c r="DN439" s="1488" t="s">
        <v>1790</v>
      </c>
      <c r="DO439" s="1488" t="s">
        <v>1790</v>
      </c>
      <c r="DP439" s="1488" t="s">
        <v>1790</v>
      </c>
      <c r="DQ439" s="1488" t="s">
        <v>1790</v>
      </c>
      <c r="DR439" s="1488" t="s">
        <v>1790</v>
      </c>
      <c r="DS439" s="1488" t="s">
        <v>1790</v>
      </c>
      <c r="DT439" s="1233" t="s">
        <v>1790</v>
      </c>
      <c r="DU439" s="1233" t="s">
        <v>1790</v>
      </c>
      <c r="DV439" s="1233" t="s">
        <v>1790</v>
      </c>
      <c r="DW439" s="1233" t="s">
        <v>1790</v>
      </c>
      <c r="DX439" s="1233" t="s">
        <v>1790</v>
      </c>
      <c r="DY439" s="1233" t="s">
        <v>1790</v>
      </c>
    </row>
    <row r="440" spans="2:129" x14ac:dyDescent="0.25">
      <c r="B440" s="1740"/>
      <c r="C440" s="1485" t="s">
        <v>2266</v>
      </c>
      <c r="D440" s="1425" t="s">
        <v>2267</v>
      </c>
      <c r="E440" s="1267" t="s">
        <v>807</v>
      </c>
      <c r="F440" s="1424" t="s">
        <v>1790</v>
      </c>
      <c r="G440" s="1424" t="s">
        <v>1790</v>
      </c>
      <c r="H440" s="1425" t="s">
        <v>84</v>
      </c>
      <c r="I440" s="1460" t="s">
        <v>1790</v>
      </c>
      <c r="J440" s="1461" t="s">
        <v>1790</v>
      </c>
      <c r="K440" s="1461" t="s">
        <v>1790</v>
      </c>
      <c r="L440" s="1461" t="s">
        <v>1790</v>
      </c>
      <c r="M440" s="1461" t="s">
        <v>1790</v>
      </c>
      <c r="N440" s="1489" t="s">
        <v>1790</v>
      </c>
      <c r="O440" s="1489" t="s">
        <v>1790</v>
      </c>
      <c r="P440" s="1489" t="s">
        <v>1790</v>
      </c>
      <c r="Q440" s="1489" t="s">
        <v>1790</v>
      </c>
      <c r="R440" s="1489" t="s">
        <v>1790</v>
      </c>
      <c r="S440" s="1489" t="s">
        <v>1790</v>
      </c>
      <c r="T440" s="1489">
        <v>1.2666289050192856</v>
      </c>
      <c r="U440" s="1489">
        <v>1.2666289050192856</v>
      </c>
      <c r="V440" s="1489">
        <v>1.2666289050192856</v>
      </c>
      <c r="W440" s="1489">
        <v>1.2666289050192856</v>
      </c>
      <c r="X440" s="1489">
        <v>1.2666289050192856</v>
      </c>
      <c r="Y440" s="1489">
        <v>1.2666289050192856</v>
      </c>
      <c r="Z440" s="1489">
        <v>1.2666289050192856</v>
      </c>
      <c r="AA440" s="1489">
        <v>1.2666289050192856</v>
      </c>
      <c r="AB440" s="1489">
        <v>1.2666289050192856</v>
      </c>
      <c r="AC440" s="1489">
        <v>1.2666289050192856</v>
      </c>
      <c r="AD440" s="1489">
        <v>1.2666289050192856</v>
      </c>
      <c r="AE440" s="1489">
        <v>1.2666289050192856</v>
      </c>
      <c r="AF440" s="1489">
        <v>1.2666289050192856</v>
      </c>
      <c r="AG440" s="1489">
        <v>1.2666289050192856</v>
      </c>
      <c r="AH440" s="1489">
        <v>1.2666289050192856</v>
      </c>
      <c r="AI440" s="1489">
        <v>1.2666289050192856</v>
      </c>
      <c r="AJ440" s="1489">
        <v>1.2666289050192856</v>
      </c>
      <c r="AK440" s="1489">
        <v>1.2666289050192856</v>
      </c>
      <c r="AL440" s="1489">
        <v>1.2666289050192856</v>
      </c>
      <c r="AM440" s="1489">
        <v>1.2666289050192856</v>
      </c>
      <c r="AN440" s="1489">
        <v>1.2666289050192856</v>
      </c>
      <c r="AO440" s="1489">
        <v>1.2666289050192856</v>
      </c>
      <c r="AP440" s="1489">
        <v>1.2666289050192856</v>
      </c>
      <c r="AQ440" s="1489">
        <v>1.2666289050192856</v>
      </c>
      <c r="AR440" s="1489">
        <v>1.2666289050192856</v>
      </c>
      <c r="AS440" s="1489">
        <v>1.2666289050192856</v>
      </c>
      <c r="AT440" s="1489">
        <v>1.2666289050192856</v>
      </c>
      <c r="AU440" s="1489">
        <v>1.2666289050192856</v>
      </c>
      <c r="AV440" s="1489">
        <v>1.2666289050192856</v>
      </c>
      <c r="AW440" s="1489">
        <v>1.2666289050192856</v>
      </c>
      <c r="AX440" s="1489">
        <v>1.2666289050192856</v>
      </c>
      <c r="AY440" s="1489">
        <v>1.2666289050192856</v>
      </c>
      <c r="AZ440" s="1489">
        <v>1.2666289050192856</v>
      </c>
      <c r="BA440" s="1489">
        <v>1.2666289050192856</v>
      </c>
      <c r="BB440" s="1489">
        <v>1.2666289050192856</v>
      </c>
      <c r="BC440" s="1489">
        <v>1.2666289050192856</v>
      </c>
      <c r="BD440" s="1489">
        <v>1.2666289050192856</v>
      </c>
      <c r="BE440" s="1489">
        <v>1.2666289050192856</v>
      </c>
      <c r="BF440" s="1489">
        <v>1.2666289050192856</v>
      </c>
      <c r="BG440" s="1489">
        <v>1.2666289050192856</v>
      </c>
      <c r="BH440" s="1489">
        <v>1.2666289050192856</v>
      </c>
      <c r="BI440" s="1489">
        <v>1.2666289050192856</v>
      </c>
      <c r="BJ440" s="1489">
        <v>1.2666289050192856</v>
      </c>
      <c r="BK440" s="1489">
        <v>1.2666289050192856</v>
      </c>
      <c r="BL440" s="1489">
        <v>1.2666289050192856</v>
      </c>
      <c r="BM440" s="1489">
        <v>1.2666289050192856</v>
      </c>
      <c r="BN440" s="1489">
        <v>1.2666289050192856</v>
      </c>
      <c r="BO440" s="1489">
        <v>1.2666289050192856</v>
      </c>
      <c r="BP440" s="1489">
        <v>1.2666289050192856</v>
      </c>
      <c r="BQ440" s="1489">
        <v>1.2666289050192856</v>
      </c>
      <c r="BR440" s="1489">
        <v>1.2666289050192856</v>
      </c>
      <c r="BS440" s="1489">
        <v>1.2666289050192856</v>
      </c>
      <c r="BT440" s="1489">
        <v>1.2666289050192856</v>
      </c>
      <c r="BU440" s="1489">
        <v>1.2666289050192856</v>
      </c>
      <c r="BV440" s="1489">
        <v>1.2666289050192856</v>
      </c>
      <c r="BW440" s="1489">
        <v>1.2666289050192856</v>
      </c>
      <c r="BX440" s="1489">
        <v>1.2666289050192856</v>
      </c>
      <c r="BY440" s="1489">
        <v>1.2666289050192856</v>
      </c>
      <c r="BZ440" s="1489">
        <v>1.2666289050192856</v>
      </c>
      <c r="CA440" s="1489">
        <v>1.2666289050192856</v>
      </c>
      <c r="CB440" s="1489">
        <v>1.2666289050192856</v>
      </c>
      <c r="CC440" s="1489">
        <v>1.2666289050192856</v>
      </c>
      <c r="CD440" s="1489">
        <v>1.2666289050192856</v>
      </c>
      <c r="CE440" s="1489">
        <v>1.2666289050192856</v>
      </c>
      <c r="CF440" s="1489">
        <v>1.2666289050192856</v>
      </c>
      <c r="CG440" s="1489">
        <v>1.2666289050192856</v>
      </c>
      <c r="CH440" s="1489">
        <v>1.2666289050192856</v>
      </c>
      <c r="CI440" s="1489">
        <v>1.2666289050192856</v>
      </c>
      <c r="CJ440" s="1489">
        <v>1.2666289050192856</v>
      </c>
      <c r="CK440" s="1489">
        <v>1.2666289050192856</v>
      </c>
      <c r="CL440" s="1489">
        <v>1.2666289050192856</v>
      </c>
      <c r="CM440" s="1489">
        <v>1.2666289050192856</v>
      </c>
      <c r="CN440" s="1489">
        <v>1.2666289050192856</v>
      </c>
      <c r="CO440" s="1489">
        <v>1.2666289050192856</v>
      </c>
      <c r="CP440" s="1490">
        <v>1.2666289050192856</v>
      </c>
      <c r="CQ440" s="1488" t="s">
        <v>1790</v>
      </c>
      <c r="CR440" s="1488" t="s">
        <v>1790</v>
      </c>
      <c r="CS440" s="1488" t="s">
        <v>1790</v>
      </c>
      <c r="CT440" s="1488" t="s">
        <v>1790</v>
      </c>
      <c r="CU440" s="1488" t="s">
        <v>1790</v>
      </c>
      <c r="CV440" s="1488" t="s">
        <v>1790</v>
      </c>
      <c r="CW440" s="1488" t="s">
        <v>1790</v>
      </c>
      <c r="CX440" s="1488" t="s">
        <v>1790</v>
      </c>
      <c r="CY440" s="1488" t="s">
        <v>1790</v>
      </c>
      <c r="CZ440" s="1488" t="s">
        <v>1790</v>
      </c>
      <c r="DA440" s="1488" t="s">
        <v>1790</v>
      </c>
      <c r="DB440" s="1488" t="s">
        <v>1790</v>
      </c>
      <c r="DC440" s="1488" t="s">
        <v>1790</v>
      </c>
      <c r="DD440" s="1488" t="s">
        <v>1790</v>
      </c>
      <c r="DE440" s="1488" t="s">
        <v>1790</v>
      </c>
      <c r="DF440" s="1488" t="s">
        <v>1790</v>
      </c>
      <c r="DG440" s="1488" t="s">
        <v>1790</v>
      </c>
      <c r="DH440" s="1488" t="s">
        <v>1790</v>
      </c>
      <c r="DI440" s="1488" t="s">
        <v>1790</v>
      </c>
      <c r="DJ440" s="1488" t="s">
        <v>1790</v>
      </c>
      <c r="DK440" s="1488" t="s">
        <v>1790</v>
      </c>
      <c r="DL440" s="1488" t="s">
        <v>1790</v>
      </c>
      <c r="DM440" s="1488" t="s">
        <v>1790</v>
      </c>
      <c r="DN440" s="1488" t="s">
        <v>1790</v>
      </c>
      <c r="DO440" s="1488" t="s">
        <v>1790</v>
      </c>
      <c r="DP440" s="1488" t="s">
        <v>1790</v>
      </c>
      <c r="DQ440" s="1488" t="s">
        <v>1790</v>
      </c>
      <c r="DR440" s="1488" t="s">
        <v>1790</v>
      </c>
      <c r="DS440" s="1488" t="s">
        <v>1790</v>
      </c>
      <c r="DT440" s="1233" t="s">
        <v>1790</v>
      </c>
      <c r="DU440" s="1233" t="s">
        <v>1790</v>
      </c>
      <c r="DV440" s="1233" t="s">
        <v>1790</v>
      </c>
      <c r="DW440" s="1233" t="s">
        <v>1790</v>
      </c>
      <c r="DX440" s="1233" t="s">
        <v>1790</v>
      </c>
      <c r="DY440" s="1233" t="s">
        <v>1790</v>
      </c>
    </row>
    <row r="441" spans="2:129" x14ac:dyDescent="0.25">
      <c r="B441" s="1740"/>
      <c r="C441" s="1485" t="s">
        <v>2266</v>
      </c>
      <c r="D441" s="1425" t="s">
        <v>2267</v>
      </c>
      <c r="E441" s="1267" t="s">
        <v>808</v>
      </c>
      <c r="F441" s="1424" t="s">
        <v>1790</v>
      </c>
      <c r="G441" s="1424" t="s">
        <v>1790</v>
      </c>
      <c r="H441" s="1425" t="s">
        <v>84</v>
      </c>
      <c r="I441" s="1460" t="s">
        <v>1790</v>
      </c>
      <c r="J441" s="1461" t="s">
        <v>1790</v>
      </c>
      <c r="K441" s="1461" t="s">
        <v>1790</v>
      </c>
      <c r="L441" s="1461" t="s">
        <v>1790</v>
      </c>
      <c r="M441" s="1461" t="s">
        <v>1790</v>
      </c>
      <c r="N441" s="1489" t="s">
        <v>1790</v>
      </c>
      <c r="O441" s="1489">
        <v>3.0488918277E-2</v>
      </c>
      <c r="P441" s="1489">
        <v>9.1466754831000002E-2</v>
      </c>
      <c r="Q441" s="1489">
        <v>0.15244459138499997</v>
      </c>
      <c r="R441" s="1489">
        <v>0.21342242793899999</v>
      </c>
      <c r="S441" s="1489">
        <v>0.27440026449299998</v>
      </c>
      <c r="T441" s="1489">
        <v>0.43171997814500007</v>
      </c>
      <c r="U441" s="1489">
        <v>0.42771323556166668</v>
      </c>
      <c r="V441" s="1489">
        <v>0.42370649297833329</v>
      </c>
      <c r="W441" s="1489">
        <v>0.41969975039499996</v>
      </c>
      <c r="X441" s="1489">
        <v>0.41569300781166657</v>
      </c>
      <c r="Y441" s="1489">
        <v>0.41168626522833329</v>
      </c>
      <c r="Z441" s="1489">
        <v>0.40767952264500001</v>
      </c>
      <c r="AA441" s="1489">
        <v>0.40367278006166657</v>
      </c>
      <c r="AB441" s="1489">
        <v>0.39966603747833329</v>
      </c>
      <c r="AC441" s="1489">
        <v>0.39565929489499996</v>
      </c>
      <c r="AD441" s="1489">
        <v>0.39165255231166657</v>
      </c>
      <c r="AE441" s="1489">
        <v>0.38764580972833323</v>
      </c>
      <c r="AF441" s="1489">
        <v>0.38363906714499985</v>
      </c>
      <c r="AG441" s="1489">
        <v>0.37963232456166651</v>
      </c>
      <c r="AH441" s="1489">
        <v>0.37562558197833323</v>
      </c>
      <c r="AI441" s="1489">
        <v>0.3716188393949999</v>
      </c>
      <c r="AJ441" s="1489">
        <v>0.36761209681166651</v>
      </c>
      <c r="AK441" s="1489">
        <v>0.36360535422833323</v>
      </c>
      <c r="AL441" s="1489">
        <v>0.35959861164499984</v>
      </c>
      <c r="AM441" s="1489">
        <v>0.35559186906166651</v>
      </c>
      <c r="AN441" s="1489">
        <v>0.35158512647833312</v>
      </c>
      <c r="AO441" s="1489">
        <v>0.34757838389499979</v>
      </c>
      <c r="AP441" s="1489">
        <v>0.34357164131166645</v>
      </c>
      <c r="AQ441" s="1489">
        <v>0.33956489872833312</v>
      </c>
      <c r="AR441" s="1489">
        <v>0.33555815614499979</v>
      </c>
      <c r="AS441" s="1489">
        <v>0.33155141356166645</v>
      </c>
      <c r="AT441" s="1489">
        <v>0.32754467097833317</v>
      </c>
      <c r="AU441" s="1489">
        <v>0.32353792839499984</v>
      </c>
      <c r="AV441" s="1489">
        <v>0.31953118581166651</v>
      </c>
      <c r="AW441" s="1489">
        <v>0.31552444322833312</v>
      </c>
      <c r="AX441" s="1489">
        <v>0.31151770064499984</v>
      </c>
      <c r="AY441" s="1489">
        <v>0.30751095806166645</v>
      </c>
      <c r="AZ441" s="1489">
        <v>0.30350421547833317</v>
      </c>
      <c r="BA441" s="1489">
        <v>0.29949747289499984</v>
      </c>
      <c r="BB441" s="1489">
        <v>0.29549073031166651</v>
      </c>
      <c r="BC441" s="1489">
        <v>0.29148398772833323</v>
      </c>
      <c r="BD441" s="1489">
        <v>0.28747724514499984</v>
      </c>
      <c r="BE441" s="1489">
        <v>0.28347050256166656</v>
      </c>
      <c r="BF441" s="1489">
        <v>0.27946375997833317</v>
      </c>
      <c r="BG441" s="1489">
        <v>0.27545701739499984</v>
      </c>
      <c r="BH441" s="1489">
        <v>0.2714502748116665</v>
      </c>
      <c r="BI441" s="1489">
        <v>0.26744353222833323</v>
      </c>
      <c r="BJ441" s="1489">
        <v>0.26343678964499989</v>
      </c>
      <c r="BK441" s="1489">
        <v>0.2594300470616665</v>
      </c>
      <c r="BL441" s="1489">
        <v>0.25542330447833322</v>
      </c>
      <c r="BM441" s="1489">
        <v>0.25141656189499983</v>
      </c>
      <c r="BN441" s="1489">
        <v>0.2474098193116665</v>
      </c>
      <c r="BO441" s="1489">
        <v>0.2434030767283332</v>
      </c>
      <c r="BP441" s="1489">
        <v>0.23939633414499986</v>
      </c>
      <c r="BQ441" s="1489">
        <v>0.23538959156166653</v>
      </c>
      <c r="BR441" s="1489">
        <v>0.23138284897833319</v>
      </c>
      <c r="BS441" s="1489">
        <v>0.22737610639499986</v>
      </c>
      <c r="BT441" s="1489">
        <v>0.2233693638116665</v>
      </c>
      <c r="BU441" s="1489">
        <v>0.21936262122833322</v>
      </c>
      <c r="BV441" s="1489">
        <v>0.21535587864499983</v>
      </c>
      <c r="BW441" s="1489">
        <v>0.21134913606166653</v>
      </c>
      <c r="BX441" s="1489">
        <v>0.20734239347833319</v>
      </c>
      <c r="BY441" s="1489">
        <v>0.20333565089499986</v>
      </c>
      <c r="BZ441" s="1489">
        <v>0.19932890831166653</v>
      </c>
      <c r="CA441" s="1489">
        <v>0.30135730472833322</v>
      </c>
      <c r="CB441" s="1489">
        <v>0.40338570114500077</v>
      </c>
      <c r="CC441" s="1489">
        <v>0.39937895856166733</v>
      </c>
      <c r="CD441" s="1489">
        <v>0.395372215978334</v>
      </c>
      <c r="CE441" s="1489">
        <v>0.39136547339500066</v>
      </c>
      <c r="CF441" s="1489">
        <v>0.38735873081166727</v>
      </c>
      <c r="CG441" s="1489">
        <v>0.383351988228334</v>
      </c>
      <c r="CH441" s="1489">
        <v>0.37934524564500061</v>
      </c>
      <c r="CI441" s="1489">
        <v>0.37533850306166727</v>
      </c>
      <c r="CJ441" s="1489">
        <v>0.37133176047833399</v>
      </c>
      <c r="CK441" s="1489">
        <v>0.36732501789500066</v>
      </c>
      <c r="CL441" s="1489">
        <v>0.36331827531166722</v>
      </c>
      <c r="CM441" s="1489">
        <v>0.35931153272833394</v>
      </c>
      <c r="CN441" s="1489">
        <v>0.35530479014500055</v>
      </c>
      <c r="CO441" s="1489">
        <v>0.35129804756166721</v>
      </c>
      <c r="CP441" s="1490">
        <v>0.34729130497833394</v>
      </c>
      <c r="CQ441" s="1488" t="s">
        <v>1790</v>
      </c>
      <c r="CR441" s="1488" t="s">
        <v>1790</v>
      </c>
      <c r="CS441" s="1488" t="s">
        <v>1790</v>
      </c>
      <c r="CT441" s="1488" t="s">
        <v>1790</v>
      </c>
      <c r="CU441" s="1488" t="s">
        <v>1790</v>
      </c>
      <c r="CV441" s="1488" t="s">
        <v>1790</v>
      </c>
      <c r="CW441" s="1488" t="s">
        <v>1790</v>
      </c>
      <c r="CX441" s="1488" t="s">
        <v>1790</v>
      </c>
      <c r="CY441" s="1488" t="s">
        <v>1790</v>
      </c>
      <c r="CZ441" s="1488" t="s">
        <v>1790</v>
      </c>
      <c r="DA441" s="1488" t="s">
        <v>1790</v>
      </c>
      <c r="DB441" s="1488" t="s">
        <v>1790</v>
      </c>
      <c r="DC441" s="1488" t="s">
        <v>1790</v>
      </c>
      <c r="DD441" s="1488" t="s">
        <v>1790</v>
      </c>
      <c r="DE441" s="1488" t="s">
        <v>1790</v>
      </c>
      <c r="DF441" s="1488" t="s">
        <v>1790</v>
      </c>
      <c r="DG441" s="1488" t="s">
        <v>1790</v>
      </c>
      <c r="DH441" s="1488" t="s">
        <v>1790</v>
      </c>
      <c r="DI441" s="1488" t="s">
        <v>1790</v>
      </c>
      <c r="DJ441" s="1488" t="s">
        <v>1790</v>
      </c>
      <c r="DK441" s="1488" t="s">
        <v>1790</v>
      </c>
      <c r="DL441" s="1488" t="s">
        <v>1790</v>
      </c>
      <c r="DM441" s="1488" t="s">
        <v>1790</v>
      </c>
      <c r="DN441" s="1488" t="s">
        <v>1790</v>
      </c>
      <c r="DO441" s="1488" t="s">
        <v>1790</v>
      </c>
      <c r="DP441" s="1488" t="s">
        <v>1790</v>
      </c>
      <c r="DQ441" s="1488" t="s">
        <v>1790</v>
      </c>
      <c r="DR441" s="1488" t="s">
        <v>1790</v>
      </c>
      <c r="DS441" s="1488" t="s">
        <v>1790</v>
      </c>
      <c r="DT441" s="1233" t="s">
        <v>1790</v>
      </c>
      <c r="DU441" s="1233" t="s">
        <v>1790</v>
      </c>
      <c r="DV441" s="1233" t="s">
        <v>1790</v>
      </c>
      <c r="DW441" s="1233" t="s">
        <v>1790</v>
      </c>
      <c r="DX441" s="1233" t="s">
        <v>1790</v>
      </c>
      <c r="DY441" s="1233" t="s">
        <v>1790</v>
      </c>
    </row>
    <row r="442" spans="2:129" x14ac:dyDescent="0.25">
      <c r="B442" s="1740"/>
      <c r="C442" s="1485" t="s">
        <v>2266</v>
      </c>
      <c r="D442" s="1425" t="s">
        <v>2267</v>
      </c>
      <c r="E442" s="1267" t="s">
        <v>826</v>
      </c>
      <c r="F442" s="1424" t="s">
        <v>1790</v>
      </c>
      <c r="G442" s="1424" t="s">
        <v>1790</v>
      </c>
      <c r="H442" s="1425" t="s">
        <v>84</v>
      </c>
      <c r="I442" s="1460" t="s">
        <v>1790</v>
      </c>
      <c r="J442" s="1461" t="s">
        <v>1790</v>
      </c>
      <c r="K442" s="1461" t="s">
        <v>1790</v>
      </c>
      <c r="L442" s="1461" t="s">
        <v>1790</v>
      </c>
      <c r="M442" s="1461" t="s">
        <v>1790</v>
      </c>
      <c r="N442" s="1489" t="s">
        <v>1790</v>
      </c>
      <c r="O442" s="1489">
        <v>3.5000000000000003E-2</v>
      </c>
      <c r="P442" s="1489">
        <v>3.5000000000000003E-2</v>
      </c>
      <c r="Q442" s="1489">
        <v>3.5000000000000003E-2</v>
      </c>
      <c r="R442" s="1489">
        <v>3.5000000000000003E-2</v>
      </c>
      <c r="S442" s="1489">
        <v>3.5000000000000003E-2</v>
      </c>
      <c r="T442" s="1489">
        <v>3.5000000000000003E-2</v>
      </c>
      <c r="U442" s="1489">
        <v>3.5000000000000003E-2</v>
      </c>
      <c r="V442" s="1489">
        <v>3.5000000000000003E-2</v>
      </c>
      <c r="W442" s="1489">
        <v>3.5000000000000003E-2</v>
      </c>
      <c r="X442" s="1489">
        <v>3.5000000000000003E-2</v>
      </c>
      <c r="Y442" s="1489">
        <v>3.5000000000000003E-2</v>
      </c>
      <c r="Z442" s="1489">
        <v>3.5000000000000003E-2</v>
      </c>
      <c r="AA442" s="1489">
        <v>3.5000000000000003E-2</v>
      </c>
      <c r="AB442" s="1489">
        <v>3.5000000000000003E-2</v>
      </c>
      <c r="AC442" s="1489">
        <v>3.5000000000000003E-2</v>
      </c>
      <c r="AD442" s="1489">
        <v>3.5000000000000003E-2</v>
      </c>
      <c r="AE442" s="1489">
        <v>3.5000000000000003E-2</v>
      </c>
      <c r="AF442" s="1489">
        <v>3.5000000000000003E-2</v>
      </c>
      <c r="AG442" s="1489">
        <v>3.5000000000000003E-2</v>
      </c>
      <c r="AH442" s="1489">
        <v>3.5000000000000003E-2</v>
      </c>
      <c r="AI442" s="1489">
        <v>3.5000000000000003E-2</v>
      </c>
      <c r="AJ442" s="1489">
        <v>3.5000000000000003E-2</v>
      </c>
      <c r="AK442" s="1489">
        <v>3.5000000000000003E-2</v>
      </c>
      <c r="AL442" s="1489">
        <v>3.5000000000000003E-2</v>
      </c>
      <c r="AM442" s="1489">
        <v>3.5000000000000003E-2</v>
      </c>
      <c r="AN442" s="1489">
        <v>3.5000000000000003E-2</v>
      </c>
      <c r="AO442" s="1489">
        <v>3.5000000000000003E-2</v>
      </c>
      <c r="AP442" s="1489">
        <v>3.5000000000000003E-2</v>
      </c>
      <c r="AQ442" s="1489">
        <v>3.5000000000000003E-2</v>
      </c>
      <c r="AR442" s="1489">
        <v>3.5000000000000003E-2</v>
      </c>
      <c r="AS442" s="1489">
        <v>0.03</v>
      </c>
      <c r="AT442" s="1489">
        <v>0.03</v>
      </c>
      <c r="AU442" s="1489">
        <v>0.03</v>
      </c>
      <c r="AV442" s="1489">
        <v>0.03</v>
      </c>
      <c r="AW442" s="1489">
        <v>0.03</v>
      </c>
      <c r="AX442" s="1489">
        <v>0.03</v>
      </c>
      <c r="AY442" s="1489">
        <v>0.03</v>
      </c>
      <c r="AZ442" s="1489">
        <v>0.03</v>
      </c>
      <c r="BA442" s="1489">
        <v>0.03</v>
      </c>
      <c r="BB442" s="1489">
        <v>0.03</v>
      </c>
      <c r="BC442" s="1489">
        <v>0.03</v>
      </c>
      <c r="BD442" s="1489">
        <v>0.03</v>
      </c>
      <c r="BE442" s="1489">
        <v>0.03</v>
      </c>
      <c r="BF442" s="1489">
        <v>0.03</v>
      </c>
      <c r="BG442" s="1489">
        <v>0.03</v>
      </c>
      <c r="BH442" s="1489">
        <v>0.03</v>
      </c>
      <c r="BI442" s="1489">
        <v>0.03</v>
      </c>
      <c r="BJ442" s="1489">
        <v>0.03</v>
      </c>
      <c r="BK442" s="1489">
        <v>0.03</v>
      </c>
      <c r="BL442" s="1489">
        <v>0.03</v>
      </c>
      <c r="BM442" s="1489">
        <v>0.03</v>
      </c>
      <c r="BN442" s="1489">
        <v>0.03</v>
      </c>
      <c r="BO442" s="1489">
        <v>0.03</v>
      </c>
      <c r="BP442" s="1489">
        <v>0.03</v>
      </c>
      <c r="BQ442" s="1489">
        <v>0.03</v>
      </c>
      <c r="BR442" s="1489">
        <v>0.03</v>
      </c>
      <c r="BS442" s="1489">
        <v>0.03</v>
      </c>
      <c r="BT442" s="1489">
        <v>0.03</v>
      </c>
      <c r="BU442" s="1489">
        <v>0.03</v>
      </c>
      <c r="BV442" s="1489">
        <v>0.03</v>
      </c>
      <c r="BW442" s="1489">
        <v>0.03</v>
      </c>
      <c r="BX442" s="1489">
        <v>0.03</v>
      </c>
      <c r="BY442" s="1489">
        <v>0.03</v>
      </c>
      <c r="BZ442" s="1489">
        <v>0.03</v>
      </c>
      <c r="CA442" s="1489">
        <v>0.03</v>
      </c>
      <c r="CB442" s="1489">
        <v>0.03</v>
      </c>
      <c r="CC442" s="1489">
        <v>0.03</v>
      </c>
      <c r="CD442" s="1489">
        <v>0.03</v>
      </c>
      <c r="CE442" s="1489">
        <v>0.03</v>
      </c>
      <c r="CF442" s="1489">
        <v>0.03</v>
      </c>
      <c r="CG442" s="1489">
        <v>0.03</v>
      </c>
      <c r="CH442" s="1489">
        <v>0.03</v>
      </c>
      <c r="CI442" s="1489">
        <v>0.03</v>
      </c>
      <c r="CJ442" s="1489">
        <v>0.03</v>
      </c>
      <c r="CK442" s="1489">
        <v>0.03</v>
      </c>
      <c r="CL442" s="1489">
        <v>2.5000000000000001E-2</v>
      </c>
      <c r="CM442" s="1489">
        <v>2.5000000000000001E-2</v>
      </c>
      <c r="CN442" s="1489">
        <v>2.5000000000000001E-2</v>
      </c>
      <c r="CO442" s="1489">
        <v>2.5000000000000001E-2</v>
      </c>
      <c r="CP442" s="1490">
        <v>2.5000000000000001E-2</v>
      </c>
      <c r="CQ442" s="1488" t="s">
        <v>1790</v>
      </c>
      <c r="CR442" s="1488" t="s">
        <v>1790</v>
      </c>
      <c r="CS442" s="1488" t="s">
        <v>1790</v>
      </c>
      <c r="CT442" s="1488" t="s">
        <v>1790</v>
      </c>
      <c r="CU442" s="1488" t="s">
        <v>1790</v>
      </c>
      <c r="CV442" s="1488" t="s">
        <v>1790</v>
      </c>
      <c r="CW442" s="1488" t="s">
        <v>1790</v>
      </c>
      <c r="CX442" s="1488" t="s">
        <v>1790</v>
      </c>
      <c r="CY442" s="1488" t="s">
        <v>1790</v>
      </c>
      <c r="CZ442" s="1488" t="s">
        <v>1790</v>
      </c>
      <c r="DA442" s="1488" t="s">
        <v>1790</v>
      </c>
      <c r="DB442" s="1488" t="s">
        <v>1790</v>
      </c>
      <c r="DC442" s="1488" t="s">
        <v>1790</v>
      </c>
      <c r="DD442" s="1488" t="s">
        <v>1790</v>
      </c>
      <c r="DE442" s="1488" t="s">
        <v>1790</v>
      </c>
      <c r="DF442" s="1488" t="s">
        <v>1790</v>
      </c>
      <c r="DG442" s="1488" t="s">
        <v>1790</v>
      </c>
      <c r="DH442" s="1488" t="s">
        <v>1790</v>
      </c>
      <c r="DI442" s="1488" t="s">
        <v>1790</v>
      </c>
      <c r="DJ442" s="1488" t="s">
        <v>1790</v>
      </c>
      <c r="DK442" s="1488" t="s">
        <v>1790</v>
      </c>
      <c r="DL442" s="1488" t="s">
        <v>1790</v>
      </c>
      <c r="DM442" s="1488" t="s">
        <v>1790</v>
      </c>
      <c r="DN442" s="1488" t="s">
        <v>1790</v>
      </c>
      <c r="DO442" s="1488" t="s">
        <v>1790</v>
      </c>
      <c r="DP442" s="1488" t="s">
        <v>1790</v>
      </c>
      <c r="DQ442" s="1488" t="s">
        <v>1790</v>
      </c>
      <c r="DR442" s="1488" t="s">
        <v>1790</v>
      </c>
      <c r="DS442" s="1488" t="s">
        <v>1790</v>
      </c>
      <c r="DT442" s="1233" t="s">
        <v>1790</v>
      </c>
      <c r="DU442" s="1233" t="s">
        <v>1790</v>
      </c>
      <c r="DV442" s="1233" t="s">
        <v>1790</v>
      </c>
      <c r="DW442" s="1233" t="s">
        <v>1790</v>
      </c>
      <c r="DX442" s="1233" t="s">
        <v>1790</v>
      </c>
      <c r="DY442" s="1233" t="s">
        <v>1790</v>
      </c>
    </row>
    <row r="443" spans="2:129" x14ac:dyDescent="0.25">
      <c r="B443" s="1740"/>
      <c r="C443" s="1485" t="s">
        <v>2266</v>
      </c>
      <c r="D443" s="1425" t="s">
        <v>2267</v>
      </c>
      <c r="E443" s="1267" t="s">
        <v>809</v>
      </c>
      <c r="F443" s="1424" t="s">
        <v>1790</v>
      </c>
      <c r="G443" s="1424" t="s">
        <v>1790</v>
      </c>
      <c r="H443" s="1425" t="s">
        <v>84</v>
      </c>
      <c r="I443" s="1460" t="s">
        <v>1790</v>
      </c>
      <c r="J443" s="1461" t="s">
        <v>1790</v>
      </c>
      <c r="K443" s="1461" t="s">
        <v>1790</v>
      </c>
      <c r="L443" s="1461" t="s">
        <v>1790</v>
      </c>
      <c r="M443" s="1461" t="s">
        <v>1790</v>
      </c>
      <c r="N443" s="1489" t="s">
        <v>1790</v>
      </c>
      <c r="O443" s="1489">
        <v>0.96618357487922713</v>
      </c>
      <c r="P443" s="1489">
        <v>0.93351070036640305</v>
      </c>
      <c r="Q443" s="1489">
        <v>0.90194270566802237</v>
      </c>
      <c r="R443" s="1489">
        <v>0.87144222769857238</v>
      </c>
      <c r="S443" s="1489">
        <v>0.84197316685852408</v>
      </c>
      <c r="T443" s="1489">
        <v>0.81350064430775282</v>
      </c>
      <c r="U443" s="1489">
        <v>0.78599096068381924</v>
      </c>
      <c r="V443" s="1489">
        <v>0.75941155621625056</v>
      </c>
      <c r="W443" s="1489">
        <v>0.73373097218961414</v>
      </c>
      <c r="X443" s="1489">
        <v>0.70891881370977217</v>
      </c>
      <c r="Y443" s="1489">
        <v>0.68494571372924851</v>
      </c>
      <c r="Z443" s="1489">
        <v>0.66178329828912907</v>
      </c>
      <c r="AA443" s="1489">
        <v>0.63940415293635666</v>
      </c>
      <c r="AB443" s="1489">
        <v>0.61778179027667313</v>
      </c>
      <c r="AC443" s="1489">
        <v>0.59689061862480497</v>
      </c>
      <c r="AD443" s="1489">
        <v>0.57670591171478747</v>
      </c>
      <c r="AE443" s="1489">
        <v>0.55720377943457733</v>
      </c>
      <c r="AF443" s="1489">
        <v>0.53836113955031628</v>
      </c>
      <c r="AG443" s="1489">
        <v>0.520155690386779</v>
      </c>
      <c r="AH443" s="1489">
        <v>0.50256588443167061</v>
      </c>
      <c r="AI443" s="1489">
        <v>0.48557090283253201</v>
      </c>
      <c r="AJ443" s="1489">
        <v>0.46915063075606961</v>
      </c>
      <c r="AK443" s="1489">
        <v>0.45328563358074364</v>
      </c>
      <c r="AL443" s="1489">
        <v>0.43795713389443836</v>
      </c>
      <c r="AM443" s="1489">
        <v>0.42314698926998878</v>
      </c>
      <c r="AN443" s="1489">
        <v>0.40883767079225974</v>
      </c>
      <c r="AO443" s="1489">
        <v>0.39501224231136212</v>
      </c>
      <c r="AP443" s="1489">
        <v>0.38165434039745133</v>
      </c>
      <c r="AQ443" s="1489">
        <v>0.36874815497338298</v>
      </c>
      <c r="AR443" s="1489">
        <v>0.35627841060230242</v>
      </c>
      <c r="AS443" s="1489">
        <v>0.3459013695167984</v>
      </c>
      <c r="AT443" s="1489">
        <v>0.33582657234640623</v>
      </c>
      <c r="AU443" s="1489">
        <v>0.32604521587029728</v>
      </c>
      <c r="AV443" s="1489">
        <v>0.31654875327213333</v>
      </c>
      <c r="AW443" s="1489">
        <v>0.30732888667197411</v>
      </c>
      <c r="AX443" s="1489">
        <v>0.29837755987570302</v>
      </c>
      <c r="AY443" s="1489">
        <v>0.28968695133563405</v>
      </c>
      <c r="AZ443" s="1489">
        <v>0.28124946731614947</v>
      </c>
      <c r="BA443" s="1489">
        <v>0.27305773525839755</v>
      </c>
      <c r="BB443" s="1489">
        <v>0.26510459733825009</v>
      </c>
      <c r="BC443" s="1489">
        <v>0.25738310421189325</v>
      </c>
      <c r="BD443" s="1489">
        <v>0.24988650894358566</v>
      </c>
      <c r="BE443" s="1489">
        <v>0.24260826111027742</v>
      </c>
      <c r="BF443" s="1489">
        <v>0.23554200107793916</v>
      </c>
      <c r="BG443" s="1489">
        <v>0.22868155444460117</v>
      </c>
      <c r="BH443" s="1489">
        <v>0.22202092664524387</v>
      </c>
      <c r="BI443" s="1489">
        <v>0.215554297713829</v>
      </c>
      <c r="BJ443" s="1489">
        <v>0.20927601719789227</v>
      </c>
      <c r="BK443" s="1489">
        <v>0.20318059922125464</v>
      </c>
      <c r="BL443" s="1489">
        <v>0.19726271769053846</v>
      </c>
      <c r="BM443" s="1489">
        <v>0.19151720164129948</v>
      </c>
      <c r="BN443" s="1489">
        <v>0.18593903071970824</v>
      </c>
      <c r="BO443" s="1489">
        <v>0.18052333079583327</v>
      </c>
      <c r="BP443" s="1489">
        <v>0.17526536970469248</v>
      </c>
      <c r="BQ443" s="1489">
        <v>0.17016055311135189</v>
      </c>
      <c r="BR443" s="1489">
        <v>0.16520442049645817</v>
      </c>
      <c r="BS443" s="1489">
        <v>0.16039264125869726</v>
      </c>
      <c r="BT443" s="1489">
        <v>0.15572101093077401</v>
      </c>
      <c r="BU443" s="1489">
        <v>0.15118544750560586</v>
      </c>
      <c r="BV443" s="1489">
        <v>0.14678198786952024</v>
      </c>
      <c r="BW443" s="1489">
        <v>0.14250678433934003</v>
      </c>
      <c r="BX443" s="1489">
        <v>0.13835610130033013</v>
      </c>
      <c r="BY443" s="1489">
        <v>0.13432631194206807</v>
      </c>
      <c r="BZ443" s="1489">
        <v>0.13041389508938647</v>
      </c>
      <c r="CA443" s="1489">
        <v>0.12661543212561796</v>
      </c>
      <c r="CB443" s="1489">
        <v>0.12292760400545433</v>
      </c>
      <c r="CC443" s="1489">
        <v>0.11934718835481004</v>
      </c>
      <c r="CD443" s="1489">
        <v>0.11587105665515537</v>
      </c>
      <c r="CE443" s="1489">
        <v>0.11249617150985959</v>
      </c>
      <c r="CF443" s="1489">
        <v>0.10921958399015494</v>
      </c>
      <c r="CG443" s="1489">
        <v>0.10603843105840287</v>
      </c>
      <c r="CH443" s="1489">
        <v>0.10294993306641054</v>
      </c>
      <c r="CI443" s="1489">
        <v>9.9951391326612168E-2</v>
      </c>
      <c r="CJ443" s="1489">
        <v>9.7040185753992411E-2</v>
      </c>
      <c r="CK443" s="1489">
        <v>9.4213772576691654E-2</v>
      </c>
      <c r="CL443" s="1489">
        <v>9.1915875684577236E-2</v>
      </c>
      <c r="CM443" s="1489">
        <v>8.9674025058124135E-2</v>
      </c>
      <c r="CN443" s="1489">
        <v>8.7486853715243049E-2</v>
      </c>
      <c r="CO443" s="1489">
        <v>8.5353028014871282E-2</v>
      </c>
      <c r="CP443" s="1490">
        <v>8.3271246843776875E-2</v>
      </c>
      <c r="CQ443" s="1488" t="s">
        <v>1790</v>
      </c>
      <c r="CR443" s="1488" t="s">
        <v>1790</v>
      </c>
      <c r="CS443" s="1488" t="s">
        <v>1790</v>
      </c>
      <c r="CT443" s="1488" t="s">
        <v>1790</v>
      </c>
      <c r="CU443" s="1488" t="s">
        <v>1790</v>
      </c>
      <c r="CV443" s="1488" t="s">
        <v>1790</v>
      </c>
      <c r="CW443" s="1488" t="s">
        <v>1790</v>
      </c>
      <c r="CX443" s="1488" t="s">
        <v>1790</v>
      </c>
      <c r="CY443" s="1488" t="s">
        <v>1790</v>
      </c>
      <c r="CZ443" s="1488" t="s">
        <v>1790</v>
      </c>
      <c r="DA443" s="1488" t="s">
        <v>1790</v>
      </c>
      <c r="DB443" s="1488" t="s">
        <v>1790</v>
      </c>
      <c r="DC443" s="1488" t="s">
        <v>1790</v>
      </c>
      <c r="DD443" s="1488" t="s">
        <v>1790</v>
      </c>
      <c r="DE443" s="1488" t="s">
        <v>1790</v>
      </c>
      <c r="DF443" s="1488" t="s">
        <v>1790</v>
      </c>
      <c r="DG443" s="1488" t="s">
        <v>1790</v>
      </c>
      <c r="DH443" s="1488" t="s">
        <v>1790</v>
      </c>
      <c r="DI443" s="1488" t="s">
        <v>1790</v>
      </c>
      <c r="DJ443" s="1488" t="s">
        <v>1790</v>
      </c>
      <c r="DK443" s="1488" t="s">
        <v>1790</v>
      </c>
      <c r="DL443" s="1488" t="s">
        <v>1790</v>
      </c>
      <c r="DM443" s="1488" t="s">
        <v>1790</v>
      </c>
      <c r="DN443" s="1488" t="s">
        <v>1790</v>
      </c>
      <c r="DO443" s="1488" t="s">
        <v>1790</v>
      </c>
      <c r="DP443" s="1488" t="s">
        <v>1790</v>
      </c>
      <c r="DQ443" s="1488" t="s">
        <v>1790</v>
      </c>
      <c r="DR443" s="1488" t="s">
        <v>1790</v>
      </c>
      <c r="DS443" s="1488" t="s">
        <v>1790</v>
      </c>
      <c r="DT443" s="1233" t="s">
        <v>1790</v>
      </c>
      <c r="DU443" s="1233" t="s">
        <v>1790</v>
      </c>
      <c r="DV443" s="1233" t="s">
        <v>1790</v>
      </c>
      <c r="DW443" s="1233" t="s">
        <v>1790</v>
      </c>
      <c r="DX443" s="1233" t="s">
        <v>1790</v>
      </c>
      <c r="DY443" s="1233" t="s">
        <v>1790</v>
      </c>
    </row>
    <row r="444" spans="2:129" x14ac:dyDescent="0.25">
      <c r="B444" s="1740"/>
      <c r="C444" s="1485" t="s">
        <v>2266</v>
      </c>
      <c r="D444" s="1425" t="s">
        <v>2267</v>
      </c>
      <c r="E444" s="1267" t="s">
        <v>810</v>
      </c>
      <c r="F444" s="1424" t="s">
        <v>811</v>
      </c>
      <c r="G444" s="1424" t="s">
        <v>1790</v>
      </c>
      <c r="H444" s="1425" t="s">
        <v>812</v>
      </c>
      <c r="I444" s="1460" t="s">
        <v>1790</v>
      </c>
      <c r="J444" s="1461" t="s">
        <v>1790</v>
      </c>
      <c r="K444" s="1461" t="s">
        <v>1790</v>
      </c>
      <c r="L444" s="1461" t="s">
        <v>1790</v>
      </c>
      <c r="M444" s="1461" t="s">
        <v>1790</v>
      </c>
      <c r="N444" s="1489" t="s">
        <v>1790</v>
      </c>
      <c r="O444" s="1489">
        <v>0.30369000000000002</v>
      </c>
      <c r="P444" s="1489">
        <v>0.30369000000000002</v>
      </c>
      <c r="Q444" s="1489">
        <v>0.30369000000000002</v>
      </c>
      <c r="R444" s="1489">
        <v>0.30369000000000002</v>
      </c>
      <c r="S444" s="1489">
        <v>0.30369000000000002</v>
      </c>
      <c r="T444" s="1489" t="s">
        <v>1790</v>
      </c>
      <c r="U444" s="1489" t="s">
        <v>1790</v>
      </c>
      <c r="V444" s="1489" t="s">
        <v>1790</v>
      </c>
      <c r="W444" s="1489" t="s">
        <v>1790</v>
      </c>
      <c r="X444" s="1489" t="s">
        <v>1790</v>
      </c>
      <c r="Y444" s="1489" t="s">
        <v>1790</v>
      </c>
      <c r="Z444" s="1489" t="s">
        <v>1790</v>
      </c>
      <c r="AA444" s="1489" t="s">
        <v>1790</v>
      </c>
      <c r="AB444" s="1489" t="s">
        <v>1790</v>
      </c>
      <c r="AC444" s="1489" t="s">
        <v>1790</v>
      </c>
      <c r="AD444" s="1489" t="s">
        <v>1790</v>
      </c>
      <c r="AE444" s="1489" t="s">
        <v>1790</v>
      </c>
      <c r="AF444" s="1489" t="s">
        <v>1790</v>
      </c>
      <c r="AG444" s="1489" t="s">
        <v>1790</v>
      </c>
      <c r="AH444" s="1489" t="s">
        <v>1790</v>
      </c>
      <c r="AI444" s="1489" t="s">
        <v>1790</v>
      </c>
      <c r="AJ444" s="1489" t="s">
        <v>1790</v>
      </c>
      <c r="AK444" s="1489" t="s">
        <v>1790</v>
      </c>
      <c r="AL444" s="1489" t="s">
        <v>1790</v>
      </c>
      <c r="AM444" s="1489" t="s">
        <v>1790</v>
      </c>
      <c r="AN444" s="1489" t="s">
        <v>1790</v>
      </c>
      <c r="AO444" s="1489" t="s">
        <v>1790</v>
      </c>
      <c r="AP444" s="1489" t="s">
        <v>1790</v>
      </c>
      <c r="AQ444" s="1489" t="s">
        <v>1790</v>
      </c>
      <c r="AR444" s="1489" t="s">
        <v>1790</v>
      </c>
      <c r="AS444" s="1489" t="s">
        <v>1790</v>
      </c>
      <c r="AT444" s="1489" t="s">
        <v>1790</v>
      </c>
      <c r="AU444" s="1489" t="s">
        <v>1790</v>
      </c>
      <c r="AV444" s="1489" t="s">
        <v>1790</v>
      </c>
      <c r="AW444" s="1489" t="s">
        <v>1790</v>
      </c>
      <c r="AX444" s="1489" t="s">
        <v>1790</v>
      </c>
      <c r="AY444" s="1489" t="s">
        <v>1790</v>
      </c>
      <c r="AZ444" s="1489" t="s">
        <v>1790</v>
      </c>
      <c r="BA444" s="1489" t="s">
        <v>1790</v>
      </c>
      <c r="BB444" s="1489" t="s">
        <v>1790</v>
      </c>
      <c r="BC444" s="1489" t="s">
        <v>1790</v>
      </c>
      <c r="BD444" s="1489" t="s">
        <v>1790</v>
      </c>
      <c r="BE444" s="1489" t="s">
        <v>1790</v>
      </c>
      <c r="BF444" s="1489" t="s">
        <v>1790</v>
      </c>
      <c r="BG444" s="1489" t="s">
        <v>1790</v>
      </c>
      <c r="BH444" s="1489" t="s">
        <v>1790</v>
      </c>
      <c r="BI444" s="1489" t="s">
        <v>1790</v>
      </c>
      <c r="BJ444" s="1489" t="s">
        <v>1790</v>
      </c>
      <c r="BK444" s="1489" t="s">
        <v>1790</v>
      </c>
      <c r="BL444" s="1489" t="s">
        <v>1790</v>
      </c>
      <c r="BM444" s="1489" t="s">
        <v>1790</v>
      </c>
      <c r="BN444" s="1489" t="s">
        <v>1790</v>
      </c>
      <c r="BO444" s="1489" t="s">
        <v>1790</v>
      </c>
      <c r="BP444" s="1489" t="s">
        <v>1790</v>
      </c>
      <c r="BQ444" s="1489" t="s">
        <v>1790</v>
      </c>
      <c r="BR444" s="1489" t="s">
        <v>1790</v>
      </c>
      <c r="BS444" s="1489" t="s">
        <v>1790</v>
      </c>
      <c r="BT444" s="1489" t="s">
        <v>1790</v>
      </c>
      <c r="BU444" s="1489" t="s">
        <v>1790</v>
      </c>
      <c r="BV444" s="1489" t="s">
        <v>1790</v>
      </c>
      <c r="BW444" s="1489" t="s">
        <v>1790</v>
      </c>
      <c r="BX444" s="1489" t="s">
        <v>1790</v>
      </c>
      <c r="BY444" s="1489" t="s">
        <v>1790</v>
      </c>
      <c r="BZ444" s="1489" t="s">
        <v>1790</v>
      </c>
      <c r="CA444" s="1489" t="s">
        <v>1790</v>
      </c>
      <c r="CB444" s="1489" t="s">
        <v>1790</v>
      </c>
      <c r="CC444" s="1489" t="s">
        <v>1790</v>
      </c>
      <c r="CD444" s="1489" t="s">
        <v>1790</v>
      </c>
      <c r="CE444" s="1489" t="s">
        <v>1790</v>
      </c>
      <c r="CF444" s="1489" t="s">
        <v>1790</v>
      </c>
      <c r="CG444" s="1489" t="s">
        <v>1790</v>
      </c>
      <c r="CH444" s="1489" t="s">
        <v>1790</v>
      </c>
      <c r="CI444" s="1489" t="s">
        <v>1790</v>
      </c>
      <c r="CJ444" s="1489" t="s">
        <v>1790</v>
      </c>
      <c r="CK444" s="1489" t="s">
        <v>1790</v>
      </c>
      <c r="CL444" s="1489" t="s">
        <v>1790</v>
      </c>
      <c r="CM444" s="1489" t="s">
        <v>1790</v>
      </c>
      <c r="CN444" s="1489" t="s">
        <v>1790</v>
      </c>
      <c r="CO444" s="1489" t="s">
        <v>1790</v>
      </c>
      <c r="CP444" s="1490" t="s">
        <v>1790</v>
      </c>
      <c r="CQ444" s="1488" t="s">
        <v>1790</v>
      </c>
      <c r="CR444" s="1488" t="s">
        <v>1790</v>
      </c>
      <c r="CS444" s="1488" t="s">
        <v>1790</v>
      </c>
      <c r="CT444" s="1488" t="s">
        <v>1790</v>
      </c>
      <c r="CU444" s="1488" t="s">
        <v>1790</v>
      </c>
      <c r="CV444" s="1488" t="s">
        <v>1790</v>
      </c>
      <c r="CW444" s="1488" t="s">
        <v>1790</v>
      </c>
      <c r="CX444" s="1488" t="s">
        <v>1790</v>
      </c>
      <c r="CY444" s="1488" t="s">
        <v>1790</v>
      </c>
      <c r="CZ444" s="1488" t="s">
        <v>1790</v>
      </c>
      <c r="DA444" s="1488" t="s">
        <v>1790</v>
      </c>
      <c r="DB444" s="1488" t="s">
        <v>1790</v>
      </c>
      <c r="DC444" s="1488" t="s">
        <v>1790</v>
      </c>
      <c r="DD444" s="1488" t="s">
        <v>1790</v>
      </c>
      <c r="DE444" s="1488" t="s">
        <v>1790</v>
      </c>
      <c r="DF444" s="1488" t="s">
        <v>1790</v>
      </c>
      <c r="DG444" s="1488" t="s">
        <v>1790</v>
      </c>
      <c r="DH444" s="1488" t="s">
        <v>1790</v>
      </c>
      <c r="DI444" s="1488" t="s">
        <v>1790</v>
      </c>
      <c r="DJ444" s="1488" t="s">
        <v>1790</v>
      </c>
      <c r="DK444" s="1488" t="s">
        <v>1790</v>
      </c>
      <c r="DL444" s="1488" t="s">
        <v>1790</v>
      </c>
      <c r="DM444" s="1488" t="s">
        <v>1790</v>
      </c>
      <c r="DN444" s="1488" t="s">
        <v>1790</v>
      </c>
      <c r="DO444" s="1488" t="s">
        <v>1790</v>
      </c>
      <c r="DP444" s="1488" t="s">
        <v>1790</v>
      </c>
      <c r="DQ444" s="1488" t="s">
        <v>1790</v>
      </c>
      <c r="DR444" s="1488" t="s">
        <v>1790</v>
      </c>
      <c r="DS444" s="1488" t="s">
        <v>1790</v>
      </c>
      <c r="DT444" s="1233" t="s">
        <v>1790</v>
      </c>
      <c r="DU444" s="1233" t="s">
        <v>1790</v>
      </c>
      <c r="DV444" s="1233" t="s">
        <v>1790</v>
      </c>
      <c r="DW444" s="1233" t="s">
        <v>1790</v>
      </c>
      <c r="DX444" s="1233" t="s">
        <v>1790</v>
      </c>
      <c r="DY444" s="1233" t="s">
        <v>1790</v>
      </c>
    </row>
    <row r="445" spans="2:129" x14ac:dyDescent="0.25">
      <c r="B445" s="1740"/>
      <c r="C445" s="1485" t="s">
        <v>2266</v>
      </c>
      <c r="D445" s="1425" t="s">
        <v>2267</v>
      </c>
      <c r="E445" s="1267" t="s">
        <v>810</v>
      </c>
      <c r="F445" s="1424" t="s">
        <v>813</v>
      </c>
      <c r="G445" s="1424" t="s">
        <v>1790</v>
      </c>
      <c r="H445" s="1425" t="s">
        <v>812</v>
      </c>
      <c r="I445" s="1460" t="s">
        <v>1790</v>
      </c>
      <c r="J445" s="1461" t="s">
        <v>1790</v>
      </c>
      <c r="K445" s="1461" t="s">
        <v>1790</v>
      </c>
      <c r="L445" s="1461" t="s">
        <v>1790</v>
      </c>
      <c r="M445" s="1461" t="s">
        <v>1790</v>
      </c>
      <c r="N445" s="1489" t="s">
        <v>1790</v>
      </c>
      <c r="O445" s="1489">
        <v>0.36911214000000003</v>
      </c>
      <c r="P445" s="1489">
        <v>0.36911214000000003</v>
      </c>
      <c r="Q445" s="1489">
        <v>0.36911214000000003</v>
      </c>
      <c r="R445" s="1489">
        <v>0.36911214000000003</v>
      </c>
      <c r="S445" s="1489">
        <v>0.36911214000000003</v>
      </c>
      <c r="T445" s="1489" t="s">
        <v>1790</v>
      </c>
      <c r="U445" s="1489" t="s">
        <v>1790</v>
      </c>
      <c r="V445" s="1489" t="s">
        <v>1790</v>
      </c>
      <c r="W445" s="1489" t="s">
        <v>1790</v>
      </c>
      <c r="X445" s="1489" t="s">
        <v>1790</v>
      </c>
      <c r="Y445" s="1489" t="s">
        <v>1790</v>
      </c>
      <c r="Z445" s="1489" t="s">
        <v>1790</v>
      </c>
      <c r="AA445" s="1489" t="s">
        <v>1790</v>
      </c>
      <c r="AB445" s="1489" t="s">
        <v>1790</v>
      </c>
      <c r="AC445" s="1489" t="s">
        <v>1790</v>
      </c>
      <c r="AD445" s="1489" t="s">
        <v>1790</v>
      </c>
      <c r="AE445" s="1489" t="s">
        <v>1790</v>
      </c>
      <c r="AF445" s="1489" t="s">
        <v>1790</v>
      </c>
      <c r="AG445" s="1489" t="s">
        <v>1790</v>
      </c>
      <c r="AH445" s="1489" t="s">
        <v>1790</v>
      </c>
      <c r="AI445" s="1489" t="s">
        <v>1790</v>
      </c>
      <c r="AJ445" s="1489" t="s">
        <v>1790</v>
      </c>
      <c r="AK445" s="1489" t="s">
        <v>1790</v>
      </c>
      <c r="AL445" s="1489" t="s">
        <v>1790</v>
      </c>
      <c r="AM445" s="1489" t="s">
        <v>1790</v>
      </c>
      <c r="AN445" s="1489" t="s">
        <v>1790</v>
      </c>
      <c r="AO445" s="1489" t="s">
        <v>1790</v>
      </c>
      <c r="AP445" s="1489" t="s">
        <v>1790</v>
      </c>
      <c r="AQ445" s="1489" t="s">
        <v>1790</v>
      </c>
      <c r="AR445" s="1489" t="s">
        <v>1790</v>
      </c>
      <c r="AS445" s="1489" t="s">
        <v>1790</v>
      </c>
      <c r="AT445" s="1489" t="s">
        <v>1790</v>
      </c>
      <c r="AU445" s="1489" t="s">
        <v>1790</v>
      </c>
      <c r="AV445" s="1489" t="s">
        <v>1790</v>
      </c>
      <c r="AW445" s="1489" t="s">
        <v>1790</v>
      </c>
      <c r="AX445" s="1489" t="s">
        <v>1790</v>
      </c>
      <c r="AY445" s="1489" t="s">
        <v>1790</v>
      </c>
      <c r="AZ445" s="1489" t="s">
        <v>1790</v>
      </c>
      <c r="BA445" s="1489" t="s">
        <v>1790</v>
      </c>
      <c r="BB445" s="1489" t="s">
        <v>1790</v>
      </c>
      <c r="BC445" s="1489" t="s">
        <v>1790</v>
      </c>
      <c r="BD445" s="1489" t="s">
        <v>1790</v>
      </c>
      <c r="BE445" s="1489" t="s">
        <v>1790</v>
      </c>
      <c r="BF445" s="1489" t="s">
        <v>1790</v>
      </c>
      <c r="BG445" s="1489" t="s">
        <v>1790</v>
      </c>
      <c r="BH445" s="1489" t="s">
        <v>1790</v>
      </c>
      <c r="BI445" s="1489" t="s">
        <v>1790</v>
      </c>
      <c r="BJ445" s="1489" t="s">
        <v>1790</v>
      </c>
      <c r="BK445" s="1489" t="s">
        <v>1790</v>
      </c>
      <c r="BL445" s="1489" t="s">
        <v>1790</v>
      </c>
      <c r="BM445" s="1489" t="s">
        <v>1790</v>
      </c>
      <c r="BN445" s="1489" t="s">
        <v>1790</v>
      </c>
      <c r="BO445" s="1489" t="s">
        <v>1790</v>
      </c>
      <c r="BP445" s="1489" t="s">
        <v>1790</v>
      </c>
      <c r="BQ445" s="1489" t="s">
        <v>1790</v>
      </c>
      <c r="BR445" s="1489" t="s">
        <v>1790</v>
      </c>
      <c r="BS445" s="1489" t="s">
        <v>1790</v>
      </c>
      <c r="BT445" s="1489" t="s">
        <v>1790</v>
      </c>
      <c r="BU445" s="1489" t="s">
        <v>1790</v>
      </c>
      <c r="BV445" s="1489" t="s">
        <v>1790</v>
      </c>
      <c r="BW445" s="1489" t="s">
        <v>1790</v>
      </c>
      <c r="BX445" s="1489" t="s">
        <v>1790</v>
      </c>
      <c r="BY445" s="1489" t="s">
        <v>1790</v>
      </c>
      <c r="BZ445" s="1489" t="s">
        <v>1790</v>
      </c>
      <c r="CA445" s="1489">
        <v>1.51898</v>
      </c>
      <c r="CB445" s="1489" t="s">
        <v>1790</v>
      </c>
      <c r="CC445" s="1489" t="s">
        <v>1790</v>
      </c>
      <c r="CD445" s="1489" t="s">
        <v>1790</v>
      </c>
      <c r="CE445" s="1489" t="s">
        <v>1790</v>
      </c>
      <c r="CF445" s="1489" t="s">
        <v>1790</v>
      </c>
      <c r="CG445" s="1489" t="s">
        <v>1790</v>
      </c>
      <c r="CH445" s="1489" t="s">
        <v>1790</v>
      </c>
      <c r="CI445" s="1489" t="s">
        <v>1790</v>
      </c>
      <c r="CJ445" s="1489" t="s">
        <v>1790</v>
      </c>
      <c r="CK445" s="1489" t="s">
        <v>1790</v>
      </c>
      <c r="CL445" s="1489" t="s">
        <v>1790</v>
      </c>
      <c r="CM445" s="1489" t="s">
        <v>1790</v>
      </c>
      <c r="CN445" s="1489" t="s">
        <v>1790</v>
      </c>
      <c r="CO445" s="1489" t="s">
        <v>1790</v>
      </c>
      <c r="CP445" s="1490" t="s">
        <v>1790</v>
      </c>
      <c r="CQ445" s="1488" t="s">
        <v>1790</v>
      </c>
      <c r="CR445" s="1488" t="s">
        <v>1790</v>
      </c>
      <c r="CS445" s="1488" t="s">
        <v>1790</v>
      </c>
      <c r="CT445" s="1488" t="s">
        <v>1790</v>
      </c>
      <c r="CU445" s="1488" t="s">
        <v>1790</v>
      </c>
      <c r="CV445" s="1488" t="s">
        <v>1790</v>
      </c>
      <c r="CW445" s="1488" t="s">
        <v>1790</v>
      </c>
      <c r="CX445" s="1488" t="s">
        <v>1790</v>
      </c>
      <c r="CY445" s="1488" t="s">
        <v>1790</v>
      </c>
      <c r="CZ445" s="1488" t="s">
        <v>1790</v>
      </c>
      <c r="DA445" s="1488" t="s">
        <v>1790</v>
      </c>
      <c r="DB445" s="1488" t="s">
        <v>1790</v>
      </c>
      <c r="DC445" s="1488" t="s">
        <v>1790</v>
      </c>
      <c r="DD445" s="1488" t="s">
        <v>1790</v>
      </c>
      <c r="DE445" s="1488" t="s">
        <v>1790</v>
      </c>
      <c r="DF445" s="1488" t="s">
        <v>1790</v>
      </c>
      <c r="DG445" s="1488" t="s">
        <v>1790</v>
      </c>
      <c r="DH445" s="1488" t="s">
        <v>1790</v>
      </c>
      <c r="DI445" s="1488" t="s">
        <v>1790</v>
      </c>
      <c r="DJ445" s="1488" t="s">
        <v>1790</v>
      </c>
      <c r="DK445" s="1488" t="s">
        <v>1790</v>
      </c>
      <c r="DL445" s="1488" t="s">
        <v>1790</v>
      </c>
      <c r="DM445" s="1488" t="s">
        <v>1790</v>
      </c>
      <c r="DN445" s="1488" t="s">
        <v>1790</v>
      </c>
      <c r="DO445" s="1488" t="s">
        <v>1790</v>
      </c>
      <c r="DP445" s="1488" t="s">
        <v>1790</v>
      </c>
      <c r="DQ445" s="1488" t="s">
        <v>1790</v>
      </c>
      <c r="DR445" s="1488" t="s">
        <v>1790</v>
      </c>
      <c r="DS445" s="1488" t="s">
        <v>1790</v>
      </c>
      <c r="DT445" s="1233" t="s">
        <v>1790</v>
      </c>
      <c r="DU445" s="1233" t="s">
        <v>1790</v>
      </c>
      <c r="DV445" s="1233" t="s">
        <v>1790</v>
      </c>
      <c r="DW445" s="1233" t="s">
        <v>1790</v>
      </c>
      <c r="DX445" s="1233" t="s">
        <v>1790</v>
      </c>
      <c r="DY445" s="1233" t="s">
        <v>1790</v>
      </c>
    </row>
    <row r="446" spans="2:129" ht="14.4" thickBot="1" x14ac:dyDescent="0.3">
      <c r="B446" s="1740"/>
      <c r="C446" s="1485" t="s">
        <v>2266</v>
      </c>
      <c r="D446" s="1425" t="s">
        <v>2267</v>
      </c>
      <c r="E446" s="1267" t="s">
        <v>814</v>
      </c>
      <c r="F446" s="1424" t="s">
        <v>1790</v>
      </c>
      <c r="G446" s="1424" t="s">
        <v>1790</v>
      </c>
      <c r="H446" s="1425" t="s">
        <v>84</v>
      </c>
      <c r="I446" s="1460" t="s">
        <v>1790</v>
      </c>
      <c r="J446" s="1461" t="s">
        <v>1790</v>
      </c>
      <c r="K446" s="1461" t="s">
        <v>1790</v>
      </c>
      <c r="L446" s="1461" t="s">
        <v>1790</v>
      </c>
      <c r="M446" s="1461" t="s">
        <v>1790</v>
      </c>
      <c r="N446" s="1489" t="s">
        <v>1790</v>
      </c>
      <c r="O446" s="1489">
        <v>2.9457892055072467E-2</v>
      </c>
      <c r="P446" s="1489">
        <v>8.5385194362528893E-2</v>
      </c>
      <c r="Q446" s="1489">
        <v>0.13749628721824297</v>
      </c>
      <c r="R446" s="1489">
        <v>0.18598531604400018</v>
      </c>
      <c r="S446" s="1489">
        <v>0.23103765968198781</v>
      </c>
      <c r="T446" s="1489">
        <v>1.3816079107134989</v>
      </c>
      <c r="U446" s="1489">
        <v>1.3317376068023012</v>
      </c>
      <c r="V446" s="1489">
        <v>1.2836602351207871</v>
      </c>
      <c r="W446" s="1489">
        <v>1.2373115637683285</v>
      </c>
      <c r="X446" s="1489">
        <v>1.1926296547220734</v>
      </c>
      <c r="Y446" s="1489">
        <v>1.1495547821478806</v>
      </c>
      <c r="Z446" s="1489">
        <v>1.1080293536129566</v>
      </c>
      <c r="AA446" s="1489">
        <v>1.0679978340973555</v>
      </c>
      <c r="AB446" s="1489">
        <v>1.029406672705145</v>
      </c>
      <c r="AC446" s="1489">
        <v>0.99220423197955143</v>
      </c>
      <c r="AD446" s="1489">
        <v>0.95634071972977319</v>
      </c>
      <c r="AE446" s="1489">
        <v>0.92176812328043056</v>
      </c>
      <c r="AF446" s="1489">
        <v>0.88844014605775434</v>
      </c>
      <c r="AG446" s="1489">
        <v>0.8563121464296678</v>
      </c>
      <c r="AH446" s="1489">
        <v>0.82534107871983775</v>
      </c>
      <c r="AI446" s="1489">
        <v>0.7954854363186038</v>
      </c>
      <c r="AJ446" s="1489">
        <v>0.76670519681642224</v>
      </c>
      <c r="AK446" s="1489">
        <v>0.73896176908809119</v>
      </c>
      <c r="AL446" s="1489">
        <v>0.71221794225856039</v>
      </c>
      <c r="AM446" s="1489">
        <v>0.68643783648358558</v>
      </c>
      <c r="AN446" s="1489">
        <v>0.66158685548083895</v>
      </c>
      <c r="AO446" s="1489">
        <v>0.63763164074937662</v>
      </c>
      <c r="AP446" s="1489">
        <v>0.61454002741755531</v>
      </c>
      <c r="AQ446" s="1489">
        <v>0.59228100166161435</v>
      </c>
      <c r="AR446" s="1489">
        <v>0.57082465963918549</v>
      </c>
      <c r="AS446" s="1489">
        <v>0.55281276093194442</v>
      </c>
      <c r="AT446" s="1489">
        <v>0.53536584775249341</v>
      </c>
      <c r="AU446" s="1489">
        <v>0.51846628847034781</v>
      </c>
      <c r="AV446" s="1489">
        <v>0.50209699924255169</v>
      </c>
      <c r="AW446" s="1489">
        <v>0.48624142706127677</v>
      </c>
      <c r="AX446" s="1489">
        <v>0.47088353332423283</v>
      </c>
      <c r="AY446" s="1489">
        <v>0.45600777791181341</v>
      </c>
      <c r="AZ446" s="1489">
        <v>0.44159910375539879</v>
      </c>
      <c r="BA446" s="1489">
        <v>0.42764292188171199</v>
      </c>
      <c r="BB446" s="1489">
        <v>0.41412509691858612</v>
      </c>
      <c r="BC446" s="1489">
        <v>0.40103193304795487</v>
      </c>
      <c r="BD446" s="1489">
        <v>0.38835016039230918</v>
      </c>
      <c r="BE446" s="1489">
        <v>0.37606692182128598</v>
      </c>
      <c r="BF446" s="1489">
        <v>0.36416976016546293</v>
      </c>
      <c r="BG446" s="1489">
        <v>0.35264660582483548</v>
      </c>
      <c r="BH446" s="1489">
        <v>0.34148576475982467</v>
      </c>
      <c r="BI446" s="1489">
        <v>0.33067590685305248</v>
      </c>
      <c r="BJ446" s="1489">
        <v>0.32020605463046797</v>
      </c>
      <c r="BK446" s="1489">
        <v>0.31006557233076781</v>
      </c>
      <c r="BL446" s="1489">
        <v>0.30024415531238907</v>
      </c>
      <c r="BM446" s="1489">
        <v>0.29073181978768381</v>
      </c>
      <c r="BN446" s="1489">
        <v>0.28151889287420079</v>
      </c>
      <c r="BO446" s="1489">
        <v>0.27259600295331304</v>
      </c>
      <c r="BP446" s="1489">
        <v>0.26395407032672641</v>
      </c>
      <c r="BQ446" s="1489">
        <v>0.25558429816169603</v>
      </c>
      <c r="BR446" s="1489">
        <v>0.24747816371605946</v>
      </c>
      <c r="BS446" s="1489">
        <v>0.2396274098344674</v>
      </c>
      <c r="BT446" s="1489">
        <v>0.23202403670745902</v>
      </c>
      <c r="BU446" s="1489">
        <v>0.22466029388528452</v>
      </c>
      <c r="BV446" s="1489">
        <v>0.21752867253862471</v>
      </c>
      <c r="BW446" s="1489">
        <v>0.21062189795860348</v>
      </c>
      <c r="BX446" s="1489">
        <v>0.20393292228871568</v>
      </c>
      <c r="BY446" s="1489">
        <v>0.19745491748152588</v>
      </c>
      <c r="BZ446" s="1489">
        <v>0.19118126847320918</v>
      </c>
      <c r="CA446" s="1489">
        <v>0.19853125151420459</v>
      </c>
      <c r="CB446" s="1489">
        <v>0.20529089418988816</v>
      </c>
      <c r="CC446" s="1489">
        <v>0.19883335429539065</v>
      </c>
      <c r="CD446" s="1489">
        <v>0.19257782605204693</v>
      </c>
      <c r="CE446" s="1489">
        <v>0.1865180199564766</v>
      </c>
      <c r="CF446" s="1489">
        <v>0.18064784151031657</v>
      </c>
      <c r="CG446" s="1489">
        <v>0.17496138519631971</v>
      </c>
      <c r="CH446" s="1489">
        <v>0.16945292863993019</v>
      </c>
      <c r="CI446" s="1489">
        <v>0.16411692695064239</v>
      </c>
      <c r="CJ446" s="1489">
        <v>0.15894800723762204</v>
      </c>
      <c r="CK446" s="1489">
        <v>0.15394096329423973</v>
      </c>
      <c r="CL446" s="1489">
        <v>0.14981802239972705</v>
      </c>
      <c r="CM446" s="1489">
        <v>0.14580462355759735</v>
      </c>
      <c r="CN446" s="1489">
        <v>0.14189787592466152</v>
      </c>
      <c r="CO446" s="1489">
        <v>0.13809496450965739</v>
      </c>
      <c r="CP446" s="1490">
        <v>0.13439314819287199</v>
      </c>
      <c r="CQ446" s="1488" t="s">
        <v>1790</v>
      </c>
      <c r="CR446" s="1488" t="s">
        <v>1790</v>
      </c>
      <c r="CS446" s="1488" t="s">
        <v>1790</v>
      </c>
      <c r="CT446" s="1488" t="s">
        <v>1790</v>
      </c>
      <c r="CU446" s="1488" t="s">
        <v>1790</v>
      </c>
      <c r="CV446" s="1488" t="s">
        <v>1790</v>
      </c>
      <c r="CW446" s="1488" t="s">
        <v>1790</v>
      </c>
      <c r="CX446" s="1488" t="s">
        <v>1790</v>
      </c>
      <c r="CY446" s="1488" t="s">
        <v>1790</v>
      </c>
      <c r="CZ446" s="1488" t="s">
        <v>1790</v>
      </c>
      <c r="DA446" s="1488" t="s">
        <v>1790</v>
      </c>
      <c r="DB446" s="1488" t="s">
        <v>1790</v>
      </c>
      <c r="DC446" s="1488" t="s">
        <v>1790</v>
      </c>
      <c r="DD446" s="1488" t="s">
        <v>1790</v>
      </c>
      <c r="DE446" s="1488" t="s">
        <v>1790</v>
      </c>
      <c r="DF446" s="1488" t="s">
        <v>1790</v>
      </c>
      <c r="DG446" s="1488" t="s">
        <v>1790</v>
      </c>
      <c r="DH446" s="1488" t="s">
        <v>1790</v>
      </c>
      <c r="DI446" s="1488" t="s">
        <v>1790</v>
      </c>
      <c r="DJ446" s="1488" t="s">
        <v>1790</v>
      </c>
      <c r="DK446" s="1488" t="s">
        <v>1790</v>
      </c>
      <c r="DL446" s="1488" t="s">
        <v>1790</v>
      </c>
      <c r="DM446" s="1488" t="s">
        <v>1790</v>
      </c>
      <c r="DN446" s="1488" t="s">
        <v>1790</v>
      </c>
      <c r="DO446" s="1488" t="s">
        <v>1790</v>
      </c>
      <c r="DP446" s="1488" t="s">
        <v>1790</v>
      </c>
      <c r="DQ446" s="1488" t="s">
        <v>1790</v>
      </c>
      <c r="DR446" s="1488" t="s">
        <v>1790</v>
      </c>
      <c r="DS446" s="1488" t="s">
        <v>1790</v>
      </c>
      <c r="DT446" s="1233" t="s">
        <v>1790</v>
      </c>
      <c r="DU446" s="1233" t="s">
        <v>1790</v>
      </c>
      <c r="DV446" s="1233" t="s">
        <v>1790</v>
      </c>
      <c r="DW446" s="1233" t="s">
        <v>1790</v>
      </c>
      <c r="DX446" s="1233" t="s">
        <v>1790</v>
      </c>
      <c r="DY446" s="1233" t="s">
        <v>1790</v>
      </c>
    </row>
    <row r="447" spans="2:129" ht="14.4" thickBot="1" x14ac:dyDescent="0.3">
      <c r="B447" s="1740"/>
      <c r="C447" s="1485" t="s">
        <v>2266</v>
      </c>
      <c r="D447" s="1425" t="s">
        <v>2267</v>
      </c>
      <c r="E447" s="1267" t="s">
        <v>815</v>
      </c>
      <c r="F447" s="1424" t="s">
        <v>1790</v>
      </c>
      <c r="G447" s="1424" t="s">
        <v>1790</v>
      </c>
      <c r="H447" s="1425" t="s">
        <v>84</v>
      </c>
      <c r="I447" s="1724">
        <f>IF(SUM(I446:CU446)&lt;&gt;0,SUM(I446:CU446),"")</f>
        <v>37.98128406796085</v>
      </c>
      <c r="J447" s="1725"/>
      <c r="K447" s="1725"/>
      <c r="L447" s="1725"/>
      <c r="M447" s="1726"/>
      <c r="N447" s="1489" t="s">
        <v>1790</v>
      </c>
      <c r="O447" s="1489" t="s">
        <v>1790</v>
      </c>
      <c r="P447" s="1489" t="s">
        <v>1790</v>
      </c>
      <c r="Q447" s="1489" t="s">
        <v>1790</v>
      </c>
      <c r="R447" s="1489" t="s">
        <v>1790</v>
      </c>
      <c r="S447" s="1489" t="s">
        <v>1790</v>
      </c>
      <c r="T447" s="1489" t="s">
        <v>1790</v>
      </c>
      <c r="U447" s="1489" t="s">
        <v>1790</v>
      </c>
      <c r="V447" s="1489" t="s">
        <v>1790</v>
      </c>
      <c r="W447" s="1489" t="s">
        <v>1790</v>
      </c>
      <c r="X447" s="1489" t="s">
        <v>1790</v>
      </c>
      <c r="Y447" s="1489" t="s">
        <v>1790</v>
      </c>
      <c r="Z447" s="1489" t="s">
        <v>1790</v>
      </c>
      <c r="AA447" s="1489" t="s">
        <v>1790</v>
      </c>
      <c r="AB447" s="1489" t="s">
        <v>1790</v>
      </c>
      <c r="AC447" s="1489" t="s">
        <v>1790</v>
      </c>
      <c r="AD447" s="1489" t="s">
        <v>1790</v>
      </c>
      <c r="AE447" s="1489" t="s">
        <v>1790</v>
      </c>
      <c r="AF447" s="1489" t="s">
        <v>1790</v>
      </c>
      <c r="AG447" s="1489" t="s">
        <v>1790</v>
      </c>
      <c r="AH447" s="1489" t="s">
        <v>1790</v>
      </c>
      <c r="AI447" s="1489" t="s">
        <v>1790</v>
      </c>
      <c r="AJ447" s="1489" t="s">
        <v>1790</v>
      </c>
      <c r="AK447" s="1489" t="s">
        <v>1790</v>
      </c>
      <c r="AL447" s="1489" t="s">
        <v>1790</v>
      </c>
      <c r="AM447" s="1489" t="s">
        <v>1790</v>
      </c>
      <c r="AN447" s="1489" t="s">
        <v>1790</v>
      </c>
      <c r="AO447" s="1489" t="s">
        <v>1790</v>
      </c>
      <c r="AP447" s="1489" t="s">
        <v>1790</v>
      </c>
      <c r="AQ447" s="1489" t="s">
        <v>1790</v>
      </c>
      <c r="AR447" s="1489" t="s">
        <v>1790</v>
      </c>
      <c r="AS447" s="1489" t="s">
        <v>1790</v>
      </c>
      <c r="AT447" s="1489" t="s">
        <v>1790</v>
      </c>
      <c r="AU447" s="1489" t="s">
        <v>1790</v>
      </c>
      <c r="AV447" s="1489" t="s">
        <v>1790</v>
      </c>
      <c r="AW447" s="1489" t="s">
        <v>1790</v>
      </c>
      <c r="AX447" s="1489" t="s">
        <v>1790</v>
      </c>
      <c r="AY447" s="1489" t="s">
        <v>1790</v>
      </c>
      <c r="AZ447" s="1489" t="s">
        <v>1790</v>
      </c>
      <c r="BA447" s="1489" t="s">
        <v>1790</v>
      </c>
      <c r="BB447" s="1489" t="s">
        <v>1790</v>
      </c>
      <c r="BC447" s="1489" t="s">
        <v>1790</v>
      </c>
      <c r="BD447" s="1489" t="s">
        <v>1790</v>
      </c>
      <c r="BE447" s="1489" t="s">
        <v>1790</v>
      </c>
      <c r="BF447" s="1489" t="s">
        <v>1790</v>
      </c>
      <c r="BG447" s="1489" t="s">
        <v>1790</v>
      </c>
      <c r="BH447" s="1489" t="s">
        <v>1790</v>
      </c>
      <c r="BI447" s="1489" t="s">
        <v>1790</v>
      </c>
      <c r="BJ447" s="1489" t="s">
        <v>1790</v>
      </c>
      <c r="BK447" s="1489" t="s">
        <v>1790</v>
      </c>
      <c r="BL447" s="1489" t="s">
        <v>1790</v>
      </c>
      <c r="BM447" s="1489" t="s">
        <v>1790</v>
      </c>
      <c r="BN447" s="1489" t="s">
        <v>1790</v>
      </c>
      <c r="BO447" s="1489" t="s">
        <v>1790</v>
      </c>
      <c r="BP447" s="1489" t="s">
        <v>1790</v>
      </c>
      <c r="BQ447" s="1489" t="s">
        <v>1790</v>
      </c>
      <c r="BR447" s="1489" t="s">
        <v>1790</v>
      </c>
      <c r="BS447" s="1489" t="s">
        <v>1790</v>
      </c>
      <c r="BT447" s="1489" t="s">
        <v>1790</v>
      </c>
      <c r="BU447" s="1489" t="s">
        <v>1790</v>
      </c>
      <c r="BV447" s="1489" t="s">
        <v>1790</v>
      </c>
      <c r="BW447" s="1489" t="s">
        <v>1790</v>
      </c>
      <c r="BX447" s="1489" t="s">
        <v>1790</v>
      </c>
      <c r="BY447" s="1489" t="s">
        <v>1790</v>
      </c>
      <c r="BZ447" s="1489" t="s">
        <v>1790</v>
      </c>
      <c r="CA447" s="1489" t="s">
        <v>1790</v>
      </c>
      <c r="CB447" s="1489" t="s">
        <v>1790</v>
      </c>
      <c r="CC447" s="1489" t="s">
        <v>1790</v>
      </c>
      <c r="CD447" s="1489" t="s">
        <v>1790</v>
      </c>
      <c r="CE447" s="1489" t="s">
        <v>1790</v>
      </c>
      <c r="CF447" s="1489" t="s">
        <v>1790</v>
      </c>
      <c r="CG447" s="1489" t="s">
        <v>1790</v>
      </c>
      <c r="CH447" s="1489" t="s">
        <v>1790</v>
      </c>
      <c r="CI447" s="1489" t="s">
        <v>1790</v>
      </c>
      <c r="CJ447" s="1489" t="s">
        <v>1790</v>
      </c>
      <c r="CK447" s="1489" t="s">
        <v>1790</v>
      </c>
      <c r="CL447" s="1489" t="s">
        <v>1790</v>
      </c>
      <c r="CM447" s="1489" t="s">
        <v>1790</v>
      </c>
      <c r="CN447" s="1489" t="s">
        <v>1790</v>
      </c>
      <c r="CO447" s="1489" t="s">
        <v>1790</v>
      </c>
      <c r="CP447" s="1490" t="s">
        <v>1790</v>
      </c>
      <c r="CQ447" s="1488" t="s">
        <v>1790</v>
      </c>
      <c r="CR447" s="1488" t="s">
        <v>1790</v>
      </c>
      <c r="CS447" s="1488" t="s">
        <v>1790</v>
      </c>
      <c r="CT447" s="1488" t="s">
        <v>1790</v>
      </c>
      <c r="CU447" s="1488" t="s">
        <v>1790</v>
      </c>
      <c r="CV447" s="1488" t="s">
        <v>1790</v>
      </c>
      <c r="CW447" s="1488" t="s">
        <v>1790</v>
      </c>
      <c r="CX447" s="1488" t="s">
        <v>1790</v>
      </c>
      <c r="CY447" s="1488" t="s">
        <v>1790</v>
      </c>
      <c r="CZ447" s="1488" t="s">
        <v>1790</v>
      </c>
      <c r="DA447" s="1488" t="s">
        <v>1790</v>
      </c>
      <c r="DB447" s="1488" t="s">
        <v>1790</v>
      </c>
      <c r="DC447" s="1488" t="s">
        <v>1790</v>
      </c>
      <c r="DD447" s="1488" t="s">
        <v>1790</v>
      </c>
      <c r="DE447" s="1488" t="s">
        <v>1790</v>
      </c>
      <c r="DF447" s="1488" t="s">
        <v>1790</v>
      </c>
      <c r="DG447" s="1488" t="s">
        <v>1790</v>
      </c>
      <c r="DH447" s="1488" t="s">
        <v>1790</v>
      </c>
      <c r="DI447" s="1488" t="s">
        <v>1790</v>
      </c>
      <c r="DJ447" s="1488" t="s">
        <v>1790</v>
      </c>
      <c r="DK447" s="1488" t="s">
        <v>1790</v>
      </c>
      <c r="DL447" s="1488" t="s">
        <v>1790</v>
      </c>
      <c r="DM447" s="1488" t="s">
        <v>1790</v>
      </c>
      <c r="DN447" s="1488" t="s">
        <v>1790</v>
      </c>
      <c r="DO447" s="1488" t="s">
        <v>1790</v>
      </c>
      <c r="DP447" s="1488" t="s">
        <v>1790</v>
      </c>
      <c r="DQ447" s="1488" t="s">
        <v>1790</v>
      </c>
      <c r="DR447" s="1488" t="s">
        <v>1790</v>
      </c>
      <c r="DS447" s="1488" t="s">
        <v>1790</v>
      </c>
      <c r="DT447" s="1233" t="s">
        <v>1790</v>
      </c>
      <c r="DU447" s="1233" t="s">
        <v>1790</v>
      </c>
      <c r="DV447" s="1233" t="s">
        <v>1790</v>
      </c>
      <c r="DW447" s="1233" t="s">
        <v>1790</v>
      </c>
      <c r="DX447" s="1233" t="s">
        <v>1790</v>
      </c>
      <c r="DY447" s="1233" t="s">
        <v>1790</v>
      </c>
    </row>
    <row r="448" spans="2:129" x14ac:dyDescent="0.25">
      <c r="B448" s="1740"/>
      <c r="C448" s="1485" t="s">
        <v>2264</v>
      </c>
      <c r="D448" s="1425" t="s">
        <v>2265</v>
      </c>
      <c r="E448" s="1267" t="s">
        <v>810</v>
      </c>
      <c r="F448" s="1424" t="s">
        <v>1790</v>
      </c>
      <c r="G448" s="1424" t="s">
        <v>1790</v>
      </c>
      <c r="H448" s="1425" t="s">
        <v>84</v>
      </c>
      <c r="I448" s="1460" t="s">
        <v>1790</v>
      </c>
      <c r="J448" s="1461" t="s">
        <v>1790</v>
      </c>
      <c r="K448" s="1461" t="s">
        <v>1790</v>
      </c>
      <c r="L448" s="1461" t="s">
        <v>1790</v>
      </c>
      <c r="M448" s="1461" t="s">
        <v>1790</v>
      </c>
      <c r="N448" s="1489" t="s">
        <v>1790</v>
      </c>
      <c r="O448" s="1489">
        <v>1.2879</v>
      </c>
      <c r="P448" s="1489">
        <v>1.2879</v>
      </c>
      <c r="Q448" s="1489">
        <v>1.2879</v>
      </c>
      <c r="R448" s="1489">
        <v>1.2879</v>
      </c>
      <c r="S448" s="1489">
        <v>1.2879</v>
      </c>
      <c r="T448" s="1489" t="s">
        <v>1790</v>
      </c>
      <c r="U448" s="1489" t="s">
        <v>1790</v>
      </c>
      <c r="V448" s="1489" t="s">
        <v>1790</v>
      </c>
      <c r="W448" s="1489" t="s">
        <v>1790</v>
      </c>
      <c r="X448" s="1489" t="s">
        <v>1790</v>
      </c>
      <c r="Y448" s="1489" t="s">
        <v>1790</v>
      </c>
      <c r="Z448" s="1489" t="s">
        <v>1790</v>
      </c>
      <c r="AA448" s="1489" t="s">
        <v>1790</v>
      </c>
      <c r="AB448" s="1489" t="s">
        <v>1790</v>
      </c>
      <c r="AC448" s="1489" t="s">
        <v>1790</v>
      </c>
      <c r="AD448" s="1489" t="s">
        <v>1790</v>
      </c>
      <c r="AE448" s="1489" t="s">
        <v>1790</v>
      </c>
      <c r="AF448" s="1489" t="s">
        <v>1790</v>
      </c>
      <c r="AG448" s="1489" t="s">
        <v>1790</v>
      </c>
      <c r="AH448" s="1489" t="s">
        <v>1790</v>
      </c>
      <c r="AI448" s="1489" t="s">
        <v>1790</v>
      </c>
      <c r="AJ448" s="1489" t="s">
        <v>1790</v>
      </c>
      <c r="AK448" s="1489" t="s">
        <v>1790</v>
      </c>
      <c r="AL448" s="1489" t="s">
        <v>1790</v>
      </c>
      <c r="AM448" s="1489" t="s">
        <v>1790</v>
      </c>
      <c r="AN448" s="1489" t="s">
        <v>1790</v>
      </c>
      <c r="AO448" s="1489" t="s">
        <v>1790</v>
      </c>
      <c r="AP448" s="1489" t="s">
        <v>1790</v>
      </c>
      <c r="AQ448" s="1489" t="s">
        <v>1790</v>
      </c>
      <c r="AR448" s="1489" t="s">
        <v>1790</v>
      </c>
      <c r="AS448" s="1489" t="s">
        <v>1790</v>
      </c>
      <c r="AT448" s="1489" t="s">
        <v>1790</v>
      </c>
      <c r="AU448" s="1489" t="s">
        <v>1790</v>
      </c>
      <c r="AV448" s="1489" t="s">
        <v>1790</v>
      </c>
      <c r="AW448" s="1489" t="s">
        <v>1790</v>
      </c>
      <c r="AX448" s="1489" t="s">
        <v>1790</v>
      </c>
      <c r="AY448" s="1489" t="s">
        <v>1790</v>
      </c>
      <c r="AZ448" s="1489" t="s">
        <v>1790</v>
      </c>
      <c r="BA448" s="1489" t="s">
        <v>1790</v>
      </c>
      <c r="BB448" s="1489" t="s">
        <v>1790</v>
      </c>
      <c r="BC448" s="1489" t="s">
        <v>1790</v>
      </c>
      <c r="BD448" s="1489" t="s">
        <v>1790</v>
      </c>
      <c r="BE448" s="1489" t="s">
        <v>1790</v>
      </c>
      <c r="BF448" s="1489" t="s">
        <v>1790</v>
      </c>
      <c r="BG448" s="1489" t="s">
        <v>1790</v>
      </c>
      <c r="BH448" s="1489" t="s">
        <v>1790</v>
      </c>
      <c r="BI448" s="1489" t="s">
        <v>1790</v>
      </c>
      <c r="BJ448" s="1489" t="s">
        <v>1790</v>
      </c>
      <c r="BK448" s="1489" t="s">
        <v>1790</v>
      </c>
      <c r="BL448" s="1489" t="s">
        <v>1790</v>
      </c>
      <c r="BM448" s="1489" t="s">
        <v>1790</v>
      </c>
      <c r="BN448" s="1489" t="s">
        <v>1790</v>
      </c>
      <c r="BO448" s="1489" t="s">
        <v>1790</v>
      </c>
      <c r="BP448" s="1489" t="s">
        <v>1790</v>
      </c>
      <c r="BQ448" s="1489" t="s">
        <v>1790</v>
      </c>
      <c r="BR448" s="1489" t="s">
        <v>1790</v>
      </c>
      <c r="BS448" s="1489" t="s">
        <v>1790</v>
      </c>
      <c r="BT448" s="1489" t="s">
        <v>1790</v>
      </c>
      <c r="BU448" s="1489" t="s">
        <v>1790</v>
      </c>
      <c r="BV448" s="1489" t="s">
        <v>1790</v>
      </c>
      <c r="BW448" s="1489" t="s">
        <v>1790</v>
      </c>
      <c r="BX448" s="1489" t="s">
        <v>1790</v>
      </c>
      <c r="BY448" s="1489" t="s">
        <v>1790</v>
      </c>
      <c r="BZ448" s="1489" t="s">
        <v>1790</v>
      </c>
      <c r="CA448" s="1489">
        <v>5.3</v>
      </c>
      <c r="CB448" s="1489" t="s">
        <v>1790</v>
      </c>
      <c r="CC448" s="1489" t="s">
        <v>1790</v>
      </c>
      <c r="CD448" s="1489" t="s">
        <v>1790</v>
      </c>
      <c r="CE448" s="1489" t="s">
        <v>1790</v>
      </c>
      <c r="CF448" s="1489" t="s">
        <v>1790</v>
      </c>
      <c r="CG448" s="1489" t="s">
        <v>1790</v>
      </c>
      <c r="CH448" s="1489" t="s">
        <v>1790</v>
      </c>
      <c r="CI448" s="1489" t="s">
        <v>1790</v>
      </c>
      <c r="CJ448" s="1489" t="s">
        <v>1790</v>
      </c>
      <c r="CK448" s="1489" t="s">
        <v>1790</v>
      </c>
      <c r="CL448" s="1489" t="s">
        <v>1790</v>
      </c>
      <c r="CM448" s="1489" t="s">
        <v>1790</v>
      </c>
      <c r="CN448" s="1489" t="s">
        <v>1790</v>
      </c>
      <c r="CO448" s="1489" t="s">
        <v>1790</v>
      </c>
      <c r="CP448" s="1490" t="s">
        <v>1790</v>
      </c>
      <c r="CQ448" s="1488" t="s">
        <v>1790</v>
      </c>
      <c r="CR448" s="1488" t="s">
        <v>1790</v>
      </c>
      <c r="CS448" s="1488" t="s">
        <v>1790</v>
      </c>
      <c r="CT448" s="1488" t="s">
        <v>1790</v>
      </c>
      <c r="CU448" s="1488" t="s">
        <v>1790</v>
      </c>
      <c r="CV448" s="1488" t="s">
        <v>1790</v>
      </c>
      <c r="CW448" s="1488" t="s">
        <v>1790</v>
      </c>
      <c r="CX448" s="1488" t="s">
        <v>1790</v>
      </c>
      <c r="CY448" s="1488" t="s">
        <v>1790</v>
      </c>
      <c r="CZ448" s="1488" t="s">
        <v>1790</v>
      </c>
      <c r="DA448" s="1488" t="s">
        <v>1790</v>
      </c>
      <c r="DB448" s="1488" t="s">
        <v>1790</v>
      </c>
      <c r="DC448" s="1488" t="s">
        <v>1790</v>
      </c>
      <c r="DD448" s="1488" t="s">
        <v>1790</v>
      </c>
      <c r="DE448" s="1488" t="s">
        <v>1790</v>
      </c>
      <c r="DF448" s="1488" t="s">
        <v>1790</v>
      </c>
      <c r="DG448" s="1488" t="s">
        <v>1790</v>
      </c>
      <c r="DH448" s="1488" t="s">
        <v>1790</v>
      </c>
      <c r="DI448" s="1488" t="s">
        <v>1790</v>
      </c>
      <c r="DJ448" s="1488" t="s">
        <v>1790</v>
      </c>
      <c r="DK448" s="1488" t="s">
        <v>1790</v>
      </c>
      <c r="DL448" s="1488" t="s">
        <v>1790</v>
      </c>
      <c r="DM448" s="1488" t="s">
        <v>1790</v>
      </c>
      <c r="DN448" s="1488" t="s">
        <v>1790</v>
      </c>
      <c r="DO448" s="1488" t="s">
        <v>1790</v>
      </c>
      <c r="DP448" s="1488" t="s">
        <v>1790</v>
      </c>
      <c r="DQ448" s="1488" t="s">
        <v>1790</v>
      </c>
      <c r="DR448" s="1488" t="s">
        <v>1790</v>
      </c>
      <c r="DS448" s="1488" t="s">
        <v>1790</v>
      </c>
      <c r="DT448" s="1233" t="s">
        <v>1790</v>
      </c>
      <c r="DU448" s="1233" t="s">
        <v>1790</v>
      </c>
      <c r="DV448" s="1233" t="s">
        <v>1790</v>
      </c>
      <c r="DW448" s="1233" t="s">
        <v>1790</v>
      </c>
      <c r="DX448" s="1233" t="s">
        <v>1790</v>
      </c>
      <c r="DY448" s="1233" t="s">
        <v>1790</v>
      </c>
    </row>
    <row r="449" spans="2:129" x14ac:dyDescent="0.25">
      <c r="B449" s="1740"/>
      <c r="C449" s="1485" t="s">
        <v>2264</v>
      </c>
      <c r="D449" s="1425" t="s">
        <v>2265</v>
      </c>
      <c r="E449" s="1267" t="s">
        <v>807</v>
      </c>
      <c r="F449" s="1424" t="s">
        <v>1790</v>
      </c>
      <c r="G449" s="1424" t="s">
        <v>1790</v>
      </c>
      <c r="H449" s="1425" t="s">
        <v>84</v>
      </c>
      <c r="I449" s="1460" t="s">
        <v>1790</v>
      </c>
      <c r="J449" s="1461" t="s">
        <v>1790</v>
      </c>
      <c r="K449" s="1461" t="s">
        <v>1790</v>
      </c>
      <c r="L449" s="1461" t="s">
        <v>1790</v>
      </c>
      <c r="M449" s="1461" t="s">
        <v>1790</v>
      </c>
      <c r="N449" s="1489" t="s">
        <v>1790</v>
      </c>
      <c r="O449" s="1489" t="s">
        <v>1790</v>
      </c>
      <c r="P449" s="1489" t="s">
        <v>1790</v>
      </c>
      <c r="Q449" s="1489" t="s">
        <v>1790</v>
      </c>
      <c r="R449" s="1489" t="s">
        <v>1790</v>
      </c>
      <c r="S449" s="1489" t="s">
        <v>1790</v>
      </c>
      <c r="T449" s="1489">
        <v>1.2666289050192856</v>
      </c>
      <c r="U449" s="1489">
        <v>1.2666289050192856</v>
      </c>
      <c r="V449" s="1489">
        <v>1.2666289050192856</v>
      </c>
      <c r="W449" s="1489">
        <v>1.2666289050192856</v>
      </c>
      <c r="X449" s="1489">
        <v>1.2666289050192856</v>
      </c>
      <c r="Y449" s="1489">
        <v>1.2666289050192856</v>
      </c>
      <c r="Z449" s="1489">
        <v>1.2666289050192856</v>
      </c>
      <c r="AA449" s="1489">
        <v>1.2666289050192856</v>
      </c>
      <c r="AB449" s="1489">
        <v>1.2666289050192856</v>
      </c>
      <c r="AC449" s="1489">
        <v>1.2666289050192856</v>
      </c>
      <c r="AD449" s="1489">
        <v>1.2666289050192856</v>
      </c>
      <c r="AE449" s="1489">
        <v>1.2666289050192856</v>
      </c>
      <c r="AF449" s="1489">
        <v>1.2666289050192856</v>
      </c>
      <c r="AG449" s="1489">
        <v>1.2666289050192856</v>
      </c>
      <c r="AH449" s="1489">
        <v>1.2666289050192856</v>
      </c>
      <c r="AI449" s="1489">
        <v>1.2666289050192856</v>
      </c>
      <c r="AJ449" s="1489">
        <v>1.2666289050192856</v>
      </c>
      <c r="AK449" s="1489">
        <v>1.2666289050192856</v>
      </c>
      <c r="AL449" s="1489">
        <v>1.2666289050192856</v>
      </c>
      <c r="AM449" s="1489">
        <v>1.2666289050192856</v>
      </c>
      <c r="AN449" s="1489">
        <v>1.2666289050192856</v>
      </c>
      <c r="AO449" s="1489">
        <v>1.2666289050192856</v>
      </c>
      <c r="AP449" s="1489">
        <v>1.2666289050192856</v>
      </c>
      <c r="AQ449" s="1489">
        <v>1.2666289050192856</v>
      </c>
      <c r="AR449" s="1489">
        <v>1.2666289050192856</v>
      </c>
      <c r="AS449" s="1489">
        <v>1.2666289050192856</v>
      </c>
      <c r="AT449" s="1489">
        <v>1.2666289050192856</v>
      </c>
      <c r="AU449" s="1489">
        <v>1.2666289050192856</v>
      </c>
      <c r="AV449" s="1489">
        <v>1.2666289050192856</v>
      </c>
      <c r="AW449" s="1489">
        <v>1.2666289050192856</v>
      </c>
      <c r="AX449" s="1489">
        <v>1.2666289050192856</v>
      </c>
      <c r="AY449" s="1489">
        <v>1.2666289050192856</v>
      </c>
      <c r="AZ449" s="1489">
        <v>1.2666289050192856</v>
      </c>
      <c r="BA449" s="1489">
        <v>1.2666289050192856</v>
      </c>
      <c r="BB449" s="1489">
        <v>1.2666289050192856</v>
      </c>
      <c r="BC449" s="1489">
        <v>1.2666289050192856</v>
      </c>
      <c r="BD449" s="1489">
        <v>1.2666289050192856</v>
      </c>
      <c r="BE449" s="1489">
        <v>1.2666289050192856</v>
      </c>
      <c r="BF449" s="1489">
        <v>1.2666289050192856</v>
      </c>
      <c r="BG449" s="1489">
        <v>1.2666289050192856</v>
      </c>
      <c r="BH449" s="1489">
        <v>1.2666289050192856</v>
      </c>
      <c r="BI449" s="1489">
        <v>1.2666289050192856</v>
      </c>
      <c r="BJ449" s="1489">
        <v>1.2666289050192856</v>
      </c>
      <c r="BK449" s="1489">
        <v>1.2666289050192856</v>
      </c>
      <c r="BL449" s="1489">
        <v>1.2666289050192856</v>
      </c>
      <c r="BM449" s="1489">
        <v>1.2666289050192856</v>
      </c>
      <c r="BN449" s="1489">
        <v>1.2666289050192856</v>
      </c>
      <c r="BO449" s="1489">
        <v>1.2666289050192856</v>
      </c>
      <c r="BP449" s="1489">
        <v>1.2666289050192856</v>
      </c>
      <c r="BQ449" s="1489">
        <v>1.2666289050192856</v>
      </c>
      <c r="BR449" s="1489">
        <v>1.2666289050192856</v>
      </c>
      <c r="BS449" s="1489">
        <v>1.2666289050192856</v>
      </c>
      <c r="BT449" s="1489">
        <v>1.2666289050192856</v>
      </c>
      <c r="BU449" s="1489">
        <v>1.2666289050192856</v>
      </c>
      <c r="BV449" s="1489">
        <v>1.2666289050192856</v>
      </c>
      <c r="BW449" s="1489">
        <v>1.2666289050192856</v>
      </c>
      <c r="BX449" s="1489">
        <v>1.2666289050192856</v>
      </c>
      <c r="BY449" s="1489">
        <v>1.2666289050192856</v>
      </c>
      <c r="BZ449" s="1489">
        <v>1.2666289050192856</v>
      </c>
      <c r="CA449" s="1489">
        <v>1.2666289050192856</v>
      </c>
      <c r="CB449" s="1489">
        <v>1.2666289050192856</v>
      </c>
      <c r="CC449" s="1489">
        <v>1.2666289050192856</v>
      </c>
      <c r="CD449" s="1489">
        <v>1.2666289050192856</v>
      </c>
      <c r="CE449" s="1489">
        <v>1.2666289050192856</v>
      </c>
      <c r="CF449" s="1489">
        <v>1.2666289050192856</v>
      </c>
      <c r="CG449" s="1489">
        <v>1.2666289050192856</v>
      </c>
      <c r="CH449" s="1489">
        <v>1.2666289050192856</v>
      </c>
      <c r="CI449" s="1489">
        <v>1.2666289050192856</v>
      </c>
      <c r="CJ449" s="1489">
        <v>1.2666289050192856</v>
      </c>
      <c r="CK449" s="1489">
        <v>1.2666289050192856</v>
      </c>
      <c r="CL449" s="1489">
        <v>1.2666289050192856</v>
      </c>
      <c r="CM449" s="1489">
        <v>1.2666289050192856</v>
      </c>
      <c r="CN449" s="1489">
        <v>1.2666289050192856</v>
      </c>
      <c r="CO449" s="1489">
        <v>1.2666289050192856</v>
      </c>
      <c r="CP449" s="1490">
        <v>1.2666289050192856</v>
      </c>
      <c r="CQ449" s="1488" t="s">
        <v>1790</v>
      </c>
      <c r="CR449" s="1488" t="s">
        <v>1790</v>
      </c>
      <c r="CS449" s="1488" t="s">
        <v>1790</v>
      </c>
      <c r="CT449" s="1488" t="s">
        <v>1790</v>
      </c>
      <c r="CU449" s="1488" t="s">
        <v>1790</v>
      </c>
      <c r="CV449" s="1488" t="s">
        <v>1790</v>
      </c>
      <c r="CW449" s="1488" t="s">
        <v>1790</v>
      </c>
      <c r="CX449" s="1488" t="s">
        <v>1790</v>
      </c>
      <c r="CY449" s="1488" t="s">
        <v>1790</v>
      </c>
      <c r="CZ449" s="1488" t="s">
        <v>1790</v>
      </c>
      <c r="DA449" s="1488" t="s">
        <v>1790</v>
      </c>
      <c r="DB449" s="1488" t="s">
        <v>1790</v>
      </c>
      <c r="DC449" s="1488" t="s">
        <v>1790</v>
      </c>
      <c r="DD449" s="1488" t="s">
        <v>1790</v>
      </c>
      <c r="DE449" s="1488" t="s">
        <v>1790</v>
      </c>
      <c r="DF449" s="1488" t="s">
        <v>1790</v>
      </c>
      <c r="DG449" s="1488" t="s">
        <v>1790</v>
      </c>
      <c r="DH449" s="1488" t="s">
        <v>1790</v>
      </c>
      <c r="DI449" s="1488" t="s">
        <v>1790</v>
      </c>
      <c r="DJ449" s="1488" t="s">
        <v>1790</v>
      </c>
      <c r="DK449" s="1488" t="s">
        <v>1790</v>
      </c>
      <c r="DL449" s="1488" t="s">
        <v>1790</v>
      </c>
      <c r="DM449" s="1488" t="s">
        <v>1790</v>
      </c>
      <c r="DN449" s="1488" t="s">
        <v>1790</v>
      </c>
      <c r="DO449" s="1488" t="s">
        <v>1790</v>
      </c>
      <c r="DP449" s="1488" t="s">
        <v>1790</v>
      </c>
      <c r="DQ449" s="1488" t="s">
        <v>1790</v>
      </c>
      <c r="DR449" s="1488" t="s">
        <v>1790</v>
      </c>
      <c r="DS449" s="1488" t="s">
        <v>1790</v>
      </c>
      <c r="DT449" s="1233" t="s">
        <v>1790</v>
      </c>
      <c r="DU449" s="1233" t="s">
        <v>1790</v>
      </c>
      <c r="DV449" s="1233" t="s">
        <v>1790</v>
      </c>
      <c r="DW449" s="1233" t="s">
        <v>1790</v>
      </c>
      <c r="DX449" s="1233" t="s">
        <v>1790</v>
      </c>
      <c r="DY449" s="1233" t="s">
        <v>1790</v>
      </c>
    </row>
    <row r="450" spans="2:129" x14ac:dyDescent="0.25">
      <c r="B450" s="1740"/>
      <c r="C450" s="1485" t="s">
        <v>2264</v>
      </c>
      <c r="D450" s="1425" t="s">
        <v>2265</v>
      </c>
      <c r="E450" s="1267" t="s">
        <v>808</v>
      </c>
      <c r="F450" s="1424" t="s">
        <v>1790</v>
      </c>
      <c r="G450" s="1424" t="s">
        <v>1790</v>
      </c>
      <c r="H450" s="1425" t="s">
        <v>84</v>
      </c>
      <c r="I450" s="1460" t="s">
        <v>1790</v>
      </c>
      <c r="J450" s="1461" t="s">
        <v>1790</v>
      </c>
      <c r="K450" s="1461" t="s">
        <v>1790</v>
      </c>
      <c r="L450" s="1461" t="s">
        <v>1790</v>
      </c>
      <c r="M450" s="1461" t="s">
        <v>1790</v>
      </c>
      <c r="N450" s="1489" t="s">
        <v>1790</v>
      </c>
      <c r="O450" s="1489">
        <v>3.0488918277E-2</v>
      </c>
      <c r="P450" s="1489">
        <v>9.1466754831000002E-2</v>
      </c>
      <c r="Q450" s="1489">
        <v>0.15244459138499997</v>
      </c>
      <c r="R450" s="1489">
        <v>0.21342242793899999</v>
      </c>
      <c r="S450" s="1489">
        <v>0.27440026449299998</v>
      </c>
      <c r="T450" s="1489">
        <v>0.43171997814500007</v>
      </c>
      <c r="U450" s="1489">
        <v>0.42771323556166668</v>
      </c>
      <c r="V450" s="1489">
        <v>0.42370649297833329</v>
      </c>
      <c r="W450" s="1489">
        <v>0.41969975039499996</v>
      </c>
      <c r="X450" s="1489">
        <v>0.41569300781166657</v>
      </c>
      <c r="Y450" s="1489">
        <v>0.41168626522833329</v>
      </c>
      <c r="Z450" s="1489">
        <v>0.40767952264500001</v>
      </c>
      <c r="AA450" s="1489">
        <v>0.40367278006166657</v>
      </c>
      <c r="AB450" s="1489">
        <v>0.39966603747833329</v>
      </c>
      <c r="AC450" s="1489">
        <v>0.39565929489499996</v>
      </c>
      <c r="AD450" s="1489">
        <v>0.39165255231166657</v>
      </c>
      <c r="AE450" s="1489">
        <v>0.38764580972833323</v>
      </c>
      <c r="AF450" s="1489">
        <v>0.38363906714499985</v>
      </c>
      <c r="AG450" s="1489">
        <v>0.37963232456166651</v>
      </c>
      <c r="AH450" s="1489">
        <v>0.37562558197833323</v>
      </c>
      <c r="AI450" s="1489">
        <v>0.3716188393949999</v>
      </c>
      <c r="AJ450" s="1489">
        <v>0.36761209681166651</v>
      </c>
      <c r="AK450" s="1489">
        <v>0.36360535422833323</v>
      </c>
      <c r="AL450" s="1489">
        <v>0.35959861164499984</v>
      </c>
      <c r="AM450" s="1489">
        <v>0.35559186906166651</v>
      </c>
      <c r="AN450" s="1489">
        <v>0.35158512647833312</v>
      </c>
      <c r="AO450" s="1489">
        <v>0.34757838389499979</v>
      </c>
      <c r="AP450" s="1489">
        <v>0.34357164131166645</v>
      </c>
      <c r="AQ450" s="1489">
        <v>0.33956489872833312</v>
      </c>
      <c r="AR450" s="1489">
        <v>0.33555815614499979</v>
      </c>
      <c r="AS450" s="1489">
        <v>0.33155141356166645</v>
      </c>
      <c r="AT450" s="1489">
        <v>0.32754467097833317</v>
      </c>
      <c r="AU450" s="1489">
        <v>0.32353792839499984</v>
      </c>
      <c r="AV450" s="1489">
        <v>0.31953118581166651</v>
      </c>
      <c r="AW450" s="1489">
        <v>0.31552444322833312</v>
      </c>
      <c r="AX450" s="1489">
        <v>0.31151770064499984</v>
      </c>
      <c r="AY450" s="1489">
        <v>0.30751095806166645</v>
      </c>
      <c r="AZ450" s="1489">
        <v>0.30350421547833317</v>
      </c>
      <c r="BA450" s="1489">
        <v>0.29949747289499984</v>
      </c>
      <c r="BB450" s="1489">
        <v>0.29549073031166651</v>
      </c>
      <c r="BC450" s="1489">
        <v>0.29148398772833323</v>
      </c>
      <c r="BD450" s="1489">
        <v>0.28747724514499984</v>
      </c>
      <c r="BE450" s="1489">
        <v>0.28347050256166656</v>
      </c>
      <c r="BF450" s="1489">
        <v>0.27946375997833317</v>
      </c>
      <c r="BG450" s="1489">
        <v>0.27545701739499984</v>
      </c>
      <c r="BH450" s="1489">
        <v>0.2714502748116665</v>
      </c>
      <c r="BI450" s="1489">
        <v>0.26744353222833323</v>
      </c>
      <c r="BJ450" s="1489">
        <v>0.26343678964499989</v>
      </c>
      <c r="BK450" s="1489">
        <v>0.2594300470616665</v>
      </c>
      <c r="BL450" s="1489">
        <v>0.25542330447833322</v>
      </c>
      <c r="BM450" s="1489">
        <v>0.25141656189499983</v>
      </c>
      <c r="BN450" s="1489">
        <v>0.2474098193116665</v>
      </c>
      <c r="BO450" s="1489">
        <v>0.2434030767283332</v>
      </c>
      <c r="BP450" s="1489">
        <v>0.23939633414499986</v>
      </c>
      <c r="BQ450" s="1489">
        <v>0.23538959156166653</v>
      </c>
      <c r="BR450" s="1489">
        <v>0.23138284897833319</v>
      </c>
      <c r="BS450" s="1489">
        <v>0.22737610639499986</v>
      </c>
      <c r="BT450" s="1489">
        <v>0.2233693638116665</v>
      </c>
      <c r="BU450" s="1489">
        <v>0.21936262122833322</v>
      </c>
      <c r="BV450" s="1489">
        <v>0.21535587864499983</v>
      </c>
      <c r="BW450" s="1489">
        <v>0.21134913606166653</v>
      </c>
      <c r="BX450" s="1489">
        <v>0.20734239347833319</v>
      </c>
      <c r="BY450" s="1489">
        <v>0.20333565089499986</v>
      </c>
      <c r="BZ450" s="1489">
        <v>0.19932890831166653</v>
      </c>
      <c r="CA450" s="1489">
        <v>0.30135730472833322</v>
      </c>
      <c r="CB450" s="1489">
        <v>0.40338570114500077</v>
      </c>
      <c r="CC450" s="1489">
        <v>0.39937895856166733</v>
      </c>
      <c r="CD450" s="1489">
        <v>0.395372215978334</v>
      </c>
      <c r="CE450" s="1489">
        <v>0.39136547339500066</v>
      </c>
      <c r="CF450" s="1489">
        <v>0.38735873081166727</v>
      </c>
      <c r="CG450" s="1489">
        <v>0.383351988228334</v>
      </c>
      <c r="CH450" s="1489">
        <v>0.37934524564500061</v>
      </c>
      <c r="CI450" s="1489">
        <v>0.37533850306166727</v>
      </c>
      <c r="CJ450" s="1489">
        <v>0.37133176047833399</v>
      </c>
      <c r="CK450" s="1489">
        <v>0.36732501789500066</v>
      </c>
      <c r="CL450" s="1489">
        <v>0.36331827531166722</v>
      </c>
      <c r="CM450" s="1489">
        <v>0.35931153272833394</v>
      </c>
      <c r="CN450" s="1489">
        <v>0.35530479014500055</v>
      </c>
      <c r="CO450" s="1489">
        <v>0.35129804756166721</v>
      </c>
      <c r="CP450" s="1490">
        <v>0.34729130497833394</v>
      </c>
      <c r="CQ450" s="1488" t="s">
        <v>1790</v>
      </c>
      <c r="CR450" s="1488" t="s">
        <v>1790</v>
      </c>
      <c r="CS450" s="1488" t="s">
        <v>1790</v>
      </c>
      <c r="CT450" s="1488" t="s">
        <v>1790</v>
      </c>
      <c r="CU450" s="1488" t="s">
        <v>1790</v>
      </c>
      <c r="CV450" s="1488" t="s">
        <v>1790</v>
      </c>
      <c r="CW450" s="1488" t="s">
        <v>1790</v>
      </c>
      <c r="CX450" s="1488" t="s">
        <v>1790</v>
      </c>
      <c r="CY450" s="1488" t="s">
        <v>1790</v>
      </c>
      <c r="CZ450" s="1488" t="s">
        <v>1790</v>
      </c>
      <c r="DA450" s="1488" t="s">
        <v>1790</v>
      </c>
      <c r="DB450" s="1488" t="s">
        <v>1790</v>
      </c>
      <c r="DC450" s="1488" t="s">
        <v>1790</v>
      </c>
      <c r="DD450" s="1488" t="s">
        <v>1790</v>
      </c>
      <c r="DE450" s="1488" t="s">
        <v>1790</v>
      </c>
      <c r="DF450" s="1488" t="s">
        <v>1790</v>
      </c>
      <c r="DG450" s="1488" t="s">
        <v>1790</v>
      </c>
      <c r="DH450" s="1488" t="s">
        <v>1790</v>
      </c>
      <c r="DI450" s="1488" t="s">
        <v>1790</v>
      </c>
      <c r="DJ450" s="1488" t="s">
        <v>1790</v>
      </c>
      <c r="DK450" s="1488" t="s">
        <v>1790</v>
      </c>
      <c r="DL450" s="1488" t="s">
        <v>1790</v>
      </c>
      <c r="DM450" s="1488" t="s">
        <v>1790</v>
      </c>
      <c r="DN450" s="1488" t="s">
        <v>1790</v>
      </c>
      <c r="DO450" s="1488" t="s">
        <v>1790</v>
      </c>
      <c r="DP450" s="1488" t="s">
        <v>1790</v>
      </c>
      <c r="DQ450" s="1488" t="s">
        <v>1790</v>
      </c>
      <c r="DR450" s="1488" t="s">
        <v>1790</v>
      </c>
      <c r="DS450" s="1488" t="s">
        <v>1790</v>
      </c>
      <c r="DT450" s="1233" t="s">
        <v>1790</v>
      </c>
      <c r="DU450" s="1233" t="s">
        <v>1790</v>
      </c>
      <c r="DV450" s="1233" t="s">
        <v>1790</v>
      </c>
      <c r="DW450" s="1233" t="s">
        <v>1790</v>
      </c>
      <c r="DX450" s="1233" t="s">
        <v>1790</v>
      </c>
      <c r="DY450" s="1233" t="s">
        <v>1790</v>
      </c>
    </row>
    <row r="451" spans="2:129" x14ac:dyDescent="0.25">
      <c r="B451" s="1740"/>
      <c r="C451" s="1485" t="s">
        <v>2264</v>
      </c>
      <c r="D451" s="1425" t="s">
        <v>2265</v>
      </c>
      <c r="E451" s="1267" t="s">
        <v>826</v>
      </c>
      <c r="F451" s="1424" t="s">
        <v>1790</v>
      </c>
      <c r="G451" s="1424" t="s">
        <v>1790</v>
      </c>
      <c r="H451" s="1425" t="s">
        <v>84</v>
      </c>
      <c r="I451" s="1460" t="s">
        <v>1790</v>
      </c>
      <c r="J451" s="1461" t="s">
        <v>1790</v>
      </c>
      <c r="K451" s="1461" t="s">
        <v>1790</v>
      </c>
      <c r="L451" s="1461" t="s">
        <v>1790</v>
      </c>
      <c r="M451" s="1461" t="s">
        <v>1790</v>
      </c>
      <c r="N451" s="1489" t="s">
        <v>1790</v>
      </c>
      <c r="O451" s="1489">
        <v>3.5000000000000003E-2</v>
      </c>
      <c r="P451" s="1489">
        <v>3.5000000000000003E-2</v>
      </c>
      <c r="Q451" s="1489">
        <v>3.5000000000000003E-2</v>
      </c>
      <c r="R451" s="1489">
        <v>3.5000000000000003E-2</v>
      </c>
      <c r="S451" s="1489">
        <v>3.5000000000000003E-2</v>
      </c>
      <c r="T451" s="1489">
        <v>3.5000000000000003E-2</v>
      </c>
      <c r="U451" s="1489">
        <v>3.5000000000000003E-2</v>
      </c>
      <c r="V451" s="1489">
        <v>3.5000000000000003E-2</v>
      </c>
      <c r="W451" s="1489">
        <v>3.5000000000000003E-2</v>
      </c>
      <c r="X451" s="1489">
        <v>3.5000000000000003E-2</v>
      </c>
      <c r="Y451" s="1489">
        <v>3.5000000000000003E-2</v>
      </c>
      <c r="Z451" s="1489">
        <v>3.5000000000000003E-2</v>
      </c>
      <c r="AA451" s="1489">
        <v>3.5000000000000003E-2</v>
      </c>
      <c r="AB451" s="1489">
        <v>3.5000000000000003E-2</v>
      </c>
      <c r="AC451" s="1489">
        <v>3.5000000000000003E-2</v>
      </c>
      <c r="AD451" s="1489">
        <v>3.5000000000000003E-2</v>
      </c>
      <c r="AE451" s="1489">
        <v>3.5000000000000003E-2</v>
      </c>
      <c r="AF451" s="1489">
        <v>3.5000000000000003E-2</v>
      </c>
      <c r="AG451" s="1489">
        <v>3.5000000000000003E-2</v>
      </c>
      <c r="AH451" s="1489">
        <v>3.5000000000000003E-2</v>
      </c>
      <c r="AI451" s="1489">
        <v>3.5000000000000003E-2</v>
      </c>
      <c r="AJ451" s="1489">
        <v>3.5000000000000003E-2</v>
      </c>
      <c r="AK451" s="1489">
        <v>3.5000000000000003E-2</v>
      </c>
      <c r="AL451" s="1489">
        <v>3.5000000000000003E-2</v>
      </c>
      <c r="AM451" s="1489">
        <v>3.5000000000000003E-2</v>
      </c>
      <c r="AN451" s="1489">
        <v>3.5000000000000003E-2</v>
      </c>
      <c r="AO451" s="1489">
        <v>3.5000000000000003E-2</v>
      </c>
      <c r="AP451" s="1489">
        <v>3.5000000000000003E-2</v>
      </c>
      <c r="AQ451" s="1489">
        <v>3.5000000000000003E-2</v>
      </c>
      <c r="AR451" s="1489">
        <v>3.5000000000000003E-2</v>
      </c>
      <c r="AS451" s="1489">
        <v>0.03</v>
      </c>
      <c r="AT451" s="1489">
        <v>0.03</v>
      </c>
      <c r="AU451" s="1489">
        <v>0.03</v>
      </c>
      <c r="AV451" s="1489">
        <v>0.03</v>
      </c>
      <c r="AW451" s="1489">
        <v>0.03</v>
      </c>
      <c r="AX451" s="1489">
        <v>0.03</v>
      </c>
      <c r="AY451" s="1489">
        <v>0.03</v>
      </c>
      <c r="AZ451" s="1489">
        <v>0.03</v>
      </c>
      <c r="BA451" s="1489">
        <v>0.03</v>
      </c>
      <c r="BB451" s="1489">
        <v>0.03</v>
      </c>
      <c r="BC451" s="1489">
        <v>0.03</v>
      </c>
      <c r="BD451" s="1489">
        <v>0.03</v>
      </c>
      <c r="BE451" s="1489">
        <v>0.03</v>
      </c>
      <c r="BF451" s="1489">
        <v>0.03</v>
      </c>
      <c r="BG451" s="1489">
        <v>0.03</v>
      </c>
      <c r="BH451" s="1489">
        <v>0.03</v>
      </c>
      <c r="BI451" s="1489">
        <v>0.03</v>
      </c>
      <c r="BJ451" s="1489">
        <v>0.03</v>
      </c>
      <c r="BK451" s="1489">
        <v>0.03</v>
      </c>
      <c r="BL451" s="1489">
        <v>0.03</v>
      </c>
      <c r="BM451" s="1489">
        <v>0.03</v>
      </c>
      <c r="BN451" s="1489">
        <v>0.03</v>
      </c>
      <c r="BO451" s="1489">
        <v>0.03</v>
      </c>
      <c r="BP451" s="1489">
        <v>0.03</v>
      </c>
      <c r="BQ451" s="1489">
        <v>0.03</v>
      </c>
      <c r="BR451" s="1489">
        <v>0.03</v>
      </c>
      <c r="BS451" s="1489">
        <v>0.03</v>
      </c>
      <c r="BT451" s="1489">
        <v>0.03</v>
      </c>
      <c r="BU451" s="1489">
        <v>0.03</v>
      </c>
      <c r="BV451" s="1489">
        <v>0.03</v>
      </c>
      <c r="BW451" s="1489">
        <v>0.03</v>
      </c>
      <c r="BX451" s="1489">
        <v>0.03</v>
      </c>
      <c r="BY451" s="1489">
        <v>0.03</v>
      </c>
      <c r="BZ451" s="1489">
        <v>0.03</v>
      </c>
      <c r="CA451" s="1489">
        <v>0.03</v>
      </c>
      <c r="CB451" s="1489">
        <v>0.03</v>
      </c>
      <c r="CC451" s="1489">
        <v>0.03</v>
      </c>
      <c r="CD451" s="1489">
        <v>0.03</v>
      </c>
      <c r="CE451" s="1489">
        <v>0.03</v>
      </c>
      <c r="CF451" s="1489">
        <v>0.03</v>
      </c>
      <c r="CG451" s="1489">
        <v>0.03</v>
      </c>
      <c r="CH451" s="1489">
        <v>0.03</v>
      </c>
      <c r="CI451" s="1489">
        <v>0.03</v>
      </c>
      <c r="CJ451" s="1489">
        <v>0.03</v>
      </c>
      <c r="CK451" s="1489">
        <v>0.03</v>
      </c>
      <c r="CL451" s="1489">
        <v>2.5000000000000001E-2</v>
      </c>
      <c r="CM451" s="1489">
        <v>2.5000000000000001E-2</v>
      </c>
      <c r="CN451" s="1489">
        <v>2.5000000000000001E-2</v>
      </c>
      <c r="CO451" s="1489">
        <v>2.5000000000000001E-2</v>
      </c>
      <c r="CP451" s="1490">
        <v>2.5000000000000001E-2</v>
      </c>
      <c r="CQ451" s="1488" t="s">
        <v>1790</v>
      </c>
      <c r="CR451" s="1488" t="s">
        <v>1790</v>
      </c>
      <c r="CS451" s="1488" t="s">
        <v>1790</v>
      </c>
      <c r="CT451" s="1488" t="s">
        <v>1790</v>
      </c>
      <c r="CU451" s="1488" t="s">
        <v>1790</v>
      </c>
      <c r="CV451" s="1488" t="s">
        <v>1790</v>
      </c>
      <c r="CW451" s="1488" t="s">
        <v>1790</v>
      </c>
      <c r="CX451" s="1488" t="s">
        <v>1790</v>
      </c>
      <c r="CY451" s="1488" t="s">
        <v>1790</v>
      </c>
      <c r="CZ451" s="1488" t="s">
        <v>1790</v>
      </c>
      <c r="DA451" s="1488" t="s">
        <v>1790</v>
      </c>
      <c r="DB451" s="1488" t="s">
        <v>1790</v>
      </c>
      <c r="DC451" s="1488" t="s">
        <v>1790</v>
      </c>
      <c r="DD451" s="1488" t="s">
        <v>1790</v>
      </c>
      <c r="DE451" s="1488" t="s">
        <v>1790</v>
      </c>
      <c r="DF451" s="1488" t="s">
        <v>1790</v>
      </c>
      <c r="DG451" s="1488" t="s">
        <v>1790</v>
      </c>
      <c r="DH451" s="1488" t="s">
        <v>1790</v>
      </c>
      <c r="DI451" s="1488" t="s">
        <v>1790</v>
      </c>
      <c r="DJ451" s="1488" t="s">
        <v>1790</v>
      </c>
      <c r="DK451" s="1488" t="s">
        <v>1790</v>
      </c>
      <c r="DL451" s="1488" t="s">
        <v>1790</v>
      </c>
      <c r="DM451" s="1488" t="s">
        <v>1790</v>
      </c>
      <c r="DN451" s="1488" t="s">
        <v>1790</v>
      </c>
      <c r="DO451" s="1488" t="s">
        <v>1790</v>
      </c>
      <c r="DP451" s="1488" t="s">
        <v>1790</v>
      </c>
      <c r="DQ451" s="1488" t="s">
        <v>1790</v>
      </c>
      <c r="DR451" s="1488" t="s">
        <v>1790</v>
      </c>
      <c r="DS451" s="1488" t="s">
        <v>1790</v>
      </c>
      <c r="DT451" s="1233" t="s">
        <v>1790</v>
      </c>
      <c r="DU451" s="1233" t="s">
        <v>1790</v>
      </c>
      <c r="DV451" s="1233" t="s">
        <v>1790</v>
      </c>
      <c r="DW451" s="1233" t="s">
        <v>1790</v>
      </c>
      <c r="DX451" s="1233" t="s">
        <v>1790</v>
      </c>
      <c r="DY451" s="1233" t="s">
        <v>1790</v>
      </c>
    </row>
    <row r="452" spans="2:129" x14ac:dyDescent="0.25">
      <c r="B452" s="1740"/>
      <c r="C452" s="1485" t="s">
        <v>2264</v>
      </c>
      <c r="D452" s="1425" t="s">
        <v>2265</v>
      </c>
      <c r="E452" s="1267" t="s">
        <v>809</v>
      </c>
      <c r="F452" s="1424" t="s">
        <v>1790</v>
      </c>
      <c r="G452" s="1424" t="s">
        <v>1790</v>
      </c>
      <c r="H452" s="1425" t="s">
        <v>84</v>
      </c>
      <c r="I452" s="1460" t="s">
        <v>1790</v>
      </c>
      <c r="J452" s="1461" t="s">
        <v>1790</v>
      </c>
      <c r="K452" s="1461" t="s">
        <v>1790</v>
      </c>
      <c r="L452" s="1461" t="s">
        <v>1790</v>
      </c>
      <c r="M452" s="1461" t="s">
        <v>1790</v>
      </c>
      <c r="N452" s="1489" t="s">
        <v>1790</v>
      </c>
      <c r="O452" s="1489">
        <v>0.96618357487922713</v>
      </c>
      <c r="P452" s="1489">
        <v>0.93351070036640305</v>
      </c>
      <c r="Q452" s="1489">
        <v>0.90194270566802237</v>
      </c>
      <c r="R452" s="1489">
        <v>0.87144222769857238</v>
      </c>
      <c r="S452" s="1489">
        <v>0.84197316685852408</v>
      </c>
      <c r="T452" s="1489">
        <v>0.81350064430775282</v>
      </c>
      <c r="U452" s="1489">
        <v>0.78599096068381924</v>
      </c>
      <c r="V452" s="1489">
        <v>0.75941155621625056</v>
      </c>
      <c r="W452" s="1489">
        <v>0.73373097218961414</v>
      </c>
      <c r="X452" s="1489">
        <v>0.70891881370977217</v>
      </c>
      <c r="Y452" s="1489">
        <v>0.68494571372924851</v>
      </c>
      <c r="Z452" s="1489">
        <v>0.66178329828912907</v>
      </c>
      <c r="AA452" s="1489">
        <v>0.63940415293635666</v>
      </c>
      <c r="AB452" s="1489">
        <v>0.61778179027667313</v>
      </c>
      <c r="AC452" s="1489">
        <v>0.59689061862480497</v>
      </c>
      <c r="AD452" s="1489">
        <v>0.57670591171478747</v>
      </c>
      <c r="AE452" s="1489">
        <v>0.55720377943457733</v>
      </c>
      <c r="AF452" s="1489">
        <v>0.53836113955031628</v>
      </c>
      <c r="AG452" s="1489">
        <v>0.520155690386779</v>
      </c>
      <c r="AH452" s="1489">
        <v>0.50256588443167061</v>
      </c>
      <c r="AI452" s="1489">
        <v>0.48557090283253201</v>
      </c>
      <c r="AJ452" s="1489">
        <v>0.46915063075606961</v>
      </c>
      <c r="AK452" s="1489">
        <v>0.45328563358074364</v>
      </c>
      <c r="AL452" s="1489">
        <v>0.43795713389443836</v>
      </c>
      <c r="AM452" s="1489">
        <v>0.42314698926998878</v>
      </c>
      <c r="AN452" s="1489">
        <v>0.40883767079225974</v>
      </c>
      <c r="AO452" s="1489">
        <v>0.39501224231136212</v>
      </c>
      <c r="AP452" s="1489">
        <v>0.38165434039745133</v>
      </c>
      <c r="AQ452" s="1489">
        <v>0.36874815497338298</v>
      </c>
      <c r="AR452" s="1489">
        <v>0.35627841060230242</v>
      </c>
      <c r="AS452" s="1489">
        <v>0.3459013695167984</v>
      </c>
      <c r="AT452" s="1489">
        <v>0.33582657234640623</v>
      </c>
      <c r="AU452" s="1489">
        <v>0.32604521587029728</v>
      </c>
      <c r="AV452" s="1489">
        <v>0.31654875327213333</v>
      </c>
      <c r="AW452" s="1489">
        <v>0.30732888667197411</v>
      </c>
      <c r="AX452" s="1489">
        <v>0.29837755987570302</v>
      </c>
      <c r="AY452" s="1489">
        <v>0.28968695133563405</v>
      </c>
      <c r="AZ452" s="1489">
        <v>0.28124946731614947</v>
      </c>
      <c r="BA452" s="1489">
        <v>0.27305773525839755</v>
      </c>
      <c r="BB452" s="1489">
        <v>0.26510459733825009</v>
      </c>
      <c r="BC452" s="1489">
        <v>0.25738310421189325</v>
      </c>
      <c r="BD452" s="1489">
        <v>0.24988650894358566</v>
      </c>
      <c r="BE452" s="1489">
        <v>0.24260826111027742</v>
      </c>
      <c r="BF452" s="1489">
        <v>0.23554200107793916</v>
      </c>
      <c r="BG452" s="1489">
        <v>0.22868155444460117</v>
      </c>
      <c r="BH452" s="1489">
        <v>0.22202092664524387</v>
      </c>
      <c r="BI452" s="1489">
        <v>0.215554297713829</v>
      </c>
      <c r="BJ452" s="1489">
        <v>0.20927601719789227</v>
      </c>
      <c r="BK452" s="1489">
        <v>0.20318059922125464</v>
      </c>
      <c r="BL452" s="1489">
        <v>0.19726271769053846</v>
      </c>
      <c r="BM452" s="1489">
        <v>0.19151720164129948</v>
      </c>
      <c r="BN452" s="1489">
        <v>0.18593903071970824</v>
      </c>
      <c r="BO452" s="1489">
        <v>0.18052333079583327</v>
      </c>
      <c r="BP452" s="1489">
        <v>0.17526536970469248</v>
      </c>
      <c r="BQ452" s="1489">
        <v>0.17016055311135189</v>
      </c>
      <c r="BR452" s="1489">
        <v>0.16520442049645817</v>
      </c>
      <c r="BS452" s="1489">
        <v>0.16039264125869726</v>
      </c>
      <c r="BT452" s="1489">
        <v>0.15572101093077401</v>
      </c>
      <c r="BU452" s="1489">
        <v>0.15118544750560586</v>
      </c>
      <c r="BV452" s="1489">
        <v>0.14678198786952024</v>
      </c>
      <c r="BW452" s="1489">
        <v>0.14250678433934003</v>
      </c>
      <c r="BX452" s="1489">
        <v>0.13835610130033013</v>
      </c>
      <c r="BY452" s="1489">
        <v>0.13432631194206807</v>
      </c>
      <c r="BZ452" s="1489">
        <v>0.13041389508938647</v>
      </c>
      <c r="CA452" s="1489">
        <v>0.12661543212561796</v>
      </c>
      <c r="CB452" s="1489">
        <v>0.12292760400545433</v>
      </c>
      <c r="CC452" s="1489">
        <v>0.11934718835481004</v>
      </c>
      <c r="CD452" s="1489">
        <v>0.11587105665515537</v>
      </c>
      <c r="CE452" s="1489">
        <v>0.11249617150985959</v>
      </c>
      <c r="CF452" s="1489">
        <v>0.10921958399015494</v>
      </c>
      <c r="CG452" s="1489">
        <v>0.10603843105840287</v>
      </c>
      <c r="CH452" s="1489">
        <v>0.10294993306641054</v>
      </c>
      <c r="CI452" s="1489">
        <v>9.9951391326612168E-2</v>
      </c>
      <c r="CJ452" s="1489">
        <v>9.7040185753992411E-2</v>
      </c>
      <c r="CK452" s="1489">
        <v>9.4213772576691654E-2</v>
      </c>
      <c r="CL452" s="1489">
        <v>9.1915875684577236E-2</v>
      </c>
      <c r="CM452" s="1489">
        <v>8.9674025058124135E-2</v>
      </c>
      <c r="CN452" s="1489">
        <v>8.7486853715243049E-2</v>
      </c>
      <c r="CO452" s="1489">
        <v>8.5353028014871282E-2</v>
      </c>
      <c r="CP452" s="1490">
        <v>8.3271246843776875E-2</v>
      </c>
      <c r="CQ452" s="1488" t="s">
        <v>1790</v>
      </c>
      <c r="CR452" s="1488" t="s">
        <v>1790</v>
      </c>
      <c r="CS452" s="1488" t="s">
        <v>1790</v>
      </c>
      <c r="CT452" s="1488" t="s">
        <v>1790</v>
      </c>
      <c r="CU452" s="1488" t="s">
        <v>1790</v>
      </c>
      <c r="CV452" s="1488" t="s">
        <v>1790</v>
      </c>
      <c r="CW452" s="1488" t="s">
        <v>1790</v>
      </c>
      <c r="CX452" s="1488" t="s">
        <v>1790</v>
      </c>
      <c r="CY452" s="1488" t="s">
        <v>1790</v>
      </c>
      <c r="CZ452" s="1488" t="s">
        <v>1790</v>
      </c>
      <c r="DA452" s="1488" t="s">
        <v>1790</v>
      </c>
      <c r="DB452" s="1488" t="s">
        <v>1790</v>
      </c>
      <c r="DC452" s="1488" t="s">
        <v>1790</v>
      </c>
      <c r="DD452" s="1488" t="s">
        <v>1790</v>
      </c>
      <c r="DE452" s="1488" t="s">
        <v>1790</v>
      </c>
      <c r="DF452" s="1488" t="s">
        <v>1790</v>
      </c>
      <c r="DG452" s="1488" t="s">
        <v>1790</v>
      </c>
      <c r="DH452" s="1488" t="s">
        <v>1790</v>
      </c>
      <c r="DI452" s="1488" t="s">
        <v>1790</v>
      </c>
      <c r="DJ452" s="1488" t="s">
        <v>1790</v>
      </c>
      <c r="DK452" s="1488" t="s">
        <v>1790</v>
      </c>
      <c r="DL452" s="1488" t="s">
        <v>1790</v>
      </c>
      <c r="DM452" s="1488" t="s">
        <v>1790</v>
      </c>
      <c r="DN452" s="1488" t="s">
        <v>1790</v>
      </c>
      <c r="DO452" s="1488" t="s">
        <v>1790</v>
      </c>
      <c r="DP452" s="1488" t="s">
        <v>1790</v>
      </c>
      <c r="DQ452" s="1488" t="s">
        <v>1790</v>
      </c>
      <c r="DR452" s="1488" t="s">
        <v>1790</v>
      </c>
      <c r="DS452" s="1488" t="s">
        <v>1790</v>
      </c>
      <c r="DT452" s="1233" t="s">
        <v>1790</v>
      </c>
      <c r="DU452" s="1233" t="s">
        <v>1790</v>
      </c>
      <c r="DV452" s="1233" t="s">
        <v>1790</v>
      </c>
      <c r="DW452" s="1233" t="s">
        <v>1790</v>
      </c>
      <c r="DX452" s="1233" t="s">
        <v>1790</v>
      </c>
      <c r="DY452" s="1233" t="s">
        <v>1790</v>
      </c>
    </row>
    <row r="453" spans="2:129" x14ac:dyDescent="0.25">
      <c r="B453" s="1740"/>
      <c r="C453" s="1485" t="s">
        <v>2264</v>
      </c>
      <c r="D453" s="1425" t="s">
        <v>2265</v>
      </c>
      <c r="E453" s="1267" t="s">
        <v>810</v>
      </c>
      <c r="F453" s="1424" t="s">
        <v>811</v>
      </c>
      <c r="G453" s="1424" t="s">
        <v>1790</v>
      </c>
      <c r="H453" s="1425" t="s">
        <v>812</v>
      </c>
      <c r="I453" s="1460" t="s">
        <v>1790</v>
      </c>
      <c r="J453" s="1461" t="s">
        <v>1790</v>
      </c>
      <c r="K453" s="1461" t="s">
        <v>1790</v>
      </c>
      <c r="L453" s="1461" t="s">
        <v>1790</v>
      </c>
      <c r="M453" s="1461" t="s">
        <v>1790</v>
      </c>
      <c r="N453" s="1489" t="s">
        <v>1790</v>
      </c>
      <c r="O453" s="1489">
        <v>0.30369000000000002</v>
      </c>
      <c r="P453" s="1489">
        <v>0.30369000000000002</v>
      </c>
      <c r="Q453" s="1489">
        <v>0.30369000000000002</v>
      </c>
      <c r="R453" s="1489">
        <v>0.30369000000000002</v>
      </c>
      <c r="S453" s="1489">
        <v>0.30369000000000002</v>
      </c>
      <c r="T453" s="1489" t="s">
        <v>1790</v>
      </c>
      <c r="U453" s="1489" t="s">
        <v>1790</v>
      </c>
      <c r="V453" s="1489" t="s">
        <v>1790</v>
      </c>
      <c r="W453" s="1489" t="s">
        <v>1790</v>
      </c>
      <c r="X453" s="1489" t="s">
        <v>1790</v>
      </c>
      <c r="Y453" s="1489" t="s">
        <v>1790</v>
      </c>
      <c r="Z453" s="1489" t="s">
        <v>1790</v>
      </c>
      <c r="AA453" s="1489" t="s">
        <v>1790</v>
      </c>
      <c r="AB453" s="1489" t="s">
        <v>1790</v>
      </c>
      <c r="AC453" s="1489" t="s">
        <v>1790</v>
      </c>
      <c r="AD453" s="1489" t="s">
        <v>1790</v>
      </c>
      <c r="AE453" s="1489" t="s">
        <v>1790</v>
      </c>
      <c r="AF453" s="1489" t="s">
        <v>1790</v>
      </c>
      <c r="AG453" s="1489" t="s">
        <v>1790</v>
      </c>
      <c r="AH453" s="1489" t="s">
        <v>1790</v>
      </c>
      <c r="AI453" s="1489" t="s">
        <v>1790</v>
      </c>
      <c r="AJ453" s="1489" t="s">
        <v>1790</v>
      </c>
      <c r="AK453" s="1489" t="s">
        <v>1790</v>
      </c>
      <c r="AL453" s="1489" t="s">
        <v>1790</v>
      </c>
      <c r="AM453" s="1489" t="s">
        <v>1790</v>
      </c>
      <c r="AN453" s="1489" t="s">
        <v>1790</v>
      </c>
      <c r="AO453" s="1489" t="s">
        <v>1790</v>
      </c>
      <c r="AP453" s="1489" t="s">
        <v>1790</v>
      </c>
      <c r="AQ453" s="1489" t="s">
        <v>1790</v>
      </c>
      <c r="AR453" s="1489" t="s">
        <v>1790</v>
      </c>
      <c r="AS453" s="1489" t="s">
        <v>1790</v>
      </c>
      <c r="AT453" s="1489" t="s">
        <v>1790</v>
      </c>
      <c r="AU453" s="1489" t="s">
        <v>1790</v>
      </c>
      <c r="AV453" s="1489" t="s">
        <v>1790</v>
      </c>
      <c r="AW453" s="1489" t="s">
        <v>1790</v>
      </c>
      <c r="AX453" s="1489" t="s">
        <v>1790</v>
      </c>
      <c r="AY453" s="1489" t="s">
        <v>1790</v>
      </c>
      <c r="AZ453" s="1489" t="s">
        <v>1790</v>
      </c>
      <c r="BA453" s="1489" t="s">
        <v>1790</v>
      </c>
      <c r="BB453" s="1489" t="s">
        <v>1790</v>
      </c>
      <c r="BC453" s="1489" t="s">
        <v>1790</v>
      </c>
      <c r="BD453" s="1489" t="s">
        <v>1790</v>
      </c>
      <c r="BE453" s="1489" t="s">
        <v>1790</v>
      </c>
      <c r="BF453" s="1489" t="s">
        <v>1790</v>
      </c>
      <c r="BG453" s="1489" t="s">
        <v>1790</v>
      </c>
      <c r="BH453" s="1489" t="s">
        <v>1790</v>
      </c>
      <c r="BI453" s="1489" t="s">
        <v>1790</v>
      </c>
      <c r="BJ453" s="1489" t="s">
        <v>1790</v>
      </c>
      <c r="BK453" s="1489" t="s">
        <v>1790</v>
      </c>
      <c r="BL453" s="1489" t="s">
        <v>1790</v>
      </c>
      <c r="BM453" s="1489" t="s">
        <v>1790</v>
      </c>
      <c r="BN453" s="1489" t="s">
        <v>1790</v>
      </c>
      <c r="BO453" s="1489" t="s">
        <v>1790</v>
      </c>
      <c r="BP453" s="1489" t="s">
        <v>1790</v>
      </c>
      <c r="BQ453" s="1489" t="s">
        <v>1790</v>
      </c>
      <c r="BR453" s="1489" t="s">
        <v>1790</v>
      </c>
      <c r="BS453" s="1489" t="s">
        <v>1790</v>
      </c>
      <c r="BT453" s="1489" t="s">
        <v>1790</v>
      </c>
      <c r="BU453" s="1489" t="s">
        <v>1790</v>
      </c>
      <c r="BV453" s="1489" t="s">
        <v>1790</v>
      </c>
      <c r="BW453" s="1489" t="s">
        <v>1790</v>
      </c>
      <c r="BX453" s="1489" t="s">
        <v>1790</v>
      </c>
      <c r="BY453" s="1489" t="s">
        <v>1790</v>
      </c>
      <c r="BZ453" s="1489" t="s">
        <v>1790</v>
      </c>
      <c r="CA453" s="1489" t="s">
        <v>1790</v>
      </c>
      <c r="CB453" s="1489" t="s">
        <v>1790</v>
      </c>
      <c r="CC453" s="1489" t="s">
        <v>1790</v>
      </c>
      <c r="CD453" s="1489" t="s">
        <v>1790</v>
      </c>
      <c r="CE453" s="1489" t="s">
        <v>1790</v>
      </c>
      <c r="CF453" s="1489" t="s">
        <v>1790</v>
      </c>
      <c r="CG453" s="1489" t="s">
        <v>1790</v>
      </c>
      <c r="CH453" s="1489" t="s">
        <v>1790</v>
      </c>
      <c r="CI453" s="1489" t="s">
        <v>1790</v>
      </c>
      <c r="CJ453" s="1489" t="s">
        <v>1790</v>
      </c>
      <c r="CK453" s="1489" t="s">
        <v>1790</v>
      </c>
      <c r="CL453" s="1489" t="s">
        <v>1790</v>
      </c>
      <c r="CM453" s="1489" t="s">
        <v>1790</v>
      </c>
      <c r="CN453" s="1489" t="s">
        <v>1790</v>
      </c>
      <c r="CO453" s="1489" t="s">
        <v>1790</v>
      </c>
      <c r="CP453" s="1490" t="s">
        <v>1790</v>
      </c>
      <c r="CQ453" s="1488" t="s">
        <v>1790</v>
      </c>
      <c r="CR453" s="1488" t="s">
        <v>1790</v>
      </c>
      <c r="CS453" s="1488" t="s">
        <v>1790</v>
      </c>
      <c r="CT453" s="1488" t="s">
        <v>1790</v>
      </c>
      <c r="CU453" s="1488" t="s">
        <v>1790</v>
      </c>
      <c r="CV453" s="1488" t="s">
        <v>1790</v>
      </c>
      <c r="CW453" s="1488" t="s">
        <v>1790</v>
      </c>
      <c r="CX453" s="1488" t="s">
        <v>1790</v>
      </c>
      <c r="CY453" s="1488" t="s">
        <v>1790</v>
      </c>
      <c r="CZ453" s="1488" t="s">
        <v>1790</v>
      </c>
      <c r="DA453" s="1488" t="s">
        <v>1790</v>
      </c>
      <c r="DB453" s="1488" t="s">
        <v>1790</v>
      </c>
      <c r="DC453" s="1488" t="s">
        <v>1790</v>
      </c>
      <c r="DD453" s="1488" t="s">
        <v>1790</v>
      </c>
      <c r="DE453" s="1488" t="s">
        <v>1790</v>
      </c>
      <c r="DF453" s="1488" t="s">
        <v>1790</v>
      </c>
      <c r="DG453" s="1488" t="s">
        <v>1790</v>
      </c>
      <c r="DH453" s="1488" t="s">
        <v>1790</v>
      </c>
      <c r="DI453" s="1488" t="s">
        <v>1790</v>
      </c>
      <c r="DJ453" s="1488" t="s">
        <v>1790</v>
      </c>
      <c r="DK453" s="1488" t="s">
        <v>1790</v>
      </c>
      <c r="DL453" s="1488" t="s">
        <v>1790</v>
      </c>
      <c r="DM453" s="1488" t="s">
        <v>1790</v>
      </c>
      <c r="DN453" s="1488" t="s">
        <v>1790</v>
      </c>
      <c r="DO453" s="1488" t="s">
        <v>1790</v>
      </c>
      <c r="DP453" s="1488" t="s">
        <v>1790</v>
      </c>
      <c r="DQ453" s="1488" t="s">
        <v>1790</v>
      </c>
      <c r="DR453" s="1488" t="s">
        <v>1790</v>
      </c>
      <c r="DS453" s="1488" t="s">
        <v>1790</v>
      </c>
      <c r="DT453" s="1233" t="s">
        <v>1790</v>
      </c>
      <c r="DU453" s="1233" t="s">
        <v>1790</v>
      </c>
      <c r="DV453" s="1233" t="s">
        <v>1790</v>
      </c>
      <c r="DW453" s="1233" t="s">
        <v>1790</v>
      </c>
      <c r="DX453" s="1233" t="s">
        <v>1790</v>
      </c>
      <c r="DY453" s="1233" t="s">
        <v>1790</v>
      </c>
    </row>
    <row r="454" spans="2:129" x14ac:dyDescent="0.25">
      <c r="B454" s="1740"/>
      <c r="C454" s="1485" t="s">
        <v>2264</v>
      </c>
      <c r="D454" s="1425" t="s">
        <v>2265</v>
      </c>
      <c r="E454" s="1267" t="s">
        <v>810</v>
      </c>
      <c r="F454" s="1424" t="s">
        <v>813</v>
      </c>
      <c r="G454" s="1424" t="s">
        <v>1790</v>
      </c>
      <c r="H454" s="1425" t="s">
        <v>812</v>
      </c>
      <c r="I454" s="1460" t="s">
        <v>1790</v>
      </c>
      <c r="J454" s="1461" t="s">
        <v>1790</v>
      </c>
      <c r="K454" s="1461" t="s">
        <v>1790</v>
      </c>
      <c r="L454" s="1461" t="s">
        <v>1790</v>
      </c>
      <c r="M454" s="1461" t="s">
        <v>1790</v>
      </c>
      <c r="N454" s="1489" t="s">
        <v>1790</v>
      </c>
      <c r="O454" s="1489">
        <v>0.36911214000000003</v>
      </c>
      <c r="P454" s="1489">
        <v>0.36911214000000003</v>
      </c>
      <c r="Q454" s="1489">
        <v>0.36911214000000003</v>
      </c>
      <c r="R454" s="1489">
        <v>0.36911214000000003</v>
      </c>
      <c r="S454" s="1489">
        <v>0.36911214000000003</v>
      </c>
      <c r="T454" s="1489" t="s">
        <v>1790</v>
      </c>
      <c r="U454" s="1489" t="s">
        <v>1790</v>
      </c>
      <c r="V454" s="1489" t="s">
        <v>1790</v>
      </c>
      <c r="W454" s="1489" t="s">
        <v>1790</v>
      </c>
      <c r="X454" s="1489" t="s">
        <v>1790</v>
      </c>
      <c r="Y454" s="1489" t="s">
        <v>1790</v>
      </c>
      <c r="Z454" s="1489" t="s">
        <v>1790</v>
      </c>
      <c r="AA454" s="1489" t="s">
        <v>1790</v>
      </c>
      <c r="AB454" s="1489" t="s">
        <v>1790</v>
      </c>
      <c r="AC454" s="1489" t="s">
        <v>1790</v>
      </c>
      <c r="AD454" s="1489" t="s">
        <v>1790</v>
      </c>
      <c r="AE454" s="1489" t="s">
        <v>1790</v>
      </c>
      <c r="AF454" s="1489" t="s">
        <v>1790</v>
      </c>
      <c r="AG454" s="1489" t="s">
        <v>1790</v>
      </c>
      <c r="AH454" s="1489" t="s">
        <v>1790</v>
      </c>
      <c r="AI454" s="1489" t="s">
        <v>1790</v>
      </c>
      <c r="AJ454" s="1489" t="s">
        <v>1790</v>
      </c>
      <c r="AK454" s="1489" t="s">
        <v>1790</v>
      </c>
      <c r="AL454" s="1489" t="s">
        <v>1790</v>
      </c>
      <c r="AM454" s="1489" t="s">
        <v>1790</v>
      </c>
      <c r="AN454" s="1489" t="s">
        <v>1790</v>
      </c>
      <c r="AO454" s="1489" t="s">
        <v>1790</v>
      </c>
      <c r="AP454" s="1489" t="s">
        <v>1790</v>
      </c>
      <c r="AQ454" s="1489" t="s">
        <v>1790</v>
      </c>
      <c r="AR454" s="1489" t="s">
        <v>1790</v>
      </c>
      <c r="AS454" s="1489" t="s">
        <v>1790</v>
      </c>
      <c r="AT454" s="1489" t="s">
        <v>1790</v>
      </c>
      <c r="AU454" s="1489" t="s">
        <v>1790</v>
      </c>
      <c r="AV454" s="1489" t="s">
        <v>1790</v>
      </c>
      <c r="AW454" s="1489" t="s">
        <v>1790</v>
      </c>
      <c r="AX454" s="1489" t="s">
        <v>1790</v>
      </c>
      <c r="AY454" s="1489" t="s">
        <v>1790</v>
      </c>
      <c r="AZ454" s="1489" t="s">
        <v>1790</v>
      </c>
      <c r="BA454" s="1489" t="s">
        <v>1790</v>
      </c>
      <c r="BB454" s="1489" t="s">
        <v>1790</v>
      </c>
      <c r="BC454" s="1489" t="s">
        <v>1790</v>
      </c>
      <c r="BD454" s="1489" t="s">
        <v>1790</v>
      </c>
      <c r="BE454" s="1489" t="s">
        <v>1790</v>
      </c>
      <c r="BF454" s="1489" t="s">
        <v>1790</v>
      </c>
      <c r="BG454" s="1489" t="s">
        <v>1790</v>
      </c>
      <c r="BH454" s="1489" t="s">
        <v>1790</v>
      </c>
      <c r="BI454" s="1489" t="s">
        <v>1790</v>
      </c>
      <c r="BJ454" s="1489" t="s">
        <v>1790</v>
      </c>
      <c r="BK454" s="1489" t="s">
        <v>1790</v>
      </c>
      <c r="BL454" s="1489" t="s">
        <v>1790</v>
      </c>
      <c r="BM454" s="1489" t="s">
        <v>1790</v>
      </c>
      <c r="BN454" s="1489" t="s">
        <v>1790</v>
      </c>
      <c r="BO454" s="1489" t="s">
        <v>1790</v>
      </c>
      <c r="BP454" s="1489" t="s">
        <v>1790</v>
      </c>
      <c r="BQ454" s="1489" t="s">
        <v>1790</v>
      </c>
      <c r="BR454" s="1489" t="s">
        <v>1790</v>
      </c>
      <c r="BS454" s="1489" t="s">
        <v>1790</v>
      </c>
      <c r="BT454" s="1489" t="s">
        <v>1790</v>
      </c>
      <c r="BU454" s="1489" t="s">
        <v>1790</v>
      </c>
      <c r="BV454" s="1489" t="s">
        <v>1790</v>
      </c>
      <c r="BW454" s="1489" t="s">
        <v>1790</v>
      </c>
      <c r="BX454" s="1489" t="s">
        <v>1790</v>
      </c>
      <c r="BY454" s="1489" t="s">
        <v>1790</v>
      </c>
      <c r="BZ454" s="1489" t="s">
        <v>1790</v>
      </c>
      <c r="CA454" s="1489">
        <v>1.51898</v>
      </c>
      <c r="CB454" s="1489" t="s">
        <v>1790</v>
      </c>
      <c r="CC454" s="1489" t="s">
        <v>1790</v>
      </c>
      <c r="CD454" s="1489" t="s">
        <v>1790</v>
      </c>
      <c r="CE454" s="1489" t="s">
        <v>1790</v>
      </c>
      <c r="CF454" s="1489" t="s">
        <v>1790</v>
      </c>
      <c r="CG454" s="1489" t="s">
        <v>1790</v>
      </c>
      <c r="CH454" s="1489" t="s">
        <v>1790</v>
      </c>
      <c r="CI454" s="1489" t="s">
        <v>1790</v>
      </c>
      <c r="CJ454" s="1489" t="s">
        <v>1790</v>
      </c>
      <c r="CK454" s="1489" t="s">
        <v>1790</v>
      </c>
      <c r="CL454" s="1489" t="s">
        <v>1790</v>
      </c>
      <c r="CM454" s="1489" t="s">
        <v>1790</v>
      </c>
      <c r="CN454" s="1489" t="s">
        <v>1790</v>
      </c>
      <c r="CO454" s="1489" t="s">
        <v>1790</v>
      </c>
      <c r="CP454" s="1490" t="s">
        <v>1790</v>
      </c>
      <c r="CQ454" s="1488" t="s">
        <v>1790</v>
      </c>
      <c r="CR454" s="1488" t="s">
        <v>1790</v>
      </c>
      <c r="CS454" s="1488" t="s">
        <v>1790</v>
      </c>
      <c r="CT454" s="1488" t="s">
        <v>1790</v>
      </c>
      <c r="CU454" s="1488" t="s">
        <v>1790</v>
      </c>
      <c r="CV454" s="1488" t="s">
        <v>1790</v>
      </c>
      <c r="CW454" s="1488" t="s">
        <v>1790</v>
      </c>
      <c r="CX454" s="1488" t="s">
        <v>1790</v>
      </c>
      <c r="CY454" s="1488" t="s">
        <v>1790</v>
      </c>
      <c r="CZ454" s="1488" t="s">
        <v>1790</v>
      </c>
      <c r="DA454" s="1488" t="s">
        <v>1790</v>
      </c>
      <c r="DB454" s="1488" t="s">
        <v>1790</v>
      </c>
      <c r="DC454" s="1488" t="s">
        <v>1790</v>
      </c>
      <c r="DD454" s="1488" t="s">
        <v>1790</v>
      </c>
      <c r="DE454" s="1488" t="s">
        <v>1790</v>
      </c>
      <c r="DF454" s="1488" t="s">
        <v>1790</v>
      </c>
      <c r="DG454" s="1488" t="s">
        <v>1790</v>
      </c>
      <c r="DH454" s="1488" t="s">
        <v>1790</v>
      </c>
      <c r="DI454" s="1488" t="s">
        <v>1790</v>
      </c>
      <c r="DJ454" s="1488" t="s">
        <v>1790</v>
      </c>
      <c r="DK454" s="1488" t="s">
        <v>1790</v>
      </c>
      <c r="DL454" s="1488" t="s">
        <v>1790</v>
      </c>
      <c r="DM454" s="1488" t="s">
        <v>1790</v>
      </c>
      <c r="DN454" s="1488" t="s">
        <v>1790</v>
      </c>
      <c r="DO454" s="1488" t="s">
        <v>1790</v>
      </c>
      <c r="DP454" s="1488" t="s">
        <v>1790</v>
      </c>
      <c r="DQ454" s="1488" t="s">
        <v>1790</v>
      </c>
      <c r="DR454" s="1488" t="s">
        <v>1790</v>
      </c>
      <c r="DS454" s="1488" t="s">
        <v>1790</v>
      </c>
      <c r="DT454" s="1233" t="s">
        <v>1790</v>
      </c>
      <c r="DU454" s="1233" t="s">
        <v>1790</v>
      </c>
      <c r="DV454" s="1233" t="s">
        <v>1790</v>
      </c>
      <c r="DW454" s="1233" t="s">
        <v>1790</v>
      </c>
      <c r="DX454" s="1233" t="s">
        <v>1790</v>
      </c>
      <c r="DY454" s="1233" t="s">
        <v>1790</v>
      </c>
    </row>
    <row r="455" spans="2:129" ht="14.4" thickBot="1" x14ac:dyDescent="0.3">
      <c r="B455" s="1740"/>
      <c r="C455" s="1485" t="s">
        <v>2264</v>
      </c>
      <c r="D455" s="1425" t="s">
        <v>2265</v>
      </c>
      <c r="E455" s="1267" t="s">
        <v>814</v>
      </c>
      <c r="F455" s="1424" t="s">
        <v>1790</v>
      </c>
      <c r="G455" s="1424" t="s">
        <v>1790</v>
      </c>
      <c r="H455" s="1425" t="s">
        <v>84</v>
      </c>
      <c r="I455" s="1460" t="s">
        <v>1790</v>
      </c>
      <c r="J455" s="1461" t="s">
        <v>1790</v>
      </c>
      <c r="K455" s="1461" t="s">
        <v>1790</v>
      </c>
      <c r="L455" s="1461" t="s">
        <v>1790</v>
      </c>
      <c r="M455" s="1461" t="s">
        <v>1790</v>
      </c>
      <c r="N455" s="1489" t="s">
        <v>1790</v>
      </c>
      <c r="O455" s="1489">
        <v>2.9457892055072467E-2</v>
      </c>
      <c r="P455" s="1489">
        <v>8.5385194362528893E-2</v>
      </c>
      <c r="Q455" s="1489">
        <v>0.13749628721824297</v>
      </c>
      <c r="R455" s="1489">
        <v>0.18598531604400018</v>
      </c>
      <c r="S455" s="1489">
        <v>0.23103765968198781</v>
      </c>
      <c r="T455" s="1489">
        <v>1.3816079107134989</v>
      </c>
      <c r="U455" s="1489">
        <v>1.3317376068023012</v>
      </c>
      <c r="V455" s="1489">
        <v>1.2836602351207871</v>
      </c>
      <c r="W455" s="1489">
        <v>1.2373115637683285</v>
      </c>
      <c r="X455" s="1489">
        <v>1.1926296547220734</v>
      </c>
      <c r="Y455" s="1489">
        <v>1.1495547821478806</v>
      </c>
      <c r="Z455" s="1489">
        <v>1.1080293536129566</v>
      </c>
      <c r="AA455" s="1489">
        <v>1.0679978340973555</v>
      </c>
      <c r="AB455" s="1489">
        <v>1.029406672705145</v>
      </c>
      <c r="AC455" s="1489">
        <v>0.99220423197955143</v>
      </c>
      <c r="AD455" s="1489">
        <v>0.95634071972977319</v>
      </c>
      <c r="AE455" s="1489">
        <v>0.92176812328043056</v>
      </c>
      <c r="AF455" s="1489">
        <v>0.88844014605775434</v>
      </c>
      <c r="AG455" s="1489">
        <v>0.8563121464296678</v>
      </c>
      <c r="AH455" s="1489">
        <v>0.82534107871983775</v>
      </c>
      <c r="AI455" s="1489">
        <v>0.7954854363186038</v>
      </c>
      <c r="AJ455" s="1489">
        <v>0.76670519681642224</v>
      </c>
      <c r="AK455" s="1489">
        <v>0.73896176908809119</v>
      </c>
      <c r="AL455" s="1489">
        <v>0.71221794225856039</v>
      </c>
      <c r="AM455" s="1489">
        <v>0.68643783648358558</v>
      </c>
      <c r="AN455" s="1489">
        <v>0.66158685548083895</v>
      </c>
      <c r="AO455" s="1489">
        <v>0.63763164074937662</v>
      </c>
      <c r="AP455" s="1489">
        <v>0.61454002741755531</v>
      </c>
      <c r="AQ455" s="1489">
        <v>0.59228100166161435</v>
      </c>
      <c r="AR455" s="1489">
        <v>0.57082465963918549</v>
      </c>
      <c r="AS455" s="1489">
        <v>0.55281276093194442</v>
      </c>
      <c r="AT455" s="1489">
        <v>0.53536584775249341</v>
      </c>
      <c r="AU455" s="1489">
        <v>0.51846628847034781</v>
      </c>
      <c r="AV455" s="1489">
        <v>0.50209699924255169</v>
      </c>
      <c r="AW455" s="1489">
        <v>0.48624142706127677</v>
      </c>
      <c r="AX455" s="1489">
        <v>0.47088353332423283</v>
      </c>
      <c r="AY455" s="1489">
        <v>0.45600777791181341</v>
      </c>
      <c r="AZ455" s="1489">
        <v>0.44159910375539879</v>
      </c>
      <c r="BA455" s="1489">
        <v>0.42764292188171199</v>
      </c>
      <c r="BB455" s="1489">
        <v>0.41412509691858612</v>
      </c>
      <c r="BC455" s="1489">
        <v>0.40103193304795487</v>
      </c>
      <c r="BD455" s="1489">
        <v>0.38835016039230918</v>
      </c>
      <c r="BE455" s="1489">
        <v>0.37606692182128598</v>
      </c>
      <c r="BF455" s="1489">
        <v>0.36416976016546293</v>
      </c>
      <c r="BG455" s="1489">
        <v>0.35264660582483548</v>
      </c>
      <c r="BH455" s="1489">
        <v>0.34148576475982467</v>
      </c>
      <c r="BI455" s="1489">
        <v>0.33067590685305248</v>
      </c>
      <c r="BJ455" s="1489">
        <v>0.32020605463046797</v>
      </c>
      <c r="BK455" s="1489">
        <v>0.31006557233076781</v>
      </c>
      <c r="BL455" s="1489">
        <v>0.30024415531238907</v>
      </c>
      <c r="BM455" s="1489">
        <v>0.29073181978768381</v>
      </c>
      <c r="BN455" s="1489">
        <v>0.28151889287420079</v>
      </c>
      <c r="BO455" s="1489">
        <v>0.27259600295331304</v>
      </c>
      <c r="BP455" s="1489">
        <v>0.26395407032672641</v>
      </c>
      <c r="BQ455" s="1489">
        <v>0.25558429816169603</v>
      </c>
      <c r="BR455" s="1489">
        <v>0.24747816371605946</v>
      </c>
      <c r="BS455" s="1489">
        <v>0.2396274098344674</v>
      </c>
      <c r="BT455" s="1489">
        <v>0.23202403670745902</v>
      </c>
      <c r="BU455" s="1489">
        <v>0.22466029388528452</v>
      </c>
      <c r="BV455" s="1489">
        <v>0.21752867253862471</v>
      </c>
      <c r="BW455" s="1489">
        <v>0.21062189795860348</v>
      </c>
      <c r="BX455" s="1489">
        <v>0.20393292228871568</v>
      </c>
      <c r="BY455" s="1489">
        <v>0.19745491748152588</v>
      </c>
      <c r="BZ455" s="1489">
        <v>0.19118126847320918</v>
      </c>
      <c r="CA455" s="1489">
        <v>0.19853125151420459</v>
      </c>
      <c r="CB455" s="1489">
        <v>0.20529089418988816</v>
      </c>
      <c r="CC455" s="1489">
        <v>0.19883335429539065</v>
      </c>
      <c r="CD455" s="1489">
        <v>0.19257782605204693</v>
      </c>
      <c r="CE455" s="1489">
        <v>0.1865180199564766</v>
      </c>
      <c r="CF455" s="1489">
        <v>0.18064784151031657</v>
      </c>
      <c r="CG455" s="1489">
        <v>0.17496138519631971</v>
      </c>
      <c r="CH455" s="1489">
        <v>0.16945292863993019</v>
      </c>
      <c r="CI455" s="1489">
        <v>0.16411692695064239</v>
      </c>
      <c r="CJ455" s="1489">
        <v>0.15894800723762204</v>
      </c>
      <c r="CK455" s="1489">
        <v>0.15394096329423973</v>
      </c>
      <c r="CL455" s="1489">
        <v>0.14981802239972705</v>
      </c>
      <c r="CM455" s="1489">
        <v>0.14580462355759735</v>
      </c>
      <c r="CN455" s="1489">
        <v>0.14189787592466152</v>
      </c>
      <c r="CO455" s="1489">
        <v>0.13809496450965739</v>
      </c>
      <c r="CP455" s="1490">
        <v>0.13439314819287199</v>
      </c>
      <c r="CQ455" s="1488" t="s">
        <v>1790</v>
      </c>
      <c r="CR455" s="1488" t="s">
        <v>1790</v>
      </c>
      <c r="CS455" s="1488" t="s">
        <v>1790</v>
      </c>
      <c r="CT455" s="1488" t="s">
        <v>1790</v>
      </c>
      <c r="CU455" s="1488" t="s">
        <v>1790</v>
      </c>
      <c r="CV455" s="1488" t="s">
        <v>1790</v>
      </c>
      <c r="CW455" s="1488" t="s">
        <v>1790</v>
      </c>
      <c r="CX455" s="1488" t="s">
        <v>1790</v>
      </c>
      <c r="CY455" s="1488" t="s">
        <v>1790</v>
      </c>
      <c r="CZ455" s="1488" t="s">
        <v>1790</v>
      </c>
      <c r="DA455" s="1488" t="s">
        <v>1790</v>
      </c>
      <c r="DB455" s="1488" t="s">
        <v>1790</v>
      </c>
      <c r="DC455" s="1488" t="s">
        <v>1790</v>
      </c>
      <c r="DD455" s="1488" t="s">
        <v>1790</v>
      </c>
      <c r="DE455" s="1488" t="s">
        <v>1790</v>
      </c>
      <c r="DF455" s="1488" t="s">
        <v>1790</v>
      </c>
      <c r="DG455" s="1488" t="s">
        <v>1790</v>
      </c>
      <c r="DH455" s="1488" t="s">
        <v>1790</v>
      </c>
      <c r="DI455" s="1488" t="s">
        <v>1790</v>
      </c>
      <c r="DJ455" s="1488" t="s">
        <v>1790</v>
      </c>
      <c r="DK455" s="1488" t="s">
        <v>1790</v>
      </c>
      <c r="DL455" s="1488" t="s">
        <v>1790</v>
      </c>
      <c r="DM455" s="1488" t="s">
        <v>1790</v>
      </c>
      <c r="DN455" s="1488" t="s">
        <v>1790</v>
      </c>
      <c r="DO455" s="1488" t="s">
        <v>1790</v>
      </c>
      <c r="DP455" s="1488" t="s">
        <v>1790</v>
      </c>
      <c r="DQ455" s="1488" t="s">
        <v>1790</v>
      </c>
      <c r="DR455" s="1488" t="s">
        <v>1790</v>
      </c>
      <c r="DS455" s="1488" t="s">
        <v>1790</v>
      </c>
      <c r="DT455" s="1233" t="s">
        <v>1790</v>
      </c>
      <c r="DU455" s="1233" t="s">
        <v>1790</v>
      </c>
      <c r="DV455" s="1233" t="s">
        <v>1790</v>
      </c>
      <c r="DW455" s="1233" t="s">
        <v>1790</v>
      </c>
      <c r="DX455" s="1233" t="s">
        <v>1790</v>
      </c>
      <c r="DY455" s="1233" t="s">
        <v>1790</v>
      </c>
    </row>
    <row r="456" spans="2:129" ht="14.4" thickBot="1" x14ac:dyDescent="0.3">
      <c r="B456" s="1740"/>
      <c r="C456" s="1485" t="s">
        <v>2264</v>
      </c>
      <c r="D456" s="1425" t="s">
        <v>2265</v>
      </c>
      <c r="E456" s="1267" t="s">
        <v>815</v>
      </c>
      <c r="F456" s="1424" t="s">
        <v>1790</v>
      </c>
      <c r="G456" s="1424" t="s">
        <v>1790</v>
      </c>
      <c r="H456" s="1425" t="s">
        <v>84</v>
      </c>
      <c r="I456" s="1724">
        <f>IF(SUM(I455:CU455)&lt;&gt;0,SUM(I455:CU455),"")</f>
        <v>37.98128406796085</v>
      </c>
      <c r="J456" s="1725"/>
      <c r="K456" s="1725"/>
      <c r="L456" s="1725"/>
      <c r="M456" s="1726"/>
      <c r="N456" s="1489" t="s">
        <v>1790</v>
      </c>
      <c r="O456" s="1489" t="s">
        <v>1790</v>
      </c>
      <c r="P456" s="1489" t="s">
        <v>1790</v>
      </c>
      <c r="Q456" s="1489" t="s">
        <v>1790</v>
      </c>
      <c r="R456" s="1489" t="s">
        <v>1790</v>
      </c>
      <c r="S456" s="1489" t="s">
        <v>1790</v>
      </c>
      <c r="T456" s="1489" t="s">
        <v>1790</v>
      </c>
      <c r="U456" s="1489" t="s">
        <v>1790</v>
      </c>
      <c r="V456" s="1489" t="s">
        <v>1790</v>
      </c>
      <c r="W456" s="1489" t="s">
        <v>1790</v>
      </c>
      <c r="X456" s="1489" t="s">
        <v>1790</v>
      </c>
      <c r="Y456" s="1489" t="s">
        <v>1790</v>
      </c>
      <c r="Z456" s="1489" t="s">
        <v>1790</v>
      </c>
      <c r="AA456" s="1489" t="s">
        <v>1790</v>
      </c>
      <c r="AB456" s="1489" t="s">
        <v>1790</v>
      </c>
      <c r="AC456" s="1489" t="s">
        <v>1790</v>
      </c>
      <c r="AD456" s="1489" t="s">
        <v>1790</v>
      </c>
      <c r="AE456" s="1489" t="s">
        <v>1790</v>
      </c>
      <c r="AF456" s="1489" t="s">
        <v>1790</v>
      </c>
      <c r="AG456" s="1489" t="s">
        <v>1790</v>
      </c>
      <c r="AH456" s="1489" t="s">
        <v>1790</v>
      </c>
      <c r="AI456" s="1489" t="s">
        <v>1790</v>
      </c>
      <c r="AJ456" s="1489" t="s">
        <v>1790</v>
      </c>
      <c r="AK456" s="1489" t="s">
        <v>1790</v>
      </c>
      <c r="AL456" s="1489" t="s">
        <v>1790</v>
      </c>
      <c r="AM456" s="1489" t="s">
        <v>1790</v>
      </c>
      <c r="AN456" s="1489" t="s">
        <v>1790</v>
      </c>
      <c r="AO456" s="1489" t="s">
        <v>1790</v>
      </c>
      <c r="AP456" s="1489" t="s">
        <v>1790</v>
      </c>
      <c r="AQ456" s="1489" t="s">
        <v>1790</v>
      </c>
      <c r="AR456" s="1489" t="s">
        <v>1790</v>
      </c>
      <c r="AS456" s="1489" t="s">
        <v>1790</v>
      </c>
      <c r="AT456" s="1489" t="s">
        <v>1790</v>
      </c>
      <c r="AU456" s="1489" t="s">
        <v>1790</v>
      </c>
      <c r="AV456" s="1489" t="s">
        <v>1790</v>
      </c>
      <c r="AW456" s="1489" t="s">
        <v>1790</v>
      </c>
      <c r="AX456" s="1489" t="s">
        <v>1790</v>
      </c>
      <c r="AY456" s="1489" t="s">
        <v>1790</v>
      </c>
      <c r="AZ456" s="1489" t="s">
        <v>1790</v>
      </c>
      <c r="BA456" s="1489" t="s">
        <v>1790</v>
      </c>
      <c r="BB456" s="1489" t="s">
        <v>1790</v>
      </c>
      <c r="BC456" s="1489" t="s">
        <v>1790</v>
      </c>
      <c r="BD456" s="1489" t="s">
        <v>1790</v>
      </c>
      <c r="BE456" s="1489" t="s">
        <v>1790</v>
      </c>
      <c r="BF456" s="1489" t="s">
        <v>1790</v>
      </c>
      <c r="BG456" s="1489" t="s">
        <v>1790</v>
      </c>
      <c r="BH456" s="1489" t="s">
        <v>1790</v>
      </c>
      <c r="BI456" s="1489" t="s">
        <v>1790</v>
      </c>
      <c r="BJ456" s="1489" t="s">
        <v>1790</v>
      </c>
      <c r="BK456" s="1489" t="s">
        <v>1790</v>
      </c>
      <c r="BL456" s="1489" t="s">
        <v>1790</v>
      </c>
      <c r="BM456" s="1489" t="s">
        <v>1790</v>
      </c>
      <c r="BN456" s="1489" t="s">
        <v>1790</v>
      </c>
      <c r="BO456" s="1489" t="s">
        <v>1790</v>
      </c>
      <c r="BP456" s="1489" t="s">
        <v>1790</v>
      </c>
      <c r="BQ456" s="1489" t="s">
        <v>1790</v>
      </c>
      <c r="BR456" s="1489" t="s">
        <v>1790</v>
      </c>
      <c r="BS456" s="1489" t="s">
        <v>1790</v>
      </c>
      <c r="BT456" s="1489" t="s">
        <v>1790</v>
      </c>
      <c r="BU456" s="1489" t="s">
        <v>1790</v>
      </c>
      <c r="BV456" s="1489" t="s">
        <v>1790</v>
      </c>
      <c r="BW456" s="1489" t="s">
        <v>1790</v>
      </c>
      <c r="BX456" s="1489" t="s">
        <v>1790</v>
      </c>
      <c r="BY456" s="1489" t="s">
        <v>1790</v>
      </c>
      <c r="BZ456" s="1489" t="s">
        <v>1790</v>
      </c>
      <c r="CA456" s="1489" t="s">
        <v>1790</v>
      </c>
      <c r="CB456" s="1489" t="s">
        <v>1790</v>
      </c>
      <c r="CC456" s="1489" t="s">
        <v>1790</v>
      </c>
      <c r="CD456" s="1489" t="s">
        <v>1790</v>
      </c>
      <c r="CE456" s="1489" t="s">
        <v>1790</v>
      </c>
      <c r="CF456" s="1489" t="s">
        <v>1790</v>
      </c>
      <c r="CG456" s="1489" t="s">
        <v>1790</v>
      </c>
      <c r="CH456" s="1489" t="s">
        <v>1790</v>
      </c>
      <c r="CI456" s="1489" t="s">
        <v>1790</v>
      </c>
      <c r="CJ456" s="1489" t="s">
        <v>1790</v>
      </c>
      <c r="CK456" s="1489" t="s">
        <v>1790</v>
      </c>
      <c r="CL456" s="1489" t="s">
        <v>1790</v>
      </c>
      <c r="CM456" s="1489" t="s">
        <v>1790</v>
      </c>
      <c r="CN456" s="1489" t="s">
        <v>1790</v>
      </c>
      <c r="CO456" s="1489" t="s">
        <v>1790</v>
      </c>
      <c r="CP456" s="1490" t="s">
        <v>1790</v>
      </c>
      <c r="CQ456" s="1488" t="s">
        <v>1790</v>
      </c>
      <c r="CR456" s="1488" t="s">
        <v>1790</v>
      </c>
      <c r="CS456" s="1488" t="s">
        <v>1790</v>
      </c>
      <c r="CT456" s="1488" t="s">
        <v>1790</v>
      </c>
      <c r="CU456" s="1488" t="s">
        <v>1790</v>
      </c>
      <c r="CV456" s="1488" t="s">
        <v>1790</v>
      </c>
      <c r="CW456" s="1488" t="s">
        <v>1790</v>
      </c>
      <c r="CX456" s="1488" t="s">
        <v>1790</v>
      </c>
      <c r="CY456" s="1488" t="s">
        <v>1790</v>
      </c>
      <c r="CZ456" s="1488" t="s">
        <v>1790</v>
      </c>
      <c r="DA456" s="1488" t="s">
        <v>1790</v>
      </c>
      <c r="DB456" s="1488" t="s">
        <v>1790</v>
      </c>
      <c r="DC456" s="1488" t="s">
        <v>1790</v>
      </c>
      <c r="DD456" s="1488" t="s">
        <v>1790</v>
      </c>
      <c r="DE456" s="1488" t="s">
        <v>1790</v>
      </c>
      <c r="DF456" s="1488" t="s">
        <v>1790</v>
      </c>
      <c r="DG456" s="1488" t="s">
        <v>1790</v>
      </c>
      <c r="DH456" s="1488" t="s">
        <v>1790</v>
      </c>
      <c r="DI456" s="1488" t="s">
        <v>1790</v>
      </c>
      <c r="DJ456" s="1488" t="s">
        <v>1790</v>
      </c>
      <c r="DK456" s="1488" t="s">
        <v>1790</v>
      </c>
      <c r="DL456" s="1488" t="s">
        <v>1790</v>
      </c>
      <c r="DM456" s="1488" t="s">
        <v>1790</v>
      </c>
      <c r="DN456" s="1488" t="s">
        <v>1790</v>
      </c>
      <c r="DO456" s="1488" t="s">
        <v>1790</v>
      </c>
      <c r="DP456" s="1488" t="s">
        <v>1790</v>
      </c>
      <c r="DQ456" s="1488" t="s">
        <v>1790</v>
      </c>
      <c r="DR456" s="1488" t="s">
        <v>1790</v>
      </c>
      <c r="DS456" s="1488" t="s">
        <v>1790</v>
      </c>
      <c r="DT456" s="1233" t="s">
        <v>1790</v>
      </c>
      <c r="DU456" s="1233" t="s">
        <v>1790</v>
      </c>
      <c r="DV456" s="1233" t="s">
        <v>1790</v>
      </c>
      <c r="DW456" s="1233" t="s">
        <v>1790</v>
      </c>
      <c r="DX456" s="1233" t="s">
        <v>1790</v>
      </c>
      <c r="DY456" s="1233" t="s">
        <v>1790</v>
      </c>
    </row>
    <row r="457" spans="2:129" x14ac:dyDescent="0.25">
      <c r="B457" s="1740"/>
      <c r="C457" s="1485" t="s">
        <v>2262</v>
      </c>
      <c r="D457" s="1425" t="s">
        <v>2263</v>
      </c>
      <c r="E457" s="1267" t="s">
        <v>810</v>
      </c>
      <c r="F457" s="1424" t="s">
        <v>1790</v>
      </c>
      <c r="G457" s="1424" t="s">
        <v>1790</v>
      </c>
      <c r="H457" s="1425" t="s">
        <v>84</v>
      </c>
      <c r="I457" s="1460" t="s">
        <v>1790</v>
      </c>
      <c r="J457" s="1461" t="s">
        <v>1790</v>
      </c>
      <c r="K457" s="1461" t="s">
        <v>1790</v>
      </c>
      <c r="L457" s="1461" t="s">
        <v>1790</v>
      </c>
      <c r="M457" s="1461" t="s">
        <v>1790</v>
      </c>
      <c r="N457" s="1489" t="s">
        <v>1790</v>
      </c>
      <c r="O457" s="1489">
        <v>3.7839874434659824</v>
      </c>
      <c r="P457" s="1489">
        <v>3.7839874434659824</v>
      </c>
      <c r="Q457" s="1489">
        <v>3.7839874434659824</v>
      </c>
      <c r="R457" s="1489">
        <v>3.7839874434659824</v>
      </c>
      <c r="S457" s="1489">
        <v>3.7839874434659824</v>
      </c>
      <c r="T457" s="1489" t="s">
        <v>1790</v>
      </c>
      <c r="U457" s="1489" t="s">
        <v>1790</v>
      </c>
      <c r="V457" s="1489" t="s">
        <v>1790</v>
      </c>
      <c r="W457" s="1489" t="s">
        <v>1790</v>
      </c>
      <c r="X457" s="1489" t="s">
        <v>1790</v>
      </c>
      <c r="Y457" s="1489" t="s">
        <v>1790</v>
      </c>
      <c r="Z457" s="1489" t="s">
        <v>1790</v>
      </c>
      <c r="AA457" s="1489" t="s">
        <v>1790</v>
      </c>
      <c r="AB457" s="1489" t="s">
        <v>1790</v>
      </c>
      <c r="AC457" s="1489">
        <v>0.11733734919983586</v>
      </c>
      <c r="AD457" s="1489" t="s">
        <v>1790</v>
      </c>
      <c r="AE457" s="1489" t="s">
        <v>1790</v>
      </c>
      <c r="AF457" s="1489" t="s">
        <v>1790</v>
      </c>
      <c r="AG457" s="1489" t="s">
        <v>1790</v>
      </c>
      <c r="AH457" s="1489" t="s">
        <v>1790</v>
      </c>
      <c r="AI457" s="1489" t="s">
        <v>1790</v>
      </c>
      <c r="AJ457" s="1489" t="s">
        <v>1790</v>
      </c>
      <c r="AK457" s="1489" t="s">
        <v>1790</v>
      </c>
      <c r="AL457" s="1489" t="s">
        <v>1790</v>
      </c>
      <c r="AM457" s="1489">
        <v>0.93869879359868691</v>
      </c>
      <c r="AN457" s="1489" t="s">
        <v>1790</v>
      </c>
      <c r="AO457" s="1489" t="s">
        <v>1790</v>
      </c>
      <c r="AP457" s="1489" t="s">
        <v>1790</v>
      </c>
      <c r="AQ457" s="1489" t="s">
        <v>1790</v>
      </c>
      <c r="AR457" s="1489">
        <v>1.5</v>
      </c>
      <c r="AS457" s="1489" t="s">
        <v>1790</v>
      </c>
      <c r="AT457" s="1489" t="s">
        <v>1790</v>
      </c>
      <c r="AU457" s="1489" t="s">
        <v>1790</v>
      </c>
      <c r="AV457" s="1489" t="s">
        <v>1790</v>
      </c>
      <c r="AW457" s="1489">
        <v>0.11733734919983586</v>
      </c>
      <c r="AX457" s="1489" t="s">
        <v>1790</v>
      </c>
      <c r="AY457" s="1489" t="s">
        <v>1790</v>
      </c>
      <c r="AZ457" s="1489" t="s">
        <v>1790</v>
      </c>
      <c r="BA457" s="1489" t="s">
        <v>1790</v>
      </c>
      <c r="BB457" s="1489" t="s">
        <v>1790</v>
      </c>
      <c r="BC457" s="1489" t="s">
        <v>1790</v>
      </c>
      <c r="BD457" s="1489" t="s">
        <v>1790</v>
      </c>
      <c r="BE457" s="1489" t="s">
        <v>1790</v>
      </c>
      <c r="BF457" s="1489" t="s">
        <v>1790</v>
      </c>
      <c r="BG457" s="1489">
        <v>0.93869879359868691</v>
      </c>
      <c r="BH457" s="1489" t="s">
        <v>1790</v>
      </c>
      <c r="BI457" s="1489" t="s">
        <v>1790</v>
      </c>
      <c r="BJ457" s="1489" t="s">
        <v>1790</v>
      </c>
      <c r="BK457" s="1489" t="s">
        <v>1790</v>
      </c>
      <c r="BL457" s="1489" t="s">
        <v>1790</v>
      </c>
      <c r="BM457" s="1489" t="s">
        <v>1790</v>
      </c>
      <c r="BN457" s="1489" t="s">
        <v>1790</v>
      </c>
      <c r="BO457" s="1489" t="s">
        <v>1790</v>
      </c>
      <c r="BP457" s="1489" t="s">
        <v>1790</v>
      </c>
      <c r="BQ457" s="1489">
        <v>1.617337349199836</v>
      </c>
      <c r="BR457" s="1489" t="s">
        <v>1790</v>
      </c>
      <c r="BS457" s="1489" t="s">
        <v>1790</v>
      </c>
      <c r="BT457" s="1489" t="s">
        <v>1790</v>
      </c>
      <c r="BU457" s="1489" t="s">
        <v>1790</v>
      </c>
      <c r="BV457" s="1489" t="s">
        <v>1790</v>
      </c>
      <c r="BW457" s="1489" t="s">
        <v>1790</v>
      </c>
      <c r="BX457" s="1489" t="s">
        <v>1790</v>
      </c>
      <c r="BY457" s="1489" t="s">
        <v>1790</v>
      </c>
      <c r="BZ457" s="1489" t="s">
        <v>1790</v>
      </c>
      <c r="CA457" s="1489">
        <v>6.5515983914649158</v>
      </c>
      <c r="CB457" s="1489" t="s">
        <v>1790</v>
      </c>
      <c r="CC457" s="1489" t="s">
        <v>1790</v>
      </c>
      <c r="CD457" s="1489" t="s">
        <v>1790</v>
      </c>
      <c r="CE457" s="1489" t="s">
        <v>1790</v>
      </c>
      <c r="CF457" s="1489" t="s">
        <v>1790</v>
      </c>
      <c r="CG457" s="1489" t="s">
        <v>1790</v>
      </c>
      <c r="CH457" s="1489" t="s">
        <v>1790</v>
      </c>
      <c r="CI457" s="1489" t="s">
        <v>1790</v>
      </c>
      <c r="CJ457" s="1489" t="s">
        <v>1790</v>
      </c>
      <c r="CK457" s="1489">
        <v>0.11733734919983586</v>
      </c>
      <c r="CL457" s="1489" t="s">
        <v>1790</v>
      </c>
      <c r="CM457" s="1489" t="s">
        <v>1790</v>
      </c>
      <c r="CN457" s="1489" t="s">
        <v>1790</v>
      </c>
      <c r="CO457" s="1489" t="s">
        <v>1790</v>
      </c>
      <c r="CP457" s="1490">
        <v>1.5</v>
      </c>
      <c r="CQ457" s="1488" t="s">
        <v>1790</v>
      </c>
      <c r="CR457" s="1488" t="s">
        <v>1790</v>
      </c>
      <c r="CS457" s="1488" t="s">
        <v>1790</v>
      </c>
      <c r="CT457" s="1488" t="s">
        <v>1790</v>
      </c>
      <c r="CU457" s="1488" t="s">
        <v>1790</v>
      </c>
      <c r="CV457" s="1488" t="s">
        <v>1790</v>
      </c>
      <c r="CW457" s="1488" t="s">
        <v>1790</v>
      </c>
      <c r="CX457" s="1488" t="s">
        <v>1790</v>
      </c>
      <c r="CY457" s="1488" t="s">
        <v>1790</v>
      </c>
      <c r="CZ457" s="1488" t="s">
        <v>1790</v>
      </c>
      <c r="DA457" s="1488" t="s">
        <v>1790</v>
      </c>
      <c r="DB457" s="1488" t="s">
        <v>1790</v>
      </c>
      <c r="DC457" s="1488" t="s">
        <v>1790</v>
      </c>
      <c r="DD457" s="1488" t="s">
        <v>1790</v>
      </c>
      <c r="DE457" s="1488" t="s">
        <v>1790</v>
      </c>
      <c r="DF457" s="1488" t="s">
        <v>1790</v>
      </c>
      <c r="DG457" s="1488" t="s">
        <v>1790</v>
      </c>
      <c r="DH457" s="1488" t="s">
        <v>1790</v>
      </c>
      <c r="DI457" s="1488" t="s">
        <v>1790</v>
      </c>
      <c r="DJ457" s="1488" t="s">
        <v>1790</v>
      </c>
      <c r="DK457" s="1488" t="s">
        <v>1790</v>
      </c>
      <c r="DL457" s="1488" t="s">
        <v>1790</v>
      </c>
      <c r="DM457" s="1488" t="s">
        <v>1790</v>
      </c>
      <c r="DN457" s="1488" t="s">
        <v>1790</v>
      </c>
      <c r="DO457" s="1488" t="s">
        <v>1790</v>
      </c>
      <c r="DP457" s="1488" t="s">
        <v>1790</v>
      </c>
      <c r="DQ457" s="1488" t="s">
        <v>1790</v>
      </c>
      <c r="DR457" s="1488" t="s">
        <v>1790</v>
      </c>
      <c r="DS457" s="1488" t="s">
        <v>1790</v>
      </c>
      <c r="DT457" s="1233" t="s">
        <v>1790</v>
      </c>
      <c r="DU457" s="1233" t="s">
        <v>1790</v>
      </c>
      <c r="DV457" s="1233" t="s">
        <v>1790</v>
      </c>
      <c r="DW457" s="1233" t="s">
        <v>1790</v>
      </c>
      <c r="DX457" s="1233" t="s">
        <v>1790</v>
      </c>
      <c r="DY457" s="1233" t="s">
        <v>1790</v>
      </c>
    </row>
    <row r="458" spans="2:129" x14ac:dyDescent="0.25">
      <c r="B458" s="1740"/>
      <c r="C458" s="1485" t="s">
        <v>2262</v>
      </c>
      <c r="D458" s="1425" t="s">
        <v>2263</v>
      </c>
      <c r="E458" s="1267" t="s">
        <v>807</v>
      </c>
      <c r="F458" s="1424" t="s">
        <v>1790</v>
      </c>
      <c r="G458" s="1424" t="s">
        <v>1790</v>
      </c>
      <c r="H458" s="1425" t="s">
        <v>84</v>
      </c>
      <c r="I458" s="1460" t="s">
        <v>1790</v>
      </c>
      <c r="J458" s="1461" t="s">
        <v>1790</v>
      </c>
      <c r="K458" s="1461" t="s">
        <v>1790</v>
      </c>
      <c r="L458" s="1461" t="s">
        <v>1790</v>
      </c>
      <c r="M458" s="1461" t="s">
        <v>1790</v>
      </c>
      <c r="N458" s="1489" t="s">
        <v>1790</v>
      </c>
      <c r="O458" s="1489" t="s">
        <v>1790</v>
      </c>
      <c r="P458" s="1489" t="s">
        <v>1790</v>
      </c>
      <c r="Q458" s="1489" t="s">
        <v>1790</v>
      </c>
      <c r="R458" s="1489" t="s">
        <v>1790</v>
      </c>
      <c r="S458" s="1489" t="s">
        <v>1790</v>
      </c>
      <c r="T458" s="1489">
        <v>1.2677352984411134</v>
      </c>
      <c r="U458" s="1489">
        <v>1.2677352984411134</v>
      </c>
      <c r="V458" s="1489">
        <v>1.2677352984411134</v>
      </c>
      <c r="W458" s="1489">
        <v>1.2677352984411134</v>
      </c>
      <c r="X458" s="1489">
        <v>1.2677352984411134</v>
      </c>
      <c r="Y458" s="1489">
        <v>1.2677352984411134</v>
      </c>
      <c r="Z458" s="1489">
        <v>1.2677352984411134</v>
      </c>
      <c r="AA458" s="1489">
        <v>1.2677352984411134</v>
      </c>
      <c r="AB458" s="1489">
        <v>1.2677352984411134</v>
      </c>
      <c r="AC458" s="1489">
        <v>1.2677352984411134</v>
      </c>
      <c r="AD458" s="1489">
        <v>1.2677352984411134</v>
      </c>
      <c r="AE458" s="1489">
        <v>1.2677352984411134</v>
      </c>
      <c r="AF458" s="1489">
        <v>1.2677352984411134</v>
      </c>
      <c r="AG458" s="1489">
        <v>1.2677352984411134</v>
      </c>
      <c r="AH458" s="1489">
        <v>1.2677352984411134</v>
      </c>
      <c r="AI458" s="1489">
        <v>1.2677352984411134</v>
      </c>
      <c r="AJ458" s="1489">
        <v>1.2677352984411134</v>
      </c>
      <c r="AK458" s="1489">
        <v>1.2677352984411134</v>
      </c>
      <c r="AL458" s="1489">
        <v>1.2677352984411134</v>
      </c>
      <c r="AM458" s="1489">
        <v>1.2677352984411134</v>
      </c>
      <c r="AN458" s="1489">
        <v>1.2677352984411134</v>
      </c>
      <c r="AO458" s="1489">
        <v>1.2677352984411134</v>
      </c>
      <c r="AP458" s="1489">
        <v>1.2677352984411134</v>
      </c>
      <c r="AQ458" s="1489">
        <v>1.2677352984411134</v>
      </c>
      <c r="AR458" s="1489">
        <v>1.2677352984411134</v>
      </c>
      <c r="AS458" s="1489">
        <v>1.2677352984411134</v>
      </c>
      <c r="AT458" s="1489">
        <v>1.2677352984411134</v>
      </c>
      <c r="AU458" s="1489">
        <v>1.2677352984411134</v>
      </c>
      <c r="AV458" s="1489">
        <v>1.2677352984411134</v>
      </c>
      <c r="AW458" s="1489">
        <v>1.2677352984411134</v>
      </c>
      <c r="AX458" s="1489">
        <v>1.2677352984411134</v>
      </c>
      <c r="AY458" s="1489">
        <v>1.2677352984411134</v>
      </c>
      <c r="AZ458" s="1489">
        <v>1.2677352984411134</v>
      </c>
      <c r="BA458" s="1489">
        <v>1.2677352984411134</v>
      </c>
      <c r="BB458" s="1489">
        <v>1.2677352984411134</v>
      </c>
      <c r="BC458" s="1489">
        <v>1.2677352984411134</v>
      </c>
      <c r="BD458" s="1489">
        <v>1.2677352984411134</v>
      </c>
      <c r="BE458" s="1489">
        <v>1.2677352984411134</v>
      </c>
      <c r="BF458" s="1489">
        <v>1.2677352984411134</v>
      </c>
      <c r="BG458" s="1489">
        <v>1.2677352984411134</v>
      </c>
      <c r="BH458" s="1489">
        <v>1.2677352984411134</v>
      </c>
      <c r="BI458" s="1489">
        <v>1.2677352984411134</v>
      </c>
      <c r="BJ458" s="1489">
        <v>1.2677352984411134</v>
      </c>
      <c r="BK458" s="1489">
        <v>1.2677352984411134</v>
      </c>
      <c r="BL458" s="1489">
        <v>1.2677352984411134</v>
      </c>
      <c r="BM458" s="1489">
        <v>1.2677352984411134</v>
      </c>
      <c r="BN458" s="1489">
        <v>1.2677352984411134</v>
      </c>
      <c r="BO458" s="1489">
        <v>1.2677352984411134</v>
      </c>
      <c r="BP458" s="1489">
        <v>1.2677352984411134</v>
      </c>
      <c r="BQ458" s="1489">
        <v>1.2677352984411134</v>
      </c>
      <c r="BR458" s="1489">
        <v>1.2677352984411134</v>
      </c>
      <c r="BS458" s="1489">
        <v>1.2677352984411134</v>
      </c>
      <c r="BT458" s="1489">
        <v>1.2677352984411134</v>
      </c>
      <c r="BU458" s="1489">
        <v>1.2677352984411134</v>
      </c>
      <c r="BV458" s="1489">
        <v>1.2677352984411134</v>
      </c>
      <c r="BW458" s="1489">
        <v>1.2677352984411134</v>
      </c>
      <c r="BX458" s="1489">
        <v>1.2677352984411134</v>
      </c>
      <c r="BY458" s="1489">
        <v>1.2677352984411134</v>
      </c>
      <c r="BZ458" s="1489">
        <v>1.2677352984411134</v>
      </c>
      <c r="CA458" s="1489">
        <v>1.2677352984411134</v>
      </c>
      <c r="CB458" s="1489">
        <v>1.2677352984411134</v>
      </c>
      <c r="CC458" s="1489">
        <v>1.2677352984411134</v>
      </c>
      <c r="CD458" s="1489">
        <v>1.2677352984411134</v>
      </c>
      <c r="CE458" s="1489">
        <v>1.2677352984411134</v>
      </c>
      <c r="CF458" s="1489">
        <v>1.2677352984411134</v>
      </c>
      <c r="CG458" s="1489">
        <v>1.2677352984411134</v>
      </c>
      <c r="CH458" s="1489">
        <v>1.2677352984411134</v>
      </c>
      <c r="CI458" s="1489">
        <v>1.2677352984411134</v>
      </c>
      <c r="CJ458" s="1489">
        <v>1.2677352984411134</v>
      </c>
      <c r="CK458" s="1489">
        <v>1.2677352984411134</v>
      </c>
      <c r="CL458" s="1489">
        <v>1.2677352984411134</v>
      </c>
      <c r="CM458" s="1489">
        <v>1.2677352984411134</v>
      </c>
      <c r="CN458" s="1489">
        <v>1.2677352984411134</v>
      </c>
      <c r="CO458" s="1489">
        <v>1.2677352984411134</v>
      </c>
      <c r="CP458" s="1490">
        <v>1.2677352984411134</v>
      </c>
      <c r="CQ458" s="1488" t="s">
        <v>1790</v>
      </c>
      <c r="CR458" s="1488" t="s">
        <v>1790</v>
      </c>
      <c r="CS458" s="1488" t="s">
        <v>1790</v>
      </c>
      <c r="CT458" s="1488" t="s">
        <v>1790</v>
      </c>
      <c r="CU458" s="1488" t="s">
        <v>1790</v>
      </c>
      <c r="CV458" s="1488" t="s">
        <v>1790</v>
      </c>
      <c r="CW458" s="1488" t="s">
        <v>1790</v>
      </c>
      <c r="CX458" s="1488" t="s">
        <v>1790</v>
      </c>
      <c r="CY458" s="1488" t="s">
        <v>1790</v>
      </c>
      <c r="CZ458" s="1488" t="s">
        <v>1790</v>
      </c>
      <c r="DA458" s="1488" t="s">
        <v>1790</v>
      </c>
      <c r="DB458" s="1488" t="s">
        <v>1790</v>
      </c>
      <c r="DC458" s="1488" t="s">
        <v>1790</v>
      </c>
      <c r="DD458" s="1488" t="s">
        <v>1790</v>
      </c>
      <c r="DE458" s="1488" t="s">
        <v>1790</v>
      </c>
      <c r="DF458" s="1488" t="s">
        <v>1790</v>
      </c>
      <c r="DG458" s="1488" t="s">
        <v>1790</v>
      </c>
      <c r="DH458" s="1488" t="s">
        <v>1790</v>
      </c>
      <c r="DI458" s="1488" t="s">
        <v>1790</v>
      </c>
      <c r="DJ458" s="1488" t="s">
        <v>1790</v>
      </c>
      <c r="DK458" s="1488" t="s">
        <v>1790</v>
      </c>
      <c r="DL458" s="1488" t="s">
        <v>1790</v>
      </c>
      <c r="DM458" s="1488" t="s">
        <v>1790</v>
      </c>
      <c r="DN458" s="1488" t="s">
        <v>1790</v>
      </c>
      <c r="DO458" s="1488" t="s">
        <v>1790</v>
      </c>
      <c r="DP458" s="1488" t="s">
        <v>1790</v>
      </c>
      <c r="DQ458" s="1488" t="s">
        <v>1790</v>
      </c>
      <c r="DR458" s="1488" t="s">
        <v>1790</v>
      </c>
      <c r="DS458" s="1488" t="s">
        <v>1790</v>
      </c>
      <c r="DT458" s="1233" t="s">
        <v>1790</v>
      </c>
      <c r="DU458" s="1233" t="s">
        <v>1790</v>
      </c>
      <c r="DV458" s="1233" t="s">
        <v>1790</v>
      </c>
      <c r="DW458" s="1233" t="s">
        <v>1790</v>
      </c>
      <c r="DX458" s="1233" t="s">
        <v>1790</v>
      </c>
      <c r="DY458" s="1233" t="s">
        <v>1790</v>
      </c>
    </row>
    <row r="459" spans="2:129" x14ac:dyDescent="0.25">
      <c r="B459" s="1740"/>
      <c r="C459" s="1485" t="s">
        <v>2262</v>
      </c>
      <c r="D459" s="1425" t="s">
        <v>2263</v>
      </c>
      <c r="E459" s="1267" t="s">
        <v>808</v>
      </c>
      <c r="F459" s="1424" t="s">
        <v>1790</v>
      </c>
      <c r="G459" s="1424" t="s">
        <v>1790</v>
      </c>
      <c r="H459" s="1425" t="s">
        <v>84</v>
      </c>
      <c r="I459" s="1460" t="s">
        <v>1790</v>
      </c>
      <c r="J459" s="1461" t="s">
        <v>1790</v>
      </c>
      <c r="K459" s="1461" t="s">
        <v>1790</v>
      </c>
      <c r="L459" s="1461" t="s">
        <v>1790</v>
      </c>
      <c r="M459" s="1461" t="s">
        <v>1790</v>
      </c>
      <c r="N459" s="1489" t="s">
        <v>1790</v>
      </c>
      <c r="O459" s="1489">
        <v>8.9356064756355269E-2</v>
      </c>
      <c r="P459" s="1489">
        <v>0.26806819426906581</v>
      </c>
      <c r="Q459" s="1489">
        <v>0.44678032378177635</v>
      </c>
      <c r="R459" s="1489">
        <v>0.62549245329448699</v>
      </c>
      <c r="S459" s="1489">
        <v>0.80420458280719731</v>
      </c>
      <c r="T459" s="1489">
        <v>1.2882386517151374</v>
      </c>
      <c r="U459" s="1489">
        <v>1.2757702826470136</v>
      </c>
      <c r="V459" s="1489">
        <v>1.2633019135788901</v>
      </c>
      <c r="W459" s="1489">
        <v>1.2508335445107663</v>
      </c>
      <c r="X459" s="1489">
        <v>1.2383651754426426</v>
      </c>
      <c r="Y459" s="1489">
        <v>1.225896806374519</v>
      </c>
      <c r="Z459" s="1489">
        <v>1.2134284373063957</v>
      </c>
      <c r="AA459" s="1489">
        <v>1.2009600682382722</v>
      </c>
      <c r="AB459" s="1489">
        <v>1.1884916991701484</v>
      </c>
      <c r="AC459" s="1489">
        <v>1.1784332562083248</v>
      </c>
      <c r="AD459" s="1489">
        <v>1.1683748132465008</v>
      </c>
      <c r="AE459" s="1489">
        <v>1.1559064441783773</v>
      </c>
      <c r="AF459" s="1489">
        <v>1.143438075110254</v>
      </c>
      <c r="AG459" s="1489">
        <v>1.1309697060421302</v>
      </c>
      <c r="AH459" s="1489">
        <v>1.1185013369740067</v>
      </c>
      <c r="AI459" s="1489">
        <v>1.1060329679058827</v>
      </c>
      <c r="AJ459" s="1489">
        <v>1.0935645988377594</v>
      </c>
      <c r="AK459" s="1489">
        <v>1.0810962297696358</v>
      </c>
      <c r="AL459" s="1489">
        <v>1.0686278607015121</v>
      </c>
      <c r="AM459" s="1489">
        <v>1.0754389004837874</v>
      </c>
      <c r="AN459" s="1489">
        <v>1.082249940266063</v>
      </c>
      <c r="AO459" s="1489">
        <v>1.0697815711979393</v>
      </c>
      <c r="AP459" s="1489">
        <v>1.0573132021298157</v>
      </c>
      <c r="AQ459" s="1489">
        <v>1.0448448330616922</v>
      </c>
      <c r="AR459" s="1489">
        <v>1.0623864089935688</v>
      </c>
      <c r="AS459" s="1489">
        <v>1.0799279849254448</v>
      </c>
      <c r="AT459" s="1489">
        <v>1.0674596158573213</v>
      </c>
      <c r="AU459" s="1489">
        <v>1.054991246789198</v>
      </c>
      <c r="AV459" s="1489">
        <v>1.0425228777210742</v>
      </c>
      <c r="AW459" s="1489">
        <v>1.0324644347592504</v>
      </c>
      <c r="AX459" s="1489">
        <v>1.0224059917974269</v>
      </c>
      <c r="AY459" s="1489">
        <v>1.0099376227293031</v>
      </c>
      <c r="AZ459" s="1489">
        <v>0.99746925366117956</v>
      </c>
      <c r="BA459" s="1489">
        <v>0.98500088459305601</v>
      </c>
      <c r="BB459" s="1489">
        <v>0.97253251552493258</v>
      </c>
      <c r="BC459" s="1489">
        <v>0.96006414645680893</v>
      </c>
      <c r="BD459" s="1489">
        <v>0.94759577738868528</v>
      </c>
      <c r="BE459" s="1489">
        <v>0.93512740832056174</v>
      </c>
      <c r="BF459" s="1489">
        <v>0.92265903925243808</v>
      </c>
      <c r="BG459" s="1489">
        <v>0.92947007903471357</v>
      </c>
      <c r="BH459" s="1489">
        <v>0.93628111881698872</v>
      </c>
      <c r="BI459" s="1489">
        <v>0.9238127497488654</v>
      </c>
      <c r="BJ459" s="1489">
        <v>0.91134438068074175</v>
      </c>
      <c r="BK459" s="1489">
        <v>0.8988760116126181</v>
      </c>
      <c r="BL459" s="1489">
        <v>0.88640764254449456</v>
      </c>
      <c r="BM459" s="1489">
        <v>0.87393927347637079</v>
      </c>
      <c r="BN459" s="1489">
        <v>0.86147090440824736</v>
      </c>
      <c r="BO459" s="1489">
        <v>0.84900253534012371</v>
      </c>
      <c r="BP459" s="1489">
        <v>0.83653416627200017</v>
      </c>
      <c r="BQ459" s="1489">
        <v>0.85648566831017647</v>
      </c>
      <c r="BR459" s="1489">
        <v>0.87643717034835278</v>
      </c>
      <c r="BS459" s="1489">
        <v>0.86396880128022913</v>
      </c>
      <c r="BT459" s="1489">
        <v>0.85150043221210547</v>
      </c>
      <c r="BU459" s="1489">
        <v>0.83903206314398182</v>
      </c>
      <c r="BV459" s="1489">
        <v>0.82656369407585839</v>
      </c>
      <c r="BW459" s="1489">
        <v>0.81409532500773485</v>
      </c>
      <c r="BX459" s="1489">
        <v>0.8016269559396112</v>
      </c>
      <c r="BY459" s="1489">
        <v>0.78915858687148754</v>
      </c>
      <c r="BZ459" s="1489">
        <v>0.77669021780336389</v>
      </c>
      <c r="CA459" s="1489">
        <v>0.89596286620243915</v>
      </c>
      <c r="CB459" s="1489">
        <v>1.0152355146015148</v>
      </c>
      <c r="CC459" s="1489">
        <v>1.0027671455333913</v>
      </c>
      <c r="CD459" s="1489">
        <v>0.99029877646526765</v>
      </c>
      <c r="CE459" s="1489">
        <v>0.977830407397144</v>
      </c>
      <c r="CF459" s="1489">
        <v>0.96536203832902034</v>
      </c>
      <c r="CG459" s="1489">
        <v>0.95289366926089669</v>
      </c>
      <c r="CH459" s="1489">
        <v>0.94042530019277326</v>
      </c>
      <c r="CI459" s="1489">
        <v>0.9279569311246495</v>
      </c>
      <c r="CJ459" s="1489">
        <v>0.91548856205652607</v>
      </c>
      <c r="CK459" s="1489">
        <v>0.90543011909470228</v>
      </c>
      <c r="CL459" s="1489">
        <v>0.89537167613287849</v>
      </c>
      <c r="CM459" s="1489">
        <v>0.88290330706475484</v>
      </c>
      <c r="CN459" s="1489">
        <v>0.8704349379966313</v>
      </c>
      <c r="CO459" s="1489">
        <v>0.85796656892850776</v>
      </c>
      <c r="CP459" s="1490">
        <v>0.8755081448603842</v>
      </c>
      <c r="CQ459" s="1488" t="s">
        <v>1790</v>
      </c>
      <c r="CR459" s="1488" t="s">
        <v>1790</v>
      </c>
      <c r="CS459" s="1488" t="s">
        <v>1790</v>
      </c>
      <c r="CT459" s="1488" t="s">
        <v>1790</v>
      </c>
      <c r="CU459" s="1488" t="s">
        <v>1790</v>
      </c>
      <c r="CV459" s="1488" t="s">
        <v>1790</v>
      </c>
      <c r="CW459" s="1488" t="s">
        <v>1790</v>
      </c>
      <c r="CX459" s="1488" t="s">
        <v>1790</v>
      </c>
      <c r="CY459" s="1488" t="s">
        <v>1790</v>
      </c>
      <c r="CZ459" s="1488" t="s">
        <v>1790</v>
      </c>
      <c r="DA459" s="1488" t="s">
        <v>1790</v>
      </c>
      <c r="DB459" s="1488" t="s">
        <v>1790</v>
      </c>
      <c r="DC459" s="1488" t="s">
        <v>1790</v>
      </c>
      <c r="DD459" s="1488" t="s">
        <v>1790</v>
      </c>
      <c r="DE459" s="1488" t="s">
        <v>1790</v>
      </c>
      <c r="DF459" s="1488" t="s">
        <v>1790</v>
      </c>
      <c r="DG459" s="1488" t="s">
        <v>1790</v>
      </c>
      <c r="DH459" s="1488" t="s">
        <v>1790</v>
      </c>
      <c r="DI459" s="1488" t="s">
        <v>1790</v>
      </c>
      <c r="DJ459" s="1488" t="s">
        <v>1790</v>
      </c>
      <c r="DK459" s="1488" t="s">
        <v>1790</v>
      </c>
      <c r="DL459" s="1488" t="s">
        <v>1790</v>
      </c>
      <c r="DM459" s="1488" t="s">
        <v>1790</v>
      </c>
      <c r="DN459" s="1488" t="s">
        <v>1790</v>
      </c>
      <c r="DO459" s="1488" t="s">
        <v>1790</v>
      </c>
      <c r="DP459" s="1488" t="s">
        <v>1790</v>
      </c>
      <c r="DQ459" s="1488" t="s">
        <v>1790</v>
      </c>
      <c r="DR459" s="1488" t="s">
        <v>1790</v>
      </c>
      <c r="DS459" s="1488" t="s">
        <v>1790</v>
      </c>
      <c r="DT459" s="1233" t="s">
        <v>1790</v>
      </c>
      <c r="DU459" s="1233" t="s">
        <v>1790</v>
      </c>
      <c r="DV459" s="1233" t="s">
        <v>1790</v>
      </c>
      <c r="DW459" s="1233" t="s">
        <v>1790</v>
      </c>
      <c r="DX459" s="1233" t="s">
        <v>1790</v>
      </c>
      <c r="DY459" s="1233" t="s">
        <v>1790</v>
      </c>
    </row>
    <row r="460" spans="2:129" x14ac:dyDescent="0.25">
      <c r="B460" s="1740"/>
      <c r="C460" s="1485" t="s">
        <v>2262</v>
      </c>
      <c r="D460" s="1425" t="s">
        <v>2263</v>
      </c>
      <c r="E460" s="1267" t="s">
        <v>826</v>
      </c>
      <c r="F460" s="1424" t="s">
        <v>1790</v>
      </c>
      <c r="G460" s="1424" t="s">
        <v>1790</v>
      </c>
      <c r="H460" s="1425" t="s">
        <v>84</v>
      </c>
      <c r="I460" s="1460" t="s">
        <v>1790</v>
      </c>
      <c r="J460" s="1461" t="s">
        <v>1790</v>
      </c>
      <c r="K460" s="1461" t="s">
        <v>1790</v>
      </c>
      <c r="L460" s="1461" t="s">
        <v>1790</v>
      </c>
      <c r="M460" s="1461" t="s">
        <v>1790</v>
      </c>
      <c r="N460" s="1489" t="s">
        <v>1790</v>
      </c>
      <c r="O460" s="1489">
        <v>3.5000000000000003E-2</v>
      </c>
      <c r="P460" s="1489">
        <v>3.5000000000000003E-2</v>
      </c>
      <c r="Q460" s="1489">
        <v>3.5000000000000003E-2</v>
      </c>
      <c r="R460" s="1489">
        <v>3.5000000000000003E-2</v>
      </c>
      <c r="S460" s="1489">
        <v>3.5000000000000003E-2</v>
      </c>
      <c r="T460" s="1489">
        <v>3.5000000000000003E-2</v>
      </c>
      <c r="U460" s="1489">
        <v>3.5000000000000003E-2</v>
      </c>
      <c r="V460" s="1489">
        <v>3.5000000000000003E-2</v>
      </c>
      <c r="W460" s="1489">
        <v>3.5000000000000003E-2</v>
      </c>
      <c r="X460" s="1489">
        <v>3.5000000000000003E-2</v>
      </c>
      <c r="Y460" s="1489">
        <v>3.5000000000000003E-2</v>
      </c>
      <c r="Z460" s="1489">
        <v>3.5000000000000003E-2</v>
      </c>
      <c r="AA460" s="1489">
        <v>3.5000000000000003E-2</v>
      </c>
      <c r="AB460" s="1489">
        <v>3.5000000000000003E-2</v>
      </c>
      <c r="AC460" s="1489">
        <v>3.5000000000000003E-2</v>
      </c>
      <c r="AD460" s="1489">
        <v>3.5000000000000003E-2</v>
      </c>
      <c r="AE460" s="1489">
        <v>3.5000000000000003E-2</v>
      </c>
      <c r="AF460" s="1489">
        <v>3.5000000000000003E-2</v>
      </c>
      <c r="AG460" s="1489">
        <v>3.5000000000000003E-2</v>
      </c>
      <c r="AH460" s="1489">
        <v>3.5000000000000003E-2</v>
      </c>
      <c r="AI460" s="1489">
        <v>3.5000000000000003E-2</v>
      </c>
      <c r="AJ460" s="1489">
        <v>3.5000000000000003E-2</v>
      </c>
      <c r="AK460" s="1489">
        <v>3.5000000000000003E-2</v>
      </c>
      <c r="AL460" s="1489">
        <v>3.5000000000000003E-2</v>
      </c>
      <c r="AM460" s="1489">
        <v>3.5000000000000003E-2</v>
      </c>
      <c r="AN460" s="1489">
        <v>3.5000000000000003E-2</v>
      </c>
      <c r="AO460" s="1489">
        <v>3.5000000000000003E-2</v>
      </c>
      <c r="AP460" s="1489">
        <v>3.5000000000000003E-2</v>
      </c>
      <c r="AQ460" s="1489">
        <v>3.5000000000000003E-2</v>
      </c>
      <c r="AR460" s="1489">
        <v>3.5000000000000003E-2</v>
      </c>
      <c r="AS460" s="1489">
        <v>0.03</v>
      </c>
      <c r="AT460" s="1489">
        <v>0.03</v>
      </c>
      <c r="AU460" s="1489">
        <v>0.03</v>
      </c>
      <c r="AV460" s="1489">
        <v>0.03</v>
      </c>
      <c r="AW460" s="1489">
        <v>0.03</v>
      </c>
      <c r="AX460" s="1489">
        <v>0.03</v>
      </c>
      <c r="AY460" s="1489">
        <v>0.03</v>
      </c>
      <c r="AZ460" s="1489">
        <v>0.03</v>
      </c>
      <c r="BA460" s="1489">
        <v>0.03</v>
      </c>
      <c r="BB460" s="1489">
        <v>0.03</v>
      </c>
      <c r="BC460" s="1489">
        <v>0.03</v>
      </c>
      <c r="BD460" s="1489">
        <v>0.03</v>
      </c>
      <c r="BE460" s="1489">
        <v>0.03</v>
      </c>
      <c r="BF460" s="1489">
        <v>0.03</v>
      </c>
      <c r="BG460" s="1489">
        <v>0.03</v>
      </c>
      <c r="BH460" s="1489">
        <v>0.03</v>
      </c>
      <c r="BI460" s="1489">
        <v>0.03</v>
      </c>
      <c r="BJ460" s="1489">
        <v>0.03</v>
      </c>
      <c r="BK460" s="1489">
        <v>0.03</v>
      </c>
      <c r="BL460" s="1489">
        <v>0.03</v>
      </c>
      <c r="BM460" s="1489">
        <v>0.03</v>
      </c>
      <c r="BN460" s="1489">
        <v>0.03</v>
      </c>
      <c r="BO460" s="1489">
        <v>0.03</v>
      </c>
      <c r="BP460" s="1489">
        <v>0.03</v>
      </c>
      <c r="BQ460" s="1489">
        <v>0.03</v>
      </c>
      <c r="BR460" s="1489">
        <v>0.03</v>
      </c>
      <c r="BS460" s="1489">
        <v>0.03</v>
      </c>
      <c r="BT460" s="1489">
        <v>0.03</v>
      </c>
      <c r="BU460" s="1489">
        <v>0.03</v>
      </c>
      <c r="BV460" s="1489">
        <v>0.03</v>
      </c>
      <c r="BW460" s="1489">
        <v>0.03</v>
      </c>
      <c r="BX460" s="1489">
        <v>0.03</v>
      </c>
      <c r="BY460" s="1489">
        <v>0.03</v>
      </c>
      <c r="BZ460" s="1489">
        <v>0.03</v>
      </c>
      <c r="CA460" s="1489">
        <v>0.03</v>
      </c>
      <c r="CB460" s="1489">
        <v>0.03</v>
      </c>
      <c r="CC460" s="1489">
        <v>0.03</v>
      </c>
      <c r="CD460" s="1489">
        <v>0.03</v>
      </c>
      <c r="CE460" s="1489">
        <v>0.03</v>
      </c>
      <c r="CF460" s="1489">
        <v>0.03</v>
      </c>
      <c r="CG460" s="1489">
        <v>0.03</v>
      </c>
      <c r="CH460" s="1489">
        <v>0.03</v>
      </c>
      <c r="CI460" s="1489">
        <v>0.03</v>
      </c>
      <c r="CJ460" s="1489">
        <v>0.03</v>
      </c>
      <c r="CK460" s="1489">
        <v>0.03</v>
      </c>
      <c r="CL460" s="1489">
        <v>2.5000000000000001E-2</v>
      </c>
      <c r="CM460" s="1489">
        <v>2.5000000000000001E-2</v>
      </c>
      <c r="CN460" s="1489">
        <v>2.5000000000000001E-2</v>
      </c>
      <c r="CO460" s="1489">
        <v>2.5000000000000001E-2</v>
      </c>
      <c r="CP460" s="1490">
        <v>2.5000000000000001E-2</v>
      </c>
      <c r="CQ460" s="1488" t="s">
        <v>1790</v>
      </c>
      <c r="CR460" s="1488" t="s">
        <v>1790</v>
      </c>
      <c r="CS460" s="1488" t="s">
        <v>1790</v>
      </c>
      <c r="CT460" s="1488" t="s">
        <v>1790</v>
      </c>
      <c r="CU460" s="1488" t="s">
        <v>1790</v>
      </c>
      <c r="CV460" s="1488" t="s">
        <v>1790</v>
      </c>
      <c r="CW460" s="1488" t="s">
        <v>1790</v>
      </c>
      <c r="CX460" s="1488" t="s">
        <v>1790</v>
      </c>
      <c r="CY460" s="1488" t="s">
        <v>1790</v>
      </c>
      <c r="CZ460" s="1488" t="s">
        <v>1790</v>
      </c>
      <c r="DA460" s="1488" t="s">
        <v>1790</v>
      </c>
      <c r="DB460" s="1488" t="s">
        <v>1790</v>
      </c>
      <c r="DC460" s="1488" t="s">
        <v>1790</v>
      </c>
      <c r="DD460" s="1488" t="s">
        <v>1790</v>
      </c>
      <c r="DE460" s="1488" t="s">
        <v>1790</v>
      </c>
      <c r="DF460" s="1488" t="s">
        <v>1790</v>
      </c>
      <c r="DG460" s="1488" t="s">
        <v>1790</v>
      </c>
      <c r="DH460" s="1488" t="s">
        <v>1790</v>
      </c>
      <c r="DI460" s="1488" t="s">
        <v>1790</v>
      </c>
      <c r="DJ460" s="1488" t="s">
        <v>1790</v>
      </c>
      <c r="DK460" s="1488" t="s">
        <v>1790</v>
      </c>
      <c r="DL460" s="1488" t="s">
        <v>1790</v>
      </c>
      <c r="DM460" s="1488" t="s">
        <v>1790</v>
      </c>
      <c r="DN460" s="1488" t="s">
        <v>1790</v>
      </c>
      <c r="DO460" s="1488" t="s">
        <v>1790</v>
      </c>
      <c r="DP460" s="1488" t="s">
        <v>1790</v>
      </c>
      <c r="DQ460" s="1488" t="s">
        <v>1790</v>
      </c>
      <c r="DR460" s="1488" t="s">
        <v>1790</v>
      </c>
      <c r="DS460" s="1488" t="s">
        <v>1790</v>
      </c>
      <c r="DT460" s="1233" t="s">
        <v>1790</v>
      </c>
      <c r="DU460" s="1233" t="s">
        <v>1790</v>
      </c>
      <c r="DV460" s="1233" t="s">
        <v>1790</v>
      </c>
      <c r="DW460" s="1233" t="s">
        <v>1790</v>
      </c>
      <c r="DX460" s="1233" t="s">
        <v>1790</v>
      </c>
      <c r="DY460" s="1233" t="s">
        <v>1790</v>
      </c>
    </row>
    <row r="461" spans="2:129" x14ac:dyDescent="0.25">
      <c r="B461" s="1740"/>
      <c r="C461" s="1485" t="s">
        <v>2262</v>
      </c>
      <c r="D461" s="1425" t="s">
        <v>2263</v>
      </c>
      <c r="E461" s="1267" t="s">
        <v>809</v>
      </c>
      <c r="F461" s="1424" t="s">
        <v>1790</v>
      </c>
      <c r="G461" s="1424" t="s">
        <v>1790</v>
      </c>
      <c r="H461" s="1425" t="s">
        <v>84</v>
      </c>
      <c r="I461" s="1460" t="s">
        <v>1790</v>
      </c>
      <c r="J461" s="1461" t="s">
        <v>1790</v>
      </c>
      <c r="K461" s="1461" t="s">
        <v>1790</v>
      </c>
      <c r="L461" s="1461" t="s">
        <v>1790</v>
      </c>
      <c r="M461" s="1461" t="s">
        <v>1790</v>
      </c>
      <c r="N461" s="1489" t="s">
        <v>1790</v>
      </c>
      <c r="O461" s="1489">
        <v>0.96618357487922713</v>
      </c>
      <c r="P461" s="1489">
        <v>0.93351070036640305</v>
      </c>
      <c r="Q461" s="1489">
        <v>0.90194270566802237</v>
      </c>
      <c r="R461" s="1489">
        <v>0.87144222769857238</v>
      </c>
      <c r="S461" s="1489">
        <v>0.84197316685852408</v>
      </c>
      <c r="T461" s="1489">
        <v>0.81350064430775282</v>
      </c>
      <c r="U461" s="1489">
        <v>0.78599096068381924</v>
      </c>
      <c r="V461" s="1489">
        <v>0.75941155621625056</v>
      </c>
      <c r="W461" s="1489">
        <v>0.73373097218961414</v>
      </c>
      <c r="X461" s="1489">
        <v>0.70891881370977217</v>
      </c>
      <c r="Y461" s="1489">
        <v>0.68494571372924851</v>
      </c>
      <c r="Z461" s="1489">
        <v>0.66178329828912907</v>
      </c>
      <c r="AA461" s="1489">
        <v>0.63940415293635666</v>
      </c>
      <c r="AB461" s="1489">
        <v>0.61778179027667313</v>
      </c>
      <c r="AC461" s="1489">
        <v>0.59689061862480497</v>
      </c>
      <c r="AD461" s="1489">
        <v>0.57670591171478747</v>
      </c>
      <c r="AE461" s="1489">
        <v>0.55720377943457733</v>
      </c>
      <c r="AF461" s="1489">
        <v>0.53836113955031628</v>
      </c>
      <c r="AG461" s="1489">
        <v>0.520155690386779</v>
      </c>
      <c r="AH461" s="1489">
        <v>0.50256588443167061</v>
      </c>
      <c r="AI461" s="1489">
        <v>0.48557090283253201</v>
      </c>
      <c r="AJ461" s="1489">
        <v>0.46915063075606961</v>
      </c>
      <c r="AK461" s="1489">
        <v>0.45328563358074364</v>
      </c>
      <c r="AL461" s="1489">
        <v>0.43795713389443836</v>
      </c>
      <c r="AM461" s="1489">
        <v>0.42314698926998878</v>
      </c>
      <c r="AN461" s="1489">
        <v>0.40883767079225974</v>
      </c>
      <c r="AO461" s="1489">
        <v>0.39501224231136212</v>
      </c>
      <c r="AP461" s="1489">
        <v>0.38165434039745133</v>
      </c>
      <c r="AQ461" s="1489">
        <v>0.36874815497338298</v>
      </c>
      <c r="AR461" s="1489">
        <v>0.35627841060230242</v>
      </c>
      <c r="AS461" s="1489">
        <v>0.3459013695167984</v>
      </c>
      <c r="AT461" s="1489">
        <v>0.33582657234640623</v>
      </c>
      <c r="AU461" s="1489">
        <v>0.32604521587029728</v>
      </c>
      <c r="AV461" s="1489">
        <v>0.31654875327213333</v>
      </c>
      <c r="AW461" s="1489">
        <v>0.30732888667197411</v>
      </c>
      <c r="AX461" s="1489">
        <v>0.29837755987570302</v>
      </c>
      <c r="AY461" s="1489">
        <v>0.28968695133563405</v>
      </c>
      <c r="AZ461" s="1489">
        <v>0.28124946731614947</v>
      </c>
      <c r="BA461" s="1489">
        <v>0.27305773525839755</v>
      </c>
      <c r="BB461" s="1489">
        <v>0.26510459733825009</v>
      </c>
      <c r="BC461" s="1489">
        <v>0.25738310421189325</v>
      </c>
      <c r="BD461" s="1489">
        <v>0.24988650894358566</v>
      </c>
      <c r="BE461" s="1489">
        <v>0.24260826111027742</v>
      </c>
      <c r="BF461" s="1489">
        <v>0.23554200107793916</v>
      </c>
      <c r="BG461" s="1489">
        <v>0.22868155444460117</v>
      </c>
      <c r="BH461" s="1489">
        <v>0.22202092664524387</v>
      </c>
      <c r="BI461" s="1489">
        <v>0.215554297713829</v>
      </c>
      <c r="BJ461" s="1489">
        <v>0.20927601719789227</v>
      </c>
      <c r="BK461" s="1489">
        <v>0.20318059922125464</v>
      </c>
      <c r="BL461" s="1489">
        <v>0.19726271769053846</v>
      </c>
      <c r="BM461" s="1489">
        <v>0.19151720164129948</v>
      </c>
      <c r="BN461" s="1489">
        <v>0.18593903071970824</v>
      </c>
      <c r="BO461" s="1489">
        <v>0.18052333079583327</v>
      </c>
      <c r="BP461" s="1489">
        <v>0.17526536970469248</v>
      </c>
      <c r="BQ461" s="1489">
        <v>0.17016055311135189</v>
      </c>
      <c r="BR461" s="1489">
        <v>0.16520442049645817</v>
      </c>
      <c r="BS461" s="1489">
        <v>0.16039264125869726</v>
      </c>
      <c r="BT461" s="1489">
        <v>0.15572101093077401</v>
      </c>
      <c r="BU461" s="1489">
        <v>0.15118544750560586</v>
      </c>
      <c r="BV461" s="1489">
        <v>0.14678198786952024</v>
      </c>
      <c r="BW461" s="1489">
        <v>0.14250678433934003</v>
      </c>
      <c r="BX461" s="1489">
        <v>0.13835610130033013</v>
      </c>
      <c r="BY461" s="1489">
        <v>0.13432631194206807</v>
      </c>
      <c r="BZ461" s="1489">
        <v>0.13041389508938647</v>
      </c>
      <c r="CA461" s="1489">
        <v>0.12661543212561796</v>
      </c>
      <c r="CB461" s="1489">
        <v>0.12292760400545433</v>
      </c>
      <c r="CC461" s="1489">
        <v>0.11934718835481004</v>
      </c>
      <c r="CD461" s="1489">
        <v>0.11587105665515537</v>
      </c>
      <c r="CE461" s="1489">
        <v>0.11249617150985959</v>
      </c>
      <c r="CF461" s="1489">
        <v>0.10921958399015494</v>
      </c>
      <c r="CG461" s="1489">
        <v>0.10603843105840287</v>
      </c>
      <c r="CH461" s="1489">
        <v>0.10294993306641054</v>
      </c>
      <c r="CI461" s="1489">
        <v>9.9951391326612168E-2</v>
      </c>
      <c r="CJ461" s="1489">
        <v>9.7040185753992411E-2</v>
      </c>
      <c r="CK461" s="1489">
        <v>9.4213772576691654E-2</v>
      </c>
      <c r="CL461" s="1489">
        <v>9.1915875684577236E-2</v>
      </c>
      <c r="CM461" s="1489">
        <v>8.9674025058124135E-2</v>
      </c>
      <c r="CN461" s="1489">
        <v>8.7486853715243049E-2</v>
      </c>
      <c r="CO461" s="1489">
        <v>8.5353028014871282E-2</v>
      </c>
      <c r="CP461" s="1490">
        <v>8.3271246843776875E-2</v>
      </c>
      <c r="CQ461" s="1488" t="s">
        <v>1790</v>
      </c>
      <c r="CR461" s="1488" t="s">
        <v>1790</v>
      </c>
      <c r="CS461" s="1488" t="s">
        <v>1790</v>
      </c>
      <c r="CT461" s="1488" t="s">
        <v>1790</v>
      </c>
      <c r="CU461" s="1488" t="s">
        <v>1790</v>
      </c>
      <c r="CV461" s="1488" t="s">
        <v>1790</v>
      </c>
      <c r="CW461" s="1488" t="s">
        <v>1790</v>
      </c>
      <c r="CX461" s="1488" t="s">
        <v>1790</v>
      </c>
      <c r="CY461" s="1488" t="s">
        <v>1790</v>
      </c>
      <c r="CZ461" s="1488" t="s">
        <v>1790</v>
      </c>
      <c r="DA461" s="1488" t="s">
        <v>1790</v>
      </c>
      <c r="DB461" s="1488" t="s">
        <v>1790</v>
      </c>
      <c r="DC461" s="1488" t="s">
        <v>1790</v>
      </c>
      <c r="DD461" s="1488" t="s">
        <v>1790</v>
      </c>
      <c r="DE461" s="1488" t="s">
        <v>1790</v>
      </c>
      <c r="DF461" s="1488" t="s">
        <v>1790</v>
      </c>
      <c r="DG461" s="1488" t="s">
        <v>1790</v>
      </c>
      <c r="DH461" s="1488" t="s">
        <v>1790</v>
      </c>
      <c r="DI461" s="1488" t="s">
        <v>1790</v>
      </c>
      <c r="DJ461" s="1488" t="s">
        <v>1790</v>
      </c>
      <c r="DK461" s="1488" t="s">
        <v>1790</v>
      </c>
      <c r="DL461" s="1488" t="s">
        <v>1790</v>
      </c>
      <c r="DM461" s="1488" t="s">
        <v>1790</v>
      </c>
      <c r="DN461" s="1488" t="s">
        <v>1790</v>
      </c>
      <c r="DO461" s="1488" t="s">
        <v>1790</v>
      </c>
      <c r="DP461" s="1488" t="s">
        <v>1790</v>
      </c>
      <c r="DQ461" s="1488" t="s">
        <v>1790</v>
      </c>
      <c r="DR461" s="1488" t="s">
        <v>1790</v>
      </c>
      <c r="DS461" s="1488" t="s">
        <v>1790</v>
      </c>
      <c r="DT461" s="1233" t="s">
        <v>1790</v>
      </c>
      <c r="DU461" s="1233" t="s">
        <v>1790</v>
      </c>
      <c r="DV461" s="1233" t="s">
        <v>1790</v>
      </c>
      <c r="DW461" s="1233" t="s">
        <v>1790</v>
      </c>
      <c r="DX461" s="1233" t="s">
        <v>1790</v>
      </c>
      <c r="DY461" s="1233" t="s">
        <v>1790</v>
      </c>
    </row>
    <row r="462" spans="2:129" x14ac:dyDescent="0.25">
      <c r="B462" s="1740"/>
      <c r="C462" s="1485" t="s">
        <v>2262</v>
      </c>
      <c r="D462" s="1425" t="s">
        <v>2263</v>
      </c>
      <c r="E462" s="1267" t="s">
        <v>810</v>
      </c>
      <c r="F462" s="1424" t="s">
        <v>811</v>
      </c>
      <c r="G462" s="1424" t="s">
        <v>1790</v>
      </c>
      <c r="H462" s="1425" t="s">
        <v>812</v>
      </c>
      <c r="I462" s="1460" t="s">
        <v>1790</v>
      </c>
      <c r="J462" s="1461" t="s">
        <v>1790</v>
      </c>
      <c r="K462" s="1461" t="s">
        <v>1790</v>
      </c>
      <c r="L462" s="1461" t="s">
        <v>1790</v>
      </c>
      <c r="M462" s="1461" t="s">
        <v>1790</v>
      </c>
      <c r="N462" s="1489" t="s">
        <v>1790</v>
      </c>
      <c r="O462" s="1489">
        <v>0.80499218855149768</v>
      </c>
      <c r="P462" s="1489">
        <v>0.80499218855149768</v>
      </c>
      <c r="Q462" s="1489">
        <v>0.80499218855149768</v>
      </c>
      <c r="R462" s="1489">
        <v>0.80499218855149768</v>
      </c>
      <c r="S462" s="1489">
        <v>0.80499218855149768</v>
      </c>
      <c r="T462" s="1489" t="s">
        <v>1790</v>
      </c>
      <c r="U462" s="1489" t="s">
        <v>1790</v>
      </c>
      <c r="V462" s="1489" t="s">
        <v>1790</v>
      </c>
      <c r="W462" s="1489" t="s">
        <v>1790</v>
      </c>
      <c r="X462" s="1489" t="s">
        <v>1790</v>
      </c>
      <c r="Y462" s="1489" t="s">
        <v>1790</v>
      </c>
      <c r="Z462" s="1489" t="s">
        <v>1790</v>
      </c>
      <c r="AA462" s="1489" t="s">
        <v>1790</v>
      </c>
      <c r="AB462" s="1489" t="s">
        <v>1790</v>
      </c>
      <c r="AC462" s="1489" t="s">
        <v>1790</v>
      </c>
      <c r="AD462" s="1489" t="s">
        <v>1790</v>
      </c>
      <c r="AE462" s="1489" t="s">
        <v>1790</v>
      </c>
      <c r="AF462" s="1489" t="s">
        <v>1790</v>
      </c>
      <c r="AG462" s="1489" t="s">
        <v>1790</v>
      </c>
      <c r="AH462" s="1489" t="s">
        <v>1790</v>
      </c>
      <c r="AI462" s="1489" t="s">
        <v>1790</v>
      </c>
      <c r="AJ462" s="1489" t="s">
        <v>1790</v>
      </c>
      <c r="AK462" s="1489" t="s">
        <v>1790</v>
      </c>
      <c r="AL462" s="1489" t="s">
        <v>1790</v>
      </c>
      <c r="AM462" s="1489" t="s">
        <v>1790</v>
      </c>
      <c r="AN462" s="1489" t="s">
        <v>1790</v>
      </c>
      <c r="AO462" s="1489" t="s">
        <v>1790</v>
      </c>
      <c r="AP462" s="1489" t="s">
        <v>1790</v>
      </c>
      <c r="AQ462" s="1489" t="s">
        <v>1790</v>
      </c>
      <c r="AR462" s="1489" t="s">
        <v>1790</v>
      </c>
      <c r="AS462" s="1489" t="s">
        <v>1790</v>
      </c>
      <c r="AT462" s="1489" t="s">
        <v>1790</v>
      </c>
      <c r="AU462" s="1489" t="s">
        <v>1790</v>
      </c>
      <c r="AV462" s="1489" t="s">
        <v>1790</v>
      </c>
      <c r="AW462" s="1489" t="s">
        <v>1790</v>
      </c>
      <c r="AX462" s="1489" t="s">
        <v>1790</v>
      </c>
      <c r="AY462" s="1489" t="s">
        <v>1790</v>
      </c>
      <c r="AZ462" s="1489" t="s">
        <v>1790</v>
      </c>
      <c r="BA462" s="1489" t="s">
        <v>1790</v>
      </c>
      <c r="BB462" s="1489" t="s">
        <v>1790</v>
      </c>
      <c r="BC462" s="1489" t="s">
        <v>1790</v>
      </c>
      <c r="BD462" s="1489" t="s">
        <v>1790</v>
      </c>
      <c r="BE462" s="1489" t="s">
        <v>1790</v>
      </c>
      <c r="BF462" s="1489" t="s">
        <v>1790</v>
      </c>
      <c r="BG462" s="1489" t="s">
        <v>1790</v>
      </c>
      <c r="BH462" s="1489" t="s">
        <v>1790</v>
      </c>
      <c r="BI462" s="1489" t="s">
        <v>1790</v>
      </c>
      <c r="BJ462" s="1489" t="s">
        <v>1790</v>
      </c>
      <c r="BK462" s="1489" t="s">
        <v>1790</v>
      </c>
      <c r="BL462" s="1489" t="s">
        <v>1790</v>
      </c>
      <c r="BM462" s="1489" t="s">
        <v>1790</v>
      </c>
      <c r="BN462" s="1489" t="s">
        <v>1790</v>
      </c>
      <c r="BO462" s="1489" t="s">
        <v>1790</v>
      </c>
      <c r="BP462" s="1489" t="s">
        <v>1790</v>
      </c>
      <c r="BQ462" s="1489" t="s">
        <v>1790</v>
      </c>
      <c r="BR462" s="1489" t="s">
        <v>1790</v>
      </c>
      <c r="BS462" s="1489" t="s">
        <v>1790</v>
      </c>
      <c r="BT462" s="1489" t="s">
        <v>1790</v>
      </c>
      <c r="BU462" s="1489" t="s">
        <v>1790</v>
      </c>
      <c r="BV462" s="1489" t="s">
        <v>1790</v>
      </c>
      <c r="BW462" s="1489" t="s">
        <v>1790</v>
      </c>
      <c r="BX462" s="1489" t="s">
        <v>1790</v>
      </c>
      <c r="BY462" s="1489" t="s">
        <v>1790</v>
      </c>
      <c r="BZ462" s="1489" t="s">
        <v>1790</v>
      </c>
      <c r="CA462" s="1489" t="s">
        <v>1790</v>
      </c>
      <c r="CB462" s="1489" t="s">
        <v>1790</v>
      </c>
      <c r="CC462" s="1489" t="s">
        <v>1790</v>
      </c>
      <c r="CD462" s="1489" t="s">
        <v>1790</v>
      </c>
      <c r="CE462" s="1489" t="s">
        <v>1790</v>
      </c>
      <c r="CF462" s="1489" t="s">
        <v>1790</v>
      </c>
      <c r="CG462" s="1489" t="s">
        <v>1790</v>
      </c>
      <c r="CH462" s="1489" t="s">
        <v>1790</v>
      </c>
      <c r="CI462" s="1489" t="s">
        <v>1790</v>
      </c>
      <c r="CJ462" s="1489" t="s">
        <v>1790</v>
      </c>
      <c r="CK462" s="1489" t="s">
        <v>1790</v>
      </c>
      <c r="CL462" s="1489" t="s">
        <v>1790</v>
      </c>
      <c r="CM462" s="1489" t="s">
        <v>1790</v>
      </c>
      <c r="CN462" s="1489" t="s">
        <v>1790</v>
      </c>
      <c r="CO462" s="1489" t="s">
        <v>1790</v>
      </c>
      <c r="CP462" s="1490" t="s">
        <v>1790</v>
      </c>
      <c r="CQ462" s="1488" t="s">
        <v>1790</v>
      </c>
      <c r="CR462" s="1488" t="s">
        <v>1790</v>
      </c>
      <c r="CS462" s="1488" t="s">
        <v>1790</v>
      </c>
      <c r="CT462" s="1488" t="s">
        <v>1790</v>
      </c>
      <c r="CU462" s="1488" t="s">
        <v>1790</v>
      </c>
      <c r="CV462" s="1488" t="s">
        <v>1790</v>
      </c>
      <c r="CW462" s="1488" t="s">
        <v>1790</v>
      </c>
      <c r="CX462" s="1488" t="s">
        <v>1790</v>
      </c>
      <c r="CY462" s="1488" t="s">
        <v>1790</v>
      </c>
      <c r="CZ462" s="1488" t="s">
        <v>1790</v>
      </c>
      <c r="DA462" s="1488" t="s">
        <v>1790</v>
      </c>
      <c r="DB462" s="1488" t="s">
        <v>1790</v>
      </c>
      <c r="DC462" s="1488" t="s">
        <v>1790</v>
      </c>
      <c r="DD462" s="1488" t="s">
        <v>1790</v>
      </c>
      <c r="DE462" s="1488" t="s">
        <v>1790</v>
      </c>
      <c r="DF462" s="1488" t="s">
        <v>1790</v>
      </c>
      <c r="DG462" s="1488" t="s">
        <v>1790</v>
      </c>
      <c r="DH462" s="1488" t="s">
        <v>1790</v>
      </c>
      <c r="DI462" s="1488" t="s">
        <v>1790</v>
      </c>
      <c r="DJ462" s="1488" t="s">
        <v>1790</v>
      </c>
      <c r="DK462" s="1488" t="s">
        <v>1790</v>
      </c>
      <c r="DL462" s="1488" t="s">
        <v>1790</v>
      </c>
      <c r="DM462" s="1488" t="s">
        <v>1790</v>
      </c>
      <c r="DN462" s="1488" t="s">
        <v>1790</v>
      </c>
      <c r="DO462" s="1488" t="s">
        <v>1790</v>
      </c>
      <c r="DP462" s="1488" t="s">
        <v>1790</v>
      </c>
      <c r="DQ462" s="1488" t="s">
        <v>1790</v>
      </c>
      <c r="DR462" s="1488" t="s">
        <v>1790</v>
      </c>
      <c r="DS462" s="1488" t="s">
        <v>1790</v>
      </c>
      <c r="DT462" s="1233" t="s">
        <v>1790</v>
      </c>
      <c r="DU462" s="1233" t="s">
        <v>1790</v>
      </c>
      <c r="DV462" s="1233" t="s">
        <v>1790</v>
      </c>
      <c r="DW462" s="1233" t="s">
        <v>1790</v>
      </c>
      <c r="DX462" s="1233" t="s">
        <v>1790</v>
      </c>
      <c r="DY462" s="1233" t="s">
        <v>1790</v>
      </c>
    </row>
    <row r="463" spans="2:129" x14ac:dyDescent="0.25">
      <c r="B463" s="1740"/>
      <c r="C463" s="1485" t="s">
        <v>2262</v>
      </c>
      <c r="D463" s="1425" t="s">
        <v>2263</v>
      </c>
      <c r="E463" s="1267" t="s">
        <v>810</v>
      </c>
      <c r="F463" s="1424" t="s">
        <v>813</v>
      </c>
      <c r="G463" s="1424" t="s">
        <v>1790</v>
      </c>
      <c r="H463" s="1425" t="s">
        <v>812</v>
      </c>
      <c r="I463" s="1460" t="s">
        <v>1790</v>
      </c>
      <c r="J463" s="1461" t="s">
        <v>1790</v>
      </c>
      <c r="K463" s="1461" t="s">
        <v>1790</v>
      </c>
      <c r="L463" s="1461" t="s">
        <v>1790</v>
      </c>
      <c r="M463" s="1461" t="s">
        <v>1790</v>
      </c>
      <c r="N463" s="1489" t="s">
        <v>1790</v>
      </c>
      <c r="O463" s="1489">
        <v>1.1573910918638872</v>
      </c>
      <c r="P463" s="1489">
        <v>1.1573910918638872</v>
      </c>
      <c r="Q463" s="1489">
        <v>1.1573910918638872</v>
      </c>
      <c r="R463" s="1489">
        <v>1.1573910918638872</v>
      </c>
      <c r="S463" s="1489">
        <v>1.1573910918638872</v>
      </c>
      <c r="T463" s="1489" t="s">
        <v>1790</v>
      </c>
      <c r="U463" s="1489" t="s">
        <v>1790</v>
      </c>
      <c r="V463" s="1489" t="s">
        <v>1790</v>
      </c>
      <c r="W463" s="1489" t="s">
        <v>1790</v>
      </c>
      <c r="X463" s="1489" t="s">
        <v>1790</v>
      </c>
      <c r="Y463" s="1489" t="s">
        <v>1790</v>
      </c>
      <c r="Z463" s="1489" t="s">
        <v>1790</v>
      </c>
      <c r="AA463" s="1489" t="s">
        <v>1790</v>
      </c>
      <c r="AB463" s="1489" t="s">
        <v>1790</v>
      </c>
      <c r="AC463" s="1489">
        <v>3.7641821623307349E-2</v>
      </c>
      <c r="AD463" s="1489" t="s">
        <v>1790</v>
      </c>
      <c r="AE463" s="1489" t="s">
        <v>1790</v>
      </c>
      <c r="AF463" s="1489" t="s">
        <v>1790</v>
      </c>
      <c r="AG463" s="1489" t="s">
        <v>1790</v>
      </c>
      <c r="AH463" s="1489" t="s">
        <v>1790</v>
      </c>
      <c r="AI463" s="1489" t="s">
        <v>1790</v>
      </c>
      <c r="AJ463" s="1489" t="s">
        <v>1790</v>
      </c>
      <c r="AK463" s="1489" t="s">
        <v>1790</v>
      </c>
      <c r="AL463" s="1489" t="s">
        <v>1790</v>
      </c>
      <c r="AM463" s="1489">
        <v>0.30113457298645879</v>
      </c>
      <c r="AN463" s="1489" t="s">
        <v>1790</v>
      </c>
      <c r="AO463" s="1489" t="s">
        <v>1790</v>
      </c>
      <c r="AP463" s="1489" t="s">
        <v>1790</v>
      </c>
      <c r="AQ463" s="1489" t="s">
        <v>1790</v>
      </c>
      <c r="AR463" s="1489">
        <v>0.42990000000000006</v>
      </c>
      <c r="AS463" s="1489" t="s">
        <v>1790</v>
      </c>
      <c r="AT463" s="1489" t="s">
        <v>1790</v>
      </c>
      <c r="AU463" s="1489" t="s">
        <v>1790</v>
      </c>
      <c r="AV463" s="1489" t="s">
        <v>1790</v>
      </c>
      <c r="AW463" s="1489">
        <v>3.7641821623307349E-2</v>
      </c>
      <c r="AX463" s="1489" t="s">
        <v>1790</v>
      </c>
      <c r="AY463" s="1489" t="s">
        <v>1790</v>
      </c>
      <c r="AZ463" s="1489" t="s">
        <v>1790</v>
      </c>
      <c r="BA463" s="1489" t="s">
        <v>1790</v>
      </c>
      <c r="BB463" s="1489" t="s">
        <v>1790</v>
      </c>
      <c r="BC463" s="1489" t="s">
        <v>1790</v>
      </c>
      <c r="BD463" s="1489" t="s">
        <v>1790</v>
      </c>
      <c r="BE463" s="1489" t="s">
        <v>1790</v>
      </c>
      <c r="BF463" s="1489" t="s">
        <v>1790</v>
      </c>
      <c r="BG463" s="1489">
        <v>0.30113457298645879</v>
      </c>
      <c r="BH463" s="1489" t="s">
        <v>1790</v>
      </c>
      <c r="BI463" s="1489" t="s">
        <v>1790</v>
      </c>
      <c r="BJ463" s="1489" t="s">
        <v>1790</v>
      </c>
      <c r="BK463" s="1489" t="s">
        <v>1790</v>
      </c>
      <c r="BL463" s="1489" t="s">
        <v>1790</v>
      </c>
      <c r="BM463" s="1489" t="s">
        <v>1790</v>
      </c>
      <c r="BN463" s="1489" t="s">
        <v>1790</v>
      </c>
      <c r="BO463" s="1489" t="s">
        <v>1790</v>
      </c>
      <c r="BP463" s="1489" t="s">
        <v>1790</v>
      </c>
      <c r="BQ463" s="1489">
        <v>0.46754182162330743</v>
      </c>
      <c r="BR463" s="1489" t="s">
        <v>1790</v>
      </c>
      <c r="BS463" s="1489" t="s">
        <v>1790</v>
      </c>
      <c r="BT463" s="1489" t="s">
        <v>1790</v>
      </c>
      <c r="BU463" s="1489" t="s">
        <v>1790</v>
      </c>
      <c r="BV463" s="1489" t="s">
        <v>1790</v>
      </c>
      <c r="BW463" s="1489" t="s">
        <v>1790</v>
      </c>
      <c r="BX463" s="1489" t="s">
        <v>1790</v>
      </c>
      <c r="BY463" s="1489" t="s">
        <v>1790</v>
      </c>
      <c r="BZ463" s="1489" t="s">
        <v>1790</v>
      </c>
      <c r="CA463" s="1489">
        <v>1.9204927639819449</v>
      </c>
      <c r="CB463" s="1489" t="s">
        <v>1790</v>
      </c>
      <c r="CC463" s="1489" t="s">
        <v>1790</v>
      </c>
      <c r="CD463" s="1489" t="s">
        <v>1790</v>
      </c>
      <c r="CE463" s="1489" t="s">
        <v>1790</v>
      </c>
      <c r="CF463" s="1489" t="s">
        <v>1790</v>
      </c>
      <c r="CG463" s="1489" t="s">
        <v>1790</v>
      </c>
      <c r="CH463" s="1489" t="s">
        <v>1790</v>
      </c>
      <c r="CI463" s="1489" t="s">
        <v>1790</v>
      </c>
      <c r="CJ463" s="1489" t="s">
        <v>1790</v>
      </c>
      <c r="CK463" s="1489">
        <v>3.7641821623307349E-2</v>
      </c>
      <c r="CL463" s="1489" t="s">
        <v>1790</v>
      </c>
      <c r="CM463" s="1489" t="s">
        <v>1790</v>
      </c>
      <c r="CN463" s="1489" t="s">
        <v>1790</v>
      </c>
      <c r="CO463" s="1489" t="s">
        <v>1790</v>
      </c>
      <c r="CP463" s="1490">
        <v>0.42990000000000006</v>
      </c>
      <c r="CQ463" s="1488" t="s">
        <v>1790</v>
      </c>
      <c r="CR463" s="1488" t="s">
        <v>1790</v>
      </c>
      <c r="CS463" s="1488" t="s">
        <v>1790</v>
      </c>
      <c r="CT463" s="1488" t="s">
        <v>1790</v>
      </c>
      <c r="CU463" s="1488" t="s">
        <v>1790</v>
      </c>
      <c r="CV463" s="1488" t="s">
        <v>1790</v>
      </c>
      <c r="CW463" s="1488" t="s">
        <v>1790</v>
      </c>
      <c r="CX463" s="1488" t="s">
        <v>1790</v>
      </c>
      <c r="CY463" s="1488" t="s">
        <v>1790</v>
      </c>
      <c r="CZ463" s="1488" t="s">
        <v>1790</v>
      </c>
      <c r="DA463" s="1488" t="s">
        <v>1790</v>
      </c>
      <c r="DB463" s="1488" t="s">
        <v>1790</v>
      </c>
      <c r="DC463" s="1488" t="s">
        <v>1790</v>
      </c>
      <c r="DD463" s="1488" t="s">
        <v>1790</v>
      </c>
      <c r="DE463" s="1488" t="s">
        <v>1790</v>
      </c>
      <c r="DF463" s="1488" t="s">
        <v>1790</v>
      </c>
      <c r="DG463" s="1488" t="s">
        <v>1790</v>
      </c>
      <c r="DH463" s="1488" t="s">
        <v>1790</v>
      </c>
      <c r="DI463" s="1488" t="s">
        <v>1790</v>
      </c>
      <c r="DJ463" s="1488" t="s">
        <v>1790</v>
      </c>
      <c r="DK463" s="1488" t="s">
        <v>1790</v>
      </c>
      <c r="DL463" s="1488" t="s">
        <v>1790</v>
      </c>
      <c r="DM463" s="1488" t="s">
        <v>1790</v>
      </c>
      <c r="DN463" s="1488" t="s">
        <v>1790</v>
      </c>
      <c r="DO463" s="1488" t="s">
        <v>1790</v>
      </c>
      <c r="DP463" s="1488" t="s">
        <v>1790</v>
      </c>
      <c r="DQ463" s="1488" t="s">
        <v>1790</v>
      </c>
      <c r="DR463" s="1488" t="s">
        <v>1790</v>
      </c>
      <c r="DS463" s="1488" t="s">
        <v>1790</v>
      </c>
      <c r="DT463" s="1233" t="s">
        <v>1790</v>
      </c>
      <c r="DU463" s="1233" t="s">
        <v>1790</v>
      </c>
      <c r="DV463" s="1233" t="s">
        <v>1790</v>
      </c>
      <c r="DW463" s="1233" t="s">
        <v>1790</v>
      </c>
      <c r="DX463" s="1233" t="s">
        <v>1790</v>
      </c>
      <c r="DY463" s="1233" t="s">
        <v>1790</v>
      </c>
    </row>
    <row r="464" spans="2:129" ht="14.4" thickBot="1" x14ac:dyDescent="0.3">
      <c r="B464" s="1740"/>
      <c r="C464" s="1485" t="s">
        <v>2262</v>
      </c>
      <c r="D464" s="1425" t="s">
        <v>2263</v>
      </c>
      <c r="E464" s="1267" t="s">
        <v>814</v>
      </c>
      <c r="F464" s="1424" t="s">
        <v>1790</v>
      </c>
      <c r="G464" s="1424" t="s">
        <v>1790</v>
      </c>
      <c r="H464" s="1425" t="s">
        <v>84</v>
      </c>
      <c r="I464" s="1460" t="s">
        <v>1790</v>
      </c>
      <c r="J464" s="1461" t="s">
        <v>1790</v>
      </c>
      <c r="K464" s="1461" t="s">
        <v>1790</v>
      </c>
      <c r="L464" s="1461" t="s">
        <v>1790</v>
      </c>
      <c r="M464" s="1461" t="s">
        <v>1790</v>
      </c>
      <c r="N464" s="1489" t="s">
        <v>1790</v>
      </c>
      <c r="O464" s="1489">
        <v>8.6334362083435048E-2</v>
      </c>
      <c r="P464" s="1489">
        <v>0.2502445277780726</v>
      </c>
      <c r="Q464" s="1489">
        <v>0.40297025407097042</v>
      </c>
      <c r="R464" s="1489">
        <v>0.54508053690759295</v>
      </c>
      <c r="S464" s="1489">
        <v>0.67711867938831405</v>
      </c>
      <c r="T464" s="1489">
        <v>2.079286455285942</v>
      </c>
      <c r="U464" s="1489">
        <v>1.9991723951841129</v>
      </c>
      <c r="V464" s="1489">
        <v>1.9220989080213511</v>
      </c>
      <c r="W464" s="1489">
        <v>1.8479519656655545</v>
      </c>
      <c r="X464" s="1489">
        <v>1.7766217749831703</v>
      </c>
      <c r="Y464" s="1489">
        <v>1.7080026218111115</v>
      </c>
      <c r="Z464" s="1489">
        <v>1.6419927206383638</v>
      </c>
      <c r="AA464" s="1489">
        <v>1.5784940697895411</v>
      </c>
      <c r="AB464" s="1489">
        <v>1.5174123119101832</v>
      </c>
      <c r="AC464" s="1489">
        <v>1.4600950618452484</v>
      </c>
      <c r="AD464" s="1489">
        <v>1.4049191029984183</v>
      </c>
      <c r="AE464" s="1489">
        <v>1.3504623389829853</v>
      </c>
      <c r="AF464" s="1489">
        <v>1.2980820450384947</v>
      </c>
      <c r="AG464" s="1489">
        <v>1.2477000576412034</v>
      </c>
      <c r="AH464" s="1489">
        <v>1.1992411251406536</v>
      </c>
      <c r="AI464" s="1489">
        <v>1.1526328002053252</v>
      </c>
      <c r="AJ464" s="1489">
        <v>1.1078053362126254</v>
      </c>
      <c r="AK464" s="1489">
        <v>1.0646915874394358</v>
      </c>
      <c r="AL464" s="1489">
        <v>1.0232269129146598</v>
      </c>
      <c r="AM464" s="1489">
        <v>0.99150710761018956</v>
      </c>
      <c r="AN464" s="1489">
        <v>0.96076249138923453</v>
      </c>
      <c r="AO464" s="1489">
        <v>0.92334778011675811</v>
      </c>
      <c r="AP464" s="1489">
        <v>0.88736485187748126</v>
      </c>
      <c r="AQ464" s="1489">
        <v>0.85275965671976295</v>
      </c>
      <c r="AR464" s="1489">
        <v>0.83017205843475184</v>
      </c>
      <c r="AS464" s="1489">
        <v>0.81205994488079614</v>
      </c>
      <c r="AT464" s="1489">
        <v>0.78422050382960318</v>
      </c>
      <c r="AU464" s="1489">
        <v>0.75731387784728665</v>
      </c>
      <c r="AV464" s="1489">
        <v>0.7313093454008931</v>
      </c>
      <c r="AW464" s="1489">
        <v>0.70691782312763962</v>
      </c>
      <c r="AX464" s="1489">
        <v>0.68332676995196973</v>
      </c>
      <c r="AY464" s="1489">
        <v>0.65981212467358585</v>
      </c>
      <c r="AZ464" s="1489">
        <v>0.63708757364088686</v>
      </c>
      <c r="BA464" s="1489">
        <v>0.61512704027395726</v>
      </c>
      <c r="BB464" s="1489">
        <v>0.59390529675131032</v>
      </c>
      <c r="BC464" s="1489">
        <v>0.57339793668935979</v>
      </c>
      <c r="BD464" s="1489">
        <v>0.5535813486933463</v>
      </c>
      <c r="BE464" s="1489">
        <v>0.53443269075212896</v>
      </c>
      <c r="BF464" s="1489">
        <v>0.51592986545012642</v>
      </c>
      <c r="BG464" s="1489">
        <v>0.50246034115520877</v>
      </c>
      <c r="BH464" s="1489">
        <v>0.48933776730097428</v>
      </c>
      <c r="BI464" s="1489">
        <v>0.47239760043370355</v>
      </c>
      <c r="BJ464" s="1489">
        <v>0.45602911640348298</v>
      </c>
      <c r="BK464" s="1489">
        <v>0.44021338425626472</v>
      </c>
      <c r="BL464" s="1489">
        <v>0.42493209083271022</v>
      </c>
      <c r="BM464" s="1489">
        <v>0.41016752083996455</v>
      </c>
      <c r="BN464" s="1489">
        <v>0.39590253756020066</v>
      </c>
      <c r="BO464" s="1489">
        <v>0.3821205641757458</v>
      </c>
      <c r="BP464" s="1489">
        <v>0.36880556569123923</v>
      </c>
      <c r="BQ464" s="1489">
        <v>0.36145861463313012</v>
      </c>
      <c r="BR464" s="1489">
        <v>0.35422677015082377</v>
      </c>
      <c r="BS464" s="1489">
        <v>0.34190965093629949</v>
      </c>
      <c r="BT464" s="1489">
        <v>0.33000953037793673</v>
      </c>
      <c r="BU464" s="1489">
        <v>0.3185125663514472</v>
      </c>
      <c r="BV464" s="1489">
        <v>0.30740536931477463</v>
      </c>
      <c r="BW464" s="1489">
        <v>0.29667498768685879</v>
      </c>
      <c r="BX464" s="1489">
        <v>0.28630889369417906</v>
      </c>
      <c r="BY464" s="1489">
        <v>0.27629496967023282</v>
      </c>
      <c r="BZ464" s="1489">
        <v>0.26662149479357206</v>
      </c>
      <c r="CA464" s="1489">
        <v>0.27395757810574989</v>
      </c>
      <c r="CB464" s="1489">
        <v>0.28064013206171434</v>
      </c>
      <c r="CC464" s="1489">
        <v>0.27097808284108171</v>
      </c>
      <c r="CD464" s="1489">
        <v>0.26164079422274861</v>
      </c>
      <c r="CE464" s="1489">
        <v>0.25261754478063947</v>
      </c>
      <c r="CF464" s="1489">
        <v>0.24389796213155696</v>
      </c>
      <c r="CG464" s="1489">
        <v>0.23547201169796192</v>
      </c>
      <c r="CH464" s="1489">
        <v>0.22732998582924366</v>
      </c>
      <c r="CI464" s="1489">
        <v>0.21946249327012915</v>
      </c>
      <c r="CJ464" s="1489">
        <v>0.21186044896523934</v>
      </c>
      <c r="CK464" s="1489">
        <v>0.2047421124192505</v>
      </c>
      <c r="CL464" s="1489">
        <v>0.19882387176738503</v>
      </c>
      <c r="CM464" s="1489">
        <v>0.19285642020110239</v>
      </c>
      <c r="CN464" s="1489">
        <v>0.18706178669351561</v>
      </c>
      <c r="CO464" s="1489">
        <v>0.18143509103686348</v>
      </c>
      <c r="CP464" s="1490">
        <v>0.17847055381346533</v>
      </c>
      <c r="CQ464" s="1488" t="s">
        <v>1790</v>
      </c>
      <c r="CR464" s="1488" t="s">
        <v>1790</v>
      </c>
      <c r="CS464" s="1488" t="s">
        <v>1790</v>
      </c>
      <c r="CT464" s="1488" t="s">
        <v>1790</v>
      </c>
      <c r="CU464" s="1488" t="s">
        <v>1790</v>
      </c>
      <c r="CV464" s="1488" t="s">
        <v>1790</v>
      </c>
      <c r="CW464" s="1488" t="s">
        <v>1790</v>
      </c>
      <c r="CX464" s="1488" t="s">
        <v>1790</v>
      </c>
      <c r="CY464" s="1488" t="s">
        <v>1790</v>
      </c>
      <c r="CZ464" s="1488" t="s">
        <v>1790</v>
      </c>
      <c r="DA464" s="1488" t="s">
        <v>1790</v>
      </c>
      <c r="DB464" s="1488" t="s">
        <v>1790</v>
      </c>
      <c r="DC464" s="1488" t="s">
        <v>1790</v>
      </c>
      <c r="DD464" s="1488" t="s">
        <v>1790</v>
      </c>
      <c r="DE464" s="1488" t="s">
        <v>1790</v>
      </c>
      <c r="DF464" s="1488" t="s">
        <v>1790</v>
      </c>
      <c r="DG464" s="1488" t="s">
        <v>1790</v>
      </c>
      <c r="DH464" s="1488" t="s">
        <v>1790</v>
      </c>
      <c r="DI464" s="1488" t="s">
        <v>1790</v>
      </c>
      <c r="DJ464" s="1488" t="s">
        <v>1790</v>
      </c>
      <c r="DK464" s="1488" t="s">
        <v>1790</v>
      </c>
      <c r="DL464" s="1488" t="s">
        <v>1790</v>
      </c>
      <c r="DM464" s="1488" t="s">
        <v>1790</v>
      </c>
      <c r="DN464" s="1488" t="s">
        <v>1790</v>
      </c>
      <c r="DO464" s="1488" t="s">
        <v>1790</v>
      </c>
      <c r="DP464" s="1488" t="s">
        <v>1790</v>
      </c>
      <c r="DQ464" s="1488" t="s">
        <v>1790</v>
      </c>
      <c r="DR464" s="1488" t="s">
        <v>1790</v>
      </c>
      <c r="DS464" s="1488" t="s">
        <v>1790</v>
      </c>
      <c r="DT464" s="1233" t="s">
        <v>1790</v>
      </c>
      <c r="DU464" s="1233" t="s">
        <v>1790</v>
      </c>
      <c r="DV464" s="1233" t="s">
        <v>1790</v>
      </c>
      <c r="DW464" s="1233" t="s">
        <v>1790</v>
      </c>
      <c r="DX464" s="1233" t="s">
        <v>1790</v>
      </c>
      <c r="DY464" s="1233" t="s">
        <v>1790</v>
      </c>
    </row>
    <row r="465" spans="2:129" ht="14.4" thickBot="1" x14ac:dyDescent="0.3">
      <c r="B465" s="1740"/>
      <c r="C465" s="1485" t="s">
        <v>2262</v>
      </c>
      <c r="D465" s="1425" t="s">
        <v>2263</v>
      </c>
      <c r="E465" s="1267" t="s">
        <v>815</v>
      </c>
      <c r="F465" s="1424" t="s">
        <v>1790</v>
      </c>
      <c r="G465" s="1424" t="s">
        <v>1790</v>
      </c>
      <c r="H465" s="1425" t="s">
        <v>84</v>
      </c>
      <c r="I465" s="1724">
        <f>IF(SUM(I464:CU464)&lt;&gt;0,SUM(I464:CU464),"")</f>
        <v>56.049010246144221</v>
      </c>
      <c r="J465" s="1725"/>
      <c r="K465" s="1725"/>
      <c r="L465" s="1725"/>
      <c r="M465" s="1726"/>
      <c r="N465" s="1489" t="s">
        <v>1790</v>
      </c>
      <c r="O465" s="1489" t="s">
        <v>1790</v>
      </c>
      <c r="P465" s="1489" t="s">
        <v>1790</v>
      </c>
      <c r="Q465" s="1489" t="s">
        <v>1790</v>
      </c>
      <c r="R465" s="1489" t="s">
        <v>1790</v>
      </c>
      <c r="S465" s="1489" t="s">
        <v>1790</v>
      </c>
      <c r="T465" s="1489" t="s">
        <v>1790</v>
      </c>
      <c r="U465" s="1489" t="s">
        <v>1790</v>
      </c>
      <c r="V465" s="1489" t="s">
        <v>1790</v>
      </c>
      <c r="W465" s="1489" t="s">
        <v>1790</v>
      </c>
      <c r="X465" s="1489" t="s">
        <v>1790</v>
      </c>
      <c r="Y465" s="1489" t="s">
        <v>1790</v>
      </c>
      <c r="Z465" s="1489" t="s">
        <v>1790</v>
      </c>
      <c r="AA465" s="1489" t="s">
        <v>1790</v>
      </c>
      <c r="AB465" s="1489" t="s">
        <v>1790</v>
      </c>
      <c r="AC465" s="1489" t="s">
        <v>1790</v>
      </c>
      <c r="AD465" s="1489" t="s">
        <v>1790</v>
      </c>
      <c r="AE465" s="1489" t="s">
        <v>1790</v>
      </c>
      <c r="AF465" s="1489" t="s">
        <v>1790</v>
      </c>
      <c r="AG465" s="1489" t="s">
        <v>1790</v>
      </c>
      <c r="AH465" s="1489" t="s">
        <v>1790</v>
      </c>
      <c r="AI465" s="1489" t="s">
        <v>1790</v>
      </c>
      <c r="AJ465" s="1489" t="s">
        <v>1790</v>
      </c>
      <c r="AK465" s="1489" t="s">
        <v>1790</v>
      </c>
      <c r="AL465" s="1489" t="s">
        <v>1790</v>
      </c>
      <c r="AM465" s="1489" t="s">
        <v>1790</v>
      </c>
      <c r="AN465" s="1489" t="s">
        <v>1790</v>
      </c>
      <c r="AO465" s="1489" t="s">
        <v>1790</v>
      </c>
      <c r="AP465" s="1489" t="s">
        <v>1790</v>
      </c>
      <c r="AQ465" s="1489" t="s">
        <v>1790</v>
      </c>
      <c r="AR465" s="1489" t="s">
        <v>1790</v>
      </c>
      <c r="AS465" s="1489" t="s">
        <v>1790</v>
      </c>
      <c r="AT465" s="1489" t="s">
        <v>1790</v>
      </c>
      <c r="AU465" s="1489" t="s">
        <v>1790</v>
      </c>
      <c r="AV465" s="1489" t="s">
        <v>1790</v>
      </c>
      <c r="AW465" s="1489" t="s">
        <v>1790</v>
      </c>
      <c r="AX465" s="1489" t="s">
        <v>1790</v>
      </c>
      <c r="AY465" s="1489" t="s">
        <v>1790</v>
      </c>
      <c r="AZ465" s="1489" t="s">
        <v>1790</v>
      </c>
      <c r="BA465" s="1489" t="s">
        <v>1790</v>
      </c>
      <c r="BB465" s="1489" t="s">
        <v>1790</v>
      </c>
      <c r="BC465" s="1489" t="s">
        <v>1790</v>
      </c>
      <c r="BD465" s="1489" t="s">
        <v>1790</v>
      </c>
      <c r="BE465" s="1489" t="s">
        <v>1790</v>
      </c>
      <c r="BF465" s="1489" t="s">
        <v>1790</v>
      </c>
      <c r="BG465" s="1489" t="s">
        <v>1790</v>
      </c>
      <c r="BH465" s="1489" t="s">
        <v>1790</v>
      </c>
      <c r="BI465" s="1489" t="s">
        <v>1790</v>
      </c>
      <c r="BJ465" s="1489" t="s">
        <v>1790</v>
      </c>
      <c r="BK465" s="1489" t="s">
        <v>1790</v>
      </c>
      <c r="BL465" s="1489" t="s">
        <v>1790</v>
      </c>
      <c r="BM465" s="1489" t="s">
        <v>1790</v>
      </c>
      <c r="BN465" s="1489" t="s">
        <v>1790</v>
      </c>
      <c r="BO465" s="1489" t="s">
        <v>1790</v>
      </c>
      <c r="BP465" s="1489" t="s">
        <v>1790</v>
      </c>
      <c r="BQ465" s="1489" t="s">
        <v>1790</v>
      </c>
      <c r="BR465" s="1489" t="s">
        <v>1790</v>
      </c>
      <c r="BS465" s="1489" t="s">
        <v>1790</v>
      </c>
      <c r="BT465" s="1489" t="s">
        <v>1790</v>
      </c>
      <c r="BU465" s="1489" t="s">
        <v>1790</v>
      </c>
      <c r="BV465" s="1489" t="s">
        <v>1790</v>
      </c>
      <c r="BW465" s="1489" t="s">
        <v>1790</v>
      </c>
      <c r="BX465" s="1489" t="s">
        <v>1790</v>
      </c>
      <c r="BY465" s="1489" t="s">
        <v>1790</v>
      </c>
      <c r="BZ465" s="1489" t="s">
        <v>1790</v>
      </c>
      <c r="CA465" s="1489" t="s">
        <v>1790</v>
      </c>
      <c r="CB465" s="1489" t="s">
        <v>1790</v>
      </c>
      <c r="CC465" s="1489" t="s">
        <v>1790</v>
      </c>
      <c r="CD465" s="1489" t="s">
        <v>1790</v>
      </c>
      <c r="CE465" s="1489" t="s">
        <v>1790</v>
      </c>
      <c r="CF465" s="1489" t="s">
        <v>1790</v>
      </c>
      <c r="CG465" s="1489" t="s">
        <v>1790</v>
      </c>
      <c r="CH465" s="1489" t="s">
        <v>1790</v>
      </c>
      <c r="CI465" s="1489" t="s">
        <v>1790</v>
      </c>
      <c r="CJ465" s="1489" t="s">
        <v>1790</v>
      </c>
      <c r="CK465" s="1489" t="s">
        <v>1790</v>
      </c>
      <c r="CL465" s="1489" t="s">
        <v>1790</v>
      </c>
      <c r="CM465" s="1489" t="s">
        <v>1790</v>
      </c>
      <c r="CN465" s="1489" t="s">
        <v>1790</v>
      </c>
      <c r="CO465" s="1489" t="s">
        <v>1790</v>
      </c>
      <c r="CP465" s="1490" t="s">
        <v>1790</v>
      </c>
      <c r="CQ465" s="1488" t="s">
        <v>1790</v>
      </c>
      <c r="CR465" s="1488" t="s">
        <v>1790</v>
      </c>
      <c r="CS465" s="1488" t="s">
        <v>1790</v>
      </c>
      <c r="CT465" s="1488" t="s">
        <v>1790</v>
      </c>
      <c r="CU465" s="1488" t="s">
        <v>1790</v>
      </c>
      <c r="CV465" s="1488" t="s">
        <v>1790</v>
      </c>
      <c r="CW465" s="1488" t="s">
        <v>1790</v>
      </c>
      <c r="CX465" s="1488" t="s">
        <v>1790</v>
      </c>
      <c r="CY465" s="1488" t="s">
        <v>1790</v>
      </c>
      <c r="CZ465" s="1488" t="s">
        <v>1790</v>
      </c>
      <c r="DA465" s="1488" t="s">
        <v>1790</v>
      </c>
      <c r="DB465" s="1488" t="s">
        <v>1790</v>
      </c>
      <c r="DC465" s="1488" t="s">
        <v>1790</v>
      </c>
      <c r="DD465" s="1488" t="s">
        <v>1790</v>
      </c>
      <c r="DE465" s="1488" t="s">
        <v>1790</v>
      </c>
      <c r="DF465" s="1488" t="s">
        <v>1790</v>
      </c>
      <c r="DG465" s="1488" t="s">
        <v>1790</v>
      </c>
      <c r="DH465" s="1488" t="s">
        <v>1790</v>
      </c>
      <c r="DI465" s="1488" t="s">
        <v>1790</v>
      </c>
      <c r="DJ465" s="1488" t="s">
        <v>1790</v>
      </c>
      <c r="DK465" s="1488" t="s">
        <v>1790</v>
      </c>
      <c r="DL465" s="1488" t="s">
        <v>1790</v>
      </c>
      <c r="DM465" s="1488" t="s">
        <v>1790</v>
      </c>
      <c r="DN465" s="1488" t="s">
        <v>1790</v>
      </c>
      <c r="DO465" s="1488" t="s">
        <v>1790</v>
      </c>
      <c r="DP465" s="1488" t="s">
        <v>1790</v>
      </c>
      <c r="DQ465" s="1488" t="s">
        <v>1790</v>
      </c>
      <c r="DR465" s="1488" t="s">
        <v>1790</v>
      </c>
      <c r="DS465" s="1488" t="s">
        <v>1790</v>
      </c>
      <c r="DT465" s="1233" t="s">
        <v>1790</v>
      </c>
      <c r="DU465" s="1233" t="s">
        <v>1790</v>
      </c>
      <c r="DV465" s="1233" t="s">
        <v>1790</v>
      </c>
      <c r="DW465" s="1233" t="s">
        <v>1790</v>
      </c>
      <c r="DX465" s="1233" t="s">
        <v>1790</v>
      </c>
      <c r="DY465" s="1233" t="s">
        <v>1790</v>
      </c>
    </row>
    <row r="466" spans="2:129" x14ac:dyDescent="0.25">
      <c r="B466" s="1740"/>
      <c r="C466" s="1485" t="s">
        <v>2260</v>
      </c>
      <c r="D466" s="1425" t="s">
        <v>2261</v>
      </c>
      <c r="E466" s="1267" t="s">
        <v>810</v>
      </c>
      <c r="F466" s="1424" t="s">
        <v>1790</v>
      </c>
      <c r="G466" s="1424" t="s">
        <v>1790</v>
      </c>
      <c r="H466" s="1425" t="s">
        <v>84</v>
      </c>
      <c r="I466" s="1460" t="s">
        <v>1790</v>
      </c>
      <c r="J466" s="1461" t="s">
        <v>1790</v>
      </c>
      <c r="K466" s="1461" t="s">
        <v>1790</v>
      </c>
      <c r="L466" s="1461" t="s">
        <v>1790</v>
      </c>
      <c r="M466" s="1461" t="s">
        <v>1790</v>
      </c>
      <c r="N466" s="1489" t="s">
        <v>1790</v>
      </c>
      <c r="O466" s="1489">
        <v>1.2879</v>
      </c>
      <c r="P466" s="1489">
        <v>1.2879</v>
      </c>
      <c r="Q466" s="1489">
        <v>1.2879</v>
      </c>
      <c r="R466" s="1489">
        <v>1.2879</v>
      </c>
      <c r="S466" s="1489">
        <v>1.2879</v>
      </c>
      <c r="T466" s="1489" t="s">
        <v>1790</v>
      </c>
      <c r="U466" s="1489" t="s">
        <v>1790</v>
      </c>
      <c r="V466" s="1489" t="s">
        <v>1790</v>
      </c>
      <c r="W466" s="1489" t="s">
        <v>1790</v>
      </c>
      <c r="X466" s="1489" t="s">
        <v>1790</v>
      </c>
      <c r="Y466" s="1489" t="s">
        <v>1790</v>
      </c>
      <c r="Z466" s="1489" t="s">
        <v>1790</v>
      </c>
      <c r="AA466" s="1489" t="s">
        <v>1790</v>
      </c>
      <c r="AB466" s="1489" t="s">
        <v>1790</v>
      </c>
      <c r="AC466" s="1489">
        <v>0</v>
      </c>
      <c r="AD466" s="1489" t="s">
        <v>1790</v>
      </c>
      <c r="AE466" s="1489" t="s">
        <v>1790</v>
      </c>
      <c r="AF466" s="1489" t="s">
        <v>1790</v>
      </c>
      <c r="AG466" s="1489" t="s">
        <v>1790</v>
      </c>
      <c r="AH466" s="1489" t="s">
        <v>1790</v>
      </c>
      <c r="AI466" s="1489" t="s">
        <v>1790</v>
      </c>
      <c r="AJ466" s="1489" t="s">
        <v>1790</v>
      </c>
      <c r="AK466" s="1489" t="s">
        <v>1790</v>
      </c>
      <c r="AL466" s="1489" t="s">
        <v>1790</v>
      </c>
      <c r="AM466" s="1489">
        <v>0</v>
      </c>
      <c r="AN466" s="1489" t="s">
        <v>1790</v>
      </c>
      <c r="AO466" s="1489" t="s">
        <v>1790</v>
      </c>
      <c r="AP466" s="1489" t="s">
        <v>1790</v>
      </c>
      <c r="AQ466" s="1489" t="s">
        <v>1790</v>
      </c>
      <c r="AR466" s="1489" t="s">
        <v>1790</v>
      </c>
      <c r="AS466" s="1489" t="s">
        <v>1790</v>
      </c>
      <c r="AT466" s="1489" t="s">
        <v>1790</v>
      </c>
      <c r="AU466" s="1489" t="s">
        <v>1790</v>
      </c>
      <c r="AV466" s="1489" t="s">
        <v>1790</v>
      </c>
      <c r="AW466" s="1489">
        <v>0</v>
      </c>
      <c r="AX466" s="1489" t="s">
        <v>1790</v>
      </c>
      <c r="AY466" s="1489" t="s">
        <v>1790</v>
      </c>
      <c r="AZ466" s="1489" t="s">
        <v>1790</v>
      </c>
      <c r="BA466" s="1489" t="s">
        <v>1790</v>
      </c>
      <c r="BB466" s="1489" t="s">
        <v>1790</v>
      </c>
      <c r="BC466" s="1489" t="s">
        <v>1790</v>
      </c>
      <c r="BD466" s="1489" t="s">
        <v>1790</v>
      </c>
      <c r="BE466" s="1489" t="s">
        <v>1790</v>
      </c>
      <c r="BF466" s="1489" t="s">
        <v>1790</v>
      </c>
      <c r="BG466" s="1489">
        <v>0</v>
      </c>
      <c r="BH466" s="1489" t="s">
        <v>1790</v>
      </c>
      <c r="BI466" s="1489" t="s">
        <v>1790</v>
      </c>
      <c r="BJ466" s="1489" t="s">
        <v>1790</v>
      </c>
      <c r="BK466" s="1489" t="s">
        <v>1790</v>
      </c>
      <c r="BL466" s="1489" t="s">
        <v>1790</v>
      </c>
      <c r="BM466" s="1489" t="s">
        <v>1790</v>
      </c>
      <c r="BN466" s="1489" t="s">
        <v>1790</v>
      </c>
      <c r="BO466" s="1489" t="s">
        <v>1790</v>
      </c>
      <c r="BP466" s="1489" t="s">
        <v>1790</v>
      </c>
      <c r="BQ466" s="1489">
        <v>0</v>
      </c>
      <c r="BR466" s="1489" t="s">
        <v>1790</v>
      </c>
      <c r="BS466" s="1489" t="s">
        <v>1790</v>
      </c>
      <c r="BT466" s="1489" t="s">
        <v>1790</v>
      </c>
      <c r="BU466" s="1489" t="s">
        <v>1790</v>
      </c>
      <c r="BV466" s="1489" t="s">
        <v>1790</v>
      </c>
      <c r="BW466" s="1489" t="s">
        <v>1790</v>
      </c>
      <c r="BX466" s="1489" t="s">
        <v>1790</v>
      </c>
      <c r="BY466" s="1489" t="s">
        <v>1790</v>
      </c>
      <c r="BZ466" s="1489" t="s">
        <v>1790</v>
      </c>
      <c r="CA466" s="1489">
        <v>5.3</v>
      </c>
      <c r="CB466" s="1489" t="s">
        <v>1790</v>
      </c>
      <c r="CC466" s="1489" t="s">
        <v>1790</v>
      </c>
      <c r="CD466" s="1489" t="s">
        <v>1790</v>
      </c>
      <c r="CE466" s="1489" t="s">
        <v>1790</v>
      </c>
      <c r="CF466" s="1489" t="s">
        <v>1790</v>
      </c>
      <c r="CG466" s="1489" t="s">
        <v>1790</v>
      </c>
      <c r="CH466" s="1489" t="s">
        <v>1790</v>
      </c>
      <c r="CI466" s="1489" t="s">
        <v>1790</v>
      </c>
      <c r="CJ466" s="1489" t="s">
        <v>1790</v>
      </c>
      <c r="CK466" s="1489">
        <v>0</v>
      </c>
      <c r="CL466" s="1489" t="s">
        <v>1790</v>
      </c>
      <c r="CM466" s="1489" t="s">
        <v>1790</v>
      </c>
      <c r="CN466" s="1489" t="s">
        <v>1790</v>
      </c>
      <c r="CO466" s="1489" t="s">
        <v>1790</v>
      </c>
      <c r="CP466" s="1490" t="s">
        <v>1790</v>
      </c>
      <c r="CQ466" s="1488" t="s">
        <v>1790</v>
      </c>
      <c r="CR466" s="1488" t="s">
        <v>1790</v>
      </c>
      <c r="CS466" s="1488" t="s">
        <v>1790</v>
      </c>
      <c r="CT466" s="1488" t="s">
        <v>1790</v>
      </c>
      <c r="CU466" s="1488" t="s">
        <v>1790</v>
      </c>
      <c r="CV466" s="1488" t="s">
        <v>1790</v>
      </c>
      <c r="CW466" s="1488" t="s">
        <v>1790</v>
      </c>
      <c r="CX466" s="1488" t="s">
        <v>1790</v>
      </c>
      <c r="CY466" s="1488" t="s">
        <v>1790</v>
      </c>
      <c r="CZ466" s="1488" t="s">
        <v>1790</v>
      </c>
      <c r="DA466" s="1488" t="s">
        <v>1790</v>
      </c>
      <c r="DB466" s="1488" t="s">
        <v>1790</v>
      </c>
      <c r="DC466" s="1488" t="s">
        <v>1790</v>
      </c>
      <c r="DD466" s="1488" t="s">
        <v>1790</v>
      </c>
      <c r="DE466" s="1488" t="s">
        <v>1790</v>
      </c>
      <c r="DF466" s="1488" t="s">
        <v>1790</v>
      </c>
      <c r="DG466" s="1488" t="s">
        <v>1790</v>
      </c>
      <c r="DH466" s="1488" t="s">
        <v>1790</v>
      </c>
      <c r="DI466" s="1488" t="s">
        <v>1790</v>
      </c>
      <c r="DJ466" s="1488" t="s">
        <v>1790</v>
      </c>
      <c r="DK466" s="1488" t="s">
        <v>1790</v>
      </c>
      <c r="DL466" s="1488" t="s">
        <v>1790</v>
      </c>
      <c r="DM466" s="1488" t="s">
        <v>1790</v>
      </c>
      <c r="DN466" s="1488" t="s">
        <v>1790</v>
      </c>
      <c r="DO466" s="1488" t="s">
        <v>1790</v>
      </c>
      <c r="DP466" s="1488" t="s">
        <v>1790</v>
      </c>
      <c r="DQ466" s="1488" t="s">
        <v>1790</v>
      </c>
      <c r="DR466" s="1488" t="s">
        <v>1790</v>
      </c>
      <c r="DS466" s="1488" t="s">
        <v>1790</v>
      </c>
      <c r="DT466" s="1233" t="s">
        <v>1790</v>
      </c>
      <c r="DU466" s="1233" t="s">
        <v>1790</v>
      </c>
      <c r="DV466" s="1233" t="s">
        <v>1790</v>
      </c>
      <c r="DW466" s="1233" t="s">
        <v>1790</v>
      </c>
      <c r="DX466" s="1233" t="s">
        <v>1790</v>
      </c>
      <c r="DY466" s="1233" t="s">
        <v>1790</v>
      </c>
    </row>
    <row r="467" spans="2:129" x14ac:dyDescent="0.25">
      <c r="B467" s="1740"/>
      <c r="C467" s="1485" t="s">
        <v>2260</v>
      </c>
      <c r="D467" s="1425" t="s">
        <v>2261</v>
      </c>
      <c r="E467" s="1267" t="s">
        <v>807</v>
      </c>
      <c r="F467" s="1424" t="s">
        <v>1790</v>
      </c>
      <c r="G467" s="1424" t="s">
        <v>1790</v>
      </c>
      <c r="H467" s="1425" t="s">
        <v>84</v>
      </c>
      <c r="I467" s="1460" t="s">
        <v>1790</v>
      </c>
      <c r="J467" s="1461" t="s">
        <v>1790</v>
      </c>
      <c r="K467" s="1461" t="s">
        <v>1790</v>
      </c>
      <c r="L467" s="1461" t="s">
        <v>1790</v>
      </c>
      <c r="M467" s="1461" t="s">
        <v>1790</v>
      </c>
      <c r="N467" s="1489" t="s">
        <v>1790</v>
      </c>
      <c r="O467" s="1489" t="s">
        <v>1790</v>
      </c>
      <c r="P467" s="1489" t="s">
        <v>1790</v>
      </c>
      <c r="Q467" s="1489" t="s">
        <v>1790</v>
      </c>
      <c r="R467" s="1489" t="s">
        <v>1790</v>
      </c>
      <c r="S467" s="1489" t="s">
        <v>1790</v>
      </c>
      <c r="T467" s="1489">
        <v>1.2677352984411159</v>
      </c>
      <c r="U467" s="1489">
        <v>1.2677352984411159</v>
      </c>
      <c r="V467" s="1489">
        <v>1.2677352984411159</v>
      </c>
      <c r="W467" s="1489">
        <v>1.2677352984411159</v>
      </c>
      <c r="X467" s="1489">
        <v>1.2677352984411159</v>
      </c>
      <c r="Y467" s="1489">
        <v>1.2677352984411159</v>
      </c>
      <c r="Z467" s="1489">
        <v>1.2677352984411159</v>
      </c>
      <c r="AA467" s="1489">
        <v>1.2677352984411159</v>
      </c>
      <c r="AB467" s="1489">
        <v>1.2677352984411159</v>
      </c>
      <c r="AC467" s="1489">
        <v>1.2677352984411159</v>
      </c>
      <c r="AD467" s="1489">
        <v>1.2677352984411159</v>
      </c>
      <c r="AE467" s="1489">
        <v>1.2677352984411159</v>
      </c>
      <c r="AF467" s="1489">
        <v>1.2677352984411159</v>
      </c>
      <c r="AG467" s="1489">
        <v>1.2677352984411159</v>
      </c>
      <c r="AH467" s="1489">
        <v>1.2677352984411159</v>
      </c>
      <c r="AI467" s="1489">
        <v>1.2677352984411159</v>
      </c>
      <c r="AJ467" s="1489">
        <v>1.2677352984411159</v>
      </c>
      <c r="AK467" s="1489">
        <v>1.2677352984411159</v>
      </c>
      <c r="AL467" s="1489">
        <v>1.2677352984411159</v>
      </c>
      <c r="AM467" s="1489">
        <v>1.2677352984411159</v>
      </c>
      <c r="AN467" s="1489">
        <v>1.2677352984411159</v>
      </c>
      <c r="AO467" s="1489">
        <v>1.2677352984411159</v>
      </c>
      <c r="AP467" s="1489">
        <v>1.2677352984411159</v>
      </c>
      <c r="AQ467" s="1489">
        <v>1.2677352984411159</v>
      </c>
      <c r="AR467" s="1489">
        <v>1.2677352984411159</v>
      </c>
      <c r="AS467" s="1489">
        <v>1.2677352984411159</v>
      </c>
      <c r="AT467" s="1489">
        <v>1.2677352984411159</v>
      </c>
      <c r="AU467" s="1489">
        <v>1.2677352984411159</v>
      </c>
      <c r="AV467" s="1489">
        <v>1.2677352984411159</v>
      </c>
      <c r="AW467" s="1489">
        <v>1.2677352984411159</v>
      </c>
      <c r="AX467" s="1489">
        <v>1.2677352984411159</v>
      </c>
      <c r="AY467" s="1489">
        <v>1.2677352984411159</v>
      </c>
      <c r="AZ467" s="1489">
        <v>1.2677352984411159</v>
      </c>
      <c r="BA467" s="1489">
        <v>1.2677352984411159</v>
      </c>
      <c r="BB467" s="1489">
        <v>1.2677352984411159</v>
      </c>
      <c r="BC467" s="1489">
        <v>1.2677352984411159</v>
      </c>
      <c r="BD467" s="1489">
        <v>1.2677352984411159</v>
      </c>
      <c r="BE467" s="1489">
        <v>1.2677352984411159</v>
      </c>
      <c r="BF467" s="1489">
        <v>1.2677352984411159</v>
      </c>
      <c r="BG467" s="1489">
        <v>1.2677352984411159</v>
      </c>
      <c r="BH467" s="1489">
        <v>1.2677352984411159</v>
      </c>
      <c r="BI467" s="1489">
        <v>1.2677352984411159</v>
      </c>
      <c r="BJ467" s="1489">
        <v>1.2677352984411159</v>
      </c>
      <c r="BK467" s="1489">
        <v>1.2677352984411159</v>
      </c>
      <c r="BL467" s="1489">
        <v>1.2677352984411159</v>
      </c>
      <c r="BM467" s="1489">
        <v>1.2677352984411159</v>
      </c>
      <c r="BN467" s="1489">
        <v>1.2677352984411159</v>
      </c>
      <c r="BO467" s="1489">
        <v>1.2677352984411159</v>
      </c>
      <c r="BP467" s="1489">
        <v>1.2677352984411159</v>
      </c>
      <c r="BQ467" s="1489">
        <v>1.2677352984411159</v>
      </c>
      <c r="BR467" s="1489">
        <v>1.2677352984411159</v>
      </c>
      <c r="BS467" s="1489">
        <v>1.2677352984411159</v>
      </c>
      <c r="BT467" s="1489">
        <v>1.2677352984411159</v>
      </c>
      <c r="BU467" s="1489">
        <v>1.2677352984411159</v>
      </c>
      <c r="BV467" s="1489">
        <v>1.2677352984411159</v>
      </c>
      <c r="BW467" s="1489">
        <v>1.2677352984411159</v>
      </c>
      <c r="BX467" s="1489">
        <v>1.2677352984411159</v>
      </c>
      <c r="BY467" s="1489">
        <v>1.2677352984411159</v>
      </c>
      <c r="BZ467" s="1489">
        <v>1.2677352984411159</v>
      </c>
      <c r="CA467" s="1489">
        <v>1.2677352984411159</v>
      </c>
      <c r="CB467" s="1489">
        <v>1.2677352984411159</v>
      </c>
      <c r="CC467" s="1489">
        <v>1.2677352984411159</v>
      </c>
      <c r="CD467" s="1489">
        <v>1.2677352984411159</v>
      </c>
      <c r="CE467" s="1489">
        <v>1.2677352984411159</v>
      </c>
      <c r="CF467" s="1489">
        <v>1.2677352984411159</v>
      </c>
      <c r="CG467" s="1489">
        <v>1.2677352984411159</v>
      </c>
      <c r="CH467" s="1489">
        <v>1.2677352984411159</v>
      </c>
      <c r="CI467" s="1489">
        <v>1.2677352984411159</v>
      </c>
      <c r="CJ467" s="1489">
        <v>1.2677352984411159</v>
      </c>
      <c r="CK467" s="1489">
        <v>1.2677352984411159</v>
      </c>
      <c r="CL467" s="1489">
        <v>1.2677352984411159</v>
      </c>
      <c r="CM467" s="1489">
        <v>1.2677352984411159</v>
      </c>
      <c r="CN467" s="1489">
        <v>1.2677352984411159</v>
      </c>
      <c r="CO467" s="1489">
        <v>1.2677352984411159</v>
      </c>
      <c r="CP467" s="1490">
        <v>1.2677352984411159</v>
      </c>
      <c r="CQ467" s="1488" t="s">
        <v>1790</v>
      </c>
      <c r="CR467" s="1488" t="s">
        <v>1790</v>
      </c>
      <c r="CS467" s="1488" t="s">
        <v>1790</v>
      </c>
      <c r="CT467" s="1488" t="s">
        <v>1790</v>
      </c>
      <c r="CU467" s="1488" t="s">
        <v>1790</v>
      </c>
      <c r="CV467" s="1488" t="s">
        <v>1790</v>
      </c>
      <c r="CW467" s="1488" t="s">
        <v>1790</v>
      </c>
      <c r="CX467" s="1488" t="s">
        <v>1790</v>
      </c>
      <c r="CY467" s="1488" t="s">
        <v>1790</v>
      </c>
      <c r="CZ467" s="1488" t="s">
        <v>1790</v>
      </c>
      <c r="DA467" s="1488" t="s">
        <v>1790</v>
      </c>
      <c r="DB467" s="1488" t="s">
        <v>1790</v>
      </c>
      <c r="DC467" s="1488" t="s">
        <v>1790</v>
      </c>
      <c r="DD467" s="1488" t="s">
        <v>1790</v>
      </c>
      <c r="DE467" s="1488" t="s">
        <v>1790</v>
      </c>
      <c r="DF467" s="1488" t="s">
        <v>1790</v>
      </c>
      <c r="DG467" s="1488" t="s">
        <v>1790</v>
      </c>
      <c r="DH467" s="1488" t="s">
        <v>1790</v>
      </c>
      <c r="DI467" s="1488" t="s">
        <v>1790</v>
      </c>
      <c r="DJ467" s="1488" t="s">
        <v>1790</v>
      </c>
      <c r="DK467" s="1488" t="s">
        <v>1790</v>
      </c>
      <c r="DL467" s="1488" t="s">
        <v>1790</v>
      </c>
      <c r="DM467" s="1488" t="s">
        <v>1790</v>
      </c>
      <c r="DN467" s="1488" t="s">
        <v>1790</v>
      </c>
      <c r="DO467" s="1488" t="s">
        <v>1790</v>
      </c>
      <c r="DP467" s="1488" t="s">
        <v>1790</v>
      </c>
      <c r="DQ467" s="1488" t="s">
        <v>1790</v>
      </c>
      <c r="DR467" s="1488" t="s">
        <v>1790</v>
      </c>
      <c r="DS467" s="1488" t="s">
        <v>1790</v>
      </c>
      <c r="DT467" s="1233" t="s">
        <v>1790</v>
      </c>
      <c r="DU467" s="1233" t="s">
        <v>1790</v>
      </c>
      <c r="DV467" s="1233" t="s">
        <v>1790</v>
      </c>
      <c r="DW467" s="1233" t="s">
        <v>1790</v>
      </c>
      <c r="DX467" s="1233" t="s">
        <v>1790</v>
      </c>
      <c r="DY467" s="1233" t="s">
        <v>1790</v>
      </c>
    </row>
    <row r="468" spans="2:129" x14ac:dyDescent="0.25">
      <c r="B468" s="1740"/>
      <c r="C468" s="1485" t="s">
        <v>2260</v>
      </c>
      <c r="D468" s="1425" t="s">
        <v>2261</v>
      </c>
      <c r="E468" s="1267" t="s">
        <v>808</v>
      </c>
      <c r="F468" s="1424" t="s">
        <v>1790</v>
      </c>
      <c r="G468" s="1424" t="s">
        <v>1790</v>
      </c>
      <c r="H468" s="1425" t="s">
        <v>84</v>
      </c>
      <c r="I468" s="1460" t="s">
        <v>1790</v>
      </c>
      <c r="J468" s="1461" t="s">
        <v>1790</v>
      </c>
      <c r="K468" s="1461" t="s">
        <v>1790</v>
      </c>
      <c r="L468" s="1461" t="s">
        <v>1790</v>
      </c>
      <c r="M468" s="1461" t="s">
        <v>1790</v>
      </c>
      <c r="N468" s="1489" t="s">
        <v>1790</v>
      </c>
      <c r="O468" s="1489">
        <v>3.0488918277E-2</v>
      </c>
      <c r="P468" s="1489">
        <v>9.1466754831000002E-2</v>
      </c>
      <c r="Q468" s="1489">
        <v>0.15244459138499997</v>
      </c>
      <c r="R468" s="1489">
        <v>0.21342242793899999</v>
      </c>
      <c r="S468" s="1489">
        <v>0.27440026449299998</v>
      </c>
      <c r="T468" s="1489">
        <v>0.43171997814500007</v>
      </c>
      <c r="U468" s="1489">
        <v>0.42771323556166668</v>
      </c>
      <c r="V468" s="1489">
        <v>0.42370649297833329</v>
      </c>
      <c r="W468" s="1489">
        <v>0.41969975039499996</v>
      </c>
      <c r="X468" s="1489">
        <v>0.41569300781166657</v>
      </c>
      <c r="Y468" s="1489">
        <v>0.41168626522833329</v>
      </c>
      <c r="Z468" s="1489">
        <v>0.40767952264500001</v>
      </c>
      <c r="AA468" s="1489">
        <v>0.40367278006166657</v>
      </c>
      <c r="AB468" s="1489">
        <v>0.39966603747833329</v>
      </c>
      <c r="AC468" s="1489">
        <v>0.39565929489499996</v>
      </c>
      <c r="AD468" s="1489">
        <v>0.39165255231166657</v>
      </c>
      <c r="AE468" s="1489">
        <v>0.38764580972833323</v>
      </c>
      <c r="AF468" s="1489">
        <v>0.38363906714499985</v>
      </c>
      <c r="AG468" s="1489">
        <v>0.37963232456166651</v>
      </c>
      <c r="AH468" s="1489">
        <v>0.37562558197833323</v>
      </c>
      <c r="AI468" s="1489">
        <v>0.3716188393949999</v>
      </c>
      <c r="AJ468" s="1489">
        <v>0.36761209681166651</v>
      </c>
      <c r="AK468" s="1489">
        <v>0.36360535422833323</v>
      </c>
      <c r="AL468" s="1489">
        <v>0.35959861164499984</v>
      </c>
      <c r="AM468" s="1489">
        <v>0.35559186906166651</v>
      </c>
      <c r="AN468" s="1489">
        <v>0.35158512647833312</v>
      </c>
      <c r="AO468" s="1489">
        <v>0.34757838389499979</v>
      </c>
      <c r="AP468" s="1489">
        <v>0.34357164131166645</v>
      </c>
      <c r="AQ468" s="1489">
        <v>0.33956489872833312</v>
      </c>
      <c r="AR468" s="1489">
        <v>0.33555815614499979</v>
      </c>
      <c r="AS468" s="1489">
        <v>0.33155141356166645</v>
      </c>
      <c r="AT468" s="1489">
        <v>0.32754467097833317</v>
      </c>
      <c r="AU468" s="1489">
        <v>0.32353792839499984</v>
      </c>
      <c r="AV468" s="1489">
        <v>0.31953118581166651</v>
      </c>
      <c r="AW468" s="1489">
        <v>0.31552444322833312</v>
      </c>
      <c r="AX468" s="1489">
        <v>0.31151770064499984</v>
      </c>
      <c r="AY468" s="1489">
        <v>0.30751095806166645</v>
      </c>
      <c r="AZ468" s="1489">
        <v>0.30350421547833317</v>
      </c>
      <c r="BA468" s="1489">
        <v>0.29949747289499984</v>
      </c>
      <c r="BB468" s="1489">
        <v>0.29549073031166651</v>
      </c>
      <c r="BC468" s="1489">
        <v>0.29148398772833323</v>
      </c>
      <c r="BD468" s="1489">
        <v>0.28747724514499984</v>
      </c>
      <c r="BE468" s="1489">
        <v>0.28347050256166656</v>
      </c>
      <c r="BF468" s="1489">
        <v>0.27946375997833317</v>
      </c>
      <c r="BG468" s="1489">
        <v>0.27545701739499984</v>
      </c>
      <c r="BH468" s="1489">
        <v>0.2714502748116665</v>
      </c>
      <c r="BI468" s="1489">
        <v>0.26744353222833323</v>
      </c>
      <c r="BJ468" s="1489">
        <v>0.26343678964499989</v>
      </c>
      <c r="BK468" s="1489">
        <v>0.2594300470616665</v>
      </c>
      <c r="BL468" s="1489">
        <v>0.25542330447833322</v>
      </c>
      <c r="BM468" s="1489">
        <v>0.25141656189499983</v>
      </c>
      <c r="BN468" s="1489">
        <v>0.2474098193116665</v>
      </c>
      <c r="BO468" s="1489">
        <v>0.2434030767283332</v>
      </c>
      <c r="BP468" s="1489">
        <v>0.23939633414499986</v>
      </c>
      <c r="BQ468" s="1489">
        <v>0.23538959156166653</v>
      </c>
      <c r="BR468" s="1489">
        <v>0.23138284897833319</v>
      </c>
      <c r="BS468" s="1489">
        <v>0.22737610639499986</v>
      </c>
      <c r="BT468" s="1489">
        <v>0.2233693638116665</v>
      </c>
      <c r="BU468" s="1489">
        <v>0.21936262122833322</v>
      </c>
      <c r="BV468" s="1489">
        <v>0.21535587864499983</v>
      </c>
      <c r="BW468" s="1489">
        <v>0.21134913606166653</v>
      </c>
      <c r="BX468" s="1489">
        <v>0.20734239347833319</v>
      </c>
      <c r="BY468" s="1489">
        <v>0.20333565089499986</v>
      </c>
      <c r="BZ468" s="1489">
        <v>0.19932890831166653</v>
      </c>
      <c r="CA468" s="1489">
        <v>0.30135730472833322</v>
      </c>
      <c r="CB468" s="1489">
        <v>0.40338570114500077</v>
      </c>
      <c r="CC468" s="1489">
        <v>0.39937895856166733</v>
      </c>
      <c r="CD468" s="1489">
        <v>0.395372215978334</v>
      </c>
      <c r="CE468" s="1489">
        <v>0.39136547339500066</v>
      </c>
      <c r="CF468" s="1489">
        <v>0.38735873081166727</v>
      </c>
      <c r="CG468" s="1489">
        <v>0.383351988228334</v>
      </c>
      <c r="CH468" s="1489">
        <v>0.37934524564500061</v>
      </c>
      <c r="CI468" s="1489">
        <v>0.37533850306166727</v>
      </c>
      <c r="CJ468" s="1489">
        <v>0.37133176047833399</v>
      </c>
      <c r="CK468" s="1489">
        <v>0.36732501789500066</v>
      </c>
      <c r="CL468" s="1489">
        <v>0.36331827531166722</v>
      </c>
      <c r="CM468" s="1489">
        <v>0.35931153272833394</v>
      </c>
      <c r="CN468" s="1489">
        <v>0.35530479014500055</v>
      </c>
      <c r="CO468" s="1489">
        <v>0.35129804756166721</v>
      </c>
      <c r="CP468" s="1490">
        <v>0.34729130497833394</v>
      </c>
      <c r="CQ468" s="1488" t="s">
        <v>1790</v>
      </c>
      <c r="CR468" s="1488" t="s">
        <v>1790</v>
      </c>
      <c r="CS468" s="1488" t="s">
        <v>1790</v>
      </c>
      <c r="CT468" s="1488" t="s">
        <v>1790</v>
      </c>
      <c r="CU468" s="1488" t="s">
        <v>1790</v>
      </c>
      <c r="CV468" s="1488" t="s">
        <v>1790</v>
      </c>
      <c r="CW468" s="1488" t="s">
        <v>1790</v>
      </c>
      <c r="CX468" s="1488" t="s">
        <v>1790</v>
      </c>
      <c r="CY468" s="1488" t="s">
        <v>1790</v>
      </c>
      <c r="CZ468" s="1488" t="s">
        <v>1790</v>
      </c>
      <c r="DA468" s="1488" t="s">
        <v>1790</v>
      </c>
      <c r="DB468" s="1488" t="s">
        <v>1790</v>
      </c>
      <c r="DC468" s="1488" t="s">
        <v>1790</v>
      </c>
      <c r="DD468" s="1488" t="s">
        <v>1790</v>
      </c>
      <c r="DE468" s="1488" t="s">
        <v>1790</v>
      </c>
      <c r="DF468" s="1488" t="s">
        <v>1790</v>
      </c>
      <c r="DG468" s="1488" t="s">
        <v>1790</v>
      </c>
      <c r="DH468" s="1488" t="s">
        <v>1790</v>
      </c>
      <c r="DI468" s="1488" t="s">
        <v>1790</v>
      </c>
      <c r="DJ468" s="1488" t="s">
        <v>1790</v>
      </c>
      <c r="DK468" s="1488" t="s">
        <v>1790</v>
      </c>
      <c r="DL468" s="1488" t="s">
        <v>1790</v>
      </c>
      <c r="DM468" s="1488" t="s">
        <v>1790</v>
      </c>
      <c r="DN468" s="1488" t="s">
        <v>1790</v>
      </c>
      <c r="DO468" s="1488" t="s">
        <v>1790</v>
      </c>
      <c r="DP468" s="1488" t="s">
        <v>1790</v>
      </c>
      <c r="DQ468" s="1488" t="s">
        <v>1790</v>
      </c>
      <c r="DR468" s="1488" t="s">
        <v>1790</v>
      </c>
      <c r="DS468" s="1488" t="s">
        <v>1790</v>
      </c>
      <c r="DT468" s="1233" t="s">
        <v>1790</v>
      </c>
      <c r="DU468" s="1233" t="s">
        <v>1790</v>
      </c>
      <c r="DV468" s="1233" t="s">
        <v>1790</v>
      </c>
      <c r="DW468" s="1233" t="s">
        <v>1790</v>
      </c>
      <c r="DX468" s="1233" t="s">
        <v>1790</v>
      </c>
      <c r="DY468" s="1233" t="s">
        <v>1790</v>
      </c>
    </row>
    <row r="469" spans="2:129" x14ac:dyDescent="0.25">
      <c r="B469" s="1740"/>
      <c r="C469" s="1485" t="s">
        <v>2260</v>
      </c>
      <c r="D469" s="1425" t="s">
        <v>2261</v>
      </c>
      <c r="E469" s="1267" t="s">
        <v>826</v>
      </c>
      <c r="F469" s="1424" t="s">
        <v>1790</v>
      </c>
      <c r="G469" s="1424" t="s">
        <v>1790</v>
      </c>
      <c r="H469" s="1425" t="s">
        <v>84</v>
      </c>
      <c r="I469" s="1460" t="s">
        <v>1790</v>
      </c>
      <c r="J469" s="1461" t="s">
        <v>1790</v>
      </c>
      <c r="K469" s="1461" t="s">
        <v>1790</v>
      </c>
      <c r="L469" s="1461" t="s">
        <v>1790</v>
      </c>
      <c r="M469" s="1461" t="s">
        <v>1790</v>
      </c>
      <c r="N469" s="1489" t="s">
        <v>1790</v>
      </c>
      <c r="O469" s="1489">
        <v>3.5000000000000003E-2</v>
      </c>
      <c r="P469" s="1489">
        <v>3.5000000000000003E-2</v>
      </c>
      <c r="Q469" s="1489">
        <v>3.5000000000000003E-2</v>
      </c>
      <c r="R469" s="1489">
        <v>3.5000000000000003E-2</v>
      </c>
      <c r="S469" s="1489">
        <v>3.5000000000000003E-2</v>
      </c>
      <c r="T469" s="1489">
        <v>3.5000000000000003E-2</v>
      </c>
      <c r="U469" s="1489">
        <v>3.5000000000000003E-2</v>
      </c>
      <c r="V469" s="1489">
        <v>3.5000000000000003E-2</v>
      </c>
      <c r="W469" s="1489">
        <v>3.5000000000000003E-2</v>
      </c>
      <c r="X469" s="1489">
        <v>3.5000000000000003E-2</v>
      </c>
      <c r="Y469" s="1489">
        <v>3.5000000000000003E-2</v>
      </c>
      <c r="Z469" s="1489">
        <v>3.5000000000000003E-2</v>
      </c>
      <c r="AA469" s="1489">
        <v>3.5000000000000003E-2</v>
      </c>
      <c r="AB469" s="1489">
        <v>3.5000000000000003E-2</v>
      </c>
      <c r="AC469" s="1489">
        <v>3.5000000000000003E-2</v>
      </c>
      <c r="AD469" s="1489">
        <v>3.5000000000000003E-2</v>
      </c>
      <c r="AE469" s="1489">
        <v>3.5000000000000003E-2</v>
      </c>
      <c r="AF469" s="1489">
        <v>3.5000000000000003E-2</v>
      </c>
      <c r="AG469" s="1489">
        <v>3.5000000000000003E-2</v>
      </c>
      <c r="AH469" s="1489">
        <v>3.5000000000000003E-2</v>
      </c>
      <c r="AI469" s="1489">
        <v>3.5000000000000003E-2</v>
      </c>
      <c r="AJ469" s="1489">
        <v>3.5000000000000003E-2</v>
      </c>
      <c r="AK469" s="1489">
        <v>3.5000000000000003E-2</v>
      </c>
      <c r="AL469" s="1489">
        <v>3.5000000000000003E-2</v>
      </c>
      <c r="AM469" s="1489">
        <v>3.5000000000000003E-2</v>
      </c>
      <c r="AN469" s="1489">
        <v>3.5000000000000003E-2</v>
      </c>
      <c r="AO469" s="1489">
        <v>3.5000000000000003E-2</v>
      </c>
      <c r="AP469" s="1489">
        <v>3.5000000000000003E-2</v>
      </c>
      <c r="AQ469" s="1489">
        <v>3.5000000000000003E-2</v>
      </c>
      <c r="AR469" s="1489">
        <v>3.5000000000000003E-2</v>
      </c>
      <c r="AS469" s="1489">
        <v>0.03</v>
      </c>
      <c r="AT469" s="1489">
        <v>0.03</v>
      </c>
      <c r="AU469" s="1489">
        <v>0.03</v>
      </c>
      <c r="AV469" s="1489">
        <v>0.03</v>
      </c>
      <c r="AW469" s="1489">
        <v>0.03</v>
      </c>
      <c r="AX469" s="1489">
        <v>0.03</v>
      </c>
      <c r="AY469" s="1489">
        <v>0.03</v>
      </c>
      <c r="AZ469" s="1489">
        <v>0.03</v>
      </c>
      <c r="BA469" s="1489">
        <v>0.03</v>
      </c>
      <c r="BB469" s="1489">
        <v>0.03</v>
      </c>
      <c r="BC469" s="1489">
        <v>0.03</v>
      </c>
      <c r="BD469" s="1489">
        <v>0.03</v>
      </c>
      <c r="BE469" s="1489">
        <v>0.03</v>
      </c>
      <c r="BF469" s="1489">
        <v>0.03</v>
      </c>
      <c r="BG469" s="1489">
        <v>0.03</v>
      </c>
      <c r="BH469" s="1489">
        <v>0.03</v>
      </c>
      <c r="BI469" s="1489">
        <v>0.03</v>
      </c>
      <c r="BJ469" s="1489">
        <v>0.03</v>
      </c>
      <c r="BK469" s="1489">
        <v>0.03</v>
      </c>
      <c r="BL469" s="1489">
        <v>0.03</v>
      </c>
      <c r="BM469" s="1489">
        <v>0.03</v>
      </c>
      <c r="BN469" s="1489">
        <v>0.03</v>
      </c>
      <c r="BO469" s="1489">
        <v>0.03</v>
      </c>
      <c r="BP469" s="1489">
        <v>0.03</v>
      </c>
      <c r="BQ469" s="1489">
        <v>0.03</v>
      </c>
      <c r="BR469" s="1489">
        <v>0.03</v>
      </c>
      <c r="BS469" s="1489">
        <v>0.03</v>
      </c>
      <c r="BT469" s="1489">
        <v>0.03</v>
      </c>
      <c r="BU469" s="1489">
        <v>0.03</v>
      </c>
      <c r="BV469" s="1489">
        <v>0.03</v>
      </c>
      <c r="BW469" s="1489">
        <v>0.03</v>
      </c>
      <c r="BX469" s="1489">
        <v>0.03</v>
      </c>
      <c r="BY469" s="1489">
        <v>0.03</v>
      </c>
      <c r="BZ469" s="1489">
        <v>0.03</v>
      </c>
      <c r="CA469" s="1489">
        <v>0.03</v>
      </c>
      <c r="CB469" s="1489">
        <v>0.03</v>
      </c>
      <c r="CC469" s="1489">
        <v>0.03</v>
      </c>
      <c r="CD469" s="1489">
        <v>0.03</v>
      </c>
      <c r="CE469" s="1489">
        <v>0.03</v>
      </c>
      <c r="CF469" s="1489">
        <v>0.03</v>
      </c>
      <c r="CG469" s="1489">
        <v>0.03</v>
      </c>
      <c r="CH469" s="1489">
        <v>0.03</v>
      </c>
      <c r="CI469" s="1489">
        <v>0.03</v>
      </c>
      <c r="CJ469" s="1489">
        <v>0.03</v>
      </c>
      <c r="CK469" s="1489">
        <v>0.03</v>
      </c>
      <c r="CL469" s="1489">
        <v>2.5000000000000001E-2</v>
      </c>
      <c r="CM469" s="1489">
        <v>2.5000000000000001E-2</v>
      </c>
      <c r="CN469" s="1489">
        <v>2.5000000000000001E-2</v>
      </c>
      <c r="CO469" s="1489">
        <v>2.5000000000000001E-2</v>
      </c>
      <c r="CP469" s="1490">
        <v>2.5000000000000001E-2</v>
      </c>
      <c r="CQ469" s="1488" t="s">
        <v>1790</v>
      </c>
      <c r="CR469" s="1488" t="s">
        <v>1790</v>
      </c>
      <c r="CS469" s="1488" t="s">
        <v>1790</v>
      </c>
      <c r="CT469" s="1488" t="s">
        <v>1790</v>
      </c>
      <c r="CU469" s="1488" t="s">
        <v>1790</v>
      </c>
      <c r="CV469" s="1488" t="s">
        <v>1790</v>
      </c>
      <c r="CW469" s="1488" t="s">
        <v>1790</v>
      </c>
      <c r="CX469" s="1488" t="s">
        <v>1790</v>
      </c>
      <c r="CY469" s="1488" t="s">
        <v>1790</v>
      </c>
      <c r="CZ469" s="1488" t="s">
        <v>1790</v>
      </c>
      <c r="DA469" s="1488" t="s">
        <v>1790</v>
      </c>
      <c r="DB469" s="1488" t="s">
        <v>1790</v>
      </c>
      <c r="DC469" s="1488" t="s">
        <v>1790</v>
      </c>
      <c r="DD469" s="1488" t="s">
        <v>1790</v>
      </c>
      <c r="DE469" s="1488" t="s">
        <v>1790</v>
      </c>
      <c r="DF469" s="1488" t="s">
        <v>1790</v>
      </c>
      <c r="DG469" s="1488" t="s">
        <v>1790</v>
      </c>
      <c r="DH469" s="1488" t="s">
        <v>1790</v>
      </c>
      <c r="DI469" s="1488" t="s">
        <v>1790</v>
      </c>
      <c r="DJ469" s="1488" t="s">
        <v>1790</v>
      </c>
      <c r="DK469" s="1488" t="s">
        <v>1790</v>
      </c>
      <c r="DL469" s="1488" t="s">
        <v>1790</v>
      </c>
      <c r="DM469" s="1488" t="s">
        <v>1790</v>
      </c>
      <c r="DN469" s="1488" t="s">
        <v>1790</v>
      </c>
      <c r="DO469" s="1488" t="s">
        <v>1790</v>
      </c>
      <c r="DP469" s="1488" t="s">
        <v>1790</v>
      </c>
      <c r="DQ469" s="1488" t="s">
        <v>1790</v>
      </c>
      <c r="DR469" s="1488" t="s">
        <v>1790</v>
      </c>
      <c r="DS469" s="1488" t="s">
        <v>1790</v>
      </c>
      <c r="DT469" s="1233" t="s">
        <v>1790</v>
      </c>
      <c r="DU469" s="1233" t="s">
        <v>1790</v>
      </c>
      <c r="DV469" s="1233" t="s">
        <v>1790</v>
      </c>
      <c r="DW469" s="1233" t="s">
        <v>1790</v>
      </c>
      <c r="DX469" s="1233" t="s">
        <v>1790</v>
      </c>
      <c r="DY469" s="1233" t="s">
        <v>1790</v>
      </c>
    </row>
    <row r="470" spans="2:129" x14ac:dyDescent="0.25">
      <c r="B470" s="1740"/>
      <c r="C470" s="1485" t="s">
        <v>2260</v>
      </c>
      <c r="D470" s="1425" t="s">
        <v>2261</v>
      </c>
      <c r="E470" s="1267" t="s">
        <v>809</v>
      </c>
      <c r="F470" s="1424" t="s">
        <v>1790</v>
      </c>
      <c r="G470" s="1424" t="s">
        <v>1790</v>
      </c>
      <c r="H470" s="1425" t="s">
        <v>84</v>
      </c>
      <c r="I470" s="1460" t="s">
        <v>1790</v>
      </c>
      <c r="J470" s="1461" t="s">
        <v>1790</v>
      </c>
      <c r="K470" s="1461" t="s">
        <v>1790</v>
      </c>
      <c r="L470" s="1461" t="s">
        <v>1790</v>
      </c>
      <c r="M470" s="1461" t="s">
        <v>1790</v>
      </c>
      <c r="N470" s="1489" t="s">
        <v>1790</v>
      </c>
      <c r="O470" s="1489">
        <v>0.96618357487922713</v>
      </c>
      <c r="P470" s="1489">
        <v>0.93351070036640305</v>
      </c>
      <c r="Q470" s="1489">
        <v>0.90194270566802237</v>
      </c>
      <c r="R470" s="1489">
        <v>0.87144222769857238</v>
      </c>
      <c r="S470" s="1489">
        <v>0.84197316685852408</v>
      </c>
      <c r="T470" s="1489">
        <v>0.81350064430775282</v>
      </c>
      <c r="U470" s="1489">
        <v>0.78599096068381924</v>
      </c>
      <c r="V470" s="1489">
        <v>0.75941155621625056</v>
      </c>
      <c r="W470" s="1489">
        <v>0.73373097218961414</v>
      </c>
      <c r="X470" s="1489">
        <v>0.70891881370977217</v>
      </c>
      <c r="Y470" s="1489">
        <v>0.68494571372924851</v>
      </c>
      <c r="Z470" s="1489">
        <v>0.66178329828912907</v>
      </c>
      <c r="AA470" s="1489">
        <v>0.63940415293635666</v>
      </c>
      <c r="AB470" s="1489">
        <v>0.61778179027667313</v>
      </c>
      <c r="AC470" s="1489">
        <v>0.59689061862480497</v>
      </c>
      <c r="AD470" s="1489">
        <v>0.57670591171478747</v>
      </c>
      <c r="AE470" s="1489">
        <v>0.55720377943457733</v>
      </c>
      <c r="AF470" s="1489">
        <v>0.53836113955031628</v>
      </c>
      <c r="AG470" s="1489">
        <v>0.520155690386779</v>
      </c>
      <c r="AH470" s="1489">
        <v>0.50256588443167061</v>
      </c>
      <c r="AI470" s="1489">
        <v>0.48557090283253201</v>
      </c>
      <c r="AJ470" s="1489">
        <v>0.46915063075606961</v>
      </c>
      <c r="AK470" s="1489">
        <v>0.45328563358074364</v>
      </c>
      <c r="AL470" s="1489">
        <v>0.43795713389443836</v>
      </c>
      <c r="AM470" s="1489">
        <v>0.42314698926998878</v>
      </c>
      <c r="AN470" s="1489">
        <v>0.40883767079225974</v>
      </c>
      <c r="AO470" s="1489">
        <v>0.39501224231136212</v>
      </c>
      <c r="AP470" s="1489">
        <v>0.38165434039745133</v>
      </c>
      <c r="AQ470" s="1489">
        <v>0.36874815497338298</v>
      </c>
      <c r="AR470" s="1489">
        <v>0.35627841060230242</v>
      </c>
      <c r="AS470" s="1489">
        <v>0.3459013695167984</v>
      </c>
      <c r="AT470" s="1489">
        <v>0.33582657234640623</v>
      </c>
      <c r="AU470" s="1489">
        <v>0.32604521587029728</v>
      </c>
      <c r="AV470" s="1489">
        <v>0.31654875327213333</v>
      </c>
      <c r="AW470" s="1489">
        <v>0.30732888667197411</v>
      </c>
      <c r="AX470" s="1489">
        <v>0.29837755987570302</v>
      </c>
      <c r="AY470" s="1489">
        <v>0.28968695133563405</v>
      </c>
      <c r="AZ470" s="1489">
        <v>0.28124946731614947</v>
      </c>
      <c r="BA470" s="1489">
        <v>0.27305773525839755</v>
      </c>
      <c r="BB470" s="1489">
        <v>0.26510459733825009</v>
      </c>
      <c r="BC470" s="1489">
        <v>0.25738310421189325</v>
      </c>
      <c r="BD470" s="1489">
        <v>0.24988650894358566</v>
      </c>
      <c r="BE470" s="1489">
        <v>0.24260826111027742</v>
      </c>
      <c r="BF470" s="1489">
        <v>0.23554200107793916</v>
      </c>
      <c r="BG470" s="1489">
        <v>0.22868155444460117</v>
      </c>
      <c r="BH470" s="1489">
        <v>0.22202092664524387</v>
      </c>
      <c r="BI470" s="1489">
        <v>0.215554297713829</v>
      </c>
      <c r="BJ470" s="1489">
        <v>0.20927601719789227</v>
      </c>
      <c r="BK470" s="1489">
        <v>0.20318059922125464</v>
      </c>
      <c r="BL470" s="1489">
        <v>0.19726271769053846</v>
      </c>
      <c r="BM470" s="1489">
        <v>0.19151720164129948</v>
      </c>
      <c r="BN470" s="1489">
        <v>0.18593903071970824</v>
      </c>
      <c r="BO470" s="1489">
        <v>0.18052333079583327</v>
      </c>
      <c r="BP470" s="1489">
        <v>0.17526536970469248</v>
      </c>
      <c r="BQ470" s="1489">
        <v>0.17016055311135189</v>
      </c>
      <c r="BR470" s="1489">
        <v>0.16520442049645817</v>
      </c>
      <c r="BS470" s="1489">
        <v>0.16039264125869726</v>
      </c>
      <c r="BT470" s="1489">
        <v>0.15572101093077401</v>
      </c>
      <c r="BU470" s="1489">
        <v>0.15118544750560586</v>
      </c>
      <c r="BV470" s="1489">
        <v>0.14678198786952024</v>
      </c>
      <c r="BW470" s="1489">
        <v>0.14250678433934003</v>
      </c>
      <c r="BX470" s="1489">
        <v>0.13835610130033013</v>
      </c>
      <c r="BY470" s="1489">
        <v>0.13432631194206807</v>
      </c>
      <c r="BZ470" s="1489">
        <v>0.13041389508938647</v>
      </c>
      <c r="CA470" s="1489">
        <v>0.12661543212561796</v>
      </c>
      <c r="CB470" s="1489">
        <v>0.12292760400545433</v>
      </c>
      <c r="CC470" s="1489">
        <v>0.11934718835481004</v>
      </c>
      <c r="CD470" s="1489">
        <v>0.11587105665515537</v>
      </c>
      <c r="CE470" s="1489">
        <v>0.11249617150985959</v>
      </c>
      <c r="CF470" s="1489">
        <v>0.10921958399015494</v>
      </c>
      <c r="CG470" s="1489">
        <v>0.10603843105840287</v>
      </c>
      <c r="CH470" s="1489">
        <v>0.10294993306641054</v>
      </c>
      <c r="CI470" s="1489">
        <v>9.9951391326612168E-2</v>
      </c>
      <c r="CJ470" s="1489">
        <v>9.7040185753992411E-2</v>
      </c>
      <c r="CK470" s="1489">
        <v>9.4213772576691654E-2</v>
      </c>
      <c r="CL470" s="1489">
        <v>9.1915875684577236E-2</v>
      </c>
      <c r="CM470" s="1489">
        <v>8.9674025058124135E-2</v>
      </c>
      <c r="CN470" s="1489">
        <v>8.7486853715243049E-2</v>
      </c>
      <c r="CO470" s="1489">
        <v>8.5353028014871282E-2</v>
      </c>
      <c r="CP470" s="1490">
        <v>8.3271246843776875E-2</v>
      </c>
      <c r="CQ470" s="1488" t="s">
        <v>1790</v>
      </c>
      <c r="CR470" s="1488" t="s">
        <v>1790</v>
      </c>
      <c r="CS470" s="1488" t="s">
        <v>1790</v>
      </c>
      <c r="CT470" s="1488" t="s">
        <v>1790</v>
      </c>
      <c r="CU470" s="1488" t="s">
        <v>1790</v>
      </c>
      <c r="CV470" s="1488" t="s">
        <v>1790</v>
      </c>
      <c r="CW470" s="1488" t="s">
        <v>1790</v>
      </c>
      <c r="CX470" s="1488" t="s">
        <v>1790</v>
      </c>
      <c r="CY470" s="1488" t="s">
        <v>1790</v>
      </c>
      <c r="CZ470" s="1488" t="s">
        <v>1790</v>
      </c>
      <c r="DA470" s="1488" t="s">
        <v>1790</v>
      </c>
      <c r="DB470" s="1488" t="s">
        <v>1790</v>
      </c>
      <c r="DC470" s="1488" t="s">
        <v>1790</v>
      </c>
      <c r="DD470" s="1488" t="s">
        <v>1790</v>
      </c>
      <c r="DE470" s="1488" t="s">
        <v>1790</v>
      </c>
      <c r="DF470" s="1488" t="s">
        <v>1790</v>
      </c>
      <c r="DG470" s="1488" t="s">
        <v>1790</v>
      </c>
      <c r="DH470" s="1488" t="s">
        <v>1790</v>
      </c>
      <c r="DI470" s="1488" t="s">
        <v>1790</v>
      </c>
      <c r="DJ470" s="1488" t="s">
        <v>1790</v>
      </c>
      <c r="DK470" s="1488" t="s">
        <v>1790</v>
      </c>
      <c r="DL470" s="1488" t="s">
        <v>1790</v>
      </c>
      <c r="DM470" s="1488" t="s">
        <v>1790</v>
      </c>
      <c r="DN470" s="1488" t="s">
        <v>1790</v>
      </c>
      <c r="DO470" s="1488" t="s">
        <v>1790</v>
      </c>
      <c r="DP470" s="1488" t="s">
        <v>1790</v>
      </c>
      <c r="DQ470" s="1488" t="s">
        <v>1790</v>
      </c>
      <c r="DR470" s="1488" t="s">
        <v>1790</v>
      </c>
      <c r="DS470" s="1488" t="s">
        <v>1790</v>
      </c>
      <c r="DT470" s="1233" t="s">
        <v>1790</v>
      </c>
      <c r="DU470" s="1233" t="s">
        <v>1790</v>
      </c>
      <c r="DV470" s="1233" t="s">
        <v>1790</v>
      </c>
      <c r="DW470" s="1233" t="s">
        <v>1790</v>
      </c>
      <c r="DX470" s="1233" t="s">
        <v>1790</v>
      </c>
      <c r="DY470" s="1233" t="s">
        <v>1790</v>
      </c>
    </row>
    <row r="471" spans="2:129" x14ac:dyDescent="0.25">
      <c r="B471" s="1740"/>
      <c r="C471" s="1485" t="s">
        <v>2260</v>
      </c>
      <c r="D471" s="1425" t="s">
        <v>2261</v>
      </c>
      <c r="E471" s="1267" t="s">
        <v>810</v>
      </c>
      <c r="F471" s="1424" t="s">
        <v>811</v>
      </c>
      <c r="G471" s="1424" t="s">
        <v>1790</v>
      </c>
      <c r="H471" s="1425" t="s">
        <v>812</v>
      </c>
      <c r="I471" s="1460" t="s">
        <v>1790</v>
      </c>
      <c r="J471" s="1461" t="s">
        <v>1790</v>
      </c>
      <c r="K471" s="1461" t="s">
        <v>1790</v>
      </c>
      <c r="L471" s="1461" t="s">
        <v>1790</v>
      </c>
      <c r="M471" s="1461" t="s">
        <v>1790</v>
      </c>
      <c r="N471" s="1489" t="s">
        <v>1790</v>
      </c>
      <c r="O471" s="1489">
        <v>0.30369000000000002</v>
      </c>
      <c r="P471" s="1489">
        <v>0.30369000000000002</v>
      </c>
      <c r="Q471" s="1489">
        <v>0.30369000000000002</v>
      </c>
      <c r="R471" s="1489">
        <v>0.30369000000000002</v>
      </c>
      <c r="S471" s="1489">
        <v>0.30369000000000002</v>
      </c>
      <c r="T471" s="1489" t="s">
        <v>1790</v>
      </c>
      <c r="U471" s="1489" t="s">
        <v>1790</v>
      </c>
      <c r="V471" s="1489" t="s">
        <v>1790</v>
      </c>
      <c r="W471" s="1489" t="s">
        <v>1790</v>
      </c>
      <c r="X471" s="1489" t="s">
        <v>1790</v>
      </c>
      <c r="Y471" s="1489" t="s">
        <v>1790</v>
      </c>
      <c r="Z471" s="1489" t="s">
        <v>1790</v>
      </c>
      <c r="AA471" s="1489" t="s">
        <v>1790</v>
      </c>
      <c r="AB471" s="1489" t="s">
        <v>1790</v>
      </c>
      <c r="AC471" s="1489" t="s">
        <v>1790</v>
      </c>
      <c r="AD471" s="1489" t="s">
        <v>1790</v>
      </c>
      <c r="AE471" s="1489" t="s">
        <v>1790</v>
      </c>
      <c r="AF471" s="1489" t="s">
        <v>1790</v>
      </c>
      <c r="AG471" s="1489" t="s">
        <v>1790</v>
      </c>
      <c r="AH471" s="1489" t="s">
        <v>1790</v>
      </c>
      <c r="AI471" s="1489" t="s">
        <v>1790</v>
      </c>
      <c r="AJ471" s="1489" t="s">
        <v>1790</v>
      </c>
      <c r="AK471" s="1489" t="s">
        <v>1790</v>
      </c>
      <c r="AL471" s="1489" t="s">
        <v>1790</v>
      </c>
      <c r="AM471" s="1489" t="s">
        <v>1790</v>
      </c>
      <c r="AN471" s="1489" t="s">
        <v>1790</v>
      </c>
      <c r="AO471" s="1489" t="s">
        <v>1790</v>
      </c>
      <c r="AP471" s="1489" t="s">
        <v>1790</v>
      </c>
      <c r="AQ471" s="1489" t="s">
        <v>1790</v>
      </c>
      <c r="AR471" s="1489" t="s">
        <v>1790</v>
      </c>
      <c r="AS471" s="1489" t="s">
        <v>1790</v>
      </c>
      <c r="AT471" s="1489" t="s">
        <v>1790</v>
      </c>
      <c r="AU471" s="1489" t="s">
        <v>1790</v>
      </c>
      <c r="AV471" s="1489" t="s">
        <v>1790</v>
      </c>
      <c r="AW471" s="1489" t="s">
        <v>1790</v>
      </c>
      <c r="AX471" s="1489" t="s">
        <v>1790</v>
      </c>
      <c r="AY471" s="1489" t="s">
        <v>1790</v>
      </c>
      <c r="AZ471" s="1489" t="s">
        <v>1790</v>
      </c>
      <c r="BA471" s="1489" t="s">
        <v>1790</v>
      </c>
      <c r="BB471" s="1489" t="s">
        <v>1790</v>
      </c>
      <c r="BC471" s="1489" t="s">
        <v>1790</v>
      </c>
      <c r="BD471" s="1489" t="s">
        <v>1790</v>
      </c>
      <c r="BE471" s="1489" t="s">
        <v>1790</v>
      </c>
      <c r="BF471" s="1489" t="s">
        <v>1790</v>
      </c>
      <c r="BG471" s="1489" t="s">
        <v>1790</v>
      </c>
      <c r="BH471" s="1489" t="s">
        <v>1790</v>
      </c>
      <c r="BI471" s="1489" t="s">
        <v>1790</v>
      </c>
      <c r="BJ471" s="1489" t="s">
        <v>1790</v>
      </c>
      <c r="BK471" s="1489" t="s">
        <v>1790</v>
      </c>
      <c r="BL471" s="1489" t="s">
        <v>1790</v>
      </c>
      <c r="BM471" s="1489" t="s">
        <v>1790</v>
      </c>
      <c r="BN471" s="1489" t="s">
        <v>1790</v>
      </c>
      <c r="BO471" s="1489" t="s">
        <v>1790</v>
      </c>
      <c r="BP471" s="1489" t="s">
        <v>1790</v>
      </c>
      <c r="BQ471" s="1489" t="s">
        <v>1790</v>
      </c>
      <c r="BR471" s="1489" t="s">
        <v>1790</v>
      </c>
      <c r="BS471" s="1489" t="s">
        <v>1790</v>
      </c>
      <c r="BT471" s="1489" t="s">
        <v>1790</v>
      </c>
      <c r="BU471" s="1489" t="s">
        <v>1790</v>
      </c>
      <c r="BV471" s="1489" t="s">
        <v>1790</v>
      </c>
      <c r="BW471" s="1489" t="s">
        <v>1790</v>
      </c>
      <c r="BX471" s="1489" t="s">
        <v>1790</v>
      </c>
      <c r="BY471" s="1489" t="s">
        <v>1790</v>
      </c>
      <c r="BZ471" s="1489" t="s">
        <v>1790</v>
      </c>
      <c r="CA471" s="1489" t="s">
        <v>1790</v>
      </c>
      <c r="CB471" s="1489" t="s">
        <v>1790</v>
      </c>
      <c r="CC471" s="1489" t="s">
        <v>1790</v>
      </c>
      <c r="CD471" s="1489" t="s">
        <v>1790</v>
      </c>
      <c r="CE471" s="1489" t="s">
        <v>1790</v>
      </c>
      <c r="CF471" s="1489" t="s">
        <v>1790</v>
      </c>
      <c r="CG471" s="1489" t="s">
        <v>1790</v>
      </c>
      <c r="CH471" s="1489" t="s">
        <v>1790</v>
      </c>
      <c r="CI471" s="1489" t="s">
        <v>1790</v>
      </c>
      <c r="CJ471" s="1489" t="s">
        <v>1790</v>
      </c>
      <c r="CK471" s="1489" t="s">
        <v>1790</v>
      </c>
      <c r="CL471" s="1489" t="s">
        <v>1790</v>
      </c>
      <c r="CM471" s="1489" t="s">
        <v>1790</v>
      </c>
      <c r="CN471" s="1489" t="s">
        <v>1790</v>
      </c>
      <c r="CO471" s="1489" t="s">
        <v>1790</v>
      </c>
      <c r="CP471" s="1490" t="s">
        <v>1790</v>
      </c>
      <c r="CQ471" s="1488" t="s">
        <v>1790</v>
      </c>
      <c r="CR471" s="1488" t="s">
        <v>1790</v>
      </c>
      <c r="CS471" s="1488" t="s">
        <v>1790</v>
      </c>
      <c r="CT471" s="1488" t="s">
        <v>1790</v>
      </c>
      <c r="CU471" s="1488" t="s">
        <v>1790</v>
      </c>
      <c r="CV471" s="1488" t="s">
        <v>1790</v>
      </c>
      <c r="CW471" s="1488" t="s">
        <v>1790</v>
      </c>
      <c r="CX471" s="1488" t="s">
        <v>1790</v>
      </c>
      <c r="CY471" s="1488" t="s">
        <v>1790</v>
      </c>
      <c r="CZ471" s="1488" t="s">
        <v>1790</v>
      </c>
      <c r="DA471" s="1488" t="s">
        <v>1790</v>
      </c>
      <c r="DB471" s="1488" t="s">
        <v>1790</v>
      </c>
      <c r="DC471" s="1488" t="s">
        <v>1790</v>
      </c>
      <c r="DD471" s="1488" t="s">
        <v>1790</v>
      </c>
      <c r="DE471" s="1488" t="s">
        <v>1790</v>
      </c>
      <c r="DF471" s="1488" t="s">
        <v>1790</v>
      </c>
      <c r="DG471" s="1488" t="s">
        <v>1790</v>
      </c>
      <c r="DH471" s="1488" t="s">
        <v>1790</v>
      </c>
      <c r="DI471" s="1488" t="s">
        <v>1790</v>
      </c>
      <c r="DJ471" s="1488" t="s">
        <v>1790</v>
      </c>
      <c r="DK471" s="1488" t="s">
        <v>1790</v>
      </c>
      <c r="DL471" s="1488" t="s">
        <v>1790</v>
      </c>
      <c r="DM471" s="1488" t="s">
        <v>1790</v>
      </c>
      <c r="DN471" s="1488" t="s">
        <v>1790</v>
      </c>
      <c r="DO471" s="1488" t="s">
        <v>1790</v>
      </c>
      <c r="DP471" s="1488" t="s">
        <v>1790</v>
      </c>
      <c r="DQ471" s="1488" t="s">
        <v>1790</v>
      </c>
      <c r="DR471" s="1488" t="s">
        <v>1790</v>
      </c>
      <c r="DS471" s="1488" t="s">
        <v>1790</v>
      </c>
      <c r="DT471" s="1233" t="s">
        <v>1790</v>
      </c>
      <c r="DU471" s="1233" t="s">
        <v>1790</v>
      </c>
      <c r="DV471" s="1233" t="s">
        <v>1790</v>
      </c>
      <c r="DW471" s="1233" t="s">
        <v>1790</v>
      </c>
      <c r="DX471" s="1233" t="s">
        <v>1790</v>
      </c>
      <c r="DY471" s="1233" t="s">
        <v>1790</v>
      </c>
    </row>
    <row r="472" spans="2:129" x14ac:dyDescent="0.25">
      <c r="B472" s="1740"/>
      <c r="C472" s="1485" t="s">
        <v>2260</v>
      </c>
      <c r="D472" s="1425" t="s">
        <v>2261</v>
      </c>
      <c r="E472" s="1267" t="s">
        <v>810</v>
      </c>
      <c r="F472" s="1424" t="s">
        <v>813</v>
      </c>
      <c r="G472" s="1424" t="s">
        <v>1790</v>
      </c>
      <c r="H472" s="1425" t="s">
        <v>812</v>
      </c>
      <c r="I472" s="1460" t="s">
        <v>1790</v>
      </c>
      <c r="J472" s="1461" t="s">
        <v>1790</v>
      </c>
      <c r="K472" s="1461" t="s">
        <v>1790</v>
      </c>
      <c r="L472" s="1461" t="s">
        <v>1790</v>
      </c>
      <c r="M472" s="1461" t="s">
        <v>1790</v>
      </c>
      <c r="N472" s="1489" t="s">
        <v>1790</v>
      </c>
      <c r="O472" s="1489">
        <v>0.36911214000000003</v>
      </c>
      <c r="P472" s="1489">
        <v>0.36911214000000003</v>
      </c>
      <c r="Q472" s="1489">
        <v>0.36911214000000003</v>
      </c>
      <c r="R472" s="1489">
        <v>0.36911214000000003</v>
      </c>
      <c r="S472" s="1489">
        <v>0.36911214000000003</v>
      </c>
      <c r="T472" s="1489" t="s">
        <v>1790</v>
      </c>
      <c r="U472" s="1489" t="s">
        <v>1790</v>
      </c>
      <c r="V472" s="1489" t="s">
        <v>1790</v>
      </c>
      <c r="W472" s="1489" t="s">
        <v>1790</v>
      </c>
      <c r="X472" s="1489" t="s">
        <v>1790</v>
      </c>
      <c r="Y472" s="1489" t="s">
        <v>1790</v>
      </c>
      <c r="Z472" s="1489" t="s">
        <v>1790</v>
      </c>
      <c r="AA472" s="1489" t="s">
        <v>1790</v>
      </c>
      <c r="AB472" s="1489" t="s">
        <v>1790</v>
      </c>
      <c r="AC472" s="1489">
        <v>0</v>
      </c>
      <c r="AD472" s="1489" t="s">
        <v>1790</v>
      </c>
      <c r="AE472" s="1489" t="s">
        <v>1790</v>
      </c>
      <c r="AF472" s="1489" t="s">
        <v>1790</v>
      </c>
      <c r="AG472" s="1489" t="s">
        <v>1790</v>
      </c>
      <c r="AH472" s="1489" t="s">
        <v>1790</v>
      </c>
      <c r="AI472" s="1489" t="s">
        <v>1790</v>
      </c>
      <c r="AJ472" s="1489" t="s">
        <v>1790</v>
      </c>
      <c r="AK472" s="1489" t="s">
        <v>1790</v>
      </c>
      <c r="AL472" s="1489" t="s">
        <v>1790</v>
      </c>
      <c r="AM472" s="1489">
        <v>0</v>
      </c>
      <c r="AN472" s="1489" t="s">
        <v>1790</v>
      </c>
      <c r="AO472" s="1489" t="s">
        <v>1790</v>
      </c>
      <c r="AP472" s="1489" t="s">
        <v>1790</v>
      </c>
      <c r="AQ472" s="1489" t="s">
        <v>1790</v>
      </c>
      <c r="AR472" s="1489" t="s">
        <v>1790</v>
      </c>
      <c r="AS472" s="1489" t="s">
        <v>1790</v>
      </c>
      <c r="AT472" s="1489" t="s">
        <v>1790</v>
      </c>
      <c r="AU472" s="1489" t="s">
        <v>1790</v>
      </c>
      <c r="AV472" s="1489" t="s">
        <v>1790</v>
      </c>
      <c r="AW472" s="1489">
        <v>0</v>
      </c>
      <c r="AX472" s="1489" t="s">
        <v>1790</v>
      </c>
      <c r="AY472" s="1489" t="s">
        <v>1790</v>
      </c>
      <c r="AZ472" s="1489" t="s">
        <v>1790</v>
      </c>
      <c r="BA472" s="1489" t="s">
        <v>1790</v>
      </c>
      <c r="BB472" s="1489" t="s">
        <v>1790</v>
      </c>
      <c r="BC472" s="1489" t="s">
        <v>1790</v>
      </c>
      <c r="BD472" s="1489" t="s">
        <v>1790</v>
      </c>
      <c r="BE472" s="1489" t="s">
        <v>1790</v>
      </c>
      <c r="BF472" s="1489" t="s">
        <v>1790</v>
      </c>
      <c r="BG472" s="1489">
        <v>0</v>
      </c>
      <c r="BH472" s="1489" t="s">
        <v>1790</v>
      </c>
      <c r="BI472" s="1489" t="s">
        <v>1790</v>
      </c>
      <c r="BJ472" s="1489" t="s">
        <v>1790</v>
      </c>
      <c r="BK472" s="1489" t="s">
        <v>1790</v>
      </c>
      <c r="BL472" s="1489" t="s">
        <v>1790</v>
      </c>
      <c r="BM472" s="1489" t="s">
        <v>1790</v>
      </c>
      <c r="BN472" s="1489" t="s">
        <v>1790</v>
      </c>
      <c r="BO472" s="1489" t="s">
        <v>1790</v>
      </c>
      <c r="BP472" s="1489" t="s">
        <v>1790</v>
      </c>
      <c r="BQ472" s="1489">
        <v>0</v>
      </c>
      <c r="BR472" s="1489" t="s">
        <v>1790</v>
      </c>
      <c r="BS472" s="1489" t="s">
        <v>1790</v>
      </c>
      <c r="BT472" s="1489" t="s">
        <v>1790</v>
      </c>
      <c r="BU472" s="1489" t="s">
        <v>1790</v>
      </c>
      <c r="BV472" s="1489" t="s">
        <v>1790</v>
      </c>
      <c r="BW472" s="1489" t="s">
        <v>1790</v>
      </c>
      <c r="BX472" s="1489" t="s">
        <v>1790</v>
      </c>
      <c r="BY472" s="1489" t="s">
        <v>1790</v>
      </c>
      <c r="BZ472" s="1489" t="s">
        <v>1790</v>
      </c>
      <c r="CA472" s="1489">
        <v>1.51898</v>
      </c>
      <c r="CB472" s="1489" t="s">
        <v>1790</v>
      </c>
      <c r="CC472" s="1489" t="s">
        <v>1790</v>
      </c>
      <c r="CD472" s="1489" t="s">
        <v>1790</v>
      </c>
      <c r="CE472" s="1489" t="s">
        <v>1790</v>
      </c>
      <c r="CF472" s="1489" t="s">
        <v>1790</v>
      </c>
      <c r="CG472" s="1489" t="s">
        <v>1790</v>
      </c>
      <c r="CH472" s="1489" t="s">
        <v>1790</v>
      </c>
      <c r="CI472" s="1489" t="s">
        <v>1790</v>
      </c>
      <c r="CJ472" s="1489" t="s">
        <v>1790</v>
      </c>
      <c r="CK472" s="1489">
        <v>0</v>
      </c>
      <c r="CL472" s="1489" t="s">
        <v>1790</v>
      </c>
      <c r="CM472" s="1489" t="s">
        <v>1790</v>
      </c>
      <c r="CN472" s="1489" t="s">
        <v>1790</v>
      </c>
      <c r="CO472" s="1489" t="s">
        <v>1790</v>
      </c>
      <c r="CP472" s="1490" t="s">
        <v>1790</v>
      </c>
      <c r="CQ472" s="1488" t="s">
        <v>1790</v>
      </c>
      <c r="CR472" s="1488" t="s">
        <v>1790</v>
      </c>
      <c r="CS472" s="1488" t="s">
        <v>1790</v>
      </c>
      <c r="CT472" s="1488" t="s">
        <v>1790</v>
      </c>
      <c r="CU472" s="1488" t="s">
        <v>1790</v>
      </c>
      <c r="CV472" s="1488" t="s">
        <v>1790</v>
      </c>
      <c r="CW472" s="1488" t="s">
        <v>1790</v>
      </c>
      <c r="CX472" s="1488" t="s">
        <v>1790</v>
      </c>
      <c r="CY472" s="1488" t="s">
        <v>1790</v>
      </c>
      <c r="CZ472" s="1488" t="s">
        <v>1790</v>
      </c>
      <c r="DA472" s="1488" t="s">
        <v>1790</v>
      </c>
      <c r="DB472" s="1488" t="s">
        <v>1790</v>
      </c>
      <c r="DC472" s="1488" t="s">
        <v>1790</v>
      </c>
      <c r="DD472" s="1488" t="s">
        <v>1790</v>
      </c>
      <c r="DE472" s="1488" t="s">
        <v>1790</v>
      </c>
      <c r="DF472" s="1488" t="s">
        <v>1790</v>
      </c>
      <c r="DG472" s="1488" t="s">
        <v>1790</v>
      </c>
      <c r="DH472" s="1488" t="s">
        <v>1790</v>
      </c>
      <c r="DI472" s="1488" t="s">
        <v>1790</v>
      </c>
      <c r="DJ472" s="1488" t="s">
        <v>1790</v>
      </c>
      <c r="DK472" s="1488" t="s">
        <v>1790</v>
      </c>
      <c r="DL472" s="1488" t="s">
        <v>1790</v>
      </c>
      <c r="DM472" s="1488" t="s">
        <v>1790</v>
      </c>
      <c r="DN472" s="1488" t="s">
        <v>1790</v>
      </c>
      <c r="DO472" s="1488" t="s">
        <v>1790</v>
      </c>
      <c r="DP472" s="1488" t="s">
        <v>1790</v>
      </c>
      <c r="DQ472" s="1488" t="s">
        <v>1790</v>
      </c>
      <c r="DR472" s="1488" t="s">
        <v>1790</v>
      </c>
      <c r="DS472" s="1488" t="s">
        <v>1790</v>
      </c>
      <c r="DT472" s="1233" t="s">
        <v>1790</v>
      </c>
      <c r="DU472" s="1233" t="s">
        <v>1790</v>
      </c>
      <c r="DV472" s="1233" t="s">
        <v>1790</v>
      </c>
      <c r="DW472" s="1233" t="s">
        <v>1790</v>
      </c>
      <c r="DX472" s="1233" t="s">
        <v>1790</v>
      </c>
      <c r="DY472" s="1233" t="s">
        <v>1790</v>
      </c>
    </row>
    <row r="473" spans="2:129" ht="14.4" thickBot="1" x14ac:dyDescent="0.3">
      <c r="B473" s="1740"/>
      <c r="C473" s="1485" t="s">
        <v>2260</v>
      </c>
      <c r="D473" s="1425" t="s">
        <v>2261</v>
      </c>
      <c r="E473" s="1267" t="s">
        <v>814</v>
      </c>
      <c r="F473" s="1424" t="s">
        <v>1790</v>
      </c>
      <c r="G473" s="1424" t="s">
        <v>1790</v>
      </c>
      <c r="H473" s="1425" t="s">
        <v>84</v>
      </c>
      <c r="I473" s="1460" t="s">
        <v>1790</v>
      </c>
      <c r="J473" s="1461" t="s">
        <v>1790</v>
      </c>
      <c r="K473" s="1461" t="s">
        <v>1790</v>
      </c>
      <c r="L473" s="1461" t="s">
        <v>1790</v>
      </c>
      <c r="M473" s="1461" t="s">
        <v>1790</v>
      </c>
      <c r="N473" s="1489" t="s">
        <v>1790</v>
      </c>
      <c r="O473" s="1489">
        <v>2.9457892055072467E-2</v>
      </c>
      <c r="P473" s="1489">
        <v>8.5385194362528893E-2</v>
      </c>
      <c r="Q473" s="1489">
        <v>0.13749628721824297</v>
      </c>
      <c r="R473" s="1489">
        <v>0.18598531604400018</v>
      </c>
      <c r="S473" s="1489">
        <v>0.23103765968198781</v>
      </c>
      <c r="T473" s="1489">
        <v>1.3825079624750156</v>
      </c>
      <c r="U473" s="1489">
        <v>1.33260722203082</v>
      </c>
      <c r="V473" s="1489">
        <v>1.2845004430710467</v>
      </c>
      <c r="W473" s="1489">
        <v>1.2381233588893523</v>
      </c>
      <c r="X473" s="1489">
        <v>1.1934139978341736</v>
      </c>
      <c r="Y473" s="1489">
        <v>1.1503126015798615</v>
      </c>
      <c r="Z473" s="1489">
        <v>1.1087615463008609</v>
      </c>
      <c r="AA473" s="1489">
        <v>1.0687052666460553</v>
      </c>
      <c r="AB473" s="1489">
        <v>1.0300901824140336</v>
      </c>
      <c r="AC473" s="1489">
        <v>0.99286462783355012</v>
      </c>
      <c r="AD473" s="1489">
        <v>0.95697878335682507</v>
      </c>
      <c r="AE473" s="1489">
        <v>0.92238460987661597</v>
      </c>
      <c r="AF473" s="1489">
        <v>0.88903578528112182</v>
      </c>
      <c r="AG473" s="1489">
        <v>0.85688764326383926</v>
      </c>
      <c r="AH473" s="1489">
        <v>0.82589711430840929</v>
      </c>
      <c r="AI473" s="1489">
        <v>0.79602266877132988</v>
      </c>
      <c r="AJ473" s="1489">
        <v>0.76722426198813831</v>
      </c>
      <c r="AK473" s="1489">
        <v>0.73946328133129513</v>
      </c>
      <c r="AL473" s="1489">
        <v>0.71270249515054485</v>
      </c>
      <c r="AM473" s="1489">
        <v>0.68690600352898123</v>
      </c>
      <c r="AN473" s="1489">
        <v>0.66203919079039986</v>
      </c>
      <c r="AO473" s="1489">
        <v>0.63806867969581227</v>
      </c>
      <c r="AP473" s="1489">
        <v>0.614962287269184</v>
      </c>
      <c r="AQ473" s="1489">
        <v>0.59268898219458899</v>
      </c>
      <c r="AR473" s="1489">
        <v>0.57121884372901599</v>
      </c>
      <c r="AS473" s="1489">
        <v>0.55319546393177987</v>
      </c>
      <c r="AT473" s="1489">
        <v>0.53573740406301329</v>
      </c>
      <c r="AU473" s="1489">
        <v>0.51882702275240589</v>
      </c>
      <c r="AV473" s="1489">
        <v>0.50244722670086051</v>
      </c>
      <c r="AW473" s="1489">
        <v>0.48658145371982908</v>
      </c>
      <c r="AX473" s="1489">
        <v>0.47121365629370104</v>
      </c>
      <c r="AY473" s="1489">
        <v>0.45632828564916117</v>
      </c>
      <c r="AZ473" s="1489">
        <v>0.44191027631593066</v>
      </c>
      <c r="BA473" s="1489">
        <v>0.42794503116378174</v>
      </c>
      <c r="BB473" s="1489">
        <v>0.41441840690117815</v>
      </c>
      <c r="BC473" s="1489">
        <v>0.40131670002134512</v>
      </c>
      <c r="BD473" s="1489">
        <v>0.38862663318200852</v>
      </c>
      <c r="BE473" s="1489">
        <v>0.37633534200546009</v>
      </c>
      <c r="BF473" s="1489">
        <v>0.36443036228602033</v>
      </c>
      <c r="BG473" s="1489">
        <v>0.35289961759236688</v>
      </c>
      <c r="BH473" s="1489">
        <v>0.34173140725257362</v>
      </c>
      <c r="BI473" s="1489">
        <v>0.33091439471009032</v>
      </c>
      <c r="BJ473" s="1489">
        <v>0.32043759623924256</v>
      </c>
      <c r="BK473" s="1489">
        <v>0.31029037000918974</v>
      </c>
      <c r="BL473" s="1489">
        <v>0.30046240548561426</v>
      </c>
      <c r="BM473" s="1489">
        <v>0.2909437131597471</v>
      </c>
      <c r="BN473" s="1489">
        <v>0.28172461459465059</v>
      </c>
      <c r="BO473" s="1489">
        <v>0.27279573277899249</v>
      </c>
      <c r="BP473" s="1489">
        <v>0.26414798277884233</v>
      </c>
      <c r="BQ473" s="1489">
        <v>0.25577256267831344</v>
      </c>
      <c r="BR473" s="1489">
        <v>0.24766094480015402</v>
      </c>
      <c r="BS473" s="1489">
        <v>0.239804867197666</v>
      </c>
      <c r="BT473" s="1489">
        <v>0.23219632540959362</v>
      </c>
      <c r="BU473" s="1489">
        <v>0.2248275644698812</v>
      </c>
      <c r="BV473" s="1489">
        <v>0.21769107116444672</v>
      </c>
      <c r="BW473" s="1489">
        <v>0.21077956652736271</v>
      </c>
      <c r="BX473" s="1489">
        <v>0.20408599856906445</v>
      </c>
      <c r="BY473" s="1489">
        <v>0.1976035352294373</v>
      </c>
      <c r="BZ473" s="1489">
        <v>0.19132555754885133</v>
      </c>
      <c r="CA473" s="1489">
        <v>0.19867133799541056</v>
      </c>
      <c r="CB473" s="1489">
        <v>0.20542690048232115</v>
      </c>
      <c r="CC473" s="1489">
        <v>0.19896539923950035</v>
      </c>
      <c r="CD473" s="1489">
        <v>0.1927060250269107</v>
      </c>
      <c r="CE473" s="1489">
        <v>0.1866424849806162</v>
      </c>
      <c r="CF473" s="1489">
        <v>0.1807686813395783</v>
      </c>
      <c r="CG473" s="1489">
        <v>0.17507870541890391</v>
      </c>
      <c r="CH473" s="1489">
        <v>0.16956683176865275</v>
      </c>
      <c r="CI473" s="1489">
        <v>0.16422751251250894</v>
      </c>
      <c r="CJ473" s="1489">
        <v>0.15905537186079344</v>
      </c>
      <c r="CK473" s="1489">
        <v>0.15404520079246439</v>
      </c>
      <c r="CL473" s="1489">
        <v>0.14991971751994623</v>
      </c>
      <c r="CM473" s="1489">
        <v>0.1459038383090307</v>
      </c>
      <c r="CN473" s="1489">
        <v>0.14199467080410869</v>
      </c>
      <c r="CO473" s="1489">
        <v>0.13818939853838633</v>
      </c>
      <c r="CP473" s="1490">
        <v>0.13448527895260753</v>
      </c>
      <c r="CQ473" s="1488" t="s">
        <v>1790</v>
      </c>
      <c r="CR473" s="1488" t="s">
        <v>1790</v>
      </c>
      <c r="CS473" s="1488" t="s">
        <v>1790</v>
      </c>
      <c r="CT473" s="1488" t="s">
        <v>1790</v>
      </c>
      <c r="CU473" s="1488" t="s">
        <v>1790</v>
      </c>
      <c r="CV473" s="1488" t="s">
        <v>1790</v>
      </c>
      <c r="CW473" s="1488" t="s">
        <v>1790</v>
      </c>
      <c r="CX473" s="1488" t="s">
        <v>1790</v>
      </c>
      <c r="CY473" s="1488" t="s">
        <v>1790</v>
      </c>
      <c r="CZ473" s="1488" t="s">
        <v>1790</v>
      </c>
      <c r="DA473" s="1488" t="s">
        <v>1790</v>
      </c>
      <c r="DB473" s="1488" t="s">
        <v>1790</v>
      </c>
      <c r="DC473" s="1488" t="s">
        <v>1790</v>
      </c>
      <c r="DD473" s="1488" t="s">
        <v>1790</v>
      </c>
      <c r="DE473" s="1488" t="s">
        <v>1790</v>
      </c>
      <c r="DF473" s="1488" t="s">
        <v>1790</v>
      </c>
      <c r="DG473" s="1488" t="s">
        <v>1790</v>
      </c>
      <c r="DH473" s="1488" t="s">
        <v>1790</v>
      </c>
      <c r="DI473" s="1488" t="s">
        <v>1790</v>
      </c>
      <c r="DJ473" s="1488" t="s">
        <v>1790</v>
      </c>
      <c r="DK473" s="1488" t="s">
        <v>1790</v>
      </c>
      <c r="DL473" s="1488" t="s">
        <v>1790</v>
      </c>
      <c r="DM473" s="1488" t="s">
        <v>1790</v>
      </c>
      <c r="DN473" s="1488" t="s">
        <v>1790</v>
      </c>
      <c r="DO473" s="1488" t="s">
        <v>1790</v>
      </c>
      <c r="DP473" s="1488" t="s">
        <v>1790</v>
      </c>
      <c r="DQ473" s="1488" t="s">
        <v>1790</v>
      </c>
      <c r="DR473" s="1488" t="s">
        <v>1790</v>
      </c>
      <c r="DS473" s="1488" t="s">
        <v>1790</v>
      </c>
      <c r="DT473" s="1233" t="s">
        <v>1790</v>
      </c>
      <c r="DU473" s="1233" t="s">
        <v>1790</v>
      </c>
      <c r="DV473" s="1233" t="s">
        <v>1790</v>
      </c>
      <c r="DW473" s="1233" t="s">
        <v>1790</v>
      </c>
      <c r="DX473" s="1233" t="s">
        <v>1790</v>
      </c>
      <c r="DY473" s="1233" t="s">
        <v>1790</v>
      </c>
    </row>
    <row r="474" spans="2:129" ht="14.4" thickBot="1" x14ac:dyDescent="0.3">
      <c r="B474" s="1740"/>
      <c r="C474" s="1485" t="s">
        <v>2260</v>
      </c>
      <c r="D474" s="1425" t="s">
        <v>2261</v>
      </c>
      <c r="E474" s="1267" t="s">
        <v>815</v>
      </c>
      <c r="F474" s="1424" t="s">
        <v>1790</v>
      </c>
      <c r="G474" s="1424" t="s">
        <v>1790</v>
      </c>
      <c r="H474" s="1425" t="s">
        <v>84</v>
      </c>
      <c r="I474" s="1724">
        <f>IF(SUM(I473:CU473)&lt;&gt;0,SUM(I473:CU473),"")</f>
        <v>38.006786637697019</v>
      </c>
      <c r="J474" s="1725"/>
      <c r="K474" s="1725"/>
      <c r="L474" s="1725"/>
      <c r="M474" s="1726"/>
      <c r="N474" s="1489" t="s">
        <v>1790</v>
      </c>
      <c r="O474" s="1489" t="s">
        <v>1790</v>
      </c>
      <c r="P474" s="1489" t="s">
        <v>1790</v>
      </c>
      <c r="Q474" s="1489" t="s">
        <v>1790</v>
      </c>
      <c r="R474" s="1489" t="s">
        <v>1790</v>
      </c>
      <c r="S474" s="1489" t="s">
        <v>1790</v>
      </c>
      <c r="T474" s="1489" t="s">
        <v>1790</v>
      </c>
      <c r="U474" s="1489" t="s">
        <v>1790</v>
      </c>
      <c r="V474" s="1489" t="s">
        <v>1790</v>
      </c>
      <c r="W474" s="1489" t="s">
        <v>1790</v>
      </c>
      <c r="X474" s="1489" t="s">
        <v>1790</v>
      </c>
      <c r="Y474" s="1489" t="s">
        <v>1790</v>
      </c>
      <c r="Z474" s="1489" t="s">
        <v>1790</v>
      </c>
      <c r="AA474" s="1489" t="s">
        <v>1790</v>
      </c>
      <c r="AB474" s="1489" t="s">
        <v>1790</v>
      </c>
      <c r="AC474" s="1489" t="s">
        <v>1790</v>
      </c>
      <c r="AD474" s="1489" t="s">
        <v>1790</v>
      </c>
      <c r="AE474" s="1489" t="s">
        <v>1790</v>
      </c>
      <c r="AF474" s="1489" t="s">
        <v>1790</v>
      </c>
      <c r="AG474" s="1489" t="s">
        <v>1790</v>
      </c>
      <c r="AH474" s="1489" t="s">
        <v>1790</v>
      </c>
      <c r="AI474" s="1489" t="s">
        <v>1790</v>
      </c>
      <c r="AJ474" s="1489" t="s">
        <v>1790</v>
      </c>
      <c r="AK474" s="1489" t="s">
        <v>1790</v>
      </c>
      <c r="AL474" s="1489" t="s">
        <v>1790</v>
      </c>
      <c r="AM474" s="1489" t="s">
        <v>1790</v>
      </c>
      <c r="AN474" s="1489" t="s">
        <v>1790</v>
      </c>
      <c r="AO474" s="1489" t="s">
        <v>1790</v>
      </c>
      <c r="AP474" s="1489" t="s">
        <v>1790</v>
      </c>
      <c r="AQ474" s="1489" t="s">
        <v>1790</v>
      </c>
      <c r="AR474" s="1489" t="s">
        <v>1790</v>
      </c>
      <c r="AS474" s="1489" t="s">
        <v>1790</v>
      </c>
      <c r="AT474" s="1489" t="s">
        <v>1790</v>
      </c>
      <c r="AU474" s="1489" t="s">
        <v>1790</v>
      </c>
      <c r="AV474" s="1489" t="s">
        <v>1790</v>
      </c>
      <c r="AW474" s="1489" t="s">
        <v>1790</v>
      </c>
      <c r="AX474" s="1489" t="s">
        <v>1790</v>
      </c>
      <c r="AY474" s="1489" t="s">
        <v>1790</v>
      </c>
      <c r="AZ474" s="1489" t="s">
        <v>1790</v>
      </c>
      <c r="BA474" s="1489" t="s">
        <v>1790</v>
      </c>
      <c r="BB474" s="1489" t="s">
        <v>1790</v>
      </c>
      <c r="BC474" s="1489" t="s">
        <v>1790</v>
      </c>
      <c r="BD474" s="1489" t="s">
        <v>1790</v>
      </c>
      <c r="BE474" s="1489" t="s">
        <v>1790</v>
      </c>
      <c r="BF474" s="1489" t="s">
        <v>1790</v>
      </c>
      <c r="BG474" s="1489" t="s">
        <v>1790</v>
      </c>
      <c r="BH474" s="1489" t="s">
        <v>1790</v>
      </c>
      <c r="BI474" s="1489" t="s">
        <v>1790</v>
      </c>
      <c r="BJ474" s="1489" t="s">
        <v>1790</v>
      </c>
      <c r="BK474" s="1489" t="s">
        <v>1790</v>
      </c>
      <c r="BL474" s="1489" t="s">
        <v>1790</v>
      </c>
      <c r="BM474" s="1489" t="s">
        <v>1790</v>
      </c>
      <c r="BN474" s="1489" t="s">
        <v>1790</v>
      </c>
      <c r="BO474" s="1489" t="s">
        <v>1790</v>
      </c>
      <c r="BP474" s="1489" t="s">
        <v>1790</v>
      </c>
      <c r="BQ474" s="1489" t="s">
        <v>1790</v>
      </c>
      <c r="BR474" s="1489" t="s">
        <v>1790</v>
      </c>
      <c r="BS474" s="1489" t="s">
        <v>1790</v>
      </c>
      <c r="BT474" s="1489" t="s">
        <v>1790</v>
      </c>
      <c r="BU474" s="1489" t="s">
        <v>1790</v>
      </c>
      <c r="BV474" s="1489" t="s">
        <v>1790</v>
      </c>
      <c r="BW474" s="1489" t="s">
        <v>1790</v>
      </c>
      <c r="BX474" s="1489" t="s">
        <v>1790</v>
      </c>
      <c r="BY474" s="1489" t="s">
        <v>1790</v>
      </c>
      <c r="BZ474" s="1489" t="s">
        <v>1790</v>
      </c>
      <c r="CA474" s="1489" t="s">
        <v>1790</v>
      </c>
      <c r="CB474" s="1489" t="s">
        <v>1790</v>
      </c>
      <c r="CC474" s="1489" t="s">
        <v>1790</v>
      </c>
      <c r="CD474" s="1489" t="s">
        <v>1790</v>
      </c>
      <c r="CE474" s="1489" t="s">
        <v>1790</v>
      </c>
      <c r="CF474" s="1489" t="s">
        <v>1790</v>
      </c>
      <c r="CG474" s="1489" t="s">
        <v>1790</v>
      </c>
      <c r="CH474" s="1489" t="s">
        <v>1790</v>
      </c>
      <c r="CI474" s="1489" t="s">
        <v>1790</v>
      </c>
      <c r="CJ474" s="1489" t="s">
        <v>1790</v>
      </c>
      <c r="CK474" s="1489" t="s">
        <v>1790</v>
      </c>
      <c r="CL474" s="1489" t="s">
        <v>1790</v>
      </c>
      <c r="CM474" s="1489" t="s">
        <v>1790</v>
      </c>
      <c r="CN474" s="1489" t="s">
        <v>1790</v>
      </c>
      <c r="CO474" s="1489" t="s">
        <v>1790</v>
      </c>
      <c r="CP474" s="1490" t="s">
        <v>1790</v>
      </c>
      <c r="CQ474" s="1488" t="s">
        <v>1790</v>
      </c>
      <c r="CR474" s="1488" t="s">
        <v>1790</v>
      </c>
      <c r="CS474" s="1488" t="s">
        <v>1790</v>
      </c>
      <c r="CT474" s="1488" t="s">
        <v>1790</v>
      </c>
      <c r="CU474" s="1488" t="s">
        <v>1790</v>
      </c>
      <c r="CV474" s="1488" t="s">
        <v>1790</v>
      </c>
      <c r="CW474" s="1488" t="s">
        <v>1790</v>
      </c>
      <c r="CX474" s="1488" t="s">
        <v>1790</v>
      </c>
      <c r="CY474" s="1488" t="s">
        <v>1790</v>
      </c>
      <c r="CZ474" s="1488" t="s">
        <v>1790</v>
      </c>
      <c r="DA474" s="1488" t="s">
        <v>1790</v>
      </c>
      <c r="DB474" s="1488" t="s">
        <v>1790</v>
      </c>
      <c r="DC474" s="1488" t="s">
        <v>1790</v>
      </c>
      <c r="DD474" s="1488" t="s">
        <v>1790</v>
      </c>
      <c r="DE474" s="1488" t="s">
        <v>1790</v>
      </c>
      <c r="DF474" s="1488" t="s">
        <v>1790</v>
      </c>
      <c r="DG474" s="1488" t="s">
        <v>1790</v>
      </c>
      <c r="DH474" s="1488" t="s">
        <v>1790</v>
      </c>
      <c r="DI474" s="1488" t="s">
        <v>1790</v>
      </c>
      <c r="DJ474" s="1488" t="s">
        <v>1790</v>
      </c>
      <c r="DK474" s="1488" t="s">
        <v>1790</v>
      </c>
      <c r="DL474" s="1488" t="s">
        <v>1790</v>
      </c>
      <c r="DM474" s="1488" t="s">
        <v>1790</v>
      </c>
      <c r="DN474" s="1488" t="s">
        <v>1790</v>
      </c>
      <c r="DO474" s="1488" t="s">
        <v>1790</v>
      </c>
      <c r="DP474" s="1488" t="s">
        <v>1790</v>
      </c>
      <c r="DQ474" s="1488" t="s">
        <v>1790</v>
      </c>
      <c r="DR474" s="1488" t="s">
        <v>1790</v>
      </c>
      <c r="DS474" s="1488" t="s">
        <v>1790</v>
      </c>
      <c r="DT474" s="1233" t="s">
        <v>1790</v>
      </c>
      <c r="DU474" s="1233" t="s">
        <v>1790</v>
      </c>
      <c r="DV474" s="1233" t="s">
        <v>1790</v>
      </c>
      <c r="DW474" s="1233" t="s">
        <v>1790</v>
      </c>
      <c r="DX474" s="1233" t="s">
        <v>1790</v>
      </c>
      <c r="DY474" s="1233" t="s">
        <v>1790</v>
      </c>
    </row>
    <row r="475" spans="2:129" x14ac:dyDescent="0.25">
      <c r="B475" s="1740"/>
      <c r="C475" s="1485" t="s">
        <v>2258</v>
      </c>
      <c r="D475" s="1425" t="s">
        <v>2259</v>
      </c>
      <c r="E475" s="1267" t="s">
        <v>810</v>
      </c>
      <c r="F475" s="1424" t="s">
        <v>1790</v>
      </c>
      <c r="G475" s="1424" t="s">
        <v>1790</v>
      </c>
      <c r="H475" s="1425" t="s">
        <v>84</v>
      </c>
      <c r="I475" s="1460" t="s">
        <v>1790</v>
      </c>
      <c r="J475" s="1461" t="s">
        <v>1790</v>
      </c>
      <c r="K475" s="1461" t="s">
        <v>1790</v>
      </c>
      <c r="L475" s="1461" t="s">
        <v>1790</v>
      </c>
      <c r="M475" s="1461" t="s">
        <v>1790</v>
      </c>
      <c r="N475" s="1489" t="s">
        <v>1790</v>
      </c>
      <c r="O475" s="1489">
        <v>1.2879</v>
      </c>
      <c r="P475" s="1489">
        <v>1.2879</v>
      </c>
      <c r="Q475" s="1489">
        <v>1.2879</v>
      </c>
      <c r="R475" s="1489">
        <v>1.2879</v>
      </c>
      <c r="S475" s="1489">
        <v>1.2879</v>
      </c>
      <c r="T475" s="1489" t="s">
        <v>1790</v>
      </c>
      <c r="U475" s="1489" t="s">
        <v>1790</v>
      </c>
      <c r="V475" s="1489" t="s">
        <v>1790</v>
      </c>
      <c r="W475" s="1489" t="s">
        <v>1790</v>
      </c>
      <c r="X475" s="1489" t="s">
        <v>1790</v>
      </c>
      <c r="Y475" s="1489" t="s">
        <v>1790</v>
      </c>
      <c r="Z475" s="1489" t="s">
        <v>1790</v>
      </c>
      <c r="AA475" s="1489" t="s">
        <v>1790</v>
      </c>
      <c r="AB475" s="1489" t="s">
        <v>1790</v>
      </c>
      <c r="AC475" s="1489">
        <v>0</v>
      </c>
      <c r="AD475" s="1489" t="s">
        <v>1790</v>
      </c>
      <c r="AE475" s="1489" t="s">
        <v>1790</v>
      </c>
      <c r="AF475" s="1489" t="s">
        <v>1790</v>
      </c>
      <c r="AG475" s="1489" t="s">
        <v>1790</v>
      </c>
      <c r="AH475" s="1489" t="s">
        <v>1790</v>
      </c>
      <c r="AI475" s="1489" t="s">
        <v>1790</v>
      </c>
      <c r="AJ475" s="1489" t="s">
        <v>1790</v>
      </c>
      <c r="AK475" s="1489" t="s">
        <v>1790</v>
      </c>
      <c r="AL475" s="1489" t="s">
        <v>1790</v>
      </c>
      <c r="AM475" s="1489">
        <v>0</v>
      </c>
      <c r="AN475" s="1489" t="s">
        <v>1790</v>
      </c>
      <c r="AO475" s="1489" t="s">
        <v>1790</v>
      </c>
      <c r="AP475" s="1489" t="s">
        <v>1790</v>
      </c>
      <c r="AQ475" s="1489" t="s">
        <v>1790</v>
      </c>
      <c r="AR475" s="1489" t="s">
        <v>1790</v>
      </c>
      <c r="AS475" s="1489" t="s">
        <v>1790</v>
      </c>
      <c r="AT475" s="1489" t="s">
        <v>1790</v>
      </c>
      <c r="AU475" s="1489" t="s">
        <v>1790</v>
      </c>
      <c r="AV475" s="1489" t="s">
        <v>1790</v>
      </c>
      <c r="AW475" s="1489">
        <v>0</v>
      </c>
      <c r="AX475" s="1489" t="s">
        <v>1790</v>
      </c>
      <c r="AY475" s="1489" t="s">
        <v>1790</v>
      </c>
      <c r="AZ475" s="1489" t="s">
        <v>1790</v>
      </c>
      <c r="BA475" s="1489" t="s">
        <v>1790</v>
      </c>
      <c r="BB475" s="1489" t="s">
        <v>1790</v>
      </c>
      <c r="BC475" s="1489" t="s">
        <v>1790</v>
      </c>
      <c r="BD475" s="1489" t="s">
        <v>1790</v>
      </c>
      <c r="BE475" s="1489" t="s">
        <v>1790</v>
      </c>
      <c r="BF475" s="1489" t="s">
        <v>1790</v>
      </c>
      <c r="BG475" s="1489">
        <v>0</v>
      </c>
      <c r="BH475" s="1489" t="s">
        <v>1790</v>
      </c>
      <c r="BI475" s="1489" t="s">
        <v>1790</v>
      </c>
      <c r="BJ475" s="1489" t="s">
        <v>1790</v>
      </c>
      <c r="BK475" s="1489" t="s">
        <v>1790</v>
      </c>
      <c r="BL475" s="1489" t="s">
        <v>1790</v>
      </c>
      <c r="BM475" s="1489" t="s">
        <v>1790</v>
      </c>
      <c r="BN475" s="1489" t="s">
        <v>1790</v>
      </c>
      <c r="BO475" s="1489" t="s">
        <v>1790</v>
      </c>
      <c r="BP475" s="1489" t="s">
        <v>1790</v>
      </c>
      <c r="BQ475" s="1489">
        <v>0</v>
      </c>
      <c r="BR475" s="1489" t="s">
        <v>1790</v>
      </c>
      <c r="BS475" s="1489" t="s">
        <v>1790</v>
      </c>
      <c r="BT475" s="1489" t="s">
        <v>1790</v>
      </c>
      <c r="BU475" s="1489" t="s">
        <v>1790</v>
      </c>
      <c r="BV475" s="1489" t="s">
        <v>1790</v>
      </c>
      <c r="BW475" s="1489" t="s">
        <v>1790</v>
      </c>
      <c r="BX475" s="1489" t="s">
        <v>1790</v>
      </c>
      <c r="BY475" s="1489" t="s">
        <v>1790</v>
      </c>
      <c r="BZ475" s="1489" t="s">
        <v>1790</v>
      </c>
      <c r="CA475" s="1489">
        <v>5.3</v>
      </c>
      <c r="CB475" s="1489" t="s">
        <v>1790</v>
      </c>
      <c r="CC475" s="1489" t="s">
        <v>1790</v>
      </c>
      <c r="CD475" s="1489" t="s">
        <v>1790</v>
      </c>
      <c r="CE475" s="1489" t="s">
        <v>1790</v>
      </c>
      <c r="CF475" s="1489" t="s">
        <v>1790</v>
      </c>
      <c r="CG475" s="1489" t="s">
        <v>1790</v>
      </c>
      <c r="CH475" s="1489" t="s">
        <v>1790</v>
      </c>
      <c r="CI475" s="1489" t="s">
        <v>1790</v>
      </c>
      <c r="CJ475" s="1489" t="s">
        <v>1790</v>
      </c>
      <c r="CK475" s="1489">
        <v>0</v>
      </c>
      <c r="CL475" s="1489" t="s">
        <v>1790</v>
      </c>
      <c r="CM475" s="1489" t="s">
        <v>1790</v>
      </c>
      <c r="CN475" s="1489" t="s">
        <v>1790</v>
      </c>
      <c r="CO475" s="1489" t="s">
        <v>1790</v>
      </c>
      <c r="CP475" s="1490" t="s">
        <v>1790</v>
      </c>
      <c r="CQ475" s="1488" t="s">
        <v>1790</v>
      </c>
      <c r="CR475" s="1488" t="s">
        <v>1790</v>
      </c>
      <c r="CS475" s="1488" t="s">
        <v>1790</v>
      </c>
      <c r="CT475" s="1488" t="s">
        <v>1790</v>
      </c>
      <c r="CU475" s="1488" t="s">
        <v>1790</v>
      </c>
      <c r="CV475" s="1488" t="s">
        <v>1790</v>
      </c>
      <c r="CW475" s="1488" t="s">
        <v>1790</v>
      </c>
      <c r="CX475" s="1488" t="s">
        <v>1790</v>
      </c>
      <c r="CY475" s="1488" t="s">
        <v>1790</v>
      </c>
      <c r="CZ475" s="1488" t="s">
        <v>1790</v>
      </c>
      <c r="DA475" s="1488" t="s">
        <v>1790</v>
      </c>
      <c r="DB475" s="1488" t="s">
        <v>1790</v>
      </c>
      <c r="DC475" s="1488" t="s">
        <v>1790</v>
      </c>
      <c r="DD475" s="1488" t="s">
        <v>1790</v>
      </c>
      <c r="DE475" s="1488" t="s">
        <v>1790</v>
      </c>
      <c r="DF475" s="1488" t="s">
        <v>1790</v>
      </c>
      <c r="DG475" s="1488" t="s">
        <v>1790</v>
      </c>
      <c r="DH475" s="1488" t="s">
        <v>1790</v>
      </c>
      <c r="DI475" s="1488" t="s">
        <v>1790</v>
      </c>
      <c r="DJ475" s="1488" t="s">
        <v>1790</v>
      </c>
      <c r="DK475" s="1488" t="s">
        <v>1790</v>
      </c>
      <c r="DL475" s="1488" t="s">
        <v>1790</v>
      </c>
      <c r="DM475" s="1488" t="s">
        <v>1790</v>
      </c>
      <c r="DN475" s="1488" t="s">
        <v>1790</v>
      </c>
      <c r="DO475" s="1488" t="s">
        <v>1790</v>
      </c>
      <c r="DP475" s="1488" t="s">
        <v>1790</v>
      </c>
      <c r="DQ475" s="1488" t="s">
        <v>1790</v>
      </c>
      <c r="DR475" s="1488" t="s">
        <v>1790</v>
      </c>
      <c r="DS475" s="1488" t="s">
        <v>1790</v>
      </c>
      <c r="DT475" s="1233" t="s">
        <v>1790</v>
      </c>
      <c r="DU475" s="1233" t="s">
        <v>1790</v>
      </c>
      <c r="DV475" s="1233" t="s">
        <v>1790</v>
      </c>
      <c r="DW475" s="1233" t="s">
        <v>1790</v>
      </c>
      <c r="DX475" s="1233" t="s">
        <v>1790</v>
      </c>
      <c r="DY475" s="1233" t="s">
        <v>1790</v>
      </c>
    </row>
    <row r="476" spans="2:129" x14ac:dyDescent="0.25">
      <c r="B476" s="1740"/>
      <c r="C476" s="1485" t="s">
        <v>2258</v>
      </c>
      <c r="D476" s="1425" t="s">
        <v>2259</v>
      </c>
      <c r="E476" s="1267" t="s">
        <v>807</v>
      </c>
      <c r="F476" s="1424" t="s">
        <v>1790</v>
      </c>
      <c r="G476" s="1424" t="s">
        <v>1790</v>
      </c>
      <c r="H476" s="1425" t="s">
        <v>84</v>
      </c>
      <c r="I476" s="1460" t="s">
        <v>1790</v>
      </c>
      <c r="J476" s="1461" t="s">
        <v>1790</v>
      </c>
      <c r="K476" s="1461" t="s">
        <v>1790</v>
      </c>
      <c r="L476" s="1461" t="s">
        <v>1790</v>
      </c>
      <c r="M476" s="1461" t="s">
        <v>1790</v>
      </c>
      <c r="N476" s="1489" t="s">
        <v>1790</v>
      </c>
      <c r="O476" s="1489" t="s">
        <v>1790</v>
      </c>
      <c r="P476" s="1489" t="s">
        <v>1790</v>
      </c>
      <c r="Q476" s="1489" t="s">
        <v>1790</v>
      </c>
      <c r="R476" s="1489" t="s">
        <v>1790</v>
      </c>
      <c r="S476" s="1489" t="s">
        <v>1790</v>
      </c>
      <c r="T476" s="1489">
        <v>1.2677352984411159</v>
      </c>
      <c r="U476" s="1489">
        <v>1.2677352984411159</v>
      </c>
      <c r="V476" s="1489">
        <v>1.2677352984411159</v>
      </c>
      <c r="W476" s="1489">
        <v>1.2677352984411159</v>
      </c>
      <c r="X476" s="1489">
        <v>1.2677352984411159</v>
      </c>
      <c r="Y476" s="1489">
        <v>1.2677352984411159</v>
      </c>
      <c r="Z476" s="1489">
        <v>1.2677352984411159</v>
      </c>
      <c r="AA476" s="1489">
        <v>1.2677352984411159</v>
      </c>
      <c r="AB476" s="1489">
        <v>1.2677352984411159</v>
      </c>
      <c r="AC476" s="1489">
        <v>1.2677352984411159</v>
      </c>
      <c r="AD476" s="1489">
        <v>1.2677352984411159</v>
      </c>
      <c r="AE476" s="1489">
        <v>1.2677352984411159</v>
      </c>
      <c r="AF476" s="1489">
        <v>1.2677352984411159</v>
      </c>
      <c r="AG476" s="1489">
        <v>1.2677352984411159</v>
      </c>
      <c r="AH476" s="1489">
        <v>1.2677352984411159</v>
      </c>
      <c r="AI476" s="1489">
        <v>1.2677352984411159</v>
      </c>
      <c r="AJ476" s="1489">
        <v>1.2677352984411159</v>
      </c>
      <c r="AK476" s="1489">
        <v>1.2677352984411159</v>
      </c>
      <c r="AL476" s="1489">
        <v>1.2677352984411159</v>
      </c>
      <c r="AM476" s="1489">
        <v>1.2677352984411159</v>
      </c>
      <c r="AN476" s="1489">
        <v>1.2677352984411159</v>
      </c>
      <c r="AO476" s="1489">
        <v>1.2677352984411159</v>
      </c>
      <c r="AP476" s="1489">
        <v>1.2677352984411159</v>
      </c>
      <c r="AQ476" s="1489">
        <v>1.2677352984411159</v>
      </c>
      <c r="AR476" s="1489">
        <v>1.2677352984411159</v>
      </c>
      <c r="AS476" s="1489">
        <v>1.2677352984411159</v>
      </c>
      <c r="AT476" s="1489">
        <v>1.2677352984411159</v>
      </c>
      <c r="AU476" s="1489">
        <v>1.2677352984411159</v>
      </c>
      <c r="AV476" s="1489">
        <v>1.2677352984411159</v>
      </c>
      <c r="AW476" s="1489">
        <v>1.2677352984411159</v>
      </c>
      <c r="AX476" s="1489">
        <v>1.2677352984411159</v>
      </c>
      <c r="AY476" s="1489">
        <v>1.2677352984411159</v>
      </c>
      <c r="AZ476" s="1489">
        <v>1.2677352984411159</v>
      </c>
      <c r="BA476" s="1489">
        <v>1.2677352984411159</v>
      </c>
      <c r="BB476" s="1489">
        <v>1.2677352984411159</v>
      </c>
      <c r="BC476" s="1489">
        <v>1.2677352984411159</v>
      </c>
      <c r="BD476" s="1489">
        <v>1.2677352984411159</v>
      </c>
      <c r="BE476" s="1489">
        <v>1.2677352984411159</v>
      </c>
      <c r="BF476" s="1489">
        <v>1.2677352984411159</v>
      </c>
      <c r="BG476" s="1489">
        <v>1.2677352984411159</v>
      </c>
      <c r="BH476" s="1489">
        <v>1.2677352984411159</v>
      </c>
      <c r="BI476" s="1489">
        <v>1.2677352984411159</v>
      </c>
      <c r="BJ476" s="1489">
        <v>1.2677352984411159</v>
      </c>
      <c r="BK476" s="1489">
        <v>1.2677352984411159</v>
      </c>
      <c r="BL476" s="1489">
        <v>1.2677352984411159</v>
      </c>
      <c r="BM476" s="1489">
        <v>1.2677352984411159</v>
      </c>
      <c r="BN476" s="1489">
        <v>1.2677352984411159</v>
      </c>
      <c r="BO476" s="1489">
        <v>1.2677352984411159</v>
      </c>
      <c r="BP476" s="1489">
        <v>1.2677352984411159</v>
      </c>
      <c r="BQ476" s="1489">
        <v>1.2677352984411159</v>
      </c>
      <c r="BR476" s="1489">
        <v>1.2677352984411159</v>
      </c>
      <c r="BS476" s="1489">
        <v>1.2677352984411159</v>
      </c>
      <c r="BT476" s="1489">
        <v>1.2677352984411159</v>
      </c>
      <c r="BU476" s="1489">
        <v>1.2677352984411159</v>
      </c>
      <c r="BV476" s="1489">
        <v>1.2677352984411159</v>
      </c>
      <c r="BW476" s="1489">
        <v>1.2677352984411159</v>
      </c>
      <c r="BX476" s="1489">
        <v>1.2677352984411159</v>
      </c>
      <c r="BY476" s="1489">
        <v>1.2677352984411159</v>
      </c>
      <c r="BZ476" s="1489">
        <v>1.2677352984411159</v>
      </c>
      <c r="CA476" s="1489">
        <v>1.2677352984411159</v>
      </c>
      <c r="CB476" s="1489">
        <v>1.2677352984411159</v>
      </c>
      <c r="CC476" s="1489">
        <v>1.2677352984411159</v>
      </c>
      <c r="CD476" s="1489">
        <v>1.2677352984411159</v>
      </c>
      <c r="CE476" s="1489">
        <v>1.2677352984411159</v>
      </c>
      <c r="CF476" s="1489">
        <v>1.2677352984411159</v>
      </c>
      <c r="CG476" s="1489">
        <v>1.2677352984411159</v>
      </c>
      <c r="CH476" s="1489">
        <v>1.2677352984411159</v>
      </c>
      <c r="CI476" s="1489">
        <v>1.2677352984411159</v>
      </c>
      <c r="CJ476" s="1489">
        <v>1.2677352984411159</v>
      </c>
      <c r="CK476" s="1489">
        <v>1.2677352984411159</v>
      </c>
      <c r="CL476" s="1489">
        <v>1.2677352984411159</v>
      </c>
      <c r="CM476" s="1489">
        <v>1.2677352984411159</v>
      </c>
      <c r="CN476" s="1489">
        <v>1.2677352984411159</v>
      </c>
      <c r="CO476" s="1489">
        <v>1.2677352984411159</v>
      </c>
      <c r="CP476" s="1490">
        <v>1.2677352984411159</v>
      </c>
      <c r="CQ476" s="1488" t="s">
        <v>1790</v>
      </c>
      <c r="CR476" s="1488" t="s">
        <v>1790</v>
      </c>
      <c r="CS476" s="1488" t="s">
        <v>1790</v>
      </c>
      <c r="CT476" s="1488" t="s">
        <v>1790</v>
      </c>
      <c r="CU476" s="1488" t="s">
        <v>1790</v>
      </c>
      <c r="CV476" s="1488" t="s">
        <v>1790</v>
      </c>
      <c r="CW476" s="1488" t="s">
        <v>1790</v>
      </c>
      <c r="CX476" s="1488" t="s">
        <v>1790</v>
      </c>
      <c r="CY476" s="1488" t="s">
        <v>1790</v>
      </c>
      <c r="CZ476" s="1488" t="s">
        <v>1790</v>
      </c>
      <c r="DA476" s="1488" t="s">
        <v>1790</v>
      </c>
      <c r="DB476" s="1488" t="s">
        <v>1790</v>
      </c>
      <c r="DC476" s="1488" t="s">
        <v>1790</v>
      </c>
      <c r="DD476" s="1488" t="s">
        <v>1790</v>
      </c>
      <c r="DE476" s="1488" t="s">
        <v>1790</v>
      </c>
      <c r="DF476" s="1488" t="s">
        <v>1790</v>
      </c>
      <c r="DG476" s="1488" t="s">
        <v>1790</v>
      </c>
      <c r="DH476" s="1488" t="s">
        <v>1790</v>
      </c>
      <c r="DI476" s="1488" t="s">
        <v>1790</v>
      </c>
      <c r="DJ476" s="1488" t="s">
        <v>1790</v>
      </c>
      <c r="DK476" s="1488" t="s">
        <v>1790</v>
      </c>
      <c r="DL476" s="1488" t="s">
        <v>1790</v>
      </c>
      <c r="DM476" s="1488" t="s">
        <v>1790</v>
      </c>
      <c r="DN476" s="1488" t="s">
        <v>1790</v>
      </c>
      <c r="DO476" s="1488" t="s">
        <v>1790</v>
      </c>
      <c r="DP476" s="1488" t="s">
        <v>1790</v>
      </c>
      <c r="DQ476" s="1488" t="s">
        <v>1790</v>
      </c>
      <c r="DR476" s="1488" t="s">
        <v>1790</v>
      </c>
      <c r="DS476" s="1488" t="s">
        <v>1790</v>
      </c>
      <c r="DT476" s="1233" t="s">
        <v>1790</v>
      </c>
      <c r="DU476" s="1233" t="s">
        <v>1790</v>
      </c>
      <c r="DV476" s="1233" t="s">
        <v>1790</v>
      </c>
      <c r="DW476" s="1233" t="s">
        <v>1790</v>
      </c>
      <c r="DX476" s="1233" t="s">
        <v>1790</v>
      </c>
      <c r="DY476" s="1233" t="s">
        <v>1790</v>
      </c>
    </row>
    <row r="477" spans="2:129" x14ac:dyDescent="0.25">
      <c r="B477" s="1740"/>
      <c r="C477" s="1485" t="s">
        <v>2258</v>
      </c>
      <c r="D477" s="1425" t="s">
        <v>2259</v>
      </c>
      <c r="E477" s="1267" t="s">
        <v>808</v>
      </c>
      <c r="F477" s="1424" t="s">
        <v>1790</v>
      </c>
      <c r="G477" s="1424" t="s">
        <v>1790</v>
      </c>
      <c r="H477" s="1425" t="s">
        <v>84</v>
      </c>
      <c r="I477" s="1460" t="s">
        <v>1790</v>
      </c>
      <c r="J477" s="1461" t="s">
        <v>1790</v>
      </c>
      <c r="K477" s="1461" t="s">
        <v>1790</v>
      </c>
      <c r="L477" s="1461" t="s">
        <v>1790</v>
      </c>
      <c r="M477" s="1461" t="s">
        <v>1790</v>
      </c>
      <c r="N477" s="1489" t="s">
        <v>1790</v>
      </c>
      <c r="O477" s="1489">
        <v>3.0488918277E-2</v>
      </c>
      <c r="P477" s="1489">
        <v>9.1466754831000002E-2</v>
      </c>
      <c r="Q477" s="1489">
        <v>0.15244459138499997</v>
      </c>
      <c r="R477" s="1489">
        <v>0.21342242793899999</v>
      </c>
      <c r="S477" s="1489">
        <v>0.27440026449299998</v>
      </c>
      <c r="T477" s="1489">
        <v>0.43171997814500007</v>
      </c>
      <c r="U477" s="1489">
        <v>0.42771323556166668</v>
      </c>
      <c r="V477" s="1489">
        <v>0.42370649297833329</v>
      </c>
      <c r="W477" s="1489">
        <v>0.41969975039499996</v>
      </c>
      <c r="X477" s="1489">
        <v>0.41569300781166657</v>
      </c>
      <c r="Y477" s="1489">
        <v>0.41168626522833329</v>
      </c>
      <c r="Z477" s="1489">
        <v>0.40767952264500001</v>
      </c>
      <c r="AA477" s="1489">
        <v>0.40367278006166657</v>
      </c>
      <c r="AB477" s="1489">
        <v>0.39966603747833329</v>
      </c>
      <c r="AC477" s="1489">
        <v>0.39565929489499996</v>
      </c>
      <c r="AD477" s="1489">
        <v>0.39165255231166657</v>
      </c>
      <c r="AE477" s="1489">
        <v>0.38764580972833323</v>
      </c>
      <c r="AF477" s="1489">
        <v>0.38363906714499985</v>
      </c>
      <c r="AG477" s="1489">
        <v>0.37963232456166651</v>
      </c>
      <c r="AH477" s="1489">
        <v>0.37562558197833323</v>
      </c>
      <c r="AI477" s="1489">
        <v>0.3716188393949999</v>
      </c>
      <c r="AJ477" s="1489">
        <v>0.36761209681166651</v>
      </c>
      <c r="AK477" s="1489">
        <v>0.36360535422833323</v>
      </c>
      <c r="AL477" s="1489">
        <v>0.35959861164499984</v>
      </c>
      <c r="AM477" s="1489">
        <v>0.35559186906166651</v>
      </c>
      <c r="AN477" s="1489">
        <v>0.35158512647833312</v>
      </c>
      <c r="AO477" s="1489">
        <v>0.34757838389499979</v>
      </c>
      <c r="AP477" s="1489">
        <v>0.34357164131166645</v>
      </c>
      <c r="AQ477" s="1489">
        <v>0.33956489872833312</v>
      </c>
      <c r="AR477" s="1489">
        <v>0.33555815614499979</v>
      </c>
      <c r="AS477" s="1489">
        <v>0.33155141356166645</v>
      </c>
      <c r="AT477" s="1489">
        <v>0.32754467097833317</v>
      </c>
      <c r="AU477" s="1489">
        <v>0.32353792839499984</v>
      </c>
      <c r="AV477" s="1489">
        <v>0.31953118581166651</v>
      </c>
      <c r="AW477" s="1489">
        <v>0.31552444322833312</v>
      </c>
      <c r="AX477" s="1489">
        <v>0.31151770064499984</v>
      </c>
      <c r="AY477" s="1489">
        <v>0.30751095806166645</v>
      </c>
      <c r="AZ477" s="1489">
        <v>0.30350421547833317</v>
      </c>
      <c r="BA477" s="1489">
        <v>0.29949747289499984</v>
      </c>
      <c r="BB477" s="1489">
        <v>0.29549073031166651</v>
      </c>
      <c r="BC477" s="1489">
        <v>0.29148398772833323</v>
      </c>
      <c r="BD477" s="1489">
        <v>0.28747724514499984</v>
      </c>
      <c r="BE477" s="1489">
        <v>0.28347050256166656</v>
      </c>
      <c r="BF477" s="1489">
        <v>0.27946375997833317</v>
      </c>
      <c r="BG477" s="1489">
        <v>0.27545701739499984</v>
      </c>
      <c r="BH477" s="1489">
        <v>0.2714502748116665</v>
      </c>
      <c r="BI477" s="1489">
        <v>0.26744353222833323</v>
      </c>
      <c r="BJ477" s="1489">
        <v>0.26343678964499989</v>
      </c>
      <c r="BK477" s="1489">
        <v>0.2594300470616665</v>
      </c>
      <c r="BL477" s="1489">
        <v>0.25542330447833322</v>
      </c>
      <c r="BM477" s="1489">
        <v>0.25141656189499983</v>
      </c>
      <c r="BN477" s="1489">
        <v>0.2474098193116665</v>
      </c>
      <c r="BO477" s="1489">
        <v>0.2434030767283332</v>
      </c>
      <c r="BP477" s="1489">
        <v>0.23939633414499986</v>
      </c>
      <c r="BQ477" s="1489">
        <v>0.23538959156166653</v>
      </c>
      <c r="BR477" s="1489">
        <v>0.23138284897833319</v>
      </c>
      <c r="BS477" s="1489">
        <v>0.22737610639499986</v>
      </c>
      <c r="BT477" s="1489">
        <v>0.2233693638116665</v>
      </c>
      <c r="BU477" s="1489">
        <v>0.21936262122833322</v>
      </c>
      <c r="BV477" s="1489">
        <v>0.21535587864499983</v>
      </c>
      <c r="BW477" s="1489">
        <v>0.21134913606166653</v>
      </c>
      <c r="BX477" s="1489">
        <v>0.20734239347833319</v>
      </c>
      <c r="BY477" s="1489">
        <v>0.20333565089499986</v>
      </c>
      <c r="BZ477" s="1489">
        <v>0.19932890831166653</v>
      </c>
      <c r="CA477" s="1489">
        <v>0.30135730472833322</v>
      </c>
      <c r="CB477" s="1489">
        <v>0.40338570114500077</v>
      </c>
      <c r="CC477" s="1489">
        <v>0.39937895856166733</v>
      </c>
      <c r="CD477" s="1489">
        <v>0.395372215978334</v>
      </c>
      <c r="CE477" s="1489">
        <v>0.39136547339500066</v>
      </c>
      <c r="CF477" s="1489">
        <v>0.38735873081166727</v>
      </c>
      <c r="CG477" s="1489">
        <v>0.383351988228334</v>
      </c>
      <c r="CH477" s="1489">
        <v>0.37934524564500061</v>
      </c>
      <c r="CI477" s="1489">
        <v>0.37533850306166727</v>
      </c>
      <c r="CJ477" s="1489">
        <v>0.37133176047833399</v>
      </c>
      <c r="CK477" s="1489">
        <v>0.36732501789500066</v>
      </c>
      <c r="CL477" s="1489">
        <v>0.36331827531166722</v>
      </c>
      <c r="CM477" s="1489">
        <v>0.35931153272833394</v>
      </c>
      <c r="CN477" s="1489">
        <v>0.35530479014500055</v>
      </c>
      <c r="CO477" s="1489">
        <v>0.35129804756166721</v>
      </c>
      <c r="CP477" s="1490">
        <v>0.34729130497833394</v>
      </c>
      <c r="CQ477" s="1488" t="s">
        <v>1790</v>
      </c>
      <c r="CR477" s="1488" t="s">
        <v>1790</v>
      </c>
      <c r="CS477" s="1488" t="s">
        <v>1790</v>
      </c>
      <c r="CT477" s="1488" t="s">
        <v>1790</v>
      </c>
      <c r="CU477" s="1488" t="s">
        <v>1790</v>
      </c>
      <c r="CV477" s="1488" t="s">
        <v>1790</v>
      </c>
      <c r="CW477" s="1488" t="s">
        <v>1790</v>
      </c>
      <c r="CX477" s="1488" t="s">
        <v>1790</v>
      </c>
      <c r="CY477" s="1488" t="s">
        <v>1790</v>
      </c>
      <c r="CZ477" s="1488" t="s">
        <v>1790</v>
      </c>
      <c r="DA477" s="1488" t="s">
        <v>1790</v>
      </c>
      <c r="DB477" s="1488" t="s">
        <v>1790</v>
      </c>
      <c r="DC477" s="1488" t="s">
        <v>1790</v>
      </c>
      <c r="DD477" s="1488" t="s">
        <v>1790</v>
      </c>
      <c r="DE477" s="1488" t="s">
        <v>1790</v>
      </c>
      <c r="DF477" s="1488" t="s">
        <v>1790</v>
      </c>
      <c r="DG477" s="1488" t="s">
        <v>1790</v>
      </c>
      <c r="DH477" s="1488" t="s">
        <v>1790</v>
      </c>
      <c r="DI477" s="1488" t="s">
        <v>1790</v>
      </c>
      <c r="DJ477" s="1488" t="s">
        <v>1790</v>
      </c>
      <c r="DK477" s="1488" t="s">
        <v>1790</v>
      </c>
      <c r="DL477" s="1488" t="s">
        <v>1790</v>
      </c>
      <c r="DM477" s="1488" t="s">
        <v>1790</v>
      </c>
      <c r="DN477" s="1488" t="s">
        <v>1790</v>
      </c>
      <c r="DO477" s="1488" t="s">
        <v>1790</v>
      </c>
      <c r="DP477" s="1488" t="s">
        <v>1790</v>
      </c>
      <c r="DQ477" s="1488" t="s">
        <v>1790</v>
      </c>
      <c r="DR477" s="1488" t="s">
        <v>1790</v>
      </c>
      <c r="DS477" s="1488" t="s">
        <v>1790</v>
      </c>
      <c r="DT477" s="1233" t="s">
        <v>1790</v>
      </c>
      <c r="DU477" s="1233" t="s">
        <v>1790</v>
      </c>
      <c r="DV477" s="1233" t="s">
        <v>1790</v>
      </c>
      <c r="DW477" s="1233" t="s">
        <v>1790</v>
      </c>
      <c r="DX477" s="1233" t="s">
        <v>1790</v>
      </c>
      <c r="DY477" s="1233" t="s">
        <v>1790</v>
      </c>
    </row>
    <row r="478" spans="2:129" x14ac:dyDescent="0.25">
      <c r="B478" s="1740"/>
      <c r="C478" s="1485" t="s">
        <v>2258</v>
      </c>
      <c r="D478" s="1425" t="s">
        <v>2259</v>
      </c>
      <c r="E478" s="1267" t="s">
        <v>826</v>
      </c>
      <c r="F478" s="1424" t="s">
        <v>1790</v>
      </c>
      <c r="G478" s="1424" t="s">
        <v>1790</v>
      </c>
      <c r="H478" s="1425" t="s">
        <v>84</v>
      </c>
      <c r="I478" s="1460" t="s">
        <v>1790</v>
      </c>
      <c r="J478" s="1461" t="s">
        <v>1790</v>
      </c>
      <c r="K478" s="1461" t="s">
        <v>1790</v>
      </c>
      <c r="L478" s="1461" t="s">
        <v>1790</v>
      </c>
      <c r="M478" s="1461" t="s">
        <v>1790</v>
      </c>
      <c r="N478" s="1489" t="s">
        <v>1790</v>
      </c>
      <c r="O478" s="1489">
        <v>3.5000000000000003E-2</v>
      </c>
      <c r="P478" s="1489">
        <v>3.5000000000000003E-2</v>
      </c>
      <c r="Q478" s="1489">
        <v>3.5000000000000003E-2</v>
      </c>
      <c r="R478" s="1489">
        <v>3.5000000000000003E-2</v>
      </c>
      <c r="S478" s="1489">
        <v>3.5000000000000003E-2</v>
      </c>
      <c r="T478" s="1489">
        <v>3.5000000000000003E-2</v>
      </c>
      <c r="U478" s="1489">
        <v>3.5000000000000003E-2</v>
      </c>
      <c r="V478" s="1489">
        <v>3.5000000000000003E-2</v>
      </c>
      <c r="W478" s="1489">
        <v>3.5000000000000003E-2</v>
      </c>
      <c r="X478" s="1489">
        <v>3.5000000000000003E-2</v>
      </c>
      <c r="Y478" s="1489">
        <v>3.5000000000000003E-2</v>
      </c>
      <c r="Z478" s="1489">
        <v>3.5000000000000003E-2</v>
      </c>
      <c r="AA478" s="1489">
        <v>3.5000000000000003E-2</v>
      </c>
      <c r="AB478" s="1489">
        <v>3.5000000000000003E-2</v>
      </c>
      <c r="AC478" s="1489">
        <v>3.5000000000000003E-2</v>
      </c>
      <c r="AD478" s="1489">
        <v>3.5000000000000003E-2</v>
      </c>
      <c r="AE478" s="1489">
        <v>3.5000000000000003E-2</v>
      </c>
      <c r="AF478" s="1489">
        <v>3.5000000000000003E-2</v>
      </c>
      <c r="AG478" s="1489">
        <v>3.5000000000000003E-2</v>
      </c>
      <c r="AH478" s="1489">
        <v>3.5000000000000003E-2</v>
      </c>
      <c r="AI478" s="1489">
        <v>3.5000000000000003E-2</v>
      </c>
      <c r="AJ478" s="1489">
        <v>3.5000000000000003E-2</v>
      </c>
      <c r="AK478" s="1489">
        <v>3.5000000000000003E-2</v>
      </c>
      <c r="AL478" s="1489">
        <v>3.5000000000000003E-2</v>
      </c>
      <c r="AM478" s="1489">
        <v>3.5000000000000003E-2</v>
      </c>
      <c r="AN478" s="1489">
        <v>3.5000000000000003E-2</v>
      </c>
      <c r="AO478" s="1489">
        <v>3.5000000000000003E-2</v>
      </c>
      <c r="AP478" s="1489">
        <v>3.5000000000000003E-2</v>
      </c>
      <c r="AQ478" s="1489">
        <v>3.5000000000000003E-2</v>
      </c>
      <c r="AR478" s="1489">
        <v>3.5000000000000003E-2</v>
      </c>
      <c r="AS478" s="1489">
        <v>0.03</v>
      </c>
      <c r="AT478" s="1489">
        <v>0.03</v>
      </c>
      <c r="AU478" s="1489">
        <v>0.03</v>
      </c>
      <c r="AV478" s="1489">
        <v>0.03</v>
      </c>
      <c r="AW478" s="1489">
        <v>0.03</v>
      </c>
      <c r="AX478" s="1489">
        <v>0.03</v>
      </c>
      <c r="AY478" s="1489">
        <v>0.03</v>
      </c>
      <c r="AZ478" s="1489">
        <v>0.03</v>
      </c>
      <c r="BA478" s="1489">
        <v>0.03</v>
      </c>
      <c r="BB478" s="1489">
        <v>0.03</v>
      </c>
      <c r="BC478" s="1489">
        <v>0.03</v>
      </c>
      <c r="BD478" s="1489">
        <v>0.03</v>
      </c>
      <c r="BE478" s="1489">
        <v>0.03</v>
      </c>
      <c r="BF478" s="1489">
        <v>0.03</v>
      </c>
      <c r="BG478" s="1489">
        <v>0.03</v>
      </c>
      <c r="BH478" s="1489">
        <v>0.03</v>
      </c>
      <c r="BI478" s="1489">
        <v>0.03</v>
      </c>
      <c r="BJ478" s="1489">
        <v>0.03</v>
      </c>
      <c r="BK478" s="1489">
        <v>0.03</v>
      </c>
      <c r="BL478" s="1489">
        <v>0.03</v>
      </c>
      <c r="BM478" s="1489">
        <v>0.03</v>
      </c>
      <c r="BN478" s="1489">
        <v>0.03</v>
      </c>
      <c r="BO478" s="1489">
        <v>0.03</v>
      </c>
      <c r="BP478" s="1489">
        <v>0.03</v>
      </c>
      <c r="BQ478" s="1489">
        <v>0.03</v>
      </c>
      <c r="BR478" s="1489">
        <v>0.03</v>
      </c>
      <c r="BS478" s="1489">
        <v>0.03</v>
      </c>
      <c r="BT478" s="1489">
        <v>0.03</v>
      </c>
      <c r="BU478" s="1489">
        <v>0.03</v>
      </c>
      <c r="BV478" s="1489">
        <v>0.03</v>
      </c>
      <c r="BW478" s="1489">
        <v>0.03</v>
      </c>
      <c r="BX478" s="1489">
        <v>0.03</v>
      </c>
      <c r="BY478" s="1489">
        <v>0.03</v>
      </c>
      <c r="BZ478" s="1489">
        <v>0.03</v>
      </c>
      <c r="CA478" s="1489">
        <v>0.03</v>
      </c>
      <c r="CB478" s="1489">
        <v>0.03</v>
      </c>
      <c r="CC478" s="1489">
        <v>0.03</v>
      </c>
      <c r="CD478" s="1489">
        <v>0.03</v>
      </c>
      <c r="CE478" s="1489">
        <v>0.03</v>
      </c>
      <c r="CF478" s="1489">
        <v>0.03</v>
      </c>
      <c r="CG478" s="1489">
        <v>0.03</v>
      </c>
      <c r="CH478" s="1489">
        <v>0.03</v>
      </c>
      <c r="CI478" s="1489">
        <v>0.03</v>
      </c>
      <c r="CJ478" s="1489">
        <v>0.03</v>
      </c>
      <c r="CK478" s="1489">
        <v>0.03</v>
      </c>
      <c r="CL478" s="1489">
        <v>2.5000000000000001E-2</v>
      </c>
      <c r="CM478" s="1489">
        <v>2.5000000000000001E-2</v>
      </c>
      <c r="CN478" s="1489">
        <v>2.5000000000000001E-2</v>
      </c>
      <c r="CO478" s="1489">
        <v>2.5000000000000001E-2</v>
      </c>
      <c r="CP478" s="1490">
        <v>2.5000000000000001E-2</v>
      </c>
      <c r="CQ478" s="1488" t="s">
        <v>1790</v>
      </c>
      <c r="CR478" s="1488" t="s">
        <v>1790</v>
      </c>
      <c r="CS478" s="1488" t="s">
        <v>1790</v>
      </c>
      <c r="CT478" s="1488" t="s">
        <v>1790</v>
      </c>
      <c r="CU478" s="1488" t="s">
        <v>1790</v>
      </c>
      <c r="CV478" s="1488" t="s">
        <v>1790</v>
      </c>
      <c r="CW478" s="1488" t="s">
        <v>1790</v>
      </c>
      <c r="CX478" s="1488" t="s">
        <v>1790</v>
      </c>
      <c r="CY478" s="1488" t="s">
        <v>1790</v>
      </c>
      <c r="CZ478" s="1488" t="s">
        <v>1790</v>
      </c>
      <c r="DA478" s="1488" t="s">
        <v>1790</v>
      </c>
      <c r="DB478" s="1488" t="s">
        <v>1790</v>
      </c>
      <c r="DC478" s="1488" t="s">
        <v>1790</v>
      </c>
      <c r="DD478" s="1488" t="s">
        <v>1790</v>
      </c>
      <c r="DE478" s="1488" t="s">
        <v>1790</v>
      </c>
      <c r="DF478" s="1488" t="s">
        <v>1790</v>
      </c>
      <c r="DG478" s="1488" t="s">
        <v>1790</v>
      </c>
      <c r="DH478" s="1488" t="s">
        <v>1790</v>
      </c>
      <c r="DI478" s="1488" t="s">
        <v>1790</v>
      </c>
      <c r="DJ478" s="1488" t="s">
        <v>1790</v>
      </c>
      <c r="DK478" s="1488" t="s">
        <v>1790</v>
      </c>
      <c r="DL478" s="1488" t="s">
        <v>1790</v>
      </c>
      <c r="DM478" s="1488" t="s">
        <v>1790</v>
      </c>
      <c r="DN478" s="1488" t="s">
        <v>1790</v>
      </c>
      <c r="DO478" s="1488" t="s">
        <v>1790</v>
      </c>
      <c r="DP478" s="1488" t="s">
        <v>1790</v>
      </c>
      <c r="DQ478" s="1488" t="s">
        <v>1790</v>
      </c>
      <c r="DR478" s="1488" t="s">
        <v>1790</v>
      </c>
      <c r="DS478" s="1488" t="s">
        <v>1790</v>
      </c>
      <c r="DT478" s="1233" t="s">
        <v>1790</v>
      </c>
      <c r="DU478" s="1233" t="s">
        <v>1790</v>
      </c>
      <c r="DV478" s="1233" t="s">
        <v>1790</v>
      </c>
      <c r="DW478" s="1233" t="s">
        <v>1790</v>
      </c>
      <c r="DX478" s="1233" t="s">
        <v>1790</v>
      </c>
      <c r="DY478" s="1233" t="s">
        <v>1790</v>
      </c>
    </row>
    <row r="479" spans="2:129" x14ac:dyDescent="0.25">
      <c r="B479" s="1740"/>
      <c r="C479" s="1485" t="s">
        <v>2258</v>
      </c>
      <c r="D479" s="1425" t="s">
        <v>2259</v>
      </c>
      <c r="E479" s="1267" t="s">
        <v>809</v>
      </c>
      <c r="F479" s="1424" t="s">
        <v>1790</v>
      </c>
      <c r="G479" s="1424" t="s">
        <v>1790</v>
      </c>
      <c r="H479" s="1425" t="s">
        <v>84</v>
      </c>
      <c r="I479" s="1460" t="s">
        <v>1790</v>
      </c>
      <c r="J479" s="1461" t="s">
        <v>1790</v>
      </c>
      <c r="K479" s="1461" t="s">
        <v>1790</v>
      </c>
      <c r="L479" s="1461" t="s">
        <v>1790</v>
      </c>
      <c r="M479" s="1461" t="s">
        <v>1790</v>
      </c>
      <c r="N479" s="1489" t="s">
        <v>1790</v>
      </c>
      <c r="O479" s="1489">
        <v>0.96618357487922713</v>
      </c>
      <c r="P479" s="1489">
        <v>0.93351070036640305</v>
      </c>
      <c r="Q479" s="1489">
        <v>0.90194270566802237</v>
      </c>
      <c r="R479" s="1489">
        <v>0.87144222769857238</v>
      </c>
      <c r="S479" s="1489">
        <v>0.84197316685852408</v>
      </c>
      <c r="T479" s="1489">
        <v>0.81350064430775282</v>
      </c>
      <c r="U479" s="1489">
        <v>0.78599096068381924</v>
      </c>
      <c r="V479" s="1489">
        <v>0.75941155621625056</v>
      </c>
      <c r="W479" s="1489">
        <v>0.73373097218961414</v>
      </c>
      <c r="X479" s="1489">
        <v>0.70891881370977217</v>
      </c>
      <c r="Y479" s="1489">
        <v>0.68494571372924851</v>
      </c>
      <c r="Z479" s="1489">
        <v>0.66178329828912907</v>
      </c>
      <c r="AA479" s="1489">
        <v>0.63940415293635666</v>
      </c>
      <c r="AB479" s="1489">
        <v>0.61778179027667313</v>
      </c>
      <c r="AC479" s="1489">
        <v>0.59689061862480497</v>
      </c>
      <c r="AD479" s="1489">
        <v>0.57670591171478747</v>
      </c>
      <c r="AE479" s="1489">
        <v>0.55720377943457733</v>
      </c>
      <c r="AF479" s="1489">
        <v>0.53836113955031628</v>
      </c>
      <c r="AG479" s="1489">
        <v>0.520155690386779</v>
      </c>
      <c r="AH479" s="1489">
        <v>0.50256588443167061</v>
      </c>
      <c r="AI479" s="1489">
        <v>0.48557090283253201</v>
      </c>
      <c r="AJ479" s="1489">
        <v>0.46915063075606961</v>
      </c>
      <c r="AK479" s="1489">
        <v>0.45328563358074364</v>
      </c>
      <c r="AL479" s="1489">
        <v>0.43795713389443836</v>
      </c>
      <c r="AM479" s="1489">
        <v>0.42314698926998878</v>
      </c>
      <c r="AN479" s="1489">
        <v>0.40883767079225974</v>
      </c>
      <c r="AO479" s="1489">
        <v>0.39501224231136212</v>
      </c>
      <c r="AP479" s="1489">
        <v>0.38165434039745133</v>
      </c>
      <c r="AQ479" s="1489">
        <v>0.36874815497338298</v>
      </c>
      <c r="AR479" s="1489">
        <v>0.35627841060230242</v>
      </c>
      <c r="AS479" s="1489">
        <v>0.3459013695167984</v>
      </c>
      <c r="AT479" s="1489">
        <v>0.33582657234640623</v>
      </c>
      <c r="AU479" s="1489">
        <v>0.32604521587029728</v>
      </c>
      <c r="AV479" s="1489">
        <v>0.31654875327213333</v>
      </c>
      <c r="AW479" s="1489">
        <v>0.30732888667197411</v>
      </c>
      <c r="AX479" s="1489">
        <v>0.29837755987570302</v>
      </c>
      <c r="AY479" s="1489">
        <v>0.28968695133563405</v>
      </c>
      <c r="AZ479" s="1489">
        <v>0.28124946731614947</v>
      </c>
      <c r="BA479" s="1489">
        <v>0.27305773525839755</v>
      </c>
      <c r="BB479" s="1489">
        <v>0.26510459733825009</v>
      </c>
      <c r="BC479" s="1489">
        <v>0.25738310421189325</v>
      </c>
      <c r="BD479" s="1489">
        <v>0.24988650894358566</v>
      </c>
      <c r="BE479" s="1489">
        <v>0.24260826111027742</v>
      </c>
      <c r="BF479" s="1489">
        <v>0.23554200107793916</v>
      </c>
      <c r="BG479" s="1489">
        <v>0.22868155444460117</v>
      </c>
      <c r="BH479" s="1489">
        <v>0.22202092664524387</v>
      </c>
      <c r="BI479" s="1489">
        <v>0.215554297713829</v>
      </c>
      <c r="BJ479" s="1489">
        <v>0.20927601719789227</v>
      </c>
      <c r="BK479" s="1489">
        <v>0.20318059922125464</v>
      </c>
      <c r="BL479" s="1489">
        <v>0.19726271769053846</v>
      </c>
      <c r="BM479" s="1489">
        <v>0.19151720164129948</v>
      </c>
      <c r="BN479" s="1489">
        <v>0.18593903071970824</v>
      </c>
      <c r="BO479" s="1489">
        <v>0.18052333079583327</v>
      </c>
      <c r="BP479" s="1489">
        <v>0.17526536970469248</v>
      </c>
      <c r="BQ479" s="1489">
        <v>0.17016055311135189</v>
      </c>
      <c r="BR479" s="1489">
        <v>0.16520442049645817</v>
      </c>
      <c r="BS479" s="1489">
        <v>0.16039264125869726</v>
      </c>
      <c r="BT479" s="1489">
        <v>0.15572101093077401</v>
      </c>
      <c r="BU479" s="1489">
        <v>0.15118544750560586</v>
      </c>
      <c r="BV479" s="1489">
        <v>0.14678198786952024</v>
      </c>
      <c r="BW479" s="1489">
        <v>0.14250678433934003</v>
      </c>
      <c r="BX479" s="1489">
        <v>0.13835610130033013</v>
      </c>
      <c r="BY479" s="1489">
        <v>0.13432631194206807</v>
      </c>
      <c r="BZ479" s="1489">
        <v>0.13041389508938647</v>
      </c>
      <c r="CA479" s="1489">
        <v>0.12661543212561796</v>
      </c>
      <c r="CB479" s="1489">
        <v>0.12292760400545433</v>
      </c>
      <c r="CC479" s="1489">
        <v>0.11934718835481004</v>
      </c>
      <c r="CD479" s="1489">
        <v>0.11587105665515537</v>
      </c>
      <c r="CE479" s="1489">
        <v>0.11249617150985959</v>
      </c>
      <c r="CF479" s="1489">
        <v>0.10921958399015494</v>
      </c>
      <c r="CG479" s="1489">
        <v>0.10603843105840287</v>
      </c>
      <c r="CH479" s="1489">
        <v>0.10294993306641054</v>
      </c>
      <c r="CI479" s="1489">
        <v>9.9951391326612168E-2</v>
      </c>
      <c r="CJ479" s="1489">
        <v>9.7040185753992411E-2</v>
      </c>
      <c r="CK479" s="1489">
        <v>9.4213772576691654E-2</v>
      </c>
      <c r="CL479" s="1489">
        <v>9.1915875684577236E-2</v>
      </c>
      <c r="CM479" s="1489">
        <v>8.9674025058124135E-2</v>
      </c>
      <c r="CN479" s="1489">
        <v>8.7486853715243049E-2</v>
      </c>
      <c r="CO479" s="1489">
        <v>8.5353028014871282E-2</v>
      </c>
      <c r="CP479" s="1490">
        <v>8.3271246843776875E-2</v>
      </c>
      <c r="CQ479" s="1488" t="s">
        <v>1790</v>
      </c>
      <c r="CR479" s="1488" t="s">
        <v>1790</v>
      </c>
      <c r="CS479" s="1488" t="s">
        <v>1790</v>
      </c>
      <c r="CT479" s="1488" t="s">
        <v>1790</v>
      </c>
      <c r="CU479" s="1488" t="s">
        <v>1790</v>
      </c>
      <c r="CV479" s="1488" t="s">
        <v>1790</v>
      </c>
      <c r="CW479" s="1488" t="s">
        <v>1790</v>
      </c>
      <c r="CX479" s="1488" t="s">
        <v>1790</v>
      </c>
      <c r="CY479" s="1488" t="s">
        <v>1790</v>
      </c>
      <c r="CZ479" s="1488" t="s">
        <v>1790</v>
      </c>
      <c r="DA479" s="1488" t="s">
        <v>1790</v>
      </c>
      <c r="DB479" s="1488" t="s">
        <v>1790</v>
      </c>
      <c r="DC479" s="1488" t="s">
        <v>1790</v>
      </c>
      <c r="DD479" s="1488" t="s">
        <v>1790</v>
      </c>
      <c r="DE479" s="1488" t="s">
        <v>1790</v>
      </c>
      <c r="DF479" s="1488" t="s">
        <v>1790</v>
      </c>
      <c r="DG479" s="1488" t="s">
        <v>1790</v>
      </c>
      <c r="DH479" s="1488" t="s">
        <v>1790</v>
      </c>
      <c r="DI479" s="1488" t="s">
        <v>1790</v>
      </c>
      <c r="DJ479" s="1488" t="s">
        <v>1790</v>
      </c>
      <c r="DK479" s="1488" t="s">
        <v>1790</v>
      </c>
      <c r="DL479" s="1488" t="s">
        <v>1790</v>
      </c>
      <c r="DM479" s="1488" t="s">
        <v>1790</v>
      </c>
      <c r="DN479" s="1488" t="s">
        <v>1790</v>
      </c>
      <c r="DO479" s="1488" t="s">
        <v>1790</v>
      </c>
      <c r="DP479" s="1488" t="s">
        <v>1790</v>
      </c>
      <c r="DQ479" s="1488" t="s">
        <v>1790</v>
      </c>
      <c r="DR479" s="1488" t="s">
        <v>1790</v>
      </c>
      <c r="DS479" s="1488" t="s">
        <v>1790</v>
      </c>
      <c r="DT479" s="1233" t="s">
        <v>1790</v>
      </c>
      <c r="DU479" s="1233" t="s">
        <v>1790</v>
      </c>
      <c r="DV479" s="1233" t="s">
        <v>1790</v>
      </c>
      <c r="DW479" s="1233" t="s">
        <v>1790</v>
      </c>
      <c r="DX479" s="1233" t="s">
        <v>1790</v>
      </c>
      <c r="DY479" s="1233" t="s">
        <v>1790</v>
      </c>
    </row>
    <row r="480" spans="2:129" x14ac:dyDescent="0.25">
      <c r="B480" s="1740"/>
      <c r="C480" s="1485" t="s">
        <v>2258</v>
      </c>
      <c r="D480" s="1425" t="s">
        <v>2259</v>
      </c>
      <c r="E480" s="1267" t="s">
        <v>810</v>
      </c>
      <c r="F480" s="1424" t="s">
        <v>811</v>
      </c>
      <c r="G480" s="1424" t="s">
        <v>1790</v>
      </c>
      <c r="H480" s="1425" t="s">
        <v>812</v>
      </c>
      <c r="I480" s="1460" t="s">
        <v>1790</v>
      </c>
      <c r="J480" s="1461" t="s">
        <v>1790</v>
      </c>
      <c r="K480" s="1461" t="s">
        <v>1790</v>
      </c>
      <c r="L480" s="1461" t="s">
        <v>1790</v>
      </c>
      <c r="M480" s="1461" t="s">
        <v>1790</v>
      </c>
      <c r="N480" s="1489" t="s">
        <v>1790</v>
      </c>
      <c r="O480" s="1489">
        <v>0.30369000000000002</v>
      </c>
      <c r="P480" s="1489">
        <v>0.30369000000000002</v>
      </c>
      <c r="Q480" s="1489">
        <v>0.30369000000000002</v>
      </c>
      <c r="R480" s="1489">
        <v>0.30369000000000002</v>
      </c>
      <c r="S480" s="1489">
        <v>0.30369000000000002</v>
      </c>
      <c r="T480" s="1489" t="s">
        <v>1790</v>
      </c>
      <c r="U480" s="1489" t="s">
        <v>1790</v>
      </c>
      <c r="V480" s="1489" t="s">
        <v>1790</v>
      </c>
      <c r="W480" s="1489" t="s">
        <v>1790</v>
      </c>
      <c r="X480" s="1489" t="s">
        <v>1790</v>
      </c>
      <c r="Y480" s="1489" t="s">
        <v>1790</v>
      </c>
      <c r="Z480" s="1489" t="s">
        <v>1790</v>
      </c>
      <c r="AA480" s="1489" t="s">
        <v>1790</v>
      </c>
      <c r="AB480" s="1489" t="s">
        <v>1790</v>
      </c>
      <c r="AC480" s="1489" t="s">
        <v>1790</v>
      </c>
      <c r="AD480" s="1489" t="s">
        <v>1790</v>
      </c>
      <c r="AE480" s="1489" t="s">
        <v>1790</v>
      </c>
      <c r="AF480" s="1489" t="s">
        <v>1790</v>
      </c>
      <c r="AG480" s="1489" t="s">
        <v>1790</v>
      </c>
      <c r="AH480" s="1489" t="s">
        <v>1790</v>
      </c>
      <c r="AI480" s="1489" t="s">
        <v>1790</v>
      </c>
      <c r="AJ480" s="1489" t="s">
        <v>1790</v>
      </c>
      <c r="AK480" s="1489" t="s">
        <v>1790</v>
      </c>
      <c r="AL480" s="1489" t="s">
        <v>1790</v>
      </c>
      <c r="AM480" s="1489" t="s">
        <v>1790</v>
      </c>
      <c r="AN480" s="1489" t="s">
        <v>1790</v>
      </c>
      <c r="AO480" s="1489" t="s">
        <v>1790</v>
      </c>
      <c r="AP480" s="1489" t="s">
        <v>1790</v>
      </c>
      <c r="AQ480" s="1489" t="s">
        <v>1790</v>
      </c>
      <c r="AR480" s="1489" t="s">
        <v>1790</v>
      </c>
      <c r="AS480" s="1489" t="s">
        <v>1790</v>
      </c>
      <c r="AT480" s="1489" t="s">
        <v>1790</v>
      </c>
      <c r="AU480" s="1489" t="s">
        <v>1790</v>
      </c>
      <c r="AV480" s="1489" t="s">
        <v>1790</v>
      </c>
      <c r="AW480" s="1489" t="s">
        <v>1790</v>
      </c>
      <c r="AX480" s="1489" t="s">
        <v>1790</v>
      </c>
      <c r="AY480" s="1489" t="s">
        <v>1790</v>
      </c>
      <c r="AZ480" s="1489" t="s">
        <v>1790</v>
      </c>
      <c r="BA480" s="1489" t="s">
        <v>1790</v>
      </c>
      <c r="BB480" s="1489" t="s">
        <v>1790</v>
      </c>
      <c r="BC480" s="1489" t="s">
        <v>1790</v>
      </c>
      <c r="BD480" s="1489" t="s">
        <v>1790</v>
      </c>
      <c r="BE480" s="1489" t="s">
        <v>1790</v>
      </c>
      <c r="BF480" s="1489" t="s">
        <v>1790</v>
      </c>
      <c r="BG480" s="1489" t="s">
        <v>1790</v>
      </c>
      <c r="BH480" s="1489" t="s">
        <v>1790</v>
      </c>
      <c r="BI480" s="1489" t="s">
        <v>1790</v>
      </c>
      <c r="BJ480" s="1489" t="s">
        <v>1790</v>
      </c>
      <c r="BK480" s="1489" t="s">
        <v>1790</v>
      </c>
      <c r="BL480" s="1489" t="s">
        <v>1790</v>
      </c>
      <c r="BM480" s="1489" t="s">
        <v>1790</v>
      </c>
      <c r="BN480" s="1489" t="s">
        <v>1790</v>
      </c>
      <c r="BO480" s="1489" t="s">
        <v>1790</v>
      </c>
      <c r="BP480" s="1489" t="s">
        <v>1790</v>
      </c>
      <c r="BQ480" s="1489" t="s">
        <v>1790</v>
      </c>
      <c r="BR480" s="1489" t="s">
        <v>1790</v>
      </c>
      <c r="BS480" s="1489" t="s">
        <v>1790</v>
      </c>
      <c r="BT480" s="1489" t="s">
        <v>1790</v>
      </c>
      <c r="BU480" s="1489" t="s">
        <v>1790</v>
      </c>
      <c r="BV480" s="1489" t="s">
        <v>1790</v>
      </c>
      <c r="BW480" s="1489" t="s">
        <v>1790</v>
      </c>
      <c r="BX480" s="1489" t="s">
        <v>1790</v>
      </c>
      <c r="BY480" s="1489" t="s">
        <v>1790</v>
      </c>
      <c r="BZ480" s="1489" t="s">
        <v>1790</v>
      </c>
      <c r="CA480" s="1489" t="s">
        <v>1790</v>
      </c>
      <c r="CB480" s="1489" t="s">
        <v>1790</v>
      </c>
      <c r="CC480" s="1489" t="s">
        <v>1790</v>
      </c>
      <c r="CD480" s="1489" t="s">
        <v>1790</v>
      </c>
      <c r="CE480" s="1489" t="s">
        <v>1790</v>
      </c>
      <c r="CF480" s="1489" t="s">
        <v>1790</v>
      </c>
      <c r="CG480" s="1489" t="s">
        <v>1790</v>
      </c>
      <c r="CH480" s="1489" t="s">
        <v>1790</v>
      </c>
      <c r="CI480" s="1489" t="s">
        <v>1790</v>
      </c>
      <c r="CJ480" s="1489" t="s">
        <v>1790</v>
      </c>
      <c r="CK480" s="1489" t="s">
        <v>1790</v>
      </c>
      <c r="CL480" s="1489" t="s">
        <v>1790</v>
      </c>
      <c r="CM480" s="1489" t="s">
        <v>1790</v>
      </c>
      <c r="CN480" s="1489" t="s">
        <v>1790</v>
      </c>
      <c r="CO480" s="1489" t="s">
        <v>1790</v>
      </c>
      <c r="CP480" s="1490" t="s">
        <v>1790</v>
      </c>
      <c r="CQ480" s="1488" t="s">
        <v>1790</v>
      </c>
      <c r="CR480" s="1488" t="s">
        <v>1790</v>
      </c>
      <c r="CS480" s="1488" t="s">
        <v>1790</v>
      </c>
      <c r="CT480" s="1488" t="s">
        <v>1790</v>
      </c>
      <c r="CU480" s="1488" t="s">
        <v>1790</v>
      </c>
      <c r="CV480" s="1488" t="s">
        <v>1790</v>
      </c>
      <c r="CW480" s="1488" t="s">
        <v>1790</v>
      </c>
      <c r="CX480" s="1488" t="s">
        <v>1790</v>
      </c>
      <c r="CY480" s="1488" t="s">
        <v>1790</v>
      </c>
      <c r="CZ480" s="1488" t="s">
        <v>1790</v>
      </c>
      <c r="DA480" s="1488" t="s">
        <v>1790</v>
      </c>
      <c r="DB480" s="1488" t="s">
        <v>1790</v>
      </c>
      <c r="DC480" s="1488" t="s">
        <v>1790</v>
      </c>
      <c r="DD480" s="1488" t="s">
        <v>1790</v>
      </c>
      <c r="DE480" s="1488" t="s">
        <v>1790</v>
      </c>
      <c r="DF480" s="1488" t="s">
        <v>1790</v>
      </c>
      <c r="DG480" s="1488" t="s">
        <v>1790</v>
      </c>
      <c r="DH480" s="1488" t="s">
        <v>1790</v>
      </c>
      <c r="DI480" s="1488" t="s">
        <v>1790</v>
      </c>
      <c r="DJ480" s="1488" t="s">
        <v>1790</v>
      </c>
      <c r="DK480" s="1488" t="s">
        <v>1790</v>
      </c>
      <c r="DL480" s="1488" t="s">
        <v>1790</v>
      </c>
      <c r="DM480" s="1488" t="s">
        <v>1790</v>
      </c>
      <c r="DN480" s="1488" t="s">
        <v>1790</v>
      </c>
      <c r="DO480" s="1488" t="s">
        <v>1790</v>
      </c>
      <c r="DP480" s="1488" t="s">
        <v>1790</v>
      </c>
      <c r="DQ480" s="1488" t="s">
        <v>1790</v>
      </c>
      <c r="DR480" s="1488" t="s">
        <v>1790</v>
      </c>
      <c r="DS480" s="1488" t="s">
        <v>1790</v>
      </c>
      <c r="DT480" s="1233" t="s">
        <v>1790</v>
      </c>
      <c r="DU480" s="1233" t="s">
        <v>1790</v>
      </c>
      <c r="DV480" s="1233" t="s">
        <v>1790</v>
      </c>
      <c r="DW480" s="1233" t="s">
        <v>1790</v>
      </c>
      <c r="DX480" s="1233" t="s">
        <v>1790</v>
      </c>
      <c r="DY480" s="1233" t="s">
        <v>1790</v>
      </c>
    </row>
    <row r="481" spans="2:129" x14ac:dyDescent="0.25">
      <c r="B481" s="1740"/>
      <c r="C481" s="1485" t="s">
        <v>2258</v>
      </c>
      <c r="D481" s="1425" t="s">
        <v>2259</v>
      </c>
      <c r="E481" s="1267" t="s">
        <v>810</v>
      </c>
      <c r="F481" s="1424" t="s">
        <v>813</v>
      </c>
      <c r="G481" s="1424" t="s">
        <v>1790</v>
      </c>
      <c r="H481" s="1425" t="s">
        <v>812</v>
      </c>
      <c r="I481" s="1460" t="s">
        <v>1790</v>
      </c>
      <c r="J481" s="1461" t="s">
        <v>1790</v>
      </c>
      <c r="K481" s="1461" t="s">
        <v>1790</v>
      </c>
      <c r="L481" s="1461" t="s">
        <v>1790</v>
      </c>
      <c r="M481" s="1461" t="s">
        <v>1790</v>
      </c>
      <c r="N481" s="1489" t="s">
        <v>1790</v>
      </c>
      <c r="O481" s="1489">
        <v>0.36911214000000003</v>
      </c>
      <c r="P481" s="1489">
        <v>0.36911214000000003</v>
      </c>
      <c r="Q481" s="1489">
        <v>0.36911214000000003</v>
      </c>
      <c r="R481" s="1489">
        <v>0.36911214000000003</v>
      </c>
      <c r="S481" s="1489">
        <v>0.36911214000000003</v>
      </c>
      <c r="T481" s="1489" t="s">
        <v>1790</v>
      </c>
      <c r="U481" s="1489" t="s">
        <v>1790</v>
      </c>
      <c r="V481" s="1489" t="s">
        <v>1790</v>
      </c>
      <c r="W481" s="1489" t="s">
        <v>1790</v>
      </c>
      <c r="X481" s="1489" t="s">
        <v>1790</v>
      </c>
      <c r="Y481" s="1489" t="s">
        <v>1790</v>
      </c>
      <c r="Z481" s="1489" t="s">
        <v>1790</v>
      </c>
      <c r="AA481" s="1489" t="s">
        <v>1790</v>
      </c>
      <c r="AB481" s="1489" t="s">
        <v>1790</v>
      </c>
      <c r="AC481" s="1489">
        <v>0</v>
      </c>
      <c r="AD481" s="1489" t="s">
        <v>1790</v>
      </c>
      <c r="AE481" s="1489" t="s">
        <v>1790</v>
      </c>
      <c r="AF481" s="1489" t="s">
        <v>1790</v>
      </c>
      <c r="AG481" s="1489" t="s">
        <v>1790</v>
      </c>
      <c r="AH481" s="1489" t="s">
        <v>1790</v>
      </c>
      <c r="AI481" s="1489" t="s">
        <v>1790</v>
      </c>
      <c r="AJ481" s="1489" t="s">
        <v>1790</v>
      </c>
      <c r="AK481" s="1489" t="s">
        <v>1790</v>
      </c>
      <c r="AL481" s="1489" t="s">
        <v>1790</v>
      </c>
      <c r="AM481" s="1489">
        <v>0</v>
      </c>
      <c r="AN481" s="1489" t="s">
        <v>1790</v>
      </c>
      <c r="AO481" s="1489" t="s">
        <v>1790</v>
      </c>
      <c r="AP481" s="1489" t="s">
        <v>1790</v>
      </c>
      <c r="AQ481" s="1489" t="s">
        <v>1790</v>
      </c>
      <c r="AR481" s="1489" t="s">
        <v>1790</v>
      </c>
      <c r="AS481" s="1489" t="s">
        <v>1790</v>
      </c>
      <c r="AT481" s="1489" t="s">
        <v>1790</v>
      </c>
      <c r="AU481" s="1489" t="s">
        <v>1790</v>
      </c>
      <c r="AV481" s="1489" t="s">
        <v>1790</v>
      </c>
      <c r="AW481" s="1489">
        <v>0</v>
      </c>
      <c r="AX481" s="1489" t="s">
        <v>1790</v>
      </c>
      <c r="AY481" s="1489" t="s">
        <v>1790</v>
      </c>
      <c r="AZ481" s="1489" t="s">
        <v>1790</v>
      </c>
      <c r="BA481" s="1489" t="s">
        <v>1790</v>
      </c>
      <c r="BB481" s="1489" t="s">
        <v>1790</v>
      </c>
      <c r="BC481" s="1489" t="s">
        <v>1790</v>
      </c>
      <c r="BD481" s="1489" t="s">
        <v>1790</v>
      </c>
      <c r="BE481" s="1489" t="s">
        <v>1790</v>
      </c>
      <c r="BF481" s="1489" t="s">
        <v>1790</v>
      </c>
      <c r="BG481" s="1489">
        <v>0</v>
      </c>
      <c r="BH481" s="1489" t="s">
        <v>1790</v>
      </c>
      <c r="BI481" s="1489" t="s">
        <v>1790</v>
      </c>
      <c r="BJ481" s="1489" t="s">
        <v>1790</v>
      </c>
      <c r="BK481" s="1489" t="s">
        <v>1790</v>
      </c>
      <c r="BL481" s="1489" t="s">
        <v>1790</v>
      </c>
      <c r="BM481" s="1489" t="s">
        <v>1790</v>
      </c>
      <c r="BN481" s="1489" t="s">
        <v>1790</v>
      </c>
      <c r="BO481" s="1489" t="s">
        <v>1790</v>
      </c>
      <c r="BP481" s="1489" t="s">
        <v>1790</v>
      </c>
      <c r="BQ481" s="1489">
        <v>0</v>
      </c>
      <c r="BR481" s="1489" t="s">
        <v>1790</v>
      </c>
      <c r="BS481" s="1489" t="s">
        <v>1790</v>
      </c>
      <c r="BT481" s="1489" t="s">
        <v>1790</v>
      </c>
      <c r="BU481" s="1489" t="s">
        <v>1790</v>
      </c>
      <c r="BV481" s="1489" t="s">
        <v>1790</v>
      </c>
      <c r="BW481" s="1489" t="s">
        <v>1790</v>
      </c>
      <c r="BX481" s="1489" t="s">
        <v>1790</v>
      </c>
      <c r="BY481" s="1489" t="s">
        <v>1790</v>
      </c>
      <c r="BZ481" s="1489" t="s">
        <v>1790</v>
      </c>
      <c r="CA481" s="1489">
        <v>1.51898</v>
      </c>
      <c r="CB481" s="1489" t="s">
        <v>1790</v>
      </c>
      <c r="CC481" s="1489" t="s">
        <v>1790</v>
      </c>
      <c r="CD481" s="1489" t="s">
        <v>1790</v>
      </c>
      <c r="CE481" s="1489" t="s">
        <v>1790</v>
      </c>
      <c r="CF481" s="1489" t="s">
        <v>1790</v>
      </c>
      <c r="CG481" s="1489" t="s">
        <v>1790</v>
      </c>
      <c r="CH481" s="1489" t="s">
        <v>1790</v>
      </c>
      <c r="CI481" s="1489" t="s">
        <v>1790</v>
      </c>
      <c r="CJ481" s="1489" t="s">
        <v>1790</v>
      </c>
      <c r="CK481" s="1489">
        <v>0</v>
      </c>
      <c r="CL481" s="1489" t="s">
        <v>1790</v>
      </c>
      <c r="CM481" s="1489" t="s">
        <v>1790</v>
      </c>
      <c r="CN481" s="1489" t="s">
        <v>1790</v>
      </c>
      <c r="CO481" s="1489" t="s">
        <v>1790</v>
      </c>
      <c r="CP481" s="1490" t="s">
        <v>1790</v>
      </c>
      <c r="CQ481" s="1488" t="s">
        <v>1790</v>
      </c>
      <c r="CR481" s="1488" t="s">
        <v>1790</v>
      </c>
      <c r="CS481" s="1488" t="s">
        <v>1790</v>
      </c>
      <c r="CT481" s="1488" t="s">
        <v>1790</v>
      </c>
      <c r="CU481" s="1488" t="s">
        <v>1790</v>
      </c>
      <c r="CV481" s="1488" t="s">
        <v>1790</v>
      </c>
      <c r="CW481" s="1488" t="s">
        <v>1790</v>
      </c>
      <c r="CX481" s="1488" t="s">
        <v>1790</v>
      </c>
      <c r="CY481" s="1488" t="s">
        <v>1790</v>
      </c>
      <c r="CZ481" s="1488" t="s">
        <v>1790</v>
      </c>
      <c r="DA481" s="1488" t="s">
        <v>1790</v>
      </c>
      <c r="DB481" s="1488" t="s">
        <v>1790</v>
      </c>
      <c r="DC481" s="1488" t="s">
        <v>1790</v>
      </c>
      <c r="DD481" s="1488" t="s">
        <v>1790</v>
      </c>
      <c r="DE481" s="1488" t="s">
        <v>1790</v>
      </c>
      <c r="DF481" s="1488" t="s">
        <v>1790</v>
      </c>
      <c r="DG481" s="1488" t="s">
        <v>1790</v>
      </c>
      <c r="DH481" s="1488" t="s">
        <v>1790</v>
      </c>
      <c r="DI481" s="1488" t="s">
        <v>1790</v>
      </c>
      <c r="DJ481" s="1488" t="s">
        <v>1790</v>
      </c>
      <c r="DK481" s="1488" t="s">
        <v>1790</v>
      </c>
      <c r="DL481" s="1488" t="s">
        <v>1790</v>
      </c>
      <c r="DM481" s="1488" t="s">
        <v>1790</v>
      </c>
      <c r="DN481" s="1488" t="s">
        <v>1790</v>
      </c>
      <c r="DO481" s="1488" t="s">
        <v>1790</v>
      </c>
      <c r="DP481" s="1488" t="s">
        <v>1790</v>
      </c>
      <c r="DQ481" s="1488" t="s">
        <v>1790</v>
      </c>
      <c r="DR481" s="1488" t="s">
        <v>1790</v>
      </c>
      <c r="DS481" s="1488" t="s">
        <v>1790</v>
      </c>
      <c r="DT481" s="1233" t="s">
        <v>1790</v>
      </c>
      <c r="DU481" s="1233" t="s">
        <v>1790</v>
      </c>
      <c r="DV481" s="1233" t="s">
        <v>1790</v>
      </c>
      <c r="DW481" s="1233" t="s">
        <v>1790</v>
      </c>
      <c r="DX481" s="1233" t="s">
        <v>1790</v>
      </c>
      <c r="DY481" s="1233" t="s">
        <v>1790</v>
      </c>
    </row>
    <row r="482" spans="2:129" ht="14.4" thickBot="1" x14ac:dyDescent="0.3">
      <c r="B482" s="1740"/>
      <c r="C482" s="1485" t="s">
        <v>2258</v>
      </c>
      <c r="D482" s="1425" t="s">
        <v>2259</v>
      </c>
      <c r="E482" s="1267" t="s">
        <v>814</v>
      </c>
      <c r="F482" s="1424" t="s">
        <v>1790</v>
      </c>
      <c r="G482" s="1424" t="s">
        <v>1790</v>
      </c>
      <c r="H482" s="1425" t="s">
        <v>84</v>
      </c>
      <c r="I482" s="1460" t="s">
        <v>1790</v>
      </c>
      <c r="J482" s="1461" t="s">
        <v>1790</v>
      </c>
      <c r="K482" s="1461" t="s">
        <v>1790</v>
      </c>
      <c r="L482" s="1461" t="s">
        <v>1790</v>
      </c>
      <c r="M482" s="1461" t="s">
        <v>1790</v>
      </c>
      <c r="N482" s="1489" t="s">
        <v>1790</v>
      </c>
      <c r="O482" s="1489">
        <v>2.9457892055072467E-2</v>
      </c>
      <c r="P482" s="1489">
        <v>8.5385194362528893E-2</v>
      </c>
      <c r="Q482" s="1489">
        <v>0.13749628721824297</v>
      </c>
      <c r="R482" s="1489">
        <v>0.18598531604400018</v>
      </c>
      <c r="S482" s="1489">
        <v>0.23103765968198781</v>
      </c>
      <c r="T482" s="1489">
        <v>1.3825079624750156</v>
      </c>
      <c r="U482" s="1489">
        <v>1.33260722203082</v>
      </c>
      <c r="V482" s="1489">
        <v>1.2845004430710467</v>
      </c>
      <c r="W482" s="1489">
        <v>1.2381233588893523</v>
      </c>
      <c r="X482" s="1489">
        <v>1.1934139978341736</v>
      </c>
      <c r="Y482" s="1489">
        <v>1.1503126015798615</v>
      </c>
      <c r="Z482" s="1489">
        <v>1.1087615463008609</v>
      </c>
      <c r="AA482" s="1489">
        <v>1.0687052666460553</v>
      </c>
      <c r="AB482" s="1489">
        <v>1.0300901824140336</v>
      </c>
      <c r="AC482" s="1489">
        <v>0.99286462783355012</v>
      </c>
      <c r="AD482" s="1489">
        <v>0.95697878335682507</v>
      </c>
      <c r="AE482" s="1489">
        <v>0.92238460987661597</v>
      </c>
      <c r="AF482" s="1489">
        <v>0.88903578528112182</v>
      </c>
      <c r="AG482" s="1489">
        <v>0.85688764326383926</v>
      </c>
      <c r="AH482" s="1489">
        <v>0.82589711430840929</v>
      </c>
      <c r="AI482" s="1489">
        <v>0.79602266877132988</v>
      </c>
      <c r="AJ482" s="1489">
        <v>0.76722426198813831</v>
      </c>
      <c r="AK482" s="1489">
        <v>0.73946328133129513</v>
      </c>
      <c r="AL482" s="1489">
        <v>0.71270249515054485</v>
      </c>
      <c r="AM482" s="1489">
        <v>0.68690600352898123</v>
      </c>
      <c r="AN482" s="1489">
        <v>0.66203919079039986</v>
      </c>
      <c r="AO482" s="1489">
        <v>0.63806867969581227</v>
      </c>
      <c r="AP482" s="1489">
        <v>0.614962287269184</v>
      </c>
      <c r="AQ482" s="1489">
        <v>0.59268898219458899</v>
      </c>
      <c r="AR482" s="1489">
        <v>0.57121884372901599</v>
      </c>
      <c r="AS482" s="1489">
        <v>0.55319546393177987</v>
      </c>
      <c r="AT482" s="1489">
        <v>0.53573740406301329</v>
      </c>
      <c r="AU482" s="1489">
        <v>0.51882702275240589</v>
      </c>
      <c r="AV482" s="1489">
        <v>0.50244722670086051</v>
      </c>
      <c r="AW482" s="1489">
        <v>0.48658145371982908</v>
      </c>
      <c r="AX482" s="1489">
        <v>0.47121365629370104</v>
      </c>
      <c r="AY482" s="1489">
        <v>0.45632828564916117</v>
      </c>
      <c r="AZ482" s="1489">
        <v>0.44191027631593066</v>
      </c>
      <c r="BA482" s="1489">
        <v>0.42794503116378174</v>
      </c>
      <c r="BB482" s="1489">
        <v>0.41441840690117815</v>
      </c>
      <c r="BC482" s="1489">
        <v>0.40131670002134512</v>
      </c>
      <c r="BD482" s="1489">
        <v>0.38862663318200852</v>
      </c>
      <c r="BE482" s="1489">
        <v>0.37633534200546009</v>
      </c>
      <c r="BF482" s="1489">
        <v>0.36443036228602033</v>
      </c>
      <c r="BG482" s="1489">
        <v>0.35289961759236688</v>
      </c>
      <c r="BH482" s="1489">
        <v>0.34173140725257362</v>
      </c>
      <c r="BI482" s="1489">
        <v>0.33091439471009032</v>
      </c>
      <c r="BJ482" s="1489">
        <v>0.32043759623924256</v>
      </c>
      <c r="BK482" s="1489">
        <v>0.31029037000918974</v>
      </c>
      <c r="BL482" s="1489">
        <v>0.30046240548561426</v>
      </c>
      <c r="BM482" s="1489">
        <v>0.2909437131597471</v>
      </c>
      <c r="BN482" s="1489">
        <v>0.28172461459465059</v>
      </c>
      <c r="BO482" s="1489">
        <v>0.27279573277899249</v>
      </c>
      <c r="BP482" s="1489">
        <v>0.26414798277884233</v>
      </c>
      <c r="BQ482" s="1489">
        <v>0.25577256267831344</v>
      </c>
      <c r="BR482" s="1489">
        <v>0.24766094480015402</v>
      </c>
      <c r="BS482" s="1489">
        <v>0.239804867197666</v>
      </c>
      <c r="BT482" s="1489">
        <v>0.23219632540959362</v>
      </c>
      <c r="BU482" s="1489">
        <v>0.2248275644698812</v>
      </c>
      <c r="BV482" s="1489">
        <v>0.21769107116444672</v>
      </c>
      <c r="BW482" s="1489">
        <v>0.21077956652736271</v>
      </c>
      <c r="BX482" s="1489">
        <v>0.20408599856906445</v>
      </c>
      <c r="BY482" s="1489">
        <v>0.1976035352294373</v>
      </c>
      <c r="BZ482" s="1489">
        <v>0.19132555754885133</v>
      </c>
      <c r="CA482" s="1489">
        <v>0.19867133799541056</v>
      </c>
      <c r="CB482" s="1489">
        <v>0.20542690048232115</v>
      </c>
      <c r="CC482" s="1489">
        <v>0.19896539923950035</v>
      </c>
      <c r="CD482" s="1489">
        <v>0.1927060250269107</v>
      </c>
      <c r="CE482" s="1489">
        <v>0.1866424849806162</v>
      </c>
      <c r="CF482" s="1489">
        <v>0.1807686813395783</v>
      </c>
      <c r="CG482" s="1489">
        <v>0.17507870541890391</v>
      </c>
      <c r="CH482" s="1489">
        <v>0.16956683176865275</v>
      </c>
      <c r="CI482" s="1489">
        <v>0.16422751251250894</v>
      </c>
      <c r="CJ482" s="1489">
        <v>0.15905537186079344</v>
      </c>
      <c r="CK482" s="1489">
        <v>0.15404520079246439</v>
      </c>
      <c r="CL482" s="1489">
        <v>0.14991971751994623</v>
      </c>
      <c r="CM482" s="1489">
        <v>0.1459038383090307</v>
      </c>
      <c r="CN482" s="1489">
        <v>0.14199467080410869</v>
      </c>
      <c r="CO482" s="1489">
        <v>0.13818939853838633</v>
      </c>
      <c r="CP482" s="1490">
        <v>0.13448527895260753</v>
      </c>
      <c r="CQ482" s="1488" t="s">
        <v>1790</v>
      </c>
      <c r="CR482" s="1488" t="s">
        <v>1790</v>
      </c>
      <c r="CS482" s="1488" t="s">
        <v>1790</v>
      </c>
      <c r="CT482" s="1488" t="s">
        <v>1790</v>
      </c>
      <c r="CU482" s="1488" t="s">
        <v>1790</v>
      </c>
      <c r="CV482" s="1488" t="s">
        <v>1790</v>
      </c>
      <c r="CW482" s="1488" t="s">
        <v>1790</v>
      </c>
      <c r="CX482" s="1488" t="s">
        <v>1790</v>
      </c>
      <c r="CY482" s="1488" t="s">
        <v>1790</v>
      </c>
      <c r="CZ482" s="1488" t="s">
        <v>1790</v>
      </c>
      <c r="DA482" s="1488" t="s">
        <v>1790</v>
      </c>
      <c r="DB482" s="1488" t="s">
        <v>1790</v>
      </c>
      <c r="DC482" s="1488" t="s">
        <v>1790</v>
      </c>
      <c r="DD482" s="1488" t="s">
        <v>1790</v>
      </c>
      <c r="DE482" s="1488" t="s">
        <v>1790</v>
      </c>
      <c r="DF482" s="1488" t="s">
        <v>1790</v>
      </c>
      <c r="DG482" s="1488" t="s">
        <v>1790</v>
      </c>
      <c r="DH482" s="1488" t="s">
        <v>1790</v>
      </c>
      <c r="DI482" s="1488" t="s">
        <v>1790</v>
      </c>
      <c r="DJ482" s="1488" t="s">
        <v>1790</v>
      </c>
      <c r="DK482" s="1488" t="s">
        <v>1790</v>
      </c>
      <c r="DL482" s="1488" t="s">
        <v>1790</v>
      </c>
      <c r="DM482" s="1488" t="s">
        <v>1790</v>
      </c>
      <c r="DN482" s="1488" t="s">
        <v>1790</v>
      </c>
      <c r="DO482" s="1488" t="s">
        <v>1790</v>
      </c>
      <c r="DP482" s="1488" t="s">
        <v>1790</v>
      </c>
      <c r="DQ482" s="1488" t="s">
        <v>1790</v>
      </c>
      <c r="DR482" s="1488" t="s">
        <v>1790</v>
      </c>
      <c r="DS482" s="1488" t="s">
        <v>1790</v>
      </c>
      <c r="DT482" s="1233" t="s">
        <v>1790</v>
      </c>
      <c r="DU482" s="1233" t="s">
        <v>1790</v>
      </c>
      <c r="DV482" s="1233" t="s">
        <v>1790</v>
      </c>
      <c r="DW482" s="1233" t="s">
        <v>1790</v>
      </c>
      <c r="DX482" s="1233" t="s">
        <v>1790</v>
      </c>
      <c r="DY482" s="1233" t="s">
        <v>1790</v>
      </c>
    </row>
    <row r="483" spans="2:129" ht="14.4" thickBot="1" x14ac:dyDescent="0.3">
      <c r="B483" s="1740"/>
      <c r="C483" s="1485" t="s">
        <v>2258</v>
      </c>
      <c r="D483" s="1425" t="s">
        <v>2259</v>
      </c>
      <c r="E483" s="1267" t="s">
        <v>815</v>
      </c>
      <c r="F483" s="1424" t="s">
        <v>1790</v>
      </c>
      <c r="G483" s="1424" t="s">
        <v>1790</v>
      </c>
      <c r="H483" s="1425" t="s">
        <v>84</v>
      </c>
      <c r="I483" s="1724">
        <f>IF(SUM(I482:CU482)&lt;&gt;0,SUM(I482:CU482),"")</f>
        <v>38.006786637697019</v>
      </c>
      <c r="J483" s="1725"/>
      <c r="K483" s="1725"/>
      <c r="L483" s="1725"/>
      <c r="M483" s="1726"/>
      <c r="N483" s="1489" t="s">
        <v>1790</v>
      </c>
      <c r="O483" s="1489" t="s">
        <v>1790</v>
      </c>
      <c r="P483" s="1489" t="s">
        <v>1790</v>
      </c>
      <c r="Q483" s="1489" t="s">
        <v>1790</v>
      </c>
      <c r="R483" s="1489" t="s">
        <v>1790</v>
      </c>
      <c r="S483" s="1489" t="s">
        <v>1790</v>
      </c>
      <c r="T483" s="1489" t="s">
        <v>1790</v>
      </c>
      <c r="U483" s="1489" t="s">
        <v>1790</v>
      </c>
      <c r="V483" s="1489" t="s">
        <v>1790</v>
      </c>
      <c r="W483" s="1489" t="s">
        <v>1790</v>
      </c>
      <c r="X483" s="1489" t="s">
        <v>1790</v>
      </c>
      <c r="Y483" s="1489" t="s">
        <v>1790</v>
      </c>
      <c r="Z483" s="1489" t="s">
        <v>1790</v>
      </c>
      <c r="AA483" s="1489" t="s">
        <v>1790</v>
      </c>
      <c r="AB483" s="1489" t="s">
        <v>1790</v>
      </c>
      <c r="AC483" s="1489" t="s">
        <v>1790</v>
      </c>
      <c r="AD483" s="1489" t="s">
        <v>1790</v>
      </c>
      <c r="AE483" s="1489" t="s">
        <v>1790</v>
      </c>
      <c r="AF483" s="1489" t="s">
        <v>1790</v>
      </c>
      <c r="AG483" s="1489" t="s">
        <v>1790</v>
      </c>
      <c r="AH483" s="1489" t="s">
        <v>1790</v>
      </c>
      <c r="AI483" s="1489" t="s">
        <v>1790</v>
      </c>
      <c r="AJ483" s="1489" t="s">
        <v>1790</v>
      </c>
      <c r="AK483" s="1489" t="s">
        <v>1790</v>
      </c>
      <c r="AL483" s="1489" t="s">
        <v>1790</v>
      </c>
      <c r="AM483" s="1489" t="s">
        <v>1790</v>
      </c>
      <c r="AN483" s="1489" t="s">
        <v>1790</v>
      </c>
      <c r="AO483" s="1489" t="s">
        <v>1790</v>
      </c>
      <c r="AP483" s="1489" t="s">
        <v>1790</v>
      </c>
      <c r="AQ483" s="1489" t="s">
        <v>1790</v>
      </c>
      <c r="AR483" s="1489" t="s">
        <v>1790</v>
      </c>
      <c r="AS483" s="1489" t="s">
        <v>1790</v>
      </c>
      <c r="AT483" s="1489" t="s">
        <v>1790</v>
      </c>
      <c r="AU483" s="1489" t="s">
        <v>1790</v>
      </c>
      <c r="AV483" s="1489" t="s">
        <v>1790</v>
      </c>
      <c r="AW483" s="1489" t="s">
        <v>1790</v>
      </c>
      <c r="AX483" s="1489" t="s">
        <v>1790</v>
      </c>
      <c r="AY483" s="1489" t="s">
        <v>1790</v>
      </c>
      <c r="AZ483" s="1489" t="s">
        <v>1790</v>
      </c>
      <c r="BA483" s="1489" t="s">
        <v>1790</v>
      </c>
      <c r="BB483" s="1489" t="s">
        <v>1790</v>
      </c>
      <c r="BC483" s="1489" t="s">
        <v>1790</v>
      </c>
      <c r="BD483" s="1489" t="s">
        <v>1790</v>
      </c>
      <c r="BE483" s="1489" t="s">
        <v>1790</v>
      </c>
      <c r="BF483" s="1489" t="s">
        <v>1790</v>
      </c>
      <c r="BG483" s="1489" t="s">
        <v>1790</v>
      </c>
      <c r="BH483" s="1489" t="s">
        <v>1790</v>
      </c>
      <c r="BI483" s="1489" t="s">
        <v>1790</v>
      </c>
      <c r="BJ483" s="1489" t="s">
        <v>1790</v>
      </c>
      <c r="BK483" s="1489" t="s">
        <v>1790</v>
      </c>
      <c r="BL483" s="1489" t="s">
        <v>1790</v>
      </c>
      <c r="BM483" s="1489" t="s">
        <v>1790</v>
      </c>
      <c r="BN483" s="1489" t="s">
        <v>1790</v>
      </c>
      <c r="BO483" s="1489" t="s">
        <v>1790</v>
      </c>
      <c r="BP483" s="1489" t="s">
        <v>1790</v>
      </c>
      <c r="BQ483" s="1489" t="s">
        <v>1790</v>
      </c>
      <c r="BR483" s="1489" t="s">
        <v>1790</v>
      </c>
      <c r="BS483" s="1489" t="s">
        <v>1790</v>
      </c>
      <c r="BT483" s="1489" t="s">
        <v>1790</v>
      </c>
      <c r="BU483" s="1489" t="s">
        <v>1790</v>
      </c>
      <c r="BV483" s="1489" t="s">
        <v>1790</v>
      </c>
      <c r="BW483" s="1489" t="s">
        <v>1790</v>
      </c>
      <c r="BX483" s="1489" t="s">
        <v>1790</v>
      </c>
      <c r="BY483" s="1489" t="s">
        <v>1790</v>
      </c>
      <c r="BZ483" s="1489" t="s">
        <v>1790</v>
      </c>
      <c r="CA483" s="1489" t="s">
        <v>1790</v>
      </c>
      <c r="CB483" s="1489" t="s">
        <v>1790</v>
      </c>
      <c r="CC483" s="1489" t="s">
        <v>1790</v>
      </c>
      <c r="CD483" s="1489" t="s">
        <v>1790</v>
      </c>
      <c r="CE483" s="1489" t="s">
        <v>1790</v>
      </c>
      <c r="CF483" s="1489" t="s">
        <v>1790</v>
      </c>
      <c r="CG483" s="1489" t="s">
        <v>1790</v>
      </c>
      <c r="CH483" s="1489" t="s">
        <v>1790</v>
      </c>
      <c r="CI483" s="1489" t="s">
        <v>1790</v>
      </c>
      <c r="CJ483" s="1489" t="s">
        <v>1790</v>
      </c>
      <c r="CK483" s="1489" t="s">
        <v>1790</v>
      </c>
      <c r="CL483" s="1489" t="s">
        <v>1790</v>
      </c>
      <c r="CM483" s="1489" t="s">
        <v>1790</v>
      </c>
      <c r="CN483" s="1489" t="s">
        <v>1790</v>
      </c>
      <c r="CO483" s="1489" t="s">
        <v>1790</v>
      </c>
      <c r="CP483" s="1490" t="s">
        <v>1790</v>
      </c>
      <c r="CQ483" s="1488" t="s">
        <v>1790</v>
      </c>
      <c r="CR483" s="1488" t="s">
        <v>1790</v>
      </c>
      <c r="CS483" s="1488" t="s">
        <v>1790</v>
      </c>
      <c r="CT483" s="1488" t="s">
        <v>1790</v>
      </c>
      <c r="CU483" s="1488" t="s">
        <v>1790</v>
      </c>
      <c r="CV483" s="1488" t="s">
        <v>1790</v>
      </c>
      <c r="CW483" s="1488" t="s">
        <v>1790</v>
      </c>
      <c r="CX483" s="1488" t="s">
        <v>1790</v>
      </c>
      <c r="CY483" s="1488" t="s">
        <v>1790</v>
      </c>
      <c r="CZ483" s="1488" t="s">
        <v>1790</v>
      </c>
      <c r="DA483" s="1488" t="s">
        <v>1790</v>
      </c>
      <c r="DB483" s="1488" t="s">
        <v>1790</v>
      </c>
      <c r="DC483" s="1488" t="s">
        <v>1790</v>
      </c>
      <c r="DD483" s="1488" t="s">
        <v>1790</v>
      </c>
      <c r="DE483" s="1488" t="s">
        <v>1790</v>
      </c>
      <c r="DF483" s="1488" t="s">
        <v>1790</v>
      </c>
      <c r="DG483" s="1488" t="s">
        <v>1790</v>
      </c>
      <c r="DH483" s="1488" t="s">
        <v>1790</v>
      </c>
      <c r="DI483" s="1488" t="s">
        <v>1790</v>
      </c>
      <c r="DJ483" s="1488" t="s">
        <v>1790</v>
      </c>
      <c r="DK483" s="1488" t="s">
        <v>1790</v>
      </c>
      <c r="DL483" s="1488" t="s">
        <v>1790</v>
      </c>
      <c r="DM483" s="1488" t="s">
        <v>1790</v>
      </c>
      <c r="DN483" s="1488" t="s">
        <v>1790</v>
      </c>
      <c r="DO483" s="1488" t="s">
        <v>1790</v>
      </c>
      <c r="DP483" s="1488" t="s">
        <v>1790</v>
      </c>
      <c r="DQ483" s="1488" t="s">
        <v>1790</v>
      </c>
      <c r="DR483" s="1488" t="s">
        <v>1790</v>
      </c>
      <c r="DS483" s="1488" t="s">
        <v>1790</v>
      </c>
      <c r="DT483" s="1233" t="s">
        <v>1790</v>
      </c>
      <c r="DU483" s="1233" t="s">
        <v>1790</v>
      </c>
      <c r="DV483" s="1233" t="s">
        <v>1790</v>
      </c>
      <c r="DW483" s="1233" t="s">
        <v>1790</v>
      </c>
      <c r="DX483" s="1233" t="s">
        <v>1790</v>
      </c>
      <c r="DY483" s="1233" t="s">
        <v>1790</v>
      </c>
    </row>
    <row r="484" spans="2:129" x14ac:dyDescent="0.25">
      <c r="B484" s="1740"/>
      <c r="C484" s="1485" t="s">
        <v>2256</v>
      </c>
      <c r="D484" s="1425" t="s">
        <v>2257</v>
      </c>
      <c r="E484" s="1267" t="s">
        <v>810</v>
      </c>
      <c r="F484" s="1424" t="s">
        <v>1790</v>
      </c>
      <c r="G484" s="1424" t="s">
        <v>1790</v>
      </c>
      <c r="H484" s="1425" t="s">
        <v>84</v>
      </c>
      <c r="I484" s="1460" t="s">
        <v>1790</v>
      </c>
      <c r="J484" s="1461" t="s">
        <v>1790</v>
      </c>
      <c r="K484" s="1461" t="s">
        <v>1790</v>
      </c>
      <c r="L484" s="1461" t="s">
        <v>1790</v>
      </c>
      <c r="M484" s="1461" t="s">
        <v>1790</v>
      </c>
      <c r="N484" s="1489" t="s">
        <v>1790</v>
      </c>
      <c r="O484" s="1489">
        <v>2.5245278513000002</v>
      </c>
      <c r="P484" s="1489">
        <v>2.5245278513000002</v>
      </c>
      <c r="Q484" s="1489">
        <v>2.5245278513000002</v>
      </c>
      <c r="R484" s="1489">
        <v>2.5245278513000002</v>
      </c>
      <c r="S484" s="1489">
        <v>2.5245278513000002</v>
      </c>
      <c r="T484" s="1489" t="s">
        <v>1790</v>
      </c>
      <c r="U484" s="1489" t="s">
        <v>1790</v>
      </c>
      <c r="V484" s="1489" t="s">
        <v>1790</v>
      </c>
      <c r="W484" s="1489" t="s">
        <v>1790</v>
      </c>
      <c r="X484" s="1489" t="s">
        <v>1790</v>
      </c>
      <c r="Y484" s="1489" t="s">
        <v>1790</v>
      </c>
      <c r="Z484" s="1489" t="s">
        <v>1790</v>
      </c>
      <c r="AA484" s="1489" t="s">
        <v>1790</v>
      </c>
      <c r="AB484" s="1489" t="s">
        <v>1790</v>
      </c>
      <c r="AC484" s="1489">
        <v>0.09</v>
      </c>
      <c r="AD484" s="1489" t="s">
        <v>1790</v>
      </c>
      <c r="AE484" s="1489" t="s">
        <v>1790</v>
      </c>
      <c r="AF484" s="1489" t="s">
        <v>1790</v>
      </c>
      <c r="AG484" s="1489" t="s">
        <v>1790</v>
      </c>
      <c r="AH484" s="1489" t="s">
        <v>1790</v>
      </c>
      <c r="AI484" s="1489" t="s">
        <v>1790</v>
      </c>
      <c r="AJ484" s="1489" t="s">
        <v>1790</v>
      </c>
      <c r="AK484" s="1489" t="s">
        <v>1790</v>
      </c>
      <c r="AL484" s="1489" t="s">
        <v>1790</v>
      </c>
      <c r="AM484" s="1489">
        <v>0.56652489999999989</v>
      </c>
      <c r="AN484" s="1489" t="s">
        <v>1790</v>
      </c>
      <c r="AO484" s="1489" t="s">
        <v>1790</v>
      </c>
      <c r="AP484" s="1489" t="s">
        <v>1790</v>
      </c>
      <c r="AQ484" s="1489" t="s">
        <v>1790</v>
      </c>
      <c r="AR484" s="1489">
        <v>1.5</v>
      </c>
      <c r="AS484" s="1489" t="s">
        <v>1790</v>
      </c>
      <c r="AT484" s="1489" t="s">
        <v>1790</v>
      </c>
      <c r="AU484" s="1489" t="s">
        <v>1790</v>
      </c>
      <c r="AV484" s="1489" t="s">
        <v>1790</v>
      </c>
      <c r="AW484" s="1489">
        <v>0.09</v>
      </c>
      <c r="AX484" s="1489" t="s">
        <v>1790</v>
      </c>
      <c r="AY484" s="1489" t="s">
        <v>1790</v>
      </c>
      <c r="AZ484" s="1489" t="s">
        <v>1790</v>
      </c>
      <c r="BA484" s="1489" t="s">
        <v>1790</v>
      </c>
      <c r="BB484" s="1489" t="s">
        <v>1790</v>
      </c>
      <c r="BC484" s="1489" t="s">
        <v>1790</v>
      </c>
      <c r="BD484" s="1489" t="s">
        <v>1790</v>
      </c>
      <c r="BE484" s="1489" t="s">
        <v>1790</v>
      </c>
      <c r="BF484" s="1489" t="s">
        <v>1790</v>
      </c>
      <c r="BG484" s="1489">
        <v>0.56652489999999989</v>
      </c>
      <c r="BH484" s="1489" t="s">
        <v>1790</v>
      </c>
      <c r="BI484" s="1489" t="s">
        <v>1790</v>
      </c>
      <c r="BJ484" s="1489" t="s">
        <v>1790</v>
      </c>
      <c r="BK484" s="1489" t="s">
        <v>1790</v>
      </c>
      <c r="BL484" s="1489" t="s">
        <v>1790</v>
      </c>
      <c r="BM484" s="1489" t="s">
        <v>1790</v>
      </c>
      <c r="BN484" s="1489" t="s">
        <v>1790</v>
      </c>
      <c r="BO484" s="1489" t="s">
        <v>1790</v>
      </c>
      <c r="BP484" s="1489" t="s">
        <v>1790</v>
      </c>
      <c r="BQ484" s="1489">
        <v>1.59</v>
      </c>
      <c r="BR484" s="1489" t="s">
        <v>1790</v>
      </c>
      <c r="BS484" s="1489" t="s">
        <v>1790</v>
      </c>
      <c r="BT484" s="1489" t="s">
        <v>1790</v>
      </c>
      <c r="BU484" s="1489" t="s">
        <v>1790</v>
      </c>
      <c r="BV484" s="1489" t="s">
        <v>1790</v>
      </c>
      <c r="BW484" s="1489" t="s">
        <v>1790</v>
      </c>
      <c r="BX484" s="1489" t="s">
        <v>1790</v>
      </c>
      <c r="BY484" s="1489" t="s">
        <v>1790</v>
      </c>
      <c r="BZ484" s="1489" t="s">
        <v>1790</v>
      </c>
      <c r="CA484" s="1489">
        <v>6.1332387864999998</v>
      </c>
      <c r="CB484" s="1489" t="s">
        <v>1790</v>
      </c>
      <c r="CC484" s="1489" t="s">
        <v>1790</v>
      </c>
      <c r="CD484" s="1489" t="s">
        <v>1790</v>
      </c>
      <c r="CE484" s="1489" t="s">
        <v>1790</v>
      </c>
      <c r="CF484" s="1489" t="s">
        <v>1790</v>
      </c>
      <c r="CG484" s="1489" t="s">
        <v>1790</v>
      </c>
      <c r="CH484" s="1489" t="s">
        <v>1790</v>
      </c>
      <c r="CI484" s="1489" t="s">
        <v>1790</v>
      </c>
      <c r="CJ484" s="1489" t="s">
        <v>1790</v>
      </c>
      <c r="CK484" s="1489">
        <v>0.09</v>
      </c>
      <c r="CL484" s="1489" t="s">
        <v>1790</v>
      </c>
      <c r="CM484" s="1489" t="s">
        <v>1790</v>
      </c>
      <c r="CN484" s="1489" t="s">
        <v>1790</v>
      </c>
      <c r="CO484" s="1489" t="s">
        <v>1790</v>
      </c>
      <c r="CP484" s="1490">
        <v>1.5</v>
      </c>
      <c r="CQ484" s="1488" t="s">
        <v>1790</v>
      </c>
      <c r="CR484" s="1488" t="s">
        <v>1790</v>
      </c>
      <c r="CS484" s="1488" t="s">
        <v>1790</v>
      </c>
      <c r="CT484" s="1488" t="s">
        <v>1790</v>
      </c>
      <c r="CU484" s="1488" t="s">
        <v>1790</v>
      </c>
      <c r="CV484" s="1488" t="s">
        <v>1790</v>
      </c>
      <c r="CW484" s="1488" t="s">
        <v>1790</v>
      </c>
      <c r="CX484" s="1488" t="s">
        <v>1790</v>
      </c>
      <c r="CY484" s="1488" t="s">
        <v>1790</v>
      </c>
      <c r="CZ484" s="1488" t="s">
        <v>1790</v>
      </c>
      <c r="DA484" s="1488" t="s">
        <v>1790</v>
      </c>
      <c r="DB484" s="1488" t="s">
        <v>1790</v>
      </c>
      <c r="DC484" s="1488" t="s">
        <v>1790</v>
      </c>
      <c r="DD484" s="1488" t="s">
        <v>1790</v>
      </c>
      <c r="DE484" s="1488" t="s">
        <v>1790</v>
      </c>
      <c r="DF484" s="1488" t="s">
        <v>1790</v>
      </c>
      <c r="DG484" s="1488" t="s">
        <v>1790</v>
      </c>
      <c r="DH484" s="1488" t="s">
        <v>1790</v>
      </c>
      <c r="DI484" s="1488" t="s">
        <v>1790</v>
      </c>
      <c r="DJ484" s="1488" t="s">
        <v>1790</v>
      </c>
      <c r="DK484" s="1488" t="s">
        <v>1790</v>
      </c>
      <c r="DL484" s="1488" t="s">
        <v>1790</v>
      </c>
      <c r="DM484" s="1488" t="s">
        <v>1790</v>
      </c>
      <c r="DN484" s="1488" t="s">
        <v>1790</v>
      </c>
      <c r="DO484" s="1488" t="s">
        <v>1790</v>
      </c>
      <c r="DP484" s="1488" t="s">
        <v>1790</v>
      </c>
      <c r="DQ484" s="1488" t="s">
        <v>1790</v>
      </c>
      <c r="DR484" s="1488" t="s">
        <v>1790</v>
      </c>
      <c r="DS484" s="1488" t="s">
        <v>1790</v>
      </c>
      <c r="DT484" s="1233" t="s">
        <v>1790</v>
      </c>
      <c r="DU484" s="1233" t="s">
        <v>1790</v>
      </c>
      <c r="DV484" s="1233" t="s">
        <v>1790</v>
      </c>
      <c r="DW484" s="1233" t="s">
        <v>1790</v>
      </c>
      <c r="DX484" s="1233" t="s">
        <v>1790</v>
      </c>
      <c r="DY484" s="1233" t="s">
        <v>1790</v>
      </c>
    </row>
    <row r="485" spans="2:129" x14ac:dyDescent="0.25">
      <c r="B485" s="1740"/>
      <c r="C485" s="1485" t="s">
        <v>2256</v>
      </c>
      <c r="D485" s="1425" t="s">
        <v>2257</v>
      </c>
      <c r="E485" s="1267" t="s">
        <v>807</v>
      </c>
      <c r="F485" s="1424" t="s">
        <v>1790</v>
      </c>
      <c r="G485" s="1424" t="s">
        <v>1790</v>
      </c>
      <c r="H485" s="1425" t="s">
        <v>84</v>
      </c>
      <c r="I485" s="1460" t="s">
        <v>1790</v>
      </c>
      <c r="J485" s="1461" t="s">
        <v>1790</v>
      </c>
      <c r="K485" s="1461" t="s">
        <v>1790</v>
      </c>
      <c r="L485" s="1461" t="s">
        <v>1790</v>
      </c>
      <c r="M485" s="1461" t="s">
        <v>1790</v>
      </c>
      <c r="N485" s="1489" t="s">
        <v>1790</v>
      </c>
      <c r="O485" s="1489" t="s">
        <v>1790</v>
      </c>
      <c r="P485" s="1489" t="s">
        <v>1790</v>
      </c>
      <c r="Q485" s="1489" t="s">
        <v>1790</v>
      </c>
      <c r="R485" s="1489" t="s">
        <v>1790</v>
      </c>
      <c r="S485" s="1489" t="s">
        <v>1790</v>
      </c>
      <c r="T485" s="1489">
        <v>1.2764892799999996</v>
      </c>
      <c r="U485" s="1489">
        <v>1.2764892799999996</v>
      </c>
      <c r="V485" s="1489">
        <v>1.2764892799999996</v>
      </c>
      <c r="W485" s="1489">
        <v>1.2764892799999996</v>
      </c>
      <c r="X485" s="1489">
        <v>1.2764892799999996</v>
      </c>
      <c r="Y485" s="1489">
        <v>1.2764892799999996</v>
      </c>
      <c r="Z485" s="1489">
        <v>1.2764892799999996</v>
      </c>
      <c r="AA485" s="1489">
        <v>1.2764892799999996</v>
      </c>
      <c r="AB485" s="1489">
        <v>1.2764892799999996</v>
      </c>
      <c r="AC485" s="1489">
        <v>1.2764892799999996</v>
      </c>
      <c r="AD485" s="1489">
        <v>1.2764892799999996</v>
      </c>
      <c r="AE485" s="1489">
        <v>1.2764892799999996</v>
      </c>
      <c r="AF485" s="1489">
        <v>1.2764892799999996</v>
      </c>
      <c r="AG485" s="1489">
        <v>1.2764892799999996</v>
      </c>
      <c r="AH485" s="1489">
        <v>1.2764892799999996</v>
      </c>
      <c r="AI485" s="1489">
        <v>1.2764892799999996</v>
      </c>
      <c r="AJ485" s="1489">
        <v>1.2764892799999996</v>
      </c>
      <c r="AK485" s="1489">
        <v>1.2764892799999996</v>
      </c>
      <c r="AL485" s="1489">
        <v>1.2764892799999996</v>
      </c>
      <c r="AM485" s="1489">
        <v>1.2764892799999996</v>
      </c>
      <c r="AN485" s="1489">
        <v>1.2764892799999996</v>
      </c>
      <c r="AO485" s="1489">
        <v>1.2764892799999996</v>
      </c>
      <c r="AP485" s="1489">
        <v>1.2764892799999996</v>
      </c>
      <c r="AQ485" s="1489">
        <v>1.2764892799999996</v>
      </c>
      <c r="AR485" s="1489">
        <v>1.2764892799999996</v>
      </c>
      <c r="AS485" s="1489">
        <v>1.2764892799999996</v>
      </c>
      <c r="AT485" s="1489">
        <v>1.2764892799999996</v>
      </c>
      <c r="AU485" s="1489">
        <v>1.2764892799999996</v>
      </c>
      <c r="AV485" s="1489">
        <v>1.2764892799999996</v>
      </c>
      <c r="AW485" s="1489">
        <v>1.2764892799999996</v>
      </c>
      <c r="AX485" s="1489">
        <v>1.2764892799999996</v>
      </c>
      <c r="AY485" s="1489">
        <v>1.2764892799999996</v>
      </c>
      <c r="AZ485" s="1489">
        <v>1.2764892799999996</v>
      </c>
      <c r="BA485" s="1489">
        <v>1.2764892799999996</v>
      </c>
      <c r="BB485" s="1489">
        <v>1.2764892799999996</v>
      </c>
      <c r="BC485" s="1489">
        <v>1.2764892799999996</v>
      </c>
      <c r="BD485" s="1489">
        <v>1.2764892799999996</v>
      </c>
      <c r="BE485" s="1489">
        <v>1.2764892799999996</v>
      </c>
      <c r="BF485" s="1489">
        <v>1.2764892799999996</v>
      </c>
      <c r="BG485" s="1489">
        <v>1.2764892799999996</v>
      </c>
      <c r="BH485" s="1489">
        <v>1.2764892799999996</v>
      </c>
      <c r="BI485" s="1489">
        <v>1.2764892799999996</v>
      </c>
      <c r="BJ485" s="1489">
        <v>1.2764892799999996</v>
      </c>
      <c r="BK485" s="1489">
        <v>1.2764892799999996</v>
      </c>
      <c r="BL485" s="1489">
        <v>1.2764892799999996</v>
      </c>
      <c r="BM485" s="1489">
        <v>1.2764892799999996</v>
      </c>
      <c r="BN485" s="1489">
        <v>1.2764892799999996</v>
      </c>
      <c r="BO485" s="1489">
        <v>1.2764892799999996</v>
      </c>
      <c r="BP485" s="1489">
        <v>1.2764892799999996</v>
      </c>
      <c r="BQ485" s="1489">
        <v>1.2764892799999996</v>
      </c>
      <c r="BR485" s="1489">
        <v>1.2764892799999996</v>
      </c>
      <c r="BS485" s="1489">
        <v>1.2764892799999996</v>
      </c>
      <c r="BT485" s="1489">
        <v>1.2764892799999996</v>
      </c>
      <c r="BU485" s="1489">
        <v>1.2764892799999996</v>
      </c>
      <c r="BV485" s="1489">
        <v>1.2764892799999996</v>
      </c>
      <c r="BW485" s="1489">
        <v>1.2764892799999996</v>
      </c>
      <c r="BX485" s="1489">
        <v>1.2764892799999996</v>
      </c>
      <c r="BY485" s="1489">
        <v>1.2764892799999996</v>
      </c>
      <c r="BZ485" s="1489">
        <v>1.2764892799999996</v>
      </c>
      <c r="CA485" s="1489">
        <v>1.2764892799999996</v>
      </c>
      <c r="CB485" s="1489">
        <v>1.2764892799999996</v>
      </c>
      <c r="CC485" s="1489">
        <v>1.2764892799999996</v>
      </c>
      <c r="CD485" s="1489">
        <v>1.2764892799999996</v>
      </c>
      <c r="CE485" s="1489">
        <v>1.2764892799999996</v>
      </c>
      <c r="CF485" s="1489">
        <v>1.2764892799999996</v>
      </c>
      <c r="CG485" s="1489">
        <v>1.2764892799999996</v>
      </c>
      <c r="CH485" s="1489">
        <v>1.2764892799999996</v>
      </c>
      <c r="CI485" s="1489">
        <v>1.2764892799999996</v>
      </c>
      <c r="CJ485" s="1489">
        <v>1.2764892799999996</v>
      </c>
      <c r="CK485" s="1489">
        <v>1.2764892799999996</v>
      </c>
      <c r="CL485" s="1489">
        <v>1.2764892799999996</v>
      </c>
      <c r="CM485" s="1489">
        <v>1.2764892799999996</v>
      </c>
      <c r="CN485" s="1489">
        <v>1.2764892799999996</v>
      </c>
      <c r="CO485" s="1489">
        <v>1.2764892799999996</v>
      </c>
      <c r="CP485" s="1490">
        <v>1.2764892799999996</v>
      </c>
      <c r="CQ485" s="1488" t="s">
        <v>1790</v>
      </c>
      <c r="CR485" s="1488" t="s">
        <v>1790</v>
      </c>
      <c r="CS485" s="1488" t="s">
        <v>1790</v>
      </c>
      <c r="CT485" s="1488" t="s">
        <v>1790</v>
      </c>
      <c r="CU485" s="1488" t="s">
        <v>1790</v>
      </c>
      <c r="CV485" s="1488" t="s">
        <v>1790</v>
      </c>
      <c r="CW485" s="1488" t="s">
        <v>1790</v>
      </c>
      <c r="CX485" s="1488" t="s">
        <v>1790</v>
      </c>
      <c r="CY485" s="1488" t="s">
        <v>1790</v>
      </c>
      <c r="CZ485" s="1488" t="s">
        <v>1790</v>
      </c>
      <c r="DA485" s="1488" t="s">
        <v>1790</v>
      </c>
      <c r="DB485" s="1488" t="s">
        <v>1790</v>
      </c>
      <c r="DC485" s="1488" t="s">
        <v>1790</v>
      </c>
      <c r="DD485" s="1488" t="s">
        <v>1790</v>
      </c>
      <c r="DE485" s="1488" t="s">
        <v>1790</v>
      </c>
      <c r="DF485" s="1488" t="s">
        <v>1790</v>
      </c>
      <c r="DG485" s="1488" t="s">
        <v>1790</v>
      </c>
      <c r="DH485" s="1488" t="s">
        <v>1790</v>
      </c>
      <c r="DI485" s="1488" t="s">
        <v>1790</v>
      </c>
      <c r="DJ485" s="1488" t="s">
        <v>1790</v>
      </c>
      <c r="DK485" s="1488" t="s">
        <v>1790</v>
      </c>
      <c r="DL485" s="1488" t="s">
        <v>1790</v>
      </c>
      <c r="DM485" s="1488" t="s">
        <v>1790</v>
      </c>
      <c r="DN485" s="1488" t="s">
        <v>1790</v>
      </c>
      <c r="DO485" s="1488" t="s">
        <v>1790</v>
      </c>
      <c r="DP485" s="1488" t="s">
        <v>1790</v>
      </c>
      <c r="DQ485" s="1488" t="s">
        <v>1790</v>
      </c>
      <c r="DR485" s="1488" t="s">
        <v>1790</v>
      </c>
      <c r="DS485" s="1488" t="s">
        <v>1790</v>
      </c>
      <c r="DT485" s="1233" t="s">
        <v>1790</v>
      </c>
      <c r="DU485" s="1233" t="s">
        <v>1790</v>
      </c>
      <c r="DV485" s="1233" t="s">
        <v>1790</v>
      </c>
      <c r="DW485" s="1233" t="s">
        <v>1790</v>
      </c>
      <c r="DX485" s="1233" t="s">
        <v>1790</v>
      </c>
      <c r="DY485" s="1233" t="s">
        <v>1790</v>
      </c>
    </row>
    <row r="486" spans="2:129" x14ac:dyDescent="0.25">
      <c r="B486" s="1740"/>
      <c r="C486" s="1485" t="s">
        <v>2256</v>
      </c>
      <c r="D486" s="1425" t="s">
        <v>2257</v>
      </c>
      <c r="E486" s="1267" t="s">
        <v>808</v>
      </c>
      <c r="F486" s="1424" t="s">
        <v>1790</v>
      </c>
      <c r="G486" s="1424" t="s">
        <v>1790</v>
      </c>
      <c r="H486" s="1425" t="s">
        <v>84</v>
      </c>
      <c r="I486" s="1460" t="s">
        <v>1790</v>
      </c>
      <c r="J486" s="1461" t="s">
        <v>1790</v>
      </c>
      <c r="K486" s="1461" t="s">
        <v>1790</v>
      </c>
      <c r="L486" s="1461" t="s">
        <v>1790</v>
      </c>
      <c r="M486" s="1461" t="s">
        <v>1790</v>
      </c>
      <c r="N486" s="1489" t="s">
        <v>1790</v>
      </c>
      <c r="O486" s="1489">
        <v>6.1591349144309596E-2</v>
      </c>
      <c r="P486" s="1489">
        <v>0.18477404743292877</v>
      </c>
      <c r="Q486" s="1489">
        <v>0.30795674572154796</v>
      </c>
      <c r="R486" s="1489">
        <v>0.43113944401016713</v>
      </c>
      <c r="S486" s="1489">
        <v>0.5543221422987864</v>
      </c>
      <c r="T486" s="1489">
        <v>0.9210824647940643</v>
      </c>
      <c r="U486" s="1489">
        <v>0.91144179734400055</v>
      </c>
      <c r="V486" s="1489">
        <v>0.90180112989393713</v>
      </c>
      <c r="W486" s="1489">
        <v>0.89216046244387337</v>
      </c>
      <c r="X486" s="1489">
        <v>0.88251979499380984</v>
      </c>
      <c r="Y486" s="1489">
        <v>0.8728791275437463</v>
      </c>
      <c r="Z486" s="1489">
        <v>0.86323846009368266</v>
      </c>
      <c r="AA486" s="1489">
        <v>0.8535977926436189</v>
      </c>
      <c r="AB486" s="1489">
        <v>0.84395712519355537</v>
      </c>
      <c r="AC486" s="1489">
        <v>0.83633173774349179</v>
      </c>
      <c r="AD486" s="1489">
        <v>0.82870635029342821</v>
      </c>
      <c r="AE486" s="1489">
        <v>0.81906568284336456</v>
      </c>
      <c r="AF486" s="1489">
        <v>0.80942501539330092</v>
      </c>
      <c r="AG486" s="1489">
        <v>0.79978434794323727</v>
      </c>
      <c r="AH486" s="1489">
        <v>0.79014368049317385</v>
      </c>
      <c r="AI486" s="1489">
        <v>0.78050301304311009</v>
      </c>
      <c r="AJ486" s="1489">
        <v>0.77086234559304667</v>
      </c>
      <c r="AK486" s="1489">
        <v>0.76122167814298303</v>
      </c>
      <c r="AL486" s="1489">
        <v>0.75158101069291938</v>
      </c>
      <c r="AM486" s="1489">
        <v>0.75462596880365573</v>
      </c>
      <c r="AN486" s="1489">
        <v>0.7576709269143922</v>
      </c>
      <c r="AO486" s="1489">
        <v>0.74803025946432866</v>
      </c>
      <c r="AP486" s="1489">
        <v>0.73838959201426502</v>
      </c>
      <c r="AQ486" s="1489">
        <v>0.72874892456420137</v>
      </c>
      <c r="AR486" s="1489">
        <v>0.74925348711413775</v>
      </c>
      <c r="AS486" s="1489">
        <v>0.76975804966407413</v>
      </c>
      <c r="AT486" s="1489">
        <v>0.76011738221401048</v>
      </c>
      <c r="AU486" s="1489">
        <v>0.75047671476394695</v>
      </c>
      <c r="AV486" s="1489">
        <v>0.74083604731388331</v>
      </c>
      <c r="AW486" s="1489">
        <v>0.73321065986381961</v>
      </c>
      <c r="AX486" s="1489">
        <v>0.72558527241375614</v>
      </c>
      <c r="AY486" s="1489">
        <v>0.7159446049636925</v>
      </c>
      <c r="AZ486" s="1489">
        <v>0.70630393751362885</v>
      </c>
      <c r="BA486" s="1489">
        <v>0.69666327006356532</v>
      </c>
      <c r="BB486" s="1489">
        <v>0.68702260261350168</v>
      </c>
      <c r="BC486" s="1489">
        <v>0.67738193516343814</v>
      </c>
      <c r="BD486" s="1489">
        <v>0.6677412677133745</v>
      </c>
      <c r="BE486" s="1489">
        <v>0.65810060026331096</v>
      </c>
      <c r="BF486" s="1489">
        <v>0.64845993281324721</v>
      </c>
      <c r="BG486" s="1489">
        <v>0.65150489092398367</v>
      </c>
      <c r="BH486" s="1489">
        <v>0.65454984903472013</v>
      </c>
      <c r="BI486" s="1489">
        <v>0.64490918158465649</v>
      </c>
      <c r="BJ486" s="1489">
        <v>0.63526851413459284</v>
      </c>
      <c r="BK486" s="1489">
        <v>0.6256278466845292</v>
      </c>
      <c r="BL486" s="1489">
        <v>0.61598717923446566</v>
      </c>
      <c r="BM486" s="1489">
        <v>0.60634651178440202</v>
      </c>
      <c r="BN486" s="1489">
        <v>0.5967058443343386</v>
      </c>
      <c r="BO486" s="1489">
        <v>0.58706517688427495</v>
      </c>
      <c r="BP486" s="1489">
        <v>0.57742450943421131</v>
      </c>
      <c r="BQ486" s="1489">
        <v>0.59994435198414764</v>
      </c>
      <c r="BR486" s="1489">
        <v>0.62246419453408408</v>
      </c>
      <c r="BS486" s="1489">
        <v>0.61282352708402044</v>
      </c>
      <c r="BT486" s="1489">
        <v>0.6031828596339569</v>
      </c>
      <c r="BU486" s="1489">
        <v>0.59354219218389326</v>
      </c>
      <c r="BV486" s="1489">
        <v>0.58390152473382961</v>
      </c>
      <c r="BW486" s="1489">
        <v>0.57426085728376619</v>
      </c>
      <c r="BX486" s="1489">
        <v>0.56462018983370255</v>
      </c>
      <c r="BY486" s="1489">
        <v>0.5549795223836389</v>
      </c>
      <c r="BZ486" s="1489">
        <v>0.54533885493357537</v>
      </c>
      <c r="CA486" s="1489">
        <v>0.66086921639081975</v>
      </c>
      <c r="CB486" s="1489">
        <v>0.77639957784806413</v>
      </c>
      <c r="CC486" s="1489">
        <v>0.76675891039800048</v>
      </c>
      <c r="CD486" s="1489">
        <v>0.75711824294793684</v>
      </c>
      <c r="CE486" s="1489">
        <v>0.74747757549787341</v>
      </c>
      <c r="CF486" s="1489">
        <v>0.73783690804780977</v>
      </c>
      <c r="CG486" s="1489">
        <v>0.72819624059774613</v>
      </c>
      <c r="CH486" s="1489">
        <v>0.71855557314768248</v>
      </c>
      <c r="CI486" s="1489">
        <v>0.70891490569761884</v>
      </c>
      <c r="CJ486" s="1489">
        <v>0.6992742382475553</v>
      </c>
      <c r="CK486" s="1489">
        <v>0.69164885079749172</v>
      </c>
      <c r="CL486" s="1489">
        <v>0.68402346334742825</v>
      </c>
      <c r="CM486" s="1489">
        <v>0.67438279589736461</v>
      </c>
      <c r="CN486" s="1489">
        <v>0.66474212844730096</v>
      </c>
      <c r="CO486" s="1489">
        <v>0.65510146099723732</v>
      </c>
      <c r="CP486" s="1490">
        <v>0.6756060235471737</v>
      </c>
      <c r="CQ486" s="1488" t="s">
        <v>1790</v>
      </c>
      <c r="CR486" s="1488" t="s">
        <v>1790</v>
      </c>
      <c r="CS486" s="1488" t="s">
        <v>1790</v>
      </c>
      <c r="CT486" s="1488" t="s">
        <v>1790</v>
      </c>
      <c r="CU486" s="1488" t="s">
        <v>1790</v>
      </c>
      <c r="CV486" s="1488" t="s">
        <v>1790</v>
      </c>
      <c r="CW486" s="1488" t="s">
        <v>1790</v>
      </c>
      <c r="CX486" s="1488" t="s">
        <v>1790</v>
      </c>
      <c r="CY486" s="1488" t="s">
        <v>1790</v>
      </c>
      <c r="CZ486" s="1488" t="s">
        <v>1790</v>
      </c>
      <c r="DA486" s="1488" t="s">
        <v>1790</v>
      </c>
      <c r="DB486" s="1488" t="s">
        <v>1790</v>
      </c>
      <c r="DC486" s="1488" t="s">
        <v>1790</v>
      </c>
      <c r="DD486" s="1488" t="s">
        <v>1790</v>
      </c>
      <c r="DE486" s="1488" t="s">
        <v>1790</v>
      </c>
      <c r="DF486" s="1488" t="s">
        <v>1790</v>
      </c>
      <c r="DG486" s="1488" t="s">
        <v>1790</v>
      </c>
      <c r="DH486" s="1488" t="s">
        <v>1790</v>
      </c>
      <c r="DI486" s="1488" t="s">
        <v>1790</v>
      </c>
      <c r="DJ486" s="1488" t="s">
        <v>1790</v>
      </c>
      <c r="DK486" s="1488" t="s">
        <v>1790</v>
      </c>
      <c r="DL486" s="1488" t="s">
        <v>1790</v>
      </c>
      <c r="DM486" s="1488" t="s">
        <v>1790</v>
      </c>
      <c r="DN486" s="1488" t="s">
        <v>1790</v>
      </c>
      <c r="DO486" s="1488" t="s">
        <v>1790</v>
      </c>
      <c r="DP486" s="1488" t="s">
        <v>1790</v>
      </c>
      <c r="DQ486" s="1488" t="s">
        <v>1790</v>
      </c>
      <c r="DR486" s="1488" t="s">
        <v>1790</v>
      </c>
      <c r="DS486" s="1488" t="s">
        <v>1790</v>
      </c>
      <c r="DT486" s="1233" t="s">
        <v>1790</v>
      </c>
      <c r="DU486" s="1233" t="s">
        <v>1790</v>
      </c>
      <c r="DV486" s="1233" t="s">
        <v>1790</v>
      </c>
      <c r="DW486" s="1233" t="s">
        <v>1790</v>
      </c>
      <c r="DX486" s="1233" t="s">
        <v>1790</v>
      </c>
      <c r="DY486" s="1233" t="s">
        <v>1790</v>
      </c>
    </row>
    <row r="487" spans="2:129" x14ac:dyDescent="0.25">
      <c r="B487" s="1740"/>
      <c r="C487" s="1485" t="s">
        <v>2256</v>
      </c>
      <c r="D487" s="1425" t="s">
        <v>2257</v>
      </c>
      <c r="E487" s="1267" t="s">
        <v>826</v>
      </c>
      <c r="F487" s="1424" t="s">
        <v>1790</v>
      </c>
      <c r="G487" s="1424" t="s">
        <v>1790</v>
      </c>
      <c r="H487" s="1425" t="s">
        <v>84</v>
      </c>
      <c r="I487" s="1460" t="s">
        <v>1790</v>
      </c>
      <c r="J487" s="1461" t="s">
        <v>1790</v>
      </c>
      <c r="K487" s="1461" t="s">
        <v>1790</v>
      </c>
      <c r="L487" s="1461" t="s">
        <v>1790</v>
      </c>
      <c r="M487" s="1461" t="s">
        <v>1790</v>
      </c>
      <c r="N487" s="1489" t="s">
        <v>1790</v>
      </c>
      <c r="O487" s="1489">
        <v>3.5000000000000003E-2</v>
      </c>
      <c r="P487" s="1489">
        <v>3.5000000000000003E-2</v>
      </c>
      <c r="Q487" s="1489">
        <v>3.5000000000000003E-2</v>
      </c>
      <c r="R487" s="1489">
        <v>3.5000000000000003E-2</v>
      </c>
      <c r="S487" s="1489">
        <v>3.5000000000000003E-2</v>
      </c>
      <c r="T487" s="1489">
        <v>3.5000000000000003E-2</v>
      </c>
      <c r="U487" s="1489">
        <v>3.5000000000000003E-2</v>
      </c>
      <c r="V487" s="1489">
        <v>3.5000000000000003E-2</v>
      </c>
      <c r="W487" s="1489">
        <v>3.5000000000000003E-2</v>
      </c>
      <c r="X487" s="1489">
        <v>3.5000000000000003E-2</v>
      </c>
      <c r="Y487" s="1489">
        <v>3.5000000000000003E-2</v>
      </c>
      <c r="Z487" s="1489">
        <v>3.5000000000000003E-2</v>
      </c>
      <c r="AA487" s="1489">
        <v>3.5000000000000003E-2</v>
      </c>
      <c r="AB487" s="1489">
        <v>3.5000000000000003E-2</v>
      </c>
      <c r="AC487" s="1489">
        <v>3.5000000000000003E-2</v>
      </c>
      <c r="AD487" s="1489">
        <v>3.5000000000000003E-2</v>
      </c>
      <c r="AE487" s="1489">
        <v>3.5000000000000003E-2</v>
      </c>
      <c r="AF487" s="1489">
        <v>3.5000000000000003E-2</v>
      </c>
      <c r="AG487" s="1489">
        <v>3.5000000000000003E-2</v>
      </c>
      <c r="AH487" s="1489">
        <v>3.5000000000000003E-2</v>
      </c>
      <c r="AI487" s="1489">
        <v>3.5000000000000003E-2</v>
      </c>
      <c r="AJ487" s="1489">
        <v>3.5000000000000003E-2</v>
      </c>
      <c r="AK487" s="1489">
        <v>3.5000000000000003E-2</v>
      </c>
      <c r="AL487" s="1489">
        <v>3.5000000000000003E-2</v>
      </c>
      <c r="AM487" s="1489">
        <v>3.5000000000000003E-2</v>
      </c>
      <c r="AN487" s="1489">
        <v>3.5000000000000003E-2</v>
      </c>
      <c r="AO487" s="1489">
        <v>3.5000000000000003E-2</v>
      </c>
      <c r="AP487" s="1489">
        <v>3.5000000000000003E-2</v>
      </c>
      <c r="AQ487" s="1489">
        <v>3.5000000000000003E-2</v>
      </c>
      <c r="AR487" s="1489">
        <v>3.5000000000000003E-2</v>
      </c>
      <c r="AS487" s="1489">
        <v>0.03</v>
      </c>
      <c r="AT487" s="1489">
        <v>0.03</v>
      </c>
      <c r="AU487" s="1489">
        <v>0.03</v>
      </c>
      <c r="AV487" s="1489">
        <v>0.03</v>
      </c>
      <c r="AW487" s="1489">
        <v>0.03</v>
      </c>
      <c r="AX487" s="1489">
        <v>0.03</v>
      </c>
      <c r="AY487" s="1489">
        <v>0.03</v>
      </c>
      <c r="AZ487" s="1489">
        <v>0.03</v>
      </c>
      <c r="BA487" s="1489">
        <v>0.03</v>
      </c>
      <c r="BB487" s="1489">
        <v>0.03</v>
      </c>
      <c r="BC487" s="1489">
        <v>0.03</v>
      </c>
      <c r="BD487" s="1489">
        <v>0.03</v>
      </c>
      <c r="BE487" s="1489">
        <v>0.03</v>
      </c>
      <c r="BF487" s="1489">
        <v>0.03</v>
      </c>
      <c r="BG487" s="1489">
        <v>0.03</v>
      </c>
      <c r="BH487" s="1489">
        <v>0.03</v>
      </c>
      <c r="BI487" s="1489">
        <v>0.03</v>
      </c>
      <c r="BJ487" s="1489">
        <v>0.03</v>
      </c>
      <c r="BK487" s="1489">
        <v>0.03</v>
      </c>
      <c r="BL487" s="1489">
        <v>0.03</v>
      </c>
      <c r="BM487" s="1489">
        <v>0.03</v>
      </c>
      <c r="BN487" s="1489">
        <v>0.03</v>
      </c>
      <c r="BO487" s="1489">
        <v>0.03</v>
      </c>
      <c r="BP487" s="1489">
        <v>0.03</v>
      </c>
      <c r="BQ487" s="1489">
        <v>0.03</v>
      </c>
      <c r="BR487" s="1489">
        <v>0.03</v>
      </c>
      <c r="BS487" s="1489">
        <v>0.03</v>
      </c>
      <c r="BT487" s="1489">
        <v>0.03</v>
      </c>
      <c r="BU487" s="1489">
        <v>0.03</v>
      </c>
      <c r="BV487" s="1489">
        <v>0.03</v>
      </c>
      <c r="BW487" s="1489">
        <v>0.03</v>
      </c>
      <c r="BX487" s="1489">
        <v>0.03</v>
      </c>
      <c r="BY487" s="1489">
        <v>0.03</v>
      </c>
      <c r="BZ487" s="1489">
        <v>0.03</v>
      </c>
      <c r="CA487" s="1489">
        <v>0.03</v>
      </c>
      <c r="CB487" s="1489">
        <v>0.03</v>
      </c>
      <c r="CC487" s="1489">
        <v>0.03</v>
      </c>
      <c r="CD487" s="1489">
        <v>0.03</v>
      </c>
      <c r="CE487" s="1489">
        <v>0.03</v>
      </c>
      <c r="CF487" s="1489">
        <v>0.03</v>
      </c>
      <c r="CG487" s="1489">
        <v>0.03</v>
      </c>
      <c r="CH487" s="1489">
        <v>0.03</v>
      </c>
      <c r="CI487" s="1489">
        <v>0.03</v>
      </c>
      <c r="CJ487" s="1489">
        <v>0.03</v>
      </c>
      <c r="CK487" s="1489">
        <v>0.03</v>
      </c>
      <c r="CL487" s="1489">
        <v>2.5000000000000001E-2</v>
      </c>
      <c r="CM487" s="1489">
        <v>2.5000000000000001E-2</v>
      </c>
      <c r="CN487" s="1489">
        <v>2.5000000000000001E-2</v>
      </c>
      <c r="CO487" s="1489">
        <v>2.5000000000000001E-2</v>
      </c>
      <c r="CP487" s="1490">
        <v>2.5000000000000001E-2</v>
      </c>
      <c r="CQ487" s="1488" t="s">
        <v>1790</v>
      </c>
      <c r="CR487" s="1488" t="s">
        <v>1790</v>
      </c>
      <c r="CS487" s="1488" t="s">
        <v>1790</v>
      </c>
      <c r="CT487" s="1488" t="s">
        <v>1790</v>
      </c>
      <c r="CU487" s="1488" t="s">
        <v>1790</v>
      </c>
      <c r="CV487" s="1488" t="s">
        <v>1790</v>
      </c>
      <c r="CW487" s="1488" t="s">
        <v>1790</v>
      </c>
      <c r="CX487" s="1488" t="s">
        <v>1790</v>
      </c>
      <c r="CY487" s="1488" t="s">
        <v>1790</v>
      </c>
      <c r="CZ487" s="1488" t="s">
        <v>1790</v>
      </c>
      <c r="DA487" s="1488" t="s">
        <v>1790</v>
      </c>
      <c r="DB487" s="1488" t="s">
        <v>1790</v>
      </c>
      <c r="DC487" s="1488" t="s">
        <v>1790</v>
      </c>
      <c r="DD487" s="1488" t="s">
        <v>1790</v>
      </c>
      <c r="DE487" s="1488" t="s">
        <v>1790</v>
      </c>
      <c r="DF487" s="1488" t="s">
        <v>1790</v>
      </c>
      <c r="DG487" s="1488" t="s">
        <v>1790</v>
      </c>
      <c r="DH487" s="1488" t="s">
        <v>1790</v>
      </c>
      <c r="DI487" s="1488" t="s">
        <v>1790</v>
      </c>
      <c r="DJ487" s="1488" t="s">
        <v>1790</v>
      </c>
      <c r="DK487" s="1488" t="s">
        <v>1790</v>
      </c>
      <c r="DL487" s="1488" t="s">
        <v>1790</v>
      </c>
      <c r="DM487" s="1488" t="s">
        <v>1790</v>
      </c>
      <c r="DN487" s="1488" t="s">
        <v>1790</v>
      </c>
      <c r="DO487" s="1488" t="s">
        <v>1790</v>
      </c>
      <c r="DP487" s="1488" t="s">
        <v>1790</v>
      </c>
      <c r="DQ487" s="1488" t="s">
        <v>1790</v>
      </c>
      <c r="DR487" s="1488" t="s">
        <v>1790</v>
      </c>
      <c r="DS487" s="1488" t="s">
        <v>1790</v>
      </c>
      <c r="DT487" s="1233" t="s">
        <v>1790</v>
      </c>
      <c r="DU487" s="1233" t="s">
        <v>1790</v>
      </c>
      <c r="DV487" s="1233" t="s">
        <v>1790</v>
      </c>
      <c r="DW487" s="1233" t="s">
        <v>1790</v>
      </c>
      <c r="DX487" s="1233" t="s">
        <v>1790</v>
      </c>
      <c r="DY487" s="1233" t="s">
        <v>1790</v>
      </c>
    </row>
    <row r="488" spans="2:129" x14ac:dyDescent="0.25">
      <c r="B488" s="1740"/>
      <c r="C488" s="1485" t="s">
        <v>2256</v>
      </c>
      <c r="D488" s="1425" t="s">
        <v>2257</v>
      </c>
      <c r="E488" s="1267" t="s">
        <v>809</v>
      </c>
      <c r="F488" s="1424" t="s">
        <v>1790</v>
      </c>
      <c r="G488" s="1424" t="s">
        <v>1790</v>
      </c>
      <c r="H488" s="1425" t="s">
        <v>84</v>
      </c>
      <c r="I488" s="1460" t="s">
        <v>1790</v>
      </c>
      <c r="J488" s="1461" t="s">
        <v>1790</v>
      </c>
      <c r="K488" s="1461" t="s">
        <v>1790</v>
      </c>
      <c r="L488" s="1461" t="s">
        <v>1790</v>
      </c>
      <c r="M488" s="1461" t="s">
        <v>1790</v>
      </c>
      <c r="N488" s="1489" t="s">
        <v>1790</v>
      </c>
      <c r="O488" s="1489">
        <v>0.96618357487922713</v>
      </c>
      <c r="P488" s="1489">
        <v>0.93351070036640305</v>
      </c>
      <c r="Q488" s="1489">
        <v>0.90194270566802237</v>
      </c>
      <c r="R488" s="1489">
        <v>0.87144222769857238</v>
      </c>
      <c r="S488" s="1489">
        <v>0.84197316685852408</v>
      </c>
      <c r="T488" s="1489">
        <v>0.81350064430775282</v>
      </c>
      <c r="U488" s="1489">
        <v>0.78599096068381924</v>
      </c>
      <c r="V488" s="1489">
        <v>0.75941155621625056</v>
      </c>
      <c r="W488" s="1489">
        <v>0.73373097218961414</v>
      </c>
      <c r="X488" s="1489">
        <v>0.70891881370977217</v>
      </c>
      <c r="Y488" s="1489">
        <v>0.68494571372924851</v>
      </c>
      <c r="Z488" s="1489">
        <v>0.66178329828912907</v>
      </c>
      <c r="AA488" s="1489">
        <v>0.63940415293635666</v>
      </c>
      <c r="AB488" s="1489">
        <v>0.61778179027667313</v>
      </c>
      <c r="AC488" s="1489">
        <v>0.59689061862480497</v>
      </c>
      <c r="AD488" s="1489">
        <v>0.57670591171478747</v>
      </c>
      <c r="AE488" s="1489">
        <v>0.55720377943457733</v>
      </c>
      <c r="AF488" s="1489">
        <v>0.53836113955031628</v>
      </c>
      <c r="AG488" s="1489">
        <v>0.520155690386779</v>
      </c>
      <c r="AH488" s="1489">
        <v>0.50256588443167061</v>
      </c>
      <c r="AI488" s="1489">
        <v>0.48557090283253201</v>
      </c>
      <c r="AJ488" s="1489">
        <v>0.46915063075606961</v>
      </c>
      <c r="AK488" s="1489">
        <v>0.45328563358074364</v>
      </c>
      <c r="AL488" s="1489">
        <v>0.43795713389443836</v>
      </c>
      <c r="AM488" s="1489">
        <v>0.42314698926998878</v>
      </c>
      <c r="AN488" s="1489">
        <v>0.40883767079225974</v>
      </c>
      <c r="AO488" s="1489">
        <v>0.39501224231136212</v>
      </c>
      <c r="AP488" s="1489">
        <v>0.38165434039745133</v>
      </c>
      <c r="AQ488" s="1489">
        <v>0.36874815497338298</v>
      </c>
      <c r="AR488" s="1489">
        <v>0.35627841060230242</v>
      </c>
      <c r="AS488" s="1489">
        <v>0.3459013695167984</v>
      </c>
      <c r="AT488" s="1489">
        <v>0.33582657234640623</v>
      </c>
      <c r="AU488" s="1489">
        <v>0.32604521587029728</v>
      </c>
      <c r="AV488" s="1489">
        <v>0.31654875327213333</v>
      </c>
      <c r="AW488" s="1489">
        <v>0.30732888667197411</v>
      </c>
      <c r="AX488" s="1489">
        <v>0.29837755987570302</v>
      </c>
      <c r="AY488" s="1489">
        <v>0.28968695133563405</v>
      </c>
      <c r="AZ488" s="1489">
        <v>0.28124946731614947</v>
      </c>
      <c r="BA488" s="1489">
        <v>0.27305773525839755</v>
      </c>
      <c r="BB488" s="1489">
        <v>0.26510459733825009</v>
      </c>
      <c r="BC488" s="1489">
        <v>0.25738310421189325</v>
      </c>
      <c r="BD488" s="1489">
        <v>0.24988650894358566</v>
      </c>
      <c r="BE488" s="1489">
        <v>0.24260826111027742</v>
      </c>
      <c r="BF488" s="1489">
        <v>0.23554200107793916</v>
      </c>
      <c r="BG488" s="1489">
        <v>0.22868155444460117</v>
      </c>
      <c r="BH488" s="1489">
        <v>0.22202092664524387</v>
      </c>
      <c r="BI488" s="1489">
        <v>0.215554297713829</v>
      </c>
      <c r="BJ488" s="1489">
        <v>0.20927601719789227</v>
      </c>
      <c r="BK488" s="1489">
        <v>0.20318059922125464</v>
      </c>
      <c r="BL488" s="1489">
        <v>0.19726271769053846</v>
      </c>
      <c r="BM488" s="1489">
        <v>0.19151720164129948</v>
      </c>
      <c r="BN488" s="1489">
        <v>0.18593903071970824</v>
      </c>
      <c r="BO488" s="1489">
        <v>0.18052333079583327</v>
      </c>
      <c r="BP488" s="1489">
        <v>0.17526536970469248</v>
      </c>
      <c r="BQ488" s="1489">
        <v>0.17016055311135189</v>
      </c>
      <c r="BR488" s="1489">
        <v>0.16520442049645817</v>
      </c>
      <c r="BS488" s="1489">
        <v>0.16039264125869726</v>
      </c>
      <c r="BT488" s="1489">
        <v>0.15572101093077401</v>
      </c>
      <c r="BU488" s="1489">
        <v>0.15118544750560586</v>
      </c>
      <c r="BV488" s="1489">
        <v>0.14678198786952024</v>
      </c>
      <c r="BW488" s="1489">
        <v>0.14250678433934003</v>
      </c>
      <c r="BX488" s="1489">
        <v>0.13835610130033013</v>
      </c>
      <c r="BY488" s="1489">
        <v>0.13432631194206807</v>
      </c>
      <c r="BZ488" s="1489">
        <v>0.13041389508938647</v>
      </c>
      <c r="CA488" s="1489">
        <v>0.12661543212561796</v>
      </c>
      <c r="CB488" s="1489">
        <v>0.12292760400545433</v>
      </c>
      <c r="CC488" s="1489">
        <v>0.11934718835481004</v>
      </c>
      <c r="CD488" s="1489">
        <v>0.11587105665515537</v>
      </c>
      <c r="CE488" s="1489">
        <v>0.11249617150985959</v>
      </c>
      <c r="CF488" s="1489">
        <v>0.10921958399015494</v>
      </c>
      <c r="CG488" s="1489">
        <v>0.10603843105840287</v>
      </c>
      <c r="CH488" s="1489">
        <v>0.10294993306641054</v>
      </c>
      <c r="CI488" s="1489">
        <v>9.9951391326612168E-2</v>
      </c>
      <c r="CJ488" s="1489">
        <v>9.7040185753992411E-2</v>
      </c>
      <c r="CK488" s="1489">
        <v>9.4213772576691654E-2</v>
      </c>
      <c r="CL488" s="1489">
        <v>9.1915875684577236E-2</v>
      </c>
      <c r="CM488" s="1489">
        <v>8.9674025058124135E-2</v>
      </c>
      <c r="CN488" s="1489">
        <v>8.7486853715243049E-2</v>
      </c>
      <c r="CO488" s="1489">
        <v>8.5353028014871282E-2</v>
      </c>
      <c r="CP488" s="1490">
        <v>8.3271246843776875E-2</v>
      </c>
      <c r="CQ488" s="1488" t="s">
        <v>1790</v>
      </c>
      <c r="CR488" s="1488" t="s">
        <v>1790</v>
      </c>
      <c r="CS488" s="1488" t="s">
        <v>1790</v>
      </c>
      <c r="CT488" s="1488" t="s">
        <v>1790</v>
      </c>
      <c r="CU488" s="1488" t="s">
        <v>1790</v>
      </c>
      <c r="CV488" s="1488" t="s">
        <v>1790</v>
      </c>
      <c r="CW488" s="1488" t="s">
        <v>1790</v>
      </c>
      <c r="CX488" s="1488" t="s">
        <v>1790</v>
      </c>
      <c r="CY488" s="1488" t="s">
        <v>1790</v>
      </c>
      <c r="CZ488" s="1488" t="s">
        <v>1790</v>
      </c>
      <c r="DA488" s="1488" t="s">
        <v>1790</v>
      </c>
      <c r="DB488" s="1488" t="s">
        <v>1790</v>
      </c>
      <c r="DC488" s="1488" t="s">
        <v>1790</v>
      </c>
      <c r="DD488" s="1488" t="s">
        <v>1790</v>
      </c>
      <c r="DE488" s="1488" t="s">
        <v>1790</v>
      </c>
      <c r="DF488" s="1488" t="s">
        <v>1790</v>
      </c>
      <c r="DG488" s="1488" t="s">
        <v>1790</v>
      </c>
      <c r="DH488" s="1488" t="s">
        <v>1790</v>
      </c>
      <c r="DI488" s="1488" t="s">
        <v>1790</v>
      </c>
      <c r="DJ488" s="1488" t="s">
        <v>1790</v>
      </c>
      <c r="DK488" s="1488" t="s">
        <v>1790</v>
      </c>
      <c r="DL488" s="1488" t="s">
        <v>1790</v>
      </c>
      <c r="DM488" s="1488" t="s">
        <v>1790</v>
      </c>
      <c r="DN488" s="1488" t="s">
        <v>1790</v>
      </c>
      <c r="DO488" s="1488" t="s">
        <v>1790</v>
      </c>
      <c r="DP488" s="1488" t="s">
        <v>1790</v>
      </c>
      <c r="DQ488" s="1488" t="s">
        <v>1790</v>
      </c>
      <c r="DR488" s="1488" t="s">
        <v>1790</v>
      </c>
      <c r="DS488" s="1488" t="s">
        <v>1790</v>
      </c>
      <c r="DT488" s="1233" t="s">
        <v>1790</v>
      </c>
      <c r="DU488" s="1233" t="s">
        <v>1790</v>
      </c>
      <c r="DV488" s="1233" t="s">
        <v>1790</v>
      </c>
      <c r="DW488" s="1233" t="s">
        <v>1790</v>
      </c>
      <c r="DX488" s="1233" t="s">
        <v>1790</v>
      </c>
      <c r="DY488" s="1233" t="s">
        <v>1790</v>
      </c>
    </row>
    <row r="489" spans="2:129" x14ac:dyDescent="0.25">
      <c r="B489" s="1740"/>
      <c r="C489" s="1485" t="s">
        <v>2256</v>
      </c>
      <c r="D489" s="1425" t="s">
        <v>2257</v>
      </c>
      <c r="E489" s="1267" t="s">
        <v>810</v>
      </c>
      <c r="F489" s="1424" t="s">
        <v>811</v>
      </c>
      <c r="G489" s="1424" t="s">
        <v>1790</v>
      </c>
      <c r="H489" s="1425" t="s">
        <v>812</v>
      </c>
      <c r="I489" s="1460" t="s">
        <v>1790</v>
      </c>
      <c r="J489" s="1461" t="s">
        <v>1790</v>
      </c>
      <c r="K489" s="1461" t="s">
        <v>1790</v>
      </c>
      <c r="L489" s="1461" t="s">
        <v>1790</v>
      </c>
      <c r="M489" s="1461" t="s">
        <v>1790</v>
      </c>
      <c r="N489" s="1489" t="s">
        <v>1790</v>
      </c>
      <c r="O489" s="1489">
        <v>0.56943259999999996</v>
      </c>
      <c r="P489" s="1489">
        <v>0.56943259999999996</v>
      </c>
      <c r="Q489" s="1489">
        <v>0.56943259999999996</v>
      </c>
      <c r="R489" s="1489">
        <v>0.56943259999999996</v>
      </c>
      <c r="S489" s="1489">
        <v>0.56943259999999996</v>
      </c>
      <c r="T489" s="1489" t="s">
        <v>1790</v>
      </c>
      <c r="U489" s="1489" t="s">
        <v>1790</v>
      </c>
      <c r="V489" s="1489" t="s">
        <v>1790</v>
      </c>
      <c r="W489" s="1489" t="s">
        <v>1790</v>
      </c>
      <c r="X489" s="1489" t="s">
        <v>1790</v>
      </c>
      <c r="Y489" s="1489" t="s">
        <v>1790</v>
      </c>
      <c r="Z489" s="1489" t="s">
        <v>1790</v>
      </c>
      <c r="AA489" s="1489" t="s">
        <v>1790</v>
      </c>
      <c r="AB489" s="1489" t="s">
        <v>1790</v>
      </c>
      <c r="AC489" s="1489" t="s">
        <v>1790</v>
      </c>
      <c r="AD489" s="1489" t="s">
        <v>1790</v>
      </c>
      <c r="AE489" s="1489" t="s">
        <v>1790</v>
      </c>
      <c r="AF489" s="1489" t="s">
        <v>1790</v>
      </c>
      <c r="AG489" s="1489" t="s">
        <v>1790</v>
      </c>
      <c r="AH489" s="1489" t="s">
        <v>1790</v>
      </c>
      <c r="AI489" s="1489" t="s">
        <v>1790</v>
      </c>
      <c r="AJ489" s="1489" t="s">
        <v>1790</v>
      </c>
      <c r="AK489" s="1489" t="s">
        <v>1790</v>
      </c>
      <c r="AL489" s="1489" t="s">
        <v>1790</v>
      </c>
      <c r="AM489" s="1489" t="s">
        <v>1790</v>
      </c>
      <c r="AN489" s="1489" t="s">
        <v>1790</v>
      </c>
      <c r="AO489" s="1489" t="s">
        <v>1790</v>
      </c>
      <c r="AP489" s="1489" t="s">
        <v>1790</v>
      </c>
      <c r="AQ489" s="1489" t="s">
        <v>1790</v>
      </c>
      <c r="AR489" s="1489" t="s">
        <v>1790</v>
      </c>
      <c r="AS489" s="1489" t="s">
        <v>1790</v>
      </c>
      <c r="AT489" s="1489" t="s">
        <v>1790</v>
      </c>
      <c r="AU489" s="1489" t="s">
        <v>1790</v>
      </c>
      <c r="AV489" s="1489" t="s">
        <v>1790</v>
      </c>
      <c r="AW489" s="1489" t="s">
        <v>1790</v>
      </c>
      <c r="AX489" s="1489" t="s">
        <v>1790</v>
      </c>
      <c r="AY489" s="1489" t="s">
        <v>1790</v>
      </c>
      <c r="AZ489" s="1489" t="s">
        <v>1790</v>
      </c>
      <c r="BA489" s="1489" t="s">
        <v>1790</v>
      </c>
      <c r="BB489" s="1489" t="s">
        <v>1790</v>
      </c>
      <c r="BC489" s="1489" t="s">
        <v>1790</v>
      </c>
      <c r="BD489" s="1489" t="s">
        <v>1790</v>
      </c>
      <c r="BE489" s="1489" t="s">
        <v>1790</v>
      </c>
      <c r="BF489" s="1489" t="s">
        <v>1790</v>
      </c>
      <c r="BG489" s="1489" t="s">
        <v>1790</v>
      </c>
      <c r="BH489" s="1489" t="s">
        <v>1790</v>
      </c>
      <c r="BI489" s="1489" t="s">
        <v>1790</v>
      </c>
      <c r="BJ489" s="1489" t="s">
        <v>1790</v>
      </c>
      <c r="BK489" s="1489" t="s">
        <v>1790</v>
      </c>
      <c r="BL489" s="1489" t="s">
        <v>1790</v>
      </c>
      <c r="BM489" s="1489" t="s">
        <v>1790</v>
      </c>
      <c r="BN489" s="1489" t="s">
        <v>1790</v>
      </c>
      <c r="BO489" s="1489" t="s">
        <v>1790</v>
      </c>
      <c r="BP489" s="1489" t="s">
        <v>1790</v>
      </c>
      <c r="BQ489" s="1489" t="s">
        <v>1790</v>
      </c>
      <c r="BR489" s="1489" t="s">
        <v>1790</v>
      </c>
      <c r="BS489" s="1489" t="s">
        <v>1790</v>
      </c>
      <c r="BT489" s="1489" t="s">
        <v>1790</v>
      </c>
      <c r="BU489" s="1489" t="s">
        <v>1790</v>
      </c>
      <c r="BV489" s="1489" t="s">
        <v>1790</v>
      </c>
      <c r="BW489" s="1489" t="s">
        <v>1790</v>
      </c>
      <c r="BX489" s="1489" t="s">
        <v>1790</v>
      </c>
      <c r="BY489" s="1489" t="s">
        <v>1790</v>
      </c>
      <c r="BZ489" s="1489" t="s">
        <v>1790</v>
      </c>
      <c r="CA489" s="1489" t="s">
        <v>1790</v>
      </c>
      <c r="CB489" s="1489" t="s">
        <v>1790</v>
      </c>
      <c r="CC489" s="1489" t="s">
        <v>1790</v>
      </c>
      <c r="CD489" s="1489" t="s">
        <v>1790</v>
      </c>
      <c r="CE489" s="1489" t="s">
        <v>1790</v>
      </c>
      <c r="CF489" s="1489" t="s">
        <v>1790</v>
      </c>
      <c r="CG489" s="1489" t="s">
        <v>1790</v>
      </c>
      <c r="CH489" s="1489" t="s">
        <v>1790</v>
      </c>
      <c r="CI489" s="1489" t="s">
        <v>1790</v>
      </c>
      <c r="CJ489" s="1489" t="s">
        <v>1790</v>
      </c>
      <c r="CK489" s="1489" t="s">
        <v>1790</v>
      </c>
      <c r="CL489" s="1489" t="s">
        <v>1790</v>
      </c>
      <c r="CM489" s="1489" t="s">
        <v>1790</v>
      </c>
      <c r="CN489" s="1489" t="s">
        <v>1790</v>
      </c>
      <c r="CO489" s="1489" t="s">
        <v>1790</v>
      </c>
      <c r="CP489" s="1490" t="s">
        <v>1790</v>
      </c>
      <c r="CQ489" s="1488" t="s">
        <v>1790</v>
      </c>
      <c r="CR489" s="1488" t="s">
        <v>1790</v>
      </c>
      <c r="CS489" s="1488" t="s">
        <v>1790</v>
      </c>
      <c r="CT489" s="1488" t="s">
        <v>1790</v>
      </c>
      <c r="CU489" s="1488" t="s">
        <v>1790</v>
      </c>
      <c r="CV489" s="1488" t="s">
        <v>1790</v>
      </c>
      <c r="CW489" s="1488" t="s">
        <v>1790</v>
      </c>
      <c r="CX489" s="1488" t="s">
        <v>1790</v>
      </c>
      <c r="CY489" s="1488" t="s">
        <v>1790</v>
      </c>
      <c r="CZ489" s="1488" t="s">
        <v>1790</v>
      </c>
      <c r="DA489" s="1488" t="s">
        <v>1790</v>
      </c>
      <c r="DB489" s="1488" t="s">
        <v>1790</v>
      </c>
      <c r="DC489" s="1488" t="s">
        <v>1790</v>
      </c>
      <c r="DD489" s="1488" t="s">
        <v>1790</v>
      </c>
      <c r="DE489" s="1488" t="s">
        <v>1790</v>
      </c>
      <c r="DF489" s="1488" t="s">
        <v>1790</v>
      </c>
      <c r="DG489" s="1488" t="s">
        <v>1790</v>
      </c>
      <c r="DH489" s="1488" t="s">
        <v>1790</v>
      </c>
      <c r="DI489" s="1488" t="s">
        <v>1790</v>
      </c>
      <c r="DJ489" s="1488" t="s">
        <v>1790</v>
      </c>
      <c r="DK489" s="1488" t="s">
        <v>1790</v>
      </c>
      <c r="DL489" s="1488" t="s">
        <v>1790</v>
      </c>
      <c r="DM489" s="1488" t="s">
        <v>1790</v>
      </c>
      <c r="DN489" s="1488" t="s">
        <v>1790</v>
      </c>
      <c r="DO489" s="1488" t="s">
        <v>1790</v>
      </c>
      <c r="DP489" s="1488" t="s">
        <v>1790</v>
      </c>
      <c r="DQ489" s="1488" t="s">
        <v>1790</v>
      </c>
      <c r="DR489" s="1488" t="s">
        <v>1790</v>
      </c>
      <c r="DS489" s="1488" t="s">
        <v>1790</v>
      </c>
      <c r="DT489" s="1233" t="s">
        <v>1790</v>
      </c>
      <c r="DU489" s="1233" t="s">
        <v>1790</v>
      </c>
      <c r="DV489" s="1233" t="s">
        <v>1790</v>
      </c>
      <c r="DW489" s="1233" t="s">
        <v>1790</v>
      </c>
      <c r="DX489" s="1233" t="s">
        <v>1790</v>
      </c>
      <c r="DY489" s="1233" t="s">
        <v>1790</v>
      </c>
    </row>
    <row r="490" spans="2:129" x14ac:dyDescent="0.25">
      <c r="B490" s="1740"/>
      <c r="C490" s="1485" t="s">
        <v>2256</v>
      </c>
      <c r="D490" s="1425" t="s">
        <v>2257</v>
      </c>
      <c r="E490" s="1267" t="s">
        <v>810</v>
      </c>
      <c r="F490" s="1424" t="s">
        <v>813</v>
      </c>
      <c r="G490" s="1424" t="s">
        <v>1790</v>
      </c>
      <c r="H490" s="1425" t="s">
        <v>812</v>
      </c>
      <c r="I490" s="1460" t="s">
        <v>1790</v>
      </c>
      <c r="J490" s="1461" t="s">
        <v>1790</v>
      </c>
      <c r="K490" s="1461" t="s">
        <v>1790</v>
      </c>
      <c r="L490" s="1461" t="s">
        <v>1790</v>
      </c>
      <c r="M490" s="1461" t="s">
        <v>1790</v>
      </c>
      <c r="N490" s="1489" t="s">
        <v>1790</v>
      </c>
      <c r="O490" s="1489">
        <v>0.866898014572</v>
      </c>
      <c r="P490" s="1489">
        <v>0.866898014572</v>
      </c>
      <c r="Q490" s="1489">
        <v>0.866898014572</v>
      </c>
      <c r="R490" s="1489">
        <v>0.866898014572</v>
      </c>
      <c r="S490" s="1489">
        <v>0.866898014572</v>
      </c>
      <c r="T490" s="1489" t="s">
        <v>1790</v>
      </c>
      <c r="U490" s="1489" t="s">
        <v>1790</v>
      </c>
      <c r="V490" s="1489" t="s">
        <v>1790</v>
      </c>
      <c r="W490" s="1489" t="s">
        <v>1790</v>
      </c>
      <c r="X490" s="1489" t="s">
        <v>1790</v>
      </c>
      <c r="Y490" s="1489" t="s">
        <v>1790</v>
      </c>
      <c r="Z490" s="1489" t="s">
        <v>1790</v>
      </c>
      <c r="AA490" s="1489" t="s">
        <v>1790</v>
      </c>
      <c r="AB490" s="1489" t="s">
        <v>1790</v>
      </c>
      <c r="AC490" s="1489">
        <v>3.9600000000000003E-2</v>
      </c>
      <c r="AD490" s="1489" t="s">
        <v>1790</v>
      </c>
      <c r="AE490" s="1489" t="s">
        <v>1790</v>
      </c>
      <c r="AF490" s="1489" t="s">
        <v>1790</v>
      </c>
      <c r="AG490" s="1489" t="s">
        <v>1790</v>
      </c>
      <c r="AH490" s="1489" t="s">
        <v>1790</v>
      </c>
      <c r="AI490" s="1489" t="s">
        <v>1790</v>
      </c>
      <c r="AJ490" s="1489" t="s">
        <v>1790</v>
      </c>
      <c r="AK490" s="1489" t="s">
        <v>1790</v>
      </c>
      <c r="AL490" s="1489" t="s">
        <v>1790</v>
      </c>
      <c r="AM490" s="1489">
        <v>0.24927095599999999</v>
      </c>
      <c r="AN490" s="1489" t="s">
        <v>1790</v>
      </c>
      <c r="AO490" s="1489" t="s">
        <v>1790</v>
      </c>
      <c r="AP490" s="1489" t="s">
        <v>1790</v>
      </c>
      <c r="AQ490" s="1489" t="s">
        <v>1790</v>
      </c>
      <c r="AR490" s="1489">
        <v>0.43859999999999999</v>
      </c>
      <c r="AS490" s="1489" t="s">
        <v>1790</v>
      </c>
      <c r="AT490" s="1489" t="s">
        <v>1790</v>
      </c>
      <c r="AU490" s="1489" t="s">
        <v>1790</v>
      </c>
      <c r="AV490" s="1489" t="s">
        <v>1790</v>
      </c>
      <c r="AW490" s="1489">
        <v>3.9600000000000003E-2</v>
      </c>
      <c r="AX490" s="1489" t="s">
        <v>1790</v>
      </c>
      <c r="AY490" s="1489" t="s">
        <v>1790</v>
      </c>
      <c r="AZ490" s="1489" t="s">
        <v>1790</v>
      </c>
      <c r="BA490" s="1489" t="s">
        <v>1790</v>
      </c>
      <c r="BB490" s="1489" t="s">
        <v>1790</v>
      </c>
      <c r="BC490" s="1489" t="s">
        <v>1790</v>
      </c>
      <c r="BD490" s="1489" t="s">
        <v>1790</v>
      </c>
      <c r="BE490" s="1489" t="s">
        <v>1790</v>
      </c>
      <c r="BF490" s="1489" t="s">
        <v>1790</v>
      </c>
      <c r="BG490" s="1489">
        <v>0.24927095599999999</v>
      </c>
      <c r="BH490" s="1489" t="s">
        <v>1790</v>
      </c>
      <c r="BI490" s="1489" t="s">
        <v>1790</v>
      </c>
      <c r="BJ490" s="1489" t="s">
        <v>1790</v>
      </c>
      <c r="BK490" s="1489" t="s">
        <v>1790</v>
      </c>
      <c r="BL490" s="1489" t="s">
        <v>1790</v>
      </c>
      <c r="BM490" s="1489" t="s">
        <v>1790</v>
      </c>
      <c r="BN490" s="1489" t="s">
        <v>1790</v>
      </c>
      <c r="BO490" s="1489" t="s">
        <v>1790</v>
      </c>
      <c r="BP490" s="1489" t="s">
        <v>1790</v>
      </c>
      <c r="BQ490" s="1489">
        <v>0.47820000000000001</v>
      </c>
      <c r="BR490" s="1489" t="s">
        <v>1790</v>
      </c>
      <c r="BS490" s="1489" t="s">
        <v>1790</v>
      </c>
      <c r="BT490" s="1489" t="s">
        <v>1790</v>
      </c>
      <c r="BU490" s="1489" t="s">
        <v>1790</v>
      </c>
      <c r="BV490" s="1489" t="s">
        <v>1790</v>
      </c>
      <c r="BW490" s="1489" t="s">
        <v>1790</v>
      </c>
      <c r="BX490" s="1489" t="s">
        <v>1790</v>
      </c>
      <c r="BY490" s="1489" t="s">
        <v>1790</v>
      </c>
      <c r="BZ490" s="1489" t="s">
        <v>1790</v>
      </c>
      <c r="CA490" s="1489">
        <v>1.9163450660600001</v>
      </c>
      <c r="CB490" s="1489" t="s">
        <v>1790</v>
      </c>
      <c r="CC490" s="1489" t="s">
        <v>1790</v>
      </c>
      <c r="CD490" s="1489" t="s">
        <v>1790</v>
      </c>
      <c r="CE490" s="1489" t="s">
        <v>1790</v>
      </c>
      <c r="CF490" s="1489" t="s">
        <v>1790</v>
      </c>
      <c r="CG490" s="1489" t="s">
        <v>1790</v>
      </c>
      <c r="CH490" s="1489" t="s">
        <v>1790</v>
      </c>
      <c r="CI490" s="1489" t="s">
        <v>1790</v>
      </c>
      <c r="CJ490" s="1489" t="s">
        <v>1790</v>
      </c>
      <c r="CK490" s="1489">
        <v>3.9600000000000003E-2</v>
      </c>
      <c r="CL490" s="1489" t="s">
        <v>1790</v>
      </c>
      <c r="CM490" s="1489" t="s">
        <v>1790</v>
      </c>
      <c r="CN490" s="1489" t="s">
        <v>1790</v>
      </c>
      <c r="CO490" s="1489" t="s">
        <v>1790</v>
      </c>
      <c r="CP490" s="1490">
        <v>0.43859999999999999</v>
      </c>
      <c r="CQ490" s="1488" t="s">
        <v>1790</v>
      </c>
      <c r="CR490" s="1488" t="s">
        <v>1790</v>
      </c>
      <c r="CS490" s="1488" t="s">
        <v>1790</v>
      </c>
      <c r="CT490" s="1488" t="s">
        <v>1790</v>
      </c>
      <c r="CU490" s="1488" t="s">
        <v>1790</v>
      </c>
      <c r="CV490" s="1488" t="s">
        <v>1790</v>
      </c>
      <c r="CW490" s="1488" t="s">
        <v>1790</v>
      </c>
      <c r="CX490" s="1488" t="s">
        <v>1790</v>
      </c>
      <c r="CY490" s="1488" t="s">
        <v>1790</v>
      </c>
      <c r="CZ490" s="1488" t="s">
        <v>1790</v>
      </c>
      <c r="DA490" s="1488" t="s">
        <v>1790</v>
      </c>
      <c r="DB490" s="1488" t="s">
        <v>1790</v>
      </c>
      <c r="DC490" s="1488" t="s">
        <v>1790</v>
      </c>
      <c r="DD490" s="1488" t="s">
        <v>1790</v>
      </c>
      <c r="DE490" s="1488" t="s">
        <v>1790</v>
      </c>
      <c r="DF490" s="1488" t="s">
        <v>1790</v>
      </c>
      <c r="DG490" s="1488" t="s">
        <v>1790</v>
      </c>
      <c r="DH490" s="1488" t="s">
        <v>1790</v>
      </c>
      <c r="DI490" s="1488" t="s">
        <v>1790</v>
      </c>
      <c r="DJ490" s="1488" t="s">
        <v>1790</v>
      </c>
      <c r="DK490" s="1488" t="s">
        <v>1790</v>
      </c>
      <c r="DL490" s="1488" t="s">
        <v>1790</v>
      </c>
      <c r="DM490" s="1488" t="s">
        <v>1790</v>
      </c>
      <c r="DN490" s="1488" t="s">
        <v>1790</v>
      </c>
      <c r="DO490" s="1488" t="s">
        <v>1790</v>
      </c>
      <c r="DP490" s="1488" t="s">
        <v>1790</v>
      </c>
      <c r="DQ490" s="1488" t="s">
        <v>1790</v>
      </c>
      <c r="DR490" s="1488" t="s">
        <v>1790</v>
      </c>
      <c r="DS490" s="1488" t="s">
        <v>1790</v>
      </c>
      <c r="DT490" s="1233" t="s">
        <v>1790</v>
      </c>
      <c r="DU490" s="1233" t="s">
        <v>1790</v>
      </c>
      <c r="DV490" s="1233" t="s">
        <v>1790</v>
      </c>
      <c r="DW490" s="1233" t="s">
        <v>1790</v>
      </c>
      <c r="DX490" s="1233" t="s">
        <v>1790</v>
      </c>
      <c r="DY490" s="1233" t="s">
        <v>1790</v>
      </c>
    </row>
    <row r="491" spans="2:129" ht="14.4" thickBot="1" x14ac:dyDescent="0.3">
      <c r="B491" s="1740"/>
      <c r="C491" s="1485" t="s">
        <v>2256</v>
      </c>
      <c r="D491" s="1425" t="s">
        <v>2257</v>
      </c>
      <c r="E491" s="1267" t="s">
        <v>814</v>
      </c>
      <c r="F491" s="1424" t="s">
        <v>1790</v>
      </c>
      <c r="G491" s="1424" t="s">
        <v>1790</v>
      </c>
      <c r="H491" s="1425" t="s">
        <v>84</v>
      </c>
      <c r="I491" s="1460" t="s">
        <v>1790</v>
      </c>
      <c r="J491" s="1461" t="s">
        <v>1790</v>
      </c>
      <c r="K491" s="1461" t="s">
        <v>1790</v>
      </c>
      <c r="L491" s="1461" t="s">
        <v>1790</v>
      </c>
      <c r="M491" s="1461" t="s">
        <v>1790</v>
      </c>
      <c r="N491" s="1489" t="s">
        <v>1790</v>
      </c>
      <c r="O491" s="1489">
        <v>5.9508549897883671E-2</v>
      </c>
      <c r="P491" s="1489">
        <v>0.1724885504286483</v>
      </c>
      <c r="Q491" s="1489">
        <v>0.27775934046481215</v>
      </c>
      <c r="R491" s="1489">
        <v>0.37571311753694397</v>
      </c>
      <c r="S491" s="1489">
        <v>0.46672436961111063</v>
      </c>
      <c r="T491" s="1489">
        <v>1.7877260303024833</v>
      </c>
      <c r="U491" s="1489">
        <v>1.7196940493915944</v>
      </c>
      <c r="V491" s="1489">
        <v>1.6542189100684888</v>
      </c>
      <c r="W491" s="1489">
        <v>1.5912054838620993</v>
      </c>
      <c r="X491" s="1489">
        <v>1.530562152233244</v>
      </c>
      <c r="Y491" s="1489">
        <v>1.4722006779721493</v>
      </c>
      <c r="Z491" s="1489">
        <v>1.4160360812799413</v>
      </c>
      <c r="AA491" s="1489">
        <v>1.3619865203643766</v>
      </c>
      <c r="AB491" s="1489">
        <v>1.3099731763862101</v>
      </c>
      <c r="AC491" s="1489">
        <v>1.2611230443244026</v>
      </c>
      <c r="AD491" s="1489">
        <v>1.2140787653063578</v>
      </c>
      <c r="AE491" s="1489">
        <v>1.1676511453092078</v>
      </c>
      <c r="AF491" s="1489">
        <v>1.1229751970722324</v>
      </c>
      <c r="AG491" s="1489">
        <v>1.0799855423746767</v>
      </c>
      <c r="AH491" s="1489">
        <v>1.0386192215858934</v>
      </c>
      <c r="AI491" s="1489">
        <v>0.9988156048525032</v>
      </c>
      <c r="AJ491" s="1489">
        <v>0.96051630652644204</v>
      </c>
      <c r="AK491" s="1489">
        <v>0.92366510271626601</v>
      </c>
      <c r="AL491" s="1489">
        <v>0.88820785184833129</v>
      </c>
      <c r="AM491" s="1489">
        <v>0.85946030239163085</v>
      </c>
      <c r="AN491" s="1489">
        <v>0.83164132101318111</v>
      </c>
      <c r="AO491" s="1489">
        <v>0.79971000288697036</v>
      </c>
      <c r="AP491" s="1489">
        <v>0.76898726687936492</v>
      </c>
      <c r="AQ491" s="1489">
        <v>0.73942788821518823</v>
      </c>
      <c r="AR491" s="1489">
        <v>0.72172841335653493</v>
      </c>
      <c r="AS491" s="1489">
        <v>0.70779975370089487</v>
      </c>
      <c r="AT491" s="1489">
        <v>0.68394663458918625</v>
      </c>
      <c r="AU491" s="1489">
        <v>0.6608825653245628</v>
      </c>
      <c r="AV491" s="1489">
        <v>0.638581817305508</v>
      </c>
      <c r="AW491" s="1489">
        <v>0.61763884506308087</v>
      </c>
      <c r="AX491" s="1489">
        <v>0.59737411963845677</v>
      </c>
      <c r="AY491" s="1489">
        <v>0.57718209787294539</v>
      </c>
      <c r="AZ491" s="1489">
        <v>0.55765953622378206</v>
      </c>
      <c r="BA491" s="1489">
        <v>0.53878456663968888</v>
      </c>
      <c r="BB491" s="1489">
        <v>0.52053602700912172</v>
      </c>
      <c r="BC491" s="1489">
        <v>0.50289343858902957</v>
      </c>
      <c r="BD491" s="1489">
        <v>0.48583698414957049</v>
      </c>
      <c r="BE491" s="1489">
        <v>0.4693474868122216</v>
      </c>
      <c r="BF491" s="1489">
        <v>0.45340638955943591</v>
      </c>
      <c r="BG491" s="1489">
        <v>0.44089670396702663</v>
      </c>
      <c r="BH491" s="1489">
        <v>0.42873109681651311</v>
      </c>
      <c r="BI491" s="1489">
        <v>0.414165696015312</v>
      </c>
      <c r="BJ491" s="1489">
        <v>0.40008505700351554</v>
      </c>
      <c r="BK491" s="1489">
        <v>0.38647329758877369</v>
      </c>
      <c r="BL491" s="1489">
        <v>0.37331504951395816</v>
      </c>
      <c r="BM491" s="1489">
        <v>0.360595441992629</v>
      </c>
      <c r="BN491" s="1489">
        <v>0.34830008576761023</v>
      </c>
      <c r="BO491" s="1489">
        <v>0.3364150576761693</v>
      </c>
      <c r="BP491" s="1489">
        <v>0.32492688570581435</v>
      </c>
      <c r="BQ491" s="1489">
        <v>0.31929498469516543</v>
      </c>
      <c r="BR491" s="1489">
        <v>0.31371550831013906</v>
      </c>
      <c r="BS491" s="1489">
        <v>0.30303187129208953</v>
      </c>
      <c r="BT491" s="1489">
        <v>0.29270444580221072</v>
      </c>
      <c r="BU491" s="1489">
        <v>0.28272154497168878</v>
      </c>
      <c r="BV491" s="1489">
        <v>0.27307186053300792</v>
      </c>
      <c r="BW491" s="1489">
        <v>0.26374445067990154</v>
      </c>
      <c r="BX491" s="1489">
        <v>0.25472872831330878</v>
      </c>
      <c r="BY491" s="1489">
        <v>0.24601444966115044</v>
      </c>
      <c r="BZ491" s="1489">
        <v>0.23759170326011986</v>
      </c>
      <c r="CA491" s="1489">
        <v>0.24529948320276104</v>
      </c>
      <c r="CB491" s="1489">
        <v>0.25235670858475623</v>
      </c>
      <c r="CC491" s="1489">
        <v>0.2438559266350549</v>
      </c>
      <c r="CD491" s="1489">
        <v>0.23563625250585052</v>
      </c>
      <c r="CE491" s="1489">
        <v>0.22768852250635993</v>
      </c>
      <c r="CF491" s="1489">
        <v>0.22000386827905635</v>
      </c>
      <c r="CG491" s="1489">
        <v>0.21257370736968251</v>
      </c>
      <c r="CH491" s="1489">
        <v>0.20538973409604072</v>
      </c>
      <c r="CI491" s="1489">
        <v>0.19844391070615644</v>
      </c>
      <c r="CJ491" s="1489">
        <v>0.19172845881670431</v>
      </c>
      <c r="CK491" s="1489">
        <v>0.18542571825446985</v>
      </c>
      <c r="CL491" s="1489">
        <v>0.18020224559555165</v>
      </c>
      <c r="CM491" s="1489">
        <v>0.17494255141921489</v>
      </c>
      <c r="CN491" s="1489">
        <v>0.16983222825826422</v>
      </c>
      <c r="CO491" s="1489">
        <v>0.16486711862960313</v>
      </c>
      <c r="CP491" s="1490">
        <v>0.16255340988425421</v>
      </c>
      <c r="CQ491" s="1488" t="s">
        <v>1790</v>
      </c>
      <c r="CR491" s="1488" t="s">
        <v>1790</v>
      </c>
      <c r="CS491" s="1488" t="s">
        <v>1790</v>
      </c>
      <c r="CT491" s="1488" t="s">
        <v>1790</v>
      </c>
      <c r="CU491" s="1488" t="s">
        <v>1790</v>
      </c>
      <c r="CV491" s="1488" t="s">
        <v>1790</v>
      </c>
      <c r="CW491" s="1488" t="s">
        <v>1790</v>
      </c>
      <c r="CX491" s="1488" t="s">
        <v>1790</v>
      </c>
      <c r="CY491" s="1488" t="s">
        <v>1790</v>
      </c>
      <c r="CZ491" s="1488" t="s">
        <v>1790</v>
      </c>
      <c r="DA491" s="1488" t="s">
        <v>1790</v>
      </c>
      <c r="DB491" s="1488" t="s">
        <v>1790</v>
      </c>
      <c r="DC491" s="1488" t="s">
        <v>1790</v>
      </c>
      <c r="DD491" s="1488" t="s">
        <v>1790</v>
      </c>
      <c r="DE491" s="1488" t="s">
        <v>1790</v>
      </c>
      <c r="DF491" s="1488" t="s">
        <v>1790</v>
      </c>
      <c r="DG491" s="1488" t="s">
        <v>1790</v>
      </c>
      <c r="DH491" s="1488" t="s">
        <v>1790</v>
      </c>
      <c r="DI491" s="1488" t="s">
        <v>1790</v>
      </c>
      <c r="DJ491" s="1488" t="s">
        <v>1790</v>
      </c>
      <c r="DK491" s="1488" t="s">
        <v>1790</v>
      </c>
      <c r="DL491" s="1488" t="s">
        <v>1790</v>
      </c>
      <c r="DM491" s="1488" t="s">
        <v>1790</v>
      </c>
      <c r="DN491" s="1488" t="s">
        <v>1790</v>
      </c>
      <c r="DO491" s="1488" t="s">
        <v>1790</v>
      </c>
      <c r="DP491" s="1488" t="s">
        <v>1790</v>
      </c>
      <c r="DQ491" s="1488" t="s">
        <v>1790</v>
      </c>
      <c r="DR491" s="1488" t="s">
        <v>1790</v>
      </c>
      <c r="DS491" s="1488" t="s">
        <v>1790</v>
      </c>
      <c r="DT491" s="1233" t="s">
        <v>1790</v>
      </c>
      <c r="DU491" s="1233" t="s">
        <v>1790</v>
      </c>
      <c r="DV491" s="1233" t="s">
        <v>1790</v>
      </c>
      <c r="DW491" s="1233" t="s">
        <v>1790</v>
      </c>
      <c r="DX491" s="1233" t="s">
        <v>1790</v>
      </c>
      <c r="DY491" s="1233" t="s">
        <v>1790</v>
      </c>
    </row>
    <row r="492" spans="2:129" ht="14.4" thickBot="1" x14ac:dyDescent="0.3">
      <c r="B492" s="1740"/>
      <c r="C492" s="1485" t="s">
        <v>2256</v>
      </c>
      <c r="D492" s="1425" t="s">
        <v>2257</v>
      </c>
      <c r="E492" s="1267" t="s">
        <v>815</v>
      </c>
      <c r="F492" s="1424" t="s">
        <v>1790</v>
      </c>
      <c r="G492" s="1424" t="s">
        <v>1790</v>
      </c>
      <c r="H492" s="1425" t="s">
        <v>84</v>
      </c>
      <c r="I492" s="1724">
        <f>IF(SUM(I491:CU491)&lt;&gt;0,SUM(I491:CU491),"")</f>
        <v>48.455584013246543</v>
      </c>
      <c r="J492" s="1725"/>
      <c r="K492" s="1725"/>
      <c r="L492" s="1725"/>
      <c r="M492" s="1726"/>
      <c r="N492" s="1489" t="s">
        <v>1790</v>
      </c>
      <c r="O492" s="1489" t="s">
        <v>1790</v>
      </c>
      <c r="P492" s="1489" t="s">
        <v>1790</v>
      </c>
      <c r="Q492" s="1489" t="s">
        <v>1790</v>
      </c>
      <c r="R492" s="1489" t="s">
        <v>1790</v>
      </c>
      <c r="S492" s="1489" t="s">
        <v>1790</v>
      </c>
      <c r="T492" s="1489" t="s">
        <v>1790</v>
      </c>
      <c r="U492" s="1489" t="s">
        <v>1790</v>
      </c>
      <c r="V492" s="1489" t="s">
        <v>1790</v>
      </c>
      <c r="W492" s="1489" t="s">
        <v>1790</v>
      </c>
      <c r="X492" s="1489" t="s">
        <v>1790</v>
      </c>
      <c r="Y492" s="1489" t="s">
        <v>1790</v>
      </c>
      <c r="Z492" s="1489" t="s">
        <v>1790</v>
      </c>
      <c r="AA492" s="1489" t="s">
        <v>1790</v>
      </c>
      <c r="AB492" s="1489" t="s">
        <v>1790</v>
      </c>
      <c r="AC492" s="1489" t="s">
        <v>1790</v>
      </c>
      <c r="AD492" s="1489" t="s">
        <v>1790</v>
      </c>
      <c r="AE492" s="1489" t="s">
        <v>1790</v>
      </c>
      <c r="AF492" s="1489" t="s">
        <v>1790</v>
      </c>
      <c r="AG492" s="1489" t="s">
        <v>1790</v>
      </c>
      <c r="AH492" s="1489" t="s">
        <v>1790</v>
      </c>
      <c r="AI492" s="1489" t="s">
        <v>1790</v>
      </c>
      <c r="AJ492" s="1489" t="s">
        <v>1790</v>
      </c>
      <c r="AK492" s="1489" t="s">
        <v>1790</v>
      </c>
      <c r="AL492" s="1489" t="s">
        <v>1790</v>
      </c>
      <c r="AM492" s="1489" t="s">
        <v>1790</v>
      </c>
      <c r="AN492" s="1489" t="s">
        <v>1790</v>
      </c>
      <c r="AO492" s="1489" t="s">
        <v>1790</v>
      </c>
      <c r="AP492" s="1489" t="s">
        <v>1790</v>
      </c>
      <c r="AQ492" s="1489" t="s">
        <v>1790</v>
      </c>
      <c r="AR492" s="1489" t="s">
        <v>1790</v>
      </c>
      <c r="AS492" s="1489" t="s">
        <v>1790</v>
      </c>
      <c r="AT492" s="1489" t="s">
        <v>1790</v>
      </c>
      <c r="AU492" s="1489" t="s">
        <v>1790</v>
      </c>
      <c r="AV492" s="1489" t="s">
        <v>1790</v>
      </c>
      <c r="AW492" s="1489" t="s">
        <v>1790</v>
      </c>
      <c r="AX492" s="1489" t="s">
        <v>1790</v>
      </c>
      <c r="AY492" s="1489" t="s">
        <v>1790</v>
      </c>
      <c r="AZ492" s="1489" t="s">
        <v>1790</v>
      </c>
      <c r="BA492" s="1489" t="s">
        <v>1790</v>
      </c>
      <c r="BB492" s="1489" t="s">
        <v>1790</v>
      </c>
      <c r="BC492" s="1489" t="s">
        <v>1790</v>
      </c>
      <c r="BD492" s="1489" t="s">
        <v>1790</v>
      </c>
      <c r="BE492" s="1489" t="s">
        <v>1790</v>
      </c>
      <c r="BF492" s="1489" t="s">
        <v>1790</v>
      </c>
      <c r="BG492" s="1489" t="s">
        <v>1790</v>
      </c>
      <c r="BH492" s="1489" t="s">
        <v>1790</v>
      </c>
      <c r="BI492" s="1489" t="s">
        <v>1790</v>
      </c>
      <c r="BJ492" s="1489" t="s">
        <v>1790</v>
      </c>
      <c r="BK492" s="1489" t="s">
        <v>1790</v>
      </c>
      <c r="BL492" s="1489" t="s">
        <v>1790</v>
      </c>
      <c r="BM492" s="1489" t="s">
        <v>1790</v>
      </c>
      <c r="BN492" s="1489" t="s">
        <v>1790</v>
      </c>
      <c r="BO492" s="1489" t="s">
        <v>1790</v>
      </c>
      <c r="BP492" s="1489" t="s">
        <v>1790</v>
      </c>
      <c r="BQ492" s="1489" t="s">
        <v>1790</v>
      </c>
      <c r="BR492" s="1489" t="s">
        <v>1790</v>
      </c>
      <c r="BS492" s="1489" t="s">
        <v>1790</v>
      </c>
      <c r="BT492" s="1489" t="s">
        <v>1790</v>
      </c>
      <c r="BU492" s="1489" t="s">
        <v>1790</v>
      </c>
      <c r="BV492" s="1489" t="s">
        <v>1790</v>
      </c>
      <c r="BW492" s="1489" t="s">
        <v>1790</v>
      </c>
      <c r="BX492" s="1489" t="s">
        <v>1790</v>
      </c>
      <c r="BY492" s="1489" t="s">
        <v>1790</v>
      </c>
      <c r="BZ492" s="1489" t="s">
        <v>1790</v>
      </c>
      <c r="CA492" s="1489" t="s">
        <v>1790</v>
      </c>
      <c r="CB492" s="1489" t="s">
        <v>1790</v>
      </c>
      <c r="CC492" s="1489" t="s">
        <v>1790</v>
      </c>
      <c r="CD492" s="1489" t="s">
        <v>1790</v>
      </c>
      <c r="CE492" s="1489" t="s">
        <v>1790</v>
      </c>
      <c r="CF492" s="1489" t="s">
        <v>1790</v>
      </c>
      <c r="CG492" s="1489" t="s">
        <v>1790</v>
      </c>
      <c r="CH492" s="1489" t="s">
        <v>1790</v>
      </c>
      <c r="CI492" s="1489" t="s">
        <v>1790</v>
      </c>
      <c r="CJ492" s="1489" t="s">
        <v>1790</v>
      </c>
      <c r="CK492" s="1489" t="s">
        <v>1790</v>
      </c>
      <c r="CL492" s="1489" t="s">
        <v>1790</v>
      </c>
      <c r="CM492" s="1489" t="s">
        <v>1790</v>
      </c>
      <c r="CN492" s="1489" t="s">
        <v>1790</v>
      </c>
      <c r="CO492" s="1489" t="s">
        <v>1790</v>
      </c>
      <c r="CP492" s="1490" t="s">
        <v>1790</v>
      </c>
      <c r="CQ492" s="1488" t="s">
        <v>1790</v>
      </c>
      <c r="CR492" s="1488" t="s">
        <v>1790</v>
      </c>
      <c r="CS492" s="1488" t="s">
        <v>1790</v>
      </c>
      <c r="CT492" s="1488" t="s">
        <v>1790</v>
      </c>
      <c r="CU492" s="1488" t="s">
        <v>1790</v>
      </c>
      <c r="CV492" s="1488" t="s">
        <v>1790</v>
      </c>
      <c r="CW492" s="1488" t="s">
        <v>1790</v>
      </c>
      <c r="CX492" s="1488" t="s">
        <v>1790</v>
      </c>
      <c r="CY492" s="1488" t="s">
        <v>1790</v>
      </c>
      <c r="CZ492" s="1488" t="s">
        <v>1790</v>
      </c>
      <c r="DA492" s="1488" t="s">
        <v>1790</v>
      </c>
      <c r="DB492" s="1488" t="s">
        <v>1790</v>
      </c>
      <c r="DC492" s="1488" t="s">
        <v>1790</v>
      </c>
      <c r="DD492" s="1488" t="s">
        <v>1790</v>
      </c>
      <c r="DE492" s="1488" t="s">
        <v>1790</v>
      </c>
      <c r="DF492" s="1488" t="s">
        <v>1790</v>
      </c>
      <c r="DG492" s="1488" t="s">
        <v>1790</v>
      </c>
      <c r="DH492" s="1488" t="s">
        <v>1790</v>
      </c>
      <c r="DI492" s="1488" t="s">
        <v>1790</v>
      </c>
      <c r="DJ492" s="1488" t="s">
        <v>1790</v>
      </c>
      <c r="DK492" s="1488" t="s">
        <v>1790</v>
      </c>
      <c r="DL492" s="1488" t="s">
        <v>1790</v>
      </c>
      <c r="DM492" s="1488" t="s">
        <v>1790</v>
      </c>
      <c r="DN492" s="1488" t="s">
        <v>1790</v>
      </c>
      <c r="DO492" s="1488" t="s">
        <v>1790</v>
      </c>
      <c r="DP492" s="1488" t="s">
        <v>1790</v>
      </c>
      <c r="DQ492" s="1488" t="s">
        <v>1790</v>
      </c>
      <c r="DR492" s="1488" t="s">
        <v>1790</v>
      </c>
      <c r="DS492" s="1488" t="s">
        <v>1790</v>
      </c>
      <c r="DT492" s="1233" t="s">
        <v>1790</v>
      </c>
      <c r="DU492" s="1233" t="s">
        <v>1790</v>
      </c>
      <c r="DV492" s="1233" t="s">
        <v>1790</v>
      </c>
      <c r="DW492" s="1233" t="s">
        <v>1790</v>
      </c>
      <c r="DX492" s="1233" t="s">
        <v>1790</v>
      </c>
      <c r="DY492" s="1233" t="s">
        <v>1790</v>
      </c>
    </row>
    <row r="493" spans="2:129" x14ac:dyDescent="0.25">
      <c r="B493" s="1740"/>
      <c r="C493" s="1485" t="s">
        <v>2254</v>
      </c>
      <c r="D493" s="1425" t="s">
        <v>2255</v>
      </c>
      <c r="E493" s="1267" t="s">
        <v>810</v>
      </c>
      <c r="F493" s="1424" t="s">
        <v>1790</v>
      </c>
      <c r="G493" s="1424" t="s">
        <v>1790</v>
      </c>
      <c r="H493" s="1425" t="s">
        <v>84</v>
      </c>
      <c r="I493" s="1460" t="s">
        <v>1790</v>
      </c>
      <c r="J493" s="1461" t="s">
        <v>1790</v>
      </c>
      <c r="K493" s="1461" t="s">
        <v>1790</v>
      </c>
      <c r="L493" s="1461" t="s">
        <v>1790</v>
      </c>
      <c r="M493" s="1461" t="s">
        <v>1790</v>
      </c>
      <c r="N493" s="1489" t="s">
        <v>1790</v>
      </c>
      <c r="O493" s="1489">
        <v>1.2879</v>
      </c>
      <c r="P493" s="1489">
        <v>1.2879</v>
      </c>
      <c r="Q493" s="1489">
        <v>1.2879</v>
      </c>
      <c r="R493" s="1489">
        <v>1.2879</v>
      </c>
      <c r="S493" s="1489">
        <v>1.2879</v>
      </c>
      <c r="T493" s="1489" t="s">
        <v>1790</v>
      </c>
      <c r="U493" s="1489" t="s">
        <v>1790</v>
      </c>
      <c r="V493" s="1489" t="s">
        <v>1790</v>
      </c>
      <c r="W493" s="1489" t="s">
        <v>1790</v>
      </c>
      <c r="X493" s="1489" t="s">
        <v>1790</v>
      </c>
      <c r="Y493" s="1489" t="s">
        <v>1790</v>
      </c>
      <c r="Z493" s="1489" t="s">
        <v>1790</v>
      </c>
      <c r="AA493" s="1489" t="s">
        <v>1790</v>
      </c>
      <c r="AB493" s="1489" t="s">
        <v>1790</v>
      </c>
      <c r="AC493" s="1489">
        <v>0</v>
      </c>
      <c r="AD493" s="1489" t="s">
        <v>1790</v>
      </c>
      <c r="AE493" s="1489" t="s">
        <v>1790</v>
      </c>
      <c r="AF493" s="1489" t="s">
        <v>1790</v>
      </c>
      <c r="AG493" s="1489" t="s">
        <v>1790</v>
      </c>
      <c r="AH493" s="1489" t="s">
        <v>1790</v>
      </c>
      <c r="AI493" s="1489" t="s">
        <v>1790</v>
      </c>
      <c r="AJ493" s="1489" t="s">
        <v>1790</v>
      </c>
      <c r="AK493" s="1489" t="s">
        <v>1790</v>
      </c>
      <c r="AL493" s="1489" t="s">
        <v>1790</v>
      </c>
      <c r="AM493" s="1489">
        <v>0</v>
      </c>
      <c r="AN493" s="1489" t="s">
        <v>1790</v>
      </c>
      <c r="AO493" s="1489" t="s">
        <v>1790</v>
      </c>
      <c r="AP493" s="1489" t="s">
        <v>1790</v>
      </c>
      <c r="AQ493" s="1489" t="s">
        <v>1790</v>
      </c>
      <c r="AR493" s="1489" t="s">
        <v>1790</v>
      </c>
      <c r="AS493" s="1489" t="s">
        <v>1790</v>
      </c>
      <c r="AT493" s="1489" t="s">
        <v>1790</v>
      </c>
      <c r="AU493" s="1489" t="s">
        <v>1790</v>
      </c>
      <c r="AV493" s="1489" t="s">
        <v>1790</v>
      </c>
      <c r="AW493" s="1489">
        <v>0</v>
      </c>
      <c r="AX493" s="1489" t="s">
        <v>1790</v>
      </c>
      <c r="AY493" s="1489" t="s">
        <v>1790</v>
      </c>
      <c r="AZ493" s="1489" t="s">
        <v>1790</v>
      </c>
      <c r="BA493" s="1489" t="s">
        <v>1790</v>
      </c>
      <c r="BB493" s="1489" t="s">
        <v>1790</v>
      </c>
      <c r="BC493" s="1489" t="s">
        <v>1790</v>
      </c>
      <c r="BD493" s="1489" t="s">
        <v>1790</v>
      </c>
      <c r="BE493" s="1489" t="s">
        <v>1790</v>
      </c>
      <c r="BF493" s="1489" t="s">
        <v>1790</v>
      </c>
      <c r="BG493" s="1489">
        <v>0</v>
      </c>
      <c r="BH493" s="1489" t="s">
        <v>1790</v>
      </c>
      <c r="BI493" s="1489" t="s">
        <v>1790</v>
      </c>
      <c r="BJ493" s="1489" t="s">
        <v>1790</v>
      </c>
      <c r="BK493" s="1489" t="s">
        <v>1790</v>
      </c>
      <c r="BL493" s="1489" t="s">
        <v>1790</v>
      </c>
      <c r="BM493" s="1489" t="s">
        <v>1790</v>
      </c>
      <c r="BN493" s="1489" t="s">
        <v>1790</v>
      </c>
      <c r="BO493" s="1489" t="s">
        <v>1790</v>
      </c>
      <c r="BP493" s="1489" t="s">
        <v>1790</v>
      </c>
      <c r="BQ493" s="1489">
        <v>0</v>
      </c>
      <c r="BR493" s="1489" t="s">
        <v>1790</v>
      </c>
      <c r="BS493" s="1489" t="s">
        <v>1790</v>
      </c>
      <c r="BT493" s="1489" t="s">
        <v>1790</v>
      </c>
      <c r="BU493" s="1489" t="s">
        <v>1790</v>
      </c>
      <c r="BV493" s="1489" t="s">
        <v>1790</v>
      </c>
      <c r="BW493" s="1489" t="s">
        <v>1790</v>
      </c>
      <c r="BX493" s="1489" t="s">
        <v>1790</v>
      </c>
      <c r="BY493" s="1489" t="s">
        <v>1790</v>
      </c>
      <c r="BZ493" s="1489" t="s">
        <v>1790</v>
      </c>
      <c r="CA493" s="1489">
        <v>5.3</v>
      </c>
      <c r="CB493" s="1489" t="s">
        <v>1790</v>
      </c>
      <c r="CC493" s="1489" t="s">
        <v>1790</v>
      </c>
      <c r="CD493" s="1489" t="s">
        <v>1790</v>
      </c>
      <c r="CE493" s="1489" t="s">
        <v>1790</v>
      </c>
      <c r="CF493" s="1489" t="s">
        <v>1790</v>
      </c>
      <c r="CG493" s="1489" t="s">
        <v>1790</v>
      </c>
      <c r="CH493" s="1489" t="s">
        <v>1790</v>
      </c>
      <c r="CI493" s="1489" t="s">
        <v>1790</v>
      </c>
      <c r="CJ493" s="1489" t="s">
        <v>1790</v>
      </c>
      <c r="CK493" s="1489">
        <v>0</v>
      </c>
      <c r="CL493" s="1489" t="s">
        <v>1790</v>
      </c>
      <c r="CM493" s="1489" t="s">
        <v>1790</v>
      </c>
      <c r="CN493" s="1489" t="s">
        <v>1790</v>
      </c>
      <c r="CO493" s="1489" t="s">
        <v>1790</v>
      </c>
      <c r="CP493" s="1490" t="s">
        <v>1790</v>
      </c>
      <c r="CQ493" s="1488" t="s">
        <v>1790</v>
      </c>
      <c r="CR493" s="1488" t="s">
        <v>1790</v>
      </c>
      <c r="CS493" s="1488" t="s">
        <v>1790</v>
      </c>
      <c r="CT493" s="1488" t="s">
        <v>1790</v>
      </c>
      <c r="CU493" s="1488" t="s">
        <v>1790</v>
      </c>
      <c r="CV493" s="1488" t="s">
        <v>1790</v>
      </c>
      <c r="CW493" s="1488" t="s">
        <v>1790</v>
      </c>
      <c r="CX493" s="1488" t="s">
        <v>1790</v>
      </c>
      <c r="CY493" s="1488" t="s">
        <v>1790</v>
      </c>
      <c r="CZ493" s="1488" t="s">
        <v>1790</v>
      </c>
      <c r="DA493" s="1488" t="s">
        <v>1790</v>
      </c>
      <c r="DB493" s="1488" t="s">
        <v>1790</v>
      </c>
      <c r="DC493" s="1488" t="s">
        <v>1790</v>
      </c>
      <c r="DD493" s="1488" t="s">
        <v>1790</v>
      </c>
      <c r="DE493" s="1488" t="s">
        <v>1790</v>
      </c>
      <c r="DF493" s="1488" t="s">
        <v>1790</v>
      </c>
      <c r="DG493" s="1488" t="s">
        <v>1790</v>
      </c>
      <c r="DH493" s="1488" t="s">
        <v>1790</v>
      </c>
      <c r="DI493" s="1488" t="s">
        <v>1790</v>
      </c>
      <c r="DJ493" s="1488" t="s">
        <v>1790</v>
      </c>
      <c r="DK493" s="1488" t="s">
        <v>1790</v>
      </c>
      <c r="DL493" s="1488" t="s">
        <v>1790</v>
      </c>
      <c r="DM493" s="1488" t="s">
        <v>1790</v>
      </c>
      <c r="DN493" s="1488" t="s">
        <v>1790</v>
      </c>
      <c r="DO493" s="1488" t="s">
        <v>1790</v>
      </c>
      <c r="DP493" s="1488" t="s">
        <v>1790</v>
      </c>
      <c r="DQ493" s="1488" t="s">
        <v>1790</v>
      </c>
      <c r="DR493" s="1488" t="s">
        <v>1790</v>
      </c>
      <c r="DS493" s="1488" t="s">
        <v>1790</v>
      </c>
      <c r="DT493" s="1233" t="s">
        <v>1790</v>
      </c>
      <c r="DU493" s="1233" t="s">
        <v>1790</v>
      </c>
      <c r="DV493" s="1233" t="s">
        <v>1790</v>
      </c>
      <c r="DW493" s="1233" t="s">
        <v>1790</v>
      </c>
      <c r="DX493" s="1233" t="s">
        <v>1790</v>
      </c>
      <c r="DY493" s="1233" t="s">
        <v>1790</v>
      </c>
    </row>
    <row r="494" spans="2:129" x14ac:dyDescent="0.25">
      <c r="B494" s="1740"/>
      <c r="C494" s="1485" t="s">
        <v>2254</v>
      </c>
      <c r="D494" s="1425" t="s">
        <v>2255</v>
      </c>
      <c r="E494" s="1267" t="s">
        <v>807</v>
      </c>
      <c r="F494" s="1424" t="s">
        <v>1790</v>
      </c>
      <c r="G494" s="1424" t="s">
        <v>1790</v>
      </c>
      <c r="H494" s="1425" t="s">
        <v>84</v>
      </c>
      <c r="I494" s="1460" t="s">
        <v>1790</v>
      </c>
      <c r="J494" s="1461" t="s">
        <v>1790</v>
      </c>
      <c r="K494" s="1461" t="s">
        <v>1790</v>
      </c>
      <c r="L494" s="1461" t="s">
        <v>1790</v>
      </c>
      <c r="M494" s="1461" t="s">
        <v>1790</v>
      </c>
      <c r="N494" s="1489" t="s">
        <v>1790</v>
      </c>
      <c r="O494" s="1489" t="s">
        <v>1790</v>
      </c>
      <c r="P494" s="1489" t="s">
        <v>1790</v>
      </c>
      <c r="Q494" s="1489" t="s">
        <v>1790</v>
      </c>
      <c r="R494" s="1489" t="s">
        <v>1790</v>
      </c>
      <c r="S494" s="1489" t="s">
        <v>1790</v>
      </c>
      <c r="T494" s="1489">
        <v>1.2764892799999996</v>
      </c>
      <c r="U494" s="1489">
        <v>1.2764892799999996</v>
      </c>
      <c r="V494" s="1489">
        <v>1.2764892799999996</v>
      </c>
      <c r="W494" s="1489">
        <v>1.2764892799999996</v>
      </c>
      <c r="X494" s="1489">
        <v>1.2764892799999996</v>
      </c>
      <c r="Y494" s="1489">
        <v>1.2764892799999996</v>
      </c>
      <c r="Z494" s="1489">
        <v>1.2764892799999996</v>
      </c>
      <c r="AA494" s="1489">
        <v>1.2764892799999996</v>
      </c>
      <c r="AB494" s="1489">
        <v>1.2764892799999996</v>
      </c>
      <c r="AC494" s="1489">
        <v>1.2764892799999996</v>
      </c>
      <c r="AD494" s="1489">
        <v>1.2764892799999996</v>
      </c>
      <c r="AE494" s="1489">
        <v>1.2764892799999996</v>
      </c>
      <c r="AF494" s="1489">
        <v>1.2764892799999996</v>
      </c>
      <c r="AG494" s="1489">
        <v>1.2764892799999996</v>
      </c>
      <c r="AH494" s="1489">
        <v>1.2764892799999996</v>
      </c>
      <c r="AI494" s="1489">
        <v>1.2764892799999996</v>
      </c>
      <c r="AJ494" s="1489">
        <v>1.2764892799999996</v>
      </c>
      <c r="AK494" s="1489">
        <v>1.2764892799999996</v>
      </c>
      <c r="AL494" s="1489">
        <v>1.2764892799999996</v>
      </c>
      <c r="AM494" s="1489">
        <v>1.2764892799999996</v>
      </c>
      <c r="AN494" s="1489">
        <v>1.2764892799999996</v>
      </c>
      <c r="AO494" s="1489">
        <v>1.2764892799999996</v>
      </c>
      <c r="AP494" s="1489">
        <v>1.2764892799999996</v>
      </c>
      <c r="AQ494" s="1489">
        <v>1.2764892799999996</v>
      </c>
      <c r="AR494" s="1489">
        <v>1.2764892799999996</v>
      </c>
      <c r="AS494" s="1489">
        <v>1.2764892799999996</v>
      </c>
      <c r="AT494" s="1489">
        <v>1.2764892799999996</v>
      </c>
      <c r="AU494" s="1489">
        <v>1.2764892799999996</v>
      </c>
      <c r="AV494" s="1489">
        <v>1.2764892799999996</v>
      </c>
      <c r="AW494" s="1489">
        <v>1.2764892799999996</v>
      </c>
      <c r="AX494" s="1489">
        <v>1.2764892799999996</v>
      </c>
      <c r="AY494" s="1489">
        <v>1.2764892799999996</v>
      </c>
      <c r="AZ494" s="1489">
        <v>1.2764892799999996</v>
      </c>
      <c r="BA494" s="1489">
        <v>1.2764892799999996</v>
      </c>
      <c r="BB494" s="1489">
        <v>1.2764892799999996</v>
      </c>
      <c r="BC494" s="1489">
        <v>1.2764892799999996</v>
      </c>
      <c r="BD494" s="1489">
        <v>1.2764892799999996</v>
      </c>
      <c r="BE494" s="1489">
        <v>1.2764892799999996</v>
      </c>
      <c r="BF494" s="1489">
        <v>1.2764892799999996</v>
      </c>
      <c r="BG494" s="1489">
        <v>1.2764892799999996</v>
      </c>
      <c r="BH494" s="1489">
        <v>1.2764892799999996</v>
      </c>
      <c r="BI494" s="1489">
        <v>1.2764892799999996</v>
      </c>
      <c r="BJ494" s="1489">
        <v>1.2764892799999996</v>
      </c>
      <c r="BK494" s="1489">
        <v>1.2764892799999996</v>
      </c>
      <c r="BL494" s="1489">
        <v>1.2764892799999996</v>
      </c>
      <c r="BM494" s="1489">
        <v>1.2764892799999996</v>
      </c>
      <c r="BN494" s="1489">
        <v>1.2764892799999996</v>
      </c>
      <c r="BO494" s="1489">
        <v>1.2764892799999996</v>
      </c>
      <c r="BP494" s="1489">
        <v>1.2764892799999996</v>
      </c>
      <c r="BQ494" s="1489">
        <v>1.2764892799999996</v>
      </c>
      <c r="BR494" s="1489">
        <v>1.2764892799999996</v>
      </c>
      <c r="BS494" s="1489">
        <v>1.2764892799999996</v>
      </c>
      <c r="BT494" s="1489">
        <v>1.2764892799999996</v>
      </c>
      <c r="BU494" s="1489">
        <v>1.2764892799999996</v>
      </c>
      <c r="BV494" s="1489">
        <v>1.2764892799999996</v>
      </c>
      <c r="BW494" s="1489">
        <v>1.2764892799999996</v>
      </c>
      <c r="BX494" s="1489">
        <v>1.2764892799999996</v>
      </c>
      <c r="BY494" s="1489">
        <v>1.2764892799999996</v>
      </c>
      <c r="BZ494" s="1489">
        <v>1.2764892799999996</v>
      </c>
      <c r="CA494" s="1489">
        <v>1.2764892799999996</v>
      </c>
      <c r="CB494" s="1489">
        <v>1.2764892799999996</v>
      </c>
      <c r="CC494" s="1489">
        <v>1.2764892799999996</v>
      </c>
      <c r="CD494" s="1489">
        <v>1.2764892799999996</v>
      </c>
      <c r="CE494" s="1489">
        <v>1.2764892799999996</v>
      </c>
      <c r="CF494" s="1489">
        <v>1.2764892799999996</v>
      </c>
      <c r="CG494" s="1489">
        <v>1.2764892799999996</v>
      </c>
      <c r="CH494" s="1489">
        <v>1.2764892799999996</v>
      </c>
      <c r="CI494" s="1489">
        <v>1.2764892799999996</v>
      </c>
      <c r="CJ494" s="1489">
        <v>1.2764892799999996</v>
      </c>
      <c r="CK494" s="1489">
        <v>1.2764892799999996</v>
      </c>
      <c r="CL494" s="1489">
        <v>1.2764892799999996</v>
      </c>
      <c r="CM494" s="1489">
        <v>1.2764892799999996</v>
      </c>
      <c r="CN494" s="1489">
        <v>1.2764892799999996</v>
      </c>
      <c r="CO494" s="1489">
        <v>1.2764892799999996</v>
      </c>
      <c r="CP494" s="1490">
        <v>1.2764892799999996</v>
      </c>
      <c r="CQ494" s="1488" t="s">
        <v>1790</v>
      </c>
      <c r="CR494" s="1488" t="s">
        <v>1790</v>
      </c>
      <c r="CS494" s="1488" t="s">
        <v>1790</v>
      </c>
      <c r="CT494" s="1488" t="s">
        <v>1790</v>
      </c>
      <c r="CU494" s="1488" t="s">
        <v>1790</v>
      </c>
      <c r="CV494" s="1488" t="s">
        <v>1790</v>
      </c>
      <c r="CW494" s="1488" t="s">
        <v>1790</v>
      </c>
      <c r="CX494" s="1488" t="s">
        <v>1790</v>
      </c>
      <c r="CY494" s="1488" t="s">
        <v>1790</v>
      </c>
      <c r="CZ494" s="1488" t="s">
        <v>1790</v>
      </c>
      <c r="DA494" s="1488" t="s">
        <v>1790</v>
      </c>
      <c r="DB494" s="1488" t="s">
        <v>1790</v>
      </c>
      <c r="DC494" s="1488" t="s">
        <v>1790</v>
      </c>
      <c r="DD494" s="1488" t="s">
        <v>1790</v>
      </c>
      <c r="DE494" s="1488" t="s">
        <v>1790</v>
      </c>
      <c r="DF494" s="1488" t="s">
        <v>1790</v>
      </c>
      <c r="DG494" s="1488" t="s">
        <v>1790</v>
      </c>
      <c r="DH494" s="1488" t="s">
        <v>1790</v>
      </c>
      <c r="DI494" s="1488" t="s">
        <v>1790</v>
      </c>
      <c r="DJ494" s="1488" t="s">
        <v>1790</v>
      </c>
      <c r="DK494" s="1488" t="s">
        <v>1790</v>
      </c>
      <c r="DL494" s="1488" t="s">
        <v>1790</v>
      </c>
      <c r="DM494" s="1488" t="s">
        <v>1790</v>
      </c>
      <c r="DN494" s="1488" t="s">
        <v>1790</v>
      </c>
      <c r="DO494" s="1488" t="s">
        <v>1790</v>
      </c>
      <c r="DP494" s="1488" t="s">
        <v>1790</v>
      </c>
      <c r="DQ494" s="1488" t="s">
        <v>1790</v>
      </c>
      <c r="DR494" s="1488" t="s">
        <v>1790</v>
      </c>
      <c r="DS494" s="1488" t="s">
        <v>1790</v>
      </c>
      <c r="DT494" s="1233" t="s">
        <v>1790</v>
      </c>
      <c r="DU494" s="1233" t="s">
        <v>1790</v>
      </c>
      <c r="DV494" s="1233" t="s">
        <v>1790</v>
      </c>
      <c r="DW494" s="1233" t="s">
        <v>1790</v>
      </c>
      <c r="DX494" s="1233" t="s">
        <v>1790</v>
      </c>
      <c r="DY494" s="1233" t="s">
        <v>1790</v>
      </c>
    </row>
    <row r="495" spans="2:129" x14ac:dyDescent="0.25">
      <c r="B495" s="1740"/>
      <c r="C495" s="1485" t="s">
        <v>2254</v>
      </c>
      <c r="D495" s="1425" t="s">
        <v>2255</v>
      </c>
      <c r="E495" s="1267" t="s">
        <v>808</v>
      </c>
      <c r="F495" s="1424" t="s">
        <v>1790</v>
      </c>
      <c r="G495" s="1424" t="s">
        <v>1790</v>
      </c>
      <c r="H495" s="1425" t="s">
        <v>84</v>
      </c>
      <c r="I495" s="1460" t="s">
        <v>1790</v>
      </c>
      <c r="J495" s="1461" t="s">
        <v>1790</v>
      </c>
      <c r="K495" s="1461" t="s">
        <v>1790</v>
      </c>
      <c r="L495" s="1461" t="s">
        <v>1790</v>
      </c>
      <c r="M495" s="1461" t="s">
        <v>1790</v>
      </c>
      <c r="N495" s="1489" t="s">
        <v>1790</v>
      </c>
      <c r="O495" s="1489">
        <v>3.0605073978E-2</v>
      </c>
      <c r="P495" s="1489">
        <v>9.1815221934000005E-2</v>
      </c>
      <c r="Q495" s="1489">
        <v>0.15302536988999998</v>
      </c>
      <c r="R495" s="1489">
        <v>0.21423551784599998</v>
      </c>
      <c r="S495" s="1489">
        <v>0.27544566580199997</v>
      </c>
      <c r="T495" s="1489">
        <v>0.43338590170500002</v>
      </c>
      <c r="U495" s="1489">
        <v>0.42936322555500001</v>
      </c>
      <c r="V495" s="1489">
        <v>0.42534054940499999</v>
      </c>
      <c r="W495" s="1489">
        <v>0.42131787325499997</v>
      </c>
      <c r="X495" s="1489">
        <v>0.41729519710500002</v>
      </c>
      <c r="Y495" s="1489">
        <v>0.413272520955</v>
      </c>
      <c r="Z495" s="1489">
        <v>0.40924984480499998</v>
      </c>
      <c r="AA495" s="1489">
        <v>0.40522716865499991</v>
      </c>
      <c r="AB495" s="1489">
        <v>0.40120449250499995</v>
      </c>
      <c r="AC495" s="1489">
        <v>0.39718181635499999</v>
      </c>
      <c r="AD495" s="1489">
        <v>0.39315914020500004</v>
      </c>
      <c r="AE495" s="1489">
        <v>0.38913646405499996</v>
      </c>
      <c r="AF495" s="1489">
        <v>0.38511378790499995</v>
      </c>
      <c r="AG495" s="1489">
        <v>0.38109111175499999</v>
      </c>
      <c r="AH495" s="1489">
        <v>0.37706843560500003</v>
      </c>
      <c r="AI495" s="1489">
        <v>0.37304575945500001</v>
      </c>
      <c r="AJ495" s="1489">
        <v>0.369023083305</v>
      </c>
      <c r="AK495" s="1489">
        <v>0.36500040715499998</v>
      </c>
      <c r="AL495" s="1489">
        <v>0.36097773100500002</v>
      </c>
      <c r="AM495" s="1489">
        <v>0.35695505485500001</v>
      </c>
      <c r="AN495" s="1489">
        <v>0.35293237870499999</v>
      </c>
      <c r="AO495" s="1489">
        <v>0.34890970255499998</v>
      </c>
      <c r="AP495" s="1489">
        <v>0.34488702640500002</v>
      </c>
      <c r="AQ495" s="1489">
        <v>0.340864350255</v>
      </c>
      <c r="AR495" s="1489">
        <v>0.33684167410499999</v>
      </c>
      <c r="AS495" s="1489">
        <v>0.33281899795500003</v>
      </c>
      <c r="AT495" s="1489">
        <v>0.32879632180500001</v>
      </c>
      <c r="AU495" s="1489">
        <v>0.324773645655</v>
      </c>
      <c r="AV495" s="1489">
        <v>0.32075096950500004</v>
      </c>
      <c r="AW495" s="1489">
        <v>0.31672829335499997</v>
      </c>
      <c r="AX495" s="1489">
        <v>0.31270561720500001</v>
      </c>
      <c r="AY495" s="1489">
        <v>0.30868294105499999</v>
      </c>
      <c r="AZ495" s="1489">
        <v>0.30466026490499998</v>
      </c>
      <c r="BA495" s="1489">
        <v>0.30063758875500002</v>
      </c>
      <c r="BB495" s="1489">
        <v>0.29661491260499995</v>
      </c>
      <c r="BC495" s="1489">
        <v>0.29259223645499999</v>
      </c>
      <c r="BD495" s="1489">
        <v>0.28856956030499997</v>
      </c>
      <c r="BE495" s="1489">
        <v>0.28454688415499996</v>
      </c>
      <c r="BF495" s="1489">
        <v>0.280524208005</v>
      </c>
      <c r="BG495" s="1489">
        <v>0.27650153185499998</v>
      </c>
      <c r="BH495" s="1489">
        <v>0.27247885570499997</v>
      </c>
      <c r="BI495" s="1489">
        <v>0.26845617955500001</v>
      </c>
      <c r="BJ495" s="1489">
        <v>0.26443350340500005</v>
      </c>
      <c r="BK495" s="1489">
        <v>0.26041082725499998</v>
      </c>
      <c r="BL495" s="1489">
        <v>0.25638815110500002</v>
      </c>
      <c r="BM495" s="1489">
        <v>0.252365474955</v>
      </c>
      <c r="BN495" s="1489">
        <v>0.24834279880499999</v>
      </c>
      <c r="BO495" s="1489">
        <v>0.24432012265500003</v>
      </c>
      <c r="BP495" s="1489">
        <v>0.24029744650500001</v>
      </c>
      <c r="BQ495" s="1489">
        <v>0.23627477035500002</v>
      </c>
      <c r="BR495" s="1489">
        <v>0.23225209420499998</v>
      </c>
      <c r="BS495" s="1489">
        <v>0.22822941805500002</v>
      </c>
      <c r="BT495" s="1489">
        <v>0.22420674190500001</v>
      </c>
      <c r="BU495" s="1489">
        <v>0.22018406575499999</v>
      </c>
      <c r="BV495" s="1489">
        <v>0.216161389605</v>
      </c>
      <c r="BW495" s="1489">
        <v>0.21213871345499999</v>
      </c>
      <c r="BX495" s="1489">
        <v>0.208116037305</v>
      </c>
      <c r="BY495" s="1489">
        <v>0.20409336115499999</v>
      </c>
      <c r="BZ495" s="1489">
        <v>0.20007068500499997</v>
      </c>
      <c r="CA495" s="1489">
        <v>0.30256115485499996</v>
      </c>
      <c r="CB495" s="1489">
        <v>0.405051624705</v>
      </c>
      <c r="CC495" s="1489">
        <v>0.40102894855499999</v>
      </c>
      <c r="CD495" s="1489">
        <v>0.39700627240499997</v>
      </c>
      <c r="CE495" s="1489">
        <v>0.39298359625499996</v>
      </c>
      <c r="CF495" s="1489">
        <v>0.38896092010500005</v>
      </c>
      <c r="CG495" s="1489">
        <v>0.38493824395500004</v>
      </c>
      <c r="CH495" s="1489">
        <v>0.38091556780500002</v>
      </c>
      <c r="CI495" s="1489">
        <v>0.37689289165499995</v>
      </c>
      <c r="CJ495" s="1489">
        <v>0.37287021550499999</v>
      </c>
      <c r="CK495" s="1489">
        <v>0.36884753935500003</v>
      </c>
      <c r="CL495" s="1489">
        <v>0.36482486320500007</v>
      </c>
      <c r="CM495" s="1489">
        <v>0.360802187055</v>
      </c>
      <c r="CN495" s="1489">
        <v>0.35677951090499999</v>
      </c>
      <c r="CO495" s="1489">
        <v>0.35275683475499997</v>
      </c>
      <c r="CP495" s="1490">
        <v>0.34873415860500001</v>
      </c>
      <c r="CQ495" s="1488" t="s">
        <v>1790</v>
      </c>
      <c r="CR495" s="1488" t="s">
        <v>1790</v>
      </c>
      <c r="CS495" s="1488" t="s">
        <v>1790</v>
      </c>
      <c r="CT495" s="1488" t="s">
        <v>1790</v>
      </c>
      <c r="CU495" s="1488" t="s">
        <v>1790</v>
      </c>
      <c r="CV495" s="1488" t="s">
        <v>1790</v>
      </c>
      <c r="CW495" s="1488" t="s">
        <v>1790</v>
      </c>
      <c r="CX495" s="1488" t="s">
        <v>1790</v>
      </c>
      <c r="CY495" s="1488" t="s">
        <v>1790</v>
      </c>
      <c r="CZ495" s="1488" t="s">
        <v>1790</v>
      </c>
      <c r="DA495" s="1488" t="s">
        <v>1790</v>
      </c>
      <c r="DB495" s="1488" t="s">
        <v>1790</v>
      </c>
      <c r="DC495" s="1488" t="s">
        <v>1790</v>
      </c>
      <c r="DD495" s="1488" t="s">
        <v>1790</v>
      </c>
      <c r="DE495" s="1488" t="s">
        <v>1790</v>
      </c>
      <c r="DF495" s="1488" t="s">
        <v>1790</v>
      </c>
      <c r="DG495" s="1488" t="s">
        <v>1790</v>
      </c>
      <c r="DH495" s="1488" t="s">
        <v>1790</v>
      </c>
      <c r="DI495" s="1488" t="s">
        <v>1790</v>
      </c>
      <c r="DJ495" s="1488" t="s">
        <v>1790</v>
      </c>
      <c r="DK495" s="1488" t="s">
        <v>1790</v>
      </c>
      <c r="DL495" s="1488" t="s">
        <v>1790</v>
      </c>
      <c r="DM495" s="1488" t="s">
        <v>1790</v>
      </c>
      <c r="DN495" s="1488" t="s">
        <v>1790</v>
      </c>
      <c r="DO495" s="1488" t="s">
        <v>1790</v>
      </c>
      <c r="DP495" s="1488" t="s">
        <v>1790</v>
      </c>
      <c r="DQ495" s="1488" t="s">
        <v>1790</v>
      </c>
      <c r="DR495" s="1488" t="s">
        <v>1790</v>
      </c>
      <c r="DS495" s="1488" t="s">
        <v>1790</v>
      </c>
      <c r="DT495" s="1233" t="s">
        <v>1790</v>
      </c>
      <c r="DU495" s="1233" t="s">
        <v>1790</v>
      </c>
      <c r="DV495" s="1233" t="s">
        <v>1790</v>
      </c>
      <c r="DW495" s="1233" t="s">
        <v>1790</v>
      </c>
      <c r="DX495" s="1233" t="s">
        <v>1790</v>
      </c>
      <c r="DY495" s="1233" t="s">
        <v>1790</v>
      </c>
    </row>
    <row r="496" spans="2:129" x14ac:dyDescent="0.25">
      <c r="B496" s="1740"/>
      <c r="C496" s="1485" t="s">
        <v>2254</v>
      </c>
      <c r="D496" s="1425" t="s">
        <v>2255</v>
      </c>
      <c r="E496" s="1267" t="s">
        <v>826</v>
      </c>
      <c r="F496" s="1424" t="s">
        <v>1790</v>
      </c>
      <c r="G496" s="1424" t="s">
        <v>1790</v>
      </c>
      <c r="H496" s="1425" t="s">
        <v>84</v>
      </c>
      <c r="I496" s="1460" t="s">
        <v>1790</v>
      </c>
      <c r="J496" s="1461" t="s">
        <v>1790</v>
      </c>
      <c r="K496" s="1461" t="s">
        <v>1790</v>
      </c>
      <c r="L496" s="1461" t="s">
        <v>1790</v>
      </c>
      <c r="M496" s="1461" t="s">
        <v>1790</v>
      </c>
      <c r="N496" s="1489" t="s">
        <v>1790</v>
      </c>
      <c r="O496" s="1489">
        <v>3.5000000000000003E-2</v>
      </c>
      <c r="P496" s="1489">
        <v>3.5000000000000003E-2</v>
      </c>
      <c r="Q496" s="1489">
        <v>3.5000000000000003E-2</v>
      </c>
      <c r="R496" s="1489">
        <v>3.5000000000000003E-2</v>
      </c>
      <c r="S496" s="1489">
        <v>3.5000000000000003E-2</v>
      </c>
      <c r="T496" s="1489">
        <v>3.5000000000000003E-2</v>
      </c>
      <c r="U496" s="1489">
        <v>3.5000000000000003E-2</v>
      </c>
      <c r="V496" s="1489">
        <v>3.5000000000000003E-2</v>
      </c>
      <c r="W496" s="1489">
        <v>3.5000000000000003E-2</v>
      </c>
      <c r="X496" s="1489">
        <v>3.5000000000000003E-2</v>
      </c>
      <c r="Y496" s="1489">
        <v>3.5000000000000003E-2</v>
      </c>
      <c r="Z496" s="1489">
        <v>3.5000000000000003E-2</v>
      </c>
      <c r="AA496" s="1489">
        <v>3.5000000000000003E-2</v>
      </c>
      <c r="AB496" s="1489">
        <v>3.5000000000000003E-2</v>
      </c>
      <c r="AC496" s="1489">
        <v>3.5000000000000003E-2</v>
      </c>
      <c r="AD496" s="1489">
        <v>3.5000000000000003E-2</v>
      </c>
      <c r="AE496" s="1489">
        <v>3.5000000000000003E-2</v>
      </c>
      <c r="AF496" s="1489">
        <v>3.5000000000000003E-2</v>
      </c>
      <c r="AG496" s="1489">
        <v>3.5000000000000003E-2</v>
      </c>
      <c r="AH496" s="1489">
        <v>3.5000000000000003E-2</v>
      </c>
      <c r="AI496" s="1489">
        <v>3.5000000000000003E-2</v>
      </c>
      <c r="AJ496" s="1489">
        <v>3.5000000000000003E-2</v>
      </c>
      <c r="AK496" s="1489">
        <v>3.5000000000000003E-2</v>
      </c>
      <c r="AL496" s="1489">
        <v>3.5000000000000003E-2</v>
      </c>
      <c r="AM496" s="1489">
        <v>3.5000000000000003E-2</v>
      </c>
      <c r="AN496" s="1489">
        <v>3.5000000000000003E-2</v>
      </c>
      <c r="AO496" s="1489">
        <v>3.5000000000000003E-2</v>
      </c>
      <c r="AP496" s="1489">
        <v>3.5000000000000003E-2</v>
      </c>
      <c r="AQ496" s="1489">
        <v>3.5000000000000003E-2</v>
      </c>
      <c r="AR496" s="1489">
        <v>3.5000000000000003E-2</v>
      </c>
      <c r="AS496" s="1489">
        <v>0.03</v>
      </c>
      <c r="AT496" s="1489">
        <v>0.03</v>
      </c>
      <c r="AU496" s="1489">
        <v>0.03</v>
      </c>
      <c r="AV496" s="1489">
        <v>0.03</v>
      </c>
      <c r="AW496" s="1489">
        <v>0.03</v>
      </c>
      <c r="AX496" s="1489">
        <v>0.03</v>
      </c>
      <c r="AY496" s="1489">
        <v>0.03</v>
      </c>
      <c r="AZ496" s="1489">
        <v>0.03</v>
      </c>
      <c r="BA496" s="1489">
        <v>0.03</v>
      </c>
      <c r="BB496" s="1489">
        <v>0.03</v>
      </c>
      <c r="BC496" s="1489">
        <v>0.03</v>
      </c>
      <c r="BD496" s="1489">
        <v>0.03</v>
      </c>
      <c r="BE496" s="1489">
        <v>0.03</v>
      </c>
      <c r="BF496" s="1489">
        <v>0.03</v>
      </c>
      <c r="BG496" s="1489">
        <v>0.03</v>
      </c>
      <c r="BH496" s="1489">
        <v>0.03</v>
      </c>
      <c r="BI496" s="1489">
        <v>0.03</v>
      </c>
      <c r="BJ496" s="1489">
        <v>0.03</v>
      </c>
      <c r="BK496" s="1489">
        <v>0.03</v>
      </c>
      <c r="BL496" s="1489">
        <v>0.03</v>
      </c>
      <c r="BM496" s="1489">
        <v>0.03</v>
      </c>
      <c r="BN496" s="1489">
        <v>0.03</v>
      </c>
      <c r="BO496" s="1489">
        <v>0.03</v>
      </c>
      <c r="BP496" s="1489">
        <v>0.03</v>
      </c>
      <c r="BQ496" s="1489">
        <v>0.03</v>
      </c>
      <c r="BR496" s="1489">
        <v>0.03</v>
      </c>
      <c r="BS496" s="1489">
        <v>0.03</v>
      </c>
      <c r="BT496" s="1489">
        <v>0.03</v>
      </c>
      <c r="BU496" s="1489">
        <v>0.03</v>
      </c>
      <c r="BV496" s="1489">
        <v>0.03</v>
      </c>
      <c r="BW496" s="1489">
        <v>0.03</v>
      </c>
      <c r="BX496" s="1489">
        <v>0.03</v>
      </c>
      <c r="BY496" s="1489">
        <v>0.03</v>
      </c>
      <c r="BZ496" s="1489">
        <v>0.03</v>
      </c>
      <c r="CA496" s="1489">
        <v>0.03</v>
      </c>
      <c r="CB496" s="1489">
        <v>0.03</v>
      </c>
      <c r="CC496" s="1489">
        <v>0.03</v>
      </c>
      <c r="CD496" s="1489">
        <v>0.03</v>
      </c>
      <c r="CE496" s="1489">
        <v>0.03</v>
      </c>
      <c r="CF496" s="1489">
        <v>0.03</v>
      </c>
      <c r="CG496" s="1489">
        <v>0.03</v>
      </c>
      <c r="CH496" s="1489">
        <v>0.03</v>
      </c>
      <c r="CI496" s="1489">
        <v>0.03</v>
      </c>
      <c r="CJ496" s="1489">
        <v>0.03</v>
      </c>
      <c r="CK496" s="1489">
        <v>0.03</v>
      </c>
      <c r="CL496" s="1489">
        <v>2.5000000000000001E-2</v>
      </c>
      <c r="CM496" s="1489">
        <v>2.5000000000000001E-2</v>
      </c>
      <c r="CN496" s="1489">
        <v>2.5000000000000001E-2</v>
      </c>
      <c r="CO496" s="1489">
        <v>2.5000000000000001E-2</v>
      </c>
      <c r="CP496" s="1490">
        <v>2.5000000000000001E-2</v>
      </c>
      <c r="CQ496" s="1488" t="s">
        <v>1790</v>
      </c>
      <c r="CR496" s="1488" t="s">
        <v>1790</v>
      </c>
      <c r="CS496" s="1488" t="s">
        <v>1790</v>
      </c>
      <c r="CT496" s="1488" t="s">
        <v>1790</v>
      </c>
      <c r="CU496" s="1488" t="s">
        <v>1790</v>
      </c>
      <c r="CV496" s="1488" t="s">
        <v>1790</v>
      </c>
      <c r="CW496" s="1488" t="s">
        <v>1790</v>
      </c>
      <c r="CX496" s="1488" t="s">
        <v>1790</v>
      </c>
      <c r="CY496" s="1488" t="s">
        <v>1790</v>
      </c>
      <c r="CZ496" s="1488" t="s">
        <v>1790</v>
      </c>
      <c r="DA496" s="1488" t="s">
        <v>1790</v>
      </c>
      <c r="DB496" s="1488" t="s">
        <v>1790</v>
      </c>
      <c r="DC496" s="1488" t="s">
        <v>1790</v>
      </c>
      <c r="DD496" s="1488" t="s">
        <v>1790</v>
      </c>
      <c r="DE496" s="1488" t="s">
        <v>1790</v>
      </c>
      <c r="DF496" s="1488" t="s">
        <v>1790</v>
      </c>
      <c r="DG496" s="1488" t="s">
        <v>1790</v>
      </c>
      <c r="DH496" s="1488" t="s">
        <v>1790</v>
      </c>
      <c r="DI496" s="1488" t="s">
        <v>1790</v>
      </c>
      <c r="DJ496" s="1488" t="s">
        <v>1790</v>
      </c>
      <c r="DK496" s="1488" t="s">
        <v>1790</v>
      </c>
      <c r="DL496" s="1488" t="s">
        <v>1790</v>
      </c>
      <c r="DM496" s="1488" t="s">
        <v>1790</v>
      </c>
      <c r="DN496" s="1488" t="s">
        <v>1790</v>
      </c>
      <c r="DO496" s="1488" t="s">
        <v>1790</v>
      </c>
      <c r="DP496" s="1488" t="s">
        <v>1790</v>
      </c>
      <c r="DQ496" s="1488" t="s">
        <v>1790</v>
      </c>
      <c r="DR496" s="1488" t="s">
        <v>1790</v>
      </c>
      <c r="DS496" s="1488" t="s">
        <v>1790</v>
      </c>
      <c r="DT496" s="1233" t="s">
        <v>1790</v>
      </c>
      <c r="DU496" s="1233" t="s">
        <v>1790</v>
      </c>
      <c r="DV496" s="1233" t="s">
        <v>1790</v>
      </c>
      <c r="DW496" s="1233" t="s">
        <v>1790</v>
      </c>
      <c r="DX496" s="1233" t="s">
        <v>1790</v>
      </c>
      <c r="DY496" s="1233" t="s">
        <v>1790</v>
      </c>
    </row>
    <row r="497" spans="2:129" x14ac:dyDescent="0.25">
      <c r="B497" s="1740"/>
      <c r="C497" s="1485" t="s">
        <v>2254</v>
      </c>
      <c r="D497" s="1425" t="s">
        <v>2255</v>
      </c>
      <c r="E497" s="1267" t="s">
        <v>809</v>
      </c>
      <c r="F497" s="1424" t="s">
        <v>1790</v>
      </c>
      <c r="G497" s="1424" t="s">
        <v>1790</v>
      </c>
      <c r="H497" s="1425" t="s">
        <v>84</v>
      </c>
      <c r="I497" s="1460" t="s">
        <v>1790</v>
      </c>
      <c r="J497" s="1461" t="s">
        <v>1790</v>
      </c>
      <c r="K497" s="1461" t="s">
        <v>1790</v>
      </c>
      <c r="L497" s="1461" t="s">
        <v>1790</v>
      </c>
      <c r="M497" s="1461" t="s">
        <v>1790</v>
      </c>
      <c r="N497" s="1489" t="s">
        <v>1790</v>
      </c>
      <c r="O497" s="1489">
        <v>0.96618357487922713</v>
      </c>
      <c r="P497" s="1489">
        <v>0.93351070036640305</v>
      </c>
      <c r="Q497" s="1489">
        <v>0.90194270566802237</v>
      </c>
      <c r="R497" s="1489">
        <v>0.87144222769857238</v>
      </c>
      <c r="S497" s="1489">
        <v>0.84197316685852408</v>
      </c>
      <c r="T497" s="1489">
        <v>0.81350064430775282</v>
      </c>
      <c r="U497" s="1489">
        <v>0.78599096068381924</v>
      </c>
      <c r="V497" s="1489">
        <v>0.75941155621625056</v>
      </c>
      <c r="W497" s="1489">
        <v>0.73373097218961414</v>
      </c>
      <c r="X497" s="1489">
        <v>0.70891881370977217</v>
      </c>
      <c r="Y497" s="1489">
        <v>0.68494571372924851</v>
      </c>
      <c r="Z497" s="1489">
        <v>0.66178329828912907</v>
      </c>
      <c r="AA497" s="1489">
        <v>0.63940415293635666</v>
      </c>
      <c r="AB497" s="1489">
        <v>0.61778179027667313</v>
      </c>
      <c r="AC497" s="1489">
        <v>0.59689061862480497</v>
      </c>
      <c r="AD497" s="1489">
        <v>0.57670591171478747</v>
      </c>
      <c r="AE497" s="1489">
        <v>0.55720377943457733</v>
      </c>
      <c r="AF497" s="1489">
        <v>0.53836113955031628</v>
      </c>
      <c r="AG497" s="1489">
        <v>0.520155690386779</v>
      </c>
      <c r="AH497" s="1489">
        <v>0.50256588443167061</v>
      </c>
      <c r="AI497" s="1489">
        <v>0.48557090283253201</v>
      </c>
      <c r="AJ497" s="1489">
        <v>0.46915063075606961</v>
      </c>
      <c r="AK497" s="1489">
        <v>0.45328563358074364</v>
      </c>
      <c r="AL497" s="1489">
        <v>0.43795713389443836</v>
      </c>
      <c r="AM497" s="1489">
        <v>0.42314698926998878</v>
      </c>
      <c r="AN497" s="1489">
        <v>0.40883767079225974</v>
      </c>
      <c r="AO497" s="1489">
        <v>0.39501224231136212</v>
      </c>
      <c r="AP497" s="1489">
        <v>0.38165434039745133</v>
      </c>
      <c r="AQ497" s="1489">
        <v>0.36874815497338298</v>
      </c>
      <c r="AR497" s="1489">
        <v>0.35627841060230242</v>
      </c>
      <c r="AS497" s="1489">
        <v>0.3459013695167984</v>
      </c>
      <c r="AT497" s="1489">
        <v>0.33582657234640623</v>
      </c>
      <c r="AU497" s="1489">
        <v>0.32604521587029728</v>
      </c>
      <c r="AV497" s="1489">
        <v>0.31654875327213333</v>
      </c>
      <c r="AW497" s="1489">
        <v>0.30732888667197411</v>
      </c>
      <c r="AX497" s="1489">
        <v>0.29837755987570302</v>
      </c>
      <c r="AY497" s="1489">
        <v>0.28968695133563405</v>
      </c>
      <c r="AZ497" s="1489">
        <v>0.28124946731614947</v>
      </c>
      <c r="BA497" s="1489">
        <v>0.27305773525839755</v>
      </c>
      <c r="BB497" s="1489">
        <v>0.26510459733825009</v>
      </c>
      <c r="BC497" s="1489">
        <v>0.25738310421189325</v>
      </c>
      <c r="BD497" s="1489">
        <v>0.24988650894358566</v>
      </c>
      <c r="BE497" s="1489">
        <v>0.24260826111027742</v>
      </c>
      <c r="BF497" s="1489">
        <v>0.23554200107793916</v>
      </c>
      <c r="BG497" s="1489">
        <v>0.22868155444460117</v>
      </c>
      <c r="BH497" s="1489">
        <v>0.22202092664524387</v>
      </c>
      <c r="BI497" s="1489">
        <v>0.215554297713829</v>
      </c>
      <c r="BJ497" s="1489">
        <v>0.20927601719789227</v>
      </c>
      <c r="BK497" s="1489">
        <v>0.20318059922125464</v>
      </c>
      <c r="BL497" s="1489">
        <v>0.19726271769053846</v>
      </c>
      <c r="BM497" s="1489">
        <v>0.19151720164129948</v>
      </c>
      <c r="BN497" s="1489">
        <v>0.18593903071970824</v>
      </c>
      <c r="BO497" s="1489">
        <v>0.18052333079583327</v>
      </c>
      <c r="BP497" s="1489">
        <v>0.17526536970469248</v>
      </c>
      <c r="BQ497" s="1489">
        <v>0.17016055311135189</v>
      </c>
      <c r="BR497" s="1489">
        <v>0.16520442049645817</v>
      </c>
      <c r="BS497" s="1489">
        <v>0.16039264125869726</v>
      </c>
      <c r="BT497" s="1489">
        <v>0.15572101093077401</v>
      </c>
      <c r="BU497" s="1489">
        <v>0.15118544750560586</v>
      </c>
      <c r="BV497" s="1489">
        <v>0.14678198786952024</v>
      </c>
      <c r="BW497" s="1489">
        <v>0.14250678433934003</v>
      </c>
      <c r="BX497" s="1489">
        <v>0.13835610130033013</v>
      </c>
      <c r="BY497" s="1489">
        <v>0.13432631194206807</v>
      </c>
      <c r="BZ497" s="1489">
        <v>0.13041389508938647</v>
      </c>
      <c r="CA497" s="1489">
        <v>0.12661543212561796</v>
      </c>
      <c r="CB497" s="1489">
        <v>0.12292760400545433</v>
      </c>
      <c r="CC497" s="1489">
        <v>0.11934718835481004</v>
      </c>
      <c r="CD497" s="1489">
        <v>0.11587105665515537</v>
      </c>
      <c r="CE497" s="1489">
        <v>0.11249617150985959</v>
      </c>
      <c r="CF497" s="1489">
        <v>0.10921958399015494</v>
      </c>
      <c r="CG497" s="1489">
        <v>0.10603843105840287</v>
      </c>
      <c r="CH497" s="1489">
        <v>0.10294993306641054</v>
      </c>
      <c r="CI497" s="1489">
        <v>9.9951391326612168E-2</v>
      </c>
      <c r="CJ497" s="1489">
        <v>9.7040185753992411E-2</v>
      </c>
      <c r="CK497" s="1489">
        <v>9.4213772576691654E-2</v>
      </c>
      <c r="CL497" s="1489">
        <v>9.1915875684577236E-2</v>
      </c>
      <c r="CM497" s="1489">
        <v>8.9674025058124135E-2</v>
      </c>
      <c r="CN497" s="1489">
        <v>8.7486853715243049E-2</v>
      </c>
      <c r="CO497" s="1489">
        <v>8.5353028014871282E-2</v>
      </c>
      <c r="CP497" s="1490">
        <v>8.3271246843776875E-2</v>
      </c>
      <c r="CQ497" s="1488" t="s">
        <v>1790</v>
      </c>
      <c r="CR497" s="1488" t="s">
        <v>1790</v>
      </c>
      <c r="CS497" s="1488" t="s">
        <v>1790</v>
      </c>
      <c r="CT497" s="1488" t="s">
        <v>1790</v>
      </c>
      <c r="CU497" s="1488" t="s">
        <v>1790</v>
      </c>
      <c r="CV497" s="1488" t="s">
        <v>1790</v>
      </c>
      <c r="CW497" s="1488" t="s">
        <v>1790</v>
      </c>
      <c r="CX497" s="1488" t="s">
        <v>1790</v>
      </c>
      <c r="CY497" s="1488" t="s">
        <v>1790</v>
      </c>
      <c r="CZ497" s="1488" t="s">
        <v>1790</v>
      </c>
      <c r="DA497" s="1488" t="s">
        <v>1790</v>
      </c>
      <c r="DB497" s="1488" t="s">
        <v>1790</v>
      </c>
      <c r="DC497" s="1488" t="s">
        <v>1790</v>
      </c>
      <c r="DD497" s="1488" t="s">
        <v>1790</v>
      </c>
      <c r="DE497" s="1488" t="s">
        <v>1790</v>
      </c>
      <c r="DF497" s="1488" t="s">
        <v>1790</v>
      </c>
      <c r="DG497" s="1488" t="s">
        <v>1790</v>
      </c>
      <c r="DH497" s="1488" t="s">
        <v>1790</v>
      </c>
      <c r="DI497" s="1488" t="s">
        <v>1790</v>
      </c>
      <c r="DJ497" s="1488" t="s">
        <v>1790</v>
      </c>
      <c r="DK497" s="1488" t="s">
        <v>1790</v>
      </c>
      <c r="DL497" s="1488" t="s">
        <v>1790</v>
      </c>
      <c r="DM497" s="1488" t="s">
        <v>1790</v>
      </c>
      <c r="DN497" s="1488" t="s">
        <v>1790</v>
      </c>
      <c r="DO497" s="1488" t="s">
        <v>1790</v>
      </c>
      <c r="DP497" s="1488" t="s">
        <v>1790</v>
      </c>
      <c r="DQ497" s="1488" t="s">
        <v>1790</v>
      </c>
      <c r="DR497" s="1488" t="s">
        <v>1790</v>
      </c>
      <c r="DS497" s="1488" t="s">
        <v>1790</v>
      </c>
      <c r="DT497" s="1233" t="s">
        <v>1790</v>
      </c>
      <c r="DU497" s="1233" t="s">
        <v>1790</v>
      </c>
      <c r="DV497" s="1233" t="s">
        <v>1790</v>
      </c>
      <c r="DW497" s="1233" t="s">
        <v>1790</v>
      </c>
      <c r="DX497" s="1233" t="s">
        <v>1790</v>
      </c>
      <c r="DY497" s="1233" t="s">
        <v>1790</v>
      </c>
    </row>
    <row r="498" spans="2:129" x14ac:dyDescent="0.25">
      <c r="B498" s="1740"/>
      <c r="C498" s="1485" t="s">
        <v>2254</v>
      </c>
      <c r="D498" s="1425" t="s">
        <v>2255</v>
      </c>
      <c r="E498" s="1267" t="s">
        <v>810</v>
      </c>
      <c r="F498" s="1424" t="s">
        <v>811</v>
      </c>
      <c r="G498" s="1424" t="s">
        <v>1790</v>
      </c>
      <c r="H498" s="1425" t="s">
        <v>812</v>
      </c>
      <c r="I498" s="1460" t="s">
        <v>1790</v>
      </c>
      <c r="J498" s="1461" t="s">
        <v>1790</v>
      </c>
      <c r="K498" s="1461" t="s">
        <v>1790</v>
      </c>
      <c r="L498" s="1461" t="s">
        <v>1790</v>
      </c>
      <c r="M498" s="1461" t="s">
        <v>1790</v>
      </c>
      <c r="N498" s="1489" t="s">
        <v>1790</v>
      </c>
      <c r="O498" s="1489">
        <v>0.30369000000000002</v>
      </c>
      <c r="P498" s="1489">
        <v>0.30369000000000002</v>
      </c>
      <c r="Q498" s="1489">
        <v>0.30369000000000002</v>
      </c>
      <c r="R498" s="1489">
        <v>0.30369000000000002</v>
      </c>
      <c r="S498" s="1489">
        <v>0.30369000000000002</v>
      </c>
      <c r="T498" s="1489" t="s">
        <v>1790</v>
      </c>
      <c r="U498" s="1489" t="s">
        <v>1790</v>
      </c>
      <c r="V498" s="1489" t="s">
        <v>1790</v>
      </c>
      <c r="W498" s="1489" t="s">
        <v>1790</v>
      </c>
      <c r="X498" s="1489" t="s">
        <v>1790</v>
      </c>
      <c r="Y498" s="1489" t="s">
        <v>1790</v>
      </c>
      <c r="Z498" s="1489" t="s">
        <v>1790</v>
      </c>
      <c r="AA498" s="1489" t="s">
        <v>1790</v>
      </c>
      <c r="AB498" s="1489" t="s">
        <v>1790</v>
      </c>
      <c r="AC498" s="1489" t="s">
        <v>1790</v>
      </c>
      <c r="AD498" s="1489" t="s">
        <v>1790</v>
      </c>
      <c r="AE498" s="1489" t="s">
        <v>1790</v>
      </c>
      <c r="AF498" s="1489" t="s">
        <v>1790</v>
      </c>
      <c r="AG498" s="1489" t="s">
        <v>1790</v>
      </c>
      <c r="AH498" s="1489" t="s">
        <v>1790</v>
      </c>
      <c r="AI498" s="1489" t="s">
        <v>1790</v>
      </c>
      <c r="AJ498" s="1489" t="s">
        <v>1790</v>
      </c>
      <c r="AK498" s="1489" t="s">
        <v>1790</v>
      </c>
      <c r="AL498" s="1489" t="s">
        <v>1790</v>
      </c>
      <c r="AM498" s="1489" t="s">
        <v>1790</v>
      </c>
      <c r="AN498" s="1489" t="s">
        <v>1790</v>
      </c>
      <c r="AO498" s="1489" t="s">
        <v>1790</v>
      </c>
      <c r="AP498" s="1489" t="s">
        <v>1790</v>
      </c>
      <c r="AQ498" s="1489" t="s">
        <v>1790</v>
      </c>
      <c r="AR498" s="1489" t="s">
        <v>1790</v>
      </c>
      <c r="AS498" s="1489" t="s">
        <v>1790</v>
      </c>
      <c r="AT498" s="1489" t="s">
        <v>1790</v>
      </c>
      <c r="AU498" s="1489" t="s">
        <v>1790</v>
      </c>
      <c r="AV498" s="1489" t="s">
        <v>1790</v>
      </c>
      <c r="AW498" s="1489" t="s">
        <v>1790</v>
      </c>
      <c r="AX498" s="1489" t="s">
        <v>1790</v>
      </c>
      <c r="AY498" s="1489" t="s">
        <v>1790</v>
      </c>
      <c r="AZ498" s="1489" t="s">
        <v>1790</v>
      </c>
      <c r="BA498" s="1489" t="s">
        <v>1790</v>
      </c>
      <c r="BB498" s="1489" t="s">
        <v>1790</v>
      </c>
      <c r="BC498" s="1489" t="s">
        <v>1790</v>
      </c>
      <c r="BD498" s="1489" t="s">
        <v>1790</v>
      </c>
      <c r="BE498" s="1489" t="s">
        <v>1790</v>
      </c>
      <c r="BF498" s="1489" t="s">
        <v>1790</v>
      </c>
      <c r="BG498" s="1489" t="s">
        <v>1790</v>
      </c>
      <c r="BH498" s="1489" t="s">
        <v>1790</v>
      </c>
      <c r="BI498" s="1489" t="s">
        <v>1790</v>
      </c>
      <c r="BJ498" s="1489" t="s">
        <v>1790</v>
      </c>
      <c r="BK498" s="1489" t="s">
        <v>1790</v>
      </c>
      <c r="BL498" s="1489" t="s">
        <v>1790</v>
      </c>
      <c r="BM498" s="1489" t="s">
        <v>1790</v>
      </c>
      <c r="BN498" s="1489" t="s">
        <v>1790</v>
      </c>
      <c r="BO498" s="1489" t="s">
        <v>1790</v>
      </c>
      <c r="BP498" s="1489" t="s">
        <v>1790</v>
      </c>
      <c r="BQ498" s="1489" t="s">
        <v>1790</v>
      </c>
      <c r="BR498" s="1489" t="s">
        <v>1790</v>
      </c>
      <c r="BS498" s="1489" t="s">
        <v>1790</v>
      </c>
      <c r="BT498" s="1489" t="s">
        <v>1790</v>
      </c>
      <c r="BU498" s="1489" t="s">
        <v>1790</v>
      </c>
      <c r="BV498" s="1489" t="s">
        <v>1790</v>
      </c>
      <c r="BW498" s="1489" t="s">
        <v>1790</v>
      </c>
      <c r="BX498" s="1489" t="s">
        <v>1790</v>
      </c>
      <c r="BY498" s="1489" t="s">
        <v>1790</v>
      </c>
      <c r="BZ498" s="1489" t="s">
        <v>1790</v>
      </c>
      <c r="CA498" s="1489" t="s">
        <v>1790</v>
      </c>
      <c r="CB498" s="1489" t="s">
        <v>1790</v>
      </c>
      <c r="CC498" s="1489" t="s">
        <v>1790</v>
      </c>
      <c r="CD498" s="1489" t="s">
        <v>1790</v>
      </c>
      <c r="CE498" s="1489" t="s">
        <v>1790</v>
      </c>
      <c r="CF498" s="1489" t="s">
        <v>1790</v>
      </c>
      <c r="CG498" s="1489" t="s">
        <v>1790</v>
      </c>
      <c r="CH498" s="1489" t="s">
        <v>1790</v>
      </c>
      <c r="CI498" s="1489" t="s">
        <v>1790</v>
      </c>
      <c r="CJ498" s="1489" t="s">
        <v>1790</v>
      </c>
      <c r="CK498" s="1489" t="s">
        <v>1790</v>
      </c>
      <c r="CL498" s="1489" t="s">
        <v>1790</v>
      </c>
      <c r="CM498" s="1489" t="s">
        <v>1790</v>
      </c>
      <c r="CN498" s="1489" t="s">
        <v>1790</v>
      </c>
      <c r="CO498" s="1489" t="s">
        <v>1790</v>
      </c>
      <c r="CP498" s="1490" t="s">
        <v>1790</v>
      </c>
      <c r="CQ498" s="1488" t="s">
        <v>1790</v>
      </c>
      <c r="CR498" s="1488" t="s">
        <v>1790</v>
      </c>
      <c r="CS498" s="1488" t="s">
        <v>1790</v>
      </c>
      <c r="CT498" s="1488" t="s">
        <v>1790</v>
      </c>
      <c r="CU498" s="1488" t="s">
        <v>1790</v>
      </c>
      <c r="CV498" s="1488" t="s">
        <v>1790</v>
      </c>
      <c r="CW498" s="1488" t="s">
        <v>1790</v>
      </c>
      <c r="CX498" s="1488" t="s">
        <v>1790</v>
      </c>
      <c r="CY498" s="1488" t="s">
        <v>1790</v>
      </c>
      <c r="CZ498" s="1488" t="s">
        <v>1790</v>
      </c>
      <c r="DA498" s="1488" t="s">
        <v>1790</v>
      </c>
      <c r="DB498" s="1488" t="s">
        <v>1790</v>
      </c>
      <c r="DC498" s="1488" t="s">
        <v>1790</v>
      </c>
      <c r="DD498" s="1488" t="s">
        <v>1790</v>
      </c>
      <c r="DE498" s="1488" t="s">
        <v>1790</v>
      </c>
      <c r="DF498" s="1488" t="s">
        <v>1790</v>
      </c>
      <c r="DG498" s="1488" t="s">
        <v>1790</v>
      </c>
      <c r="DH498" s="1488" t="s">
        <v>1790</v>
      </c>
      <c r="DI498" s="1488" t="s">
        <v>1790</v>
      </c>
      <c r="DJ498" s="1488" t="s">
        <v>1790</v>
      </c>
      <c r="DK498" s="1488" t="s">
        <v>1790</v>
      </c>
      <c r="DL498" s="1488" t="s">
        <v>1790</v>
      </c>
      <c r="DM498" s="1488" t="s">
        <v>1790</v>
      </c>
      <c r="DN498" s="1488" t="s">
        <v>1790</v>
      </c>
      <c r="DO498" s="1488" t="s">
        <v>1790</v>
      </c>
      <c r="DP498" s="1488" t="s">
        <v>1790</v>
      </c>
      <c r="DQ498" s="1488" t="s">
        <v>1790</v>
      </c>
      <c r="DR498" s="1488" t="s">
        <v>1790</v>
      </c>
      <c r="DS498" s="1488" t="s">
        <v>1790</v>
      </c>
      <c r="DT498" s="1233" t="s">
        <v>1790</v>
      </c>
      <c r="DU498" s="1233" t="s">
        <v>1790</v>
      </c>
      <c r="DV498" s="1233" t="s">
        <v>1790</v>
      </c>
      <c r="DW498" s="1233" t="s">
        <v>1790</v>
      </c>
      <c r="DX498" s="1233" t="s">
        <v>1790</v>
      </c>
      <c r="DY498" s="1233" t="s">
        <v>1790</v>
      </c>
    </row>
    <row r="499" spans="2:129" x14ac:dyDescent="0.25">
      <c r="B499" s="1740"/>
      <c r="C499" s="1485" t="s">
        <v>2254</v>
      </c>
      <c r="D499" s="1425" t="s">
        <v>2255</v>
      </c>
      <c r="E499" s="1267" t="s">
        <v>810</v>
      </c>
      <c r="F499" s="1424" t="s">
        <v>813</v>
      </c>
      <c r="G499" s="1424" t="s">
        <v>1790</v>
      </c>
      <c r="H499" s="1425" t="s">
        <v>812</v>
      </c>
      <c r="I499" s="1460" t="s">
        <v>1790</v>
      </c>
      <c r="J499" s="1461" t="s">
        <v>1790</v>
      </c>
      <c r="K499" s="1461" t="s">
        <v>1790</v>
      </c>
      <c r="L499" s="1461" t="s">
        <v>1790</v>
      </c>
      <c r="M499" s="1461" t="s">
        <v>1790</v>
      </c>
      <c r="N499" s="1489" t="s">
        <v>1790</v>
      </c>
      <c r="O499" s="1489">
        <v>0.37658195999999994</v>
      </c>
      <c r="P499" s="1489">
        <v>0.37658195999999994</v>
      </c>
      <c r="Q499" s="1489">
        <v>0.37658195999999994</v>
      </c>
      <c r="R499" s="1489">
        <v>0.37658195999999994</v>
      </c>
      <c r="S499" s="1489">
        <v>0.37658195999999994</v>
      </c>
      <c r="T499" s="1489" t="s">
        <v>1790</v>
      </c>
      <c r="U499" s="1489" t="s">
        <v>1790</v>
      </c>
      <c r="V499" s="1489" t="s">
        <v>1790</v>
      </c>
      <c r="W499" s="1489" t="s">
        <v>1790</v>
      </c>
      <c r="X499" s="1489" t="s">
        <v>1790</v>
      </c>
      <c r="Y499" s="1489" t="s">
        <v>1790</v>
      </c>
      <c r="Z499" s="1489" t="s">
        <v>1790</v>
      </c>
      <c r="AA499" s="1489" t="s">
        <v>1790</v>
      </c>
      <c r="AB499" s="1489" t="s">
        <v>1790</v>
      </c>
      <c r="AC499" s="1489">
        <v>0</v>
      </c>
      <c r="AD499" s="1489" t="s">
        <v>1790</v>
      </c>
      <c r="AE499" s="1489" t="s">
        <v>1790</v>
      </c>
      <c r="AF499" s="1489" t="s">
        <v>1790</v>
      </c>
      <c r="AG499" s="1489" t="s">
        <v>1790</v>
      </c>
      <c r="AH499" s="1489" t="s">
        <v>1790</v>
      </c>
      <c r="AI499" s="1489" t="s">
        <v>1790</v>
      </c>
      <c r="AJ499" s="1489" t="s">
        <v>1790</v>
      </c>
      <c r="AK499" s="1489" t="s">
        <v>1790</v>
      </c>
      <c r="AL499" s="1489" t="s">
        <v>1790</v>
      </c>
      <c r="AM499" s="1489">
        <v>0</v>
      </c>
      <c r="AN499" s="1489" t="s">
        <v>1790</v>
      </c>
      <c r="AO499" s="1489" t="s">
        <v>1790</v>
      </c>
      <c r="AP499" s="1489" t="s">
        <v>1790</v>
      </c>
      <c r="AQ499" s="1489" t="s">
        <v>1790</v>
      </c>
      <c r="AR499" s="1489" t="s">
        <v>1790</v>
      </c>
      <c r="AS499" s="1489" t="s">
        <v>1790</v>
      </c>
      <c r="AT499" s="1489" t="s">
        <v>1790</v>
      </c>
      <c r="AU499" s="1489" t="s">
        <v>1790</v>
      </c>
      <c r="AV499" s="1489" t="s">
        <v>1790</v>
      </c>
      <c r="AW499" s="1489">
        <v>0</v>
      </c>
      <c r="AX499" s="1489" t="s">
        <v>1790</v>
      </c>
      <c r="AY499" s="1489" t="s">
        <v>1790</v>
      </c>
      <c r="AZ499" s="1489" t="s">
        <v>1790</v>
      </c>
      <c r="BA499" s="1489" t="s">
        <v>1790</v>
      </c>
      <c r="BB499" s="1489" t="s">
        <v>1790</v>
      </c>
      <c r="BC499" s="1489" t="s">
        <v>1790</v>
      </c>
      <c r="BD499" s="1489" t="s">
        <v>1790</v>
      </c>
      <c r="BE499" s="1489" t="s">
        <v>1790</v>
      </c>
      <c r="BF499" s="1489" t="s">
        <v>1790</v>
      </c>
      <c r="BG499" s="1489">
        <v>0</v>
      </c>
      <c r="BH499" s="1489" t="s">
        <v>1790</v>
      </c>
      <c r="BI499" s="1489" t="s">
        <v>1790</v>
      </c>
      <c r="BJ499" s="1489" t="s">
        <v>1790</v>
      </c>
      <c r="BK499" s="1489" t="s">
        <v>1790</v>
      </c>
      <c r="BL499" s="1489" t="s">
        <v>1790</v>
      </c>
      <c r="BM499" s="1489" t="s">
        <v>1790</v>
      </c>
      <c r="BN499" s="1489" t="s">
        <v>1790</v>
      </c>
      <c r="BO499" s="1489" t="s">
        <v>1790</v>
      </c>
      <c r="BP499" s="1489" t="s">
        <v>1790</v>
      </c>
      <c r="BQ499" s="1489">
        <v>0</v>
      </c>
      <c r="BR499" s="1489" t="s">
        <v>1790</v>
      </c>
      <c r="BS499" s="1489" t="s">
        <v>1790</v>
      </c>
      <c r="BT499" s="1489" t="s">
        <v>1790</v>
      </c>
      <c r="BU499" s="1489" t="s">
        <v>1790</v>
      </c>
      <c r="BV499" s="1489" t="s">
        <v>1790</v>
      </c>
      <c r="BW499" s="1489" t="s">
        <v>1790</v>
      </c>
      <c r="BX499" s="1489" t="s">
        <v>1790</v>
      </c>
      <c r="BY499" s="1489" t="s">
        <v>1790</v>
      </c>
      <c r="BZ499" s="1489" t="s">
        <v>1790</v>
      </c>
      <c r="CA499" s="1489">
        <v>1.54972</v>
      </c>
      <c r="CB499" s="1489" t="s">
        <v>1790</v>
      </c>
      <c r="CC499" s="1489" t="s">
        <v>1790</v>
      </c>
      <c r="CD499" s="1489" t="s">
        <v>1790</v>
      </c>
      <c r="CE499" s="1489" t="s">
        <v>1790</v>
      </c>
      <c r="CF499" s="1489" t="s">
        <v>1790</v>
      </c>
      <c r="CG499" s="1489" t="s">
        <v>1790</v>
      </c>
      <c r="CH499" s="1489" t="s">
        <v>1790</v>
      </c>
      <c r="CI499" s="1489" t="s">
        <v>1790</v>
      </c>
      <c r="CJ499" s="1489" t="s">
        <v>1790</v>
      </c>
      <c r="CK499" s="1489">
        <v>0</v>
      </c>
      <c r="CL499" s="1489" t="s">
        <v>1790</v>
      </c>
      <c r="CM499" s="1489" t="s">
        <v>1790</v>
      </c>
      <c r="CN499" s="1489" t="s">
        <v>1790</v>
      </c>
      <c r="CO499" s="1489" t="s">
        <v>1790</v>
      </c>
      <c r="CP499" s="1490" t="s">
        <v>1790</v>
      </c>
      <c r="CQ499" s="1488" t="s">
        <v>1790</v>
      </c>
      <c r="CR499" s="1488" t="s">
        <v>1790</v>
      </c>
      <c r="CS499" s="1488" t="s">
        <v>1790</v>
      </c>
      <c r="CT499" s="1488" t="s">
        <v>1790</v>
      </c>
      <c r="CU499" s="1488" t="s">
        <v>1790</v>
      </c>
      <c r="CV499" s="1488" t="s">
        <v>1790</v>
      </c>
      <c r="CW499" s="1488" t="s">
        <v>1790</v>
      </c>
      <c r="CX499" s="1488" t="s">
        <v>1790</v>
      </c>
      <c r="CY499" s="1488" t="s">
        <v>1790</v>
      </c>
      <c r="CZ499" s="1488" t="s">
        <v>1790</v>
      </c>
      <c r="DA499" s="1488" t="s">
        <v>1790</v>
      </c>
      <c r="DB499" s="1488" t="s">
        <v>1790</v>
      </c>
      <c r="DC499" s="1488" t="s">
        <v>1790</v>
      </c>
      <c r="DD499" s="1488" t="s">
        <v>1790</v>
      </c>
      <c r="DE499" s="1488" t="s">
        <v>1790</v>
      </c>
      <c r="DF499" s="1488" t="s">
        <v>1790</v>
      </c>
      <c r="DG499" s="1488" t="s">
        <v>1790</v>
      </c>
      <c r="DH499" s="1488" t="s">
        <v>1790</v>
      </c>
      <c r="DI499" s="1488" t="s">
        <v>1790</v>
      </c>
      <c r="DJ499" s="1488" t="s">
        <v>1790</v>
      </c>
      <c r="DK499" s="1488" t="s">
        <v>1790</v>
      </c>
      <c r="DL499" s="1488" t="s">
        <v>1790</v>
      </c>
      <c r="DM499" s="1488" t="s">
        <v>1790</v>
      </c>
      <c r="DN499" s="1488" t="s">
        <v>1790</v>
      </c>
      <c r="DO499" s="1488" t="s">
        <v>1790</v>
      </c>
      <c r="DP499" s="1488" t="s">
        <v>1790</v>
      </c>
      <c r="DQ499" s="1488" t="s">
        <v>1790</v>
      </c>
      <c r="DR499" s="1488" t="s">
        <v>1790</v>
      </c>
      <c r="DS499" s="1488" t="s">
        <v>1790</v>
      </c>
      <c r="DT499" s="1233" t="s">
        <v>1790</v>
      </c>
      <c r="DU499" s="1233" t="s">
        <v>1790</v>
      </c>
      <c r="DV499" s="1233" t="s">
        <v>1790</v>
      </c>
      <c r="DW499" s="1233" t="s">
        <v>1790</v>
      </c>
      <c r="DX499" s="1233" t="s">
        <v>1790</v>
      </c>
      <c r="DY499" s="1233" t="s">
        <v>1790</v>
      </c>
    </row>
    <row r="500" spans="2:129" ht="14.4" thickBot="1" x14ac:dyDescent="0.3">
      <c r="B500" s="1740"/>
      <c r="C500" s="1485" t="s">
        <v>2254</v>
      </c>
      <c r="D500" s="1425" t="s">
        <v>2255</v>
      </c>
      <c r="E500" s="1267" t="s">
        <v>814</v>
      </c>
      <c r="F500" s="1424" t="s">
        <v>1790</v>
      </c>
      <c r="G500" s="1424" t="s">
        <v>1790</v>
      </c>
      <c r="H500" s="1425" t="s">
        <v>84</v>
      </c>
      <c r="I500" s="1460" t="s">
        <v>1790</v>
      </c>
      <c r="J500" s="1461" t="s">
        <v>1790</v>
      </c>
      <c r="K500" s="1461" t="s">
        <v>1790</v>
      </c>
      <c r="L500" s="1461" t="s">
        <v>1790</v>
      </c>
      <c r="M500" s="1461" t="s">
        <v>1790</v>
      </c>
      <c r="N500" s="1489" t="s">
        <v>1790</v>
      </c>
      <c r="O500" s="1489">
        <v>2.9570119785507248E-2</v>
      </c>
      <c r="P500" s="1489">
        <v>8.5710492131905069E-2</v>
      </c>
      <c r="Q500" s="1489">
        <v>0.13802011615443652</v>
      </c>
      <c r="R500" s="1489">
        <v>0.18669387692387548</v>
      </c>
      <c r="S500" s="1489">
        <v>0.23191785953276459</v>
      </c>
      <c r="T500" s="1489">
        <v>1.3909845620028531</v>
      </c>
      <c r="U500" s="1489">
        <v>1.3407846496260742</v>
      </c>
      <c r="V500" s="1489">
        <v>1.2923892391636869</v>
      </c>
      <c r="W500" s="1489">
        <v>1.2457336931482721</v>
      </c>
      <c r="X500" s="1489">
        <v>1.2007556821893031</v>
      </c>
      <c r="Y500" s="1489">
        <v>1.1573951027875424</v>
      </c>
      <c r="Z500" s="1489">
        <v>1.1155939980684824</v>
      </c>
      <c r="AA500" s="1489">
        <v>1.0752964813313879</v>
      </c>
      <c r="AB500" s="1489">
        <v>1.0364486623141642</v>
      </c>
      <c r="AC500" s="1489">
        <v>0.9989985760777913</v>
      </c>
      <c r="AD500" s="1489">
        <v>0.96289611441747891</v>
      </c>
      <c r="AE500" s="1489">
        <v>0.92809295971097572</v>
      </c>
      <c r="AF500" s="1489">
        <v>0.8945425211176371</v>
      </c>
      <c r="AG500" s="1489">
        <v>0.86219987304490942</v>
      </c>
      <c r="AH500" s="1489">
        <v>0.83102169580183949</v>
      </c>
      <c r="AI500" s="1489">
        <v>0.8009662183620605</v>
      </c>
      <c r="AJ500" s="1489">
        <v>0.77199316316145128</v>
      </c>
      <c r="AK500" s="1489">
        <v>0.74406369285831064</v>
      </c>
      <c r="AL500" s="1489">
        <v>0.71714035898644235</v>
      </c>
      <c r="AM500" s="1489">
        <v>0.69118705243401246</v>
      </c>
      <c r="AN500" s="1489">
        <v>0.6661689556834125</v>
      </c>
      <c r="AO500" s="1489">
        <v>0.64205249674965703</v>
      </c>
      <c r="AP500" s="1489">
        <v>0.61880530475705608</v>
      </c>
      <c r="AQ500" s="1489">
        <v>0.59639616709603416</v>
      </c>
      <c r="AR500" s="1489">
        <v>0.57479498810402541</v>
      </c>
      <c r="AS500" s="1489">
        <v>0.55666193731935487</v>
      </c>
      <c r="AT500" s="1489">
        <v>0.539097561291211</v>
      </c>
      <c r="AU500" s="1489">
        <v>0.52208411626028806</v>
      </c>
      <c r="AV500" s="1489">
        <v>0.50560440965687881</v>
      </c>
      <c r="AW500" s="1489">
        <v>0.48964178304541628</v>
      </c>
      <c r="AX500" s="1489">
        <v>0.4741800955949465</v>
      </c>
      <c r="AY500" s="1489">
        <v>0.45920370805935862</v>
      </c>
      <c r="AZ500" s="1489">
        <v>0.44469746725170334</v>
      </c>
      <c r="BA500" s="1489">
        <v>0.43064669099740821</v>
      </c>
      <c r="BB500" s="1489">
        <v>0.41703715355166143</v>
      </c>
      <c r="BC500" s="1489">
        <v>0.40385507146669264</v>
      </c>
      <c r="BD500" s="1489">
        <v>0.39108708989511309</v>
      </c>
      <c r="BE500" s="1489">
        <v>0.37872026931590197</v>
      </c>
      <c r="BF500" s="1489">
        <v>0.36674207267003939</v>
      </c>
      <c r="BG500" s="1489">
        <v>0.35514035289318446</v>
      </c>
      <c r="BH500" s="1489">
        <v>0.34390334083317986</v>
      </c>
      <c r="BI500" s="1489">
        <v>0.33301963354054676</v>
      </c>
      <c r="BJ500" s="1489">
        <v>0.32247818292048874</v>
      </c>
      <c r="BK500" s="1489">
        <v>0.31226828473528134</v>
      </c>
      <c r="BL500" s="1489">
        <v>0.30237956794626336</v>
      </c>
      <c r="BM500" s="1489">
        <v>0.29280198438497618</v>
      </c>
      <c r="BN500" s="1489">
        <v>0.2835257987433194</v>
      </c>
      <c r="BO500" s="1489">
        <v>0.27454157887290209</v>
      </c>
      <c r="BP500" s="1489">
        <v>0.26584018638406903</v>
      </c>
      <c r="BQ500" s="1489">
        <v>0.25741276753537573</v>
      </c>
      <c r="BR500" s="1489">
        <v>0.2492507444045669</v>
      </c>
      <c r="BS500" s="1489">
        <v>0.24134580633238956</v>
      </c>
      <c r="BT500" s="1489">
        <v>0.23368990163083753</v>
      </c>
      <c r="BU500" s="1489">
        <v>0.22627522954768201</v>
      </c>
      <c r="BV500" s="1489">
        <v>0.21909423247939233</v>
      </c>
      <c r="BW500" s="1489">
        <v>0.21213958842479611</v>
      </c>
      <c r="BX500" s="1489">
        <v>0.20540420367205928</v>
      </c>
      <c r="BY500" s="1489">
        <v>0.19888120571179752</v>
      </c>
      <c r="BZ500" s="1489">
        <v>0.19256393636935018</v>
      </c>
      <c r="CA500" s="1489">
        <v>0.19993215315731072</v>
      </c>
      <c r="CB500" s="1489">
        <v>0.20670779445254961</v>
      </c>
      <c r="CC500" s="1489">
        <v>0.20020708399198081</v>
      </c>
      <c r="CD500" s="1489">
        <v>0.19390969796487023</v>
      </c>
      <c r="CE500" s="1489">
        <v>0.18780930701824103</v>
      </c>
      <c r="CF500" s="1489">
        <v>0.18189977801178836</v>
      </c>
      <c r="CG500" s="1489">
        <v>0.17617516795743521</v>
      </c>
      <c r="CH500" s="1489">
        <v>0.17062971814546907</v>
      </c>
      <c r="CI500" s="1489">
        <v>0.16525784845153271</v>
      </c>
      <c r="CJ500" s="1489">
        <v>0.16005415181891638</v>
      </c>
      <c r="CK500" s="1489">
        <v>0.15501338891076916</v>
      </c>
      <c r="CL500" s="1489">
        <v>0.15086282674616916</v>
      </c>
      <c r="CM500" s="1489">
        <v>0.14682251604414287</v>
      </c>
      <c r="CN500" s="1489">
        <v>0.14288954778757759</v>
      </c>
      <c r="CO500" s="1489">
        <v>0.13906108927580366</v>
      </c>
      <c r="CP500" s="1490">
        <v>0.13533438213236876</v>
      </c>
      <c r="CQ500" s="1488" t="s">
        <v>1790</v>
      </c>
      <c r="CR500" s="1488" t="s">
        <v>1790</v>
      </c>
      <c r="CS500" s="1488" t="s">
        <v>1790</v>
      </c>
      <c r="CT500" s="1488" t="s">
        <v>1790</v>
      </c>
      <c r="CU500" s="1488" t="s">
        <v>1790</v>
      </c>
      <c r="CV500" s="1488" t="s">
        <v>1790</v>
      </c>
      <c r="CW500" s="1488" t="s">
        <v>1790</v>
      </c>
      <c r="CX500" s="1488" t="s">
        <v>1790</v>
      </c>
      <c r="CY500" s="1488" t="s">
        <v>1790</v>
      </c>
      <c r="CZ500" s="1488" t="s">
        <v>1790</v>
      </c>
      <c r="DA500" s="1488" t="s">
        <v>1790</v>
      </c>
      <c r="DB500" s="1488" t="s">
        <v>1790</v>
      </c>
      <c r="DC500" s="1488" t="s">
        <v>1790</v>
      </c>
      <c r="DD500" s="1488" t="s">
        <v>1790</v>
      </c>
      <c r="DE500" s="1488" t="s">
        <v>1790</v>
      </c>
      <c r="DF500" s="1488" t="s">
        <v>1790</v>
      </c>
      <c r="DG500" s="1488" t="s">
        <v>1790</v>
      </c>
      <c r="DH500" s="1488" t="s">
        <v>1790</v>
      </c>
      <c r="DI500" s="1488" t="s">
        <v>1790</v>
      </c>
      <c r="DJ500" s="1488" t="s">
        <v>1790</v>
      </c>
      <c r="DK500" s="1488" t="s">
        <v>1790</v>
      </c>
      <c r="DL500" s="1488" t="s">
        <v>1790</v>
      </c>
      <c r="DM500" s="1488" t="s">
        <v>1790</v>
      </c>
      <c r="DN500" s="1488" t="s">
        <v>1790</v>
      </c>
      <c r="DO500" s="1488" t="s">
        <v>1790</v>
      </c>
      <c r="DP500" s="1488" t="s">
        <v>1790</v>
      </c>
      <c r="DQ500" s="1488" t="s">
        <v>1790</v>
      </c>
      <c r="DR500" s="1488" t="s">
        <v>1790</v>
      </c>
      <c r="DS500" s="1488" t="s">
        <v>1790</v>
      </c>
      <c r="DT500" s="1233" t="s">
        <v>1790</v>
      </c>
      <c r="DU500" s="1233" t="s">
        <v>1790</v>
      </c>
      <c r="DV500" s="1233" t="s">
        <v>1790</v>
      </c>
      <c r="DW500" s="1233" t="s">
        <v>1790</v>
      </c>
      <c r="DX500" s="1233" t="s">
        <v>1790</v>
      </c>
      <c r="DY500" s="1233" t="s">
        <v>1790</v>
      </c>
    </row>
    <row r="501" spans="2:129" ht="14.4" thickBot="1" x14ac:dyDescent="0.3">
      <c r="B501" s="1740"/>
      <c r="C501" s="1485" t="s">
        <v>2254</v>
      </c>
      <c r="D501" s="1425" t="s">
        <v>2255</v>
      </c>
      <c r="E501" s="1267" t="s">
        <v>815</v>
      </c>
      <c r="F501" s="1424" t="s">
        <v>1790</v>
      </c>
      <c r="G501" s="1424" t="s">
        <v>1790</v>
      </c>
      <c r="H501" s="1425" t="s">
        <v>84</v>
      </c>
      <c r="I501" s="1724">
        <f>IF(SUM(I500:CU500)&lt;&gt;0,SUM(I500:CU500),"")</f>
        <v>38.242397079128736</v>
      </c>
      <c r="J501" s="1725"/>
      <c r="K501" s="1725"/>
      <c r="L501" s="1725"/>
      <c r="M501" s="1726"/>
      <c r="N501" s="1489" t="s">
        <v>1790</v>
      </c>
      <c r="O501" s="1489" t="s">
        <v>1790</v>
      </c>
      <c r="P501" s="1489" t="s">
        <v>1790</v>
      </c>
      <c r="Q501" s="1489" t="s">
        <v>1790</v>
      </c>
      <c r="R501" s="1489" t="s">
        <v>1790</v>
      </c>
      <c r="S501" s="1489" t="s">
        <v>1790</v>
      </c>
      <c r="T501" s="1489" t="s">
        <v>1790</v>
      </c>
      <c r="U501" s="1489" t="s">
        <v>1790</v>
      </c>
      <c r="V501" s="1489" t="s">
        <v>1790</v>
      </c>
      <c r="W501" s="1489" t="s">
        <v>1790</v>
      </c>
      <c r="X501" s="1489" t="s">
        <v>1790</v>
      </c>
      <c r="Y501" s="1489" t="s">
        <v>1790</v>
      </c>
      <c r="Z501" s="1489" t="s">
        <v>1790</v>
      </c>
      <c r="AA501" s="1489" t="s">
        <v>1790</v>
      </c>
      <c r="AB501" s="1489" t="s">
        <v>1790</v>
      </c>
      <c r="AC501" s="1489" t="s">
        <v>1790</v>
      </c>
      <c r="AD501" s="1489" t="s">
        <v>1790</v>
      </c>
      <c r="AE501" s="1489" t="s">
        <v>1790</v>
      </c>
      <c r="AF501" s="1489" t="s">
        <v>1790</v>
      </c>
      <c r="AG501" s="1489" t="s">
        <v>1790</v>
      </c>
      <c r="AH501" s="1489" t="s">
        <v>1790</v>
      </c>
      <c r="AI501" s="1489" t="s">
        <v>1790</v>
      </c>
      <c r="AJ501" s="1489" t="s">
        <v>1790</v>
      </c>
      <c r="AK501" s="1489" t="s">
        <v>1790</v>
      </c>
      <c r="AL501" s="1489" t="s">
        <v>1790</v>
      </c>
      <c r="AM501" s="1489" t="s">
        <v>1790</v>
      </c>
      <c r="AN501" s="1489" t="s">
        <v>1790</v>
      </c>
      <c r="AO501" s="1489" t="s">
        <v>1790</v>
      </c>
      <c r="AP501" s="1489" t="s">
        <v>1790</v>
      </c>
      <c r="AQ501" s="1489" t="s">
        <v>1790</v>
      </c>
      <c r="AR501" s="1489" t="s">
        <v>1790</v>
      </c>
      <c r="AS501" s="1489" t="s">
        <v>1790</v>
      </c>
      <c r="AT501" s="1489" t="s">
        <v>1790</v>
      </c>
      <c r="AU501" s="1489" t="s">
        <v>1790</v>
      </c>
      <c r="AV501" s="1489" t="s">
        <v>1790</v>
      </c>
      <c r="AW501" s="1489" t="s">
        <v>1790</v>
      </c>
      <c r="AX501" s="1489" t="s">
        <v>1790</v>
      </c>
      <c r="AY501" s="1489" t="s">
        <v>1790</v>
      </c>
      <c r="AZ501" s="1489" t="s">
        <v>1790</v>
      </c>
      <c r="BA501" s="1489" t="s">
        <v>1790</v>
      </c>
      <c r="BB501" s="1489" t="s">
        <v>1790</v>
      </c>
      <c r="BC501" s="1489" t="s">
        <v>1790</v>
      </c>
      <c r="BD501" s="1489" t="s">
        <v>1790</v>
      </c>
      <c r="BE501" s="1489" t="s">
        <v>1790</v>
      </c>
      <c r="BF501" s="1489" t="s">
        <v>1790</v>
      </c>
      <c r="BG501" s="1489" t="s">
        <v>1790</v>
      </c>
      <c r="BH501" s="1489" t="s">
        <v>1790</v>
      </c>
      <c r="BI501" s="1489" t="s">
        <v>1790</v>
      </c>
      <c r="BJ501" s="1489" t="s">
        <v>1790</v>
      </c>
      <c r="BK501" s="1489" t="s">
        <v>1790</v>
      </c>
      <c r="BL501" s="1489" t="s">
        <v>1790</v>
      </c>
      <c r="BM501" s="1489" t="s">
        <v>1790</v>
      </c>
      <c r="BN501" s="1489" t="s">
        <v>1790</v>
      </c>
      <c r="BO501" s="1489" t="s">
        <v>1790</v>
      </c>
      <c r="BP501" s="1489" t="s">
        <v>1790</v>
      </c>
      <c r="BQ501" s="1489" t="s">
        <v>1790</v>
      </c>
      <c r="BR501" s="1489" t="s">
        <v>1790</v>
      </c>
      <c r="BS501" s="1489" t="s">
        <v>1790</v>
      </c>
      <c r="BT501" s="1489" t="s">
        <v>1790</v>
      </c>
      <c r="BU501" s="1489" t="s">
        <v>1790</v>
      </c>
      <c r="BV501" s="1489" t="s">
        <v>1790</v>
      </c>
      <c r="BW501" s="1489" t="s">
        <v>1790</v>
      </c>
      <c r="BX501" s="1489" t="s">
        <v>1790</v>
      </c>
      <c r="BY501" s="1489" t="s">
        <v>1790</v>
      </c>
      <c r="BZ501" s="1489" t="s">
        <v>1790</v>
      </c>
      <c r="CA501" s="1489" t="s">
        <v>1790</v>
      </c>
      <c r="CB501" s="1489" t="s">
        <v>1790</v>
      </c>
      <c r="CC501" s="1489" t="s">
        <v>1790</v>
      </c>
      <c r="CD501" s="1489" t="s">
        <v>1790</v>
      </c>
      <c r="CE501" s="1489" t="s">
        <v>1790</v>
      </c>
      <c r="CF501" s="1489" t="s">
        <v>1790</v>
      </c>
      <c r="CG501" s="1489" t="s">
        <v>1790</v>
      </c>
      <c r="CH501" s="1489" t="s">
        <v>1790</v>
      </c>
      <c r="CI501" s="1489" t="s">
        <v>1790</v>
      </c>
      <c r="CJ501" s="1489" t="s">
        <v>1790</v>
      </c>
      <c r="CK501" s="1489" t="s">
        <v>1790</v>
      </c>
      <c r="CL501" s="1489" t="s">
        <v>1790</v>
      </c>
      <c r="CM501" s="1489" t="s">
        <v>1790</v>
      </c>
      <c r="CN501" s="1489" t="s">
        <v>1790</v>
      </c>
      <c r="CO501" s="1489" t="s">
        <v>1790</v>
      </c>
      <c r="CP501" s="1490" t="s">
        <v>1790</v>
      </c>
      <c r="CQ501" s="1488" t="s">
        <v>1790</v>
      </c>
      <c r="CR501" s="1488" t="s">
        <v>1790</v>
      </c>
      <c r="CS501" s="1488" t="s">
        <v>1790</v>
      </c>
      <c r="CT501" s="1488" t="s">
        <v>1790</v>
      </c>
      <c r="CU501" s="1488" t="s">
        <v>1790</v>
      </c>
      <c r="CV501" s="1488" t="s">
        <v>1790</v>
      </c>
      <c r="CW501" s="1488" t="s">
        <v>1790</v>
      </c>
      <c r="CX501" s="1488" t="s">
        <v>1790</v>
      </c>
      <c r="CY501" s="1488" t="s">
        <v>1790</v>
      </c>
      <c r="CZ501" s="1488" t="s">
        <v>1790</v>
      </c>
      <c r="DA501" s="1488" t="s">
        <v>1790</v>
      </c>
      <c r="DB501" s="1488" t="s">
        <v>1790</v>
      </c>
      <c r="DC501" s="1488" t="s">
        <v>1790</v>
      </c>
      <c r="DD501" s="1488" t="s">
        <v>1790</v>
      </c>
      <c r="DE501" s="1488" t="s">
        <v>1790</v>
      </c>
      <c r="DF501" s="1488" t="s">
        <v>1790</v>
      </c>
      <c r="DG501" s="1488" t="s">
        <v>1790</v>
      </c>
      <c r="DH501" s="1488" t="s">
        <v>1790</v>
      </c>
      <c r="DI501" s="1488" t="s">
        <v>1790</v>
      </c>
      <c r="DJ501" s="1488" t="s">
        <v>1790</v>
      </c>
      <c r="DK501" s="1488" t="s">
        <v>1790</v>
      </c>
      <c r="DL501" s="1488" t="s">
        <v>1790</v>
      </c>
      <c r="DM501" s="1488" t="s">
        <v>1790</v>
      </c>
      <c r="DN501" s="1488" t="s">
        <v>1790</v>
      </c>
      <c r="DO501" s="1488" t="s">
        <v>1790</v>
      </c>
      <c r="DP501" s="1488" t="s">
        <v>1790</v>
      </c>
      <c r="DQ501" s="1488" t="s">
        <v>1790</v>
      </c>
      <c r="DR501" s="1488" t="s">
        <v>1790</v>
      </c>
      <c r="DS501" s="1488" t="s">
        <v>1790</v>
      </c>
      <c r="DT501" s="1233" t="s">
        <v>1790</v>
      </c>
      <c r="DU501" s="1233" t="s">
        <v>1790</v>
      </c>
      <c r="DV501" s="1233" t="s">
        <v>1790</v>
      </c>
      <c r="DW501" s="1233" t="s">
        <v>1790</v>
      </c>
      <c r="DX501" s="1233" t="s">
        <v>1790</v>
      </c>
      <c r="DY501" s="1233" t="s">
        <v>1790</v>
      </c>
    </row>
    <row r="502" spans="2:129" x14ac:dyDescent="0.25">
      <c r="B502" s="1740"/>
      <c r="C502" s="1485" t="s">
        <v>2252</v>
      </c>
      <c r="D502" s="1425" t="s">
        <v>2253</v>
      </c>
      <c r="E502" s="1267" t="s">
        <v>810</v>
      </c>
      <c r="F502" s="1424" t="s">
        <v>1790</v>
      </c>
      <c r="G502" s="1424" t="s">
        <v>1790</v>
      </c>
      <c r="H502" s="1425" t="s">
        <v>84</v>
      </c>
      <c r="I502" s="1460" t="s">
        <v>1790</v>
      </c>
      <c r="J502" s="1461" t="s">
        <v>1790</v>
      </c>
      <c r="K502" s="1461" t="s">
        <v>1790</v>
      </c>
      <c r="L502" s="1461" t="s">
        <v>1790</v>
      </c>
      <c r="M502" s="1461" t="s">
        <v>1790</v>
      </c>
      <c r="N502" s="1489" t="s">
        <v>1790</v>
      </c>
      <c r="O502" s="1489">
        <v>1.2879</v>
      </c>
      <c r="P502" s="1489">
        <v>1.2879</v>
      </c>
      <c r="Q502" s="1489">
        <v>1.2879</v>
      </c>
      <c r="R502" s="1489">
        <v>1.2879</v>
      </c>
      <c r="S502" s="1489">
        <v>1.2879</v>
      </c>
      <c r="T502" s="1489" t="s">
        <v>1790</v>
      </c>
      <c r="U502" s="1489" t="s">
        <v>1790</v>
      </c>
      <c r="V502" s="1489" t="s">
        <v>1790</v>
      </c>
      <c r="W502" s="1489" t="s">
        <v>1790</v>
      </c>
      <c r="X502" s="1489" t="s">
        <v>1790</v>
      </c>
      <c r="Y502" s="1489" t="s">
        <v>1790</v>
      </c>
      <c r="Z502" s="1489" t="s">
        <v>1790</v>
      </c>
      <c r="AA502" s="1489" t="s">
        <v>1790</v>
      </c>
      <c r="AB502" s="1489" t="s">
        <v>1790</v>
      </c>
      <c r="AC502" s="1489">
        <v>0</v>
      </c>
      <c r="AD502" s="1489" t="s">
        <v>1790</v>
      </c>
      <c r="AE502" s="1489" t="s">
        <v>1790</v>
      </c>
      <c r="AF502" s="1489" t="s">
        <v>1790</v>
      </c>
      <c r="AG502" s="1489" t="s">
        <v>1790</v>
      </c>
      <c r="AH502" s="1489" t="s">
        <v>1790</v>
      </c>
      <c r="AI502" s="1489" t="s">
        <v>1790</v>
      </c>
      <c r="AJ502" s="1489" t="s">
        <v>1790</v>
      </c>
      <c r="AK502" s="1489" t="s">
        <v>1790</v>
      </c>
      <c r="AL502" s="1489" t="s">
        <v>1790</v>
      </c>
      <c r="AM502" s="1489">
        <v>0</v>
      </c>
      <c r="AN502" s="1489" t="s">
        <v>1790</v>
      </c>
      <c r="AO502" s="1489" t="s">
        <v>1790</v>
      </c>
      <c r="AP502" s="1489" t="s">
        <v>1790</v>
      </c>
      <c r="AQ502" s="1489" t="s">
        <v>1790</v>
      </c>
      <c r="AR502" s="1489" t="s">
        <v>1790</v>
      </c>
      <c r="AS502" s="1489" t="s">
        <v>1790</v>
      </c>
      <c r="AT502" s="1489" t="s">
        <v>1790</v>
      </c>
      <c r="AU502" s="1489" t="s">
        <v>1790</v>
      </c>
      <c r="AV502" s="1489" t="s">
        <v>1790</v>
      </c>
      <c r="AW502" s="1489">
        <v>0</v>
      </c>
      <c r="AX502" s="1489" t="s">
        <v>1790</v>
      </c>
      <c r="AY502" s="1489" t="s">
        <v>1790</v>
      </c>
      <c r="AZ502" s="1489" t="s">
        <v>1790</v>
      </c>
      <c r="BA502" s="1489" t="s">
        <v>1790</v>
      </c>
      <c r="BB502" s="1489" t="s">
        <v>1790</v>
      </c>
      <c r="BC502" s="1489" t="s">
        <v>1790</v>
      </c>
      <c r="BD502" s="1489" t="s">
        <v>1790</v>
      </c>
      <c r="BE502" s="1489" t="s">
        <v>1790</v>
      </c>
      <c r="BF502" s="1489" t="s">
        <v>1790</v>
      </c>
      <c r="BG502" s="1489">
        <v>0</v>
      </c>
      <c r="BH502" s="1489" t="s">
        <v>1790</v>
      </c>
      <c r="BI502" s="1489" t="s">
        <v>1790</v>
      </c>
      <c r="BJ502" s="1489" t="s">
        <v>1790</v>
      </c>
      <c r="BK502" s="1489" t="s">
        <v>1790</v>
      </c>
      <c r="BL502" s="1489" t="s">
        <v>1790</v>
      </c>
      <c r="BM502" s="1489" t="s">
        <v>1790</v>
      </c>
      <c r="BN502" s="1489" t="s">
        <v>1790</v>
      </c>
      <c r="BO502" s="1489" t="s">
        <v>1790</v>
      </c>
      <c r="BP502" s="1489" t="s">
        <v>1790</v>
      </c>
      <c r="BQ502" s="1489">
        <v>0</v>
      </c>
      <c r="BR502" s="1489" t="s">
        <v>1790</v>
      </c>
      <c r="BS502" s="1489" t="s">
        <v>1790</v>
      </c>
      <c r="BT502" s="1489" t="s">
        <v>1790</v>
      </c>
      <c r="BU502" s="1489" t="s">
        <v>1790</v>
      </c>
      <c r="BV502" s="1489" t="s">
        <v>1790</v>
      </c>
      <c r="BW502" s="1489" t="s">
        <v>1790</v>
      </c>
      <c r="BX502" s="1489" t="s">
        <v>1790</v>
      </c>
      <c r="BY502" s="1489" t="s">
        <v>1790</v>
      </c>
      <c r="BZ502" s="1489" t="s">
        <v>1790</v>
      </c>
      <c r="CA502" s="1489">
        <v>5.3</v>
      </c>
      <c r="CB502" s="1489" t="s">
        <v>1790</v>
      </c>
      <c r="CC502" s="1489" t="s">
        <v>1790</v>
      </c>
      <c r="CD502" s="1489" t="s">
        <v>1790</v>
      </c>
      <c r="CE502" s="1489" t="s">
        <v>1790</v>
      </c>
      <c r="CF502" s="1489" t="s">
        <v>1790</v>
      </c>
      <c r="CG502" s="1489" t="s">
        <v>1790</v>
      </c>
      <c r="CH502" s="1489" t="s">
        <v>1790</v>
      </c>
      <c r="CI502" s="1489" t="s">
        <v>1790</v>
      </c>
      <c r="CJ502" s="1489" t="s">
        <v>1790</v>
      </c>
      <c r="CK502" s="1489">
        <v>0</v>
      </c>
      <c r="CL502" s="1489" t="s">
        <v>1790</v>
      </c>
      <c r="CM502" s="1489" t="s">
        <v>1790</v>
      </c>
      <c r="CN502" s="1489" t="s">
        <v>1790</v>
      </c>
      <c r="CO502" s="1489" t="s">
        <v>1790</v>
      </c>
      <c r="CP502" s="1490" t="s">
        <v>1790</v>
      </c>
      <c r="CQ502" s="1488" t="s">
        <v>1790</v>
      </c>
      <c r="CR502" s="1488" t="s">
        <v>1790</v>
      </c>
      <c r="CS502" s="1488" t="s">
        <v>1790</v>
      </c>
      <c r="CT502" s="1488" t="s">
        <v>1790</v>
      </c>
      <c r="CU502" s="1488" t="s">
        <v>1790</v>
      </c>
      <c r="CV502" s="1488" t="s">
        <v>1790</v>
      </c>
      <c r="CW502" s="1488" t="s">
        <v>1790</v>
      </c>
      <c r="CX502" s="1488" t="s">
        <v>1790</v>
      </c>
      <c r="CY502" s="1488" t="s">
        <v>1790</v>
      </c>
      <c r="CZ502" s="1488" t="s">
        <v>1790</v>
      </c>
      <c r="DA502" s="1488" t="s">
        <v>1790</v>
      </c>
      <c r="DB502" s="1488" t="s">
        <v>1790</v>
      </c>
      <c r="DC502" s="1488" t="s">
        <v>1790</v>
      </c>
      <c r="DD502" s="1488" t="s">
        <v>1790</v>
      </c>
      <c r="DE502" s="1488" t="s">
        <v>1790</v>
      </c>
      <c r="DF502" s="1488" t="s">
        <v>1790</v>
      </c>
      <c r="DG502" s="1488" t="s">
        <v>1790</v>
      </c>
      <c r="DH502" s="1488" t="s">
        <v>1790</v>
      </c>
      <c r="DI502" s="1488" t="s">
        <v>1790</v>
      </c>
      <c r="DJ502" s="1488" t="s">
        <v>1790</v>
      </c>
      <c r="DK502" s="1488" t="s">
        <v>1790</v>
      </c>
      <c r="DL502" s="1488" t="s">
        <v>1790</v>
      </c>
      <c r="DM502" s="1488" t="s">
        <v>1790</v>
      </c>
      <c r="DN502" s="1488" t="s">
        <v>1790</v>
      </c>
      <c r="DO502" s="1488" t="s">
        <v>1790</v>
      </c>
      <c r="DP502" s="1488" t="s">
        <v>1790</v>
      </c>
      <c r="DQ502" s="1488" t="s">
        <v>1790</v>
      </c>
      <c r="DR502" s="1488" t="s">
        <v>1790</v>
      </c>
      <c r="DS502" s="1488" t="s">
        <v>1790</v>
      </c>
      <c r="DT502" s="1233" t="s">
        <v>1790</v>
      </c>
      <c r="DU502" s="1233" t="s">
        <v>1790</v>
      </c>
      <c r="DV502" s="1233" t="s">
        <v>1790</v>
      </c>
      <c r="DW502" s="1233" t="s">
        <v>1790</v>
      </c>
      <c r="DX502" s="1233" t="s">
        <v>1790</v>
      </c>
      <c r="DY502" s="1233" t="s">
        <v>1790</v>
      </c>
    </row>
    <row r="503" spans="2:129" x14ac:dyDescent="0.25">
      <c r="B503" s="1740"/>
      <c r="C503" s="1485" t="s">
        <v>2252</v>
      </c>
      <c r="D503" s="1425" t="s">
        <v>2253</v>
      </c>
      <c r="E503" s="1267" t="s">
        <v>807</v>
      </c>
      <c r="F503" s="1424" t="s">
        <v>1790</v>
      </c>
      <c r="G503" s="1424" t="s">
        <v>1790</v>
      </c>
      <c r="H503" s="1425" t="s">
        <v>84</v>
      </c>
      <c r="I503" s="1460" t="s">
        <v>1790</v>
      </c>
      <c r="J503" s="1461" t="s">
        <v>1790</v>
      </c>
      <c r="K503" s="1461" t="s">
        <v>1790</v>
      </c>
      <c r="L503" s="1461" t="s">
        <v>1790</v>
      </c>
      <c r="M503" s="1461" t="s">
        <v>1790</v>
      </c>
      <c r="N503" s="1489" t="s">
        <v>1790</v>
      </c>
      <c r="O503" s="1489" t="s">
        <v>1790</v>
      </c>
      <c r="P503" s="1489" t="s">
        <v>1790</v>
      </c>
      <c r="Q503" s="1489" t="s">
        <v>1790</v>
      </c>
      <c r="R503" s="1489" t="s">
        <v>1790</v>
      </c>
      <c r="S503" s="1489" t="s">
        <v>1790</v>
      </c>
      <c r="T503" s="1489">
        <v>1.2764892799999996</v>
      </c>
      <c r="U503" s="1489">
        <v>1.2764892799999996</v>
      </c>
      <c r="V503" s="1489">
        <v>1.2764892799999996</v>
      </c>
      <c r="W503" s="1489">
        <v>1.2764892799999996</v>
      </c>
      <c r="X503" s="1489">
        <v>1.2764892799999996</v>
      </c>
      <c r="Y503" s="1489">
        <v>1.2764892799999996</v>
      </c>
      <c r="Z503" s="1489">
        <v>1.2764892799999996</v>
      </c>
      <c r="AA503" s="1489">
        <v>1.2764892799999996</v>
      </c>
      <c r="AB503" s="1489">
        <v>1.2764892799999996</v>
      </c>
      <c r="AC503" s="1489">
        <v>1.2764892799999996</v>
      </c>
      <c r="AD503" s="1489">
        <v>1.2764892799999996</v>
      </c>
      <c r="AE503" s="1489">
        <v>1.2764892799999996</v>
      </c>
      <c r="AF503" s="1489">
        <v>1.2764892799999996</v>
      </c>
      <c r="AG503" s="1489">
        <v>1.2764892799999996</v>
      </c>
      <c r="AH503" s="1489">
        <v>1.2764892799999996</v>
      </c>
      <c r="AI503" s="1489">
        <v>1.2764892799999996</v>
      </c>
      <c r="AJ503" s="1489">
        <v>1.2764892799999996</v>
      </c>
      <c r="AK503" s="1489">
        <v>1.2764892799999996</v>
      </c>
      <c r="AL503" s="1489">
        <v>1.2764892799999996</v>
      </c>
      <c r="AM503" s="1489">
        <v>1.2764892799999996</v>
      </c>
      <c r="AN503" s="1489">
        <v>1.2764892799999996</v>
      </c>
      <c r="AO503" s="1489">
        <v>1.2764892799999996</v>
      </c>
      <c r="AP503" s="1489">
        <v>1.2764892799999996</v>
      </c>
      <c r="AQ503" s="1489">
        <v>1.2764892799999996</v>
      </c>
      <c r="AR503" s="1489">
        <v>1.2764892799999996</v>
      </c>
      <c r="AS503" s="1489">
        <v>1.2764892799999996</v>
      </c>
      <c r="AT503" s="1489">
        <v>1.2764892799999996</v>
      </c>
      <c r="AU503" s="1489">
        <v>1.2764892799999996</v>
      </c>
      <c r="AV503" s="1489">
        <v>1.2764892799999996</v>
      </c>
      <c r="AW503" s="1489">
        <v>1.2764892799999996</v>
      </c>
      <c r="AX503" s="1489">
        <v>1.2764892799999996</v>
      </c>
      <c r="AY503" s="1489">
        <v>1.2764892799999996</v>
      </c>
      <c r="AZ503" s="1489">
        <v>1.2764892799999996</v>
      </c>
      <c r="BA503" s="1489">
        <v>1.2764892799999996</v>
      </c>
      <c r="BB503" s="1489">
        <v>1.2764892799999996</v>
      </c>
      <c r="BC503" s="1489">
        <v>1.2764892799999996</v>
      </c>
      <c r="BD503" s="1489">
        <v>1.2764892799999996</v>
      </c>
      <c r="BE503" s="1489">
        <v>1.2764892799999996</v>
      </c>
      <c r="BF503" s="1489">
        <v>1.2764892799999996</v>
      </c>
      <c r="BG503" s="1489">
        <v>1.2764892799999996</v>
      </c>
      <c r="BH503" s="1489">
        <v>1.2764892799999996</v>
      </c>
      <c r="BI503" s="1489">
        <v>1.2764892799999996</v>
      </c>
      <c r="BJ503" s="1489">
        <v>1.2764892799999996</v>
      </c>
      <c r="BK503" s="1489">
        <v>1.2764892799999996</v>
      </c>
      <c r="BL503" s="1489">
        <v>1.2764892799999996</v>
      </c>
      <c r="BM503" s="1489">
        <v>1.2764892799999996</v>
      </c>
      <c r="BN503" s="1489">
        <v>1.2764892799999996</v>
      </c>
      <c r="BO503" s="1489">
        <v>1.2764892799999996</v>
      </c>
      <c r="BP503" s="1489">
        <v>1.2764892799999996</v>
      </c>
      <c r="BQ503" s="1489">
        <v>1.2764892799999996</v>
      </c>
      <c r="BR503" s="1489">
        <v>1.2764892799999996</v>
      </c>
      <c r="BS503" s="1489">
        <v>1.2764892799999996</v>
      </c>
      <c r="BT503" s="1489">
        <v>1.2764892799999996</v>
      </c>
      <c r="BU503" s="1489">
        <v>1.2764892799999996</v>
      </c>
      <c r="BV503" s="1489">
        <v>1.2764892799999996</v>
      </c>
      <c r="BW503" s="1489">
        <v>1.2764892799999996</v>
      </c>
      <c r="BX503" s="1489">
        <v>1.2764892799999996</v>
      </c>
      <c r="BY503" s="1489">
        <v>1.2764892799999996</v>
      </c>
      <c r="BZ503" s="1489">
        <v>1.2764892799999996</v>
      </c>
      <c r="CA503" s="1489">
        <v>1.2764892799999996</v>
      </c>
      <c r="CB503" s="1489">
        <v>1.2764892799999996</v>
      </c>
      <c r="CC503" s="1489">
        <v>1.2764892799999996</v>
      </c>
      <c r="CD503" s="1489">
        <v>1.2764892799999996</v>
      </c>
      <c r="CE503" s="1489">
        <v>1.2764892799999996</v>
      </c>
      <c r="CF503" s="1489">
        <v>1.2764892799999996</v>
      </c>
      <c r="CG503" s="1489">
        <v>1.2764892799999996</v>
      </c>
      <c r="CH503" s="1489">
        <v>1.2764892799999996</v>
      </c>
      <c r="CI503" s="1489">
        <v>1.2764892799999996</v>
      </c>
      <c r="CJ503" s="1489">
        <v>1.2764892799999996</v>
      </c>
      <c r="CK503" s="1489">
        <v>1.2764892799999996</v>
      </c>
      <c r="CL503" s="1489">
        <v>1.2764892799999996</v>
      </c>
      <c r="CM503" s="1489">
        <v>1.2764892799999996</v>
      </c>
      <c r="CN503" s="1489">
        <v>1.2764892799999996</v>
      </c>
      <c r="CO503" s="1489">
        <v>1.2764892799999996</v>
      </c>
      <c r="CP503" s="1490">
        <v>1.2764892799999996</v>
      </c>
      <c r="CQ503" s="1488" t="s">
        <v>1790</v>
      </c>
      <c r="CR503" s="1488" t="s">
        <v>1790</v>
      </c>
      <c r="CS503" s="1488" t="s">
        <v>1790</v>
      </c>
      <c r="CT503" s="1488" t="s">
        <v>1790</v>
      </c>
      <c r="CU503" s="1488" t="s">
        <v>1790</v>
      </c>
      <c r="CV503" s="1488" t="s">
        <v>1790</v>
      </c>
      <c r="CW503" s="1488" t="s">
        <v>1790</v>
      </c>
      <c r="CX503" s="1488" t="s">
        <v>1790</v>
      </c>
      <c r="CY503" s="1488" t="s">
        <v>1790</v>
      </c>
      <c r="CZ503" s="1488" t="s">
        <v>1790</v>
      </c>
      <c r="DA503" s="1488" t="s">
        <v>1790</v>
      </c>
      <c r="DB503" s="1488" t="s">
        <v>1790</v>
      </c>
      <c r="DC503" s="1488" t="s">
        <v>1790</v>
      </c>
      <c r="DD503" s="1488" t="s">
        <v>1790</v>
      </c>
      <c r="DE503" s="1488" t="s">
        <v>1790</v>
      </c>
      <c r="DF503" s="1488" t="s">
        <v>1790</v>
      </c>
      <c r="DG503" s="1488" t="s">
        <v>1790</v>
      </c>
      <c r="DH503" s="1488" t="s">
        <v>1790</v>
      </c>
      <c r="DI503" s="1488" t="s">
        <v>1790</v>
      </c>
      <c r="DJ503" s="1488" t="s">
        <v>1790</v>
      </c>
      <c r="DK503" s="1488" t="s">
        <v>1790</v>
      </c>
      <c r="DL503" s="1488" t="s">
        <v>1790</v>
      </c>
      <c r="DM503" s="1488" t="s">
        <v>1790</v>
      </c>
      <c r="DN503" s="1488" t="s">
        <v>1790</v>
      </c>
      <c r="DO503" s="1488" t="s">
        <v>1790</v>
      </c>
      <c r="DP503" s="1488" t="s">
        <v>1790</v>
      </c>
      <c r="DQ503" s="1488" t="s">
        <v>1790</v>
      </c>
      <c r="DR503" s="1488" t="s">
        <v>1790</v>
      </c>
      <c r="DS503" s="1488" t="s">
        <v>1790</v>
      </c>
      <c r="DT503" s="1233" t="s">
        <v>1790</v>
      </c>
      <c r="DU503" s="1233" t="s">
        <v>1790</v>
      </c>
      <c r="DV503" s="1233" t="s">
        <v>1790</v>
      </c>
      <c r="DW503" s="1233" t="s">
        <v>1790</v>
      </c>
      <c r="DX503" s="1233" t="s">
        <v>1790</v>
      </c>
      <c r="DY503" s="1233" t="s">
        <v>1790</v>
      </c>
    </row>
    <row r="504" spans="2:129" x14ac:dyDescent="0.25">
      <c r="B504" s="1740"/>
      <c r="C504" s="1485" t="s">
        <v>2252</v>
      </c>
      <c r="D504" s="1425" t="s">
        <v>2253</v>
      </c>
      <c r="E504" s="1267" t="s">
        <v>808</v>
      </c>
      <c r="F504" s="1424" t="s">
        <v>1790</v>
      </c>
      <c r="G504" s="1424" t="s">
        <v>1790</v>
      </c>
      <c r="H504" s="1425" t="s">
        <v>84</v>
      </c>
      <c r="I504" s="1460" t="s">
        <v>1790</v>
      </c>
      <c r="J504" s="1461" t="s">
        <v>1790</v>
      </c>
      <c r="K504" s="1461" t="s">
        <v>1790</v>
      </c>
      <c r="L504" s="1461" t="s">
        <v>1790</v>
      </c>
      <c r="M504" s="1461" t="s">
        <v>1790</v>
      </c>
      <c r="N504" s="1489" t="s">
        <v>1790</v>
      </c>
      <c r="O504" s="1489">
        <v>3.0605073978E-2</v>
      </c>
      <c r="P504" s="1489">
        <v>9.1815221934000005E-2</v>
      </c>
      <c r="Q504" s="1489">
        <v>0.15302536988999998</v>
      </c>
      <c r="R504" s="1489">
        <v>0.21423551784599998</v>
      </c>
      <c r="S504" s="1489">
        <v>0.27544566580199997</v>
      </c>
      <c r="T504" s="1489">
        <v>0.43338590170500002</v>
      </c>
      <c r="U504" s="1489">
        <v>0.42936322555500001</v>
      </c>
      <c r="V504" s="1489">
        <v>0.42534054940499999</v>
      </c>
      <c r="W504" s="1489">
        <v>0.42131787325499997</v>
      </c>
      <c r="X504" s="1489">
        <v>0.41729519710500002</v>
      </c>
      <c r="Y504" s="1489">
        <v>0.413272520955</v>
      </c>
      <c r="Z504" s="1489">
        <v>0.40924984480499998</v>
      </c>
      <c r="AA504" s="1489">
        <v>0.40522716865499991</v>
      </c>
      <c r="AB504" s="1489">
        <v>0.40120449250499995</v>
      </c>
      <c r="AC504" s="1489">
        <v>0.39718181635499999</v>
      </c>
      <c r="AD504" s="1489">
        <v>0.39315914020500004</v>
      </c>
      <c r="AE504" s="1489">
        <v>0.38913646405499996</v>
      </c>
      <c r="AF504" s="1489">
        <v>0.38511378790499995</v>
      </c>
      <c r="AG504" s="1489">
        <v>0.38109111175499999</v>
      </c>
      <c r="AH504" s="1489">
        <v>0.37706843560500003</v>
      </c>
      <c r="AI504" s="1489">
        <v>0.37304575945500001</v>
      </c>
      <c r="AJ504" s="1489">
        <v>0.369023083305</v>
      </c>
      <c r="AK504" s="1489">
        <v>0.36500040715499998</v>
      </c>
      <c r="AL504" s="1489">
        <v>0.36097773100500002</v>
      </c>
      <c r="AM504" s="1489">
        <v>0.35695505485500001</v>
      </c>
      <c r="AN504" s="1489">
        <v>0.35293237870499999</v>
      </c>
      <c r="AO504" s="1489">
        <v>0.34890970255499998</v>
      </c>
      <c r="AP504" s="1489">
        <v>0.34488702640500002</v>
      </c>
      <c r="AQ504" s="1489">
        <v>0.340864350255</v>
      </c>
      <c r="AR504" s="1489">
        <v>0.33684167410499999</v>
      </c>
      <c r="AS504" s="1489">
        <v>0.33281899795500003</v>
      </c>
      <c r="AT504" s="1489">
        <v>0.32879632180500001</v>
      </c>
      <c r="AU504" s="1489">
        <v>0.324773645655</v>
      </c>
      <c r="AV504" s="1489">
        <v>0.32075096950500004</v>
      </c>
      <c r="AW504" s="1489">
        <v>0.31672829335499997</v>
      </c>
      <c r="AX504" s="1489">
        <v>0.31270561720500001</v>
      </c>
      <c r="AY504" s="1489">
        <v>0.30868294105499999</v>
      </c>
      <c r="AZ504" s="1489">
        <v>0.30466026490499998</v>
      </c>
      <c r="BA504" s="1489">
        <v>0.30063758875500002</v>
      </c>
      <c r="BB504" s="1489">
        <v>0.29661491260499995</v>
      </c>
      <c r="BC504" s="1489">
        <v>0.29259223645499999</v>
      </c>
      <c r="BD504" s="1489">
        <v>0.28856956030499997</v>
      </c>
      <c r="BE504" s="1489">
        <v>0.28454688415499996</v>
      </c>
      <c r="BF504" s="1489">
        <v>0.280524208005</v>
      </c>
      <c r="BG504" s="1489">
        <v>0.27650153185499998</v>
      </c>
      <c r="BH504" s="1489">
        <v>0.27247885570499997</v>
      </c>
      <c r="BI504" s="1489">
        <v>0.26845617955500001</v>
      </c>
      <c r="BJ504" s="1489">
        <v>0.26443350340500005</v>
      </c>
      <c r="BK504" s="1489">
        <v>0.26041082725499998</v>
      </c>
      <c r="BL504" s="1489">
        <v>0.25638815110500002</v>
      </c>
      <c r="BM504" s="1489">
        <v>0.252365474955</v>
      </c>
      <c r="BN504" s="1489">
        <v>0.24834279880499999</v>
      </c>
      <c r="BO504" s="1489">
        <v>0.24432012265500003</v>
      </c>
      <c r="BP504" s="1489">
        <v>0.24029744650500001</v>
      </c>
      <c r="BQ504" s="1489">
        <v>0.23627477035500002</v>
      </c>
      <c r="BR504" s="1489">
        <v>0.23225209420499998</v>
      </c>
      <c r="BS504" s="1489">
        <v>0.22822941805500002</v>
      </c>
      <c r="BT504" s="1489">
        <v>0.22420674190500001</v>
      </c>
      <c r="BU504" s="1489">
        <v>0.22018406575499999</v>
      </c>
      <c r="BV504" s="1489">
        <v>0.216161389605</v>
      </c>
      <c r="BW504" s="1489">
        <v>0.21213871345499999</v>
      </c>
      <c r="BX504" s="1489">
        <v>0.208116037305</v>
      </c>
      <c r="BY504" s="1489">
        <v>0.20409336115499999</v>
      </c>
      <c r="BZ504" s="1489">
        <v>0.20007068500499997</v>
      </c>
      <c r="CA504" s="1489">
        <v>0.30256115485499996</v>
      </c>
      <c r="CB504" s="1489">
        <v>0.405051624705</v>
      </c>
      <c r="CC504" s="1489">
        <v>0.40102894855499999</v>
      </c>
      <c r="CD504" s="1489">
        <v>0.39700627240499997</v>
      </c>
      <c r="CE504" s="1489">
        <v>0.39298359625499996</v>
      </c>
      <c r="CF504" s="1489">
        <v>0.38896092010500005</v>
      </c>
      <c r="CG504" s="1489">
        <v>0.38493824395500004</v>
      </c>
      <c r="CH504" s="1489">
        <v>0.38091556780500002</v>
      </c>
      <c r="CI504" s="1489">
        <v>0.37689289165499995</v>
      </c>
      <c r="CJ504" s="1489">
        <v>0.37287021550499999</v>
      </c>
      <c r="CK504" s="1489">
        <v>0.36884753935500003</v>
      </c>
      <c r="CL504" s="1489">
        <v>0.36482486320500007</v>
      </c>
      <c r="CM504" s="1489">
        <v>0.360802187055</v>
      </c>
      <c r="CN504" s="1489">
        <v>0.35677951090499999</v>
      </c>
      <c r="CO504" s="1489">
        <v>0.35275683475499997</v>
      </c>
      <c r="CP504" s="1490">
        <v>0.34873415860500001</v>
      </c>
      <c r="CQ504" s="1488" t="s">
        <v>1790</v>
      </c>
      <c r="CR504" s="1488" t="s">
        <v>1790</v>
      </c>
      <c r="CS504" s="1488" t="s">
        <v>1790</v>
      </c>
      <c r="CT504" s="1488" t="s">
        <v>1790</v>
      </c>
      <c r="CU504" s="1488" t="s">
        <v>1790</v>
      </c>
      <c r="CV504" s="1488" t="s">
        <v>1790</v>
      </c>
      <c r="CW504" s="1488" t="s">
        <v>1790</v>
      </c>
      <c r="CX504" s="1488" t="s">
        <v>1790</v>
      </c>
      <c r="CY504" s="1488" t="s">
        <v>1790</v>
      </c>
      <c r="CZ504" s="1488" t="s">
        <v>1790</v>
      </c>
      <c r="DA504" s="1488" t="s">
        <v>1790</v>
      </c>
      <c r="DB504" s="1488" t="s">
        <v>1790</v>
      </c>
      <c r="DC504" s="1488" t="s">
        <v>1790</v>
      </c>
      <c r="DD504" s="1488" t="s">
        <v>1790</v>
      </c>
      <c r="DE504" s="1488" t="s">
        <v>1790</v>
      </c>
      <c r="DF504" s="1488" t="s">
        <v>1790</v>
      </c>
      <c r="DG504" s="1488" t="s">
        <v>1790</v>
      </c>
      <c r="DH504" s="1488" t="s">
        <v>1790</v>
      </c>
      <c r="DI504" s="1488" t="s">
        <v>1790</v>
      </c>
      <c r="DJ504" s="1488" t="s">
        <v>1790</v>
      </c>
      <c r="DK504" s="1488" t="s">
        <v>1790</v>
      </c>
      <c r="DL504" s="1488" t="s">
        <v>1790</v>
      </c>
      <c r="DM504" s="1488" t="s">
        <v>1790</v>
      </c>
      <c r="DN504" s="1488" t="s">
        <v>1790</v>
      </c>
      <c r="DO504" s="1488" t="s">
        <v>1790</v>
      </c>
      <c r="DP504" s="1488" t="s">
        <v>1790</v>
      </c>
      <c r="DQ504" s="1488" t="s">
        <v>1790</v>
      </c>
      <c r="DR504" s="1488" t="s">
        <v>1790</v>
      </c>
      <c r="DS504" s="1488" t="s">
        <v>1790</v>
      </c>
      <c r="DT504" s="1233" t="s">
        <v>1790</v>
      </c>
      <c r="DU504" s="1233" t="s">
        <v>1790</v>
      </c>
      <c r="DV504" s="1233" t="s">
        <v>1790</v>
      </c>
      <c r="DW504" s="1233" t="s">
        <v>1790</v>
      </c>
      <c r="DX504" s="1233" t="s">
        <v>1790</v>
      </c>
      <c r="DY504" s="1233" t="s">
        <v>1790</v>
      </c>
    </row>
    <row r="505" spans="2:129" x14ac:dyDescent="0.25">
      <c r="B505" s="1740"/>
      <c r="C505" s="1485" t="s">
        <v>2252</v>
      </c>
      <c r="D505" s="1425" t="s">
        <v>2253</v>
      </c>
      <c r="E505" s="1267" t="s">
        <v>826</v>
      </c>
      <c r="F505" s="1424" t="s">
        <v>1790</v>
      </c>
      <c r="G505" s="1424" t="s">
        <v>1790</v>
      </c>
      <c r="H505" s="1425" t="s">
        <v>84</v>
      </c>
      <c r="I505" s="1460" t="s">
        <v>1790</v>
      </c>
      <c r="J505" s="1461" t="s">
        <v>1790</v>
      </c>
      <c r="K505" s="1461" t="s">
        <v>1790</v>
      </c>
      <c r="L505" s="1461" t="s">
        <v>1790</v>
      </c>
      <c r="M505" s="1461" t="s">
        <v>1790</v>
      </c>
      <c r="N505" s="1489" t="s">
        <v>1790</v>
      </c>
      <c r="O505" s="1489">
        <v>3.5000000000000003E-2</v>
      </c>
      <c r="P505" s="1489">
        <v>3.5000000000000003E-2</v>
      </c>
      <c r="Q505" s="1489">
        <v>3.5000000000000003E-2</v>
      </c>
      <c r="R505" s="1489">
        <v>3.5000000000000003E-2</v>
      </c>
      <c r="S505" s="1489">
        <v>3.5000000000000003E-2</v>
      </c>
      <c r="T505" s="1489">
        <v>3.5000000000000003E-2</v>
      </c>
      <c r="U505" s="1489">
        <v>3.5000000000000003E-2</v>
      </c>
      <c r="V505" s="1489">
        <v>3.5000000000000003E-2</v>
      </c>
      <c r="W505" s="1489">
        <v>3.5000000000000003E-2</v>
      </c>
      <c r="X505" s="1489">
        <v>3.5000000000000003E-2</v>
      </c>
      <c r="Y505" s="1489">
        <v>3.5000000000000003E-2</v>
      </c>
      <c r="Z505" s="1489">
        <v>3.5000000000000003E-2</v>
      </c>
      <c r="AA505" s="1489">
        <v>3.5000000000000003E-2</v>
      </c>
      <c r="AB505" s="1489">
        <v>3.5000000000000003E-2</v>
      </c>
      <c r="AC505" s="1489">
        <v>3.5000000000000003E-2</v>
      </c>
      <c r="AD505" s="1489">
        <v>3.5000000000000003E-2</v>
      </c>
      <c r="AE505" s="1489">
        <v>3.5000000000000003E-2</v>
      </c>
      <c r="AF505" s="1489">
        <v>3.5000000000000003E-2</v>
      </c>
      <c r="AG505" s="1489">
        <v>3.5000000000000003E-2</v>
      </c>
      <c r="AH505" s="1489">
        <v>3.5000000000000003E-2</v>
      </c>
      <c r="AI505" s="1489">
        <v>3.5000000000000003E-2</v>
      </c>
      <c r="AJ505" s="1489">
        <v>3.5000000000000003E-2</v>
      </c>
      <c r="AK505" s="1489">
        <v>3.5000000000000003E-2</v>
      </c>
      <c r="AL505" s="1489">
        <v>3.5000000000000003E-2</v>
      </c>
      <c r="AM505" s="1489">
        <v>3.5000000000000003E-2</v>
      </c>
      <c r="AN505" s="1489">
        <v>3.5000000000000003E-2</v>
      </c>
      <c r="AO505" s="1489">
        <v>3.5000000000000003E-2</v>
      </c>
      <c r="AP505" s="1489">
        <v>3.5000000000000003E-2</v>
      </c>
      <c r="AQ505" s="1489">
        <v>3.5000000000000003E-2</v>
      </c>
      <c r="AR505" s="1489">
        <v>3.5000000000000003E-2</v>
      </c>
      <c r="AS505" s="1489">
        <v>0.03</v>
      </c>
      <c r="AT505" s="1489">
        <v>0.03</v>
      </c>
      <c r="AU505" s="1489">
        <v>0.03</v>
      </c>
      <c r="AV505" s="1489">
        <v>0.03</v>
      </c>
      <c r="AW505" s="1489">
        <v>0.03</v>
      </c>
      <c r="AX505" s="1489">
        <v>0.03</v>
      </c>
      <c r="AY505" s="1489">
        <v>0.03</v>
      </c>
      <c r="AZ505" s="1489">
        <v>0.03</v>
      </c>
      <c r="BA505" s="1489">
        <v>0.03</v>
      </c>
      <c r="BB505" s="1489">
        <v>0.03</v>
      </c>
      <c r="BC505" s="1489">
        <v>0.03</v>
      </c>
      <c r="BD505" s="1489">
        <v>0.03</v>
      </c>
      <c r="BE505" s="1489">
        <v>0.03</v>
      </c>
      <c r="BF505" s="1489">
        <v>0.03</v>
      </c>
      <c r="BG505" s="1489">
        <v>0.03</v>
      </c>
      <c r="BH505" s="1489">
        <v>0.03</v>
      </c>
      <c r="BI505" s="1489">
        <v>0.03</v>
      </c>
      <c r="BJ505" s="1489">
        <v>0.03</v>
      </c>
      <c r="BK505" s="1489">
        <v>0.03</v>
      </c>
      <c r="BL505" s="1489">
        <v>0.03</v>
      </c>
      <c r="BM505" s="1489">
        <v>0.03</v>
      </c>
      <c r="BN505" s="1489">
        <v>0.03</v>
      </c>
      <c r="BO505" s="1489">
        <v>0.03</v>
      </c>
      <c r="BP505" s="1489">
        <v>0.03</v>
      </c>
      <c r="BQ505" s="1489">
        <v>0.03</v>
      </c>
      <c r="BR505" s="1489">
        <v>0.03</v>
      </c>
      <c r="BS505" s="1489">
        <v>0.03</v>
      </c>
      <c r="BT505" s="1489">
        <v>0.03</v>
      </c>
      <c r="BU505" s="1489">
        <v>0.03</v>
      </c>
      <c r="BV505" s="1489">
        <v>0.03</v>
      </c>
      <c r="BW505" s="1489">
        <v>0.03</v>
      </c>
      <c r="BX505" s="1489">
        <v>0.03</v>
      </c>
      <c r="BY505" s="1489">
        <v>0.03</v>
      </c>
      <c r="BZ505" s="1489">
        <v>0.03</v>
      </c>
      <c r="CA505" s="1489">
        <v>0.03</v>
      </c>
      <c r="CB505" s="1489">
        <v>0.03</v>
      </c>
      <c r="CC505" s="1489">
        <v>0.03</v>
      </c>
      <c r="CD505" s="1489">
        <v>0.03</v>
      </c>
      <c r="CE505" s="1489">
        <v>0.03</v>
      </c>
      <c r="CF505" s="1489">
        <v>0.03</v>
      </c>
      <c r="CG505" s="1489">
        <v>0.03</v>
      </c>
      <c r="CH505" s="1489">
        <v>0.03</v>
      </c>
      <c r="CI505" s="1489">
        <v>0.03</v>
      </c>
      <c r="CJ505" s="1489">
        <v>0.03</v>
      </c>
      <c r="CK505" s="1489">
        <v>0.03</v>
      </c>
      <c r="CL505" s="1489">
        <v>2.5000000000000001E-2</v>
      </c>
      <c r="CM505" s="1489">
        <v>2.5000000000000001E-2</v>
      </c>
      <c r="CN505" s="1489">
        <v>2.5000000000000001E-2</v>
      </c>
      <c r="CO505" s="1489">
        <v>2.5000000000000001E-2</v>
      </c>
      <c r="CP505" s="1490">
        <v>2.5000000000000001E-2</v>
      </c>
      <c r="CQ505" s="1488" t="s">
        <v>1790</v>
      </c>
      <c r="CR505" s="1488" t="s">
        <v>1790</v>
      </c>
      <c r="CS505" s="1488" t="s">
        <v>1790</v>
      </c>
      <c r="CT505" s="1488" t="s">
        <v>1790</v>
      </c>
      <c r="CU505" s="1488" t="s">
        <v>1790</v>
      </c>
      <c r="CV505" s="1488" t="s">
        <v>1790</v>
      </c>
      <c r="CW505" s="1488" t="s">
        <v>1790</v>
      </c>
      <c r="CX505" s="1488" t="s">
        <v>1790</v>
      </c>
      <c r="CY505" s="1488" t="s">
        <v>1790</v>
      </c>
      <c r="CZ505" s="1488" t="s">
        <v>1790</v>
      </c>
      <c r="DA505" s="1488" t="s">
        <v>1790</v>
      </c>
      <c r="DB505" s="1488" t="s">
        <v>1790</v>
      </c>
      <c r="DC505" s="1488" t="s">
        <v>1790</v>
      </c>
      <c r="DD505" s="1488" t="s">
        <v>1790</v>
      </c>
      <c r="DE505" s="1488" t="s">
        <v>1790</v>
      </c>
      <c r="DF505" s="1488" t="s">
        <v>1790</v>
      </c>
      <c r="DG505" s="1488" t="s">
        <v>1790</v>
      </c>
      <c r="DH505" s="1488" t="s">
        <v>1790</v>
      </c>
      <c r="DI505" s="1488" t="s">
        <v>1790</v>
      </c>
      <c r="DJ505" s="1488" t="s">
        <v>1790</v>
      </c>
      <c r="DK505" s="1488" t="s">
        <v>1790</v>
      </c>
      <c r="DL505" s="1488" t="s">
        <v>1790</v>
      </c>
      <c r="DM505" s="1488" t="s">
        <v>1790</v>
      </c>
      <c r="DN505" s="1488" t="s">
        <v>1790</v>
      </c>
      <c r="DO505" s="1488" t="s">
        <v>1790</v>
      </c>
      <c r="DP505" s="1488" t="s">
        <v>1790</v>
      </c>
      <c r="DQ505" s="1488" t="s">
        <v>1790</v>
      </c>
      <c r="DR505" s="1488" t="s">
        <v>1790</v>
      </c>
      <c r="DS505" s="1488" t="s">
        <v>1790</v>
      </c>
      <c r="DT505" s="1233" t="s">
        <v>1790</v>
      </c>
      <c r="DU505" s="1233" t="s">
        <v>1790</v>
      </c>
      <c r="DV505" s="1233" t="s">
        <v>1790</v>
      </c>
      <c r="DW505" s="1233" t="s">
        <v>1790</v>
      </c>
      <c r="DX505" s="1233" t="s">
        <v>1790</v>
      </c>
      <c r="DY505" s="1233" t="s">
        <v>1790</v>
      </c>
    </row>
    <row r="506" spans="2:129" x14ac:dyDescent="0.25">
      <c r="B506" s="1740"/>
      <c r="C506" s="1485" t="s">
        <v>2252</v>
      </c>
      <c r="D506" s="1425" t="s">
        <v>2253</v>
      </c>
      <c r="E506" s="1267" t="s">
        <v>809</v>
      </c>
      <c r="F506" s="1424" t="s">
        <v>1790</v>
      </c>
      <c r="G506" s="1424" t="s">
        <v>1790</v>
      </c>
      <c r="H506" s="1425" t="s">
        <v>84</v>
      </c>
      <c r="I506" s="1460" t="s">
        <v>1790</v>
      </c>
      <c r="J506" s="1461" t="s">
        <v>1790</v>
      </c>
      <c r="K506" s="1461" t="s">
        <v>1790</v>
      </c>
      <c r="L506" s="1461" t="s">
        <v>1790</v>
      </c>
      <c r="M506" s="1461" t="s">
        <v>1790</v>
      </c>
      <c r="N506" s="1489" t="s">
        <v>1790</v>
      </c>
      <c r="O506" s="1489">
        <v>0.96618357487922713</v>
      </c>
      <c r="P506" s="1489">
        <v>0.93351070036640305</v>
      </c>
      <c r="Q506" s="1489">
        <v>0.90194270566802237</v>
      </c>
      <c r="R506" s="1489">
        <v>0.87144222769857238</v>
      </c>
      <c r="S506" s="1489">
        <v>0.84197316685852408</v>
      </c>
      <c r="T506" s="1489">
        <v>0.81350064430775282</v>
      </c>
      <c r="U506" s="1489">
        <v>0.78599096068381924</v>
      </c>
      <c r="V506" s="1489">
        <v>0.75941155621625056</v>
      </c>
      <c r="W506" s="1489">
        <v>0.73373097218961414</v>
      </c>
      <c r="X506" s="1489">
        <v>0.70891881370977217</v>
      </c>
      <c r="Y506" s="1489">
        <v>0.68494571372924851</v>
      </c>
      <c r="Z506" s="1489">
        <v>0.66178329828912907</v>
      </c>
      <c r="AA506" s="1489">
        <v>0.63940415293635666</v>
      </c>
      <c r="AB506" s="1489">
        <v>0.61778179027667313</v>
      </c>
      <c r="AC506" s="1489">
        <v>0.59689061862480497</v>
      </c>
      <c r="AD506" s="1489">
        <v>0.57670591171478747</v>
      </c>
      <c r="AE506" s="1489">
        <v>0.55720377943457733</v>
      </c>
      <c r="AF506" s="1489">
        <v>0.53836113955031628</v>
      </c>
      <c r="AG506" s="1489">
        <v>0.520155690386779</v>
      </c>
      <c r="AH506" s="1489">
        <v>0.50256588443167061</v>
      </c>
      <c r="AI506" s="1489">
        <v>0.48557090283253201</v>
      </c>
      <c r="AJ506" s="1489">
        <v>0.46915063075606961</v>
      </c>
      <c r="AK506" s="1489">
        <v>0.45328563358074364</v>
      </c>
      <c r="AL506" s="1489">
        <v>0.43795713389443836</v>
      </c>
      <c r="AM506" s="1489">
        <v>0.42314698926998878</v>
      </c>
      <c r="AN506" s="1489">
        <v>0.40883767079225974</v>
      </c>
      <c r="AO506" s="1489">
        <v>0.39501224231136212</v>
      </c>
      <c r="AP506" s="1489">
        <v>0.38165434039745133</v>
      </c>
      <c r="AQ506" s="1489">
        <v>0.36874815497338298</v>
      </c>
      <c r="AR506" s="1489">
        <v>0.35627841060230242</v>
      </c>
      <c r="AS506" s="1489">
        <v>0.3459013695167984</v>
      </c>
      <c r="AT506" s="1489">
        <v>0.33582657234640623</v>
      </c>
      <c r="AU506" s="1489">
        <v>0.32604521587029728</v>
      </c>
      <c r="AV506" s="1489">
        <v>0.31654875327213333</v>
      </c>
      <c r="AW506" s="1489">
        <v>0.30732888667197411</v>
      </c>
      <c r="AX506" s="1489">
        <v>0.29837755987570302</v>
      </c>
      <c r="AY506" s="1489">
        <v>0.28968695133563405</v>
      </c>
      <c r="AZ506" s="1489">
        <v>0.28124946731614947</v>
      </c>
      <c r="BA506" s="1489">
        <v>0.27305773525839755</v>
      </c>
      <c r="BB506" s="1489">
        <v>0.26510459733825009</v>
      </c>
      <c r="BC506" s="1489">
        <v>0.25738310421189325</v>
      </c>
      <c r="BD506" s="1489">
        <v>0.24988650894358566</v>
      </c>
      <c r="BE506" s="1489">
        <v>0.24260826111027742</v>
      </c>
      <c r="BF506" s="1489">
        <v>0.23554200107793916</v>
      </c>
      <c r="BG506" s="1489">
        <v>0.22868155444460117</v>
      </c>
      <c r="BH506" s="1489">
        <v>0.22202092664524387</v>
      </c>
      <c r="BI506" s="1489">
        <v>0.215554297713829</v>
      </c>
      <c r="BJ506" s="1489">
        <v>0.20927601719789227</v>
      </c>
      <c r="BK506" s="1489">
        <v>0.20318059922125464</v>
      </c>
      <c r="BL506" s="1489">
        <v>0.19726271769053846</v>
      </c>
      <c r="BM506" s="1489">
        <v>0.19151720164129948</v>
      </c>
      <c r="BN506" s="1489">
        <v>0.18593903071970824</v>
      </c>
      <c r="BO506" s="1489">
        <v>0.18052333079583327</v>
      </c>
      <c r="BP506" s="1489">
        <v>0.17526536970469248</v>
      </c>
      <c r="BQ506" s="1489">
        <v>0.17016055311135189</v>
      </c>
      <c r="BR506" s="1489">
        <v>0.16520442049645817</v>
      </c>
      <c r="BS506" s="1489">
        <v>0.16039264125869726</v>
      </c>
      <c r="BT506" s="1489">
        <v>0.15572101093077401</v>
      </c>
      <c r="BU506" s="1489">
        <v>0.15118544750560586</v>
      </c>
      <c r="BV506" s="1489">
        <v>0.14678198786952024</v>
      </c>
      <c r="BW506" s="1489">
        <v>0.14250678433934003</v>
      </c>
      <c r="BX506" s="1489">
        <v>0.13835610130033013</v>
      </c>
      <c r="BY506" s="1489">
        <v>0.13432631194206807</v>
      </c>
      <c r="BZ506" s="1489">
        <v>0.13041389508938647</v>
      </c>
      <c r="CA506" s="1489">
        <v>0.12661543212561796</v>
      </c>
      <c r="CB506" s="1489">
        <v>0.12292760400545433</v>
      </c>
      <c r="CC506" s="1489">
        <v>0.11934718835481004</v>
      </c>
      <c r="CD506" s="1489">
        <v>0.11587105665515537</v>
      </c>
      <c r="CE506" s="1489">
        <v>0.11249617150985959</v>
      </c>
      <c r="CF506" s="1489">
        <v>0.10921958399015494</v>
      </c>
      <c r="CG506" s="1489">
        <v>0.10603843105840287</v>
      </c>
      <c r="CH506" s="1489">
        <v>0.10294993306641054</v>
      </c>
      <c r="CI506" s="1489">
        <v>9.9951391326612168E-2</v>
      </c>
      <c r="CJ506" s="1489">
        <v>9.7040185753992411E-2</v>
      </c>
      <c r="CK506" s="1489">
        <v>9.4213772576691654E-2</v>
      </c>
      <c r="CL506" s="1489">
        <v>9.1915875684577236E-2</v>
      </c>
      <c r="CM506" s="1489">
        <v>8.9674025058124135E-2</v>
      </c>
      <c r="CN506" s="1489">
        <v>8.7486853715243049E-2</v>
      </c>
      <c r="CO506" s="1489">
        <v>8.5353028014871282E-2</v>
      </c>
      <c r="CP506" s="1490">
        <v>8.3271246843776875E-2</v>
      </c>
      <c r="CQ506" s="1488" t="s">
        <v>1790</v>
      </c>
      <c r="CR506" s="1488" t="s">
        <v>1790</v>
      </c>
      <c r="CS506" s="1488" t="s">
        <v>1790</v>
      </c>
      <c r="CT506" s="1488" t="s">
        <v>1790</v>
      </c>
      <c r="CU506" s="1488" t="s">
        <v>1790</v>
      </c>
      <c r="CV506" s="1488" t="s">
        <v>1790</v>
      </c>
      <c r="CW506" s="1488" t="s">
        <v>1790</v>
      </c>
      <c r="CX506" s="1488" t="s">
        <v>1790</v>
      </c>
      <c r="CY506" s="1488" t="s">
        <v>1790</v>
      </c>
      <c r="CZ506" s="1488" t="s">
        <v>1790</v>
      </c>
      <c r="DA506" s="1488" t="s">
        <v>1790</v>
      </c>
      <c r="DB506" s="1488" t="s">
        <v>1790</v>
      </c>
      <c r="DC506" s="1488" t="s">
        <v>1790</v>
      </c>
      <c r="DD506" s="1488" t="s">
        <v>1790</v>
      </c>
      <c r="DE506" s="1488" t="s">
        <v>1790</v>
      </c>
      <c r="DF506" s="1488" t="s">
        <v>1790</v>
      </c>
      <c r="DG506" s="1488" t="s">
        <v>1790</v>
      </c>
      <c r="DH506" s="1488" t="s">
        <v>1790</v>
      </c>
      <c r="DI506" s="1488" t="s">
        <v>1790</v>
      </c>
      <c r="DJ506" s="1488" t="s">
        <v>1790</v>
      </c>
      <c r="DK506" s="1488" t="s">
        <v>1790</v>
      </c>
      <c r="DL506" s="1488" t="s">
        <v>1790</v>
      </c>
      <c r="DM506" s="1488" t="s">
        <v>1790</v>
      </c>
      <c r="DN506" s="1488" t="s">
        <v>1790</v>
      </c>
      <c r="DO506" s="1488" t="s">
        <v>1790</v>
      </c>
      <c r="DP506" s="1488" t="s">
        <v>1790</v>
      </c>
      <c r="DQ506" s="1488" t="s">
        <v>1790</v>
      </c>
      <c r="DR506" s="1488" t="s">
        <v>1790</v>
      </c>
      <c r="DS506" s="1488" t="s">
        <v>1790</v>
      </c>
      <c r="DT506" s="1233" t="s">
        <v>1790</v>
      </c>
      <c r="DU506" s="1233" t="s">
        <v>1790</v>
      </c>
      <c r="DV506" s="1233" t="s">
        <v>1790</v>
      </c>
      <c r="DW506" s="1233" t="s">
        <v>1790</v>
      </c>
      <c r="DX506" s="1233" t="s">
        <v>1790</v>
      </c>
      <c r="DY506" s="1233" t="s">
        <v>1790</v>
      </c>
    </row>
    <row r="507" spans="2:129" x14ac:dyDescent="0.25">
      <c r="B507" s="1740"/>
      <c r="C507" s="1485" t="s">
        <v>2252</v>
      </c>
      <c r="D507" s="1425" t="s">
        <v>2253</v>
      </c>
      <c r="E507" s="1267" t="s">
        <v>810</v>
      </c>
      <c r="F507" s="1424" t="s">
        <v>811</v>
      </c>
      <c r="G507" s="1424" t="s">
        <v>1790</v>
      </c>
      <c r="H507" s="1425" t="s">
        <v>812</v>
      </c>
      <c r="I507" s="1460" t="s">
        <v>1790</v>
      </c>
      <c r="J507" s="1461" t="s">
        <v>1790</v>
      </c>
      <c r="K507" s="1461" t="s">
        <v>1790</v>
      </c>
      <c r="L507" s="1461" t="s">
        <v>1790</v>
      </c>
      <c r="M507" s="1461" t="s">
        <v>1790</v>
      </c>
      <c r="N507" s="1489" t="s">
        <v>1790</v>
      </c>
      <c r="O507" s="1489">
        <v>0.30369000000000002</v>
      </c>
      <c r="P507" s="1489">
        <v>0.30369000000000002</v>
      </c>
      <c r="Q507" s="1489">
        <v>0.30369000000000002</v>
      </c>
      <c r="R507" s="1489">
        <v>0.30369000000000002</v>
      </c>
      <c r="S507" s="1489">
        <v>0.30369000000000002</v>
      </c>
      <c r="T507" s="1489" t="s">
        <v>1790</v>
      </c>
      <c r="U507" s="1489" t="s">
        <v>1790</v>
      </c>
      <c r="V507" s="1489" t="s">
        <v>1790</v>
      </c>
      <c r="W507" s="1489" t="s">
        <v>1790</v>
      </c>
      <c r="X507" s="1489" t="s">
        <v>1790</v>
      </c>
      <c r="Y507" s="1489" t="s">
        <v>1790</v>
      </c>
      <c r="Z507" s="1489" t="s">
        <v>1790</v>
      </c>
      <c r="AA507" s="1489" t="s">
        <v>1790</v>
      </c>
      <c r="AB507" s="1489" t="s">
        <v>1790</v>
      </c>
      <c r="AC507" s="1489" t="s">
        <v>1790</v>
      </c>
      <c r="AD507" s="1489" t="s">
        <v>1790</v>
      </c>
      <c r="AE507" s="1489" t="s">
        <v>1790</v>
      </c>
      <c r="AF507" s="1489" t="s">
        <v>1790</v>
      </c>
      <c r="AG507" s="1489" t="s">
        <v>1790</v>
      </c>
      <c r="AH507" s="1489" t="s">
        <v>1790</v>
      </c>
      <c r="AI507" s="1489" t="s">
        <v>1790</v>
      </c>
      <c r="AJ507" s="1489" t="s">
        <v>1790</v>
      </c>
      <c r="AK507" s="1489" t="s">
        <v>1790</v>
      </c>
      <c r="AL507" s="1489" t="s">
        <v>1790</v>
      </c>
      <c r="AM507" s="1489" t="s">
        <v>1790</v>
      </c>
      <c r="AN507" s="1489" t="s">
        <v>1790</v>
      </c>
      <c r="AO507" s="1489" t="s">
        <v>1790</v>
      </c>
      <c r="AP507" s="1489" t="s">
        <v>1790</v>
      </c>
      <c r="AQ507" s="1489" t="s">
        <v>1790</v>
      </c>
      <c r="AR507" s="1489" t="s">
        <v>1790</v>
      </c>
      <c r="AS507" s="1489" t="s">
        <v>1790</v>
      </c>
      <c r="AT507" s="1489" t="s">
        <v>1790</v>
      </c>
      <c r="AU507" s="1489" t="s">
        <v>1790</v>
      </c>
      <c r="AV507" s="1489" t="s">
        <v>1790</v>
      </c>
      <c r="AW507" s="1489" t="s">
        <v>1790</v>
      </c>
      <c r="AX507" s="1489" t="s">
        <v>1790</v>
      </c>
      <c r="AY507" s="1489" t="s">
        <v>1790</v>
      </c>
      <c r="AZ507" s="1489" t="s">
        <v>1790</v>
      </c>
      <c r="BA507" s="1489" t="s">
        <v>1790</v>
      </c>
      <c r="BB507" s="1489" t="s">
        <v>1790</v>
      </c>
      <c r="BC507" s="1489" t="s">
        <v>1790</v>
      </c>
      <c r="BD507" s="1489" t="s">
        <v>1790</v>
      </c>
      <c r="BE507" s="1489" t="s">
        <v>1790</v>
      </c>
      <c r="BF507" s="1489" t="s">
        <v>1790</v>
      </c>
      <c r="BG507" s="1489" t="s">
        <v>1790</v>
      </c>
      <c r="BH507" s="1489" t="s">
        <v>1790</v>
      </c>
      <c r="BI507" s="1489" t="s">
        <v>1790</v>
      </c>
      <c r="BJ507" s="1489" t="s">
        <v>1790</v>
      </c>
      <c r="BK507" s="1489" t="s">
        <v>1790</v>
      </c>
      <c r="BL507" s="1489" t="s">
        <v>1790</v>
      </c>
      <c r="BM507" s="1489" t="s">
        <v>1790</v>
      </c>
      <c r="BN507" s="1489" t="s">
        <v>1790</v>
      </c>
      <c r="BO507" s="1489" t="s">
        <v>1790</v>
      </c>
      <c r="BP507" s="1489" t="s">
        <v>1790</v>
      </c>
      <c r="BQ507" s="1489" t="s">
        <v>1790</v>
      </c>
      <c r="BR507" s="1489" t="s">
        <v>1790</v>
      </c>
      <c r="BS507" s="1489" t="s">
        <v>1790</v>
      </c>
      <c r="BT507" s="1489" t="s">
        <v>1790</v>
      </c>
      <c r="BU507" s="1489" t="s">
        <v>1790</v>
      </c>
      <c r="BV507" s="1489" t="s">
        <v>1790</v>
      </c>
      <c r="BW507" s="1489" t="s">
        <v>1790</v>
      </c>
      <c r="BX507" s="1489" t="s">
        <v>1790</v>
      </c>
      <c r="BY507" s="1489" t="s">
        <v>1790</v>
      </c>
      <c r="BZ507" s="1489" t="s">
        <v>1790</v>
      </c>
      <c r="CA507" s="1489" t="s">
        <v>1790</v>
      </c>
      <c r="CB507" s="1489" t="s">
        <v>1790</v>
      </c>
      <c r="CC507" s="1489" t="s">
        <v>1790</v>
      </c>
      <c r="CD507" s="1489" t="s">
        <v>1790</v>
      </c>
      <c r="CE507" s="1489" t="s">
        <v>1790</v>
      </c>
      <c r="CF507" s="1489" t="s">
        <v>1790</v>
      </c>
      <c r="CG507" s="1489" t="s">
        <v>1790</v>
      </c>
      <c r="CH507" s="1489" t="s">
        <v>1790</v>
      </c>
      <c r="CI507" s="1489" t="s">
        <v>1790</v>
      </c>
      <c r="CJ507" s="1489" t="s">
        <v>1790</v>
      </c>
      <c r="CK507" s="1489" t="s">
        <v>1790</v>
      </c>
      <c r="CL507" s="1489" t="s">
        <v>1790</v>
      </c>
      <c r="CM507" s="1489" t="s">
        <v>1790</v>
      </c>
      <c r="CN507" s="1489" t="s">
        <v>1790</v>
      </c>
      <c r="CO507" s="1489" t="s">
        <v>1790</v>
      </c>
      <c r="CP507" s="1490" t="s">
        <v>1790</v>
      </c>
      <c r="CQ507" s="1488" t="s">
        <v>1790</v>
      </c>
      <c r="CR507" s="1488" t="s">
        <v>1790</v>
      </c>
      <c r="CS507" s="1488" t="s">
        <v>1790</v>
      </c>
      <c r="CT507" s="1488" t="s">
        <v>1790</v>
      </c>
      <c r="CU507" s="1488" t="s">
        <v>1790</v>
      </c>
      <c r="CV507" s="1488" t="s">
        <v>1790</v>
      </c>
      <c r="CW507" s="1488" t="s">
        <v>1790</v>
      </c>
      <c r="CX507" s="1488" t="s">
        <v>1790</v>
      </c>
      <c r="CY507" s="1488" t="s">
        <v>1790</v>
      </c>
      <c r="CZ507" s="1488" t="s">
        <v>1790</v>
      </c>
      <c r="DA507" s="1488" t="s">
        <v>1790</v>
      </c>
      <c r="DB507" s="1488" t="s">
        <v>1790</v>
      </c>
      <c r="DC507" s="1488" t="s">
        <v>1790</v>
      </c>
      <c r="DD507" s="1488" t="s">
        <v>1790</v>
      </c>
      <c r="DE507" s="1488" t="s">
        <v>1790</v>
      </c>
      <c r="DF507" s="1488" t="s">
        <v>1790</v>
      </c>
      <c r="DG507" s="1488" t="s">
        <v>1790</v>
      </c>
      <c r="DH507" s="1488" t="s">
        <v>1790</v>
      </c>
      <c r="DI507" s="1488" t="s">
        <v>1790</v>
      </c>
      <c r="DJ507" s="1488" t="s">
        <v>1790</v>
      </c>
      <c r="DK507" s="1488" t="s">
        <v>1790</v>
      </c>
      <c r="DL507" s="1488" t="s">
        <v>1790</v>
      </c>
      <c r="DM507" s="1488" t="s">
        <v>1790</v>
      </c>
      <c r="DN507" s="1488" t="s">
        <v>1790</v>
      </c>
      <c r="DO507" s="1488" t="s">
        <v>1790</v>
      </c>
      <c r="DP507" s="1488" t="s">
        <v>1790</v>
      </c>
      <c r="DQ507" s="1488" t="s">
        <v>1790</v>
      </c>
      <c r="DR507" s="1488" t="s">
        <v>1790</v>
      </c>
      <c r="DS507" s="1488" t="s">
        <v>1790</v>
      </c>
      <c r="DT507" s="1233" t="s">
        <v>1790</v>
      </c>
      <c r="DU507" s="1233" t="s">
        <v>1790</v>
      </c>
      <c r="DV507" s="1233" t="s">
        <v>1790</v>
      </c>
      <c r="DW507" s="1233" t="s">
        <v>1790</v>
      </c>
      <c r="DX507" s="1233" t="s">
        <v>1790</v>
      </c>
      <c r="DY507" s="1233" t="s">
        <v>1790</v>
      </c>
    </row>
    <row r="508" spans="2:129" x14ac:dyDescent="0.25">
      <c r="B508" s="1740"/>
      <c r="C508" s="1485" t="s">
        <v>2252</v>
      </c>
      <c r="D508" s="1425" t="s">
        <v>2253</v>
      </c>
      <c r="E508" s="1267" t="s">
        <v>810</v>
      </c>
      <c r="F508" s="1424" t="s">
        <v>813</v>
      </c>
      <c r="G508" s="1424" t="s">
        <v>1790</v>
      </c>
      <c r="H508" s="1425" t="s">
        <v>812</v>
      </c>
      <c r="I508" s="1460" t="s">
        <v>1790</v>
      </c>
      <c r="J508" s="1461" t="s">
        <v>1790</v>
      </c>
      <c r="K508" s="1461" t="s">
        <v>1790</v>
      </c>
      <c r="L508" s="1461" t="s">
        <v>1790</v>
      </c>
      <c r="M508" s="1461" t="s">
        <v>1790</v>
      </c>
      <c r="N508" s="1489" t="s">
        <v>1790</v>
      </c>
      <c r="O508" s="1489">
        <v>0.37658195999999994</v>
      </c>
      <c r="P508" s="1489">
        <v>0.37658195999999994</v>
      </c>
      <c r="Q508" s="1489">
        <v>0.37658195999999994</v>
      </c>
      <c r="R508" s="1489">
        <v>0.37658195999999994</v>
      </c>
      <c r="S508" s="1489">
        <v>0.37658195999999994</v>
      </c>
      <c r="T508" s="1489" t="s">
        <v>1790</v>
      </c>
      <c r="U508" s="1489" t="s">
        <v>1790</v>
      </c>
      <c r="V508" s="1489" t="s">
        <v>1790</v>
      </c>
      <c r="W508" s="1489" t="s">
        <v>1790</v>
      </c>
      <c r="X508" s="1489" t="s">
        <v>1790</v>
      </c>
      <c r="Y508" s="1489" t="s">
        <v>1790</v>
      </c>
      <c r="Z508" s="1489" t="s">
        <v>1790</v>
      </c>
      <c r="AA508" s="1489" t="s">
        <v>1790</v>
      </c>
      <c r="AB508" s="1489" t="s">
        <v>1790</v>
      </c>
      <c r="AC508" s="1489">
        <v>0</v>
      </c>
      <c r="AD508" s="1489" t="s">
        <v>1790</v>
      </c>
      <c r="AE508" s="1489" t="s">
        <v>1790</v>
      </c>
      <c r="AF508" s="1489" t="s">
        <v>1790</v>
      </c>
      <c r="AG508" s="1489" t="s">
        <v>1790</v>
      </c>
      <c r="AH508" s="1489" t="s">
        <v>1790</v>
      </c>
      <c r="AI508" s="1489" t="s">
        <v>1790</v>
      </c>
      <c r="AJ508" s="1489" t="s">
        <v>1790</v>
      </c>
      <c r="AK508" s="1489" t="s">
        <v>1790</v>
      </c>
      <c r="AL508" s="1489" t="s">
        <v>1790</v>
      </c>
      <c r="AM508" s="1489">
        <v>0</v>
      </c>
      <c r="AN508" s="1489" t="s">
        <v>1790</v>
      </c>
      <c r="AO508" s="1489" t="s">
        <v>1790</v>
      </c>
      <c r="AP508" s="1489" t="s">
        <v>1790</v>
      </c>
      <c r="AQ508" s="1489" t="s">
        <v>1790</v>
      </c>
      <c r="AR508" s="1489" t="s">
        <v>1790</v>
      </c>
      <c r="AS508" s="1489" t="s">
        <v>1790</v>
      </c>
      <c r="AT508" s="1489" t="s">
        <v>1790</v>
      </c>
      <c r="AU508" s="1489" t="s">
        <v>1790</v>
      </c>
      <c r="AV508" s="1489" t="s">
        <v>1790</v>
      </c>
      <c r="AW508" s="1489">
        <v>0</v>
      </c>
      <c r="AX508" s="1489" t="s">
        <v>1790</v>
      </c>
      <c r="AY508" s="1489" t="s">
        <v>1790</v>
      </c>
      <c r="AZ508" s="1489" t="s">
        <v>1790</v>
      </c>
      <c r="BA508" s="1489" t="s">
        <v>1790</v>
      </c>
      <c r="BB508" s="1489" t="s">
        <v>1790</v>
      </c>
      <c r="BC508" s="1489" t="s">
        <v>1790</v>
      </c>
      <c r="BD508" s="1489" t="s">
        <v>1790</v>
      </c>
      <c r="BE508" s="1489" t="s">
        <v>1790</v>
      </c>
      <c r="BF508" s="1489" t="s">
        <v>1790</v>
      </c>
      <c r="BG508" s="1489">
        <v>0</v>
      </c>
      <c r="BH508" s="1489" t="s">
        <v>1790</v>
      </c>
      <c r="BI508" s="1489" t="s">
        <v>1790</v>
      </c>
      <c r="BJ508" s="1489" t="s">
        <v>1790</v>
      </c>
      <c r="BK508" s="1489" t="s">
        <v>1790</v>
      </c>
      <c r="BL508" s="1489" t="s">
        <v>1790</v>
      </c>
      <c r="BM508" s="1489" t="s">
        <v>1790</v>
      </c>
      <c r="BN508" s="1489" t="s">
        <v>1790</v>
      </c>
      <c r="BO508" s="1489" t="s">
        <v>1790</v>
      </c>
      <c r="BP508" s="1489" t="s">
        <v>1790</v>
      </c>
      <c r="BQ508" s="1489">
        <v>0</v>
      </c>
      <c r="BR508" s="1489" t="s">
        <v>1790</v>
      </c>
      <c r="BS508" s="1489" t="s">
        <v>1790</v>
      </c>
      <c r="BT508" s="1489" t="s">
        <v>1790</v>
      </c>
      <c r="BU508" s="1489" t="s">
        <v>1790</v>
      </c>
      <c r="BV508" s="1489" t="s">
        <v>1790</v>
      </c>
      <c r="BW508" s="1489" t="s">
        <v>1790</v>
      </c>
      <c r="BX508" s="1489" t="s">
        <v>1790</v>
      </c>
      <c r="BY508" s="1489" t="s">
        <v>1790</v>
      </c>
      <c r="BZ508" s="1489" t="s">
        <v>1790</v>
      </c>
      <c r="CA508" s="1489">
        <v>1.54972</v>
      </c>
      <c r="CB508" s="1489" t="s">
        <v>1790</v>
      </c>
      <c r="CC508" s="1489" t="s">
        <v>1790</v>
      </c>
      <c r="CD508" s="1489" t="s">
        <v>1790</v>
      </c>
      <c r="CE508" s="1489" t="s">
        <v>1790</v>
      </c>
      <c r="CF508" s="1489" t="s">
        <v>1790</v>
      </c>
      <c r="CG508" s="1489" t="s">
        <v>1790</v>
      </c>
      <c r="CH508" s="1489" t="s">
        <v>1790</v>
      </c>
      <c r="CI508" s="1489" t="s">
        <v>1790</v>
      </c>
      <c r="CJ508" s="1489" t="s">
        <v>1790</v>
      </c>
      <c r="CK508" s="1489">
        <v>0</v>
      </c>
      <c r="CL508" s="1489" t="s">
        <v>1790</v>
      </c>
      <c r="CM508" s="1489" t="s">
        <v>1790</v>
      </c>
      <c r="CN508" s="1489" t="s">
        <v>1790</v>
      </c>
      <c r="CO508" s="1489" t="s">
        <v>1790</v>
      </c>
      <c r="CP508" s="1490" t="s">
        <v>1790</v>
      </c>
      <c r="CQ508" s="1488" t="s">
        <v>1790</v>
      </c>
      <c r="CR508" s="1488" t="s">
        <v>1790</v>
      </c>
      <c r="CS508" s="1488" t="s">
        <v>1790</v>
      </c>
      <c r="CT508" s="1488" t="s">
        <v>1790</v>
      </c>
      <c r="CU508" s="1488" t="s">
        <v>1790</v>
      </c>
      <c r="CV508" s="1488" t="s">
        <v>1790</v>
      </c>
      <c r="CW508" s="1488" t="s">
        <v>1790</v>
      </c>
      <c r="CX508" s="1488" t="s">
        <v>1790</v>
      </c>
      <c r="CY508" s="1488" t="s">
        <v>1790</v>
      </c>
      <c r="CZ508" s="1488" t="s">
        <v>1790</v>
      </c>
      <c r="DA508" s="1488" t="s">
        <v>1790</v>
      </c>
      <c r="DB508" s="1488" t="s">
        <v>1790</v>
      </c>
      <c r="DC508" s="1488" t="s">
        <v>1790</v>
      </c>
      <c r="DD508" s="1488" t="s">
        <v>1790</v>
      </c>
      <c r="DE508" s="1488" t="s">
        <v>1790</v>
      </c>
      <c r="DF508" s="1488" t="s">
        <v>1790</v>
      </c>
      <c r="DG508" s="1488" t="s">
        <v>1790</v>
      </c>
      <c r="DH508" s="1488" t="s">
        <v>1790</v>
      </c>
      <c r="DI508" s="1488" t="s">
        <v>1790</v>
      </c>
      <c r="DJ508" s="1488" t="s">
        <v>1790</v>
      </c>
      <c r="DK508" s="1488" t="s">
        <v>1790</v>
      </c>
      <c r="DL508" s="1488" t="s">
        <v>1790</v>
      </c>
      <c r="DM508" s="1488" t="s">
        <v>1790</v>
      </c>
      <c r="DN508" s="1488" t="s">
        <v>1790</v>
      </c>
      <c r="DO508" s="1488" t="s">
        <v>1790</v>
      </c>
      <c r="DP508" s="1488" t="s">
        <v>1790</v>
      </c>
      <c r="DQ508" s="1488" t="s">
        <v>1790</v>
      </c>
      <c r="DR508" s="1488" t="s">
        <v>1790</v>
      </c>
      <c r="DS508" s="1488" t="s">
        <v>1790</v>
      </c>
      <c r="DT508" s="1233" t="s">
        <v>1790</v>
      </c>
      <c r="DU508" s="1233" t="s">
        <v>1790</v>
      </c>
      <c r="DV508" s="1233" t="s">
        <v>1790</v>
      </c>
      <c r="DW508" s="1233" t="s">
        <v>1790</v>
      </c>
      <c r="DX508" s="1233" t="s">
        <v>1790</v>
      </c>
      <c r="DY508" s="1233" t="s">
        <v>1790</v>
      </c>
    </row>
    <row r="509" spans="2:129" ht="14.4" thickBot="1" x14ac:dyDescent="0.3">
      <c r="B509" s="1740"/>
      <c r="C509" s="1485" t="s">
        <v>2252</v>
      </c>
      <c r="D509" s="1425" t="s">
        <v>2253</v>
      </c>
      <c r="E509" s="1267" t="s">
        <v>814</v>
      </c>
      <c r="F509" s="1424" t="s">
        <v>1790</v>
      </c>
      <c r="G509" s="1424" t="s">
        <v>1790</v>
      </c>
      <c r="H509" s="1425" t="s">
        <v>84</v>
      </c>
      <c r="I509" s="1460" t="s">
        <v>1790</v>
      </c>
      <c r="J509" s="1461" t="s">
        <v>1790</v>
      </c>
      <c r="K509" s="1461" t="s">
        <v>1790</v>
      </c>
      <c r="L509" s="1461" t="s">
        <v>1790</v>
      </c>
      <c r="M509" s="1461" t="s">
        <v>1790</v>
      </c>
      <c r="N509" s="1489" t="s">
        <v>1790</v>
      </c>
      <c r="O509" s="1489">
        <v>2.9570119785507248E-2</v>
      </c>
      <c r="P509" s="1489">
        <v>8.5710492131905069E-2</v>
      </c>
      <c r="Q509" s="1489">
        <v>0.13802011615443652</v>
      </c>
      <c r="R509" s="1489">
        <v>0.18669387692387548</v>
      </c>
      <c r="S509" s="1489">
        <v>0.23191785953276459</v>
      </c>
      <c r="T509" s="1489">
        <v>1.3909845620028531</v>
      </c>
      <c r="U509" s="1489">
        <v>1.3407846496260742</v>
      </c>
      <c r="V509" s="1489">
        <v>1.2923892391636869</v>
      </c>
      <c r="W509" s="1489">
        <v>1.2457336931482721</v>
      </c>
      <c r="X509" s="1489">
        <v>1.2007556821893031</v>
      </c>
      <c r="Y509" s="1489">
        <v>1.1573951027875424</v>
      </c>
      <c r="Z509" s="1489">
        <v>1.1155939980684824</v>
      </c>
      <c r="AA509" s="1489">
        <v>1.0752964813313879</v>
      </c>
      <c r="AB509" s="1489">
        <v>1.0364486623141642</v>
      </c>
      <c r="AC509" s="1489">
        <v>0.9989985760777913</v>
      </c>
      <c r="AD509" s="1489">
        <v>0.96289611441747891</v>
      </c>
      <c r="AE509" s="1489">
        <v>0.92809295971097572</v>
      </c>
      <c r="AF509" s="1489">
        <v>0.8945425211176371</v>
      </c>
      <c r="AG509" s="1489">
        <v>0.86219987304490942</v>
      </c>
      <c r="AH509" s="1489">
        <v>0.83102169580183949</v>
      </c>
      <c r="AI509" s="1489">
        <v>0.8009662183620605</v>
      </c>
      <c r="AJ509" s="1489">
        <v>0.77199316316145128</v>
      </c>
      <c r="AK509" s="1489">
        <v>0.74406369285831064</v>
      </c>
      <c r="AL509" s="1489">
        <v>0.71714035898644235</v>
      </c>
      <c r="AM509" s="1489">
        <v>0.69118705243401246</v>
      </c>
      <c r="AN509" s="1489">
        <v>0.6661689556834125</v>
      </c>
      <c r="AO509" s="1489">
        <v>0.64205249674965703</v>
      </c>
      <c r="AP509" s="1489">
        <v>0.61880530475705608</v>
      </c>
      <c r="AQ509" s="1489">
        <v>0.59639616709603416</v>
      </c>
      <c r="AR509" s="1489">
        <v>0.57479498810402541</v>
      </c>
      <c r="AS509" s="1489">
        <v>0.55666193731935487</v>
      </c>
      <c r="AT509" s="1489">
        <v>0.539097561291211</v>
      </c>
      <c r="AU509" s="1489">
        <v>0.52208411626028806</v>
      </c>
      <c r="AV509" s="1489">
        <v>0.50560440965687881</v>
      </c>
      <c r="AW509" s="1489">
        <v>0.48964178304541628</v>
      </c>
      <c r="AX509" s="1489">
        <v>0.4741800955949465</v>
      </c>
      <c r="AY509" s="1489">
        <v>0.45920370805935862</v>
      </c>
      <c r="AZ509" s="1489">
        <v>0.44469746725170334</v>
      </c>
      <c r="BA509" s="1489">
        <v>0.43064669099740821</v>
      </c>
      <c r="BB509" s="1489">
        <v>0.41703715355166143</v>
      </c>
      <c r="BC509" s="1489">
        <v>0.40385507146669264</v>
      </c>
      <c r="BD509" s="1489">
        <v>0.39108708989511309</v>
      </c>
      <c r="BE509" s="1489">
        <v>0.37872026931590197</v>
      </c>
      <c r="BF509" s="1489">
        <v>0.36674207267003939</v>
      </c>
      <c r="BG509" s="1489">
        <v>0.35514035289318446</v>
      </c>
      <c r="BH509" s="1489">
        <v>0.34390334083317986</v>
      </c>
      <c r="BI509" s="1489">
        <v>0.33301963354054676</v>
      </c>
      <c r="BJ509" s="1489">
        <v>0.32247818292048874</v>
      </c>
      <c r="BK509" s="1489">
        <v>0.31226828473528134</v>
      </c>
      <c r="BL509" s="1489">
        <v>0.30237956794626336</v>
      </c>
      <c r="BM509" s="1489">
        <v>0.29280198438497618</v>
      </c>
      <c r="BN509" s="1489">
        <v>0.2835257987433194</v>
      </c>
      <c r="BO509" s="1489">
        <v>0.27454157887290209</v>
      </c>
      <c r="BP509" s="1489">
        <v>0.26584018638406903</v>
      </c>
      <c r="BQ509" s="1489">
        <v>0.25741276753537573</v>
      </c>
      <c r="BR509" s="1489">
        <v>0.2492507444045669</v>
      </c>
      <c r="BS509" s="1489">
        <v>0.24134580633238956</v>
      </c>
      <c r="BT509" s="1489">
        <v>0.23368990163083753</v>
      </c>
      <c r="BU509" s="1489">
        <v>0.22627522954768201</v>
      </c>
      <c r="BV509" s="1489">
        <v>0.21909423247939233</v>
      </c>
      <c r="BW509" s="1489">
        <v>0.21213958842479611</v>
      </c>
      <c r="BX509" s="1489">
        <v>0.20540420367205928</v>
      </c>
      <c r="BY509" s="1489">
        <v>0.19888120571179752</v>
      </c>
      <c r="BZ509" s="1489">
        <v>0.19256393636935018</v>
      </c>
      <c r="CA509" s="1489">
        <v>0.19993215315731072</v>
      </c>
      <c r="CB509" s="1489">
        <v>0.20670779445254961</v>
      </c>
      <c r="CC509" s="1489">
        <v>0.20020708399198081</v>
      </c>
      <c r="CD509" s="1489">
        <v>0.19390969796487023</v>
      </c>
      <c r="CE509" s="1489">
        <v>0.18780930701824103</v>
      </c>
      <c r="CF509" s="1489">
        <v>0.18189977801178836</v>
      </c>
      <c r="CG509" s="1489">
        <v>0.17617516795743521</v>
      </c>
      <c r="CH509" s="1489">
        <v>0.17062971814546907</v>
      </c>
      <c r="CI509" s="1489">
        <v>0.16525784845153271</v>
      </c>
      <c r="CJ509" s="1489">
        <v>0.16005415181891638</v>
      </c>
      <c r="CK509" s="1489">
        <v>0.15501338891076916</v>
      </c>
      <c r="CL509" s="1489">
        <v>0.15086282674616916</v>
      </c>
      <c r="CM509" s="1489">
        <v>0.14682251604414287</v>
      </c>
      <c r="CN509" s="1489">
        <v>0.14288954778757759</v>
      </c>
      <c r="CO509" s="1489">
        <v>0.13906108927580366</v>
      </c>
      <c r="CP509" s="1490">
        <v>0.13533438213236876</v>
      </c>
      <c r="CQ509" s="1488" t="s">
        <v>1790</v>
      </c>
      <c r="CR509" s="1488" t="s">
        <v>1790</v>
      </c>
      <c r="CS509" s="1488" t="s">
        <v>1790</v>
      </c>
      <c r="CT509" s="1488" t="s">
        <v>1790</v>
      </c>
      <c r="CU509" s="1488" t="s">
        <v>1790</v>
      </c>
      <c r="CV509" s="1488" t="s">
        <v>1790</v>
      </c>
      <c r="CW509" s="1488" t="s">
        <v>1790</v>
      </c>
      <c r="CX509" s="1488" t="s">
        <v>1790</v>
      </c>
      <c r="CY509" s="1488" t="s">
        <v>1790</v>
      </c>
      <c r="CZ509" s="1488" t="s">
        <v>1790</v>
      </c>
      <c r="DA509" s="1488" t="s">
        <v>1790</v>
      </c>
      <c r="DB509" s="1488" t="s">
        <v>1790</v>
      </c>
      <c r="DC509" s="1488" t="s">
        <v>1790</v>
      </c>
      <c r="DD509" s="1488" t="s">
        <v>1790</v>
      </c>
      <c r="DE509" s="1488" t="s">
        <v>1790</v>
      </c>
      <c r="DF509" s="1488" t="s">
        <v>1790</v>
      </c>
      <c r="DG509" s="1488" t="s">
        <v>1790</v>
      </c>
      <c r="DH509" s="1488" t="s">
        <v>1790</v>
      </c>
      <c r="DI509" s="1488" t="s">
        <v>1790</v>
      </c>
      <c r="DJ509" s="1488" t="s">
        <v>1790</v>
      </c>
      <c r="DK509" s="1488" t="s">
        <v>1790</v>
      </c>
      <c r="DL509" s="1488" t="s">
        <v>1790</v>
      </c>
      <c r="DM509" s="1488" t="s">
        <v>1790</v>
      </c>
      <c r="DN509" s="1488" t="s">
        <v>1790</v>
      </c>
      <c r="DO509" s="1488" t="s">
        <v>1790</v>
      </c>
      <c r="DP509" s="1488" t="s">
        <v>1790</v>
      </c>
      <c r="DQ509" s="1488" t="s">
        <v>1790</v>
      </c>
      <c r="DR509" s="1488" t="s">
        <v>1790</v>
      </c>
      <c r="DS509" s="1488" t="s">
        <v>1790</v>
      </c>
      <c r="DT509" s="1233" t="s">
        <v>1790</v>
      </c>
      <c r="DU509" s="1233" t="s">
        <v>1790</v>
      </c>
      <c r="DV509" s="1233" t="s">
        <v>1790</v>
      </c>
      <c r="DW509" s="1233" t="s">
        <v>1790</v>
      </c>
      <c r="DX509" s="1233" t="s">
        <v>1790</v>
      </c>
      <c r="DY509" s="1233" t="s">
        <v>1790</v>
      </c>
    </row>
    <row r="510" spans="2:129" ht="14.4" thickBot="1" x14ac:dyDescent="0.3">
      <c r="B510" s="1740"/>
      <c r="C510" s="1485" t="s">
        <v>2252</v>
      </c>
      <c r="D510" s="1425" t="s">
        <v>2253</v>
      </c>
      <c r="E510" s="1267" t="s">
        <v>815</v>
      </c>
      <c r="F510" s="1424" t="s">
        <v>1790</v>
      </c>
      <c r="G510" s="1424" t="s">
        <v>1790</v>
      </c>
      <c r="H510" s="1425" t="s">
        <v>84</v>
      </c>
      <c r="I510" s="1724">
        <f>IF(SUM(I509:CU509)&lt;&gt;0,SUM(I509:CU509),"")</f>
        <v>38.242397079128736</v>
      </c>
      <c r="J510" s="1725"/>
      <c r="K510" s="1725"/>
      <c r="L510" s="1725"/>
      <c r="M510" s="1726"/>
      <c r="N510" s="1489" t="s">
        <v>1790</v>
      </c>
      <c r="O510" s="1489" t="s">
        <v>1790</v>
      </c>
      <c r="P510" s="1489" t="s">
        <v>1790</v>
      </c>
      <c r="Q510" s="1489" t="s">
        <v>1790</v>
      </c>
      <c r="R510" s="1489" t="s">
        <v>1790</v>
      </c>
      <c r="S510" s="1489" t="s">
        <v>1790</v>
      </c>
      <c r="T510" s="1489" t="s">
        <v>1790</v>
      </c>
      <c r="U510" s="1489" t="s">
        <v>1790</v>
      </c>
      <c r="V510" s="1489" t="s">
        <v>1790</v>
      </c>
      <c r="W510" s="1489" t="s">
        <v>1790</v>
      </c>
      <c r="X510" s="1489" t="s">
        <v>1790</v>
      </c>
      <c r="Y510" s="1489" t="s">
        <v>1790</v>
      </c>
      <c r="Z510" s="1489" t="s">
        <v>1790</v>
      </c>
      <c r="AA510" s="1489" t="s">
        <v>1790</v>
      </c>
      <c r="AB510" s="1489" t="s">
        <v>1790</v>
      </c>
      <c r="AC510" s="1489" t="s">
        <v>1790</v>
      </c>
      <c r="AD510" s="1489" t="s">
        <v>1790</v>
      </c>
      <c r="AE510" s="1489" t="s">
        <v>1790</v>
      </c>
      <c r="AF510" s="1489" t="s">
        <v>1790</v>
      </c>
      <c r="AG510" s="1489" t="s">
        <v>1790</v>
      </c>
      <c r="AH510" s="1489" t="s">
        <v>1790</v>
      </c>
      <c r="AI510" s="1489" t="s">
        <v>1790</v>
      </c>
      <c r="AJ510" s="1489" t="s">
        <v>1790</v>
      </c>
      <c r="AK510" s="1489" t="s">
        <v>1790</v>
      </c>
      <c r="AL510" s="1489" t="s">
        <v>1790</v>
      </c>
      <c r="AM510" s="1489" t="s">
        <v>1790</v>
      </c>
      <c r="AN510" s="1489" t="s">
        <v>1790</v>
      </c>
      <c r="AO510" s="1489" t="s">
        <v>1790</v>
      </c>
      <c r="AP510" s="1489" t="s">
        <v>1790</v>
      </c>
      <c r="AQ510" s="1489" t="s">
        <v>1790</v>
      </c>
      <c r="AR510" s="1489" t="s">
        <v>1790</v>
      </c>
      <c r="AS510" s="1489" t="s">
        <v>1790</v>
      </c>
      <c r="AT510" s="1489" t="s">
        <v>1790</v>
      </c>
      <c r="AU510" s="1489" t="s">
        <v>1790</v>
      </c>
      <c r="AV510" s="1489" t="s">
        <v>1790</v>
      </c>
      <c r="AW510" s="1489" t="s">
        <v>1790</v>
      </c>
      <c r="AX510" s="1489" t="s">
        <v>1790</v>
      </c>
      <c r="AY510" s="1489" t="s">
        <v>1790</v>
      </c>
      <c r="AZ510" s="1489" t="s">
        <v>1790</v>
      </c>
      <c r="BA510" s="1489" t="s">
        <v>1790</v>
      </c>
      <c r="BB510" s="1489" t="s">
        <v>1790</v>
      </c>
      <c r="BC510" s="1489" t="s">
        <v>1790</v>
      </c>
      <c r="BD510" s="1489" t="s">
        <v>1790</v>
      </c>
      <c r="BE510" s="1489" t="s">
        <v>1790</v>
      </c>
      <c r="BF510" s="1489" t="s">
        <v>1790</v>
      </c>
      <c r="BG510" s="1489" t="s">
        <v>1790</v>
      </c>
      <c r="BH510" s="1489" t="s">
        <v>1790</v>
      </c>
      <c r="BI510" s="1489" t="s">
        <v>1790</v>
      </c>
      <c r="BJ510" s="1489" t="s">
        <v>1790</v>
      </c>
      <c r="BK510" s="1489" t="s">
        <v>1790</v>
      </c>
      <c r="BL510" s="1489" t="s">
        <v>1790</v>
      </c>
      <c r="BM510" s="1489" t="s">
        <v>1790</v>
      </c>
      <c r="BN510" s="1489" t="s">
        <v>1790</v>
      </c>
      <c r="BO510" s="1489" t="s">
        <v>1790</v>
      </c>
      <c r="BP510" s="1489" t="s">
        <v>1790</v>
      </c>
      <c r="BQ510" s="1489" t="s">
        <v>1790</v>
      </c>
      <c r="BR510" s="1489" t="s">
        <v>1790</v>
      </c>
      <c r="BS510" s="1489" t="s">
        <v>1790</v>
      </c>
      <c r="BT510" s="1489" t="s">
        <v>1790</v>
      </c>
      <c r="BU510" s="1489" t="s">
        <v>1790</v>
      </c>
      <c r="BV510" s="1489" t="s">
        <v>1790</v>
      </c>
      <c r="BW510" s="1489" t="s">
        <v>1790</v>
      </c>
      <c r="BX510" s="1489" t="s">
        <v>1790</v>
      </c>
      <c r="BY510" s="1489" t="s">
        <v>1790</v>
      </c>
      <c r="BZ510" s="1489" t="s">
        <v>1790</v>
      </c>
      <c r="CA510" s="1489" t="s">
        <v>1790</v>
      </c>
      <c r="CB510" s="1489" t="s">
        <v>1790</v>
      </c>
      <c r="CC510" s="1489" t="s">
        <v>1790</v>
      </c>
      <c r="CD510" s="1489" t="s">
        <v>1790</v>
      </c>
      <c r="CE510" s="1489" t="s">
        <v>1790</v>
      </c>
      <c r="CF510" s="1489" t="s">
        <v>1790</v>
      </c>
      <c r="CG510" s="1489" t="s">
        <v>1790</v>
      </c>
      <c r="CH510" s="1489" t="s">
        <v>1790</v>
      </c>
      <c r="CI510" s="1489" t="s">
        <v>1790</v>
      </c>
      <c r="CJ510" s="1489" t="s">
        <v>1790</v>
      </c>
      <c r="CK510" s="1489" t="s">
        <v>1790</v>
      </c>
      <c r="CL510" s="1489" t="s">
        <v>1790</v>
      </c>
      <c r="CM510" s="1489" t="s">
        <v>1790</v>
      </c>
      <c r="CN510" s="1489" t="s">
        <v>1790</v>
      </c>
      <c r="CO510" s="1489" t="s">
        <v>1790</v>
      </c>
      <c r="CP510" s="1490" t="s">
        <v>1790</v>
      </c>
      <c r="CQ510" s="1488" t="s">
        <v>1790</v>
      </c>
      <c r="CR510" s="1488" t="s">
        <v>1790</v>
      </c>
      <c r="CS510" s="1488" t="s">
        <v>1790</v>
      </c>
      <c r="CT510" s="1488" t="s">
        <v>1790</v>
      </c>
      <c r="CU510" s="1488" t="s">
        <v>1790</v>
      </c>
      <c r="CV510" s="1488" t="s">
        <v>1790</v>
      </c>
      <c r="CW510" s="1488" t="s">
        <v>1790</v>
      </c>
      <c r="CX510" s="1488" t="s">
        <v>1790</v>
      </c>
      <c r="CY510" s="1488" t="s">
        <v>1790</v>
      </c>
      <c r="CZ510" s="1488" t="s">
        <v>1790</v>
      </c>
      <c r="DA510" s="1488" t="s">
        <v>1790</v>
      </c>
      <c r="DB510" s="1488" t="s">
        <v>1790</v>
      </c>
      <c r="DC510" s="1488" t="s">
        <v>1790</v>
      </c>
      <c r="DD510" s="1488" t="s">
        <v>1790</v>
      </c>
      <c r="DE510" s="1488" t="s">
        <v>1790</v>
      </c>
      <c r="DF510" s="1488" t="s">
        <v>1790</v>
      </c>
      <c r="DG510" s="1488" t="s">
        <v>1790</v>
      </c>
      <c r="DH510" s="1488" t="s">
        <v>1790</v>
      </c>
      <c r="DI510" s="1488" t="s">
        <v>1790</v>
      </c>
      <c r="DJ510" s="1488" t="s">
        <v>1790</v>
      </c>
      <c r="DK510" s="1488" t="s">
        <v>1790</v>
      </c>
      <c r="DL510" s="1488" t="s">
        <v>1790</v>
      </c>
      <c r="DM510" s="1488" t="s">
        <v>1790</v>
      </c>
      <c r="DN510" s="1488" t="s">
        <v>1790</v>
      </c>
      <c r="DO510" s="1488" t="s">
        <v>1790</v>
      </c>
      <c r="DP510" s="1488" t="s">
        <v>1790</v>
      </c>
      <c r="DQ510" s="1488" t="s">
        <v>1790</v>
      </c>
      <c r="DR510" s="1488" t="s">
        <v>1790</v>
      </c>
      <c r="DS510" s="1488" t="s">
        <v>1790</v>
      </c>
      <c r="DT510" s="1233" t="s">
        <v>1790</v>
      </c>
      <c r="DU510" s="1233" t="s">
        <v>1790</v>
      </c>
      <c r="DV510" s="1233" t="s">
        <v>1790</v>
      </c>
      <c r="DW510" s="1233" t="s">
        <v>1790</v>
      </c>
      <c r="DX510" s="1233" t="s">
        <v>1790</v>
      </c>
      <c r="DY510" s="1233" t="s">
        <v>1790</v>
      </c>
    </row>
    <row r="511" spans="2:129" x14ac:dyDescent="0.25">
      <c r="B511" s="1740"/>
      <c r="C511" s="1485" t="s">
        <v>2250</v>
      </c>
      <c r="D511" s="1425" t="s">
        <v>2251</v>
      </c>
      <c r="E511" s="1267" t="s">
        <v>810</v>
      </c>
      <c r="F511" s="1424" t="s">
        <v>1790</v>
      </c>
      <c r="G511" s="1424" t="s">
        <v>1790</v>
      </c>
      <c r="H511" s="1425" t="s">
        <v>84</v>
      </c>
      <c r="I511" s="1460" t="s">
        <v>1790</v>
      </c>
      <c r="J511" s="1461" t="s">
        <v>1790</v>
      </c>
      <c r="K511" s="1461" t="s">
        <v>1790</v>
      </c>
      <c r="L511" s="1461" t="s">
        <v>1790</v>
      </c>
      <c r="M511" s="1461" t="s">
        <v>1790</v>
      </c>
      <c r="N511" s="1489" t="s">
        <v>1790</v>
      </c>
      <c r="O511" s="1489">
        <v>1.2879</v>
      </c>
      <c r="P511" s="1489">
        <v>1.2879</v>
      </c>
      <c r="Q511" s="1489">
        <v>1.2879</v>
      </c>
      <c r="R511" s="1489">
        <v>1.2879</v>
      </c>
      <c r="S511" s="1489">
        <v>1.2879</v>
      </c>
      <c r="T511" s="1489" t="s">
        <v>1790</v>
      </c>
      <c r="U511" s="1489" t="s">
        <v>1790</v>
      </c>
      <c r="V511" s="1489" t="s">
        <v>1790</v>
      </c>
      <c r="W511" s="1489" t="s">
        <v>1790</v>
      </c>
      <c r="X511" s="1489" t="s">
        <v>1790</v>
      </c>
      <c r="Y511" s="1489" t="s">
        <v>1790</v>
      </c>
      <c r="Z511" s="1489" t="s">
        <v>1790</v>
      </c>
      <c r="AA511" s="1489" t="s">
        <v>1790</v>
      </c>
      <c r="AB511" s="1489" t="s">
        <v>1790</v>
      </c>
      <c r="AC511" s="1489">
        <v>0</v>
      </c>
      <c r="AD511" s="1489" t="s">
        <v>1790</v>
      </c>
      <c r="AE511" s="1489" t="s">
        <v>1790</v>
      </c>
      <c r="AF511" s="1489" t="s">
        <v>1790</v>
      </c>
      <c r="AG511" s="1489" t="s">
        <v>1790</v>
      </c>
      <c r="AH511" s="1489" t="s">
        <v>1790</v>
      </c>
      <c r="AI511" s="1489" t="s">
        <v>1790</v>
      </c>
      <c r="AJ511" s="1489" t="s">
        <v>1790</v>
      </c>
      <c r="AK511" s="1489" t="s">
        <v>1790</v>
      </c>
      <c r="AL511" s="1489" t="s">
        <v>1790</v>
      </c>
      <c r="AM511" s="1489">
        <v>0</v>
      </c>
      <c r="AN511" s="1489" t="s">
        <v>1790</v>
      </c>
      <c r="AO511" s="1489" t="s">
        <v>1790</v>
      </c>
      <c r="AP511" s="1489" t="s">
        <v>1790</v>
      </c>
      <c r="AQ511" s="1489" t="s">
        <v>1790</v>
      </c>
      <c r="AR511" s="1489" t="s">
        <v>1790</v>
      </c>
      <c r="AS511" s="1489" t="s">
        <v>1790</v>
      </c>
      <c r="AT511" s="1489" t="s">
        <v>1790</v>
      </c>
      <c r="AU511" s="1489" t="s">
        <v>1790</v>
      </c>
      <c r="AV511" s="1489" t="s">
        <v>1790</v>
      </c>
      <c r="AW511" s="1489">
        <v>0</v>
      </c>
      <c r="AX511" s="1489" t="s">
        <v>1790</v>
      </c>
      <c r="AY511" s="1489" t="s">
        <v>1790</v>
      </c>
      <c r="AZ511" s="1489" t="s">
        <v>1790</v>
      </c>
      <c r="BA511" s="1489" t="s">
        <v>1790</v>
      </c>
      <c r="BB511" s="1489" t="s">
        <v>1790</v>
      </c>
      <c r="BC511" s="1489" t="s">
        <v>1790</v>
      </c>
      <c r="BD511" s="1489" t="s">
        <v>1790</v>
      </c>
      <c r="BE511" s="1489" t="s">
        <v>1790</v>
      </c>
      <c r="BF511" s="1489" t="s">
        <v>1790</v>
      </c>
      <c r="BG511" s="1489">
        <v>0</v>
      </c>
      <c r="BH511" s="1489" t="s">
        <v>1790</v>
      </c>
      <c r="BI511" s="1489" t="s">
        <v>1790</v>
      </c>
      <c r="BJ511" s="1489" t="s">
        <v>1790</v>
      </c>
      <c r="BK511" s="1489" t="s">
        <v>1790</v>
      </c>
      <c r="BL511" s="1489" t="s">
        <v>1790</v>
      </c>
      <c r="BM511" s="1489" t="s">
        <v>1790</v>
      </c>
      <c r="BN511" s="1489" t="s">
        <v>1790</v>
      </c>
      <c r="BO511" s="1489" t="s">
        <v>1790</v>
      </c>
      <c r="BP511" s="1489" t="s">
        <v>1790</v>
      </c>
      <c r="BQ511" s="1489">
        <v>0</v>
      </c>
      <c r="BR511" s="1489" t="s">
        <v>1790</v>
      </c>
      <c r="BS511" s="1489" t="s">
        <v>1790</v>
      </c>
      <c r="BT511" s="1489" t="s">
        <v>1790</v>
      </c>
      <c r="BU511" s="1489" t="s">
        <v>1790</v>
      </c>
      <c r="BV511" s="1489" t="s">
        <v>1790</v>
      </c>
      <c r="BW511" s="1489" t="s">
        <v>1790</v>
      </c>
      <c r="BX511" s="1489" t="s">
        <v>1790</v>
      </c>
      <c r="BY511" s="1489" t="s">
        <v>1790</v>
      </c>
      <c r="BZ511" s="1489" t="s">
        <v>1790</v>
      </c>
      <c r="CA511" s="1489">
        <v>5.3</v>
      </c>
      <c r="CB511" s="1489" t="s">
        <v>1790</v>
      </c>
      <c r="CC511" s="1489" t="s">
        <v>1790</v>
      </c>
      <c r="CD511" s="1489" t="s">
        <v>1790</v>
      </c>
      <c r="CE511" s="1489" t="s">
        <v>1790</v>
      </c>
      <c r="CF511" s="1489" t="s">
        <v>1790</v>
      </c>
      <c r="CG511" s="1489" t="s">
        <v>1790</v>
      </c>
      <c r="CH511" s="1489" t="s">
        <v>1790</v>
      </c>
      <c r="CI511" s="1489" t="s">
        <v>1790</v>
      </c>
      <c r="CJ511" s="1489" t="s">
        <v>1790</v>
      </c>
      <c r="CK511" s="1489">
        <v>0</v>
      </c>
      <c r="CL511" s="1489" t="s">
        <v>1790</v>
      </c>
      <c r="CM511" s="1489" t="s">
        <v>1790</v>
      </c>
      <c r="CN511" s="1489" t="s">
        <v>1790</v>
      </c>
      <c r="CO511" s="1489" t="s">
        <v>1790</v>
      </c>
      <c r="CP511" s="1490" t="s">
        <v>1790</v>
      </c>
      <c r="CQ511" s="1488" t="s">
        <v>1790</v>
      </c>
      <c r="CR511" s="1488" t="s">
        <v>1790</v>
      </c>
      <c r="CS511" s="1488" t="s">
        <v>1790</v>
      </c>
      <c r="CT511" s="1488" t="s">
        <v>1790</v>
      </c>
      <c r="CU511" s="1488" t="s">
        <v>1790</v>
      </c>
      <c r="CV511" s="1488" t="s">
        <v>1790</v>
      </c>
      <c r="CW511" s="1488" t="s">
        <v>1790</v>
      </c>
      <c r="CX511" s="1488" t="s">
        <v>1790</v>
      </c>
      <c r="CY511" s="1488" t="s">
        <v>1790</v>
      </c>
      <c r="CZ511" s="1488" t="s">
        <v>1790</v>
      </c>
      <c r="DA511" s="1488" t="s">
        <v>1790</v>
      </c>
      <c r="DB511" s="1488" t="s">
        <v>1790</v>
      </c>
      <c r="DC511" s="1488" t="s">
        <v>1790</v>
      </c>
      <c r="DD511" s="1488" t="s">
        <v>1790</v>
      </c>
      <c r="DE511" s="1488" t="s">
        <v>1790</v>
      </c>
      <c r="DF511" s="1488" t="s">
        <v>1790</v>
      </c>
      <c r="DG511" s="1488" t="s">
        <v>1790</v>
      </c>
      <c r="DH511" s="1488" t="s">
        <v>1790</v>
      </c>
      <c r="DI511" s="1488" t="s">
        <v>1790</v>
      </c>
      <c r="DJ511" s="1488" t="s">
        <v>1790</v>
      </c>
      <c r="DK511" s="1488" t="s">
        <v>1790</v>
      </c>
      <c r="DL511" s="1488" t="s">
        <v>1790</v>
      </c>
      <c r="DM511" s="1488" t="s">
        <v>1790</v>
      </c>
      <c r="DN511" s="1488" t="s">
        <v>1790</v>
      </c>
      <c r="DO511" s="1488" t="s">
        <v>1790</v>
      </c>
      <c r="DP511" s="1488" t="s">
        <v>1790</v>
      </c>
      <c r="DQ511" s="1488" t="s">
        <v>1790</v>
      </c>
      <c r="DR511" s="1488" t="s">
        <v>1790</v>
      </c>
      <c r="DS511" s="1488" t="s">
        <v>1790</v>
      </c>
      <c r="DT511" s="1233" t="s">
        <v>1790</v>
      </c>
      <c r="DU511" s="1233" t="s">
        <v>1790</v>
      </c>
      <c r="DV511" s="1233" t="s">
        <v>1790</v>
      </c>
      <c r="DW511" s="1233" t="s">
        <v>1790</v>
      </c>
      <c r="DX511" s="1233" t="s">
        <v>1790</v>
      </c>
      <c r="DY511" s="1233" t="s">
        <v>1790</v>
      </c>
    </row>
    <row r="512" spans="2:129" x14ac:dyDescent="0.25">
      <c r="B512" s="1740"/>
      <c r="C512" s="1485" t="s">
        <v>2250</v>
      </c>
      <c r="D512" s="1425" t="s">
        <v>2251</v>
      </c>
      <c r="E512" s="1267" t="s">
        <v>807</v>
      </c>
      <c r="F512" s="1424" t="s">
        <v>1790</v>
      </c>
      <c r="G512" s="1424" t="s">
        <v>1790</v>
      </c>
      <c r="H512" s="1425" t="s">
        <v>84</v>
      </c>
      <c r="I512" s="1460" t="s">
        <v>1790</v>
      </c>
      <c r="J512" s="1461" t="s">
        <v>1790</v>
      </c>
      <c r="K512" s="1461" t="s">
        <v>1790</v>
      </c>
      <c r="L512" s="1461" t="s">
        <v>1790</v>
      </c>
      <c r="M512" s="1461" t="s">
        <v>1790</v>
      </c>
      <c r="N512" s="1489" t="s">
        <v>1790</v>
      </c>
      <c r="O512" s="1489" t="s">
        <v>1790</v>
      </c>
      <c r="P512" s="1489" t="s">
        <v>1790</v>
      </c>
      <c r="Q512" s="1489" t="s">
        <v>1790</v>
      </c>
      <c r="R512" s="1489" t="s">
        <v>1790</v>
      </c>
      <c r="S512" s="1489" t="s">
        <v>1790</v>
      </c>
      <c r="T512" s="1489">
        <v>1.2764892799999996</v>
      </c>
      <c r="U512" s="1489">
        <v>1.2764892799999996</v>
      </c>
      <c r="V512" s="1489">
        <v>1.2764892799999996</v>
      </c>
      <c r="W512" s="1489">
        <v>1.2764892799999996</v>
      </c>
      <c r="X512" s="1489">
        <v>1.2764892799999996</v>
      </c>
      <c r="Y512" s="1489">
        <v>1.2764892799999996</v>
      </c>
      <c r="Z512" s="1489">
        <v>1.2764892799999996</v>
      </c>
      <c r="AA512" s="1489">
        <v>1.2764892799999996</v>
      </c>
      <c r="AB512" s="1489">
        <v>1.2764892799999996</v>
      </c>
      <c r="AC512" s="1489">
        <v>1.2764892799999996</v>
      </c>
      <c r="AD512" s="1489">
        <v>1.2764892799999996</v>
      </c>
      <c r="AE512" s="1489">
        <v>1.2764892799999996</v>
      </c>
      <c r="AF512" s="1489">
        <v>1.2764892799999996</v>
      </c>
      <c r="AG512" s="1489">
        <v>1.2764892799999996</v>
      </c>
      <c r="AH512" s="1489">
        <v>1.2764892799999996</v>
      </c>
      <c r="AI512" s="1489">
        <v>1.2764892799999996</v>
      </c>
      <c r="AJ512" s="1489">
        <v>1.2764892799999996</v>
      </c>
      <c r="AK512" s="1489">
        <v>1.2764892799999996</v>
      </c>
      <c r="AL512" s="1489">
        <v>1.2764892799999996</v>
      </c>
      <c r="AM512" s="1489">
        <v>1.2764892799999996</v>
      </c>
      <c r="AN512" s="1489">
        <v>1.2764892799999996</v>
      </c>
      <c r="AO512" s="1489">
        <v>1.2764892799999996</v>
      </c>
      <c r="AP512" s="1489">
        <v>1.2764892799999996</v>
      </c>
      <c r="AQ512" s="1489">
        <v>1.2764892799999996</v>
      </c>
      <c r="AR512" s="1489">
        <v>1.2764892799999996</v>
      </c>
      <c r="AS512" s="1489">
        <v>1.2764892799999996</v>
      </c>
      <c r="AT512" s="1489">
        <v>1.2764892799999996</v>
      </c>
      <c r="AU512" s="1489">
        <v>1.2764892799999996</v>
      </c>
      <c r="AV512" s="1489">
        <v>1.2764892799999996</v>
      </c>
      <c r="AW512" s="1489">
        <v>1.2764892799999996</v>
      </c>
      <c r="AX512" s="1489">
        <v>1.2764892799999996</v>
      </c>
      <c r="AY512" s="1489">
        <v>1.2764892799999996</v>
      </c>
      <c r="AZ512" s="1489">
        <v>1.2764892799999996</v>
      </c>
      <c r="BA512" s="1489">
        <v>1.2764892799999996</v>
      </c>
      <c r="BB512" s="1489">
        <v>1.2764892799999996</v>
      </c>
      <c r="BC512" s="1489">
        <v>1.2764892799999996</v>
      </c>
      <c r="BD512" s="1489">
        <v>1.2764892799999996</v>
      </c>
      <c r="BE512" s="1489">
        <v>1.2764892799999996</v>
      </c>
      <c r="BF512" s="1489">
        <v>1.2764892799999996</v>
      </c>
      <c r="BG512" s="1489">
        <v>1.2764892799999996</v>
      </c>
      <c r="BH512" s="1489">
        <v>1.2764892799999996</v>
      </c>
      <c r="BI512" s="1489">
        <v>1.2764892799999996</v>
      </c>
      <c r="BJ512" s="1489">
        <v>1.2764892799999996</v>
      </c>
      <c r="BK512" s="1489">
        <v>1.2764892799999996</v>
      </c>
      <c r="BL512" s="1489">
        <v>1.2764892799999996</v>
      </c>
      <c r="BM512" s="1489">
        <v>1.2764892799999996</v>
      </c>
      <c r="BN512" s="1489">
        <v>1.2764892799999996</v>
      </c>
      <c r="BO512" s="1489">
        <v>1.2764892799999996</v>
      </c>
      <c r="BP512" s="1489">
        <v>1.2764892799999996</v>
      </c>
      <c r="BQ512" s="1489">
        <v>1.2764892799999996</v>
      </c>
      <c r="BR512" s="1489">
        <v>1.2764892799999996</v>
      </c>
      <c r="BS512" s="1489">
        <v>1.2764892799999996</v>
      </c>
      <c r="BT512" s="1489">
        <v>1.2764892799999996</v>
      </c>
      <c r="BU512" s="1489">
        <v>1.2764892799999996</v>
      </c>
      <c r="BV512" s="1489">
        <v>1.2764892799999996</v>
      </c>
      <c r="BW512" s="1489">
        <v>1.2764892799999996</v>
      </c>
      <c r="BX512" s="1489">
        <v>1.2764892799999996</v>
      </c>
      <c r="BY512" s="1489">
        <v>1.2764892799999996</v>
      </c>
      <c r="BZ512" s="1489">
        <v>1.2764892799999996</v>
      </c>
      <c r="CA512" s="1489">
        <v>1.2764892799999996</v>
      </c>
      <c r="CB512" s="1489">
        <v>1.2764892799999996</v>
      </c>
      <c r="CC512" s="1489">
        <v>1.2764892799999996</v>
      </c>
      <c r="CD512" s="1489">
        <v>1.2764892799999996</v>
      </c>
      <c r="CE512" s="1489">
        <v>1.2764892799999996</v>
      </c>
      <c r="CF512" s="1489">
        <v>1.2764892799999996</v>
      </c>
      <c r="CG512" s="1489">
        <v>1.2764892799999996</v>
      </c>
      <c r="CH512" s="1489">
        <v>1.2764892799999996</v>
      </c>
      <c r="CI512" s="1489">
        <v>1.2764892799999996</v>
      </c>
      <c r="CJ512" s="1489">
        <v>1.2764892799999996</v>
      </c>
      <c r="CK512" s="1489">
        <v>1.2764892799999996</v>
      </c>
      <c r="CL512" s="1489">
        <v>1.2764892799999996</v>
      </c>
      <c r="CM512" s="1489">
        <v>1.2764892799999996</v>
      </c>
      <c r="CN512" s="1489">
        <v>1.2764892799999996</v>
      </c>
      <c r="CO512" s="1489">
        <v>1.2764892799999996</v>
      </c>
      <c r="CP512" s="1490">
        <v>1.2764892799999996</v>
      </c>
      <c r="CQ512" s="1488" t="s">
        <v>1790</v>
      </c>
      <c r="CR512" s="1488" t="s">
        <v>1790</v>
      </c>
      <c r="CS512" s="1488" t="s">
        <v>1790</v>
      </c>
      <c r="CT512" s="1488" t="s">
        <v>1790</v>
      </c>
      <c r="CU512" s="1488" t="s">
        <v>1790</v>
      </c>
      <c r="CV512" s="1488" t="s">
        <v>1790</v>
      </c>
      <c r="CW512" s="1488" t="s">
        <v>1790</v>
      </c>
      <c r="CX512" s="1488" t="s">
        <v>1790</v>
      </c>
      <c r="CY512" s="1488" t="s">
        <v>1790</v>
      </c>
      <c r="CZ512" s="1488" t="s">
        <v>1790</v>
      </c>
      <c r="DA512" s="1488" t="s">
        <v>1790</v>
      </c>
      <c r="DB512" s="1488" t="s">
        <v>1790</v>
      </c>
      <c r="DC512" s="1488" t="s">
        <v>1790</v>
      </c>
      <c r="DD512" s="1488" t="s">
        <v>1790</v>
      </c>
      <c r="DE512" s="1488" t="s">
        <v>1790</v>
      </c>
      <c r="DF512" s="1488" t="s">
        <v>1790</v>
      </c>
      <c r="DG512" s="1488" t="s">
        <v>1790</v>
      </c>
      <c r="DH512" s="1488" t="s">
        <v>1790</v>
      </c>
      <c r="DI512" s="1488" t="s">
        <v>1790</v>
      </c>
      <c r="DJ512" s="1488" t="s">
        <v>1790</v>
      </c>
      <c r="DK512" s="1488" t="s">
        <v>1790</v>
      </c>
      <c r="DL512" s="1488" t="s">
        <v>1790</v>
      </c>
      <c r="DM512" s="1488" t="s">
        <v>1790</v>
      </c>
      <c r="DN512" s="1488" t="s">
        <v>1790</v>
      </c>
      <c r="DO512" s="1488" t="s">
        <v>1790</v>
      </c>
      <c r="DP512" s="1488" t="s">
        <v>1790</v>
      </c>
      <c r="DQ512" s="1488" t="s">
        <v>1790</v>
      </c>
      <c r="DR512" s="1488" t="s">
        <v>1790</v>
      </c>
      <c r="DS512" s="1488" t="s">
        <v>1790</v>
      </c>
      <c r="DT512" s="1233" t="s">
        <v>1790</v>
      </c>
      <c r="DU512" s="1233" t="s">
        <v>1790</v>
      </c>
      <c r="DV512" s="1233" t="s">
        <v>1790</v>
      </c>
      <c r="DW512" s="1233" t="s">
        <v>1790</v>
      </c>
      <c r="DX512" s="1233" t="s">
        <v>1790</v>
      </c>
      <c r="DY512" s="1233" t="s">
        <v>1790</v>
      </c>
    </row>
    <row r="513" spans="2:129" x14ac:dyDescent="0.25">
      <c r="B513" s="1740"/>
      <c r="C513" s="1485" t="s">
        <v>2250</v>
      </c>
      <c r="D513" s="1425" t="s">
        <v>2251</v>
      </c>
      <c r="E513" s="1267" t="s">
        <v>808</v>
      </c>
      <c r="F513" s="1424" t="s">
        <v>1790</v>
      </c>
      <c r="G513" s="1424" t="s">
        <v>1790</v>
      </c>
      <c r="H513" s="1425" t="s">
        <v>84</v>
      </c>
      <c r="I513" s="1460" t="s">
        <v>1790</v>
      </c>
      <c r="J513" s="1461" t="s">
        <v>1790</v>
      </c>
      <c r="K513" s="1461" t="s">
        <v>1790</v>
      </c>
      <c r="L513" s="1461" t="s">
        <v>1790</v>
      </c>
      <c r="M513" s="1461" t="s">
        <v>1790</v>
      </c>
      <c r="N513" s="1489" t="s">
        <v>1790</v>
      </c>
      <c r="O513" s="1489">
        <v>3.0605073978E-2</v>
      </c>
      <c r="P513" s="1489">
        <v>9.1815221934000005E-2</v>
      </c>
      <c r="Q513" s="1489">
        <v>0.15302536988999998</v>
      </c>
      <c r="R513" s="1489">
        <v>0.21423551784599998</v>
      </c>
      <c r="S513" s="1489">
        <v>0.27544566580199997</v>
      </c>
      <c r="T513" s="1489">
        <v>0.43338590170500002</v>
      </c>
      <c r="U513" s="1489">
        <v>0.42936322555500001</v>
      </c>
      <c r="V513" s="1489">
        <v>0.42534054940499999</v>
      </c>
      <c r="W513" s="1489">
        <v>0.42131787325499997</v>
      </c>
      <c r="X513" s="1489">
        <v>0.41729519710500002</v>
      </c>
      <c r="Y513" s="1489">
        <v>0.413272520955</v>
      </c>
      <c r="Z513" s="1489">
        <v>0.40924984480499998</v>
      </c>
      <c r="AA513" s="1489">
        <v>0.40522716865499991</v>
      </c>
      <c r="AB513" s="1489">
        <v>0.40120449250499995</v>
      </c>
      <c r="AC513" s="1489">
        <v>0.39718181635499999</v>
      </c>
      <c r="AD513" s="1489">
        <v>0.39315914020500004</v>
      </c>
      <c r="AE513" s="1489">
        <v>0.38913646405499996</v>
      </c>
      <c r="AF513" s="1489">
        <v>0.38511378790499995</v>
      </c>
      <c r="AG513" s="1489">
        <v>0.38109111175499999</v>
      </c>
      <c r="AH513" s="1489">
        <v>0.37706843560500003</v>
      </c>
      <c r="AI513" s="1489">
        <v>0.37304575945500001</v>
      </c>
      <c r="AJ513" s="1489">
        <v>0.369023083305</v>
      </c>
      <c r="AK513" s="1489">
        <v>0.36500040715499998</v>
      </c>
      <c r="AL513" s="1489">
        <v>0.36097773100500002</v>
      </c>
      <c r="AM513" s="1489">
        <v>0.35695505485500001</v>
      </c>
      <c r="AN513" s="1489">
        <v>0.35293237870499999</v>
      </c>
      <c r="AO513" s="1489">
        <v>0.34890970255499998</v>
      </c>
      <c r="AP513" s="1489">
        <v>0.34488702640500002</v>
      </c>
      <c r="AQ513" s="1489">
        <v>0.340864350255</v>
      </c>
      <c r="AR513" s="1489">
        <v>0.33684167410499999</v>
      </c>
      <c r="AS513" s="1489">
        <v>0.33281899795500003</v>
      </c>
      <c r="AT513" s="1489">
        <v>0.32879632180500001</v>
      </c>
      <c r="AU513" s="1489">
        <v>0.324773645655</v>
      </c>
      <c r="AV513" s="1489">
        <v>0.32075096950500004</v>
      </c>
      <c r="AW513" s="1489">
        <v>0.31672829335499997</v>
      </c>
      <c r="AX513" s="1489">
        <v>0.31270561720500001</v>
      </c>
      <c r="AY513" s="1489">
        <v>0.30868294105499999</v>
      </c>
      <c r="AZ513" s="1489">
        <v>0.30466026490499998</v>
      </c>
      <c r="BA513" s="1489">
        <v>0.30063758875500002</v>
      </c>
      <c r="BB513" s="1489">
        <v>0.29661491260499995</v>
      </c>
      <c r="BC513" s="1489">
        <v>0.29259223645499999</v>
      </c>
      <c r="BD513" s="1489">
        <v>0.28856956030499997</v>
      </c>
      <c r="BE513" s="1489">
        <v>0.28454688415499996</v>
      </c>
      <c r="BF513" s="1489">
        <v>0.280524208005</v>
      </c>
      <c r="BG513" s="1489">
        <v>0.27650153185499998</v>
      </c>
      <c r="BH513" s="1489">
        <v>0.27247885570499997</v>
      </c>
      <c r="BI513" s="1489">
        <v>0.26845617955500001</v>
      </c>
      <c r="BJ513" s="1489">
        <v>0.26443350340500005</v>
      </c>
      <c r="BK513" s="1489">
        <v>0.26041082725499998</v>
      </c>
      <c r="BL513" s="1489">
        <v>0.25638815110500002</v>
      </c>
      <c r="BM513" s="1489">
        <v>0.252365474955</v>
      </c>
      <c r="BN513" s="1489">
        <v>0.24834279880499999</v>
      </c>
      <c r="BO513" s="1489">
        <v>0.24432012265500003</v>
      </c>
      <c r="BP513" s="1489">
        <v>0.24029744650500001</v>
      </c>
      <c r="BQ513" s="1489">
        <v>0.23627477035500002</v>
      </c>
      <c r="BR513" s="1489">
        <v>0.23225209420499998</v>
      </c>
      <c r="BS513" s="1489">
        <v>0.22822941805500002</v>
      </c>
      <c r="BT513" s="1489">
        <v>0.22420674190500001</v>
      </c>
      <c r="BU513" s="1489">
        <v>0.22018406575499999</v>
      </c>
      <c r="BV513" s="1489">
        <v>0.216161389605</v>
      </c>
      <c r="BW513" s="1489">
        <v>0.21213871345499999</v>
      </c>
      <c r="BX513" s="1489">
        <v>0.208116037305</v>
      </c>
      <c r="BY513" s="1489">
        <v>0.20409336115499999</v>
      </c>
      <c r="BZ513" s="1489">
        <v>0.20007068500499997</v>
      </c>
      <c r="CA513" s="1489">
        <v>0.30256115485499996</v>
      </c>
      <c r="CB513" s="1489">
        <v>0.405051624705</v>
      </c>
      <c r="CC513" s="1489">
        <v>0.40102894855499999</v>
      </c>
      <c r="CD513" s="1489">
        <v>0.39700627240499997</v>
      </c>
      <c r="CE513" s="1489">
        <v>0.39298359625499996</v>
      </c>
      <c r="CF513" s="1489">
        <v>0.38896092010500005</v>
      </c>
      <c r="CG513" s="1489">
        <v>0.38493824395500004</v>
      </c>
      <c r="CH513" s="1489">
        <v>0.38091556780500002</v>
      </c>
      <c r="CI513" s="1489">
        <v>0.37689289165499995</v>
      </c>
      <c r="CJ513" s="1489">
        <v>0.37287021550499999</v>
      </c>
      <c r="CK513" s="1489">
        <v>0.36884753935500003</v>
      </c>
      <c r="CL513" s="1489">
        <v>0.36482486320500007</v>
      </c>
      <c r="CM513" s="1489">
        <v>0.360802187055</v>
      </c>
      <c r="CN513" s="1489">
        <v>0.35677951090499999</v>
      </c>
      <c r="CO513" s="1489">
        <v>0.35275683475499997</v>
      </c>
      <c r="CP513" s="1490">
        <v>0.34873415860500001</v>
      </c>
      <c r="CQ513" s="1488" t="s">
        <v>1790</v>
      </c>
      <c r="CR513" s="1488" t="s">
        <v>1790</v>
      </c>
      <c r="CS513" s="1488" t="s">
        <v>1790</v>
      </c>
      <c r="CT513" s="1488" t="s">
        <v>1790</v>
      </c>
      <c r="CU513" s="1488" t="s">
        <v>1790</v>
      </c>
      <c r="CV513" s="1488" t="s">
        <v>1790</v>
      </c>
      <c r="CW513" s="1488" t="s">
        <v>1790</v>
      </c>
      <c r="CX513" s="1488" t="s">
        <v>1790</v>
      </c>
      <c r="CY513" s="1488" t="s">
        <v>1790</v>
      </c>
      <c r="CZ513" s="1488" t="s">
        <v>1790</v>
      </c>
      <c r="DA513" s="1488" t="s">
        <v>1790</v>
      </c>
      <c r="DB513" s="1488" t="s">
        <v>1790</v>
      </c>
      <c r="DC513" s="1488" t="s">
        <v>1790</v>
      </c>
      <c r="DD513" s="1488" t="s">
        <v>1790</v>
      </c>
      <c r="DE513" s="1488" t="s">
        <v>1790</v>
      </c>
      <c r="DF513" s="1488" t="s">
        <v>1790</v>
      </c>
      <c r="DG513" s="1488" t="s">
        <v>1790</v>
      </c>
      <c r="DH513" s="1488" t="s">
        <v>1790</v>
      </c>
      <c r="DI513" s="1488" t="s">
        <v>1790</v>
      </c>
      <c r="DJ513" s="1488" t="s">
        <v>1790</v>
      </c>
      <c r="DK513" s="1488" t="s">
        <v>1790</v>
      </c>
      <c r="DL513" s="1488" t="s">
        <v>1790</v>
      </c>
      <c r="DM513" s="1488" t="s">
        <v>1790</v>
      </c>
      <c r="DN513" s="1488" t="s">
        <v>1790</v>
      </c>
      <c r="DO513" s="1488" t="s">
        <v>1790</v>
      </c>
      <c r="DP513" s="1488" t="s">
        <v>1790</v>
      </c>
      <c r="DQ513" s="1488" t="s">
        <v>1790</v>
      </c>
      <c r="DR513" s="1488" t="s">
        <v>1790</v>
      </c>
      <c r="DS513" s="1488" t="s">
        <v>1790</v>
      </c>
      <c r="DT513" s="1233" t="s">
        <v>1790</v>
      </c>
      <c r="DU513" s="1233" t="s">
        <v>1790</v>
      </c>
      <c r="DV513" s="1233" t="s">
        <v>1790</v>
      </c>
      <c r="DW513" s="1233" t="s">
        <v>1790</v>
      </c>
      <c r="DX513" s="1233" t="s">
        <v>1790</v>
      </c>
      <c r="DY513" s="1233" t="s">
        <v>1790</v>
      </c>
    </row>
    <row r="514" spans="2:129" x14ac:dyDescent="0.25">
      <c r="B514" s="1740"/>
      <c r="C514" s="1485" t="s">
        <v>2250</v>
      </c>
      <c r="D514" s="1425" t="s">
        <v>2251</v>
      </c>
      <c r="E514" s="1267" t="s">
        <v>826</v>
      </c>
      <c r="F514" s="1424" t="s">
        <v>1790</v>
      </c>
      <c r="G514" s="1424" t="s">
        <v>1790</v>
      </c>
      <c r="H514" s="1425" t="s">
        <v>84</v>
      </c>
      <c r="I514" s="1460" t="s">
        <v>1790</v>
      </c>
      <c r="J514" s="1461" t="s">
        <v>1790</v>
      </c>
      <c r="K514" s="1461" t="s">
        <v>1790</v>
      </c>
      <c r="L514" s="1461" t="s">
        <v>1790</v>
      </c>
      <c r="M514" s="1461" t="s">
        <v>1790</v>
      </c>
      <c r="N514" s="1489" t="s">
        <v>1790</v>
      </c>
      <c r="O514" s="1489">
        <v>3.5000000000000003E-2</v>
      </c>
      <c r="P514" s="1489">
        <v>3.5000000000000003E-2</v>
      </c>
      <c r="Q514" s="1489">
        <v>3.5000000000000003E-2</v>
      </c>
      <c r="R514" s="1489">
        <v>3.5000000000000003E-2</v>
      </c>
      <c r="S514" s="1489">
        <v>3.5000000000000003E-2</v>
      </c>
      <c r="T514" s="1489">
        <v>3.5000000000000003E-2</v>
      </c>
      <c r="U514" s="1489">
        <v>3.5000000000000003E-2</v>
      </c>
      <c r="V514" s="1489">
        <v>3.5000000000000003E-2</v>
      </c>
      <c r="W514" s="1489">
        <v>3.5000000000000003E-2</v>
      </c>
      <c r="X514" s="1489">
        <v>3.5000000000000003E-2</v>
      </c>
      <c r="Y514" s="1489">
        <v>3.5000000000000003E-2</v>
      </c>
      <c r="Z514" s="1489">
        <v>3.5000000000000003E-2</v>
      </c>
      <c r="AA514" s="1489">
        <v>3.5000000000000003E-2</v>
      </c>
      <c r="AB514" s="1489">
        <v>3.5000000000000003E-2</v>
      </c>
      <c r="AC514" s="1489">
        <v>3.5000000000000003E-2</v>
      </c>
      <c r="AD514" s="1489">
        <v>3.5000000000000003E-2</v>
      </c>
      <c r="AE514" s="1489">
        <v>3.5000000000000003E-2</v>
      </c>
      <c r="AF514" s="1489">
        <v>3.5000000000000003E-2</v>
      </c>
      <c r="AG514" s="1489">
        <v>3.5000000000000003E-2</v>
      </c>
      <c r="AH514" s="1489">
        <v>3.5000000000000003E-2</v>
      </c>
      <c r="AI514" s="1489">
        <v>3.5000000000000003E-2</v>
      </c>
      <c r="AJ514" s="1489">
        <v>3.5000000000000003E-2</v>
      </c>
      <c r="AK514" s="1489">
        <v>3.5000000000000003E-2</v>
      </c>
      <c r="AL514" s="1489">
        <v>3.5000000000000003E-2</v>
      </c>
      <c r="AM514" s="1489">
        <v>3.5000000000000003E-2</v>
      </c>
      <c r="AN514" s="1489">
        <v>3.5000000000000003E-2</v>
      </c>
      <c r="AO514" s="1489">
        <v>3.5000000000000003E-2</v>
      </c>
      <c r="AP514" s="1489">
        <v>3.5000000000000003E-2</v>
      </c>
      <c r="AQ514" s="1489">
        <v>3.5000000000000003E-2</v>
      </c>
      <c r="AR514" s="1489">
        <v>3.5000000000000003E-2</v>
      </c>
      <c r="AS514" s="1489">
        <v>0.03</v>
      </c>
      <c r="AT514" s="1489">
        <v>0.03</v>
      </c>
      <c r="AU514" s="1489">
        <v>0.03</v>
      </c>
      <c r="AV514" s="1489">
        <v>0.03</v>
      </c>
      <c r="AW514" s="1489">
        <v>0.03</v>
      </c>
      <c r="AX514" s="1489">
        <v>0.03</v>
      </c>
      <c r="AY514" s="1489">
        <v>0.03</v>
      </c>
      <c r="AZ514" s="1489">
        <v>0.03</v>
      </c>
      <c r="BA514" s="1489">
        <v>0.03</v>
      </c>
      <c r="BB514" s="1489">
        <v>0.03</v>
      </c>
      <c r="BC514" s="1489">
        <v>0.03</v>
      </c>
      <c r="BD514" s="1489">
        <v>0.03</v>
      </c>
      <c r="BE514" s="1489">
        <v>0.03</v>
      </c>
      <c r="BF514" s="1489">
        <v>0.03</v>
      </c>
      <c r="BG514" s="1489">
        <v>0.03</v>
      </c>
      <c r="BH514" s="1489">
        <v>0.03</v>
      </c>
      <c r="BI514" s="1489">
        <v>0.03</v>
      </c>
      <c r="BJ514" s="1489">
        <v>0.03</v>
      </c>
      <c r="BK514" s="1489">
        <v>0.03</v>
      </c>
      <c r="BL514" s="1489">
        <v>0.03</v>
      </c>
      <c r="BM514" s="1489">
        <v>0.03</v>
      </c>
      <c r="BN514" s="1489">
        <v>0.03</v>
      </c>
      <c r="BO514" s="1489">
        <v>0.03</v>
      </c>
      <c r="BP514" s="1489">
        <v>0.03</v>
      </c>
      <c r="BQ514" s="1489">
        <v>0.03</v>
      </c>
      <c r="BR514" s="1489">
        <v>0.03</v>
      </c>
      <c r="BS514" s="1489">
        <v>0.03</v>
      </c>
      <c r="BT514" s="1489">
        <v>0.03</v>
      </c>
      <c r="BU514" s="1489">
        <v>0.03</v>
      </c>
      <c r="BV514" s="1489">
        <v>0.03</v>
      </c>
      <c r="BW514" s="1489">
        <v>0.03</v>
      </c>
      <c r="BX514" s="1489">
        <v>0.03</v>
      </c>
      <c r="BY514" s="1489">
        <v>0.03</v>
      </c>
      <c r="BZ514" s="1489">
        <v>0.03</v>
      </c>
      <c r="CA514" s="1489">
        <v>0.03</v>
      </c>
      <c r="CB514" s="1489">
        <v>0.03</v>
      </c>
      <c r="CC514" s="1489">
        <v>0.03</v>
      </c>
      <c r="CD514" s="1489">
        <v>0.03</v>
      </c>
      <c r="CE514" s="1489">
        <v>0.03</v>
      </c>
      <c r="CF514" s="1489">
        <v>0.03</v>
      </c>
      <c r="CG514" s="1489">
        <v>0.03</v>
      </c>
      <c r="CH514" s="1489">
        <v>0.03</v>
      </c>
      <c r="CI514" s="1489">
        <v>0.03</v>
      </c>
      <c r="CJ514" s="1489">
        <v>0.03</v>
      </c>
      <c r="CK514" s="1489">
        <v>0.03</v>
      </c>
      <c r="CL514" s="1489">
        <v>2.5000000000000001E-2</v>
      </c>
      <c r="CM514" s="1489">
        <v>2.5000000000000001E-2</v>
      </c>
      <c r="CN514" s="1489">
        <v>2.5000000000000001E-2</v>
      </c>
      <c r="CO514" s="1489">
        <v>2.5000000000000001E-2</v>
      </c>
      <c r="CP514" s="1490">
        <v>2.5000000000000001E-2</v>
      </c>
      <c r="CQ514" s="1488" t="s">
        <v>1790</v>
      </c>
      <c r="CR514" s="1488" t="s">
        <v>1790</v>
      </c>
      <c r="CS514" s="1488" t="s">
        <v>1790</v>
      </c>
      <c r="CT514" s="1488" t="s">
        <v>1790</v>
      </c>
      <c r="CU514" s="1488" t="s">
        <v>1790</v>
      </c>
      <c r="CV514" s="1488" t="s">
        <v>1790</v>
      </c>
      <c r="CW514" s="1488" t="s">
        <v>1790</v>
      </c>
      <c r="CX514" s="1488" t="s">
        <v>1790</v>
      </c>
      <c r="CY514" s="1488" t="s">
        <v>1790</v>
      </c>
      <c r="CZ514" s="1488" t="s">
        <v>1790</v>
      </c>
      <c r="DA514" s="1488" t="s">
        <v>1790</v>
      </c>
      <c r="DB514" s="1488" t="s">
        <v>1790</v>
      </c>
      <c r="DC514" s="1488" t="s">
        <v>1790</v>
      </c>
      <c r="DD514" s="1488" t="s">
        <v>1790</v>
      </c>
      <c r="DE514" s="1488" t="s">
        <v>1790</v>
      </c>
      <c r="DF514" s="1488" t="s">
        <v>1790</v>
      </c>
      <c r="DG514" s="1488" t="s">
        <v>1790</v>
      </c>
      <c r="DH514" s="1488" t="s">
        <v>1790</v>
      </c>
      <c r="DI514" s="1488" t="s">
        <v>1790</v>
      </c>
      <c r="DJ514" s="1488" t="s">
        <v>1790</v>
      </c>
      <c r="DK514" s="1488" t="s">
        <v>1790</v>
      </c>
      <c r="DL514" s="1488" t="s">
        <v>1790</v>
      </c>
      <c r="DM514" s="1488" t="s">
        <v>1790</v>
      </c>
      <c r="DN514" s="1488" t="s">
        <v>1790</v>
      </c>
      <c r="DO514" s="1488" t="s">
        <v>1790</v>
      </c>
      <c r="DP514" s="1488" t="s">
        <v>1790</v>
      </c>
      <c r="DQ514" s="1488" t="s">
        <v>1790</v>
      </c>
      <c r="DR514" s="1488" t="s">
        <v>1790</v>
      </c>
      <c r="DS514" s="1488" t="s">
        <v>1790</v>
      </c>
      <c r="DT514" s="1233" t="s">
        <v>1790</v>
      </c>
      <c r="DU514" s="1233" t="s">
        <v>1790</v>
      </c>
      <c r="DV514" s="1233" t="s">
        <v>1790</v>
      </c>
      <c r="DW514" s="1233" t="s">
        <v>1790</v>
      </c>
      <c r="DX514" s="1233" t="s">
        <v>1790</v>
      </c>
      <c r="DY514" s="1233" t="s">
        <v>1790</v>
      </c>
    </row>
    <row r="515" spans="2:129" x14ac:dyDescent="0.25">
      <c r="B515" s="1740"/>
      <c r="C515" s="1485" t="s">
        <v>2250</v>
      </c>
      <c r="D515" s="1425" t="s">
        <v>2251</v>
      </c>
      <c r="E515" s="1267" t="s">
        <v>809</v>
      </c>
      <c r="F515" s="1424" t="s">
        <v>1790</v>
      </c>
      <c r="G515" s="1424" t="s">
        <v>1790</v>
      </c>
      <c r="H515" s="1425" t="s">
        <v>84</v>
      </c>
      <c r="I515" s="1460" t="s">
        <v>1790</v>
      </c>
      <c r="J515" s="1461" t="s">
        <v>1790</v>
      </c>
      <c r="K515" s="1461" t="s">
        <v>1790</v>
      </c>
      <c r="L515" s="1461" t="s">
        <v>1790</v>
      </c>
      <c r="M515" s="1461" t="s">
        <v>1790</v>
      </c>
      <c r="N515" s="1489" t="s">
        <v>1790</v>
      </c>
      <c r="O515" s="1489">
        <v>0.96618357487922713</v>
      </c>
      <c r="P515" s="1489">
        <v>0.93351070036640305</v>
      </c>
      <c r="Q515" s="1489">
        <v>0.90194270566802237</v>
      </c>
      <c r="R515" s="1489">
        <v>0.87144222769857238</v>
      </c>
      <c r="S515" s="1489">
        <v>0.84197316685852408</v>
      </c>
      <c r="T515" s="1489">
        <v>0.81350064430775282</v>
      </c>
      <c r="U515" s="1489">
        <v>0.78599096068381924</v>
      </c>
      <c r="V515" s="1489">
        <v>0.75941155621625056</v>
      </c>
      <c r="W515" s="1489">
        <v>0.73373097218961414</v>
      </c>
      <c r="X515" s="1489">
        <v>0.70891881370977217</v>
      </c>
      <c r="Y515" s="1489">
        <v>0.68494571372924851</v>
      </c>
      <c r="Z515" s="1489">
        <v>0.66178329828912907</v>
      </c>
      <c r="AA515" s="1489">
        <v>0.63940415293635666</v>
      </c>
      <c r="AB515" s="1489">
        <v>0.61778179027667313</v>
      </c>
      <c r="AC515" s="1489">
        <v>0.59689061862480497</v>
      </c>
      <c r="AD515" s="1489">
        <v>0.57670591171478747</v>
      </c>
      <c r="AE515" s="1489">
        <v>0.55720377943457733</v>
      </c>
      <c r="AF515" s="1489">
        <v>0.53836113955031628</v>
      </c>
      <c r="AG515" s="1489">
        <v>0.520155690386779</v>
      </c>
      <c r="AH515" s="1489">
        <v>0.50256588443167061</v>
      </c>
      <c r="AI515" s="1489">
        <v>0.48557090283253201</v>
      </c>
      <c r="AJ515" s="1489">
        <v>0.46915063075606961</v>
      </c>
      <c r="AK515" s="1489">
        <v>0.45328563358074364</v>
      </c>
      <c r="AL515" s="1489">
        <v>0.43795713389443836</v>
      </c>
      <c r="AM515" s="1489">
        <v>0.42314698926998878</v>
      </c>
      <c r="AN515" s="1489">
        <v>0.40883767079225974</v>
      </c>
      <c r="AO515" s="1489">
        <v>0.39501224231136212</v>
      </c>
      <c r="AP515" s="1489">
        <v>0.38165434039745133</v>
      </c>
      <c r="AQ515" s="1489">
        <v>0.36874815497338298</v>
      </c>
      <c r="AR515" s="1489">
        <v>0.35627841060230242</v>
      </c>
      <c r="AS515" s="1489">
        <v>0.3459013695167984</v>
      </c>
      <c r="AT515" s="1489">
        <v>0.33582657234640623</v>
      </c>
      <c r="AU515" s="1489">
        <v>0.32604521587029728</v>
      </c>
      <c r="AV515" s="1489">
        <v>0.31654875327213333</v>
      </c>
      <c r="AW515" s="1489">
        <v>0.30732888667197411</v>
      </c>
      <c r="AX515" s="1489">
        <v>0.29837755987570302</v>
      </c>
      <c r="AY515" s="1489">
        <v>0.28968695133563405</v>
      </c>
      <c r="AZ515" s="1489">
        <v>0.28124946731614947</v>
      </c>
      <c r="BA515" s="1489">
        <v>0.27305773525839755</v>
      </c>
      <c r="BB515" s="1489">
        <v>0.26510459733825009</v>
      </c>
      <c r="BC515" s="1489">
        <v>0.25738310421189325</v>
      </c>
      <c r="BD515" s="1489">
        <v>0.24988650894358566</v>
      </c>
      <c r="BE515" s="1489">
        <v>0.24260826111027742</v>
      </c>
      <c r="BF515" s="1489">
        <v>0.23554200107793916</v>
      </c>
      <c r="BG515" s="1489">
        <v>0.22868155444460117</v>
      </c>
      <c r="BH515" s="1489">
        <v>0.22202092664524387</v>
      </c>
      <c r="BI515" s="1489">
        <v>0.215554297713829</v>
      </c>
      <c r="BJ515" s="1489">
        <v>0.20927601719789227</v>
      </c>
      <c r="BK515" s="1489">
        <v>0.20318059922125464</v>
      </c>
      <c r="BL515" s="1489">
        <v>0.19726271769053846</v>
      </c>
      <c r="BM515" s="1489">
        <v>0.19151720164129948</v>
      </c>
      <c r="BN515" s="1489">
        <v>0.18593903071970824</v>
      </c>
      <c r="BO515" s="1489">
        <v>0.18052333079583327</v>
      </c>
      <c r="BP515" s="1489">
        <v>0.17526536970469248</v>
      </c>
      <c r="BQ515" s="1489">
        <v>0.17016055311135189</v>
      </c>
      <c r="BR515" s="1489">
        <v>0.16520442049645817</v>
      </c>
      <c r="BS515" s="1489">
        <v>0.16039264125869726</v>
      </c>
      <c r="BT515" s="1489">
        <v>0.15572101093077401</v>
      </c>
      <c r="BU515" s="1489">
        <v>0.15118544750560586</v>
      </c>
      <c r="BV515" s="1489">
        <v>0.14678198786952024</v>
      </c>
      <c r="BW515" s="1489">
        <v>0.14250678433934003</v>
      </c>
      <c r="BX515" s="1489">
        <v>0.13835610130033013</v>
      </c>
      <c r="BY515" s="1489">
        <v>0.13432631194206807</v>
      </c>
      <c r="BZ515" s="1489">
        <v>0.13041389508938647</v>
      </c>
      <c r="CA515" s="1489">
        <v>0.12661543212561796</v>
      </c>
      <c r="CB515" s="1489">
        <v>0.12292760400545433</v>
      </c>
      <c r="CC515" s="1489">
        <v>0.11934718835481004</v>
      </c>
      <c r="CD515" s="1489">
        <v>0.11587105665515537</v>
      </c>
      <c r="CE515" s="1489">
        <v>0.11249617150985959</v>
      </c>
      <c r="CF515" s="1489">
        <v>0.10921958399015494</v>
      </c>
      <c r="CG515" s="1489">
        <v>0.10603843105840287</v>
      </c>
      <c r="CH515" s="1489">
        <v>0.10294993306641054</v>
      </c>
      <c r="CI515" s="1489">
        <v>9.9951391326612168E-2</v>
      </c>
      <c r="CJ515" s="1489">
        <v>9.7040185753992411E-2</v>
      </c>
      <c r="CK515" s="1489">
        <v>9.4213772576691654E-2</v>
      </c>
      <c r="CL515" s="1489">
        <v>9.1915875684577236E-2</v>
      </c>
      <c r="CM515" s="1489">
        <v>8.9674025058124135E-2</v>
      </c>
      <c r="CN515" s="1489">
        <v>8.7486853715243049E-2</v>
      </c>
      <c r="CO515" s="1489">
        <v>8.5353028014871282E-2</v>
      </c>
      <c r="CP515" s="1490">
        <v>8.3271246843776875E-2</v>
      </c>
      <c r="CQ515" s="1488" t="s">
        <v>1790</v>
      </c>
      <c r="CR515" s="1488" t="s">
        <v>1790</v>
      </c>
      <c r="CS515" s="1488" t="s">
        <v>1790</v>
      </c>
      <c r="CT515" s="1488" t="s">
        <v>1790</v>
      </c>
      <c r="CU515" s="1488" t="s">
        <v>1790</v>
      </c>
      <c r="CV515" s="1488" t="s">
        <v>1790</v>
      </c>
      <c r="CW515" s="1488" t="s">
        <v>1790</v>
      </c>
      <c r="CX515" s="1488" t="s">
        <v>1790</v>
      </c>
      <c r="CY515" s="1488" t="s">
        <v>1790</v>
      </c>
      <c r="CZ515" s="1488" t="s">
        <v>1790</v>
      </c>
      <c r="DA515" s="1488" t="s">
        <v>1790</v>
      </c>
      <c r="DB515" s="1488" t="s">
        <v>1790</v>
      </c>
      <c r="DC515" s="1488" t="s">
        <v>1790</v>
      </c>
      <c r="DD515" s="1488" t="s">
        <v>1790</v>
      </c>
      <c r="DE515" s="1488" t="s">
        <v>1790</v>
      </c>
      <c r="DF515" s="1488" t="s">
        <v>1790</v>
      </c>
      <c r="DG515" s="1488" t="s">
        <v>1790</v>
      </c>
      <c r="DH515" s="1488" t="s">
        <v>1790</v>
      </c>
      <c r="DI515" s="1488" t="s">
        <v>1790</v>
      </c>
      <c r="DJ515" s="1488" t="s">
        <v>1790</v>
      </c>
      <c r="DK515" s="1488" t="s">
        <v>1790</v>
      </c>
      <c r="DL515" s="1488" t="s">
        <v>1790</v>
      </c>
      <c r="DM515" s="1488" t="s">
        <v>1790</v>
      </c>
      <c r="DN515" s="1488" t="s">
        <v>1790</v>
      </c>
      <c r="DO515" s="1488" t="s">
        <v>1790</v>
      </c>
      <c r="DP515" s="1488" t="s">
        <v>1790</v>
      </c>
      <c r="DQ515" s="1488" t="s">
        <v>1790</v>
      </c>
      <c r="DR515" s="1488" t="s">
        <v>1790</v>
      </c>
      <c r="DS515" s="1488" t="s">
        <v>1790</v>
      </c>
      <c r="DT515" s="1233" t="s">
        <v>1790</v>
      </c>
      <c r="DU515" s="1233" t="s">
        <v>1790</v>
      </c>
      <c r="DV515" s="1233" t="s">
        <v>1790</v>
      </c>
      <c r="DW515" s="1233" t="s">
        <v>1790</v>
      </c>
      <c r="DX515" s="1233" t="s">
        <v>1790</v>
      </c>
      <c r="DY515" s="1233" t="s">
        <v>1790</v>
      </c>
    </row>
    <row r="516" spans="2:129" x14ac:dyDescent="0.25">
      <c r="B516" s="1740"/>
      <c r="C516" s="1485" t="s">
        <v>2250</v>
      </c>
      <c r="D516" s="1425" t="s">
        <v>2251</v>
      </c>
      <c r="E516" s="1267" t="s">
        <v>810</v>
      </c>
      <c r="F516" s="1424" t="s">
        <v>811</v>
      </c>
      <c r="G516" s="1424" t="s">
        <v>1790</v>
      </c>
      <c r="H516" s="1425" t="s">
        <v>812</v>
      </c>
      <c r="I516" s="1460" t="s">
        <v>1790</v>
      </c>
      <c r="J516" s="1461" t="s">
        <v>1790</v>
      </c>
      <c r="K516" s="1461" t="s">
        <v>1790</v>
      </c>
      <c r="L516" s="1461" t="s">
        <v>1790</v>
      </c>
      <c r="M516" s="1461" t="s">
        <v>1790</v>
      </c>
      <c r="N516" s="1489" t="s">
        <v>1790</v>
      </c>
      <c r="O516" s="1489">
        <v>0.30369000000000002</v>
      </c>
      <c r="P516" s="1489">
        <v>0.30369000000000002</v>
      </c>
      <c r="Q516" s="1489">
        <v>0.30369000000000002</v>
      </c>
      <c r="R516" s="1489">
        <v>0.30369000000000002</v>
      </c>
      <c r="S516" s="1489">
        <v>0.30369000000000002</v>
      </c>
      <c r="T516" s="1489" t="s">
        <v>1790</v>
      </c>
      <c r="U516" s="1489" t="s">
        <v>1790</v>
      </c>
      <c r="V516" s="1489" t="s">
        <v>1790</v>
      </c>
      <c r="W516" s="1489" t="s">
        <v>1790</v>
      </c>
      <c r="X516" s="1489" t="s">
        <v>1790</v>
      </c>
      <c r="Y516" s="1489" t="s">
        <v>1790</v>
      </c>
      <c r="Z516" s="1489" t="s">
        <v>1790</v>
      </c>
      <c r="AA516" s="1489" t="s">
        <v>1790</v>
      </c>
      <c r="AB516" s="1489" t="s">
        <v>1790</v>
      </c>
      <c r="AC516" s="1489" t="s">
        <v>1790</v>
      </c>
      <c r="AD516" s="1489" t="s">
        <v>1790</v>
      </c>
      <c r="AE516" s="1489" t="s">
        <v>1790</v>
      </c>
      <c r="AF516" s="1489" t="s">
        <v>1790</v>
      </c>
      <c r="AG516" s="1489" t="s">
        <v>1790</v>
      </c>
      <c r="AH516" s="1489" t="s">
        <v>1790</v>
      </c>
      <c r="AI516" s="1489" t="s">
        <v>1790</v>
      </c>
      <c r="AJ516" s="1489" t="s">
        <v>1790</v>
      </c>
      <c r="AK516" s="1489" t="s">
        <v>1790</v>
      </c>
      <c r="AL516" s="1489" t="s">
        <v>1790</v>
      </c>
      <c r="AM516" s="1489" t="s">
        <v>1790</v>
      </c>
      <c r="AN516" s="1489" t="s">
        <v>1790</v>
      </c>
      <c r="AO516" s="1489" t="s">
        <v>1790</v>
      </c>
      <c r="AP516" s="1489" t="s">
        <v>1790</v>
      </c>
      <c r="AQ516" s="1489" t="s">
        <v>1790</v>
      </c>
      <c r="AR516" s="1489" t="s">
        <v>1790</v>
      </c>
      <c r="AS516" s="1489" t="s">
        <v>1790</v>
      </c>
      <c r="AT516" s="1489" t="s">
        <v>1790</v>
      </c>
      <c r="AU516" s="1489" t="s">
        <v>1790</v>
      </c>
      <c r="AV516" s="1489" t="s">
        <v>1790</v>
      </c>
      <c r="AW516" s="1489" t="s">
        <v>1790</v>
      </c>
      <c r="AX516" s="1489" t="s">
        <v>1790</v>
      </c>
      <c r="AY516" s="1489" t="s">
        <v>1790</v>
      </c>
      <c r="AZ516" s="1489" t="s">
        <v>1790</v>
      </c>
      <c r="BA516" s="1489" t="s">
        <v>1790</v>
      </c>
      <c r="BB516" s="1489" t="s">
        <v>1790</v>
      </c>
      <c r="BC516" s="1489" t="s">
        <v>1790</v>
      </c>
      <c r="BD516" s="1489" t="s">
        <v>1790</v>
      </c>
      <c r="BE516" s="1489" t="s">
        <v>1790</v>
      </c>
      <c r="BF516" s="1489" t="s">
        <v>1790</v>
      </c>
      <c r="BG516" s="1489" t="s">
        <v>1790</v>
      </c>
      <c r="BH516" s="1489" t="s">
        <v>1790</v>
      </c>
      <c r="BI516" s="1489" t="s">
        <v>1790</v>
      </c>
      <c r="BJ516" s="1489" t="s">
        <v>1790</v>
      </c>
      <c r="BK516" s="1489" t="s">
        <v>1790</v>
      </c>
      <c r="BL516" s="1489" t="s">
        <v>1790</v>
      </c>
      <c r="BM516" s="1489" t="s">
        <v>1790</v>
      </c>
      <c r="BN516" s="1489" t="s">
        <v>1790</v>
      </c>
      <c r="BO516" s="1489" t="s">
        <v>1790</v>
      </c>
      <c r="BP516" s="1489" t="s">
        <v>1790</v>
      </c>
      <c r="BQ516" s="1489" t="s">
        <v>1790</v>
      </c>
      <c r="BR516" s="1489" t="s">
        <v>1790</v>
      </c>
      <c r="BS516" s="1489" t="s">
        <v>1790</v>
      </c>
      <c r="BT516" s="1489" t="s">
        <v>1790</v>
      </c>
      <c r="BU516" s="1489" t="s">
        <v>1790</v>
      </c>
      <c r="BV516" s="1489" t="s">
        <v>1790</v>
      </c>
      <c r="BW516" s="1489" t="s">
        <v>1790</v>
      </c>
      <c r="BX516" s="1489" t="s">
        <v>1790</v>
      </c>
      <c r="BY516" s="1489" t="s">
        <v>1790</v>
      </c>
      <c r="BZ516" s="1489" t="s">
        <v>1790</v>
      </c>
      <c r="CA516" s="1489" t="s">
        <v>1790</v>
      </c>
      <c r="CB516" s="1489" t="s">
        <v>1790</v>
      </c>
      <c r="CC516" s="1489" t="s">
        <v>1790</v>
      </c>
      <c r="CD516" s="1489" t="s">
        <v>1790</v>
      </c>
      <c r="CE516" s="1489" t="s">
        <v>1790</v>
      </c>
      <c r="CF516" s="1489" t="s">
        <v>1790</v>
      </c>
      <c r="CG516" s="1489" t="s">
        <v>1790</v>
      </c>
      <c r="CH516" s="1489" t="s">
        <v>1790</v>
      </c>
      <c r="CI516" s="1489" t="s">
        <v>1790</v>
      </c>
      <c r="CJ516" s="1489" t="s">
        <v>1790</v>
      </c>
      <c r="CK516" s="1489" t="s">
        <v>1790</v>
      </c>
      <c r="CL516" s="1489" t="s">
        <v>1790</v>
      </c>
      <c r="CM516" s="1489" t="s">
        <v>1790</v>
      </c>
      <c r="CN516" s="1489" t="s">
        <v>1790</v>
      </c>
      <c r="CO516" s="1489" t="s">
        <v>1790</v>
      </c>
      <c r="CP516" s="1490" t="s">
        <v>1790</v>
      </c>
      <c r="CQ516" s="1488" t="s">
        <v>1790</v>
      </c>
      <c r="CR516" s="1488" t="s">
        <v>1790</v>
      </c>
      <c r="CS516" s="1488" t="s">
        <v>1790</v>
      </c>
      <c r="CT516" s="1488" t="s">
        <v>1790</v>
      </c>
      <c r="CU516" s="1488" t="s">
        <v>1790</v>
      </c>
      <c r="CV516" s="1488" t="s">
        <v>1790</v>
      </c>
      <c r="CW516" s="1488" t="s">
        <v>1790</v>
      </c>
      <c r="CX516" s="1488" t="s">
        <v>1790</v>
      </c>
      <c r="CY516" s="1488" t="s">
        <v>1790</v>
      </c>
      <c r="CZ516" s="1488" t="s">
        <v>1790</v>
      </c>
      <c r="DA516" s="1488" t="s">
        <v>1790</v>
      </c>
      <c r="DB516" s="1488" t="s">
        <v>1790</v>
      </c>
      <c r="DC516" s="1488" t="s">
        <v>1790</v>
      </c>
      <c r="DD516" s="1488" t="s">
        <v>1790</v>
      </c>
      <c r="DE516" s="1488" t="s">
        <v>1790</v>
      </c>
      <c r="DF516" s="1488" t="s">
        <v>1790</v>
      </c>
      <c r="DG516" s="1488" t="s">
        <v>1790</v>
      </c>
      <c r="DH516" s="1488" t="s">
        <v>1790</v>
      </c>
      <c r="DI516" s="1488" t="s">
        <v>1790</v>
      </c>
      <c r="DJ516" s="1488" t="s">
        <v>1790</v>
      </c>
      <c r="DK516" s="1488" t="s">
        <v>1790</v>
      </c>
      <c r="DL516" s="1488" t="s">
        <v>1790</v>
      </c>
      <c r="DM516" s="1488" t="s">
        <v>1790</v>
      </c>
      <c r="DN516" s="1488" t="s">
        <v>1790</v>
      </c>
      <c r="DO516" s="1488" t="s">
        <v>1790</v>
      </c>
      <c r="DP516" s="1488" t="s">
        <v>1790</v>
      </c>
      <c r="DQ516" s="1488" t="s">
        <v>1790</v>
      </c>
      <c r="DR516" s="1488" t="s">
        <v>1790</v>
      </c>
      <c r="DS516" s="1488" t="s">
        <v>1790</v>
      </c>
      <c r="DT516" s="1233" t="s">
        <v>1790</v>
      </c>
      <c r="DU516" s="1233" t="s">
        <v>1790</v>
      </c>
      <c r="DV516" s="1233" t="s">
        <v>1790</v>
      </c>
      <c r="DW516" s="1233" t="s">
        <v>1790</v>
      </c>
      <c r="DX516" s="1233" t="s">
        <v>1790</v>
      </c>
      <c r="DY516" s="1233" t="s">
        <v>1790</v>
      </c>
    </row>
    <row r="517" spans="2:129" x14ac:dyDescent="0.25">
      <c r="B517" s="1740"/>
      <c r="C517" s="1485" t="s">
        <v>2250</v>
      </c>
      <c r="D517" s="1425" t="s">
        <v>2251</v>
      </c>
      <c r="E517" s="1267" t="s">
        <v>810</v>
      </c>
      <c r="F517" s="1424" t="s">
        <v>813</v>
      </c>
      <c r="G517" s="1424" t="s">
        <v>1790</v>
      </c>
      <c r="H517" s="1425" t="s">
        <v>812</v>
      </c>
      <c r="I517" s="1460" t="s">
        <v>1790</v>
      </c>
      <c r="J517" s="1461" t="s">
        <v>1790</v>
      </c>
      <c r="K517" s="1461" t="s">
        <v>1790</v>
      </c>
      <c r="L517" s="1461" t="s">
        <v>1790</v>
      </c>
      <c r="M517" s="1461" t="s">
        <v>1790</v>
      </c>
      <c r="N517" s="1489" t="s">
        <v>1790</v>
      </c>
      <c r="O517" s="1489">
        <v>0.37658195999999994</v>
      </c>
      <c r="P517" s="1489">
        <v>0.37658195999999994</v>
      </c>
      <c r="Q517" s="1489">
        <v>0.37658195999999994</v>
      </c>
      <c r="R517" s="1489">
        <v>0.37658195999999994</v>
      </c>
      <c r="S517" s="1489">
        <v>0.37658195999999994</v>
      </c>
      <c r="T517" s="1489" t="s">
        <v>1790</v>
      </c>
      <c r="U517" s="1489" t="s">
        <v>1790</v>
      </c>
      <c r="V517" s="1489" t="s">
        <v>1790</v>
      </c>
      <c r="W517" s="1489" t="s">
        <v>1790</v>
      </c>
      <c r="X517" s="1489" t="s">
        <v>1790</v>
      </c>
      <c r="Y517" s="1489" t="s">
        <v>1790</v>
      </c>
      <c r="Z517" s="1489" t="s">
        <v>1790</v>
      </c>
      <c r="AA517" s="1489" t="s">
        <v>1790</v>
      </c>
      <c r="AB517" s="1489" t="s">
        <v>1790</v>
      </c>
      <c r="AC517" s="1489">
        <v>0</v>
      </c>
      <c r="AD517" s="1489" t="s">
        <v>1790</v>
      </c>
      <c r="AE517" s="1489" t="s">
        <v>1790</v>
      </c>
      <c r="AF517" s="1489" t="s">
        <v>1790</v>
      </c>
      <c r="AG517" s="1489" t="s">
        <v>1790</v>
      </c>
      <c r="AH517" s="1489" t="s">
        <v>1790</v>
      </c>
      <c r="AI517" s="1489" t="s">
        <v>1790</v>
      </c>
      <c r="AJ517" s="1489" t="s">
        <v>1790</v>
      </c>
      <c r="AK517" s="1489" t="s">
        <v>1790</v>
      </c>
      <c r="AL517" s="1489" t="s">
        <v>1790</v>
      </c>
      <c r="AM517" s="1489">
        <v>0</v>
      </c>
      <c r="AN517" s="1489" t="s">
        <v>1790</v>
      </c>
      <c r="AO517" s="1489" t="s">
        <v>1790</v>
      </c>
      <c r="AP517" s="1489" t="s">
        <v>1790</v>
      </c>
      <c r="AQ517" s="1489" t="s">
        <v>1790</v>
      </c>
      <c r="AR517" s="1489" t="s">
        <v>1790</v>
      </c>
      <c r="AS517" s="1489" t="s">
        <v>1790</v>
      </c>
      <c r="AT517" s="1489" t="s">
        <v>1790</v>
      </c>
      <c r="AU517" s="1489" t="s">
        <v>1790</v>
      </c>
      <c r="AV517" s="1489" t="s">
        <v>1790</v>
      </c>
      <c r="AW517" s="1489">
        <v>0</v>
      </c>
      <c r="AX517" s="1489" t="s">
        <v>1790</v>
      </c>
      <c r="AY517" s="1489" t="s">
        <v>1790</v>
      </c>
      <c r="AZ517" s="1489" t="s">
        <v>1790</v>
      </c>
      <c r="BA517" s="1489" t="s">
        <v>1790</v>
      </c>
      <c r="BB517" s="1489" t="s">
        <v>1790</v>
      </c>
      <c r="BC517" s="1489" t="s">
        <v>1790</v>
      </c>
      <c r="BD517" s="1489" t="s">
        <v>1790</v>
      </c>
      <c r="BE517" s="1489" t="s">
        <v>1790</v>
      </c>
      <c r="BF517" s="1489" t="s">
        <v>1790</v>
      </c>
      <c r="BG517" s="1489">
        <v>0</v>
      </c>
      <c r="BH517" s="1489" t="s">
        <v>1790</v>
      </c>
      <c r="BI517" s="1489" t="s">
        <v>1790</v>
      </c>
      <c r="BJ517" s="1489" t="s">
        <v>1790</v>
      </c>
      <c r="BK517" s="1489" t="s">
        <v>1790</v>
      </c>
      <c r="BL517" s="1489" t="s">
        <v>1790</v>
      </c>
      <c r="BM517" s="1489" t="s">
        <v>1790</v>
      </c>
      <c r="BN517" s="1489" t="s">
        <v>1790</v>
      </c>
      <c r="BO517" s="1489" t="s">
        <v>1790</v>
      </c>
      <c r="BP517" s="1489" t="s">
        <v>1790</v>
      </c>
      <c r="BQ517" s="1489">
        <v>0</v>
      </c>
      <c r="BR517" s="1489" t="s">
        <v>1790</v>
      </c>
      <c r="BS517" s="1489" t="s">
        <v>1790</v>
      </c>
      <c r="BT517" s="1489" t="s">
        <v>1790</v>
      </c>
      <c r="BU517" s="1489" t="s">
        <v>1790</v>
      </c>
      <c r="BV517" s="1489" t="s">
        <v>1790</v>
      </c>
      <c r="BW517" s="1489" t="s">
        <v>1790</v>
      </c>
      <c r="BX517" s="1489" t="s">
        <v>1790</v>
      </c>
      <c r="BY517" s="1489" t="s">
        <v>1790</v>
      </c>
      <c r="BZ517" s="1489" t="s">
        <v>1790</v>
      </c>
      <c r="CA517" s="1489">
        <v>1.54972</v>
      </c>
      <c r="CB517" s="1489" t="s">
        <v>1790</v>
      </c>
      <c r="CC517" s="1489" t="s">
        <v>1790</v>
      </c>
      <c r="CD517" s="1489" t="s">
        <v>1790</v>
      </c>
      <c r="CE517" s="1489" t="s">
        <v>1790</v>
      </c>
      <c r="CF517" s="1489" t="s">
        <v>1790</v>
      </c>
      <c r="CG517" s="1489" t="s">
        <v>1790</v>
      </c>
      <c r="CH517" s="1489" t="s">
        <v>1790</v>
      </c>
      <c r="CI517" s="1489" t="s">
        <v>1790</v>
      </c>
      <c r="CJ517" s="1489" t="s">
        <v>1790</v>
      </c>
      <c r="CK517" s="1489">
        <v>0</v>
      </c>
      <c r="CL517" s="1489" t="s">
        <v>1790</v>
      </c>
      <c r="CM517" s="1489" t="s">
        <v>1790</v>
      </c>
      <c r="CN517" s="1489" t="s">
        <v>1790</v>
      </c>
      <c r="CO517" s="1489" t="s">
        <v>1790</v>
      </c>
      <c r="CP517" s="1490" t="s">
        <v>1790</v>
      </c>
      <c r="CQ517" s="1488" t="s">
        <v>1790</v>
      </c>
      <c r="CR517" s="1488" t="s">
        <v>1790</v>
      </c>
      <c r="CS517" s="1488" t="s">
        <v>1790</v>
      </c>
      <c r="CT517" s="1488" t="s">
        <v>1790</v>
      </c>
      <c r="CU517" s="1488" t="s">
        <v>1790</v>
      </c>
      <c r="CV517" s="1488" t="s">
        <v>1790</v>
      </c>
      <c r="CW517" s="1488" t="s">
        <v>1790</v>
      </c>
      <c r="CX517" s="1488" t="s">
        <v>1790</v>
      </c>
      <c r="CY517" s="1488" t="s">
        <v>1790</v>
      </c>
      <c r="CZ517" s="1488" t="s">
        <v>1790</v>
      </c>
      <c r="DA517" s="1488" t="s">
        <v>1790</v>
      </c>
      <c r="DB517" s="1488" t="s">
        <v>1790</v>
      </c>
      <c r="DC517" s="1488" t="s">
        <v>1790</v>
      </c>
      <c r="DD517" s="1488" t="s">
        <v>1790</v>
      </c>
      <c r="DE517" s="1488" t="s">
        <v>1790</v>
      </c>
      <c r="DF517" s="1488" t="s">
        <v>1790</v>
      </c>
      <c r="DG517" s="1488" t="s">
        <v>1790</v>
      </c>
      <c r="DH517" s="1488" t="s">
        <v>1790</v>
      </c>
      <c r="DI517" s="1488" t="s">
        <v>1790</v>
      </c>
      <c r="DJ517" s="1488" t="s">
        <v>1790</v>
      </c>
      <c r="DK517" s="1488" t="s">
        <v>1790</v>
      </c>
      <c r="DL517" s="1488" t="s">
        <v>1790</v>
      </c>
      <c r="DM517" s="1488" t="s">
        <v>1790</v>
      </c>
      <c r="DN517" s="1488" t="s">
        <v>1790</v>
      </c>
      <c r="DO517" s="1488" t="s">
        <v>1790</v>
      </c>
      <c r="DP517" s="1488" t="s">
        <v>1790</v>
      </c>
      <c r="DQ517" s="1488" t="s">
        <v>1790</v>
      </c>
      <c r="DR517" s="1488" t="s">
        <v>1790</v>
      </c>
      <c r="DS517" s="1488" t="s">
        <v>1790</v>
      </c>
      <c r="DT517" s="1233" t="s">
        <v>1790</v>
      </c>
      <c r="DU517" s="1233" t="s">
        <v>1790</v>
      </c>
      <c r="DV517" s="1233" t="s">
        <v>1790</v>
      </c>
      <c r="DW517" s="1233" t="s">
        <v>1790</v>
      </c>
      <c r="DX517" s="1233" t="s">
        <v>1790</v>
      </c>
      <c r="DY517" s="1233" t="s">
        <v>1790</v>
      </c>
    </row>
    <row r="518" spans="2:129" ht="14.4" thickBot="1" x14ac:dyDescent="0.3">
      <c r="B518" s="1740"/>
      <c r="C518" s="1485" t="s">
        <v>2250</v>
      </c>
      <c r="D518" s="1425" t="s">
        <v>2251</v>
      </c>
      <c r="E518" s="1267" t="s">
        <v>814</v>
      </c>
      <c r="F518" s="1424" t="s">
        <v>1790</v>
      </c>
      <c r="G518" s="1424" t="s">
        <v>1790</v>
      </c>
      <c r="H518" s="1425" t="s">
        <v>84</v>
      </c>
      <c r="I518" s="1460" t="s">
        <v>1790</v>
      </c>
      <c r="J518" s="1461" t="s">
        <v>1790</v>
      </c>
      <c r="K518" s="1461" t="s">
        <v>1790</v>
      </c>
      <c r="L518" s="1461" t="s">
        <v>1790</v>
      </c>
      <c r="M518" s="1461" t="s">
        <v>1790</v>
      </c>
      <c r="N518" s="1489" t="s">
        <v>1790</v>
      </c>
      <c r="O518" s="1489">
        <v>2.9570119785507248E-2</v>
      </c>
      <c r="P518" s="1489">
        <v>8.5710492131905069E-2</v>
      </c>
      <c r="Q518" s="1489">
        <v>0.13802011615443652</v>
      </c>
      <c r="R518" s="1489">
        <v>0.18669387692387548</v>
      </c>
      <c r="S518" s="1489">
        <v>0.23191785953276459</v>
      </c>
      <c r="T518" s="1489">
        <v>1.3909845620028531</v>
      </c>
      <c r="U518" s="1489">
        <v>1.3407846496260742</v>
      </c>
      <c r="V518" s="1489">
        <v>1.2923892391636869</v>
      </c>
      <c r="W518" s="1489">
        <v>1.2457336931482721</v>
      </c>
      <c r="X518" s="1489">
        <v>1.2007556821893031</v>
      </c>
      <c r="Y518" s="1489">
        <v>1.1573951027875424</v>
      </c>
      <c r="Z518" s="1489">
        <v>1.1155939980684824</v>
      </c>
      <c r="AA518" s="1489">
        <v>1.0752964813313879</v>
      </c>
      <c r="AB518" s="1489">
        <v>1.0364486623141642</v>
      </c>
      <c r="AC518" s="1489">
        <v>0.9989985760777913</v>
      </c>
      <c r="AD518" s="1489">
        <v>0.96289611441747891</v>
      </c>
      <c r="AE518" s="1489">
        <v>0.92809295971097572</v>
      </c>
      <c r="AF518" s="1489">
        <v>0.8945425211176371</v>
      </c>
      <c r="AG518" s="1489">
        <v>0.86219987304490942</v>
      </c>
      <c r="AH518" s="1489">
        <v>0.83102169580183949</v>
      </c>
      <c r="AI518" s="1489">
        <v>0.8009662183620605</v>
      </c>
      <c r="AJ518" s="1489">
        <v>0.77199316316145128</v>
      </c>
      <c r="AK518" s="1489">
        <v>0.74406369285831064</v>
      </c>
      <c r="AL518" s="1489">
        <v>0.71714035898644235</v>
      </c>
      <c r="AM518" s="1489">
        <v>0.69118705243401246</v>
      </c>
      <c r="AN518" s="1489">
        <v>0.6661689556834125</v>
      </c>
      <c r="AO518" s="1489">
        <v>0.64205249674965703</v>
      </c>
      <c r="AP518" s="1489">
        <v>0.61880530475705608</v>
      </c>
      <c r="AQ518" s="1489">
        <v>0.59639616709603416</v>
      </c>
      <c r="AR518" s="1489">
        <v>0.57479498810402541</v>
      </c>
      <c r="AS518" s="1489">
        <v>0.55666193731935487</v>
      </c>
      <c r="AT518" s="1489">
        <v>0.539097561291211</v>
      </c>
      <c r="AU518" s="1489">
        <v>0.52208411626028806</v>
      </c>
      <c r="AV518" s="1489">
        <v>0.50560440965687881</v>
      </c>
      <c r="AW518" s="1489">
        <v>0.48964178304541628</v>
      </c>
      <c r="AX518" s="1489">
        <v>0.4741800955949465</v>
      </c>
      <c r="AY518" s="1489">
        <v>0.45920370805935862</v>
      </c>
      <c r="AZ518" s="1489">
        <v>0.44469746725170334</v>
      </c>
      <c r="BA518" s="1489">
        <v>0.43064669099740821</v>
      </c>
      <c r="BB518" s="1489">
        <v>0.41703715355166143</v>
      </c>
      <c r="BC518" s="1489">
        <v>0.40385507146669264</v>
      </c>
      <c r="BD518" s="1489">
        <v>0.39108708989511309</v>
      </c>
      <c r="BE518" s="1489">
        <v>0.37872026931590197</v>
      </c>
      <c r="BF518" s="1489">
        <v>0.36674207267003939</v>
      </c>
      <c r="BG518" s="1489">
        <v>0.35514035289318446</v>
      </c>
      <c r="BH518" s="1489">
        <v>0.34390334083317986</v>
      </c>
      <c r="BI518" s="1489">
        <v>0.33301963354054676</v>
      </c>
      <c r="BJ518" s="1489">
        <v>0.32247818292048874</v>
      </c>
      <c r="BK518" s="1489">
        <v>0.31226828473528134</v>
      </c>
      <c r="BL518" s="1489">
        <v>0.30237956794626336</v>
      </c>
      <c r="BM518" s="1489">
        <v>0.29280198438497618</v>
      </c>
      <c r="BN518" s="1489">
        <v>0.2835257987433194</v>
      </c>
      <c r="BO518" s="1489">
        <v>0.27454157887290209</v>
      </c>
      <c r="BP518" s="1489">
        <v>0.26584018638406903</v>
      </c>
      <c r="BQ518" s="1489">
        <v>0.25741276753537573</v>
      </c>
      <c r="BR518" s="1489">
        <v>0.2492507444045669</v>
      </c>
      <c r="BS518" s="1489">
        <v>0.24134580633238956</v>
      </c>
      <c r="BT518" s="1489">
        <v>0.23368990163083753</v>
      </c>
      <c r="BU518" s="1489">
        <v>0.22627522954768201</v>
      </c>
      <c r="BV518" s="1489">
        <v>0.21909423247939233</v>
      </c>
      <c r="BW518" s="1489">
        <v>0.21213958842479611</v>
      </c>
      <c r="BX518" s="1489">
        <v>0.20540420367205928</v>
      </c>
      <c r="BY518" s="1489">
        <v>0.19888120571179752</v>
      </c>
      <c r="BZ518" s="1489">
        <v>0.19256393636935018</v>
      </c>
      <c r="CA518" s="1489">
        <v>0.19993215315731072</v>
      </c>
      <c r="CB518" s="1489">
        <v>0.20670779445254961</v>
      </c>
      <c r="CC518" s="1489">
        <v>0.20020708399198081</v>
      </c>
      <c r="CD518" s="1489">
        <v>0.19390969796487023</v>
      </c>
      <c r="CE518" s="1489">
        <v>0.18780930701824103</v>
      </c>
      <c r="CF518" s="1489">
        <v>0.18189977801178836</v>
      </c>
      <c r="CG518" s="1489">
        <v>0.17617516795743521</v>
      </c>
      <c r="CH518" s="1489">
        <v>0.17062971814546907</v>
      </c>
      <c r="CI518" s="1489">
        <v>0.16525784845153271</v>
      </c>
      <c r="CJ518" s="1489">
        <v>0.16005415181891638</v>
      </c>
      <c r="CK518" s="1489">
        <v>0.15501338891076916</v>
      </c>
      <c r="CL518" s="1489">
        <v>0.15086282674616916</v>
      </c>
      <c r="CM518" s="1489">
        <v>0.14682251604414287</v>
      </c>
      <c r="CN518" s="1489">
        <v>0.14288954778757759</v>
      </c>
      <c r="CO518" s="1489">
        <v>0.13906108927580366</v>
      </c>
      <c r="CP518" s="1490">
        <v>0.13533438213236876</v>
      </c>
      <c r="CQ518" s="1488" t="s">
        <v>1790</v>
      </c>
      <c r="CR518" s="1488" t="s">
        <v>1790</v>
      </c>
      <c r="CS518" s="1488" t="s">
        <v>1790</v>
      </c>
      <c r="CT518" s="1488" t="s">
        <v>1790</v>
      </c>
      <c r="CU518" s="1488" t="s">
        <v>1790</v>
      </c>
      <c r="CV518" s="1488" t="s">
        <v>1790</v>
      </c>
      <c r="CW518" s="1488" t="s">
        <v>1790</v>
      </c>
      <c r="CX518" s="1488" t="s">
        <v>1790</v>
      </c>
      <c r="CY518" s="1488" t="s">
        <v>1790</v>
      </c>
      <c r="CZ518" s="1488" t="s">
        <v>1790</v>
      </c>
      <c r="DA518" s="1488" t="s">
        <v>1790</v>
      </c>
      <c r="DB518" s="1488" t="s">
        <v>1790</v>
      </c>
      <c r="DC518" s="1488" t="s">
        <v>1790</v>
      </c>
      <c r="DD518" s="1488" t="s">
        <v>1790</v>
      </c>
      <c r="DE518" s="1488" t="s">
        <v>1790</v>
      </c>
      <c r="DF518" s="1488" t="s">
        <v>1790</v>
      </c>
      <c r="DG518" s="1488" t="s">
        <v>1790</v>
      </c>
      <c r="DH518" s="1488" t="s">
        <v>1790</v>
      </c>
      <c r="DI518" s="1488" t="s">
        <v>1790</v>
      </c>
      <c r="DJ518" s="1488" t="s">
        <v>1790</v>
      </c>
      <c r="DK518" s="1488" t="s">
        <v>1790</v>
      </c>
      <c r="DL518" s="1488" t="s">
        <v>1790</v>
      </c>
      <c r="DM518" s="1488" t="s">
        <v>1790</v>
      </c>
      <c r="DN518" s="1488" t="s">
        <v>1790</v>
      </c>
      <c r="DO518" s="1488" t="s">
        <v>1790</v>
      </c>
      <c r="DP518" s="1488" t="s">
        <v>1790</v>
      </c>
      <c r="DQ518" s="1488" t="s">
        <v>1790</v>
      </c>
      <c r="DR518" s="1488" t="s">
        <v>1790</v>
      </c>
      <c r="DS518" s="1488" t="s">
        <v>1790</v>
      </c>
      <c r="DT518" s="1233" t="s">
        <v>1790</v>
      </c>
      <c r="DU518" s="1233" t="s">
        <v>1790</v>
      </c>
      <c r="DV518" s="1233" t="s">
        <v>1790</v>
      </c>
      <c r="DW518" s="1233" t="s">
        <v>1790</v>
      </c>
      <c r="DX518" s="1233" t="s">
        <v>1790</v>
      </c>
      <c r="DY518" s="1233" t="s">
        <v>1790</v>
      </c>
    </row>
    <row r="519" spans="2:129" ht="14.4" thickBot="1" x14ac:dyDescent="0.3">
      <c r="B519" s="1740"/>
      <c r="C519" s="1485" t="s">
        <v>2250</v>
      </c>
      <c r="D519" s="1425" t="s">
        <v>2251</v>
      </c>
      <c r="E519" s="1267" t="s">
        <v>815</v>
      </c>
      <c r="F519" s="1424" t="s">
        <v>1790</v>
      </c>
      <c r="G519" s="1424" t="s">
        <v>1790</v>
      </c>
      <c r="H519" s="1425" t="s">
        <v>84</v>
      </c>
      <c r="I519" s="1724">
        <f>IF(SUM(I518:CU518)&lt;&gt;0,SUM(I518:CU518),"")</f>
        <v>38.242397079128736</v>
      </c>
      <c r="J519" s="1725"/>
      <c r="K519" s="1725"/>
      <c r="L519" s="1725"/>
      <c r="M519" s="1726"/>
      <c r="N519" s="1489" t="s">
        <v>1790</v>
      </c>
      <c r="O519" s="1489" t="s">
        <v>1790</v>
      </c>
      <c r="P519" s="1489" t="s">
        <v>1790</v>
      </c>
      <c r="Q519" s="1489" t="s">
        <v>1790</v>
      </c>
      <c r="R519" s="1489" t="s">
        <v>1790</v>
      </c>
      <c r="S519" s="1489" t="s">
        <v>1790</v>
      </c>
      <c r="T519" s="1489" t="s">
        <v>1790</v>
      </c>
      <c r="U519" s="1489" t="s">
        <v>1790</v>
      </c>
      <c r="V519" s="1489" t="s">
        <v>1790</v>
      </c>
      <c r="W519" s="1489" t="s">
        <v>1790</v>
      </c>
      <c r="X519" s="1489" t="s">
        <v>1790</v>
      </c>
      <c r="Y519" s="1489" t="s">
        <v>1790</v>
      </c>
      <c r="Z519" s="1489" t="s">
        <v>1790</v>
      </c>
      <c r="AA519" s="1489" t="s">
        <v>1790</v>
      </c>
      <c r="AB519" s="1489" t="s">
        <v>1790</v>
      </c>
      <c r="AC519" s="1489" t="s">
        <v>1790</v>
      </c>
      <c r="AD519" s="1489" t="s">
        <v>1790</v>
      </c>
      <c r="AE519" s="1489" t="s">
        <v>1790</v>
      </c>
      <c r="AF519" s="1489" t="s">
        <v>1790</v>
      </c>
      <c r="AG519" s="1489" t="s">
        <v>1790</v>
      </c>
      <c r="AH519" s="1489" t="s">
        <v>1790</v>
      </c>
      <c r="AI519" s="1489" t="s">
        <v>1790</v>
      </c>
      <c r="AJ519" s="1489" t="s">
        <v>1790</v>
      </c>
      <c r="AK519" s="1489" t="s">
        <v>1790</v>
      </c>
      <c r="AL519" s="1489" t="s">
        <v>1790</v>
      </c>
      <c r="AM519" s="1489" t="s">
        <v>1790</v>
      </c>
      <c r="AN519" s="1489" t="s">
        <v>1790</v>
      </c>
      <c r="AO519" s="1489" t="s">
        <v>1790</v>
      </c>
      <c r="AP519" s="1489" t="s">
        <v>1790</v>
      </c>
      <c r="AQ519" s="1489" t="s">
        <v>1790</v>
      </c>
      <c r="AR519" s="1489" t="s">
        <v>1790</v>
      </c>
      <c r="AS519" s="1489" t="s">
        <v>1790</v>
      </c>
      <c r="AT519" s="1489" t="s">
        <v>1790</v>
      </c>
      <c r="AU519" s="1489" t="s">
        <v>1790</v>
      </c>
      <c r="AV519" s="1489" t="s">
        <v>1790</v>
      </c>
      <c r="AW519" s="1489" t="s">
        <v>1790</v>
      </c>
      <c r="AX519" s="1489" t="s">
        <v>1790</v>
      </c>
      <c r="AY519" s="1489" t="s">
        <v>1790</v>
      </c>
      <c r="AZ519" s="1489" t="s">
        <v>1790</v>
      </c>
      <c r="BA519" s="1489" t="s">
        <v>1790</v>
      </c>
      <c r="BB519" s="1489" t="s">
        <v>1790</v>
      </c>
      <c r="BC519" s="1489" t="s">
        <v>1790</v>
      </c>
      <c r="BD519" s="1489" t="s">
        <v>1790</v>
      </c>
      <c r="BE519" s="1489" t="s">
        <v>1790</v>
      </c>
      <c r="BF519" s="1489" t="s">
        <v>1790</v>
      </c>
      <c r="BG519" s="1489" t="s">
        <v>1790</v>
      </c>
      <c r="BH519" s="1489" t="s">
        <v>1790</v>
      </c>
      <c r="BI519" s="1489" t="s">
        <v>1790</v>
      </c>
      <c r="BJ519" s="1489" t="s">
        <v>1790</v>
      </c>
      <c r="BK519" s="1489" t="s">
        <v>1790</v>
      </c>
      <c r="BL519" s="1489" t="s">
        <v>1790</v>
      </c>
      <c r="BM519" s="1489" t="s">
        <v>1790</v>
      </c>
      <c r="BN519" s="1489" t="s">
        <v>1790</v>
      </c>
      <c r="BO519" s="1489" t="s">
        <v>1790</v>
      </c>
      <c r="BP519" s="1489" t="s">
        <v>1790</v>
      </c>
      <c r="BQ519" s="1489" t="s">
        <v>1790</v>
      </c>
      <c r="BR519" s="1489" t="s">
        <v>1790</v>
      </c>
      <c r="BS519" s="1489" t="s">
        <v>1790</v>
      </c>
      <c r="BT519" s="1489" t="s">
        <v>1790</v>
      </c>
      <c r="BU519" s="1489" t="s">
        <v>1790</v>
      </c>
      <c r="BV519" s="1489" t="s">
        <v>1790</v>
      </c>
      <c r="BW519" s="1489" t="s">
        <v>1790</v>
      </c>
      <c r="BX519" s="1489" t="s">
        <v>1790</v>
      </c>
      <c r="BY519" s="1489" t="s">
        <v>1790</v>
      </c>
      <c r="BZ519" s="1489" t="s">
        <v>1790</v>
      </c>
      <c r="CA519" s="1489" t="s">
        <v>1790</v>
      </c>
      <c r="CB519" s="1489" t="s">
        <v>1790</v>
      </c>
      <c r="CC519" s="1489" t="s">
        <v>1790</v>
      </c>
      <c r="CD519" s="1489" t="s">
        <v>1790</v>
      </c>
      <c r="CE519" s="1489" t="s">
        <v>1790</v>
      </c>
      <c r="CF519" s="1489" t="s">
        <v>1790</v>
      </c>
      <c r="CG519" s="1489" t="s">
        <v>1790</v>
      </c>
      <c r="CH519" s="1489" t="s">
        <v>1790</v>
      </c>
      <c r="CI519" s="1489" t="s">
        <v>1790</v>
      </c>
      <c r="CJ519" s="1489" t="s">
        <v>1790</v>
      </c>
      <c r="CK519" s="1489" t="s">
        <v>1790</v>
      </c>
      <c r="CL519" s="1489" t="s">
        <v>1790</v>
      </c>
      <c r="CM519" s="1489" t="s">
        <v>1790</v>
      </c>
      <c r="CN519" s="1489" t="s">
        <v>1790</v>
      </c>
      <c r="CO519" s="1489" t="s">
        <v>1790</v>
      </c>
      <c r="CP519" s="1490" t="s">
        <v>1790</v>
      </c>
      <c r="CQ519" s="1488" t="s">
        <v>1790</v>
      </c>
      <c r="CR519" s="1488" t="s">
        <v>1790</v>
      </c>
      <c r="CS519" s="1488" t="s">
        <v>1790</v>
      </c>
      <c r="CT519" s="1488" t="s">
        <v>1790</v>
      </c>
      <c r="CU519" s="1488" t="s">
        <v>1790</v>
      </c>
      <c r="CV519" s="1488" t="s">
        <v>1790</v>
      </c>
      <c r="CW519" s="1488" t="s">
        <v>1790</v>
      </c>
      <c r="CX519" s="1488" t="s">
        <v>1790</v>
      </c>
      <c r="CY519" s="1488" t="s">
        <v>1790</v>
      </c>
      <c r="CZ519" s="1488" t="s">
        <v>1790</v>
      </c>
      <c r="DA519" s="1488" t="s">
        <v>1790</v>
      </c>
      <c r="DB519" s="1488" t="s">
        <v>1790</v>
      </c>
      <c r="DC519" s="1488" t="s">
        <v>1790</v>
      </c>
      <c r="DD519" s="1488" t="s">
        <v>1790</v>
      </c>
      <c r="DE519" s="1488" t="s">
        <v>1790</v>
      </c>
      <c r="DF519" s="1488" t="s">
        <v>1790</v>
      </c>
      <c r="DG519" s="1488" t="s">
        <v>1790</v>
      </c>
      <c r="DH519" s="1488" t="s">
        <v>1790</v>
      </c>
      <c r="DI519" s="1488" t="s">
        <v>1790</v>
      </c>
      <c r="DJ519" s="1488" t="s">
        <v>1790</v>
      </c>
      <c r="DK519" s="1488" t="s">
        <v>1790</v>
      </c>
      <c r="DL519" s="1488" t="s">
        <v>1790</v>
      </c>
      <c r="DM519" s="1488" t="s">
        <v>1790</v>
      </c>
      <c r="DN519" s="1488" t="s">
        <v>1790</v>
      </c>
      <c r="DO519" s="1488" t="s">
        <v>1790</v>
      </c>
      <c r="DP519" s="1488" t="s">
        <v>1790</v>
      </c>
      <c r="DQ519" s="1488" t="s">
        <v>1790</v>
      </c>
      <c r="DR519" s="1488" t="s">
        <v>1790</v>
      </c>
      <c r="DS519" s="1488" t="s">
        <v>1790</v>
      </c>
      <c r="DT519" s="1233" t="s">
        <v>1790</v>
      </c>
      <c r="DU519" s="1233" t="s">
        <v>1790</v>
      </c>
      <c r="DV519" s="1233" t="s">
        <v>1790</v>
      </c>
      <c r="DW519" s="1233" t="s">
        <v>1790</v>
      </c>
      <c r="DX519" s="1233" t="s">
        <v>1790</v>
      </c>
      <c r="DY519" s="1233" t="s">
        <v>1790</v>
      </c>
    </row>
    <row r="520" spans="2:129" x14ac:dyDescent="0.25">
      <c r="B520" s="1740"/>
      <c r="C520" s="1485" t="s">
        <v>2248</v>
      </c>
      <c r="D520" s="1425" t="s">
        <v>2249</v>
      </c>
      <c r="E520" s="1267" t="s">
        <v>810</v>
      </c>
      <c r="F520" s="1424" t="s">
        <v>1790</v>
      </c>
      <c r="G520" s="1424" t="s">
        <v>1790</v>
      </c>
      <c r="H520" s="1425" t="s">
        <v>84</v>
      </c>
      <c r="I520" s="1460"/>
      <c r="J520" s="1461"/>
      <c r="K520" s="1461"/>
      <c r="L520" s="1461"/>
      <c r="M520" s="1461"/>
      <c r="N520" s="1489" t="s">
        <v>1790</v>
      </c>
      <c r="O520" s="1489">
        <v>1.2879</v>
      </c>
      <c r="P520" s="1489">
        <v>1.2879</v>
      </c>
      <c r="Q520" s="1489">
        <v>1.2879</v>
      </c>
      <c r="R520" s="1489">
        <v>1.2879</v>
      </c>
      <c r="S520" s="1489">
        <v>1.2879</v>
      </c>
      <c r="T520" s="1489" t="s">
        <v>1790</v>
      </c>
      <c r="U520" s="1489" t="s">
        <v>1790</v>
      </c>
      <c r="V520" s="1489" t="s">
        <v>1790</v>
      </c>
      <c r="W520" s="1489" t="s">
        <v>1790</v>
      </c>
      <c r="X520" s="1489" t="s">
        <v>1790</v>
      </c>
      <c r="Y520" s="1489" t="s">
        <v>1790</v>
      </c>
      <c r="Z520" s="1489" t="s">
        <v>1790</v>
      </c>
      <c r="AA520" s="1489" t="s">
        <v>1790</v>
      </c>
      <c r="AB520" s="1489" t="s">
        <v>1790</v>
      </c>
      <c r="AC520" s="1489">
        <v>0</v>
      </c>
      <c r="AD520" s="1489" t="s">
        <v>1790</v>
      </c>
      <c r="AE520" s="1489" t="s">
        <v>1790</v>
      </c>
      <c r="AF520" s="1489" t="s">
        <v>1790</v>
      </c>
      <c r="AG520" s="1489" t="s">
        <v>1790</v>
      </c>
      <c r="AH520" s="1489" t="s">
        <v>1790</v>
      </c>
      <c r="AI520" s="1489" t="s">
        <v>1790</v>
      </c>
      <c r="AJ520" s="1489" t="s">
        <v>1790</v>
      </c>
      <c r="AK520" s="1489" t="s">
        <v>1790</v>
      </c>
      <c r="AL520" s="1489" t="s">
        <v>1790</v>
      </c>
      <c r="AM520" s="1489">
        <v>0</v>
      </c>
      <c r="AN520" s="1489" t="s">
        <v>1790</v>
      </c>
      <c r="AO520" s="1489" t="s">
        <v>1790</v>
      </c>
      <c r="AP520" s="1489" t="s">
        <v>1790</v>
      </c>
      <c r="AQ520" s="1489" t="s">
        <v>1790</v>
      </c>
      <c r="AR520" s="1489" t="s">
        <v>1790</v>
      </c>
      <c r="AS520" s="1489" t="s">
        <v>1790</v>
      </c>
      <c r="AT520" s="1489" t="s">
        <v>1790</v>
      </c>
      <c r="AU520" s="1489" t="s">
        <v>1790</v>
      </c>
      <c r="AV520" s="1489" t="s">
        <v>1790</v>
      </c>
      <c r="AW520" s="1489">
        <v>0</v>
      </c>
      <c r="AX520" s="1489" t="s">
        <v>1790</v>
      </c>
      <c r="AY520" s="1489" t="s">
        <v>1790</v>
      </c>
      <c r="AZ520" s="1489" t="s">
        <v>1790</v>
      </c>
      <c r="BA520" s="1489" t="s">
        <v>1790</v>
      </c>
      <c r="BB520" s="1489" t="s">
        <v>1790</v>
      </c>
      <c r="BC520" s="1489" t="s">
        <v>1790</v>
      </c>
      <c r="BD520" s="1489" t="s">
        <v>1790</v>
      </c>
      <c r="BE520" s="1489" t="s">
        <v>1790</v>
      </c>
      <c r="BF520" s="1489" t="s">
        <v>1790</v>
      </c>
      <c r="BG520" s="1489">
        <v>0</v>
      </c>
      <c r="BH520" s="1489" t="s">
        <v>1790</v>
      </c>
      <c r="BI520" s="1489" t="s">
        <v>1790</v>
      </c>
      <c r="BJ520" s="1489" t="s">
        <v>1790</v>
      </c>
      <c r="BK520" s="1489" t="s">
        <v>1790</v>
      </c>
      <c r="BL520" s="1489" t="s">
        <v>1790</v>
      </c>
      <c r="BM520" s="1489" t="s">
        <v>1790</v>
      </c>
      <c r="BN520" s="1489" t="s">
        <v>1790</v>
      </c>
      <c r="BO520" s="1489" t="s">
        <v>1790</v>
      </c>
      <c r="BP520" s="1489" t="s">
        <v>1790</v>
      </c>
      <c r="BQ520" s="1489">
        <v>0</v>
      </c>
      <c r="BR520" s="1489" t="s">
        <v>1790</v>
      </c>
      <c r="BS520" s="1489" t="s">
        <v>1790</v>
      </c>
      <c r="BT520" s="1489" t="s">
        <v>1790</v>
      </c>
      <c r="BU520" s="1489" t="s">
        <v>1790</v>
      </c>
      <c r="BV520" s="1489" t="s">
        <v>1790</v>
      </c>
      <c r="BW520" s="1489" t="s">
        <v>1790</v>
      </c>
      <c r="BX520" s="1489" t="s">
        <v>1790</v>
      </c>
      <c r="BY520" s="1489" t="s">
        <v>1790</v>
      </c>
      <c r="BZ520" s="1489" t="s">
        <v>1790</v>
      </c>
      <c r="CA520" s="1489">
        <v>5.3</v>
      </c>
      <c r="CB520" s="1489" t="s">
        <v>1790</v>
      </c>
      <c r="CC520" s="1489" t="s">
        <v>1790</v>
      </c>
      <c r="CD520" s="1489" t="s">
        <v>1790</v>
      </c>
      <c r="CE520" s="1489" t="s">
        <v>1790</v>
      </c>
      <c r="CF520" s="1489" t="s">
        <v>1790</v>
      </c>
      <c r="CG520" s="1489" t="s">
        <v>1790</v>
      </c>
      <c r="CH520" s="1489" t="s">
        <v>1790</v>
      </c>
      <c r="CI520" s="1489" t="s">
        <v>1790</v>
      </c>
      <c r="CJ520" s="1489" t="s">
        <v>1790</v>
      </c>
      <c r="CK520" s="1489">
        <v>0</v>
      </c>
      <c r="CL520" s="1489" t="s">
        <v>1790</v>
      </c>
      <c r="CM520" s="1489" t="s">
        <v>1790</v>
      </c>
      <c r="CN520" s="1489" t="s">
        <v>1790</v>
      </c>
      <c r="CO520" s="1489" t="s">
        <v>1790</v>
      </c>
      <c r="CP520" s="1490" t="s">
        <v>1790</v>
      </c>
      <c r="CQ520" s="1488" t="s">
        <v>1790</v>
      </c>
      <c r="CR520" s="1488" t="s">
        <v>1790</v>
      </c>
      <c r="CS520" s="1488" t="s">
        <v>1790</v>
      </c>
      <c r="CT520" s="1488" t="s">
        <v>1790</v>
      </c>
      <c r="CU520" s="1488" t="s">
        <v>1790</v>
      </c>
      <c r="CV520" s="1488" t="s">
        <v>1790</v>
      </c>
      <c r="CW520" s="1488" t="s">
        <v>1790</v>
      </c>
      <c r="CX520" s="1488" t="s">
        <v>1790</v>
      </c>
      <c r="CY520" s="1488" t="s">
        <v>1790</v>
      </c>
      <c r="CZ520" s="1488" t="s">
        <v>1790</v>
      </c>
      <c r="DA520" s="1488" t="s">
        <v>1790</v>
      </c>
      <c r="DB520" s="1488" t="s">
        <v>1790</v>
      </c>
      <c r="DC520" s="1488" t="s">
        <v>1790</v>
      </c>
      <c r="DD520" s="1488" t="s">
        <v>1790</v>
      </c>
      <c r="DE520" s="1488" t="s">
        <v>1790</v>
      </c>
      <c r="DF520" s="1488" t="s">
        <v>1790</v>
      </c>
      <c r="DG520" s="1488" t="s">
        <v>1790</v>
      </c>
      <c r="DH520" s="1488" t="s">
        <v>1790</v>
      </c>
      <c r="DI520" s="1488" t="s">
        <v>1790</v>
      </c>
      <c r="DJ520" s="1488" t="s">
        <v>1790</v>
      </c>
      <c r="DK520" s="1488" t="s">
        <v>1790</v>
      </c>
      <c r="DL520" s="1488" t="s">
        <v>1790</v>
      </c>
      <c r="DM520" s="1488" t="s">
        <v>1790</v>
      </c>
      <c r="DN520" s="1488" t="s">
        <v>1790</v>
      </c>
      <c r="DO520" s="1488" t="s">
        <v>1790</v>
      </c>
      <c r="DP520" s="1488" t="s">
        <v>1790</v>
      </c>
      <c r="DQ520" s="1488" t="s">
        <v>1790</v>
      </c>
      <c r="DR520" s="1488" t="s">
        <v>1790</v>
      </c>
      <c r="DS520" s="1488" t="s">
        <v>1790</v>
      </c>
      <c r="DT520" s="1233" t="s">
        <v>1790</v>
      </c>
      <c r="DU520" s="1233" t="s">
        <v>1790</v>
      </c>
      <c r="DV520" s="1233" t="s">
        <v>1790</v>
      </c>
      <c r="DW520" s="1233" t="s">
        <v>1790</v>
      </c>
      <c r="DX520" s="1233" t="s">
        <v>1790</v>
      </c>
      <c r="DY520" s="1233" t="s">
        <v>1790</v>
      </c>
    </row>
    <row r="521" spans="2:129" x14ac:dyDescent="0.25">
      <c r="B521" s="1740"/>
      <c r="C521" s="1485" t="s">
        <v>2248</v>
      </c>
      <c r="D521" s="1425" t="s">
        <v>2249</v>
      </c>
      <c r="E521" s="1267" t="s">
        <v>807</v>
      </c>
      <c r="F521" s="1424" t="s">
        <v>1790</v>
      </c>
      <c r="G521" s="1424" t="s">
        <v>1790</v>
      </c>
      <c r="H521" s="1425" t="s">
        <v>84</v>
      </c>
      <c r="I521" s="1460"/>
      <c r="J521" s="1461"/>
      <c r="K521" s="1461"/>
      <c r="L521" s="1461"/>
      <c r="M521" s="1461"/>
      <c r="N521" s="1489" t="s">
        <v>1790</v>
      </c>
      <c r="O521" s="1489" t="s">
        <v>1790</v>
      </c>
      <c r="P521" s="1489" t="s">
        <v>1790</v>
      </c>
      <c r="Q521" s="1489" t="s">
        <v>1790</v>
      </c>
      <c r="R521" s="1489" t="s">
        <v>1790</v>
      </c>
      <c r="S521" s="1489" t="s">
        <v>1790</v>
      </c>
      <c r="T521" s="1489">
        <v>1.2764892799999996</v>
      </c>
      <c r="U521" s="1489">
        <v>1.2764892799999996</v>
      </c>
      <c r="V521" s="1489">
        <v>1.2764892799999996</v>
      </c>
      <c r="W521" s="1489">
        <v>1.2764892799999996</v>
      </c>
      <c r="X521" s="1489">
        <v>1.2764892799999996</v>
      </c>
      <c r="Y521" s="1489">
        <v>1.2764892799999996</v>
      </c>
      <c r="Z521" s="1489">
        <v>1.2764892799999996</v>
      </c>
      <c r="AA521" s="1489">
        <v>1.2764892799999996</v>
      </c>
      <c r="AB521" s="1489">
        <v>1.2764892799999996</v>
      </c>
      <c r="AC521" s="1489">
        <v>1.2764892799999996</v>
      </c>
      <c r="AD521" s="1489">
        <v>1.2764892799999996</v>
      </c>
      <c r="AE521" s="1489">
        <v>1.2764892799999996</v>
      </c>
      <c r="AF521" s="1489">
        <v>1.2764892799999996</v>
      </c>
      <c r="AG521" s="1489">
        <v>1.2764892799999996</v>
      </c>
      <c r="AH521" s="1489">
        <v>1.2764892799999996</v>
      </c>
      <c r="AI521" s="1489">
        <v>1.2764892799999996</v>
      </c>
      <c r="AJ521" s="1489">
        <v>1.2764892799999996</v>
      </c>
      <c r="AK521" s="1489">
        <v>1.2764892799999996</v>
      </c>
      <c r="AL521" s="1489">
        <v>1.2764892799999996</v>
      </c>
      <c r="AM521" s="1489">
        <v>1.2764892799999996</v>
      </c>
      <c r="AN521" s="1489">
        <v>1.2764892799999996</v>
      </c>
      <c r="AO521" s="1489">
        <v>1.2764892799999996</v>
      </c>
      <c r="AP521" s="1489">
        <v>1.2764892799999996</v>
      </c>
      <c r="AQ521" s="1489">
        <v>1.2764892799999996</v>
      </c>
      <c r="AR521" s="1489">
        <v>1.2764892799999996</v>
      </c>
      <c r="AS521" s="1489">
        <v>1.2764892799999996</v>
      </c>
      <c r="AT521" s="1489">
        <v>1.2764892799999996</v>
      </c>
      <c r="AU521" s="1489">
        <v>1.2764892799999996</v>
      </c>
      <c r="AV521" s="1489">
        <v>1.2764892799999996</v>
      </c>
      <c r="AW521" s="1489">
        <v>1.2764892799999996</v>
      </c>
      <c r="AX521" s="1489">
        <v>1.2764892799999996</v>
      </c>
      <c r="AY521" s="1489">
        <v>1.2764892799999996</v>
      </c>
      <c r="AZ521" s="1489">
        <v>1.2764892799999996</v>
      </c>
      <c r="BA521" s="1489">
        <v>1.2764892799999996</v>
      </c>
      <c r="BB521" s="1489">
        <v>1.2764892799999996</v>
      </c>
      <c r="BC521" s="1489">
        <v>1.2764892799999996</v>
      </c>
      <c r="BD521" s="1489">
        <v>1.2764892799999996</v>
      </c>
      <c r="BE521" s="1489">
        <v>1.2764892799999996</v>
      </c>
      <c r="BF521" s="1489">
        <v>1.2764892799999996</v>
      </c>
      <c r="BG521" s="1489">
        <v>1.2764892799999996</v>
      </c>
      <c r="BH521" s="1489">
        <v>1.2764892799999996</v>
      </c>
      <c r="BI521" s="1489">
        <v>1.2764892799999996</v>
      </c>
      <c r="BJ521" s="1489">
        <v>1.2764892799999996</v>
      </c>
      <c r="BK521" s="1489">
        <v>1.2764892799999996</v>
      </c>
      <c r="BL521" s="1489">
        <v>1.2764892799999996</v>
      </c>
      <c r="BM521" s="1489">
        <v>1.2764892799999996</v>
      </c>
      <c r="BN521" s="1489">
        <v>1.2764892799999996</v>
      </c>
      <c r="BO521" s="1489">
        <v>1.2764892799999996</v>
      </c>
      <c r="BP521" s="1489">
        <v>1.2764892799999996</v>
      </c>
      <c r="BQ521" s="1489">
        <v>1.2764892799999996</v>
      </c>
      <c r="BR521" s="1489">
        <v>1.2764892799999996</v>
      </c>
      <c r="BS521" s="1489">
        <v>1.2764892799999996</v>
      </c>
      <c r="BT521" s="1489">
        <v>1.2764892799999996</v>
      </c>
      <c r="BU521" s="1489">
        <v>1.2764892799999996</v>
      </c>
      <c r="BV521" s="1489">
        <v>1.2764892799999996</v>
      </c>
      <c r="BW521" s="1489">
        <v>1.2764892799999996</v>
      </c>
      <c r="BX521" s="1489">
        <v>1.2764892799999996</v>
      </c>
      <c r="BY521" s="1489">
        <v>1.2764892799999996</v>
      </c>
      <c r="BZ521" s="1489">
        <v>1.2764892799999996</v>
      </c>
      <c r="CA521" s="1489">
        <v>1.2764892799999996</v>
      </c>
      <c r="CB521" s="1489">
        <v>1.2764892799999996</v>
      </c>
      <c r="CC521" s="1489">
        <v>1.2764892799999996</v>
      </c>
      <c r="CD521" s="1489">
        <v>1.2764892799999996</v>
      </c>
      <c r="CE521" s="1489">
        <v>1.2764892799999996</v>
      </c>
      <c r="CF521" s="1489">
        <v>1.2764892799999996</v>
      </c>
      <c r="CG521" s="1489">
        <v>1.2764892799999996</v>
      </c>
      <c r="CH521" s="1489">
        <v>1.2764892799999996</v>
      </c>
      <c r="CI521" s="1489">
        <v>1.2764892799999996</v>
      </c>
      <c r="CJ521" s="1489">
        <v>1.2764892799999996</v>
      </c>
      <c r="CK521" s="1489">
        <v>1.2764892799999996</v>
      </c>
      <c r="CL521" s="1489">
        <v>1.2764892799999996</v>
      </c>
      <c r="CM521" s="1489">
        <v>1.2764892799999996</v>
      </c>
      <c r="CN521" s="1489">
        <v>1.2764892799999996</v>
      </c>
      <c r="CO521" s="1489">
        <v>1.2764892799999996</v>
      </c>
      <c r="CP521" s="1490">
        <v>1.2764892799999996</v>
      </c>
      <c r="CQ521" s="1488" t="s">
        <v>1790</v>
      </c>
      <c r="CR521" s="1488" t="s">
        <v>1790</v>
      </c>
      <c r="CS521" s="1488" t="s">
        <v>1790</v>
      </c>
      <c r="CT521" s="1488" t="s">
        <v>1790</v>
      </c>
      <c r="CU521" s="1488" t="s">
        <v>1790</v>
      </c>
      <c r="CV521" s="1488" t="s">
        <v>1790</v>
      </c>
      <c r="CW521" s="1488" t="s">
        <v>1790</v>
      </c>
      <c r="CX521" s="1488" t="s">
        <v>1790</v>
      </c>
      <c r="CY521" s="1488" t="s">
        <v>1790</v>
      </c>
      <c r="CZ521" s="1488" t="s">
        <v>1790</v>
      </c>
      <c r="DA521" s="1488" t="s">
        <v>1790</v>
      </c>
      <c r="DB521" s="1488" t="s">
        <v>1790</v>
      </c>
      <c r="DC521" s="1488" t="s">
        <v>1790</v>
      </c>
      <c r="DD521" s="1488" t="s">
        <v>1790</v>
      </c>
      <c r="DE521" s="1488" t="s">
        <v>1790</v>
      </c>
      <c r="DF521" s="1488" t="s">
        <v>1790</v>
      </c>
      <c r="DG521" s="1488" t="s">
        <v>1790</v>
      </c>
      <c r="DH521" s="1488" t="s">
        <v>1790</v>
      </c>
      <c r="DI521" s="1488" t="s">
        <v>1790</v>
      </c>
      <c r="DJ521" s="1488" t="s">
        <v>1790</v>
      </c>
      <c r="DK521" s="1488" t="s">
        <v>1790</v>
      </c>
      <c r="DL521" s="1488" t="s">
        <v>1790</v>
      </c>
      <c r="DM521" s="1488" t="s">
        <v>1790</v>
      </c>
      <c r="DN521" s="1488" t="s">
        <v>1790</v>
      </c>
      <c r="DO521" s="1488" t="s">
        <v>1790</v>
      </c>
      <c r="DP521" s="1488" t="s">
        <v>1790</v>
      </c>
      <c r="DQ521" s="1488" t="s">
        <v>1790</v>
      </c>
      <c r="DR521" s="1488" t="s">
        <v>1790</v>
      </c>
      <c r="DS521" s="1488" t="s">
        <v>1790</v>
      </c>
      <c r="DT521" s="1233" t="s">
        <v>1790</v>
      </c>
      <c r="DU521" s="1233" t="s">
        <v>1790</v>
      </c>
      <c r="DV521" s="1233" t="s">
        <v>1790</v>
      </c>
      <c r="DW521" s="1233" t="s">
        <v>1790</v>
      </c>
      <c r="DX521" s="1233" t="s">
        <v>1790</v>
      </c>
      <c r="DY521" s="1233" t="s">
        <v>1790</v>
      </c>
    </row>
    <row r="522" spans="2:129" x14ac:dyDescent="0.25">
      <c r="B522" s="1740"/>
      <c r="C522" s="1485" t="s">
        <v>2248</v>
      </c>
      <c r="D522" s="1425" t="s">
        <v>2249</v>
      </c>
      <c r="E522" s="1267" t="s">
        <v>808</v>
      </c>
      <c r="F522" s="1424" t="s">
        <v>1790</v>
      </c>
      <c r="G522" s="1424" t="s">
        <v>1790</v>
      </c>
      <c r="H522" s="1425" t="s">
        <v>84</v>
      </c>
      <c r="I522" s="1460"/>
      <c r="J522" s="1461"/>
      <c r="K522" s="1461"/>
      <c r="L522" s="1461"/>
      <c r="M522" s="1461"/>
      <c r="N522" s="1489" t="s">
        <v>1790</v>
      </c>
      <c r="O522" s="1489">
        <v>3.0605073978E-2</v>
      </c>
      <c r="P522" s="1489">
        <v>9.1815221934000005E-2</v>
      </c>
      <c r="Q522" s="1489">
        <v>0.15302536988999998</v>
      </c>
      <c r="R522" s="1489">
        <v>0.21423551784599998</v>
      </c>
      <c r="S522" s="1489">
        <v>0.27544566580199997</v>
      </c>
      <c r="T522" s="1489">
        <v>0.43338590170500002</v>
      </c>
      <c r="U522" s="1489">
        <v>0.42936322555500001</v>
      </c>
      <c r="V522" s="1489">
        <v>0.42534054940499999</v>
      </c>
      <c r="W522" s="1489">
        <v>0.42131787325499997</v>
      </c>
      <c r="X522" s="1489">
        <v>0.41729519710500002</v>
      </c>
      <c r="Y522" s="1489">
        <v>0.413272520955</v>
      </c>
      <c r="Z522" s="1489">
        <v>0.40924984480499998</v>
      </c>
      <c r="AA522" s="1489">
        <v>0.40522716865499991</v>
      </c>
      <c r="AB522" s="1489">
        <v>0.40120449250499995</v>
      </c>
      <c r="AC522" s="1489">
        <v>0.39718181635499999</v>
      </c>
      <c r="AD522" s="1489">
        <v>0.39315914020500004</v>
      </c>
      <c r="AE522" s="1489">
        <v>0.38913646405499996</v>
      </c>
      <c r="AF522" s="1489">
        <v>0.38511378790499995</v>
      </c>
      <c r="AG522" s="1489">
        <v>0.38109111175499999</v>
      </c>
      <c r="AH522" s="1489">
        <v>0.37706843560500003</v>
      </c>
      <c r="AI522" s="1489">
        <v>0.37304575945500001</v>
      </c>
      <c r="AJ522" s="1489">
        <v>0.369023083305</v>
      </c>
      <c r="AK522" s="1489">
        <v>0.36500040715499998</v>
      </c>
      <c r="AL522" s="1489">
        <v>0.36097773100500002</v>
      </c>
      <c r="AM522" s="1489">
        <v>0.35695505485500001</v>
      </c>
      <c r="AN522" s="1489">
        <v>0.35293237870499999</v>
      </c>
      <c r="AO522" s="1489">
        <v>0.34890970255499998</v>
      </c>
      <c r="AP522" s="1489">
        <v>0.34488702640500002</v>
      </c>
      <c r="AQ522" s="1489">
        <v>0.340864350255</v>
      </c>
      <c r="AR522" s="1489">
        <v>0.33684167410499999</v>
      </c>
      <c r="AS522" s="1489">
        <v>0.33281899795500003</v>
      </c>
      <c r="AT522" s="1489">
        <v>0.32879632180500001</v>
      </c>
      <c r="AU522" s="1489">
        <v>0.324773645655</v>
      </c>
      <c r="AV522" s="1489">
        <v>0.32075096950500004</v>
      </c>
      <c r="AW522" s="1489">
        <v>0.31672829335499997</v>
      </c>
      <c r="AX522" s="1489">
        <v>0.31270561720500001</v>
      </c>
      <c r="AY522" s="1489">
        <v>0.30868294105499999</v>
      </c>
      <c r="AZ522" s="1489">
        <v>0.30466026490499998</v>
      </c>
      <c r="BA522" s="1489">
        <v>0.30063758875500002</v>
      </c>
      <c r="BB522" s="1489">
        <v>0.29661491260499995</v>
      </c>
      <c r="BC522" s="1489">
        <v>0.29259223645499999</v>
      </c>
      <c r="BD522" s="1489">
        <v>0.28856956030499997</v>
      </c>
      <c r="BE522" s="1489">
        <v>0.28454688415499996</v>
      </c>
      <c r="BF522" s="1489">
        <v>0.280524208005</v>
      </c>
      <c r="BG522" s="1489">
        <v>0.27650153185499998</v>
      </c>
      <c r="BH522" s="1489">
        <v>0.27247885570499997</v>
      </c>
      <c r="BI522" s="1489">
        <v>0.26845617955500001</v>
      </c>
      <c r="BJ522" s="1489">
        <v>0.26443350340500005</v>
      </c>
      <c r="BK522" s="1489">
        <v>0.26041082725499998</v>
      </c>
      <c r="BL522" s="1489">
        <v>0.25638815110500002</v>
      </c>
      <c r="BM522" s="1489">
        <v>0.252365474955</v>
      </c>
      <c r="BN522" s="1489">
        <v>0.24834279880499999</v>
      </c>
      <c r="BO522" s="1489">
        <v>0.24432012265500003</v>
      </c>
      <c r="BP522" s="1489">
        <v>0.24029744650500001</v>
      </c>
      <c r="BQ522" s="1489">
        <v>0.23627477035500002</v>
      </c>
      <c r="BR522" s="1489">
        <v>0.23225209420499998</v>
      </c>
      <c r="BS522" s="1489">
        <v>0.22822941805500002</v>
      </c>
      <c r="BT522" s="1489">
        <v>0.22420674190500001</v>
      </c>
      <c r="BU522" s="1489">
        <v>0.22018406575499999</v>
      </c>
      <c r="BV522" s="1489">
        <v>0.216161389605</v>
      </c>
      <c r="BW522" s="1489">
        <v>0.21213871345499999</v>
      </c>
      <c r="BX522" s="1489">
        <v>0.208116037305</v>
      </c>
      <c r="BY522" s="1489">
        <v>0.20409336115499999</v>
      </c>
      <c r="BZ522" s="1489">
        <v>0.20007068500499997</v>
      </c>
      <c r="CA522" s="1489">
        <v>0.30256115485499996</v>
      </c>
      <c r="CB522" s="1489">
        <v>0.405051624705</v>
      </c>
      <c r="CC522" s="1489">
        <v>0.40102894855499999</v>
      </c>
      <c r="CD522" s="1489">
        <v>0.39700627240499997</v>
      </c>
      <c r="CE522" s="1489">
        <v>0.39298359625499996</v>
      </c>
      <c r="CF522" s="1489">
        <v>0.38896092010500005</v>
      </c>
      <c r="CG522" s="1489">
        <v>0.38493824395500004</v>
      </c>
      <c r="CH522" s="1489">
        <v>0.38091556780500002</v>
      </c>
      <c r="CI522" s="1489">
        <v>0.37689289165499995</v>
      </c>
      <c r="CJ522" s="1489">
        <v>0.37287021550499999</v>
      </c>
      <c r="CK522" s="1489">
        <v>0.36884753935500003</v>
      </c>
      <c r="CL522" s="1489">
        <v>0.36482486320500007</v>
      </c>
      <c r="CM522" s="1489">
        <v>0.360802187055</v>
      </c>
      <c r="CN522" s="1489">
        <v>0.35677951090499999</v>
      </c>
      <c r="CO522" s="1489">
        <v>0.35275683475499997</v>
      </c>
      <c r="CP522" s="1490">
        <v>0.34873415860500001</v>
      </c>
      <c r="CQ522" s="1488" t="s">
        <v>1790</v>
      </c>
      <c r="CR522" s="1488" t="s">
        <v>1790</v>
      </c>
      <c r="CS522" s="1488" t="s">
        <v>1790</v>
      </c>
      <c r="CT522" s="1488" t="s">
        <v>1790</v>
      </c>
      <c r="CU522" s="1488" t="s">
        <v>1790</v>
      </c>
      <c r="CV522" s="1488" t="s">
        <v>1790</v>
      </c>
      <c r="CW522" s="1488" t="s">
        <v>1790</v>
      </c>
      <c r="CX522" s="1488" t="s">
        <v>1790</v>
      </c>
      <c r="CY522" s="1488" t="s">
        <v>1790</v>
      </c>
      <c r="CZ522" s="1488" t="s">
        <v>1790</v>
      </c>
      <c r="DA522" s="1488" t="s">
        <v>1790</v>
      </c>
      <c r="DB522" s="1488" t="s">
        <v>1790</v>
      </c>
      <c r="DC522" s="1488" t="s">
        <v>1790</v>
      </c>
      <c r="DD522" s="1488" t="s">
        <v>1790</v>
      </c>
      <c r="DE522" s="1488" t="s">
        <v>1790</v>
      </c>
      <c r="DF522" s="1488" t="s">
        <v>1790</v>
      </c>
      <c r="DG522" s="1488" t="s">
        <v>1790</v>
      </c>
      <c r="DH522" s="1488" t="s">
        <v>1790</v>
      </c>
      <c r="DI522" s="1488" t="s">
        <v>1790</v>
      </c>
      <c r="DJ522" s="1488" t="s">
        <v>1790</v>
      </c>
      <c r="DK522" s="1488" t="s">
        <v>1790</v>
      </c>
      <c r="DL522" s="1488" t="s">
        <v>1790</v>
      </c>
      <c r="DM522" s="1488" t="s">
        <v>1790</v>
      </c>
      <c r="DN522" s="1488" t="s">
        <v>1790</v>
      </c>
      <c r="DO522" s="1488" t="s">
        <v>1790</v>
      </c>
      <c r="DP522" s="1488" t="s">
        <v>1790</v>
      </c>
      <c r="DQ522" s="1488" t="s">
        <v>1790</v>
      </c>
      <c r="DR522" s="1488" t="s">
        <v>1790</v>
      </c>
      <c r="DS522" s="1488" t="s">
        <v>1790</v>
      </c>
      <c r="DT522" s="1233" t="s">
        <v>1790</v>
      </c>
      <c r="DU522" s="1233" t="s">
        <v>1790</v>
      </c>
      <c r="DV522" s="1233" t="s">
        <v>1790</v>
      </c>
      <c r="DW522" s="1233" t="s">
        <v>1790</v>
      </c>
      <c r="DX522" s="1233" t="s">
        <v>1790</v>
      </c>
      <c r="DY522" s="1233" t="s">
        <v>1790</v>
      </c>
    </row>
    <row r="523" spans="2:129" x14ac:dyDescent="0.25">
      <c r="B523" s="1740"/>
      <c r="C523" s="1485" t="s">
        <v>2248</v>
      </c>
      <c r="D523" s="1425" t="s">
        <v>2249</v>
      </c>
      <c r="E523" s="1267" t="s">
        <v>826</v>
      </c>
      <c r="F523" s="1424" t="s">
        <v>1790</v>
      </c>
      <c r="G523" s="1424" t="s">
        <v>1790</v>
      </c>
      <c r="H523" s="1425" t="s">
        <v>84</v>
      </c>
      <c r="I523" s="1460"/>
      <c r="J523" s="1461"/>
      <c r="K523" s="1461"/>
      <c r="L523" s="1461"/>
      <c r="M523" s="1461"/>
      <c r="N523" s="1489" t="s">
        <v>1790</v>
      </c>
      <c r="O523" s="1489">
        <v>3.5000000000000003E-2</v>
      </c>
      <c r="P523" s="1489">
        <v>3.5000000000000003E-2</v>
      </c>
      <c r="Q523" s="1489">
        <v>3.5000000000000003E-2</v>
      </c>
      <c r="R523" s="1489">
        <v>3.5000000000000003E-2</v>
      </c>
      <c r="S523" s="1489">
        <v>3.5000000000000003E-2</v>
      </c>
      <c r="T523" s="1489">
        <v>3.5000000000000003E-2</v>
      </c>
      <c r="U523" s="1489">
        <v>3.5000000000000003E-2</v>
      </c>
      <c r="V523" s="1489">
        <v>3.5000000000000003E-2</v>
      </c>
      <c r="W523" s="1489">
        <v>3.5000000000000003E-2</v>
      </c>
      <c r="X523" s="1489">
        <v>3.5000000000000003E-2</v>
      </c>
      <c r="Y523" s="1489">
        <v>3.5000000000000003E-2</v>
      </c>
      <c r="Z523" s="1489">
        <v>3.5000000000000003E-2</v>
      </c>
      <c r="AA523" s="1489">
        <v>3.5000000000000003E-2</v>
      </c>
      <c r="AB523" s="1489">
        <v>3.5000000000000003E-2</v>
      </c>
      <c r="AC523" s="1489">
        <v>3.5000000000000003E-2</v>
      </c>
      <c r="AD523" s="1489">
        <v>3.5000000000000003E-2</v>
      </c>
      <c r="AE523" s="1489">
        <v>3.5000000000000003E-2</v>
      </c>
      <c r="AF523" s="1489">
        <v>3.5000000000000003E-2</v>
      </c>
      <c r="AG523" s="1489">
        <v>3.5000000000000003E-2</v>
      </c>
      <c r="AH523" s="1489">
        <v>3.5000000000000003E-2</v>
      </c>
      <c r="AI523" s="1489">
        <v>3.5000000000000003E-2</v>
      </c>
      <c r="AJ523" s="1489">
        <v>3.5000000000000003E-2</v>
      </c>
      <c r="AK523" s="1489">
        <v>3.5000000000000003E-2</v>
      </c>
      <c r="AL523" s="1489">
        <v>3.5000000000000003E-2</v>
      </c>
      <c r="AM523" s="1489">
        <v>3.5000000000000003E-2</v>
      </c>
      <c r="AN523" s="1489">
        <v>3.5000000000000003E-2</v>
      </c>
      <c r="AO523" s="1489">
        <v>3.5000000000000003E-2</v>
      </c>
      <c r="AP523" s="1489">
        <v>3.5000000000000003E-2</v>
      </c>
      <c r="AQ523" s="1489">
        <v>3.5000000000000003E-2</v>
      </c>
      <c r="AR523" s="1489">
        <v>3.5000000000000003E-2</v>
      </c>
      <c r="AS523" s="1489">
        <v>0.03</v>
      </c>
      <c r="AT523" s="1489">
        <v>0.03</v>
      </c>
      <c r="AU523" s="1489">
        <v>0.03</v>
      </c>
      <c r="AV523" s="1489">
        <v>0.03</v>
      </c>
      <c r="AW523" s="1489">
        <v>0.03</v>
      </c>
      <c r="AX523" s="1489">
        <v>0.03</v>
      </c>
      <c r="AY523" s="1489">
        <v>0.03</v>
      </c>
      <c r="AZ523" s="1489">
        <v>0.03</v>
      </c>
      <c r="BA523" s="1489">
        <v>0.03</v>
      </c>
      <c r="BB523" s="1489">
        <v>0.03</v>
      </c>
      <c r="BC523" s="1489">
        <v>0.03</v>
      </c>
      <c r="BD523" s="1489">
        <v>0.03</v>
      </c>
      <c r="BE523" s="1489">
        <v>0.03</v>
      </c>
      <c r="BF523" s="1489">
        <v>0.03</v>
      </c>
      <c r="BG523" s="1489">
        <v>0.03</v>
      </c>
      <c r="BH523" s="1489">
        <v>0.03</v>
      </c>
      <c r="BI523" s="1489">
        <v>0.03</v>
      </c>
      <c r="BJ523" s="1489">
        <v>0.03</v>
      </c>
      <c r="BK523" s="1489">
        <v>0.03</v>
      </c>
      <c r="BL523" s="1489">
        <v>0.03</v>
      </c>
      <c r="BM523" s="1489">
        <v>0.03</v>
      </c>
      <c r="BN523" s="1489">
        <v>0.03</v>
      </c>
      <c r="BO523" s="1489">
        <v>0.03</v>
      </c>
      <c r="BP523" s="1489">
        <v>0.03</v>
      </c>
      <c r="BQ523" s="1489">
        <v>0.03</v>
      </c>
      <c r="BR523" s="1489">
        <v>0.03</v>
      </c>
      <c r="BS523" s="1489">
        <v>0.03</v>
      </c>
      <c r="BT523" s="1489">
        <v>0.03</v>
      </c>
      <c r="BU523" s="1489">
        <v>0.03</v>
      </c>
      <c r="BV523" s="1489">
        <v>0.03</v>
      </c>
      <c r="BW523" s="1489">
        <v>0.03</v>
      </c>
      <c r="BX523" s="1489">
        <v>0.03</v>
      </c>
      <c r="BY523" s="1489">
        <v>0.03</v>
      </c>
      <c r="BZ523" s="1489">
        <v>0.03</v>
      </c>
      <c r="CA523" s="1489">
        <v>0.03</v>
      </c>
      <c r="CB523" s="1489">
        <v>0.03</v>
      </c>
      <c r="CC523" s="1489">
        <v>0.03</v>
      </c>
      <c r="CD523" s="1489">
        <v>0.03</v>
      </c>
      <c r="CE523" s="1489">
        <v>0.03</v>
      </c>
      <c r="CF523" s="1489">
        <v>0.03</v>
      </c>
      <c r="CG523" s="1489">
        <v>0.03</v>
      </c>
      <c r="CH523" s="1489">
        <v>0.03</v>
      </c>
      <c r="CI523" s="1489">
        <v>0.03</v>
      </c>
      <c r="CJ523" s="1489">
        <v>0.03</v>
      </c>
      <c r="CK523" s="1489">
        <v>0.03</v>
      </c>
      <c r="CL523" s="1489">
        <v>2.5000000000000001E-2</v>
      </c>
      <c r="CM523" s="1489">
        <v>2.5000000000000001E-2</v>
      </c>
      <c r="CN523" s="1489">
        <v>2.5000000000000001E-2</v>
      </c>
      <c r="CO523" s="1489">
        <v>2.5000000000000001E-2</v>
      </c>
      <c r="CP523" s="1490">
        <v>2.5000000000000001E-2</v>
      </c>
      <c r="CQ523" s="1488" t="s">
        <v>1790</v>
      </c>
      <c r="CR523" s="1488" t="s">
        <v>1790</v>
      </c>
      <c r="CS523" s="1488" t="s">
        <v>1790</v>
      </c>
      <c r="CT523" s="1488" t="s">
        <v>1790</v>
      </c>
      <c r="CU523" s="1488" t="s">
        <v>1790</v>
      </c>
      <c r="CV523" s="1488" t="s">
        <v>1790</v>
      </c>
      <c r="CW523" s="1488" t="s">
        <v>1790</v>
      </c>
      <c r="CX523" s="1488" t="s">
        <v>1790</v>
      </c>
      <c r="CY523" s="1488" t="s">
        <v>1790</v>
      </c>
      <c r="CZ523" s="1488" t="s">
        <v>1790</v>
      </c>
      <c r="DA523" s="1488" t="s">
        <v>1790</v>
      </c>
      <c r="DB523" s="1488" t="s">
        <v>1790</v>
      </c>
      <c r="DC523" s="1488" t="s">
        <v>1790</v>
      </c>
      <c r="DD523" s="1488" t="s">
        <v>1790</v>
      </c>
      <c r="DE523" s="1488" t="s">
        <v>1790</v>
      </c>
      <c r="DF523" s="1488" t="s">
        <v>1790</v>
      </c>
      <c r="DG523" s="1488" t="s">
        <v>1790</v>
      </c>
      <c r="DH523" s="1488" t="s">
        <v>1790</v>
      </c>
      <c r="DI523" s="1488" t="s">
        <v>1790</v>
      </c>
      <c r="DJ523" s="1488" t="s">
        <v>1790</v>
      </c>
      <c r="DK523" s="1488" t="s">
        <v>1790</v>
      </c>
      <c r="DL523" s="1488" t="s">
        <v>1790</v>
      </c>
      <c r="DM523" s="1488" t="s">
        <v>1790</v>
      </c>
      <c r="DN523" s="1488" t="s">
        <v>1790</v>
      </c>
      <c r="DO523" s="1488" t="s">
        <v>1790</v>
      </c>
      <c r="DP523" s="1488" t="s">
        <v>1790</v>
      </c>
      <c r="DQ523" s="1488" t="s">
        <v>1790</v>
      </c>
      <c r="DR523" s="1488" t="s">
        <v>1790</v>
      </c>
      <c r="DS523" s="1488" t="s">
        <v>1790</v>
      </c>
      <c r="DT523" s="1233" t="s">
        <v>1790</v>
      </c>
      <c r="DU523" s="1233" t="s">
        <v>1790</v>
      </c>
      <c r="DV523" s="1233" t="s">
        <v>1790</v>
      </c>
      <c r="DW523" s="1233" t="s">
        <v>1790</v>
      </c>
      <c r="DX523" s="1233" t="s">
        <v>1790</v>
      </c>
      <c r="DY523" s="1233" t="s">
        <v>1790</v>
      </c>
    </row>
    <row r="524" spans="2:129" x14ac:dyDescent="0.25">
      <c r="B524" s="1740"/>
      <c r="C524" s="1485" t="s">
        <v>2248</v>
      </c>
      <c r="D524" s="1425" t="s">
        <v>2249</v>
      </c>
      <c r="E524" s="1267" t="s">
        <v>809</v>
      </c>
      <c r="F524" s="1424" t="s">
        <v>1790</v>
      </c>
      <c r="G524" s="1424" t="s">
        <v>1790</v>
      </c>
      <c r="H524" s="1425" t="s">
        <v>84</v>
      </c>
      <c r="I524" s="1460"/>
      <c r="J524" s="1461"/>
      <c r="K524" s="1461"/>
      <c r="L524" s="1461"/>
      <c r="M524" s="1461"/>
      <c r="N524" s="1489" t="s">
        <v>1790</v>
      </c>
      <c r="O524" s="1489">
        <v>0.96618357487922713</v>
      </c>
      <c r="P524" s="1489">
        <v>0.93351070036640305</v>
      </c>
      <c r="Q524" s="1489">
        <v>0.90194270566802237</v>
      </c>
      <c r="R524" s="1489">
        <v>0.87144222769857238</v>
      </c>
      <c r="S524" s="1489">
        <v>0.84197316685852408</v>
      </c>
      <c r="T524" s="1489">
        <v>0.81350064430775282</v>
      </c>
      <c r="U524" s="1489">
        <v>0.78599096068381924</v>
      </c>
      <c r="V524" s="1489">
        <v>0.75941155621625056</v>
      </c>
      <c r="W524" s="1489">
        <v>0.73373097218961414</v>
      </c>
      <c r="X524" s="1489">
        <v>0.70891881370977217</v>
      </c>
      <c r="Y524" s="1489">
        <v>0.68494571372924851</v>
      </c>
      <c r="Z524" s="1489">
        <v>0.66178329828912907</v>
      </c>
      <c r="AA524" s="1489">
        <v>0.63940415293635666</v>
      </c>
      <c r="AB524" s="1489">
        <v>0.61778179027667313</v>
      </c>
      <c r="AC524" s="1489">
        <v>0.59689061862480497</v>
      </c>
      <c r="AD524" s="1489">
        <v>0.57670591171478747</v>
      </c>
      <c r="AE524" s="1489">
        <v>0.55720377943457733</v>
      </c>
      <c r="AF524" s="1489">
        <v>0.53836113955031628</v>
      </c>
      <c r="AG524" s="1489">
        <v>0.520155690386779</v>
      </c>
      <c r="AH524" s="1489">
        <v>0.50256588443167061</v>
      </c>
      <c r="AI524" s="1489">
        <v>0.48557090283253201</v>
      </c>
      <c r="AJ524" s="1489">
        <v>0.46915063075606961</v>
      </c>
      <c r="AK524" s="1489">
        <v>0.45328563358074364</v>
      </c>
      <c r="AL524" s="1489">
        <v>0.43795713389443836</v>
      </c>
      <c r="AM524" s="1489">
        <v>0.42314698926998878</v>
      </c>
      <c r="AN524" s="1489">
        <v>0.40883767079225974</v>
      </c>
      <c r="AO524" s="1489">
        <v>0.39501224231136212</v>
      </c>
      <c r="AP524" s="1489">
        <v>0.38165434039745133</v>
      </c>
      <c r="AQ524" s="1489">
        <v>0.36874815497338298</v>
      </c>
      <c r="AR524" s="1489">
        <v>0.35627841060230242</v>
      </c>
      <c r="AS524" s="1489">
        <v>0.3459013695167984</v>
      </c>
      <c r="AT524" s="1489">
        <v>0.33582657234640623</v>
      </c>
      <c r="AU524" s="1489">
        <v>0.32604521587029728</v>
      </c>
      <c r="AV524" s="1489">
        <v>0.31654875327213333</v>
      </c>
      <c r="AW524" s="1489">
        <v>0.30732888667197411</v>
      </c>
      <c r="AX524" s="1489">
        <v>0.29837755987570302</v>
      </c>
      <c r="AY524" s="1489">
        <v>0.28968695133563405</v>
      </c>
      <c r="AZ524" s="1489">
        <v>0.28124946731614947</v>
      </c>
      <c r="BA524" s="1489">
        <v>0.27305773525839755</v>
      </c>
      <c r="BB524" s="1489">
        <v>0.26510459733825009</v>
      </c>
      <c r="BC524" s="1489">
        <v>0.25738310421189325</v>
      </c>
      <c r="BD524" s="1489">
        <v>0.24988650894358566</v>
      </c>
      <c r="BE524" s="1489">
        <v>0.24260826111027742</v>
      </c>
      <c r="BF524" s="1489">
        <v>0.23554200107793916</v>
      </c>
      <c r="BG524" s="1489">
        <v>0.22868155444460117</v>
      </c>
      <c r="BH524" s="1489">
        <v>0.22202092664524387</v>
      </c>
      <c r="BI524" s="1489">
        <v>0.215554297713829</v>
      </c>
      <c r="BJ524" s="1489">
        <v>0.20927601719789227</v>
      </c>
      <c r="BK524" s="1489">
        <v>0.20318059922125464</v>
      </c>
      <c r="BL524" s="1489">
        <v>0.19726271769053846</v>
      </c>
      <c r="BM524" s="1489">
        <v>0.19151720164129948</v>
      </c>
      <c r="BN524" s="1489">
        <v>0.18593903071970824</v>
      </c>
      <c r="BO524" s="1489">
        <v>0.18052333079583327</v>
      </c>
      <c r="BP524" s="1489">
        <v>0.17526536970469248</v>
      </c>
      <c r="BQ524" s="1489">
        <v>0.17016055311135189</v>
      </c>
      <c r="BR524" s="1489">
        <v>0.16520442049645817</v>
      </c>
      <c r="BS524" s="1489">
        <v>0.16039264125869726</v>
      </c>
      <c r="BT524" s="1489">
        <v>0.15572101093077401</v>
      </c>
      <c r="BU524" s="1489">
        <v>0.15118544750560586</v>
      </c>
      <c r="BV524" s="1489">
        <v>0.14678198786952024</v>
      </c>
      <c r="BW524" s="1489">
        <v>0.14250678433934003</v>
      </c>
      <c r="BX524" s="1489">
        <v>0.13835610130033013</v>
      </c>
      <c r="BY524" s="1489">
        <v>0.13432631194206807</v>
      </c>
      <c r="BZ524" s="1489">
        <v>0.13041389508938647</v>
      </c>
      <c r="CA524" s="1489">
        <v>0.12661543212561796</v>
      </c>
      <c r="CB524" s="1489">
        <v>0.12292760400545433</v>
      </c>
      <c r="CC524" s="1489">
        <v>0.11934718835481004</v>
      </c>
      <c r="CD524" s="1489">
        <v>0.11587105665515537</v>
      </c>
      <c r="CE524" s="1489">
        <v>0.11249617150985959</v>
      </c>
      <c r="CF524" s="1489">
        <v>0.10921958399015494</v>
      </c>
      <c r="CG524" s="1489">
        <v>0.10603843105840287</v>
      </c>
      <c r="CH524" s="1489">
        <v>0.10294993306641054</v>
      </c>
      <c r="CI524" s="1489">
        <v>9.9951391326612168E-2</v>
      </c>
      <c r="CJ524" s="1489">
        <v>9.7040185753992411E-2</v>
      </c>
      <c r="CK524" s="1489">
        <v>9.4213772576691654E-2</v>
      </c>
      <c r="CL524" s="1489">
        <v>9.1915875684577236E-2</v>
      </c>
      <c r="CM524" s="1489">
        <v>8.9674025058124135E-2</v>
      </c>
      <c r="CN524" s="1489">
        <v>8.7486853715243049E-2</v>
      </c>
      <c r="CO524" s="1489">
        <v>8.5353028014871282E-2</v>
      </c>
      <c r="CP524" s="1490">
        <v>8.3271246843776875E-2</v>
      </c>
      <c r="CQ524" s="1488" t="s">
        <v>1790</v>
      </c>
      <c r="CR524" s="1488" t="s">
        <v>1790</v>
      </c>
      <c r="CS524" s="1488" t="s">
        <v>1790</v>
      </c>
      <c r="CT524" s="1488" t="s">
        <v>1790</v>
      </c>
      <c r="CU524" s="1488" t="s">
        <v>1790</v>
      </c>
      <c r="CV524" s="1488" t="s">
        <v>1790</v>
      </c>
      <c r="CW524" s="1488" t="s">
        <v>1790</v>
      </c>
      <c r="CX524" s="1488" t="s">
        <v>1790</v>
      </c>
      <c r="CY524" s="1488" t="s">
        <v>1790</v>
      </c>
      <c r="CZ524" s="1488" t="s">
        <v>1790</v>
      </c>
      <c r="DA524" s="1488" t="s">
        <v>1790</v>
      </c>
      <c r="DB524" s="1488" t="s">
        <v>1790</v>
      </c>
      <c r="DC524" s="1488" t="s">
        <v>1790</v>
      </c>
      <c r="DD524" s="1488" t="s">
        <v>1790</v>
      </c>
      <c r="DE524" s="1488" t="s">
        <v>1790</v>
      </c>
      <c r="DF524" s="1488" t="s">
        <v>1790</v>
      </c>
      <c r="DG524" s="1488" t="s">
        <v>1790</v>
      </c>
      <c r="DH524" s="1488" t="s">
        <v>1790</v>
      </c>
      <c r="DI524" s="1488" t="s">
        <v>1790</v>
      </c>
      <c r="DJ524" s="1488" t="s">
        <v>1790</v>
      </c>
      <c r="DK524" s="1488" t="s">
        <v>1790</v>
      </c>
      <c r="DL524" s="1488" t="s">
        <v>1790</v>
      </c>
      <c r="DM524" s="1488" t="s">
        <v>1790</v>
      </c>
      <c r="DN524" s="1488" t="s">
        <v>1790</v>
      </c>
      <c r="DO524" s="1488" t="s">
        <v>1790</v>
      </c>
      <c r="DP524" s="1488" t="s">
        <v>1790</v>
      </c>
      <c r="DQ524" s="1488" t="s">
        <v>1790</v>
      </c>
      <c r="DR524" s="1488" t="s">
        <v>1790</v>
      </c>
      <c r="DS524" s="1488" t="s">
        <v>1790</v>
      </c>
      <c r="DT524" s="1233" t="s">
        <v>1790</v>
      </c>
      <c r="DU524" s="1233" t="s">
        <v>1790</v>
      </c>
      <c r="DV524" s="1233" t="s">
        <v>1790</v>
      </c>
      <c r="DW524" s="1233" t="s">
        <v>1790</v>
      </c>
      <c r="DX524" s="1233" t="s">
        <v>1790</v>
      </c>
      <c r="DY524" s="1233" t="s">
        <v>1790</v>
      </c>
    </row>
    <row r="525" spans="2:129" x14ac:dyDescent="0.25">
      <c r="B525" s="1740"/>
      <c r="C525" s="1485" t="s">
        <v>2248</v>
      </c>
      <c r="D525" s="1425" t="s">
        <v>2249</v>
      </c>
      <c r="E525" s="1267" t="s">
        <v>810</v>
      </c>
      <c r="F525" s="1424" t="s">
        <v>811</v>
      </c>
      <c r="G525" s="1424" t="s">
        <v>1790</v>
      </c>
      <c r="H525" s="1425" t="s">
        <v>812</v>
      </c>
      <c r="I525" s="1460"/>
      <c r="J525" s="1461"/>
      <c r="K525" s="1461"/>
      <c r="L525" s="1461"/>
      <c r="M525" s="1461"/>
      <c r="N525" s="1489" t="s">
        <v>1790</v>
      </c>
      <c r="O525" s="1489">
        <v>0.30369000000000002</v>
      </c>
      <c r="P525" s="1489">
        <v>0.30369000000000002</v>
      </c>
      <c r="Q525" s="1489">
        <v>0.30369000000000002</v>
      </c>
      <c r="R525" s="1489">
        <v>0.30369000000000002</v>
      </c>
      <c r="S525" s="1489">
        <v>0.30369000000000002</v>
      </c>
      <c r="T525" s="1489" t="s">
        <v>1790</v>
      </c>
      <c r="U525" s="1489" t="s">
        <v>1790</v>
      </c>
      <c r="V525" s="1489" t="s">
        <v>1790</v>
      </c>
      <c r="W525" s="1489" t="s">
        <v>1790</v>
      </c>
      <c r="X525" s="1489" t="s">
        <v>1790</v>
      </c>
      <c r="Y525" s="1489" t="s">
        <v>1790</v>
      </c>
      <c r="Z525" s="1489" t="s">
        <v>1790</v>
      </c>
      <c r="AA525" s="1489" t="s">
        <v>1790</v>
      </c>
      <c r="AB525" s="1489" t="s">
        <v>1790</v>
      </c>
      <c r="AC525" s="1489" t="s">
        <v>1790</v>
      </c>
      <c r="AD525" s="1489" t="s">
        <v>1790</v>
      </c>
      <c r="AE525" s="1489" t="s">
        <v>1790</v>
      </c>
      <c r="AF525" s="1489" t="s">
        <v>1790</v>
      </c>
      <c r="AG525" s="1489" t="s">
        <v>1790</v>
      </c>
      <c r="AH525" s="1489" t="s">
        <v>1790</v>
      </c>
      <c r="AI525" s="1489" t="s">
        <v>1790</v>
      </c>
      <c r="AJ525" s="1489" t="s">
        <v>1790</v>
      </c>
      <c r="AK525" s="1489" t="s">
        <v>1790</v>
      </c>
      <c r="AL525" s="1489" t="s">
        <v>1790</v>
      </c>
      <c r="AM525" s="1489" t="s">
        <v>1790</v>
      </c>
      <c r="AN525" s="1489" t="s">
        <v>1790</v>
      </c>
      <c r="AO525" s="1489" t="s">
        <v>1790</v>
      </c>
      <c r="AP525" s="1489" t="s">
        <v>1790</v>
      </c>
      <c r="AQ525" s="1489" t="s">
        <v>1790</v>
      </c>
      <c r="AR525" s="1489" t="s">
        <v>1790</v>
      </c>
      <c r="AS525" s="1489" t="s">
        <v>1790</v>
      </c>
      <c r="AT525" s="1489" t="s">
        <v>1790</v>
      </c>
      <c r="AU525" s="1489" t="s">
        <v>1790</v>
      </c>
      <c r="AV525" s="1489" t="s">
        <v>1790</v>
      </c>
      <c r="AW525" s="1489" t="s">
        <v>1790</v>
      </c>
      <c r="AX525" s="1489" t="s">
        <v>1790</v>
      </c>
      <c r="AY525" s="1489" t="s">
        <v>1790</v>
      </c>
      <c r="AZ525" s="1489" t="s">
        <v>1790</v>
      </c>
      <c r="BA525" s="1489" t="s">
        <v>1790</v>
      </c>
      <c r="BB525" s="1489" t="s">
        <v>1790</v>
      </c>
      <c r="BC525" s="1489" t="s">
        <v>1790</v>
      </c>
      <c r="BD525" s="1489" t="s">
        <v>1790</v>
      </c>
      <c r="BE525" s="1489" t="s">
        <v>1790</v>
      </c>
      <c r="BF525" s="1489" t="s">
        <v>1790</v>
      </c>
      <c r="BG525" s="1489" t="s">
        <v>1790</v>
      </c>
      <c r="BH525" s="1489" t="s">
        <v>1790</v>
      </c>
      <c r="BI525" s="1489" t="s">
        <v>1790</v>
      </c>
      <c r="BJ525" s="1489" t="s">
        <v>1790</v>
      </c>
      <c r="BK525" s="1489" t="s">
        <v>1790</v>
      </c>
      <c r="BL525" s="1489" t="s">
        <v>1790</v>
      </c>
      <c r="BM525" s="1489" t="s">
        <v>1790</v>
      </c>
      <c r="BN525" s="1489" t="s">
        <v>1790</v>
      </c>
      <c r="BO525" s="1489" t="s">
        <v>1790</v>
      </c>
      <c r="BP525" s="1489" t="s">
        <v>1790</v>
      </c>
      <c r="BQ525" s="1489" t="s">
        <v>1790</v>
      </c>
      <c r="BR525" s="1489" t="s">
        <v>1790</v>
      </c>
      <c r="BS525" s="1489" t="s">
        <v>1790</v>
      </c>
      <c r="BT525" s="1489" t="s">
        <v>1790</v>
      </c>
      <c r="BU525" s="1489" t="s">
        <v>1790</v>
      </c>
      <c r="BV525" s="1489" t="s">
        <v>1790</v>
      </c>
      <c r="BW525" s="1489" t="s">
        <v>1790</v>
      </c>
      <c r="BX525" s="1489" t="s">
        <v>1790</v>
      </c>
      <c r="BY525" s="1489" t="s">
        <v>1790</v>
      </c>
      <c r="BZ525" s="1489" t="s">
        <v>1790</v>
      </c>
      <c r="CA525" s="1489" t="s">
        <v>1790</v>
      </c>
      <c r="CB525" s="1489" t="s">
        <v>1790</v>
      </c>
      <c r="CC525" s="1489" t="s">
        <v>1790</v>
      </c>
      <c r="CD525" s="1489" t="s">
        <v>1790</v>
      </c>
      <c r="CE525" s="1489" t="s">
        <v>1790</v>
      </c>
      <c r="CF525" s="1489" t="s">
        <v>1790</v>
      </c>
      <c r="CG525" s="1489" t="s">
        <v>1790</v>
      </c>
      <c r="CH525" s="1489" t="s">
        <v>1790</v>
      </c>
      <c r="CI525" s="1489" t="s">
        <v>1790</v>
      </c>
      <c r="CJ525" s="1489" t="s">
        <v>1790</v>
      </c>
      <c r="CK525" s="1489" t="s">
        <v>1790</v>
      </c>
      <c r="CL525" s="1489" t="s">
        <v>1790</v>
      </c>
      <c r="CM525" s="1489" t="s">
        <v>1790</v>
      </c>
      <c r="CN525" s="1489" t="s">
        <v>1790</v>
      </c>
      <c r="CO525" s="1489" t="s">
        <v>1790</v>
      </c>
      <c r="CP525" s="1490" t="s">
        <v>1790</v>
      </c>
      <c r="CQ525" s="1488" t="s">
        <v>1790</v>
      </c>
      <c r="CR525" s="1488" t="s">
        <v>1790</v>
      </c>
      <c r="CS525" s="1488" t="s">
        <v>1790</v>
      </c>
      <c r="CT525" s="1488" t="s">
        <v>1790</v>
      </c>
      <c r="CU525" s="1488" t="s">
        <v>1790</v>
      </c>
      <c r="CV525" s="1488" t="s">
        <v>1790</v>
      </c>
      <c r="CW525" s="1488" t="s">
        <v>1790</v>
      </c>
      <c r="CX525" s="1488" t="s">
        <v>1790</v>
      </c>
      <c r="CY525" s="1488" t="s">
        <v>1790</v>
      </c>
      <c r="CZ525" s="1488" t="s">
        <v>1790</v>
      </c>
      <c r="DA525" s="1488" t="s">
        <v>1790</v>
      </c>
      <c r="DB525" s="1488" t="s">
        <v>1790</v>
      </c>
      <c r="DC525" s="1488" t="s">
        <v>1790</v>
      </c>
      <c r="DD525" s="1488" t="s">
        <v>1790</v>
      </c>
      <c r="DE525" s="1488" t="s">
        <v>1790</v>
      </c>
      <c r="DF525" s="1488" t="s">
        <v>1790</v>
      </c>
      <c r="DG525" s="1488" t="s">
        <v>1790</v>
      </c>
      <c r="DH525" s="1488" t="s">
        <v>1790</v>
      </c>
      <c r="DI525" s="1488" t="s">
        <v>1790</v>
      </c>
      <c r="DJ525" s="1488" t="s">
        <v>1790</v>
      </c>
      <c r="DK525" s="1488" t="s">
        <v>1790</v>
      </c>
      <c r="DL525" s="1488" t="s">
        <v>1790</v>
      </c>
      <c r="DM525" s="1488" t="s">
        <v>1790</v>
      </c>
      <c r="DN525" s="1488" t="s">
        <v>1790</v>
      </c>
      <c r="DO525" s="1488" t="s">
        <v>1790</v>
      </c>
      <c r="DP525" s="1488" t="s">
        <v>1790</v>
      </c>
      <c r="DQ525" s="1488" t="s">
        <v>1790</v>
      </c>
      <c r="DR525" s="1488" t="s">
        <v>1790</v>
      </c>
      <c r="DS525" s="1488" t="s">
        <v>1790</v>
      </c>
      <c r="DT525" s="1233" t="s">
        <v>1790</v>
      </c>
      <c r="DU525" s="1233" t="s">
        <v>1790</v>
      </c>
      <c r="DV525" s="1233" t="s">
        <v>1790</v>
      </c>
      <c r="DW525" s="1233" t="s">
        <v>1790</v>
      </c>
      <c r="DX525" s="1233" t="s">
        <v>1790</v>
      </c>
      <c r="DY525" s="1233" t="s">
        <v>1790</v>
      </c>
    </row>
    <row r="526" spans="2:129" x14ac:dyDescent="0.25">
      <c r="B526" s="1740"/>
      <c r="C526" s="1485" t="s">
        <v>2248</v>
      </c>
      <c r="D526" s="1425" t="s">
        <v>2249</v>
      </c>
      <c r="E526" s="1267" t="s">
        <v>810</v>
      </c>
      <c r="F526" s="1424" t="s">
        <v>813</v>
      </c>
      <c r="G526" s="1424" t="s">
        <v>1790</v>
      </c>
      <c r="H526" s="1425" t="s">
        <v>812</v>
      </c>
      <c r="I526" s="1460"/>
      <c r="J526" s="1461"/>
      <c r="K526" s="1461"/>
      <c r="L526" s="1461"/>
      <c r="M526" s="1461"/>
      <c r="N526" s="1489" t="s">
        <v>1790</v>
      </c>
      <c r="O526" s="1489">
        <v>0.37658195999999994</v>
      </c>
      <c r="P526" s="1489">
        <v>0.37658195999999994</v>
      </c>
      <c r="Q526" s="1489">
        <v>0.37658195999999994</v>
      </c>
      <c r="R526" s="1489">
        <v>0.37658195999999994</v>
      </c>
      <c r="S526" s="1489">
        <v>0.37658195999999994</v>
      </c>
      <c r="T526" s="1489" t="s">
        <v>1790</v>
      </c>
      <c r="U526" s="1489" t="s">
        <v>1790</v>
      </c>
      <c r="V526" s="1489" t="s">
        <v>1790</v>
      </c>
      <c r="W526" s="1489" t="s">
        <v>1790</v>
      </c>
      <c r="X526" s="1489" t="s">
        <v>1790</v>
      </c>
      <c r="Y526" s="1489" t="s">
        <v>1790</v>
      </c>
      <c r="Z526" s="1489" t="s">
        <v>1790</v>
      </c>
      <c r="AA526" s="1489" t="s">
        <v>1790</v>
      </c>
      <c r="AB526" s="1489" t="s">
        <v>1790</v>
      </c>
      <c r="AC526" s="1489">
        <v>0</v>
      </c>
      <c r="AD526" s="1489" t="s">
        <v>1790</v>
      </c>
      <c r="AE526" s="1489" t="s">
        <v>1790</v>
      </c>
      <c r="AF526" s="1489" t="s">
        <v>1790</v>
      </c>
      <c r="AG526" s="1489" t="s">
        <v>1790</v>
      </c>
      <c r="AH526" s="1489" t="s">
        <v>1790</v>
      </c>
      <c r="AI526" s="1489" t="s">
        <v>1790</v>
      </c>
      <c r="AJ526" s="1489" t="s">
        <v>1790</v>
      </c>
      <c r="AK526" s="1489" t="s">
        <v>1790</v>
      </c>
      <c r="AL526" s="1489" t="s">
        <v>1790</v>
      </c>
      <c r="AM526" s="1489">
        <v>0</v>
      </c>
      <c r="AN526" s="1489" t="s">
        <v>1790</v>
      </c>
      <c r="AO526" s="1489" t="s">
        <v>1790</v>
      </c>
      <c r="AP526" s="1489" t="s">
        <v>1790</v>
      </c>
      <c r="AQ526" s="1489" t="s">
        <v>1790</v>
      </c>
      <c r="AR526" s="1489" t="s">
        <v>1790</v>
      </c>
      <c r="AS526" s="1489" t="s">
        <v>1790</v>
      </c>
      <c r="AT526" s="1489" t="s">
        <v>1790</v>
      </c>
      <c r="AU526" s="1489" t="s">
        <v>1790</v>
      </c>
      <c r="AV526" s="1489" t="s">
        <v>1790</v>
      </c>
      <c r="AW526" s="1489">
        <v>0</v>
      </c>
      <c r="AX526" s="1489" t="s">
        <v>1790</v>
      </c>
      <c r="AY526" s="1489" t="s">
        <v>1790</v>
      </c>
      <c r="AZ526" s="1489" t="s">
        <v>1790</v>
      </c>
      <c r="BA526" s="1489" t="s">
        <v>1790</v>
      </c>
      <c r="BB526" s="1489" t="s">
        <v>1790</v>
      </c>
      <c r="BC526" s="1489" t="s">
        <v>1790</v>
      </c>
      <c r="BD526" s="1489" t="s">
        <v>1790</v>
      </c>
      <c r="BE526" s="1489" t="s">
        <v>1790</v>
      </c>
      <c r="BF526" s="1489" t="s">
        <v>1790</v>
      </c>
      <c r="BG526" s="1489">
        <v>0</v>
      </c>
      <c r="BH526" s="1489" t="s">
        <v>1790</v>
      </c>
      <c r="BI526" s="1489" t="s">
        <v>1790</v>
      </c>
      <c r="BJ526" s="1489" t="s">
        <v>1790</v>
      </c>
      <c r="BK526" s="1489" t="s">
        <v>1790</v>
      </c>
      <c r="BL526" s="1489" t="s">
        <v>1790</v>
      </c>
      <c r="BM526" s="1489" t="s">
        <v>1790</v>
      </c>
      <c r="BN526" s="1489" t="s">
        <v>1790</v>
      </c>
      <c r="BO526" s="1489" t="s">
        <v>1790</v>
      </c>
      <c r="BP526" s="1489" t="s">
        <v>1790</v>
      </c>
      <c r="BQ526" s="1489">
        <v>0</v>
      </c>
      <c r="BR526" s="1489" t="s">
        <v>1790</v>
      </c>
      <c r="BS526" s="1489" t="s">
        <v>1790</v>
      </c>
      <c r="BT526" s="1489" t="s">
        <v>1790</v>
      </c>
      <c r="BU526" s="1489" t="s">
        <v>1790</v>
      </c>
      <c r="BV526" s="1489" t="s">
        <v>1790</v>
      </c>
      <c r="BW526" s="1489" t="s">
        <v>1790</v>
      </c>
      <c r="BX526" s="1489" t="s">
        <v>1790</v>
      </c>
      <c r="BY526" s="1489" t="s">
        <v>1790</v>
      </c>
      <c r="BZ526" s="1489" t="s">
        <v>1790</v>
      </c>
      <c r="CA526" s="1489">
        <v>1.54972</v>
      </c>
      <c r="CB526" s="1489" t="s">
        <v>1790</v>
      </c>
      <c r="CC526" s="1489" t="s">
        <v>1790</v>
      </c>
      <c r="CD526" s="1489" t="s">
        <v>1790</v>
      </c>
      <c r="CE526" s="1489" t="s">
        <v>1790</v>
      </c>
      <c r="CF526" s="1489" t="s">
        <v>1790</v>
      </c>
      <c r="CG526" s="1489" t="s">
        <v>1790</v>
      </c>
      <c r="CH526" s="1489" t="s">
        <v>1790</v>
      </c>
      <c r="CI526" s="1489" t="s">
        <v>1790</v>
      </c>
      <c r="CJ526" s="1489" t="s">
        <v>1790</v>
      </c>
      <c r="CK526" s="1489">
        <v>0</v>
      </c>
      <c r="CL526" s="1489" t="s">
        <v>1790</v>
      </c>
      <c r="CM526" s="1489" t="s">
        <v>1790</v>
      </c>
      <c r="CN526" s="1489" t="s">
        <v>1790</v>
      </c>
      <c r="CO526" s="1489" t="s">
        <v>1790</v>
      </c>
      <c r="CP526" s="1490" t="s">
        <v>1790</v>
      </c>
      <c r="CQ526" s="1488" t="s">
        <v>1790</v>
      </c>
      <c r="CR526" s="1488" t="s">
        <v>1790</v>
      </c>
      <c r="CS526" s="1488" t="s">
        <v>1790</v>
      </c>
      <c r="CT526" s="1488" t="s">
        <v>1790</v>
      </c>
      <c r="CU526" s="1488" t="s">
        <v>1790</v>
      </c>
      <c r="CV526" s="1488" t="s">
        <v>1790</v>
      </c>
      <c r="CW526" s="1488" t="s">
        <v>1790</v>
      </c>
      <c r="CX526" s="1488" t="s">
        <v>1790</v>
      </c>
      <c r="CY526" s="1488" t="s">
        <v>1790</v>
      </c>
      <c r="CZ526" s="1488" t="s">
        <v>1790</v>
      </c>
      <c r="DA526" s="1488" t="s">
        <v>1790</v>
      </c>
      <c r="DB526" s="1488" t="s">
        <v>1790</v>
      </c>
      <c r="DC526" s="1488" t="s">
        <v>1790</v>
      </c>
      <c r="DD526" s="1488" t="s">
        <v>1790</v>
      </c>
      <c r="DE526" s="1488" t="s">
        <v>1790</v>
      </c>
      <c r="DF526" s="1488" t="s">
        <v>1790</v>
      </c>
      <c r="DG526" s="1488" t="s">
        <v>1790</v>
      </c>
      <c r="DH526" s="1488" t="s">
        <v>1790</v>
      </c>
      <c r="DI526" s="1488" t="s">
        <v>1790</v>
      </c>
      <c r="DJ526" s="1488" t="s">
        <v>1790</v>
      </c>
      <c r="DK526" s="1488" t="s">
        <v>1790</v>
      </c>
      <c r="DL526" s="1488" t="s">
        <v>1790</v>
      </c>
      <c r="DM526" s="1488" t="s">
        <v>1790</v>
      </c>
      <c r="DN526" s="1488" t="s">
        <v>1790</v>
      </c>
      <c r="DO526" s="1488" t="s">
        <v>1790</v>
      </c>
      <c r="DP526" s="1488" t="s">
        <v>1790</v>
      </c>
      <c r="DQ526" s="1488" t="s">
        <v>1790</v>
      </c>
      <c r="DR526" s="1488" t="s">
        <v>1790</v>
      </c>
      <c r="DS526" s="1488" t="s">
        <v>1790</v>
      </c>
      <c r="DT526" s="1233" t="s">
        <v>1790</v>
      </c>
      <c r="DU526" s="1233" t="s">
        <v>1790</v>
      </c>
      <c r="DV526" s="1233" t="s">
        <v>1790</v>
      </c>
      <c r="DW526" s="1233" t="s">
        <v>1790</v>
      </c>
      <c r="DX526" s="1233" t="s">
        <v>1790</v>
      </c>
      <c r="DY526" s="1233" t="s">
        <v>1790</v>
      </c>
    </row>
    <row r="527" spans="2:129" ht="14.4" thickBot="1" x14ac:dyDescent="0.3">
      <c r="B527" s="1740"/>
      <c r="C527" s="1485" t="s">
        <v>2248</v>
      </c>
      <c r="D527" s="1425" t="s">
        <v>2249</v>
      </c>
      <c r="E527" s="1267" t="s">
        <v>814</v>
      </c>
      <c r="F527" s="1424" t="s">
        <v>1790</v>
      </c>
      <c r="G527" s="1424" t="s">
        <v>1790</v>
      </c>
      <c r="H527" s="1425" t="s">
        <v>84</v>
      </c>
      <c r="I527" s="1460"/>
      <c r="J527" s="1461"/>
      <c r="K527" s="1461"/>
      <c r="L527" s="1461"/>
      <c r="M527" s="1461"/>
      <c r="N527" s="1489" t="s">
        <v>1790</v>
      </c>
      <c r="O527" s="1489">
        <v>2.9570119785507248E-2</v>
      </c>
      <c r="P527" s="1489">
        <v>8.5710492131905069E-2</v>
      </c>
      <c r="Q527" s="1489">
        <v>0.13802011615443652</v>
      </c>
      <c r="R527" s="1489">
        <v>0.18669387692387548</v>
      </c>
      <c r="S527" s="1489">
        <v>0.23191785953276459</v>
      </c>
      <c r="T527" s="1489">
        <v>1.3909845620028531</v>
      </c>
      <c r="U527" s="1489">
        <v>1.3407846496260742</v>
      </c>
      <c r="V527" s="1489">
        <v>1.2923892391636869</v>
      </c>
      <c r="W527" s="1489">
        <v>1.2457336931482721</v>
      </c>
      <c r="X527" s="1489">
        <v>1.2007556821893031</v>
      </c>
      <c r="Y527" s="1489">
        <v>1.1573951027875424</v>
      </c>
      <c r="Z527" s="1489">
        <v>1.1155939980684824</v>
      </c>
      <c r="AA527" s="1489">
        <v>1.0752964813313879</v>
      </c>
      <c r="AB527" s="1489">
        <v>1.0364486623141642</v>
      </c>
      <c r="AC527" s="1489">
        <v>0.9989985760777913</v>
      </c>
      <c r="AD527" s="1489">
        <v>0.96289611441747891</v>
      </c>
      <c r="AE527" s="1489">
        <v>0.92809295971097572</v>
      </c>
      <c r="AF527" s="1489">
        <v>0.8945425211176371</v>
      </c>
      <c r="AG527" s="1489">
        <v>0.86219987304490942</v>
      </c>
      <c r="AH527" s="1489">
        <v>0.83102169580183949</v>
      </c>
      <c r="AI527" s="1489">
        <v>0.8009662183620605</v>
      </c>
      <c r="AJ527" s="1489">
        <v>0.77199316316145128</v>
      </c>
      <c r="AK527" s="1489">
        <v>0.74406369285831064</v>
      </c>
      <c r="AL527" s="1489">
        <v>0.71714035898644235</v>
      </c>
      <c r="AM527" s="1489">
        <v>0.69118705243401246</v>
      </c>
      <c r="AN527" s="1489">
        <v>0.6661689556834125</v>
      </c>
      <c r="AO527" s="1489">
        <v>0.64205249674965703</v>
      </c>
      <c r="AP527" s="1489">
        <v>0.61880530475705608</v>
      </c>
      <c r="AQ527" s="1489">
        <v>0.59639616709603416</v>
      </c>
      <c r="AR527" s="1489">
        <v>0.57479498810402541</v>
      </c>
      <c r="AS527" s="1489">
        <v>0.55666193731935487</v>
      </c>
      <c r="AT527" s="1489">
        <v>0.539097561291211</v>
      </c>
      <c r="AU527" s="1489">
        <v>0.52208411626028806</v>
      </c>
      <c r="AV527" s="1489">
        <v>0.50560440965687881</v>
      </c>
      <c r="AW527" s="1489">
        <v>0.48964178304541628</v>
      </c>
      <c r="AX527" s="1489">
        <v>0.4741800955949465</v>
      </c>
      <c r="AY527" s="1489">
        <v>0.45920370805935862</v>
      </c>
      <c r="AZ527" s="1489">
        <v>0.44469746725170334</v>
      </c>
      <c r="BA527" s="1489">
        <v>0.43064669099740821</v>
      </c>
      <c r="BB527" s="1489">
        <v>0.41703715355166143</v>
      </c>
      <c r="BC527" s="1489">
        <v>0.40385507146669264</v>
      </c>
      <c r="BD527" s="1489">
        <v>0.39108708989511309</v>
      </c>
      <c r="BE527" s="1489">
        <v>0.37872026931590197</v>
      </c>
      <c r="BF527" s="1489">
        <v>0.36674207267003939</v>
      </c>
      <c r="BG527" s="1489">
        <v>0.35514035289318446</v>
      </c>
      <c r="BH527" s="1489">
        <v>0.34390334083317986</v>
      </c>
      <c r="BI527" s="1489">
        <v>0.33301963354054676</v>
      </c>
      <c r="BJ527" s="1489">
        <v>0.32247818292048874</v>
      </c>
      <c r="BK527" s="1489">
        <v>0.31226828473528134</v>
      </c>
      <c r="BL527" s="1489">
        <v>0.30237956794626336</v>
      </c>
      <c r="BM527" s="1489">
        <v>0.29280198438497618</v>
      </c>
      <c r="BN527" s="1489">
        <v>0.2835257987433194</v>
      </c>
      <c r="BO527" s="1489">
        <v>0.27454157887290209</v>
      </c>
      <c r="BP527" s="1489">
        <v>0.26584018638406903</v>
      </c>
      <c r="BQ527" s="1489">
        <v>0.25741276753537573</v>
      </c>
      <c r="BR527" s="1489">
        <v>0.2492507444045669</v>
      </c>
      <c r="BS527" s="1489">
        <v>0.24134580633238956</v>
      </c>
      <c r="BT527" s="1489">
        <v>0.23368990163083753</v>
      </c>
      <c r="BU527" s="1489">
        <v>0.22627522954768201</v>
      </c>
      <c r="BV527" s="1489">
        <v>0.21909423247939233</v>
      </c>
      <c r="BW527" s="1489">
        <v>0.21213958842479611</v>
      </c>
      <c r="BX527" s="1489">
        <v>0.20540420367205928</v>
      </c>
      <c r="BY527" s="1489">
        <v>0.19888120571179752</v>
      </c>
      <c r="BZ527" s="1489">
        <v>0.19256393636935018</v>
      </c>
      <c r="CA527" s="1489">
        <v>0.19993215315731072</v>
      </c>
      <c r="CB527" s="1489">
        <v>0.20670779445254961</v>
      </c>
      <c r="CC527" s="1489">
        <v>0.20020708399198081</v>
      </c>
      <c r="CD527" s="1489">
        <v>0.19390969796487023</v>
      </c>
      <c r="CE527" s="1489">
        <v>0.18780930701824103</v>
      </c>
      <c r="CF527" s="1489">
        <v>0.18189977801178836</v>
      </c>
      <c r="CG527" s="1489">
        <v>0.17617516795743521</v>
      </c>
      <c r="CH527" s="1489">
        <v>0.17062971814546907</v>
      </c>
      <c r="CI527" s="1489">
        <v>0.16525784845153271</v>
      </c>
      <c r="CJ527" s="1489">
        <v>0.16005415181891638</v>
      </c>
      <c r="CK527" s="1489">
        <v>0.15501338891076916</v>
      </c>
      <c r="CL527" s="1489">
        <v>0.15086282674616916</v>
      </c>
      <c r="CM527" s="1489">
        <v>0.14682251604414287</v>
      </c>
      <c r="CN527" s="1489">
        <v>0.14288954778757759</v>
      </c>
      <c r="CO527" s="1489">
        <v>0.13906108927580366</v>
      </c>
      <c r="CP527" s="1490">
        <v>0.13533438213236876</v>
      </c>
      <c r="CQ527" s="1488" t="s">
        <v>1790</v>
      </c>
      <c r="CR527" s="1488" t="s">
        <v>1790</v>
      </c>
      <c r="CS527" s="1488" t="s">
        <v>1790</v>
      </c>
      <c r="CT527" s="1488" t="s">
        <v>1790</v>
      </c>
      <c r="CU527" s="1488" t="s">
        <v>1790</v>
      </c>
      <c r="CV527" s="1488" t="s">
        <v>1790</v>
      </c>
      <c r="CW527" s="1488" t="s">
        <v>1790</v>
      </c>
      <c r="CX527" s="1488" t="s">
        <v>1790</v>
      </c>
      <c r="CY527" s="1488" t="s">
        <v>1790</v>
      </c>
      <c r="CZ527" s="1488" t="s">
        <v>1790</v>
      </c>
      <c r="DA527" s="1488" t="s">
        <v>1790</v>
      </c>
      <c r="DB527" s="1488" t="s">
        <v>1790</v>
      </c>
      <c r="DC527" s="1488" t="s">
        <v>1790</v>
      </c>
      <c r="DD527" s="1488" t="s">
        <v>1790</v>
      </c>
      <c r="DE527" s="1488" t="s">
        <v>1790</v>
      </c>
      <c r="DF527" s="1488" t="s">
        <v>1790</v>
      </c>
      <c r="DG527" s="1488" t="s">
        <v>1790</v>
      </c>
      <c r="DH527" s="1488" t="s">
        <v>1790</v>
      </c>
      <c r="DI527" s="1488" t="s">
        <v>1790</v>
      </c>
      <c r="DJ527" s="1488" t="s">
        <v>1790</v>
      </c>
      <c r="DK527" s="1488" t="s">
        <v>1790</v>
      </c>
      <c r="DL527" s="1488" t="s">
        <v>1790</v>
      </c>
      <c r="DM527" s="1488" t="s">
        <v>1790</v>
      </c>
      <c r="DN527" s="1488" t="s">
        <v>1790</v>
      </c>
      <c r="DO527" s="1488" t="s">
        <v>1790</v>
      </c>
      <c r="DP527" s="1488" t="s">
        <v>1790</v>
      </c>
      <c r="DQ527" s="1488" t="s">
        <v>1790</v>
      </c>
      <c r="DR527" s="1488" t="s">
        <v>1790</v>
      </c>
      <c r="DS527" s="1488" t="s">
        <v>1790</v>
      </c>
      <c r="DT527" s="1233" t="s">
        <v>1790</v>
      </c>
      <c r="DU527" s="1233" t="s">
        <v>1790</v>
      </c>
      <c r="DV527" s="1233" t="s">
        <v>1790</v>
      </c>
      <c r="DW527" s="1233" t="s">
        <v>1790</v>
      </c>
      <c r="DX527" s="1233" t="s">
        <v>1790</v>
      </c>
      <c r="DY527" s="1233" t="s">
        <v>1790</v>
      </c>
    </row>
    <row r="528" spans="2:129" ht="14.4" thickBot="1" x14ac:dyDescent="0.3">
      <c r="B528" s="1740"/>
      <c r="C528" s="1485" t="s">
        <v>2248</v>
      </c>
      <c r="D528" s="1425" t="s">
        <v>2249</v>
      </c>
      <c r="E528" s="1267" t="s">
        <v>815</v>
      </c>
      <c r="F528" s="1424" t="s">
        <v>1790</v>
      </c>
      <c r="G528" s="1424" t="s">
        <v>1790</v>
      </c>
      <c r="H528" s="1425" t="s">
        <v>84</v>
      </c>
      <c r="I528" s="1724">
        <f>IF(SUM(I527:CU527)&lt;&gt;0,SUM(I527:CU527),"")</f>
        <v>38.242397079128736</v>
      </c>
      <c r="J528" s="1725"/>
      <c r="K528" s="1725"/>
      <c r="L528" s="1725"/>
      <c r="M528" s="1726"/>
      <c r="N528" s="1489" t="s">
        <v>1790</v>
      </c>
      <c r="O528" s="1489" t="s">
        <v>1790</v>
      </c>
      <c r="P528" s="1489" t="s">
        <v>1790</v>
      </c>
      <c r="Q528" s="1489" t="s">
        <v>1790</v>
      </c>
      <c r="R528" s="1489" t="s">
        <v>1790</v>
      </c>
      <c r="S528" s="1489" t="s">
        <v>1790</v>
      </c>
      <c r="T528" s="1489" t="s">
        <v>1790</v>
      </c>
      <c r="U528" s="1489" t="s">
        <v>1790</v>
      </c>
      <c r="V528" s="1489" t="s">
        <v>1790</v>
      </c>
      <c r="W528" s="1489" t="s">
        <v>1790</v>
      </c>
      <c r="X528" s="1489" t="s">
        <v>1790</v>
      </c>
      <c r="Y528" s="1489" t="s">
        <v>1790</v>
      </c>
      <c r="Z528" s="1489" t="s">
        <v>1790</v>
      </c>
      <c r="AA528" s="1489" t="s">
        <v>1790</v>
      </c>
      <c r="AB528" s="1489" t="s">
        <v>1790</v>
      </c>
      <c r="AC528" s="1489" t="s">
        <v>1790</v>
      </c>
      <c r="AD528" s="1489" t="s">
        <v>1790</v>
      </c>
      <c r="AE528" s="1489" t="s">
        <v>1790</v>
      </c>
      <c r="AF528" s="1489" t="s">
        <v>1790</v>
      </c>
      <c r="AG528" s="1489" t="s">
        <v>1790</v>
      </c>
      <c r="AH528" s="1489" t="s">
        <v>1790</v>
      </c>
      <c r="AI528" s="1489" t="s">
        <v>1790</v>
      </c>
      <c r="AJ528" s="1489" t="s">
        <v>1790</v>
      </c>
      <c r="AK528" s="1489" t="s">
        <v>1790</v>
      </c>
      <c r="AL528" s="1489" t="s">
        <v>1790</v>
      </c>
      <c r="AM528" s="1489" t="s">
        <v>1790</v>
      </c>
      <c r="AN528" s="1489" t="s">
        <v>1790</v>
      </c>
      <c r="AO528" s="1489" t="s">
        <v>1790</v>
      </c>
      <c r="AP528" s="1489" t="s">
        <v>1790</v>
      </c>
      <c r="AQ528" s="1489" t="s">
        <v>1790</v>
      </c>
      <c r="AR528" s="1489" t="s">
        <v>1790</v>
      </c>
      <c r="AS528" s="1489" t="s">
        <v>1790</v>
      </c>
      <c r="AT528" s="1489" t="s">
        <v>1790</v>
      </c>
      <c r="AU528" s="1489" t="s">
        <v>1790</v>
      </c>
      <c r="AV528" s="1489" t="s">
        <v>1790</v>
      </c>
      <c r="AW528" s="1489" t="s">
        <v>1790</v>
      </c>
      <c r="AX528" s="1489" t="s">
        <v>1790</v>
      </c>
      <c r="AY528" s="1489" t="s">
        <v>1790</v>
      </c>
      <c r="AZ528" s="1489" t="s">
        <v>1790</v>
      </c>
      <c r="BA528" s="1489" t="s">
        <v>1790</v>
      </c>
      <c r="BB528" s="1489" t="s">
        <v>1790</v>
      </c>
      <c r="BC528" s="1489" t="s">
        <v>1790</v>
      </c>
      <c r="BD528" s="1489" t="s">
        <v>1790</v>
      </c>
      <c r="BE528" s="1489" t="s">
        <v>1790</v>
      </c>
      <c r="BF528" s="1489" t="s">
        <v>1790</v>
      </c>
      <c r="BG528" s="1489" t="s">
        <v>1790</v>
      </c>
      <c r="BH528" s="1489" t="s">
        <v>1790</v>
      </c>
      <c r="BI528" s="1489" t="s">
        <v>1790</v>
      </c>
      <c r="BJ528" s="1489" t="s">
        <v>1790</v>
      </c>
      <c r="BK528" s="1489" t="s">
        <v>1790</v>
      </c>
      <c r="BL528" s="1489" t="s">
        <v>1790</v>
      </c>
      <c r="BM528" s="1489" t="s">
        <v>1790</v>
      </c>
      <c r="BN528" s="1489" t="s">
        <v>1790</v>
      </c>
      <c r="BO528" s="1489" t="s">
        <v>1790</v>
      </c>
      <c r="BP528" s="1489" t="s">
        <v>1790</v>
      </c>
      <c r="BQ528" s="1489" t="s">
        <v>1790</v>
      </c>
      <c r="BR528" s="1489" t="s">
        <v>1790</v>
      </c>
      <c r="BS528" s="1489" t="s">
        <v>1790</v>
      </c>
      <c r="BT528" s="1489" t="s">
        <v>1790</v>
      </c>
      <c r="BU528" s="1489" t="s">
        <v>1790</v>
      </c>
      <c r="BV528" s="1489" t="s">
        <v>1790</v>
      </c>
      <c r="BW528" s="1489" t="s">
        <v>1790</v>
      </c>
      <c r="BX528" s="1489" t="s">
        <v>1790</v>
      </c>
      <c r="BY528" s="1489" t="s">
        <v>1790</v>
      </c>
      <c r="BZ528" s="1489" t="s">
        <v>1790</v>
      </c>
      <c r="CA528" s="1489" t="s">
        <v>1790</v>
      </c>
      <c r="CB528" s="1489" t="s">
        <v>1790</v>
      </c>
      <c r="CC528" s="1489" t="s">
        <v>1790</v>
      </c>
      <c r="CD528" s="1489" t="s">
        <v>1790</v>
      </c>
      <c r="CE528" s="1489" t="s">
        <v>1790</v>
      </c>
      <c r="CF528" s="1489" t="s">
        <v>1790</v>
      </c>
      <c r="CG528" s="1489" t="s">
        <v>1790</v>
      </c>
      <c r="CH528" s="1489" t="s">
        <v>1790</v>
      </c>
      <c r="CI528" s="1489" t="s">
        <v>1790</v>
      </c>
      <c r="CJ528" s="1489" t="s">
        <v>1790</v>
      </c>
      <c r="CK528" s="1489" t="s">
        <v>1790</v>
      </c>
      <c r="CL528" s="1489" t="s">
        <v>1790</v>
      </c>
      <c r="CM528" s="1489" t="s">
        <v>1790</v>
      </c>
      <c r="CN528" s="1489" t="s">
        <v>1790</v>
      </c>
      <c r="CO528" s="1489" t="s">
        <v>1790</v>
      </c>
      <c r="CP528" s="1490" t="s">
        <v>1790</v>
      </c>
      <c r="CQ528" s="1488" t="s">
        <v>1790</v>
      </c>
      <c r="CR528" s="1488" t="s">
        <v>1790</v>
      </c>
      <c r="CS528" s="1488" t="s">
        <v>1790</v>
      </c>
      <c r="CT528" s="1488" t="s">
        <v>1790</v>
      </c>
      <c r="CU528" s="1488" t="s">
        <v>1790</v>
      </c>
      <c r="CV528" s="1488" t="s">
        <v>1790</v>
      </c>
      <c r="CW528" s="1488" t="s">
        <v>1790</v>
      </c>
      <c r="CX528" s="1488" t="s">
        <v>1790</v>
      </c>
      <c r="CY528" s="1488" t="s">
        <v>1790</v>
      </c>
      <c r="CZ528" s="1488" t="s">
        <v>1790</v>
      </c>
      <c r="DA528" s="1488" t="s">
        <v>1790</v>
      </c>
      <c r="DB528" s="1488" t="s">
        <v>1790</v>
      </c>
      <c r="DC528" s="1488" t="s">
        <v>1790</v>
      </c>
      <c r="DD528" s="1488" t="s">
        <v>1790</v>
      </c>
      <c r="DE528" s="1488" t="s">
        <v>1790</v>
      </c>
      <c r="DF528" s="1488" t="s">
        <v>1790</v>
      </c>
      <c r="DG528" s="1488" t="s">
        <v>1790</v>
      </c>
      <c r="DH528" s="1488" t="s">
        <v>1790</v>
      </c>
      <c r="DI528" s="1488" t="s">
        <v>1790</v>
      </c>
      <c r="DJ528" s="1488" t="s">
        <v>1790</v>
      </c>
      <c r="DK528" s="1488" t="s">
        <v>1790</v>
      </c>
      <c r="DL528" s="1488" t="s">
        <v>1790</v>
      </c>
      <c r="DM528" s="1488" t="s">
        <v>1790</v>
      </c>
      <c r="DN528" s="1488" t="s">
        <v>1790</v>
      </c>
      <c r="DO528" s="1488" t="s">
        <v>1790</v>
      </c>
      <c r="DP528" s="1488" t="s">
        <v>1790</v>
      </c>
      <c r="DQ528" s="1488" t="s">
        <v>1790</v>
      </c>
      <c r="DR528" s="1488" t="s">
        <v>1790</v>
      </c>
      <c r="DS528" s="1488" t="s">
        <v>1790</v>
      </c>
      <c r="DT528" s="1233" t="s">
        <v>1790</v>
      </c>
      <c r="DU528" s="1233" t="s">
        <v>1790</v>
      </c>
      <c r="DV528" s="1233" t="s">
        <v>1790</v>
      </c>
      <c r="DW528" s="1233" t="s">
        <v>1790</v>
      </c>
      <c r="DX528" s="1233" t="s">
        <v>1790</v>
      </c>
      <c r="DY528" s="1233" t="s">
        <v>1790</v>
      </c>
    </row>
    <row r="529" spans="2:129" x14ac:dyDescent="0.25">
      <c r="B529" s="1740"/>
      <c r="C529" s="1485" t="s">
        <v>2221</v>
      </c>
      <c r="D529" s="1425" t="s">
        <v>2222</v>
      </c>
      <c r="E529" s="1267" t="s">
        <v>810</v>
      </c>
      <c r="F529" s="1424" t="s">
        <v>1790</v>
      </c>
      <c r="G529" s="1424" t="s">
        <v>1790</v>
      </c>
      <c r="H529" s="1425" t="s">
        <v>84</v>
      </c>
      <c r="I529" s="1460"/>
      <c r="J529" s="1461"/>
      <c r="K529" s="1461"/>
      <c r="L529" s="1461"/>
      <c r="M529" s="1461"/>
      <c r="N529" s="1489" t="s">
        <v>1790</v>
      </c>
      <c r="O529" s="1489">
        <v>2.7974383863000001</v>
      </c>
      <c r="P529" s="1489">
        <v>2.7974383863000001</v>
      </c>
      <c r="Q529" s="1489">
        <v>2.7974383863000001</v>
      </c>
      <c r="R529" s="1489">
        <v>2.7974383863000001</v>
      </c>
      <c r="S529" s="1489">
        <v>2.7974383863000001</v>
      </c>
      <c r="T529" s="1489" t="s">
        <v>1790</v>
      </c>
      <c r="U529" s="1489" t="s">
        <v>1790</v>
      </c>
      <c r="V529" s="1489" t="s">
        <v>1790</v>
      </c>
      <c r="W529" s="1489" t="s">
        <v>1790</v>
      </c>
      <c r="X529" s="1489" t="s">
        <v>1790</v>
      </c>
      <c r="Y529" s="1489" t="s">
        <v>1790</v>
      </c>
      <c r="Z529" s="1489" t="s">
        <v>1790</v>
      </c>
      <c r="AA529" s="1489" t="s">
        <v>1790</v>
      </c>
      <c r="AB529" s="1489" t="s">
        <v>1790</v>
      </c>
      <c r="AC529" s="1489">
        <v>0.1032</v>
      </c>
      <c r="AD529" s="1489" t="s">
        <v>1790</v>
      </c>
      <c r="AE529" s="1489" t="s">
        <v>1790</v>
      </c>
      <c r="AF529" s="1489" t="s">
        <v>1790</v>
      </c>
      <c r="AG529" s="1489" t="s">
        <v>1790</v>
      </c>
      <c r="AH529" s="1489" t="s">
        <v>1790</v>
      </c>
      <c r="AI529" s="1489" t="s">
        <v>1790</v>
      </c>
      <c r="AJ529" s="1489" t="s">
        <v>1790</v>
      </c>
      <c r="AK529" s="1489" t="s">
        <v>1790</v>
      </c>
      <c r="AL529" s="1489" t="s">
        <v>1790</v>
      </c>
      <c r="AM529" s="1489">
        <v>0.63431289000000002</v>
      </c>
      <c r="AN529" s="1489" t="s">
        <v>1790</v>
      </c>
      <c r="AO529" s="1489" t="s">
        <v>1790</v>
      </c>
      <c r="AP529" s="1489" t="s">
        <v>1790</v>
      </c>
      <c r="AQ529" s="1489" t="s">
        <v>1790</v>
      </c>
      <c r="AR529" s="1489">
        <v>1.5</v>
      </c>
      <c r="AS529" s="1489" t="s">
        <v>1790</v>
      </c>
      <c r="AT529" s="1489" t="s">
        <v>1790</v>
      </c>
      <c r="AU529" s="1489" t="s">
        <v>1790</v>
      </c>
      <c r="AV529" s="1489" t="s">
        <v>1790</v>
      </c>
      <c r="AW529" s="1489">
        <v>0.1032</v>
      </c>
      <c r="AX529" s="1489" t="s">
        <v>1790</v>
      </c>
      <c r="AY529" s="1489" t="s">
        <v>1790</v>
      </c>
      <c r="AZ529" s="1489" t="s">
        <v>1790</v>
      </c>
      <c r="BA529" s="1489" t="s">
        <v>1790</v>
      </c>
      <c r="BB529" s="1489" t="s">
        <v>1790</v>
      </c>
      <c r="BC529" s="1489" t="s">
        <v>1790</v>
      </c>
      <c r="BD529" s="1489" t="s">
        <v>1790</v>
      </c>
      <c r="BE529" s="1489" t="s">
        <v>1790</v>
      </c>
      <c r="BF529" s="1489" t="s">
        <v>1790</v>
      </c>
      <c r="BG529" s="1489">
        <v>0.63431289000000002</v>
      </c>
      <c r="BH529" s="1489" t="s">
        <v>1790</v>
      </c>
      <c r="BI529" s="1489" t="s">
        <v>1790</v>
      </c>
      <c r="BJ529" s="1489" t="s">
        <v>1790</v>
      </c>
      <c r="BK529" s="1489" t="s">
        <v>1790</v>
      </c>
      <c r="BL529" s="1489" t="s">
        <v>1790</v>
      </c>
      <c r="BM529" s="1489" t="s">
        <v>1790</v>
      </c>
      <c r="BN529" s="1489" t="s">
        <v>1790</v>
      </c>
      <c r="BO529" s="1489" t="s">
        <v>1790</v>
      </c>
      <c r="BP529" s="1489" t="s">
        <v>1790</v>
      </c>
      <c r="BQ529" s="1489">
        <v>1.6032</v>
      </c>
      <c r="BR529" s="1489" t="s">
        <v>1790</v>
      </c>
      <c r="BS529" s="1489" t="s">
        <v>1790</v>
      </c>
      <c r="BT529" s="1489" t="s">
        <v>1790</v>
      </c>
      <c r="BU529" s="1489" t="s">
        <v>1790</v>
      </c>
      <c r="BV529" s="1489" t="s">
        <v>1790</v>
      </c>
      <c r="BW529" s="1489" t="s">
        <v>1790</v>
      </c>
      <c r="BX529" s="1489" t="s">
        <v>1790</v>
      </c>
      <c r="BY529" s="1489" t="s">
        <v>1790</v>
      </c>
      <c r="BZ529" s="1489" t="s">
        <v>1790</v>
      </c>
      <c r="CA529" s="1489">
        <v>6.2135730264999998</v>
      </c>
      <c r="CB529" s="1489" t="s">
        <v>1790</v>
      </c>
      <c r="CC529" s="1489" t="s">
        <v>1790</v>
      </c>
      <c r="CD529" s="1489" t="s">
        <v>1790</v>
      </c>
      <c r="CE529" s="1489" t="s">
        <v>1790</v>
      </c>
      <c r="CF529" s="1489" t="s">
        <v>1790</v>
      </c>
      <c r="CG529" s="1489" t="s">
        <v>1790</v>
      </c>
      <c r="CH529" s="1489" t="s">
        <v>1790</v>
      </c>
      <c r="CI529" s="1489" t="s">
        <v>1790</v>
      </c>
      <c r="CJ529" s="1489" t="s">
        <v>1790</v>
      </c>
      <c r="CK529" s="1489">
        <v>0.1032</v>
      </c>
      <c r="CL529" s="1489" t="s">
        <v>1790</v>
      </c>
      <c r="CM529" s="1489" t="s">
        <v>1790</v>
      </c>
      <c r="CN529" s="1489" t="s">
        <v>1790</v>
      </c>
      <c r="CO529" s="1489" t="s">
        <v>1790</v>
      </c>
      <c r="CP529" s="1490">
        <v>1.5</v>
      </c>
      <c r="CQ529" s="1488" t="s">
        <v>1790</v>
      </c>
      <c r="CR529" s="1488" t="s">
        <v>1790</v>
      </c>
      <c r="CS529" s="1488" t="s">
        <v>1790</v>
      </c>
      <c r="CT529" s="1488" t="s">
        <v>1790</v>
      </c>
      <c r="CU529" s="1488" t="s">
        <v>1790</v>
      </c>
      <c r="CV529" s="1488" t="s">
        <v>1790</v>
      </c>
      <c r="CW529" s="1488" t="s">
        <v>1790</v>
      </c>
      <c r="CX529" s="1488" t="s">
        <v>1790</v>
      </c>
      <c r="CY529" s="1488" t="s">
        <v>1790</v>
      </c>
      <c r="CZ529" s="1488" t="s">
        <v>1790</v>
      </c>
      <c r="DA529" s="1488" t="s">
        <v>1790</v>
      </c>
      <c r="DB529" s="1488" t="s">
        <v>1790</v>
      </c>
      <c r="DC529" s="1488" t="s">
        <v>1790</v>
      </c>
      <c r="DD529" s="1488" t="s">
        <v>1790</v>
      </c>
      <c r="DE529" s="1488" t="s">
        <v>1790</v>
      </c>
      <c r="DF529" s="1488" t="s">
        <v>1790</v>
      </c>
      <c r="DG529" s="1488" t="s">
        <v>1790</v>
      </c>
      <c r="DH529" s="1488" t="s">
        <v>1790</v>
      </c>
      <c r="DI529" s="1488" t="s">
        <v>1790</v>
      </c>
      <c r="DJ529" s="1488" t="s">
        <v>1790</v>
      </c>
      <c r="DK529" s="1488" t="s">
        <v>1790</v>
      </c>
      <c r="DL529" s="1488" t="s">
        <v>1790</v>
      </c>
      <c r="DM529" s="1488" t="s">
        <v>1790</v>
      </c>
      <c r="DN529" s="1488" t="s">
        <v>1790</v>
      </c>
      <c r="DO529" s="1488" t="s">
        <v>1790</v>
      </c>
      <c r="DP529" s="1488" t="s">
        <v>1790</v>
      </c>
      <c r="DQ529" s="1488" t="s">
        <v>1790</v>
      </c>
      <c r="DR529" s="1488" t="s">
        <v>1790</v>
      </c>
      <c r="DS529" s="1488" t="s">
        <v>1790</v>
      </c>
      <c r="DT529" s="1233" t="s">
        <v>1790</v>
      </c>
      <c r="DU529" s="1233" t="s">
        <v>1790</v>
      </c>
      <c r="DV529" s="1233" t="s">
        <v>1790</v>
      </c>
      <c r="DW529" s="1233" t="s">
        <v>1790</v>
      </c>
      <c r="DX529" s="1233" t="s">
        <v>1790</v>
      </c>
      <c r="DY529" s="1233" t="s">
        <v>1790</v>
      </c>
    </row>
    <row r="530" spans="2:129" x14ac:dyDescent="0.25">
      <c r="B530" s="1740"/>
      <c r="C530" s="1485" t="s">
        <v>2221</v>
      </c>
      <c r="D530" s="1425" t="s">
        <v>2222</v>
      </c>
      <c r="E530" s="1267" t="s">
        <v>807</v>
      </c>
      <c r="F530" s="1424" t="s">
        <v>1790</v>
      </c>
      <c r="G530" s="1424" t="s">
        <v>1790</v>
      </c>
      <c r="H530" s="1425" t="s">
        <v>84</v>
      </c>
      <c r="I530" s="1460"/>
      <c r="J530" s="1461"/>
      <c r="K530" s="1461"/>
      <c r="L530" s="1461"/>
      <c r="M530" s="1461"/>
      <c r="N530" s="1489" t="s">
        <v>1790</v>
      </c>
      <c r="O530" s="1489" t="s">
        <v>1790</v>
      </c>
      <c r="P530" s="1489" t="s">
        <v>1790</v>
      </c>
      <c r="Q530" s="1489" t="s">
        <v>1790</v>
      </c>
      <c r="R530" s="1489" t="s">
        <v>1790</v>
      </c>
      <c r="S530" s="1489" t="s">
        <v>1790</v>
      </c>
      <c r="T530" s="1489">
        <v>1.2614206199999995</v>
      </c>
      <c r="U530" s="1489">
        <v>1.2614206199999995</v>
      </c>
      <c r="V530" s="1489">
        <v>1.2614206199999995</v>
      </c>
      <c r="W530" s="1489">
        <v>1.2614206199999995</v>
      </c>
      <c r="X530" s="1489">
        <v>1.2614206199999995</v>
      </c>
      <c r="Y530" s="1489">
        <v>1.2614206199999995</v>
      </c>
      <c r="Z530" s="1489">
        <v>1.2614206199999995</v>
      </c>
      <c r="AA530" s="1489">
        <v>1.2614206199999995</v>
      </c>
      <c r="AB530" s="1489">
        <v>1.2614206199999995</v>
      </c>
      <c r="AC530" s="1489">
        <v>1.2614206199999995</v>
      </c>
      <c r="AD530" s="1489">
        <v>1.2614206199999995</v>
      </c>
      <c r="AE530" s="1489">
        <v>1.2614206199999995</v>
      </c>
      <c r="AF530" s="1489">
        <v>1.2614206199999995</v>
      </c>
      <c r="AG530" s="1489">
        <v>1.2614206199999995</v>
      </c>
      <c r="AH530" s="1489">
        <v>1.2614206199999995</v>
      </c>
      <c r="AI530" s="1489">
        <v>1.2614206199999995</v>
      </c>
      <c r="AJ530" s="1489">
        <v>1.2614206199999995</v>
      </c>
      <c r="AK530" s="1489">
        <v>1.2614206199999995</v>
      </c>
      <c r="AL530" s="1489">
        <v>1.2614206199999995</v>
      </c>
      <c r="AM530" s="1489">
        <v>1.2614206199999995</v>
      </c>
      <c r="AN530" s="1489">
        <v>1.2614206199999995</v>
      </c>
      <c r="AO530" s="1489">
        <v>1.2614206199999995</v>
      </c>
      <c r="AP530" s="1489">
        <v>1.2614206199999995</v>
      </c>
      <c r="AQ530" s="1489">
        <v>1.2614206199999995</v>
      </c>
      <c r="AR530" s="1489">
        <v>1.2614206199999995</v>
      </c>
      <c r="AS530" s="1489">
        <v>1.2614206199999995</v>
      </c>
      <c r="AT530" s="1489">
        <v>1.2614206199999995</v>
      </c>
      <c r="AU530" s="1489">
        <v>1.2614206199999995</v>
      </c>
      <c r="AV530" s="1489">
        <v>1.2614206199999995</v>
      </c>
      <c r="AW530" s="1489">
        <v>1.2614206199999995</v>
      </c>
      <c r="AX530" s="1489">
        <v>1.2614206199999995</v>
      </c>
      <c r="AY530" s="1489">
        <v>1.2614206199999995</v>
      </c>
      <c r="AZ530" s="1489">
        <v>1.2614206199999995</v>
      </c>
      <c r="BA530" s="1489">
        <v>1.2614206199999995</v>
      </c>
      <c r="BB530" s="1489">
        <v>1.2614206199999995</v>
      </c>
      <c r="BC530" s="1489">
        <v>1.2614206199999995</v>
      </c>
      <c r="BD530" s="1489">
        <v>1.2614206199999995</v>
      </c>
      <c r="BE530" s="1489">
        <v>1.2614206199999995</v>
      </c>
      <c r="BF530" s="1489">
        <v>1.2614206199999995</v>
      </c>
      <c r="BG530" s="1489">
        <v>1.2614206199999995</v>
      </c>
      <c r="BH530" s="1489">
        <v>1.2614206199999995</v>
      </c>
      <c r="BI530" s="1489">
        <v>1.2614206199999995</v>
      </c>
      <c r="BJ530" s="1489">
        <v>1.2614206199999995</v>
      </c>
      <c r="BK530" s="1489">
        <v>1.2614206199999995</v>
      </c>
      <c r="BL530" s="1489">
        <v>1.2614206199999995</v>
      </c>
      <c r="BM530" s="1489">
        <v>1.2614206199999995</v>
      </c>
      <c r="BN530" s="1489">
        <v>1.2614206199999995</v>
      </c>
      <c r="BO530" s="1489">
        <v>1.2614206199999995</v>
      </c>
      <c r="BP530" s="1489">
        <v>1.2614206199999995</v>
      </c>
      <c r="BQ530" s="1489">
        <v>1.2614206199999995</v>
      </c>
      <c r="BR530" s="1489">
        <v>1.2614206199999995</v>
      </c>
      <c r="BS530" s="1489">
        <v>1.2614206199999995</v>
      </c>
      <c r="BT530" s="1489">
        <v>1.2614206199999995</v>
      </c>
      <c r="BU530" s="1489">
        <v>1.2614206199999995</v>
      </c>
      <c r="BV530" s="1489">
        <v>1.2614206199999995</v>
      </c>
      <c r="BW530" s="1489">
        <v>1.2614206199999995</v>
      </c>
      <c r="BX530" s="1489">
        <v>1.2614206199999995</v>
      </c>
      <c r="BY530" s="1489">
        <v>1.2614206199999995</v>
      </c>
      <c r="BZ530" s="1489">
        <v>1.2614206199999995</v>
      </c>
      <c r="CA530" s="1489">
        <v>1.2614206199999995</v>
      </c>
      <c r="CB530" s="1489">
        <v>1.2614206199999995</v>
      </c>
      <c r="CC530" s="1489">
        <v>1.2614206199999995</v>
      </c>
      <c r="CD530" s="1489">
        <v>1.2614206199999995</v>
      </c>
      <c r="CE530" s="1489">
        <v>1.2614206199999995</v>
      </c>
      <c r="CF530" s="1489">
        <v>1.2614206199999995</v>
      </c>
      <c r="CG530" s="1489">
        <v>1.2614206199999995</v>
      </c>
      <c r="CH530" s="1489">
        <v>1.2614206199999995</v>
      </c>
      <c r="CI530" s="1489">
        <v>1.2614206199999995</v>
      </c>
      <c r="CJ530" s="1489">
        <v>1.2614206199999995</v>
      </c>
      <c r="CK530" s="1489">
        <v>1.2614206199999995</v>
      </c>
      <c r="CL530" s="1489">
        <v>1.2614206199999995</v>
      </c>
      <c r="CM530" s="1489">
        <v>1.2614206199999995</v>
      </c>
      <c r="CN530" s="1489">
        <v>1.2614206199999995</v>
      </c>
      <c r="CO530" s="1489">
        <v>1.2614206199999995</v>
      </c>
      <c r="CP530" s="1490">
        <v>1.2614206199999995</v>
      </c>
      <c r="CQ530" s="1488" t="s">
        <v>1790</v>
      </c>
      <c r="CR530" s="1488" t="s">
        <v>1790</v>
      </c>
      <c r="CS530" s="1488" t="s">
        <v>1790</v>
      </c>
      <c r="CT530" s="1488" t="s">
        <v>1790</v>
      </c>
      <c r="CU530" s="1488" t="s">
        <v>1790</v>
      </c>
      <c r="CV530" s="1488" t="s">
        <v>1790</v>
      </c>
      <c r="CW530" s="1488" t="s">
        <v>1790</v>
      </c>
      <c r="CX530" s="1488" t="s">
        <v>1790</v>
      </c>
      <c r="CY530" s="1488" t="s">
        <v>1790</v>
      </c>
      <c r="CZ530" s="1488" t="s">
        <v>1790</v>
      </c>
      <c r="DA530" s="1488" t="s">
        <v>1790</v>
      </c>
      <c r="DB530" s="1488" t="s">
        <v>1790</v>
      </c>
      <c r="DC530" s="1488" t="s">
        <v>1790</v>
      </c>
      <c r="DD530" s="1488" t="s">
        <v>1790</v>
      </c>
      <c r="DE530" s="1488" t="s">
        <v>1790</v>
      </c>
      <c r="DF530" s="1488" t="s">
        <v>1790</v>
      </c>
      <c r="DG530" s="1488" t="s">
        <v>1790</v>
      </c>
      <c r="DH530" s="1488" t="s">
        <v>1790</v>
      </c>
      <c r="DI530" s="1488" t="s">
        <v>1790</v>
      </c>
      <c r="DJ530" s="1488" t="s">
        <v>1790</v>
      </c>
      <c r="DK530" s="1488" t="s">
        <v>1790</v>
      </c>
      <c r="DL530" s="1488" t="s">
        <v>1790</v>
      </c>
      <c r="DM530" s="1488" t="s">
        <v>1790</v>
      </c>
      <c r="DN530" s="1488" t="s">
        <v>1790</v>
      </c>
      <c r="DO530" s="1488" t="s">
        <v>1790</v>
      </c>
      <c r="DP530" s="1488" t="s">
        <v>1790</v>
      </c>
      <c r="DQ530" s="1488" t="s">
        <v>1790</v>
      </c>
      <c r="DR530" s="1488" t="s">
        <v>1790</v>
      </c>
      <c r="DS530" s="1488" t="s">
        <v>1790</v>
      </c>
      <c r="DT530" s="1233" t="s">
        <v>1790</v>
      </c>
      <c r="DU530" s="1233" t="s">
        <v>1790</v>
      </c>
      <c r="DV530" s="1233" t="s">
        <v>1790</v>
      </c>
      <c r="DW530" s="1233" t="s">
        <v>1790</v>
      </c>
      <c r="DX530" s="1233" t="s">
        <v>1790</v>
      </c>
      <c r="DY530" s="1233" t="s">
        <v>1790</v>
      </c>
    </row>
    <row r="531" spans="2:129" x14ac:dyDescent="0.25">
      <c r="B531" s="1740"/>
      <c r="C531" s="1485" t="s">
        <v>2221</v>
      </c>
      <c r="D531" s="1425" t="s">
        <v>2222</v>
      </c>
      <c r="E531" s="1267" t="s">
        <v>808</v>
      </c>
      <c r="F531" s="1424" t="s">
        <v>1790</v>
      </c>
      <c r="G531" s="1424" t="s">
        <v>1790</v>
      </c>
      <c r="H531" s="1425" t="s">
        <v>84</v>
      </c>
      <c r="I531" s="1460"/>
      <c r="J531" s="1461"/>
      <c r="K531" s="1461"/>
      <c r="L531" s="1461"/>
      <c r="M531" s="1461"/>
      <c r="N531" s="1489" t="s">
        <v>1790</v>
      </c>
      <c r="O531" s="1489">
        <v>6.8532663424029597E-2</v>
      </c>
      <c r="P531" s="1489">
        <v>0.2055979902720888</v>
      </c>
      <c r="Q531" s="1489">
        <v>0.34266331712014797</v>
      </c>
      <c r="R531" s="1489">
        <v>0.47972864396820719</v>
      </c>
      <c r="S531" s="1489">
        <v>0.61679397081626641</v>
      </c>
      <c r="T531" s="1489">
        <v>1.0130816630781101</v>
      </c>
      <c r="U531" s="1489">
        <v>1.0027274740417385</v>
      </c>
      <c r="V531" s="1489">
        <v>0.99237328500536715</v>
      </c>
      <c r="W531" s="1489">
        <v>0.98201909596899528</v>
      </c>
      <c r="X531" s="1489">
        <v>0.97166490693262386</v>
      </c>
      <c r="Y531" s="1489">
        <v>0.96131071789625222</v>
      </c>
      <c r="Z531" s="1489">
        <v>0.95095652885988047</v>
      </c>
      <c r="AA531" s="1489">
        <v>0.94060233982350883</v>
      </c>
      <c r="AB531" s="1489">
        <v>0.93024815078713718</v>
      </c>
      <c r="AC531" s="1489">
        <v>0.92220481615076566</v>
      </c>
      <c r="AD531" s="1489">
        <v>0.91416148151439414</v>
      </c>
      <c r="AE531" s="1489">
        <v>0.90380729247802249</v>
      </c>
      <c r="AF531" s="1489">
        <v>0.89345310344165096</v>
      </c>
      <c r="AG531" s="1489">
        <v>0.88309891440527932</v>
      </c>
      <c r="AH531" s="1489">
        <v>0.87274472536890768</v>
      </c>
      <c r="AI531" s="1489">
        <v>0.86239053633253604</v>
      </c>
      <c r="AJ531" s="1489">
        <v>0.8520363472961644</v>
      </c>
      <c r="AK531" s="1489">
        <v>0.84168215825979276</v>
      </c>
      <c r="AL531" s="1489">
        <v>0.83132796922342134</v>
      </c>
      <c r="AM531" s="1489">
        <v>0.8351773144199296</v>
      </c>
      <c r="AN531" s="1489">
        <v>0.83902665961643796</v>
      </c>
      <c r="AO531" s="1489">
        <v>0.82867247058006654</v>
      </c>
      <c r="AP531" s="1489">
        <v>0.81831828154369479</v>
      </c>
      <c r="AQ531" s="1489">
        <v>0.80796409250732326</v>
      </c>
      <c r="AR531" s="1489">
        <v>0.82775513347095164</v>
      </c>
      <c r="AS531" s="1489">
        <v>0.84754617443458014</v>
      </c>
      <c r="AT531" s="1489">
        <v>0.83719198539820849</v>
      </c>
      <c r="AU531" s="1489">
        <v>0.82683779636183685</v>
      </c>
      <c r="AV531" s="1489">
        <v>0.81648360732546532</v>
      </c>
      <c r="AW531" s="1489">
        <v>0.80844027268909358</v>
      </c>
      <c r="AX531" s="1489">
        <v>0.80039693805272216</v>
      </c>
      <c r="AY531" s="1489">
        <v>0.79004274901635052</v>
      </c>
      <c r="AZ531" s="1489">
        <v>0.77968855997997888</v>
      </c>
      <c r="BA531" s="1489">
        <v>0.76933437094360735</v>
      </c>
      <c r="BB531" s="1489">
        <v>0.7589801819072356</v>
      </c>
      <c r="BC531" s="1489">
        <v>0.74862599287086395</v>
      </c>
      <c r="BD531" s="1489">
        <v>0.73827180383449242</v>
      </c>
      <c r="BE531" s="1489">
        <v>0.72791761479812089</v>
      </c>
      <c r="BF531" s="1489">
        <v>0.71756342576174925</v>
      </c>
      <c r="BG531" s="1489">
        <v>0.72141277095825762</v>
      </c>
      <c r="BH531" s="1489">
        <v>0.7252621161547661</v>
      </c>
      <c r="BI531" s="1489">
        <v>0.71490792711839457</v>
      </c>
      <c r="BJ531" s="1489">
        <v>0.70455373808202282</v>
      </c>
      <c r="BK531" s="1489">
        <v>0.69419954904565129</v>
      </c>
      <c r="BL531" s="1489">
        <v>0.68384536000927976</v>
      </c>
      <c r="BM531" s="1489">
        <v>0.67349117097290812</v>
      </c>
      <c r="BN531" s="1489">
        <v>0.66313698193653647</v>
      </c>
      <c r="BO531" s="1489">
        <v>0.65278279290016483</v>
      </c>
      <c r="BP531" s="1489">
        <v>0.64242860386379341</v>
      </c>
      <c r="BQ531" s="1489">
        <v>0.66453049922742169</v>
      </c>
      <c r="BR531" s="1489">
        <v>0.68663239459105008</v>
      </c>
      <c r="BS531" s="1489">
        <v>0.67627820555467844</v>
      </c>
      <c r="BT531" s="1489">
        <v>0.6659240165183069</v>
      </c>
      <c r="BU531" s="1489">
        <v>0.65556982748193526</v>
      </c>
      <c r="BV531" s="1489">
        <v>0.64521563844556373</v>
      </c>
      <c r="BW531" s="1489">
        <v>0.63486144940919209</v>
      </c>
      <c r="BX531" s="1489">
        <v>0.62450726037282056</v>
      </c>
      <c r="BY531" s="1489">
        <v>0.61415307133644892</v>
      </c>
      <c r="BZ531" s="1489">
        <v>0.60379888230007739</v>
      </c>
      <c r="CA531" s="1489">
        <v>0.72041456647309365</v>
      </c>
      <c r="CB531" s="1489">
        <v>0.83703025064611003</v>
      </c>
      <c r="CC531" s="1489">
        <v>0.82667606160973839</v>
      </c>
      <c r="CD531" s="1489">
        <v>0.81632187257336675</v>
      </c>
      <c r="CE531" s="1489">
        <v>0.80596768353699522</v>
      </c>
      <c r="CF531" s="1489">
        <v>0.79561349450062357</v>
      </c>
      <c r="CG531" s="1489">
        <v>0.78525930546425193</v>
      </c>
      <c r="CH531" s="1489">
        <v>0.77490511642788051</v>
      </c>
      <c r="CI531" s="1489">
        <v>0.76455092739150887</v>
      </c>
      <c r="CJ531" s="1489">
        <v>0.75419673835513712</v>
      </c>
      <c r="CK531" s="1489">
        <v>0.7461534037187656</v>
      </c>
      <c r="CL531" s="1489">
        <v>0.73811006908239396</v>
      </c>
      <c r="CM531" s="1489">
        <v>0.72775588004602232</v>
      </c>
      <c r="CN531" s="1489">
        <v>0.71740169100965079</v>
      </c>
      <c r="CO531" s="1489">
        <v>0.70704750197327926</v>
      </c>
      <c r="CP531" s="1490">
        <v>0.72683854293690764</v>
      </c>
      <c r="CQ531" s="1488" t="s">
        <v>1790</v>
      </c>
      <c r="CR531" s="1488" t="s">
        <v>1790</v>
      </c>
      <c r="CS531" s="1488" t="s">
        <v>1790</v>
      </c>
      <c r="CT531" s="1488" t="s">
        <v>1790</v>
      </c>
      <c r="CU531" s="1488" t="s">
        <v>1790</v>
      </c>
      <c r="CV531" s="1488" t="s">
        <v>1790</v>
      </c>
      <c r="CW531" s="1488" t="s">
        <v>1790</v>
      </c>
      <c r="CX531" s="1488" t="s">
        <v>1790</v>
      </c>
      <c r="CY531" s="1488" t="s">
        <v>1790</v>
      </c>
      <c r="CZ531" s="1488" t="s">
        <v>1790</v>
      </c>
      <c r="DA531" s="1488" t="s">
        <v>1790</v>
      </c>
      <c r="DB531" s="1488" t="s">
        <v>1790</v>
      </c>
      <c r="DC531" s="1488" t="s">
        <v>1790</v>
      </c>
      <c r="DD531" s="1488" t="s">
        <v>1790</v>
      </c>
      <c r="DE531" s="1488" t="s">
        <v>1790</v>
      </c>
      <c r="DF531" s="1488" t="s">
        <v>1790</v>
      </c>
      <c r="DG531" s="1488" t="s">
        <v>1790</v>
      </c>
      <c r="DH531" s="1488" t="s">
        <v>1790</v>
      </c>
      <c r="DI531" s="1488" t="s">
        <v>1790</v>
      </c>
      <c r="DJ531" s="1488" t="s">
        <v>1790</v>
      </c>
      <c r="DK531" s="1488" t="s">
        <v>1790</v>
      </c>
      <c r="DL531" s="1488" t="s">
        <v>1790</v>
      </c>
      <c r="DM531" s="1488" t="s">
        <v>1790</v>
      </c>
      <c r="DN531" s="1488" t="s">
        <v>1790</v>
      </c>
      <c r="DO531" s="1488" t="s">
        <v>1790</v>
      </c>
      <c r="DP531" s="1488" t="s">
        <v>1790</v>
      </c>
      <c r="DQ531" s="1488" t="s">
        <v>1790</v>
      </c>
      <c r="DR531" s="1488" t="s">
        <v>1790</v>
      </c>
      <c r="DS531" s="1488" t="s">
        <v>1790</v>
      </c>
      <c r="DT531" s="1233" t="s">
        <v>1790</v>
      </c>
      <c r="DU531" s="1233" t="s">
        <v>1790</v>
      </c>
      <c r="DV531" s="1233" t="s">
        <v>1790</v>
      </c>
      <c r="DW531" s="1233" t="s">
        <v>1790</v>
      </c>
      <c r="DX531" s="1233" t="s">
        <v>1790</v>
      </c>
      <c r="DY531" s="1233" t="s">
        <v>1790</v>
      </c>
    </row>
    <row r="532" spans="2:129" x14ac:dyDescent="0.25">
      <c r="B532" s="1740"/>
      <c r="C532" s="1485" t="s">
        <v>2221</v>
      </c>
      <c r="D532" s="1425" t="s">
        <v>2222</v>
      </c>
      <c r="E532" s="1267" t="s">
        <v>826</v>
      </c>
      <c r="F532" s="1424" t="s">
        <v>1790</v>
      </c>
      <c r="G532" s="1424" t="s">
        <v>1790</v>
      </c>
      <c r="H532" s="1425" t="s">
        <v>84</v>
      </c>
      <c r="I532" s="1460"/>
      <c r="J532" s="1461"/>
      <c r="K532" s="1461"/>
      <c r="L532" s="1461"/>
      <c r="M532" s="1461"/>
      <c r="N532" s="1489" t="s">
        <v>1790</v>
      </c>
      <c r="O532" s="1489">
        <v>3.5000000000000003E-2</v>
      </c>
      <c r="P532" s="1489">
        <v>3.5000000000000003E-2</v>
      </c>
      <c r="Q532" s="1489">
        <v>3.5000000000000003E-2</v>
      </c>
      <c r="R532" s="1489">
        <v>3.5000000000000003E-2</v>
      </c>
      <c r="S532" s="1489">
        <v>3.5000000000000003E-2</v>
      </c>
      <c r="T532" s="1489">
        <v>3.5000000000000003E-2</v>
      </c>
      <c r="U532" s="1489">
        <v>3.5000000000000003E-2</v>
      </c>
      <c r="V532" s="1489">
        <v>3.5000000000000003E-2</v>
      </c>
      <c r="W532" s="1489">
        <v>3.5000000000000003E-2</v>
      </c>
      <c r="X532" s="1489">
        <v>3.5000000000000003E-2</v>
      </c>
      <c r="Y532" s="1489">
        <v>3.5000000000000003E-2</v>
      </c>
      <c r="Z532" s="1489">
        <v>3.5000000000000003E-2</v>
      </c>
      <c r="AA532" s="1489">
        <v>3.5000000000000003E-2</v>
      </c>
      <c r="AB532" s="1489">
        <v>3.5000000000000003E-2</v>
      </c>
      <c r="AC532" s="1489">
        <v>3.5000000000000003E-2</v>
      </c>
      <c r="AD532" s="1489">
        <v>3.5000000000000003E-2</v>
      </c>
      <c r="AE532" s="1489">
        <v>3.5000000000000003E-2</v>
      </c>
      <c r="AF532" s="1489">
        <v>3.5000000000000003E-2</v>
      </c>
      <c r="AG532" s="1489">
        <v>3.5000000000000003E-2</v>
      </c>
      <c r="AH532" s="1489">
        <v>3.5000000000000003E-2</v>
      </c>
      <c r="AI532" s="1489">
        <v>3.5000000000000003E-2</v>
      </c>
      <c r="AJ532" s="1489">
        <v>3.5000000000000003E-2</v>
      </c>
      <c r="AK532" s="1489">
        <v>3.5000000000000003E-2</v>
      </c>
      <c r="AL532" s="1489">
        <v>3.5000000000000003E-2</v>
      </c>
      <c r="AM532" s="1489">
        <v>3.5000000000000003E-2</v>
      </c>
      <c r="AN532" s="1489">
        <v>3.5000000000000003E-2</v>
      </c>
      <c r="AO532" s="1489">
        <v>3.5000000000000003E-2</v>
      </c>
      <c r="AP532" s="1489">
        <v>3.5000000000000003E-2</v>
      </c>
      <c r="AQ532" s="1489">
        <v>3.5000000000000003E-2</v>
      </c>
      <c r="AR532" s="1489">
        <v>3.5000000000000003E-2</v>
      </c>
      <c r="AS532" s="1489">
        <v>0.03</v>
      </c>
      <c r="AT532" s="1489">
        <v>0.03</v>
      </c>
      <c r="AU532" s="1489">
        <v>0.03</v>
      </c>
      <c r="AV532" s="1489">
        <v>0.03</v>
      </c>
      <c r="AW532" s="1489">
        <v>0.03</v>
      </c>
      <c r="AX532" s="1489">
        <v>0.03</v>
      </c>
      <c r="AY532" s="1489">
        <v>0.03</v>
      </c>
      <c r="AZ532" s="1489">
        <v>0.03</v>
      </c>
      <c r="BA532" s="1489">
        <v>0.03</v>
      </c>
      <c r="BB532" s="1489">
        <v>0.03</v>
      </c>
      <c r="BC532" s="1489">
        <v>0.03</v>
      </c>
      <c r="BD532" s="1489">
        <v>0.03</v>
      </c>
      <c r="BE532" s="1489">
        <v>0.03</v>
      </c>
      <c r="BF532" s="1489">
        <v>0.03</v>
      </c>
      <c r="BG532" s="1489">
        <v>0.03</v>
      </c>
      <c r="BH532" s="1489">
        <v>0.03</v>
      </c>
      <c r="BI532" s="1489">
        <v>0.03</v>
      </c>
      <c r="BJ532" s="1489">
        <v>0.03</v>
      </c>
      <c r="BK532" s="1489">
        <v>0.03</v>
      </c>
      <c r="BL532" s="1489">
        <v>0.03</v>
      </c>
      <c r="BM532" s="1489">
        <v>0.03</v>
      </c>
      <c r="BN532" s="1489">
        <v>0.03</v>
      </c>
      <c r="BO532" s="1489">
        <v>0.03</v>
      </c>
      <c r="BP532" s="1489">
        <v>0.03</v>
      </c>
      <c r="BQ532" s="1489">
        <v>0.03</v>
      </c>
      <c r="BR532" s="1489">
        <v>0.03</v>
      </c>
      <c r="BS532" s="1489">
        <v>0.03</v>
      </c>
      <c r="BT532" s="1489">
        <v>0.03</v>
      </c>
      <c r="BU532" s="1489">
        <v>0.03</v>
      </c>
      <c r="BV532" s="1489">
        <v>0.03</v>
      </c>
      <c r="BW532" s="1489">
        <v>0.03</v>
      </c>
      <c r="BX532" s="1489">
        <v>0.03</v>
      </c>
      <c r="BY532" s="1489">
        <v>0.03</v>
      </c>
      <c r="BZ532" s="1489">
        <v>0.03</v>
      </c>
      <c r="CA532" s="1489">
        <v>0.03</v>
      </c>
      <c r="CB532" s="1489">
        <v>0.03</v>
      </c>
      <c r="CC532" s="1489">
        <v>0.03</v>
      </c>
      <c r="CD532" s="1489">
        <v>0.03</v>
      </c>
      <c r="CE532" s="1489">
        <v>0.03</v>
      </c>
      <c r="CF532" s="1489">
        <v>0.03</v>
      </c>
      <c r="CG532" s="1489">
        <v>0.03</v>
      </c>
      <c r="CH532" s="1489">
        <v>0.03</v>
      </c>
      <c r="CI532" s="1489">
        <v>0.03</v>
      </c>
      <c r="CJ532" s="1489">
        <v>0.03</v>
      </c>
      <c r="CK532" s="1489">
        <v>0.03</v>
      </c>
      <c r="CL532" s="1489">
        <v>2.5000000000000001E-2</v>
      </c>
      <c r="CM532" s="1489">
        <v>2.5000000000000001E-2</v>
      </c>
      <c r="CN532" s="1489">
        <v>2.5000000000000001E-2</v>
      </c>
      <c r="CO532" s="1489">
        <v>2.5000000000000001E-2</v>
      </c>
      <c r="CP532" s="1490">
        <v>2.5000000000000001E-2</v>
      </c>
      <c r="CQ532" s="1488" t="s">
        <v>1790</v>
      </c>
      <c r="CR532" s="1488" t="s">
        <v>1790</v>
      </c>
      <c r="CS532" s="1488" t="s">
        <v>1790</v>
      </c>
      <c r="CT532" s="1488" t="s">
        <v>1790</v>
      </c>
      <c r="CU532" s="1488" t="s">
        <v>1790</v>
      </c>
      <c r="CV532" s="1488" t="s">
        <v>1790</v>
      </c>
      <c r="CW532" s="1488" t="s">
        <v>1790</v>
      </c>
      <c r="CX532" s="1488" t="s">
        <v>1790</v>
      </c>
      <c r="CY532" s="1488" t="s">
        <v>1790</v>
      </c>
      <c r="CZ532" s="1488" t="s">
        <v>1790</v>
      </c>
      <c r="DA532" s="1488" t="s">
        <v>1790</v>
      </c>
      <c r="DB532" s="1488" t="s">
        <v>1790</v>
      </c>
      <c r="DC532" s="1488" t="s">
        <v>1790</v>
      </c>
      <c r="DD532" s="1488" t="s">
        <v>1790</v>
      </c>
      <c r="DE532" s="1488" t="s">
        <v>1790</v>
      </c>
      <c r="DF532" s="1488" t="s">
        <v>1790</v>
      </c>
      <c r="DG532" s="1488" t="s">
        <v>1790</v>
      </c>
      <c r="DH532" s="1488" t="s">
        <v>1790</v>
      </c>
      <c r="DI532" s="1488" t="s">
        <v>1790</v>
      </c>
      <c r="DJ532" s="1488" t="s">
        <v>1790</v>
      </c>
      <c r="DK532" s="1488" t="s">
        <v>1790</v>
      </c>
      <c r="DL532" s="1488" t="s">
        <v>1790</v>
      </c>
      <c r="DM532" s="1488" t="s">
        <v>1790</v>
      </c>
      <c r="DN532" s="1488" t="s">
        <v>1790</v>
      </c>
      <c r="DO532" s="1488" t="s">
        <v>1790</v>
      </c>
      <c r="DP532" s="1488" t="s">
        <v>1790</v>
      </c>
      <c r="DQ532" s="1488" t="s">
        <v>1790</v>
      </c>
      <c r="DR532" s="1488" t="s">
        <v>1790</v>
      </c>
      <c r="DS532" s="1488" t="s">
        <v>1790</v>
      </c>
      <c r="DT532" s="1233" t="s">
        <v>1790</v>
      </c>
      <c r="DU532" s="1233" t="s">
        <v>1790</v>
      </c>
      <c r="DV532" s="1233" t="s">
        <v>1790</v>
      </c>
      <c r="DW532" s="1233" t="s">
        <v>1790</v>
      </c>
      <c r="DX532" s="1233" t="s">
        <v>1790</v>
      </c>
      <c r="DY532" s="1233" t="s">
        <v>1790</v>
      </c>
    </row>
    <row r="533" spans="2:129" x14ac:dyDescent="0.25">
      <c r="B533" s="1740"/>
      <c r="C533" s="1485" t="s">
        <v>2221</v>
      </c>
      <c r="D533" s="1425" t="s">
        <v>2222</v>
      </c>
      <c r="E533" s="1267" t="s">
        <v>809</v>
      </c>
      <c r="F533" s="1424" t="s">
        <v>1790</v>
      </c>
      <c r="G533" s="1424" t="s">
        <v>1790</v>
      </c>
      <c r="H533" s="1425" t="s">
        <v>84</v>
      </c>
      <c r="I533" s="1460"/>
      <c r="J533" s="1461"/>
      <c r="K533" s="1461"/>
      <c r="L533" s="1461"/>
      <c r="M533" s="1461"/>
      <c r="N533" s="1489" t="s">
        <v>1790</v>
      </c>
      <c r="O533" s="1489">
        <v>0.96618357487922713</v>
      </c>
      <c r="P533" s="1489">
        <v>0.93351070036640305</v>
      </c>
      <c r="Q533" s="1489">
        <v>0.90194270566802237</v>
      </c>
      <c r="R533" s="1489">
        <v>0.87144222769857238</v>
      </c>
      <c r="S533" s="1489">
        <v>0.84197316685852408</v>
      </c>
      <c r="T533" s="1489">
        <v>0.81350064430775282</v>
      </c>
      <c r="U533" s="1489">
        <v>0.78599096068381924</v>
      </c>
      <c r="V533" s="1489">
        <v>0.75941155621625056</v>
      </c>
      <c r="W533" s="1489">
        <v>0.73373097218961414</v>
      </c>
      <c r="X533" s="1489">
        <v>0.70891881370977217</v>
      </c>
      <c r="Y533" s="1489">
        <v>0.68494571372924851</v>
      </c>
      <c r="Z533" s="1489">
        <v>0.66178329828912907</v>
      </c>
      <c r="AA533" s="1489">
        <v>0.63940415293635666</v>
      </c>
      <c r="AB533" s="1489">
        <v>0.61778179027667313</v>
      </c>
      <c r="AC533" s="1489">
        <v>0.59689061862480497</v>
      </c>
      <c r="AD533" s="1489">
        <v>0.57670591171478747</v>
      </c>
      <c r="AE533" s="1489">
        <v>0.55720377943457733</v>
      </c>
      <c r="AF533" s="1489">
        <v>0.53836113955031628</v>
      </c>
      <c r="AG533" s="1489">
        <v>0.520155690386779</v>
      </c>
      <c r="AH533" s="1489">
        <v>0.50256588443167061</v>
      </c>
      <c r="AI533" s="1489">
        <v>0.48557090283253201</v>
      </c>
      <c r="AJ533" s="1489">
        <v>0.46915063075606961</v>
      </c>
      <c r="AK533" s="1489">
        <v>0.45328563358074364</v>
      </c>
      <c r="AL533" s="1489">
        <v>0.43795713389443836</v>
      </c>
      <c r="AM533" s="1489">
        <v>0.42314698926998878</v>
      </c>
      <c r="AN533" s="1489">
        <v>0.40883767079225974</v>
      </c>
      <c r="AO533" s="1489">
        <v>0.39501224231136212</v>
      </c>
      <c r="AP533" s="1489">
        <v>0.38165434039745133</v>
      </c>
      <c r="AQ533" s="1489">
        <v>0.36874815497338298</v>
      </c>
      <c r="AR533" s="1489">
        <v>0.35627841060230242</v>
      </c>
      <c r="AS533" s="1489">
        <v>0.3459013695167984</v>
      </c>
      <c r="AT533" s="1489">
        <v>0.33582657234640623</v>
      </c>
      <c r="AU533" s="1489">
        <v>0.32604521587029728</v>
      </c>
      <c r="AV533" s="1489">
        <v>0.31654875327213333</v>
      </c>
      <c r="AW533" s="1489">
        <v>0.30732888667197411</v>
      </c>
      <c r="AX533" s="1489">
        <v>0.29837755987570302</v>
      </c>
      <c r="AY533" s="1489">
        <v>0.28968695133563405</v>
      </c>
      <c r="AZ533" s="1489">
        <v>0.28124946731614947</v>
      </c>
      <c r="BA533" s="1489">
        <v>0.27305773525839755</v>
      </c>
      <c r="BB533" s="1489">
        <v>0.26510459733825009</v>
      </c>
      <c r="BC533" s="1489">
        <v>0.25738310421189325</v>
      </c>
      <c r="BD533" s="1489">
        <v>0.24988650894358566</v>
      </c>
      <c r="BE533" s="1489">
        <v>0.24260826111027742</v>
      </c>
      <c r="BF533" s="1489">
        <v>0.23554200107793916</v>
      </c>
      <c r="BG533" s="1489">
        <v>0.22868155444460117</v>
      </c>
      <c r="BH533" s="1489">
        <v>0.22202092664524387</v>
      </c>
      <c r="BI533" s="1489">
        <v>0.215554297713829</v>
      </c>
      <c r="BJ533" s="1489">
        <v>0.20927601719789227</v>
      </c>
      <c r="BK533" s="1489">
        <v>0.20318059922125464</v>
      </c>
      <c r="BL533" s="1489">
        <v>0.19726271769053846</v>
      </c>
      <c r="BM533" s="1489">
        <v>0.19151720164129948</v>
      </c>
      <c r="BN533" s="1489">
        <v>0.18593903071970824</v>
      </c>
      <c r="BO533" s="1489">
        <v>0.18052333079583327</v>
      </c>
      <c r="BP533" s="1489">
        <v>0.17526536970469248</v>
      </c>
      <c r="BQ533" s="1489">
        <v>0.17016055311135189</v>
      </c>
      <c r="BR533" s="1489">
        <v>0.16520442049645817</v>
      </c>
      <c r="BS533" s="1489">
        <v>0.16039264125869726</v>
      </c>
      <c r="BT533" s="1489">
        <v>0.15572101093077401</v>
      </c>
      <c r="BU533" s="1489">
        <v>0.15118544750560586</v>
      </c>
      <c r="BV533" s="1489">
        <v>0.14678198786952024</v>
      </c>
      <c r="BW533" s="1489">
        <v>0.14250678433934003</v>
      </c>
      <c r="BX533" s="1489">
        <v>0.13835610130033013</v>
      </c>
      <c r="BY533" s="1489">
        <v>0.13432631194206807</v>
      </c>
      <c r="BZ533" s="1489">
        <v>0.13041389508938647</v>
      </c>
      <c r="CA533" s="1489">
        <v>0.12661543212561796</v>
      </c>
      <c r="CB533" s="1489">
        <v>0.12292760400545433</v>
      </c>
      <c r="CC533" s="1489">
        <v>0.11934718835481004</v>
      </c>
      <c r="CD533" s="1489">
        <v>0.11587105665515537</v>
      </c>
      <c r="CE533" s="1489">
        <v>0.11249617150985959</v>
      </c>
      <c r="CF533" s="1489">
        <v>0.10921958399015494</v>
      </c>
      <c r="CG533" s="1489">
        <v>0.10603843105840287</v>
      </c>
      <c r="CH533" s="1489">
        <v>0.10294993306641054</v>
      </c>
      <c r="CI533" s="1489">
        <v>9.9951391326612168E-2</v>
      </c>
      <c r="CJ533" s="1489">
        <v>9.7040185753992411E-2</v>
      </c>
      <c r="CK533" s="1489">
        <v>9.4213772576691654E-2</v>
      </c>
      <c r="CL533" s="1489">
        <v>9.1915875684577236E-2</v>
      </c>
      <c r="CM533" s="1489">
        <v>8.9674025058124135E-2</v>
      </c>
      <c r="CN533" s="1489">
        <v>8.7486853715243049E-2</v>
      </c>
      <c r="CO533" s="1489">
        <v>8.5353028014871282E-2</v>
      </c>
      <c r="CP533" s="1490">
        <v>8.3271246843776875E-2</v>
      </c>
      <c r="CQ533" s="1488" t="s">
        <v>1790</v>
      </c>
      <c r="CR533" s="1488" t="s">
        <v>1790</v>
      </c>
      <c r="CS533" s="1488" t="s">
        <v>1790</v>
      </c>
      <c r="CT533" s="1488" t="s">
        <v>1790</v>
      </c>
      <c r="CU533" s="1488" t="s">
        <v>1790</v>
      </c>
      <c r="CV533" s="1488" t="s">
        <v>1790</v>
      </c>
      <c r="CW533" s="1488" t="s">
        <v>1790</v>
      </c>
      <c r="CX533" s="1488" t="s">
        <v>1790</v>
      </c>
      <c r="CY533" s="1488" t="s">
        <v>1790</v>
      </c>
      <c r="CZ533" s="1488" t="s">
        <v>1790</v>
      </c>
      <c r="DA533" s="1488" t="s">
        <v>1790</v>
      </c>
      <c r="DB533" s="1488" t="s">
        <v>1790</v>
      </c>
      <c r="DC533" s="1488" t="s">
        <v>1790</v>
      </c>
      <c r="DD533" s="1488" t="s">
        <v>1790</v>
      </c>
      <c r="DE533" s="1488" t="s">
        <v>1790</v>
      </c>
      <c r="DF533" s="1488" t="s">
        <v>1790</v>
      </c>
      <c r="DG533" s="1488" t="s">
        <v>1790</v>
      </c>
      <c r="DH533" s="1488" t="s">
        <v>1790</v>
      </c>
      <c r="DI533" s="1488" t="s">
        <v>1790</v>
      </c>
      <c r="DJ533" s="1488" t="s">
        <v>1790</v>
      </c>
      <c r="DK533" s="1488" t="s">
        <v>1790</v>
      </c>
      <c r="DL533" s="1488" t="s">
        <v>1790</v>
      </c>
      <c r="DM533" s="1488" t="s">
        <v>1790</v>
      </c>
      <c r="DN533" s="1488" t="s">
        <v>1790</v>
      </c>
      <c r="DO533" s="1488" t="s">
        <v>1790</v>
      </c>
      <c r="DP533" s="1488" t="s">
        <v>1790</v>
      </c>
      <c r="DQ533" s="1488" t="s">
        <v>1790</v>
      </c>
      <c r="DR533" s="1488" t="s">
        <v>1790</v>
      </c>
      <c r="DS533" s="1488" t="s">
        <v>1790</v>
      </c>
      <c r="DT533" s="1233" t="s">
        <v>1790</v>
      </c>
      <c r="DU533" s="1233" t="s">
        <v>1790</v>
      </c>
      <c r="DV533" s="1233" t="s">
        <v>1790</v>
      </c>
      <c r="DW533" s="1233" t="s">
        <v>1790</v>
      </c>
      <c r="DX533" s="1233" t="s">
        <v>1790</v>
      </c>
      <c r="DY533" s="1233" t="s">
        <v>1790</v>
      </c>
    </row>
    <row r="534" spans="2:129" x14ac:dyDescent="0.25">
      <c r="B534" s="1740"/>
      <c r="C534" s="1485" t="s">
        <v>2221</v>
      </c>
      <c r="D534" s="1425" t="s">
        <v>2222</v>
      </c>
      <c r="E534" s="1267" t="s">
        <v>810</v>
      </c>
      <c r="F534" s="1424" t="s">
        <v>811</v>
      </c>
      <c r="G534" s="1424" t="s">
        <v>1790</v>
      </c>
      <c r="H534" s="1425" t="s">
        <v>812</v>
      </c>
      <c r="I534" s="1460"/>
      <c r="J534" s="1461"/>
      <c r="K534" s="1461"/>
      <c r="L534" s="1461"/>
      <c r="M534" s="1461"/>
      <c r="N534" s="1489" t="s">
        <v>1790</v>
      </c>
      <c r="O534" s="1489">
        <v>0.62282819999999994</v>
      </c>
      <c r="P534" s="1489">
        <v>0.62282819999999994</v>
      </c>
      <c r="Q534" s="1489">
        <v>0.62282819999999994</v>
      </c>
      <c r="R534" s="1489">
        <v>0.62282819999999994</v>
      </c>
      <c r="S534" s="1489">
        <v>0.62282819999999994</v>
      </c>
      <c r="T534" s="1489" t="s">
        <v>1790</v>
      </c>
      <c r="U534" s="1489" t="s">
        <v>1790</v>
      </c>
      <c r="V534" s="1489" t="s">
        <v>1790</v>
      </c>
      <c r="W534" s="1489" t="s">
        <v>1790</v>
      </c>
      <c r="X534" s="1489" t="s">
        <v>1790</v>
      </c>
      <c r="Y534" s="1489" t="s">
        <v>1790</v>
      </c>
      <c r="Z534" s="1489" t="s">
        <v>1790</v>
      </c>
      <c r="AA534" s="1489" t="s">
        <v>1790</v>
      </c>
      <c r="AB534" s="1489" t="s">
        <v>1790</v>
      </c>
      <c r="AC534" s="1489" t="s">
        <v>1790</v>
      </c>
      <c r="AD534" s="1489" t="s">
        <v>1790</v>
      </c>
      <c r="AE534" s="1489" t="s">
        <v>1790</v>
      </c>
      <c r="AF534" s="1489" t="s">
        <v>1790</v>
      </c>
      <c r="AG534" s="1489" t="s">
        <v>1790</v>
      </c>
      <c r="AH534" s="1489" t="s">
        <v>1790</v>
      </c>
      <c r="AI534" s="1489" t="s">
        <v>1790</v>
      </c>
      <c r="AJ534" s="1489" t="s">
        <v>1790</v>
      </c>
      <c r="AK534" s="1489" t="s">
        <v>1790</v>
      </c>
      <c r="AL534" s="1489" t="s">
        <v>1790</v>
      </c>
      <c r="AM534" s="1489" t="s">
        <v>1790</v>
      </c>
      <c r="AN534" s="1489" t="s">
        <v>1790</v>
      </c>
      <c r="AO534" s="1489" t="s">
        <v>1790</v>
      </c>
      <c r="AP534" s="1489" t="s">
        <v>1790</v>
      </c>
      <c r="AQ534" s="1489" t="s">
        <v>1790</v>
      </c>
      <c r="AR534" s="1489" t="s">
        <v>1790</v>
      </c>
      <c r="AS534" s="1489" t="s">
        <v>1790</v>
      </c>
      <c r="AT534" s="1489" t="s">
        <v>1790</v>
      </c>
      <c r="AU534" s="1489" t="s">
        <v>1790</v>
      </c>
      <c r="AV534" s="1489" t="s">
        <v>1790</v>
      </c>
      <c r="AW534" s="1489" t="s">
        <v>1790</v>
      </c>
      <c r="AX534" s="1489" t="s">
        <v>1790</v>
      </c>
      <c r="AY534" s="1489" t="s">
        <v>1790</v>
      </c>
      <c r="AZ534" s="1489" t="s">
        <v>1790</v>
      </c>
      <c r="BA534" s="1489" t="s">
        <v>1790</v>
      </c>
      <c r="BB534" s="1489" t="s">
        <v>1790</v>
      </c>
      <c r="BC534" s="1489" t="s">
        <v>1790</v>
      </c>
      <c r="BD534" s="1489" t="s">
        <v>1790</v>
      </c>
      <c r="BE534" s="1489" t="s">
        <v>1790</v>
      </c>
      <c r="BF534" s="1489" t="s">
        <v>1790</v>
      </c>
      <c r="BG534" s="1489" t="s">
        <v>1790</v>
      </c>
      <c r="BH534" s="1489" t="s">
        <v>1790</v>
      </c>
      <c r="BI534" s="1489" t="s">
        <v>1790</v>
      </c>
      <c r="BJ534" s="1489" t="s">
        <v>1790</v>
      </c>
      <c r="BK534" s="1489" t="s">
        <v>1790</v>
      </c>
      <c r="BL534" s="1489" t="s">
        <v>1790</v>
      </c>
      <c r="BM534" s="1489" t="s">
        <v>1790</v>
      </c>
      <c r="BN534" s="1489" t="s">
        <v>1790</v>
      </c>
      <c r="BO534" s="1489" t="s">
        <v>1790</v>
      </c>
      <c r="BP534" s="1489" t="s">
        <v>1790</v>
      </c>
      <c r="BQ534" s="1489" t="s">
        <v>1790</v>
      </c>
      <c r="BR534" s="1489" t="s">
        <v>1790</v>
      </c>
      <c r="BS534" s="1489" t="s">
        <v>1790</v>
      </c>
      <c r="BT534" s="1489" t="s">
        <v>1790</v>
      </c>
      <c r="BU534" s="1489" t="s">
        <v>1790</v>
      </c>
      <c r="BV534" s="1489" t="s">
        <v>1790</v>
      </c>
      <c r="BW534" s="1489" t="s">
        <v>1790</v>
      </c>
      <c r="BX534" s="1489" t="s">
        <v>1790</v>
      </c>
      <c r="BY534" s="1489" t="s">
        <v>1790</v>
      </c>
      <c r="BZ534" s="1489" t="s">
        <v>1790</v>
      </c>
      <c r="CA534" s="1489" t="s">
        <v>1790</v>
      </c>
      <c r="CB534" s="1489" t="s">
        <v>1790</v>
      </c>
      <c r="CC534" s="1489" t="s">
        <v>1790</v>
      </c>
      <c r="CD534" s="1489" t="s">
        <v>1790</v>
      </c>
      <c r="CE534" s="1489" t="s">
        <v>1790</v>
      </c>
      <c r="CF534" s="1489" t="s">
        <v>1790</v>
      </c>
      <c r="CG534" s="1489" t="s">
        <v>1790</v>
      </c>
      <c r="CH534" s="1489" t="s">
        <v>1790</v>
      </c>
      <c r="CI534" s="1489" t="s">
        <v>1790</v>
      </c>
      <c r="CJ534" s="1489" t="s">
        <v>1790</v>
      </c>
      <c r="CK534" s="1489" t="s">
        <v>1790</v>
      </c>
      <c r="CL534" s="1489" t="s">
        <v>1790</v>
      </c>
      <c r="CM534" s="1489" t="s">
        <v>1790</v>
      </c>
      <c r="CN534" s="1489" t="s">
        <v>1790</v>
      </c>
      <c r="CO534" s="1489" t="s">
        <v>1790</v>
      </c>
      <c r="CP534" s="1490" t="s">
        <v>1790</v>
      </c>
      <c r="CQ534" s="1488" t="s">
        <v>1790</v>
      </c>
      <c r="CR534" s="1488" t="s">
        <v>1790</v>
      </c>
      <c r="CS534" s="1488" t="s">
        <v>1790</v>
      </c>
      <c r="CT534" s="1488" t="s">
        <v>1790</v>
      </c>
      <c r="CU534" s="1488" t="s">
        <v>1790</v>
      </c>
      <c r="CV534" s="1488" t="s">
        <v>1790</v>
      </c>
      <c r="CW534" s="1488" t="s">
        <v>1790</v>
      </c>
      <c r="CX534" s="1488" t="s">
        <v>1790</v>
      </c>
      <c r="CY534" s="1488" t="s">
        <v>1790</v>
      </c>
      <c r="CZ534" s="1488" t="s">
        <v>1790</v>
      </c>
      <c r="DA534" s="1488" t="s">
        <v>1790</v>
      </c>
      <c r="DB534" s="1488" t="s">
        <v>1790</v>
      </c>
      <c r="DC534" s="1488" t="s">
        <v>1790</v>
      </c>
      <c r="DD534" s="1488" t="s">
        <v>1790</v>
      </c>
      <c r="DE534" s="1488" t="s">
        <v>1790</v>
      </c>
      <c r="DF534" s="1488" t="s">
        <v>1790</v>
      </c>
      <c r="DG534" s="1488" t="s">
        <v>1790</v>
      </c>
      <c r="DH534" s="1488" t="s">
        <v>1790</v>
      </c>
      <c r="DI534" s="1488" t="s">
        <v>1790</v>
      </c>
      <c r="DJ534" s="1488" t="s">
        <v>1790</v>
      </c>
      <c r="DK534" s="1488" t="s">
        <v>1790</v>
      </c>
      <c r="DL534" s="1488" t="s">
        <v>1790</v>
      </c>
      <c r="DM534" s="1488" t="s">
        <v>1790</v>
      </c>
      <c r="DN534" s="1488" t="s">
        <v>1790</v>
      </c>
      <c r="DO534" s="1488" t="s">
        <v>1790</v>
      </c>
      <c r="DP534" s="1488" t="s">
        <v>1790</v>
      </c>
      <c r="DQ534" s="1488" t="s">
        <v>1790</v>
      </c>
      <c r="DR534" s="1488" t="s">
        <v>1790</v>
      </c>
      <c r="DS534" s="1488" t="s">
        <v>1790</v>
      </c>
      <c r="DT534" s="1233" t="s">
        <v>1790</v>
      </c>
      <c r="DU534" s="1233" t="s">
        <v>1790</v>
      </c>
      <c r="DV534" s="1233" t="s">
        <v>1790</v>
      </c>
      <c r="DW534" s="1233" t="s">
        <v>1790</v>
      </c>
      <c r="DX534" s="1233" t="s">
        <v>1790</v>
      </c>
      <c r="DY534" s="1233" t="s">
        <v>1790</v>
      </c>
    </row>
    <row r="535" spans="2:129" x14ac:dyDescent="0.25">
      <c r="B535" s="1740"/>
      <c r="C535" s="1485" t="s">
        <v>2221</v>
      </c>
      <c r="D535" s="1425" t="s">
        <v>2222</v>
      </c>
      <c r="E535" s="1267" t="s">
        <v>810</v>
      </c>
      <c r="F535" s="1424" t="s">
        <v>813</v>
      </c>
      <c r="G535" s="1424" t="s">
        <v>1790</v>
      </c>
      <c r="H535" s="1425" t="s">
        <v>812</v>
      </c>
      <c r="I535" s="1460"/>
      <c r="J535" s="1461"/>
      <c r="K535" s="1461"/>
      <c r="L535" s="1461"/>
      <c r="M535" s="1461"/>
      <c r="N535" s="1489" t="s">
        <v>1790</v>
      </c>
      <c r="O535" s="1489">
        <v>0.98697864997200002</v>
      </c>
      <c r="P535" s="1489">
        <v>0.98697864997200002</v>
      </c>
      <c r="Q535" s="1489">
        <v>0.98697864997200002</v>
      </c>
      <c r="R535" s="1489">
        <v>0.98697864997200002</v>
      </c>
      <c r="S535" s="1489">
        <v>0.98697864997200002</v>
      </c>
      <c r="T535" s="1489" t="s">
        <v>1790</v>
      </c>
      <c r="U535" s="1489" t="s">
        <v>1790</v>
      </c>
      <c r="V535" s="1489" t="s">
        <v>1790</v>
      </c>
      <c r="W535" s="1489" t="s">
        <v>1790</v>
      </c>
      <c r="X535" s="1489" t="s">
        <v>1790</v>
      </c>
      <c r="Y535" s="1489" t="s">
        <v>1790</v>
      </c>
      <c r="Z535" s="1489" t="s">
        <v>1790</v>
      </c>
      <c r="AA535" s="1489" t="s">
        <v>1790</v>
      </c>
      <c r="AB535" s="1489" t="s">
        <v>1790</v>
      </c>
      <c r="AC535" s="1489">
        <v>4.5407999999999997E-2</v>
      </c>
      <c r="AD535" s="1489" t="s">
        <v>1790</v>
      </c>
      <c r="AE535" s="1489" t="s">
        <v>1790</v>
      </c>
      <c r="AF535" s="1489" t="s">
        <v>1790</v>
      </c>
      <c r="AG535" s="1489" t="s">
        <v>1790</v>
      </c>
      <c r="AH535" s="1489" t="s">
        <v>1790</v>
      </c>
      <c r="AI535" s="1489" t="s">
        <v>1790</v>
      </c>
      <c r="AJ535" s="1489" t="s">
        <v>1790</v>
      </c>
      <c r="AK535" s="1489" t="s">
        <v>1790</v>
      </c>
      <c r="AL535" s="1489" t="s">
        <v>1790</v>
      </c>
      <c r="AM535" s="1489">
        <v>0.27909767159999999</v>
      </c>
      <c r="AN535" s="1489" t="s">
        <v>1790</v>
      </c>
      <c r="AO535" s="1489" t="s">
        <v>1790</v>
      </c>
      <c r="AP535" s="1489" t="s">
        <v>1790</v>
      </c>
      <c r="AQ535" s="1489" t="s">
        <v>1790</v>
      </c>
      <c r="AR535" s="1489">
        <v>0.43859999999999999</v>
      </c>
      <c r="AS535" s="1489" t="s">
        <v>1790</v>
      </c>
      <c r="AT535" s="1489" t="s">
        <v>1790</v>
      </c>
      <c r="AU535" s="1489" t="s">
        <v>1790</v>
      </c>
      <c r="AV535" s="1489" t="s">
        <v>1790</v>
      </c>
      <c r="AW535" s="1489">
        <v>4.5407999999999997E-2</v>
      </c>
      <c r="AX535" s="1489" t="s">
        <v>1790</v>
      </c>
      <c r="AY535" s="1489" t="s">
        <v>1790</v>
      </c>
      <c r="AZ535" s="1489" t="s">
        <v>1790</v>
      </c>
      <c r="BA535" s="1489" t="s">
        <v>1790</v>
      </c>
      <c r="BB535" s="1489" t="s">
        <v>1790</v>
      </c>
      <c r="BC535" s="1489" t="s">
        <v>1790</v>
      </c>
      <c r="BD535" s="1489" t="s">
        <v>1790</v>
      </c>
      <c r="BE535" s="1489" t="s">
        <v>1790</v>
      </c>
      <c r="BF535" s="1489" t="s">
        <v>1790</v>
      </c>
      <c r="BG535" s="1489">
        <v>0.27909767159999999</v>
      </c>
      <c r="BH535" s="1489" t="s">
        <v>1790</v>
      </c>
      <c r="BI535" s="1489" t="s">
        <v>1790</v>
      </c>
      <c r="BJ535" s="1489" t="s">
        <v>1790</v>
      </c>
      <c r="BK535" s="1489" t="s">
        <v>1790</v>
      </c>
      <c r="BL535" s="1489" t="s">
        <v>1790</v>
      </c>
      <c r="BM535" s="1489" t="s">
        <v>1790</v>
      </c>
      <c r="BN535" s="1489" t="s">
        <v>1790</v>
      </c>
      <c r="BO535" s="1489" t="s">
        <v>1790</v>
      </c>
      <c r="BP535" s="1489" t="s">
        <v>1790</v>
      </c>
      <c r="BQ535" s="1489">
        <v>0.48400799999999999</v>
      </c>
      <c r="BR535" s="1489" t="s">
        <v>1790</v>
      </c>
      <c r="BS535" s="1489" t="s">
        <v>1790</v>
      </c>
      <c r="BT535" s="1489" t="s">
        <v>1790</v>
      </c>
      <c r="BU535" s="1489" t="s">
        <v>1790</v>
      </c>
      <c r="BV535" s="1489" t="s">
        <v>1790</v>
      </c>
      <c r="BW535" s="1489" t="s">
        <v>1790</v>
      </c>
      <c r="BX535" s="1489" t="s">
        <v>1790</v>
      </c>
      <c r="BY535" s="1489" t="s">
        <v>1790</v>
      </c>
      <c r="BZ535" s="1489" t="s">
        <v>1790</v>
      </c>
      <c r="CA535" s="1489">
        <v>1.95169213166</v>
      </c>
      <c r="CB535" s="1489" t="s">
        <v>1790</v>
      </c>
      <c r="CC535" s="1489" t="s">
        <v>1790</v>
      </c>
      <c r="CD535" s="1489" t="s">
        <v>1790</v>
      </c>
      <c r="CE535" s="1489" t="s">
        <v>1790</v>
      </c>
      <c r="CF535" s="1489" t="s">
        <v>1790</v>
      </c>
      <c r="CG535" s="1489" t="s">
        <v>1790</v>
      </c>
      <c r="CH535" s="1489" t="s">
        <v>1790</v>
      </c>
      <c r="CI535" s="1489" t="s">
        <v>1790</v>
      </c>
      <c r="CJ535" s="1489" t="s">
        <v>1790</v>
      </c>
      <c r="CK535" s="1489">
        <v>4.5407999999999997E-2</v>
      </c>
      <c r="CL535" s="1489" t="s">
        <v>1790</v>
      </c>
      <c r="CM535" s="1489" t="s">
        <v>1790</v>
      </c>
      <c r="CN535" s="1489" t="s">
        <v>1790</v>
      </c>
      <c r="CO535" s="1489" t="s">
        <v>1790</v>
      </c>
      <c r="CP535" s="1490">
        <v>0.43859999999999999</v>
      </c>
      <c r="CQ535" s="1488" t="s">
        <v>1790</v>
      </c>
      <c r="CR535" s="1488" t="s">
        <v>1790</v>
      </c>
      <c r="CS535" s="1488" t="s">
        <v>1790</v>
      </c>
      <c r="CT535" s="1488" t="s">
        <v>1790</v>
      </c>
      <c r="CU535" s="1488" t="s">
        <v>1790</v>
      </c>
      <c r="CV535" s="1488" t="s">
        <v>1790</v>
      </c>
      <c r="CW535" s="1488" t="s">
        <v>1790</v>
      </c>
      <c r="CX535" s="1488" t="s">
        <v>1790</v>
      </c>
      <c r="CY535" s="1488" t="s">
        <v>1790</v>
      </c>
      <c r="CZ535" s="1488" t="s">
        <v>1790</v>
      </c>
      <c r="DA535" s="1488" t="s">
        <v>1790</v>
      </c>
      <c r="DB535" s="1488" t="s">
        <v>1790</v>
      </c>
      <c r="DC535" s="1488" t="s">
        <v>1790</v>
      </c>
      <c r="DD535" s="1488" t="s">
        <v>1790</v>
      </c>
      <c r="DE535" s="1488" t="s">
        <v>1790</v>
      </c>
      <c r="DF535" s="1488" t="s">
        <v>1790</v>
      </c>
      <c r="DG535" s="1488" t="s">
        <v>1790</v>
      </c>
      <c r="DH535" s="1488" t="s">
        <v>1790</v>
      </c>
      <c r="DI535" s="1488" t="s">
        <v>1790</v>
      </c>
      <c r="DJ535" s="1488" t="s">
        <v>1790</v>
      </c>
      <c r="DK535" s="1488" t="s">
        <v>1790</v>
      </c>
      <c r="DL535" s="1488" t="s">
        <v>1790</v>
      </c>
      <c r="DM535" s="1488" t="s">
        <v>1790</v>
      </c>
      <c r="DN535" s="1488" t="s">
        <v>1790</v>
      </c>
      <c r="DO535" s="1488" t="s">
        <v>1790</v>
      </c>
      <c r="DP535" s="1488" t="s">
        <v>1790</v>
      </c>
      <c r="DQ535" s="1488" t="s">
        <v>1790</v>
      </c>
      <c r="DR535" s="1488" t="s">
        <v>1790</v>
      </c>
      <c r="DS535" s="1488" t="s">
        <v>1790</v>
      </c>
      <c r="DT535" s="1233" t="s">
        <v>1790</v>
      </c>
      <c r="DU535" s="1233" t="s">
        <v>1790</v>
      </c>
      <c r="DV535" s="1233" t="s">
        <v>1790</v>
      </c>
      <c r="DW535" s="1233" t="s">
        <v>1790</v>
      </c>
      <c r="DX535" s="1233" t="s">
        <v>1790</v>
      </c>
      <c r="DY535" s="1233" t="s">
        <v>1790</v>
      </c>
    </row>
    <row r="536" spans="2:129" ht="14.4" thickBot="1" x14ac:dyDescent="0.3">
      <c r="B536" s="1740"/>
      <c r="C536" s="1485" t="s">
        <v>2221</v>
      </c>
      <c r="D536" s="1425" t="s">
        <v>2222</v>
      </c>
      <c r="E536" s="1267" t="s">
        <v>814</v>
      </c>
      <c r="F536" s="1424" t="s">
        <v>1790</v>
      </c>
      <c r="G536" s="1424" t="s">
        <v>1790</v>
      </c>
      <c r="H536" s="1425" t="s">
        <v>84</v>
      </c>
      <c r="I536" s="1460"/>
      <c r="J536" s="1461"/>
      <c r="K536" s="1461"/>
      <c r="L536" s="1461"/>
      <c r="M536" s="1461"/>
      <c r="N536" s="1489" t="s">
        <v>1790</v>
      </c>
      <c r="O536" s="1489">
        <v>6.6215133743023763E-2</v>
      </c>
      <c r="P536" s="1489">
        <v>0.19192792389282254</v>
      </c>
      <c r="Q536" s="1489">
        <v>0.30906267937652582</v>
      </c>
      <c r="R536" s="1489">
        <v>0.41805579819046979</v>
      </c>
      <c r="S536" s="1489">
        <v>0.51932397290741594</v>
      </c>
      <c r="T536" s="1489">
        <v>1.8503090727634968</v>
      </c>
      <c r="U536" s="1489">
        <v>1.7795999355663039</v>
      </c>
      <c r="V536" s="1489">
        <v>1.7115571367908258</v>
      </c>
      <c r="W536" s="1489">
        <v>1.6460812038467223</v>
      </c>
      <c r="X536" s="1489">
        <v>1.5830763426655368</v>
      </c>
      <c r="Y536" s="1489">
        <v>1.5224503026637157</v>
      </c>
      <c r="Z536" s="1489">
        <v>1.464114246631991</v>
      </c>
      <c r="AA536" s="1489">
        <v>1.4079826253723591</v>
      </c>
      <c r="AB536" s="1489">
        <v>1.353973056910353</v>
      </c>
      <c r="AC536" s="1489">
        <v>1.3033855374288899</v>
      </c>
      <c r="AD536" s="1489">
        <v>1.2546710593642316</v>
      </c>
      <c r="AE536" s="1489">
        <v>1.2064731761699941</v>
      </c>
      <c r="AF536" s="1489">
        <v>1.1601002733390799</v>
      </c>
      <c r="AG536" s="1489">
        <v>1.1154840389665117</v>
      </c>
      <c r="AH536" s="1489">
        <v>1.0725586943187466</v>
      </c>
      <c r="AI536" s="1489">
        <v>1.0312609006261932</v>
      </c>
      <c r="AJ536" s="1489">
        <v>0.99152966928280528</v>
      </c>
      <c r="AK536" s="1489">
        <v>0.95330627532891221</v>
      </c>
      <c r="AL536" s="1489">
        <v>0.91653417409791871</v>
      </c>
      <c r="AM536" s="1489">
        <v>0.88716910365947033</v>
      </c>
      <c r="AN536" s="1489">
        <v>0.85874197342032266</v>
      </c>
      <c r="AO536" s="1489">
        <v>0.82561235834951685</v>
      </c>
      <c r="AP536" s="1489">
        <v>0.79374137866757855</v>
      </c>
      <c r="AQ536" s="1489">
        <v>0.76308179466719983</v>
      </c>
      <c r="AR536" s="1489">
        <v>0.74432821691549811</v>
      </c>
      <c r="AS536" s="1489">
        <v>0.72949450246037328</v>
      </c>
      <c r="AT536" s="1489">
        <v>0.70476987795384138</v>
      </c>
      <c r="AU536" s="1489">
        <v>0.68086666615566005</v>
      </c>
      <c r="AV536" s="1489">
        <v>0.65775799257877143</v>
      </c>
      <c r="AW536" s="1489">
        <v>0.63612804371599752</v>
      </c>
      <c r="AX536" s="1489">
        <v>0.61520009188065183</v>
      </c>
      <c r="AY536" s="1489">
        <v>0.59428216914707521</v>
      </c>
      <c r="AZ536" s="1489">
        <v>0.57406086960347158</v>
      </c>
      <c r="BA536" s="1489">
        <v>0.554513358691749</v>
      </c>
      <c r="BB536" s="1489">
        <v>0.53561754105149517</v>
      </c>
      <c r="BC536" s="1489">
        <v>0.51735203683130448</v>
      </c>
      <c r="BD536" s="1489">
        <v>0.49969615875293827</v>
      </c>
      <c r="BE536" s="1489">
        <v>0.48262988990456079</v>
      </c>
      <c r="BF536" s="1489">
        <v>0.46613386224003822</v>
      </c>
      <c r="BG536" s="1489">
        <v>0.45343742204899384</v>
      </c>
      <c r="BH536" s="1489">
        <v>0.44108514203118959</v>
      </c>
      <c r="BI536" s="1489">
        <v>0.4260061120258975</v>
      </c>
      <c r="BJ536" s="1489">
        <v>0.41143128357258851</v>
      </c>
      <c r="BK536" s="1489">
        <v>0.39734407779586667</v>
      </c>
      <c r="BL536" s="1489">
        <v>0.38372845384757909</v>
      </c>
      <c r="BM536" s="1489">
        <v>0.37056889162988627</v>
      </c>
      <c r="BN536" s="1489">
        <v>0.35785037506832562</v>
      </c>
      <c r="BO536" s="1489">
        <v>0.34555837591748939</v>
      </c>
      <c r="BP536" s="1489">
        <v>0.3336788380824795</v>
      </c>
      <c r="BQ536" s="1489">
        <v>0.32772090771316525</v>
      </c>
      <c r="BR536" s="1489">
        <v>0.3218269693718927</v>
      </c>
      <c r="BS536" s="1489">
        <v>0.3107926325945905</v>
      </c>
      <c r="BT536" s="1489">
        <v>0.30012805521063585</v>
      </c>
      <c r="BU536" s="1489">
        <v>0.28982105866652796</v>
      </c>
      <c r="BV536" s="1489">
        <v>0.27985986015874414</v>
      </c>
      <c r="BW536" s="1489">
        <v>0.27023305991185309</v>
      </c>
      <c r="BX536" s="1489">
        <v>0.26092962886197879</v>
      </c>
      <c r="BY536" s="1489">
        <v>0.25193889673279585</v>
      </c>
      <c r="BZ536" s="1489">
        <v>0.24325054049163988</v>
      </c>
      <c r="CA536" s="1489">
        <v>0.25093091853704536</v>
      </c>
      <c r="CB536" s="1489">
        <v>0.25795753765168583</v>
      </c>
      <c r="CC536" s="1489">
        <v>0.24920846796313117</v>
      </c>
      <c r="CD536" s="1489">
        <v>0.24075021807179228</v>
      </c>
      <c r="CE536" s="1489">
        <v>0.23257326917217544</v>
      </c>
      <c r="CF536" s="1489">
        <v>0.22466841023931478</v>
      </c>
      <c r="CG536" s="1489">
        <v>0.21702672817495816</v>
      </c>
      <c r="CH536" s="1489">
        <v>0.2096395982666594</v>
      </c>
      <c r="CI536" s="1489">
        <v>0.20249867494991064</v>
      </c>
      <c r="CJ536" s="1489">
        <v>0.19559588286375393</v>
      </c>
      <c r="CK536" s="1489">
        <v>0.18914112250151352</v>
      </c>
      <c r="CL536" s="1489">
        <v>0.18378861424519433</v>
      </c>
      <c r="CM536" s="1489">
        <v>0.17837746331015863</v>
      </c>
      <c r="CN536" s="1489">
        <v>0.17312093805176046</v>
      </c>
      <c r="CO536" s="1489">
        <v>0.16801471476116631</v>
      </c>
      <c r="CP536" s="1490">
        <v>0.16556481954632038</v>
      </c>
      <c r="CQ536" s="1488" t="s">
        <v>1790</v>
      </c>
      <c r="CR536" s="1488" t="s">
        <v>1790</v>
      </c>
      <c r="CS536" s="1488" t="s">
        <v>1790</v>
      </c>
      <c r="CT536" s="1488" t="s">
        <v>1790</v>
      </c>
      <c r="CU536" s="1488" t="s">
        <v>1790</v>
      </c>
      <c r="CV536" s="1488" t="s">
        <v>1790</v>
      </c>
      <c r="CW536" s="1488" t="s">
        <v>1790</v>
      </c>
      <c r="CX536" s="1488" t="s">
        <v>1790</v>
      </c>
      <c r="CY536" s="1488" t="s">
        <v>1790</v>
      </c>
      <c r="CZ536" s="1488" t="s">
        <v>1790</v>
      </c>
      <c r="DA536" s="1488" t="s">
        <v>1790</v>
      </c>
      <c r="DB536" s="1488" t="s">
        <v>1790</v>
      </c>
      <c r="DC536" s="1488" t="s">
        <v>1790</v>
      </c>
      <c r="DD536" s="1488" t="s">
        <v>1790</v>
      </c>
      <c r="DE536" s="1488" t="s">
        <v>1790</v>
      </c>
      <c r="DF536" s="1488" t="s">
        <v>1790</v>
      </c>
      <c r="DG536" s="1488" t="s">
        <v>1790</v>
      </c>
      <c r="DH536" s="1488" t="s">
        <v>1790</v>
      </c>
      <c r="DI536" s="1488" t="s">
        <v>1790</v>
      </c>
      <c r="DJ536" s="1488" t="s">
        <v>1790</v>
      </c>
      <c r="DK536" s="1488" t="s">
        <v>1790</v>
      </c>
      <c r="DL536" s="1488" t="s">
        <v>1790</v>
      </c>
      <c r="DM536" s="1488" t="s">
        <v>1790</v>
      </c>
      <c r="DN536" s="1488" t="s">
        <v>1790</v>
      </c>
      <c r="DO536" s="1488" t="s">
        <v>1790</v>
      </c>
      <c r="DP536" s="1488" t="s">
        <v>1790</v>
      </c>
      <c r="DQ536" s="1488" t="s">
        <v>1790</v>
      </c>
      <c r="DR536" s="1488" t="s">
        <v>1790</v>
      </c>
      <c r="DS536" s="1488" t="s">
        <v>1790</v>
      </c>
      <c r="DT536" s="1233" t="s">
        <v>1790</v>
      </c>
      <c r="DU536" s="1233" t="s">
        <v>1790</v>
      </c>
      <c r="DV536" s="1233" t="s">
        <v>1790</v>
      </c>
      <c r="DW536" s="1233" t="s">
        <v>1790</v>
      </c>
      <c r="DX536" s="1233" t="s">
        <v>1790</v>
      </c>
      <c r="DY536" s="1233" t="s">
        <v>1790</v>
      </c>
    </row>
    <row r="537" spans="2:129" ht="14.4" thickBot="1" x14ac:dyDescent="0.3">
      <c r="B537" s="1740"/>
      <c r="C537" s="1485" t="s">
        <v>2221</v>
      </c>
      <c r="D537" s="1425" t="s">
        <v>2222</v>
      </c>
      <c r="E537" s="1267" t="s">
        <v>815</v>
      </c>
      <c r="F537" s="1424" t="s">
        <v>1790</v>
      </c>
      <c r="G537" s="1424" t="s">
        <v>1790</v>
      </c>
      <c r="H537" s="1425" t="s">
        <v>84</v>
      </c>
      <c r="I537" s="1724">
        <f>IF(SUM(I536:CU536)&lt;&gt;0,SUM(I536:CU536),"")</f>
        <v>50.066259076933015</v>
      </c>
      <c r="J537" s="1725"/>
      <c r="K537" s="1725"/>
      <c r="L537" s="1725"/>
      <c r="M537" s="1726"/>
      <c r="N537" s="1489" t="s">
        <v>1790</v>
      </c>
      <c r="O537" s="1489" t="s">
        <v>1790</v>
      </c>
      <c r="P537" s="1489" t="s">
        <v>1790</v>
      </c>
      <c r="Q537" s="1489" t="s">
        <v>1790</v>
      </c>
      <c r="R537" s="1489" t="s">
        <v>1790</v>
      </c>
      <c r="S537" s="1489" t="s">
        <v>1790</v>
      </c>
      <c r="T537" s="1489" t="s">
        <v>1790</v>
      </c>
      <c r="U537" s="1489" t="s">
        <v>1790</v>
      </c>
      <c r="V537" s="1489" t="s">
        <v>1790</v>
      </c>
      <c r="W537" s="1489" t="s">
        <v>1790</v>
      </c>
      <c r="X537" s="1489" t="s">
        <v>1790</v>
      </c>
      <c r="Y537" s="1489" t="s">
        <v>1790</v>
      </c>
      <c r="Z537" s="1489" t="s">
        <v>1790</v>
      </c>
      <c r="AA537" s="1489" t="s">
        <v>1790</v>
      </c>
      <c r="AB537" s="1489" t="s">
        <v>1790</v>
      </c>
      <c r="AC537" s="1489" t="s">
        <v>1790</v>
      </c>
      <c r="AD537" s="1489" t="s">
        <v>1790</v>
      </c>
      <c r="AE537" s="1489" t="s">
        <v>1790</v>
      </c>
      <c r="AF537" s="1489" t="s">
        <v>1790</v>
      </c>
      <c r="AG537" s="1489" t="s">
        <v>1790</v>
      </c>
      <c r="AH537" s="1489" t="s">
        <v>1790</v>
      </c>
      <c r="AI537" s="1489" t="s">
        <v>1790</v>
      </c>
      <c r="AJ537" s="1489" t="s">
        <v>1790</v>
      </c>
      <c r="AK537" s="1489" t="s">
        <v>1790</v>
      </c>
      <c r="AL537" s="1489" t="s">
        <v>1790</v>
      </c>
      <c r="AM537" s="1489" t="s">
        <v>1790</v>
      </c>
      <c r="AN537" s="1489" t="s">
        <v>1790</v>
      </c>
      <c r="AO537" s="1489" t="s">
        <v>1790</v>
      </c>
      <c r="AP537" s="1489" t="s">
        <v>1790</v>
      </c>
      <c r="AQ537" s="1489" t="s">
        <v>1790</v>
      </c>
      <c r="AR537" s="1489" t="s">
        <v>1790</v>
      </c>
      <c r="AS537" s="1489" t="s">
        <v>1790</v>
      </c>
      <c r="AT537" s="1489" t="s">
        <v>1790</v>
      </c>
      <c r="AU537" s="1489" t="s">
        <v>1790</v>
      </c>
      <c r="AV537" s="1489" t="s">
        <v>1790</v>
      </c>
      <c r="AW537" s="1489" t="s">
        <v>1790</v>
      </c>
      <c r="AX537" s="1489" t="s">
        <v>1790</v>
      </c>
      <c r="AY537" s="1489" t="s">
        <v>1790</v>
      </c>
      <c r="AZ537" s="1489" t="s">
        <v>1790</v>
      </c>
      <c r="BA537" s="1489" t="s">
        <v>1790</v>
      </c>
      <c r="BB537" s="1489" t="s">
        <v>1790</v>
      </c>
      <c r="BC537" s="1489" t="s">
        <v>1790</v>
      </c>
      <c r="BD537" s="1489" t="s">
        <v>1790</v>
      </c>
      <c r="BE537" s="1489" t="s">
        <v>1790</v>
      </c>
      <c r="BF537" s="1489" t="s">
        <v>1790</v>
      </c>
      <c r="BG537" s="1489" t="s">
        <v>1790</v>
      </c>
      <c r="BH537" s="1489" t="s">
        <v>1790</v>
      </c>
      <c r="BI537" s="1489" t="s">
        <v>1790</v>
      </c>
      <c r="BJ537" s="1489" t="s">
        <v>1790</v>
      </c>
      <c r="BK537" s="1489" t="s">
        <v>1790</v>
      </c>
      <c r="BL537" s="1489" t="s">
        <v>1790</v>
      </c>
      <c r="BM537" s="1489" t="s">
        <v>1790</v>
      </c>
      <c r="BN537" s="1489" t="s">
        <v>1790</v>
      </c>
      <c r="BO537" s="1489" t="s">
        <v>1790</v>
      </c>
      <c r="BP537" s="1489" t="s">
        <v>1790</v>
      </c>
      <c r="BQ537" s="1489" t="s">
        <v>1790</v>
      </c>
      <c r="BR537" s="1489" t="s">
        <v>1790</v>
      </c>
      <c r="BS537" s="1489" t="s">
        <v>1790</v>
      </c>
      <c r="BT537" s="1489" t="s">
        <v>1790</v>
      </c>
      <c r="BU537" s="1489" t="s">
        <v>1790</v>
      </c>
      <c r="BV537" s="1489" t="s">
        <v>1790</v>
      </c>
      <c r="BW537" s="1489" t="s">
        <v>1790</v>
      </c>
      <c r="BX537" s="1489" t="s">
        <v>1790</v>
      </c>
      <c r="BY537" s="1489" t="s">
        <v>1790</v>
      </c>
      <c r="BZ537" s="1489" t="s">
        <v>1790</v>
      </c>
      <c r="CA537" s="1489" t="s">
        <v>1790</v>
      </c>
      <c r="CB537" s="1489" t="s">
        <v>1790</v>
      </c>
      <c r="CC537" s="1489" t="s">
        <v>1790</v>
      </c>
      <c r="CD537" s="1489" t="s">
        <v>1790</v>
      </c>
      <c r="CE537" s="1489" t="s">
        <v>1790</v>
      </c>
      <c r="CF537" s="1489" t="s">
        <v>1790</v>
      </c>
      <c r="CG537" s="1489" t="s">
        <v>1790</v>
      </c>
      <c r="CH537" s="1489" t="s">
        <v>1790</v>
      </c>
      <c r="CI537" s="1489" t="s">
        <v>1790</v>
      </c>
      <c r="CJ537" s="1489" t="s">
        <v>1790</v>
      </c>
      <c r="CK537" s="1489" t="s">
        <v>1790</v>
      </c>
      <c r="CL537" s="1489" t="s">
        <v>1790</v>
      </c>
      <c r="CM537" s="1489" t="s">
        <v>1790</v>
      </c>
      <c r="CN537" s="1489" t="s">
        <v>1790</v>
      </c>
      <c r="CO537" s="1489" t="s">
        <v>1790</v>
      </c>
      <c r="CP537" s="1490" t="s">
        <v>1790</v>
      </c>
      <c r="CQ537" s="1488" t="s">
        <v>1790</v>
      </c>
      <c r="CR537" s="1488" t="s">
        <v>1790</v>
      </c>
      <c r="CS537" s="1488" t="s">
        <v>1790</v>
      </c>
      <c r="CT537" s="1488" t="s">
        <v>1790</v>
      </c>
      <c r="CU537" s="1488" t="s">
        <v>1790</v>
      </c>
      <c r="CV537" s="1488" t="s">
        <v>1790</v>
      </c>
      <c r="CW537" s="1488" t="s">
        <v>1790</v>
      </c>
      <c r="CX537" s="1488" t="s">
        <v>1790</v>
      </c>
      <c r="CY537" s="1488" t="s">
        <v>1790</v>
      </c>
      <c r="CZ537" s="1488" t="s">
        <v>1790</v>
      </c>
      <c r="DA537" s="1488" t="s">
        <v>1790</v>
      </c>
      <c r="DB537" s="1488" t="s">
        <v>1790</v>
      </c>
      <c r="DC537" s="1488" t="s">
        <v>1790</v>
      </c>
      <c r="DD537" s="1488" t="s">
        <v>1790</v>
      </c>
      <c r="DE537" s="1488" t="s">
        <v>1790</v>
      </c>
      <c r="DF537" s="1488" t="s">
        <v>1790</v>
      </c>
      <c r="DG537" s="1488" t="s">
        <v>1790</v>
      </c>
      <c r="DH537" s="1488" t="s">
        <v>1790</v>
      </c>
      <c r="DI537" s="1488" t="s">
        <v>1790</v>
      </c>
      <c r="DJ537" s="1488" t="s">
        <v>1790</v>
      </c>
      <c r="DK537" s="1488" t="s">
        <v>1790</v>
      </c>
      <c r="DL537" s="1488" t="s">
        <v>1790</v>
      </c>
      <c r="DM537" s="1488" t="s">
        <v>1790</v>
      </c>
      <c r="DN537" s="1488" t="s">
        <v>1790</v>
      </c>
      <c r="DO537" s="1488" t="s">
        <v>1790</v>
      </c>
      <c r="DP537" s="1488" t="s">
        <v>1790</v>
      </c>
      <c r="DQ537" s="1488" t="s">
        <v>1790</v>
      </c>
      <c r="DR537" s="1488" t="s">
        <v>1790</v>
      </c>
      <c r="DS537" s="1488" t="s">
        <v>1790</v>
      </c>
      <c r="DT537" s="1233" t="s">
        <v>1790</v>
      </c>
      <c r="DU537" s="1233" t="s">
        <v>1790</v>
      </c>
      <c r="DV537" s="1233" t="s">
        <v>1790</v>
      </c>
      <c r="DW537" s="1233" t="s">
        <v>1790</v>
      </c>
      <c r="DX537" s="1233" t="s">
        <v>1790</v>
      </c>
      <c r="DY537" s="1233" t="s">
        <v>1790</v>
      </c>
    </row>
    <row r="538" spans="2:129" x14ac:dyDescent="0.25">
      <c r="B538" s="1740"/>
      <c r="C538" s="1485" t="s">
        <v>2219</v>
      </c>
      <c r="D538" s="1425" t="s">
        <v>2220</v>
      </c>
      <c r="E538" s="1267" t="s">
        <v>810</v>
      </c>
      <c r="F538" s="1424" t="s">
        <v>1790</v>
      </c>
      <c r="G538" s="1424" t="s">
        <v>1790</v>
      </c>
      <c r="H538" s="1425" t="s">
        <v>84</v>
      </c>
      <c r="I538" s="1460"/>
      <c r="J538" s="1461"/>
      <c r="K538" s="1461"/>
      <c r="L538" s="1461"/>
      <c r="M538" s="1461"/>
      <c r="N538" s="1489" t="s">
        <v>1790</v>
      </c>
      <c r="O538" s="1489">
        <v>1.2879</v>
      </c>
      <c r="P538" s="1489">
        <v>1.2879</v>
      </c>
      <c r="Q538" s="1489">
        <v>1.2879</v>
      </c>
      <c r="R538" s="1489">
        <v>1.2879</v>
      </c>
      <c r="S538" s="1489">
        <v>1.2879</v>
      </c>
      <c r="T538" s="1489" t="s">
        <v>1790</v>
      </c>
      <c r="U538" s="1489" t="s">
        <v>1790</v>
      </c>
      <c r="V538" s="1489" t="s">
        <v>1790</v>
      </c>
      <c r="W538" s="1489" t="s">
        <v>1790</v>
      </c>
      <c r="X538" s="1489" t="s">
        <v>1790</v>
      </c>
      <c r="Y538" s="1489" t="s">
        <v>1790</v>
      </c>
      <c r="Z538" s="1489" t="s">
        <v>1790</v>
      </c>
      <c r="AA538" s="1489" t="s">
        <v>1790</v>
      </c>
      <c r="AB538" s="1489" t="s">
        <v>1790</v>
      </c>
      <c r="AC538" s="1489">
        <v>0</v>
      </c>
      <c r="AD538" s="1489" t="s">
        <v>1790</v>
      </c>
      <c r="AE538" s="1489" t="s">
        <v>1790</v>
      </c>
      <c r="AF538" s="1489" t="s">
        <v>1790</v>
      </c>
      <c r="AG538" s="1489" t="s">
        <v>1790</v>
      </c>
      <c r="AH538" s="1489" t="s">
        <v>1790</v>
      </c>
      <c r="AI538" s="1489" t="s">
        <v>1790</v>
      </c>
      <c r="AJ538" s="1489" t="s">
        <v>1790</v>
      </c>
      <c r="AK538" s="1489" t="s">
        <v>1790</v>
      </c>
      <c r="AL538" s="1489" t="s">
        <v>1790</v>
      </c>
      <c r="AM538" s="1489">
        <v>0</v>
      </c>
      <c r="AN538" s="1489" t="s">
        <v>1790</v>
      </c>
      <c r="AO538" s="1489" t="s">
        <v>1790</v>
      </c>
      <c r="AP538" s="1489" t="s">
        <v>1790</v>
      </c>
      <c r="AQ538" s="1489" t="s">
        <v>1790</v>
      </c>
      <c r="AR538" s="1489" t="s">
        <v>1790</v>
      </c>
      <c r="AS538" s="1489" t="s">
        <v>1790</v>
      </c>
      <c r="AT538" s="1489" t="s">
        <v>1790</v>
      </c>
      <c r="AU538" s="1489" t="s">
        <v>1790</v>
      </c>
      <c r="AV538" s="1489" t="s">
        <v>1790</v>
      </c>
      <c r="AW538" s="1489">
        <v>0</v>
      </c>
      <c r="AX538" s="1489" t="s">
        <v>1790</v>
      </c>
      <c r="AY538" s="1489" t="s">
        <v>1790</v>
      </c>
      <c r="AZ538" s="1489" t="s">
        <v>1790</v>
      </c>
      <c r="BA538" s="1489" t="s">
        <v>1790</v>
      </c>
      <c r="BB538" s="1489" t="s">
        <v>1790</v>
      </c>
      <c r="BC538" s="1489" t="s">
        <v>1790</v>
      </c>
      <c r="BD538" s="1489" t="s">
        <v>1790</v>
      </c>
      <c r="BE538" s="1489" t="s">
        <v>1790</v>
      </c>
      <c r="BF538" s="1489" t="s">
        <v>1790</v>
      </c>
      <c r="BG538" s="1489">
        <v>0</v>
      </c>
      <c r="BH538" s="1489" t="s">
        <v>1790</v>
      </c>
      <c r="BI538" s="1489" t="s">
        <v>1790</v>
      </c>
      <c r="BJ538" s="1489" t="s">
        <v>1790</v>
      </c>
      <c r="BK538" s="1489" t="s">
        <v>1790</v>
      </c>
      <c r="BL538" s="1489" t="s">
        <v>1790</v>
      </c>
      <c r="BM538" s="1489" t="s">
        <v>1790</v>
      </c>
      <c r="BN538" s="1489" t="s">
        <v>1790</v>
      </c>
      <c r="BO538" s="1489" t="s">
        <v>1790</v>
      </c>
      <c r="BP538" s="1489" t="s">
        <v>1790</v>
      </c>
      <c r="BQ538" s="1489">
        <v>0</v>
      </c>
      <c r="BR538" s="1489" t="s">
        <v>1790</v>
      </c>
      <c r="BS538" s="1489" t="s">
        <v>1790</v>
      </c>
      <c r="BT538" s="1489" t="s">
        <v>1790</v>
      </c>
      <c r="BU538" s="1489" t="s">
        <v>1790</v>
      </c>
      <c r="BV538" s="1489" t="s">
        <v>1790</v>
      </c>
      <c r="BW538" s="1489" t="s">
        <v>1790</v>
      </c>
      <c r="BX538" s="1489" t="s">
        <v>1790</v>
      </c>
      <c r="BY538" s="1489" t="s">
        <v>1790</v>
      </c>
      <c r="BZ538" s="1489" t="s">
        <v>1790</v>
      </c>
      <c r="CA538" s="1489">
        <v>5.3</v>
      </c>
      <c r="CB538" s="1489" t="s">
        <v>1790</v>
      </c>
      <c r="CC538" s="1489" t="s">
        <v>1790</v>
      </c>
      <c r="CD538" s="1489" t="s">
        <v>1790</v>
      </c>
      <c r="CE538" s="1489" t="s">
        <v>1790</v>
      </c>
      <c r="CF538" s="1489" t="s">
        <v>1790</v>
      </c>
      <c r="CG538" s="1489" t="s">
        <v>1790</v>
      </c>
      <c r="CH538" s="1489" t="s">
        <v>1790</v>
      </c>
      <c r="CI538" s="1489" t="s">
        <v>1790</v>
      </c>
      <c r="CJ538" s="1489" t="s">
        <v>1790</v>
      </c>
      <c r="CK538" s="1489">
        <v>0</v>
      </c>
      <c r="CL538" s="1489" t="s">
        <v>1790</v>
      </c>
      <c r="CM538" s="1489" t="s">
        <v>1790</v>
      </c>
      <c r="CN538" s="1489" t="s">
        <v>1790</v>
      </c>
      <c r="CO538" s="1489" t="s">
        <v>1790</v>
      </c>
      <c r="CP538" s="1490" t="s">
        <v>1790</v>
      </c>
      <c r="CQ538" s="1488" t="s">
        <v>1790</v>
      </c>
      <c r="CR538" s="1488" t="s">
        <v>1790</v>
      </c>
      <c r="CS538" s="1488" t="s">
        <v>1790</v>
      </c>
      <c r="CT538" s="1488" t="s">
        <v>1790</v>
      </c>
      <c r="CU538" s="1488" t="s">
        <v>1790</v>
      </c>
      <c r="CV538" s="1488" t="s">
        <v>1790</v>
      </c>
      <c r="CW538" s="1488" t="s">
        <v>1790</v>
      </c>
      <c r="CX538" s="1488" t="s">
        <v>1790</v>
      </c>
      <c r="CY538" s="1488" t="s">
        <v>1790</v>
      </c>
      <c r="CZ538" s="1488" t="s">
        <v>1790</v>
      </c>
      <c r="DA538" s="1488" t="s">
        <v>1790</v>
      </c>
      <c r="DB538" s="1488" t="s">
        <v>1790</v>
      </c>
      <c r="DC538" s="1488" t="s">
        <v>1790</v>
      </c>
      <c r="DD538" s="1488" t="s">
        <v>1790</v>
      </c>
      <c r="DE538" s="1488" t="s">
        <v>1790</v>
      </c>
      <c r="DF538" s="1488" t="s">
        <v>1790</v>
      </c>
      <c r="DG538" s="1488" t="s">
        <v>1790</v>
      </c>
      <c r="DH538" s="1488" t="s">
        <v>1790</v>
      </c>
      <c r="DI538" s="1488" t="s">
        <v>1790</v>
      </c>
      <c r="DJ538" s="1488" t="s">
        <v>1790</v>
      </c>
      <c r="DK538" s="1488" t="s">
        <v>1790</v>
      </c>
      <c r="DL538" s="1488" t="s">
        <v>1790</v>
      </c>
      <c r="DM538" s="1488" t="s">
        <v>1790</v>
      </c>
      <c r="DN538" s="1488" t="s">
        <v>1790</v>
      </c>
      <c r="DO538" s="1488" t="s">
        <v>1790</v>
      </c>
      <c r="DP538" s="1488" t="s">
        <v>1790</v>
      </c>
      <c r="DQ538" s="1488" t="s">
        <v>1790</v>
      </c>
      <c r="DR538" s="1488" t="s">
        <v>1790</v>
      </c>
      <c r="DS538" s="1488" t="s">
        <v>1790</v>
      </c>
      <c r="DT538" s="1233" t="s">
        <v>1790</v>
      </c>
      <c r="DU538" s="1233" t="s">
        <v>1790</v>
      </c>
      <c r="DV538" s="1233" t="s">
        <v>1790</v>
      </c>
      <c r="DW538" s="1233" t="s">
        <v>1790</v>
      </c>
      <c r="DX538" s="1233" t="s">
        <v>1790</v>
      </c>
      <c r="DY538" s="1233" t="s">
        <v>1790</v>
      </c>
    </row>
    <row r="539" spans="2:129" x14ac:dyDescent="0.25">
      <c r="B539" s="1740"/>
      <c r="C539" s="1485" t="s">
        <v>2219</v>
      </c>
      <c r="D539" s="1425" t="s">
        <v>2220</v>
      </c>
      <c r="E539" s="1267" t="s">
        <v>807</v>
      </c>
      <c r="F539" s="1424" t="s">
        <v>1790</v>
      </c>
      <c r="G539" s="1424" t="s">
        <v>1790</v>
      </c>
      <c r="H539" s="1425" t="s">
        <v>84</v>
      </c>
      <c r="I539" s="1460"/>
      <c r="J539" s="1461"/>
      <c r="K539" s="1461"/>
      <c r="L539" s="1461"/>
      <c r="M539" s="1461"/>
      <c r="N539" s="1489" t="s">
        <v>1790</v>
      </c>
      <c r="O539" s="1489" t="s">
        <v>1790</v>
      </c>
      <c r="P539" s="1489" t="s">
        <v>1790</v>
      </c>
      <c r="Q539" s="1489" t="s">
        <v>1790</v>
      </c>
      <c r="R539" s="1489" t="s">
        <v>1790</v>
      </c>
      <c r="S539" s="1489" t="s">
        <v>1790</v>
      </c>
      <c r="T539" s="1489">
        <v>1.2614206199999995</v>
      </c>
      <c r="U539" s="1489">
        <v>1.2614206199999995</v>
      </c>
      <c r="V539" s="1489">
        <v>1.2614206199999995</v>
      </c>
      <c r="W539" s="1489">
        <v>1.2614206199999995</v>
      </c>
      <c r="X539" s="1489">
        <v>1.2614206199999995</v>
      </c>
      <c r="Y539" s="1489">
        <v>1.2614206199999995</v>
      </c>
      <c r="Z539" s="1489">
        <v>1.2614206199999995</v>
      </c>
      <c r="AA539" s="1489">
        <v>1.2614206199999995</v>
      </c>
      <c r="AB539" s="1489">
        <v>1.2614206199999995</v>
      </c>
      <c r="AC539" s="1489">
        <v>1.2614206199999995</v>
      </c>
      <c r="AD539" s="1489">
        <v>1.2614206199999995</v>
      </c>
      <c r="AE539" s="1489">
        <v>1.2614206199999995</v>
      </c>
      <c r="AF539" s="1489">
        <v>1.2614206199999995</v>
      </c>
      <c r="AG539" s="1489">
        <v>1.2614206199999995</v>
      </c>
      <c r="AH539" s="1489">
        <v>1.2614206199999995</v>
      </c>
      <c r="AI539" s="1489">
        <v>1.2614206199999995</v>
      </c>
      <c r="AJ539" s="1489">
        <v>1.2614206199999995</v>
      </c>
      <c r="AK539" s="1489">
        <v>1.2614206199999995</v>
      </c>
      <c r="AL539" s="1489">
        <v>1.2614206199999995</v>
      </c>
      <c r="AM539" s="1489">
        <v>1.2614206199999995</v>
      </c>
      <c r="AN539" s="1489">
        <v>1.2614206199999995</v>
      </c>
      <c r="AO539" s="1489">
        <v>1.2614206199999995</v>
      </c>
      <c r="AP539" s="1489">
        <v>1.2614206199999995</v>
      </c>
      <c r="AQ539" s="1489">
        <v>1.2614206199999995</v>
      </c>
      <c r="AR539" s="1489">
        <v>1.2614206199999995</v>
      </c>
      <c r="AS539" s="1489">
        <v>1.2614206199999995</v>
      </c>
      <c r="AT539" s="1489">
        <v>1.2614206199999995</v>
      </c>
      <c r="AU539" s="1489">
        <v>1.2614206199999995</v>
      </c>
      <c r="AV539" s="1489">
        <v>1.2614206199999995</v>
      </c>
      <c r="AW539" s="1489">
        <v>1.2614206199999995</v>
      </c>
      <c r="AX539" s="1489">
        <v>1.2614206199999995</v>
      </c>
      <c r="AY539" s="1489">
        <v>1.2614206199999995</v>
      </c>
      <c r="AZ539" s="1489">
        <v>1.2614206199999995</v>
      </c>
      <c r="BA539" s="1489">
        <v>1.2614206199999995</v>
      </c>
      <c r="BB539" s="1489">
        <v>1.2614206199999995</v>
      </c>
      <c r="BC539" s="1489">
        <v>1.2614206199999995</v>
      </c>
      <c r="BD539" s="1489">
        <v>1.2614206199999995</v>
      </c>
      <c r="BE539" s="1489">
        <v>1.2614206199999995</v>
      </c>
      <c r="BF539" s="1489">
        <v>1.2614206199999995</v>
      </c>
      <c r="BG539" s="1489">
        <v>1.2614206199999995</v>
      </c>
      <c r="BH539" s="1489">
        <v>1.2614206199999995</v>
      </c>
      <c r="BI539" s="1489">
        <v>1.2614206199999995</v>
      </c>
      <c r="BJ539" s="1489">
        <v>1.2614206199999995</v>
      </c>
      <c r="BK539" s="1489">
        <v>1.2614206199999995</v>
      </c>
      <c r="BL539" s="1489">
        <v>1.2614206199999995</v>
      </c>
      <c r="BM539" s="1489">
        <v>1.2614206199999995</v>
      </c>
      <c r="BN539" s="1489">
        <v>1.2614206199999995</v>
      </c>
      <c r="BO539" s="1489">
        <v>1.2614206199999995</v>
      </c>
      <c r="BP539" s="1489">
        <v>1.2614206199999995</v>
      </c>
      <c r="BQ539" s="1489">
        <v>1.2614206199999995</v>
      </c>
      <c r="BR539" s="1489">
        <v>1.2614206199999995</v>
      </c>
      <c r="BS539" s="1489">
        <v>1.2614206199999995</v>
      </c>
      <c r="BT539" s="1489">
        <v>1.2614206199999995</v>
      </c>
      <c r="BU539" s="1489">
        <v>1.2614206199999995</v>
      </c>
      <c r="BV539" s="1489">
        <v>1.2614206199999995</v>
      </c>
      <c r="BW539" s="1489">
        <v>1.2614206199999995</v>
      </c>
      <c r="BX539" s="1489">
        <v>1.2614206199999995</v>
      </c>
      <c r="BY539" s="1489">
        <v>1.2614206199999995</v>
      </c>
      <c r="BZ539" s="1489">
        <v>1.2614206199999995</v>
      </c>
      <c r="CA539" s="1489">
        <v>1.2614206199999995</v>
      </c>
      <c r="CB539" s="1489">
        <v>1.2614206199999995</v>
      </c>
      <c r="CC539" s="1489">
        <v>1.2614206199999995</v>
      </c>
      <c r="CD539" s="1489">
        <v>1.2614206199999995</v>
      </c>
      <c r="CE539" s="1489">
        <v>1.2614206199999995</v>
      </c>
      <c r="CF539" s="1489">
        <v>1.2614206199999995</v>
      </c>
      <c r="CG539" s="1489">
        <v>1.2614206199999995</v>
      </c>
      <c r="CH539" s="1489">
        <v>1.2614206199999995</v>
      </c>
      <c r="CI539" s="1489">
        <v>1.2614206199999995</v>
      </c>
      <c r="CJ539" s="1489">
        <v>1.2614206199999995</v>
      </c>
      <c r="CK539" s="1489">
        <v>1.2614206199999995</v>
      </c>
      <c r="CL539" s="1489">
        <v>1.2614206199999995</v>
      </c>
      <c r="CM539" s="1489">
        <v>1.2614206199999995</v>
      </c>
      <c r="CN539" s="1489">
        <v>1.2614206199999995</v>
      </c>
      <c r="CO539" s="1489">
        <v>1.2614206199999995</v>
      </c>
      <c r="CP539" s="1490">
        <v>1.2614206199999995</v>
      </c>
      <c r="CQ539" s="1488" t="s">
        <v>1790</v>
      </c>
      <c r="CR539" s="1488" t="s">
        <v>1790</v>
      </c>
      <c r="CS539" s="1488" t="s">
        <v>1790</v>
      </c>
      <c r="CT539" s="1488" t="s">
        <v>1790</v>
      </c>
      <c r="CU539" s="1488" t="s">
        <v>1790</v>
      </c>
      <c r="CV539" s="1488" t="s">
        <v>1790</v>
      </c>
      <c r="CW539" s="1488" t="s">
        <v>1790</v>
      </c>
      <c r="CX539" s="1488" t="s">
        <v>1790</v>
      </c>
      <c r="CY539" s="1488" t="s">
        <v>1790</v>
      </c>
      <c r="CZ539" s="1488" t="s">
        <v>1790</v>
      </c>
      <c r="DA539" s="1488" t="s">
        <v>1790</v>
      </c>
      <c r="DB539" s="1488" t="s">
        <v>1790</v>
      </c>
      <c r="DC539" s="1488" t="s">
        <v>1790</v>
      </c>
      <c r="DD539" s="1488" t="s">
        <v>1790</v>
      </c>
      <c r="DE539" s="1488" t="s">
        <v>1790</v>
      </c>
      <c r="DF539" s="1488" t="s">
        <v>1790</v>
      </c>
      <c r="DG539" s="1488" t="s">
        <v>1790</v>
      </c>
      <c r="DH539" s="1488" t="s">
        <v>1790</v>
      </c>
      <c r="DI539" s="1488" t="s">
        <v>1790</v>
      </c>
      <c r="DJ539" s="1488" t="s">
        <v>1790</v>
      </c>
      <c r="DK539" s="1488" t="s">
        <v>1790</v>
      </c>
      <c r="DL539" s="1488" t="s">
        <v>1790</v>
      </c>
      <c r="DM539" s="1488" t="s">
        <v>1790</v>
      </c>
      <c r="DN539" s="1488" t="s">
        <v>1790</v>
      </c>
      <c r="DO539" s="1488" t="s">
        <v>1790</v>
      </c>
      <c r="DP539" s="1488" t="s">
        <v>1790</v>
      </c>
      <c r="DQ539" s="1488" t="s">
        <v>1790</v>
      </c>
      <c r="DR539" s="1488" t="s">
        <v>1790</v>
      </c>
      <c r="DS539" s="1488" t="s">
        <v>1790</v>
      </c>
      <c r="DT539" s="1233" t="s">
        <v>1790</v>
      </c>
      <c r="DU539" s="1233" t="s">
        <v>1790</v>
      </c>
      <c r="DV539" s="1233" t="s">
        <v>1790</v>
      </c>
      <c r="DW539" s="1233" t="s">
        <v>1790</v>
      </c>
      <c r="DX539" s="1233" t="s">
        <v>1790</v>
      </c>
      <c r="DY539" s="1233" t="s">
        <v>1790</v>
      </c>
    </row>
    <row r="540" spans="2:129" x14ac:dyDescent="0.25">
      <c r="B540" s="1740"/>
      <c r="C540" s="1485" t="s">
        <v>2219</v>
      </c>
      <c r="D540" s="1425" t="s">
        <v>2220</v>
      </c>
      <c r="E540" s="1267" t="s">
        <v>808</v>
      </c>
      <c r="F540" s="1424" t="s">
        <v>1790</v>
      </c>
      <c r="G540" s="1424" t="s">
        <v>1790</v>
      </c>
      <c r="H540" s="1425" t="s">
        <v>84</v>
      </c>
      <c r="I540" s="1460"/>
      <c r="J540" s="1461"/>
      <c r="K540" s="1461"/>
      <c r="L540" s="1461"/>
      <c r="M540" s="1461"/>
      <c r="N540" s="1489" t="s">
        <v>1790</v>
      </c>
      <c r="O540" s="1489">
        <v>3.0605073978E-2</v>
      </c>
      <c r="P540" s="1489">
        <v>9.1815221934000005E-2</v>
      </c>
      <c r="Q540" s="1489">
        <v>0.15302536988999998</v>
      </c>
      <c r="R540" s="1489">
        <v>0.21423551784599998</v>
      </c>
      <c r="S540" s="1489">
        <v>0.27544566580199997</v>
      </c>
      <c r="T540" s="1489">
        <v>0.43338590170500002</v>
      </c>
      <c r="U540" s="1489">
        <v>0.42936322555500001</v>
      </c>
      <c r="V540" s="1489">
        <v>0.42534054940499999</v>
      </c>
      <c r="W540" s="1489">
        <v>0.42131787325499997</v>
      </c>
      <c r="X540" s="1489">
        <v>0.41729519710500002</v>
      </c>
      <c r="Y540" s="1489">
        <v>0.413272520955</v>
      </c>
      <c r="Z540" s="1489">
        <v>0.40924984480499998</v>
      </c>
      <c r="AA540" s="1489">
        <v>0.40522716865499991</v>
      </c>
      <c r="AB540" s="1489">
        <v>0.40120449250499995</v>
      </c>
      <c r="AC540" s="1489">
        <v>0.39718181635499999</v>
      </c>
      <c r="AD540" s="1489">
        <v>0.39315914020500004</v>
      </c>
      <c r="AE540" s="1489">
        <v>0.38913646405499996</v>
      </c>
      <c r="AF540" s="1489">
        <v>0.38511378790499995</v>
      </c>
      <c r="AG540" s="1489">
        <v>0.38109111175499999</v>
      </c>
      <c r="AH540" s="1489">
        <v>0.37706843560500003</v>
      </c>
      <c r="AI540" s="1489">
        <v>0.37304575945500001</v>
      </c>
      <c r="AJ540" s="1489">
        <v>0.369023083305</v>
      </c>
      <c r="AK540" s="1489">
        <v>0.36500040715499998</v>
      </c>
      <c r="AL540" s="1489">
        <v>0.36097773100500002</v>
      </c>
      <c r="AM540" s="1489">
        <v>0.35695505485500001</v>
      </c>
      <c r="AN540" s="1489">
        <v>0.35293237870499999</v>
      </c>
      <c r="AO540" s="1489">
        <v>0.34890970255499998</v>
      </c>
      <c r="AP540" s="1489">
        <v>0.34488702640500002</v>
      </c>
      <c r="AQ540" s="1489">
        <v>0.340864350255</v>
      </c>
      <c r="AR540" s="1489">
        <v>0.33684167410499999</v>
      </c>
      <c r="AS540" s="1489">
        <v>0.33281899795500003</v>
      </c>
      <c r="AT540" s="1489">
        <v>0.32879632180500001</v>
      </c>
      <c r="AU540" s="1489">
        <v>0.324773645655</v>
      </c>
      <c r="AV540" s="1489">
        <v>0.32075096950500004</v>
      </c>
      <c r="AW540" s="1489">
        <v>0.31672829335499997</v>
      </c>
      <c r="AX540" s="1489">
        <v>0.31270561720500001</v>
      </c>
      <c r="AY540" s="1489">
        <v>0.30868294105499999</v>
      </c>
      <c r="AZ540" s="1489">
        <v>0.30466026490499998</v>
      </c>
      <c r="BA540" s="1489">
        <v>0.30063758875500002</v>
      </c>
      <c r="BB540" s="1489">
        <v>0.29661491260499995</v>
      </c>
      <c r="BC540" s="1489">
        <v>0.29259223645499999</v>
      </c>
      <c r="BD540" s="1489">
        <v>0.28856956030499997</v>
      </c>
      <c r="BE540" s="1489">
        <v>0.28454688415499996</v>
      </c>
      <c r="BF540" s="1489">
        <v>0.280524208005</v>
      </c>
      <c r="BG540" s="1489">
        <v>0.27650153185499998</v>
      </c>
      <c r="BH540" s="1489">
        <v>0.27247885570499997</v>
      </c>
      <c r="BI540" s="1489">
        <v>0.26845617955500001</v>
      </c>
      <c r="BJ540" s="1489">
        <v>0.26443350340500005</v>
      </c>
      <c r="BK540" s="1489">
        <v>0.26041082725499998</v>
      </c>
      <c r="BL540" s="1489">
        <v>0.25638815110500002</v>
      </c>
      <c r="BM540" s="1489">
        <v>0.252365474955</v>
      </c>
      <c r="BN540" s="1489">
        <v>0.24834279880499999</v>
      </c>
      <c r="BO540" s="1489">
        <v>0.24432012265500003</v>
      </c>
      <c r="BP540" s="1489">
        <v>0.24029744650500001</v>
      </c>
      <c r="BQ540" s="1489">
        <v>0.23627477035500002</v>
      </c>
      <c r="BR540" s="1489">
        <v>0.23225209420499998</v>
      </c>
      <c r="BS540" s="1489">
        <v>0.22822941805500002</v>
      </c>
      <c r="BT540" s="1489">
        <v>0.22420674190500001</v>
      </c>
      <c r="BU540" s="1489">
        <v>0.22018406575499999</v>
      </c>
      <c r="BV540" s="1489">
        <v>0.216161389605</v>
      </c>
      <c r="BW540" s="1489">
        <v>0.21213871345499999</v>
      </c>
      <c r="BX540" s="1489">
        <v>0.208116037305</v>
      </c>
      <c r="BY540" s="1489">
        <v>0.20409336115499999</v>
      </c>
      <c r="BZ540" s="1489">
        <v>0.20007068500499997</v>
      </c>
      <c r="CA540" s="1489">
        <v>0.30256115485499996</v>
      </c>
      <c r="CB540" s="1489">
        <v>0.405051624705</v>
      </c>
      <c r="CC540" s="1489">
        <v>0.40102894855499999</v>
      </c>
      <c r="CD540" s="1489">
        <v>0.39700627240499997</v>
      </c>
      <c r="CE540" s="1489">
        <v>0.39298359625499996</v>
      </c>
      <c r="CF540" s="1489">
        <v>0.38896092010500005</v>
      </c>
      <c r="CG540" s="1489">
        <v>0.38493824395500004</v>
      </c>
      <c r="CH540" s="1489">
        <v>0.38091556780500002</v>
      </c>
      <c r="CI540" s="1489">
        <v>0.37689289165499995</v>
      </c>
      <c r="CJ540" s="1489">
        <v>0.37287021550499999</v>
      </c>
      <c r="CK540" s="1489">
        <v>0.36884753935500003</v>
      </c>
      <c r="CL540" s="1489">
        <v>0.36482486320500007</v>
      </c>
      <c r="CM540" s="1489">
        <v>0.360802187055</v>
      </c>
      <c r="CN540" s="1489">
        <v>0.35677951090499999</v>
      </c>
      <c r="CO540" s="1489">
        <v>0.35275683475499997</v>
      </c>
      <c r="CP540" s="1490">
        <v>0.34873415860500001</v>
      </c>
      <c r="CQ540" s="1488" t="s">
        <v>1790</v>
      </c>
      <c r="CR540" s="1488" t="s">
        <v>1790</v>
      </c>
      <c r="CS540" s="1488" t="s">
        <v>1790</v>
      </c>
      <c r="CT540" s="1488" t="s">
        <v>1790</v>
      </c>
      <c r="CU540" s="1488" t="s">
        <v>1790</v>
      </c>
      <c r="CV540" s="1488" t="s">
        <v>1790</v>
      </c>
      <c r="CW540" s="1488" t="s">
        <v>1790</v>
      </c>
      <c r="CX540" s="1488" t="s">
        <v>1790</v>
      </c>
      <c r="CY540" s="1488" t="s">
        <v>1790</v>
      </c>
      <c r="CZ540" s="1488" t="s">
        <v>1790</v>
      </c>
      <c r="DA540" s="1488" t="s">
        <v>1790</v>
      </c>
      <c r="DB540" s="1488" t="s">
        <v>1790</v>
      </c>
      <c r="DC540" s="1488" t="s">
        <v>1790</v>
      </c>
      <c r="DD540" s="1488" t="s">
        <v>1790</v>
      </c>
      <c r="DE540" s="1488" t="s">
        <v>1790</v>
      </c>
      <c r="DF540" s="1488" t="s">
        <v>1790</v>
      </c>
      <c r="DG540" s="1488" t="s">
        <v>1790</v>
      </c>
      <c r="DH540" s="1488" t="s">
        <v>1790</v>
      </c>
      <c r="DI540" s="1488" t="s">
        <v>1790</v>
      </c>
      <c r="DJ540" s="1488" t="s">
        <v>1790</v>
      </c>
      <c r="DK540" s="1488" t="s">
        <v>1790</v>
      </c>
      <c r="DL540" s="1488" t="s">
        <v>1790</v>
      </c>
      <c r="DM540" s="1488" t="s">
        <v>1790</v>
      </c>
      <c r="DN540" s="1488" t="s">
        <v>1790</v>
      </c>
      <c r="DO540" s="1488" t="s">
        <v>1790</v>
      </c>
      <c r="DP540" s="1488" t="s">
        <v>1790</v>
      </c>
      <c r="DQ540" s="1488" t="s">
        <v>1790</v>
      </c>
      <c r="DR540" s="1488" t="s">
        <v>1790</v>
      </c>
      <c r="DS540" s="1488" t="s">
        <v>1790</v>
      </c>
      <c r="DT540" s="1233" t="s">
        <v>1790</v>
      </c>
      <c r="DU540" s="1233" t="s">
        <v>1790</v>
      </c>
      <c r="DV540" s="1233" t="s">
        <v>1790</v>
      </c>
      <c r="DW540" s="1233" t="s">
        <v>1790</v>
      </c>
      <c r="DX540" s="1233" t="s">
        <v>1790</v>
      </c>
      <c r="DY540" s="1233" t="s">
        <v>1790</v>
      </c>
    </row>
    <row r="541" spans="2:129" x14ac:dyDescent="0.25">
      <c r="B541" s="1740"/>
      <c r="C541" s="1485" t="s">
        <v>2219</v>
      </c>
      <c r="D541" s="1425" t="s">
        <v>2220</v>
      </c>
      <c r="E541" s="1267" t="s">
        <v>826</v>
      </c>
      <c r="F541" s="1424" t="s">
        <v>1790</v>
      </c>
      <c r="G541" s="1424" t="s">
        <v>1790</v>
      </c>
      <c r="H541" s="1425" t="s">
        <v>84</v>
      </c>
      <c r="I541" s="1460"/>
      <c r="J541" s="1461"/>
      <c r="K541" s="1461"/>
      <c r="L541" s="1461"/>
      <c r="M541" s="1461"/>
      <c r="N541" s="1489" t="s">
        <v>1790</v>
      </c>
      <c r="O541" s="1489">
        <v>3.5000000000000003E-2</v>
      </c>
      <c r="P541" s="1489">
        <v>3.5000000000000003E-2</v>
      </c>
      <c r="Q541" s="1489">
        <v>3.5000000000000003E-2</v>
      </c>
      <c r="R541" s="1489">
        <v>3.5000000000000003E-2</v>
      </c>
      <c r="S541" s="1489">
        <v>3.5000000000000003E-2</v>
      </c>
      <c r="T541" s="1489">
        <v>3.5000000000000003E-2</v>
      </c>
      <c r="U541" s="1489">
        <v>3.5000000000000003E-2</v>
      </c>
      <c r="V541" s="1489">
        <v>3.5000000000000003E-2</v>
      </c>
      <c r="W541" s="1489">
        <v>3.5000000000000003E-2</v>
      </c>
      <c r="X541" s="1489">
        <v>3.5000000000000003E-2</v>
      </c>
      <c r="Y541" s="1489">
        <v>3.5000000000000003E-2</v>
      </c>
      <c r="Z541" s="1489">
        <v>3.5000000000000003E-2</v>
      </c>
      <c r="AA541" s="1489">
        <v>3.5000000000000003E-2</v>
      </c>
      <c r="AB541" s="1489">
        <v>3.5000000000000003E-2</v>
      </c>
      <c r="AC541" s="1489">
        <v>3.5000000000000003E-2</v>
      </c>
      <c r="AD541" s="1489">
        <v>3.5000000000000003E-2</v>
      </c>
      <c r="AE541" s="1489">
        <v>3.5000000000000003E-2</v>
      </c>
      <c r="AF541" s="1489">
        <v>3.5000000000000003E-2</v>
      </c>
      <c r="AG541" s="1489">
        <v>3.5000000000000003E-2</v>
      </c>
      <c r="AH541" s="1489">
        <v>3.5000000000000003E-2</v>
      </c>
      <c r="AI541" s="1489">
        <v>3.5000000000000003E-2</v>
      </c>
      <c r="AJ541" s="1489">
        <v>3.5000000000000003E-2</v>
      </c>
      <c r="AK541" s="1489">
        <v>3.5000000000000003E-2</v>
      </c>
      <c r="AL541" s="1489">
        <v>3.5000000000000003E-2</v>
      </c>
      <c r="AM541" s="1489">
        <v>3.5000000000000003E-2</v>
      </c>
      <c r="AN541" s="1489">
        <v>3.5000000000000003E-2</v>
      </c>
      <c r="AO541" s="1489">
        <v>3.5000000000000003E-2</v>
      </c>
      <c r="AP541" s="1489">
        <v>3.5000000000000003E-2</v>
      </c>
      <c r="AQ541" s="1489">
        <v>3.5000000000000003E-2</v>
      </c>
      <c r="AR541" s="1489">
        <v>3.5000000000000003E-2</v>
      </c>
      <c r="AS541" s="1489">
        <v>0.03</v>
      </c>
      <c r="AT541" s="1489">
        <v>0.03</v>
      </c>
      <c r="AU541" s="1489">
        <v>0.03</v>
      </c>
      <c r="AV541" s="1489">
        <v>0.03</v>
      </c>
      <c r="AW541" s="1489">
        <v>0.03</v>
      </c>
      <c r="AX541" s="1489">
        <v>0.03</v>
      </c>
      <c r="AY541" s="1489">
        <v>0.03</v>
      </c>
      <c r="AZ541" s="1489">
        <v>0.03</v>
      </c>
      <c r="BA541" s="1489">
        <v>0.03</v>
      </c>
      <c r="BB541" s="1489">
        <v>0.03</v>
      </c>
      <c r="BC541" s="1489">
        <v>0.03</v>
      </c>
      <c r="BD541" s="1489">
        <v>0.03</v>
      </c>
      <c r="BE541" s="1489">
        <v>0.03</v>
      </c>
      <c r="BF541" s="1489">
        <v>0.03</v>
      </c>
      <c r="BG541" s="1489">
        <v>0.03</v>
      </c>
      <c r="BH541" s="1489">
        <v>0.03</v>
      </c>
      <c r="BI541" s="1489">
        <v>0.03</v>
      </c>
      <c r="BJ541" s="1489">
        <v>0.03</v>
      </c>
      <c r="BK541" s="1489">
        <v>0.03</v>
      </c>
      <c r="BL541" s="1489">
        <v>0.03</v>
      </c>
      <c r="BM541" s="1489">
        <v>0.03</v>
      </c>
      <c r="BN541" s="1489">
        <v>0.03</v>
      </c>
      <c r="BO541" s="1489">
        <v>0.03</v>
      </c>
      <c r="BP541" s="1489">
        <v>0.03</v>
      </c>
      <c r="BQ541" s="1489">
        <v>0.03</v>
      </c>
      <c r="BR541" s="1489">
        <v>0.03</v>
      </c>
      <c r="BS541" s="1489">
        <v>0.03</v>
      </c>
      <c r="BT541" s="1489">
        <v>0.03</v>
      </c>
      <c r="BU541" s="1489">
        <v>0.03</v>
      </c>
      <c r="BV541" s="1489">
        <v>0.03</v>
      </c>
      <c r="BW541" s="1489">
        <v>0.03</v>
      </c>
      <c r="BX541" s="1489">
        <v>0.03</v>
      </c>
      <c r="BY541" s="1489">
        <v>0.03</v>
      </c>
      <c r="BZ541" s="1489">
        <v>0.03</v>
      </c>
      <c r="CA541" s="1489">
        <v>0.03</v>
      </c>
      <c r="CB541" s="1489">
        <v>0.03</v>
      </c>
      <c r="CC541" s="1489">
        <v>0.03</v>
      </c>
      <c r="CD541" s="1489">
        <v>0.03</v>
      </c>
      <c r="CE541" s="1489">
        <v>0.03</v>
      </c>
      <c r="CF541" s="1489">
        <v>0.03</v>
      </c>
      <c r="CG541" s="1489">
        <v>0.03</v>
      </c>
      <c r="CH541" s="1489">
        <v>0.03</v>
      </c>
      <c r="CI541" s="1489">
        <v>0.03</v>
      </c>
      <c r="CJ541" s="1489">
        <v>0.03</v>
      </c>
      <c r="CK541" s="1489">
        <v>0.03</v>
      </c>
      <c r="CL541" s="1489">
        <v>2.5000000000000001E-2</v>
      </c>
      <c r="CM541" s="1489">
        <v>2.5000000000000001E-2</v>
      </c>
      <c r="CN541" s="1489">
        <v>2.5000000000000001E-2</v>
      </c>
      <c r="CO541" s="1489">
        <v>2.5000000000000001E-2</v>
      </c>
      <c r="CP541" s="1490">
        <v>2.5000000000000001E-2</v>
      </c>
      <c r="CQ541" s="1488" t="s">
        <v>1790</v>
      </c>
      <c r="CR541" s="1488" t="s">
        <v>1790</v>
      </c>
      <c r="CS541" s="1488" t="s">
        <v>1790</v>
      </c>
      <c r="CT541" s="1488" t="s">
        <v>1790</v>
      </c>
      <c r="CU541" s="1488" t="s">
        <v>1790</v>
      </c>
      <c r="CV541" s="1488" t="s">
        <v>1790</v>
      </c>
      <c r="CW541" s="1488" t="s">
        <v>1790</v>
      </c>
      <c r="CX541" s="1488" t="s">
        <v>1790</v>
      </c>
      <c r="CY541" s="1488" t="s">
        <v>1790</v>
      </c>
      <c r="CZ541" s="1488" t="s">
        <v>1790</v>
      </c>
      <c r="DA541" s="1488" t="s">
        <v>1790</v>
      </c>
      <c r="DB541" s="1488" t="s">
        <v>1790</v>
      </c>
      <c r="DC541" s="1488" t="s">
        <v>1790</v>
      </c>
      <c r="DD541" s="1488" t="s">
        <v>1790</v>
      </c>
      <c r="DE541" s="1488" t="s">
        <v>1790</v>
      </c>
      <c r="DF541" s="1488" t="s">
        <v>1790</v>
      </c>
      <c r="DG541" s="1488" t="s">
        <v>1790</v>
      </c>
      <c r="DH541" s="1488" t="s">
        <v>1790</v>
      </c>
      <c r="DI541" s="1488" t="s">
        <v>1790</v>
      </c>
      <c r="DJ541" s="1488" t="s">
        <v>1790</v>
      </c>
      <c r="DK541" s="1488" t="s">
        <v>1790</v>
      </c>
      <c r="DL541" s="1488" t="s">
        <v>1790</v>
      </c>
      <c r="DM541" s="1488" t="s">
        <v>1790</v>
      </c>
      <c r="DN541" s="1488" t="s">
        <v>1790</v>
      </c>
      <c r="DO541" s="1488" t="s">
        <v>1790</v>
      </c>
      <c r="DP541" s="1488" t="s">
        <v>1790</v>
      </c>
      <c r="DQ541" s="1488" t="s">
        <v>1790</v>
      </c>
      <c r="DR541" s="1488" t="s">
        <v>1790</v>
      </c>
      <c r="DS541" s="1488" t="s">
        <v>1790</v>
      </c>
      <c r="DT541" s="1233" t="s">
        <v>1790</v>
      </c>
      <c r="DU541" s="1233" t="s">
        <v>1790</v>
      </c>
      <c r="DV541" s="1233" t="s">
        <v>1790</v>
      </c>
      <c r="DW541" s="1233" t="s">
        <v>1790</v>
      </c>
      <c r="DX541" s="1233" t="s">
        <v>1790</v>
      </c>
      <c r="DY541" s="1233" t="s">
        <v>1790</v>
      </c>
    </row>
    <row r="542" spans="2:129" x14ac:dyDescent="0.25">
      <c r="B542" s="1740"/>
      <c r="C542" s="1485" t="s">
        <v>2219</v>
      </c>
      <c r="D542" s="1425" t="s">
        <v>2220</v>
      </c>
      <c r="E542" s="1267" t="s">
        <v>809</v>
      </c>
      <c r="F542" s="1424" t="s">
        <v>1790</v>
      </c>
      <c r="G542" s="1424" t="s">
        <v>1790</v>
      </c>
      <c r="H542" s="1425" t="s">
        <v>84</v>
      </c>
      <c r="I542" s="1460"/>
      <c r="J542" s="1461"/>
      <c r="K542" s="1461"/>
      <c r="L542" s="1461"/>
      <c r="M542" s="1461"/>
      <c r="N542" s="1489" t="s">
        <v>1790</v>
      </c>
      <c r="O542" s="1489">
        <v>0.96618357487922713</v>
      </c>
      <c r="P542" s="1489">
        <v>0.93351070036640305</v>
      </c>
      <c r="Q542" s="1489">
        <v>0.90194270566802237</v>
      </c>
      <c r="R542" s="1489">
        <v>0.87144222769857238</v>
      </c>
      <c r="S542" s="1489">
        <v>0.84197316685852408</v>
      </c>
      <c r="T542" s="1489">
        <v>0.81350064430775282</v>
      </c>
      <c r="U542" s="1489">
        <v>0.78599096068381924</v>
      </c>
      <c r="V542" s="1489">
        <v>0.75941155621625056</v>
      </c>
      <c r="W542" s="1489">
        <v>0.73373097218961414</v>
      </c>
      <c r="X542" s="1489">
        <v>0.70891881370977217</v>
      </c>
      <c r="Y542" s="1489">
        <v>0.68494571372924851</v>
      </c>
      <c r="Z542" s="1489">
        <v>0.66178329828912907</v>
      </c>
      <c r="AA542" s="1489">
        <v>0.63940415293635666</v>
      </c>
      <c r="AB542" s="1489">
        <v>0.61778179027667313</v>
      </c>
      <c r="AC542" s="1489">
        <v>0.59689061862480497</v>
      </c>
      <c r="AD542" s="1489">
        <v>0.57670591171478747</v>
      </c>
      <c r="AE542" s="1489">
        <v>0.55720377943457733</v>
      </c>
      <c r="AF542" s="1489">
        <v>0.53836113955031628</v>
      </c>
      <c r="AG542" s="1489">
        <v>0.520155690386779</v>
      </c>
      <c r="AH542" s="1489">
        <v>0.50256588443167061</v>
      </c>
      <c r="AI542" s="1489">
        <v>0.48557090283253201</v>
      </c>
      <c r="AJ542" s="1489">
        <v>0.46915063075606961</v>
      </c>
      <c r="AK542" s="1489">
        <v>0.45328563358074364</v>
      </c>
      <c r="AL542" s="1489">
        <v>0.43795713389443836</v>
      </c>
      <c r="AM542" s="1489">
        <v>0.42314698926998878</v>
      </c>
      <c r="AN542" s="1489">
        <v>0.40883767079225974</v>
      </c>
      <c r="AO542" s="1489">
        <v>0.39501224231136212</v>
      </c>
      <c r="AP542" s="1489">
        <v>0.38165434039745133</v>
      </c>
      <c r="AQ542" s="1489">
        <v>0.36874815497338298</v>
      </c>
      <c r="AR542" s="1489">
        <v>0.35627841060230242</v>
      </c>
      <c r="AS542" s="1489">
        <v>0.3459013695167984</v>
      </c>
      <c r="AT542" s="1489">
        <v>0.33582657234640623</v>
      </c>
      <c r="AU542" s="1489">
        <v>0.32604521587029728</v>
      </c>
      <c r="AV542" s="1489">
        <v>0.31654875327213333</v>
      </c>
      <c r="AW542" s="1489">
        <v>0.30732888667197411</v>
      </c>
      <c r="AX542" s="1489">
        <v>0.29837755987570302</v>
      </c>
      <c r="AY542" s="1489">
        <v>0.28968695133563405</v>
      </c>
      <c r="AZ542" s="1489">
        <v>0.28124946731614947</v>
      </c>
      <c r="BA542" s="1489">
        <v>0.27305773525839755</v>
      </c>
      <c r="BB542" s="1489">
        <v>0.26510459733825009</v>
      </c>
      <c r="BC542" s="1489">
        <v>0.25738310421189325</v>
      </c>
      <c r="BD542" s="1489">
        <v>0.24988650894358566</v>
      </c>
      <c r="BE542" s="1489">
        <v>0.24260826111027742</v>
      </c>
      <c r="BF542" s="1489">
        <v>0.23554200107793916</v>
      </c>
      <c r="BG542" s="1489">
        <v>0.22868155444460117</v>
      </c>
      <c r="BH542" s="1489">
        <v>0.22202092664524387</v>
      </c>
      <c r="BI542" s="1489">
        <v>0.215554297713829</v>
      </c>
      <c r="BJ542" s="1489">
        <v>0.20927601719789227</v>
      </c>
      <c r="BK542" s="1489">
        <v>0.20318059922125464</v>
      </c>
      <c r="BL542" s="1489">
        <v>0.19726271769053846</v>
      </c>
      <c r="BM542" s="1489">
        <v>0.19151720164129948</v>
      </c>
      <c r="BN542" s="1489">
        <v>0.18593903071970824</v>
      </c>
      <c r="BO542" s="1489">
        <v>0.18052333079583327</v>
      </c>
      <c r="BP542" s="1489">
        <v>0.17526536970469248</v>
      </c>
      <c r="BQ542" s="1489">
        <v>0.17016055311135189</v>
      </c>
      <c r="BR542" s="1489">
        <v>0.16520442049645817</v>
      </c>
      <c r="BS542" s="1489">
        <v>0.16039264125869726</v>
      </c>
      <c r="BT542" s="1489">
        <v>0.15572101093077401</v>
      </c>
      <c r="BU542" s="1489">
        <v>0.15118544750560586</v>
      </c>
      <c r="BV542" s="1489">
        <v>0.14678198786952024</v>
      </c>
      <c r="BW542" s="1489">
        <v>0.14250678433934003</v>
      </c>
      <c r="BX542" s="1489">
        <v>0.13835610130033013</v>
      </c>
      <c r="BY542" s="1489">
        <v>0.13432631194206807</v>
      </c>
      <c r="BZ542" s="1489">
        <v>0.13041389508938647</v>
      </c>
      <c r="CA542" s="1489">
        <v>0.12661543212561796</v>
      </c>
      <c r="CB542" s="1489">
        <v>0.12292760400545433</v>
      </c>
      <c r="CC542" s="1489">
        <v>0.11934718835481004</v>
      </c>
      <c r="CD542" s="1489">
        <v>0.11587105665515537</v>
      </c>
      <c r="CE542" s="1489">
        <v>0.11249617150985959</v>
      </c>
      <c r="CF542" s="1489">
        <v>0.10921958399015494</v>
      </c>
      <c r="CG542" s="1489">
        <v>0.10603843105840287</v>
      </c>
      <c r="CH542" s="1489">
        <v>0.10294993306641054</v>
      </c>
      <c r="CI542" s="1489">
        <v>9.9951391326612168E-2</v>
      </c>
      <c r="CJ542" s="1489">
        <v>9.7040185753992411E-2</v>
      </c>
      <c r="CK542" s="1489">
        <v>9.4213772576691654E-2</v>
      </c>
      <c r="CL542" s="1489">
        <v>9.1915875684577236E-2</v>
      </c>
      <c r="CM542" s="1489">
        <v>8.9674025058124135E-2</v>
      </c>
      <c r="CN542" s="1489">
        <v>8.7486853715243049E-2</v>
      </c>
      <c r="CO542" s="1489">
        <v>8.5353028014871282E-2</v>
      </c>
      <c r="CP542" s="1490">
        <v>8.3271246843776875E-2</v>
      </c>
      <c r="CQ542" s="1488" t="s">
        <v>1790</v>
      </c>
      <c r="CR542" s="1488" t="s">
        <v>1790</v>
      </c>
      <c r="CS542" s="1488" t="s">
        <v>1790</v>
      </c>
      <c r="CT542" s="1488" t="s">
        <v>1790</v>
      </c>
      <c r="CU542" s="1488" t="s">
        <v>1790</v>
      </c>
      <c r="CV542" s="1488" t="s">
        <v>1790</v>
      </c>
      <c r="CW542" s="1488" t="s">
        <v>1790</v>
      </c>
      <c r="CX542" s="1488" t="s">
        <v>1790</v>
      </c>
      <c r="CY542" s="1488" t="s">
        <v>1790</v>
      </c>
      <c r="CZ542" s="1488" t="s">
        <v>1790</v>
      </c>
      <c r="DA542" s="1488" t="s">
        <v>1790</v>
      </c>
      <c r="DB542" s="1488" t="s">
        <v>1790</v>
      </c>
      <c r="DC542" s="1488" t="s">
        <v>1790</v>
      </c>
      <c r="DD542" s="1488" t="s">
        <v>1790</v>
      </c>
      <c r="DE542" s="1488" t="s">
        <v>1790</v>
      </c>
      <c r="DF542" s="1488" t="s">
        <v>1790</v>
      </c>
      <c r="DG542" s="1488" t="s">
        <v>1790</v>
      </c>
      <c r="DH542" s="1488" t="s">
        <v>1790</v>
      </c>
      <c r="DI542" s="1488" t="s">
        <v>1790</v>
      </c>
      <c r="DJ542" s="1488" t="s">
        <v>1790</v>
      </c>
      <c r="DK542" s="1488" t="s">
        <v>1790</v>
      </c>
      <c r="DL542" s="1488" t="s">
        <v>1790</v>
      </c>
      <c r="DM542" s="1488" t="s">
        <v>1790</v>
      </c>
      <c r="DN542" s="1488" t="s">
        <v>1790</v>
      </c>
      <c r="DO542" s="1488" t="s">
        <v>1790</v>
      </c>
      <c r="DP542" s="1488" t="s">
        <v>1790</v>
      </c>
      <c r="DQ542" s="1488" t="s">
        <v>1790</v>
      </c>
      <c r="DR542" s="1488" t="s">
        <v>1790</v>
      </c>
      <c r="DS542" s="1488" t="s">
        <v>1790</v>
      </c>
      <c r="DT542" s="1233" t="s">
        <v>1790</v>
      </c>
      <c r="DU542" s="1233" t="s">
        <v>1790</v>
      </c>
      <c r="DV542" s="1233" t="s">
        <v>1790</v>
      </c>
      <c r="DW542" s="1233" t="s">
        <v>1790</v>
      </c>
      <c r="DX542" s="1233" t="s">
        <v>1790</v>
      </c>
      <c r="DY542" s="1233" t="s">
        <v>1790</v>
      </c>
    </row>
    <row r="543" spans="2:129" x14ac:dyDescent="0.25">
      <c r="B543" s="1740"/>
      <c r="C543" s="1485" t="s">
        <v>2219</v>
      </c>
      <c r="D543" s="1425" t="s">
        <v>2220</v>
      </c>
      <c r="E543" s="1267" t="s">
        <v>810</v>
      </c>
      <c r="F543" s="1424" t="s">
        <v>811</v>
      </c>
      <c r="G543" s="1424" t="s">
        <v>1790</v>
      </c>
      <c r="H543" s="1425" t="s">
        <v>812</v>
      </c>
      <c r="I543" s="1460"/>
      <c r="J543" s="1461"/>
      <c r="K543" s="1461"/>
      <c r="L543" s="1461"/>
      <c r="M543" s="1461"/>
      <c r="N543" s="1489" t="s">
        <v>1790</v>
      </c>
      <c r="O543" s="1489">
        <v>0.30369000000000002</v>
      </c>
      <c r="P543" s="1489">
        <v>0.30369000000000002</v>
      </c>
      <c r="Q543" s="1489">
        <v>0.30369000000000002</v>
      </c>
      <c r="R543" s="1489">
        <v>0.30369000000000002</v>
      </c>
      <c r="S543" s="1489">
        <v>0.30369000000000002</v>
      </c>
      <c r="T543" s="1489" t="s">
        <v>1790</v>
      </c>
      <c r="U543" s="1489" t="s">
        <v>1790</v>
      </c>
      <c r="V543" s="1489" t="s">
        <v>1790</v>
      </c>
      <c r="W543" s="1489" t="s">
        <v>1790</v>
      </c>
      <c r="X543" s="1489" t="s">
        <v>1790</v>
      </c>
      <c r="Y543" s="1489" t="s">
        <v>1790</v>
      </c>
      <c r="Z543" s="1489" t="s">
        <v>1790</v>
      </c>
      <c r="AA543" s="1489" t="s">
        <v>1790</v>
      </c>
      <c r="AB543" s="1489" t="s">
        <v>1790</v>
      </c>
      <c r="AC543" s="1489" t="s">
        <v>1790</v>
      </c>
      <c r="AD543" s="1489" t="s">
        <v>1790</v>
      </c>
      <c r="AE543" s="1489" t="s">
        <v>1790</v>
      </c>
      <c r="AF543" s="1489" t="s">
        <v>1790</v>
      </c>
      <c r="AG543" s="1489" t="s">
        <v>1790</v>
      </c>
      <c r="AH543" s="1489" t="s">
        <v>1790</v>
      </c>
      <c r="AI543" s="1489" t="s">
        <v>1790</v>
      </c>
      <c r="AJ543" s="1489" t="s">
        <v>1790</v>
      </c>
      <c r="AK543" s="1489" t="s">
        <v>1790</v>
      </c>
      <c r="AL543" s="1489" t="s">
        <v>1790</v>
      </c>
      <c r="AM543" s="1489" t="s">
        <v>1790</v>
      </c>
      <c r="AN543" s="1489" t="s">
        <v>1790</v>
      </c>
      <c r="AO543" s="1489" t="s">
        <v>1790</v>
      </c>
      <c r="AP543" s="1489" t="s">
        <v>1790</v>
      </c>
      <c r="AQ543" s="1489" t="s">
        <v>1790</v>
      </c>
      <c r="AR543" s="1489" t="s">
        <v>1790</v>
      </c>
      <c r="AS543" s="1489" t="s">
        <v>1790</v>
      </c>
      <c r="AT543" s="1489" t="s">
        <v>1790</v>
      </c>
      <c r="AU543" s="1489" t="s">
        <v>1790</v>
      </c>
      <c r="AV543" s="1489" t="s">
        <v>1790</v>
      </c>
      <c r="AW543" s="1489" t="s">
        <v>1790</v>
      </c>
      <c r="AX543" s="1489" t="s">
        <v>1790</v>
      </c>
      <c r="AY543" s="1489" t="s">
        <v>1790</v>
      </c>
      <c r="AZ543" s="1489" t="s">
        <v>1790</v>
      </c>
      <c r="BA543" s="1489" t="s">
        <v>1790</v>
      </c>
      <c r="BB543" s="1489" t="s">
        <v>1790</v>
      </c>
      <c r="BC543" s="1489" t="s">
        <v>1790</v>
      </c>
      <c r="BD543" s="1489" t="s">
        <v>1790</v>
      </c>
      <c r="BE543" s="1489" t="s">
        <v>1790</v>
      </c>
      <c r="BF543" s="1489" t="s">
        <v>1790</v>
      </c>
      <c r="BG543" s="1489" t="s">
        <v>1790</v>
      </c>
      <c r="BH543" s="1489" t="s">
        <v>1790</v>
      </c>
      <c r="BI543" s="1489" t="s">
        <v>1790</v>
      </c>
      <c r="BJ543" s="1489" t="s">
        <v>1790</v>
      </c>
      <c r="BK543" s="1489" t="s">
        <v>1790</v>
      </c>
      <c r="BL543" s="1489" t="s">
        <v>1790</v>
      </c>
      <c r="BM543" s="1489" t="s">
        <v>1790</v>
      </c>
      <c r="BN543" s="1489" t="s">
        <v>1790</v>
      </c>
      <c r="BO543" s="1489" t="s">
        <v>1790</v>
      </c>
      <c r="BP543" s="1489" t="s">
        <v>1790</v>
      </c>
      <c r="BQ543" s="1489" t="s">
        <v>1790</v>
      </c>
      <c r="BR543" s="1489" t="s">
        <v>1790</v>
      </c>
      <c r="BS543" s="1489" t="s">
        <v>1790</v>
      </c>
      <c r="BT543" s="1489" t="s">
        <v>1790</v>
      </c>
      <c r="BU543" s="1489" t="s">
        <v>1790</v>
      </c>
      <c r="BV543" s="1489" t="s">
        <v>1790</v>
      </c>
      <c r="BW543" s="1489" t="s">
        <v>1790</v>
      </c>
      <c r="BX543" s="1489" t="s">
        <v>1790</v>
      </c>
      <c r="BY543" s="1489" t="s">
        <v>1790</v>
      </c>
      <c r="BZ543" s="1489" t="s">
        <v>1790</v>
      </c>
      <c r="CA543" s="1489" t="s">
        <v>1790</v>
      </c>
      <c r="CB543" s="1489" t="s">
        <v>1790</v>
      </c>
      <c r="CC543" s="1489" t="s">
        <v>1790</v>
      </c>
      <c r="CD543" s="1489" t="s">
        <v>1790</v>
      </c>
      <c r="CE543" s="1489" t="s">
        <v>1790</v>
      </c>
      <c r="CF543" s="1489" t="s">
        <v>1790</v>
      </c>
      <c r="CG543" s="1489" t="s">
        <v>1790</v>
      </c>
      <c r="CH543" s="1489" t="s">
        <v>1790</v>
      </c>
      <c r="CI543" s="1489" t="s">
        <v>1790</v>
      </c>
      <c r="CJ543" s="1489" t="s">
        <v>1790</v>
      </c>
      <c r="CK543" s="1489" t="s">
        <v>1790</v>
      </c>
      <c r="CL543" s="1489" t="s">
        <v>1790</v>
      </c>
      <c r="CM543" s="1489" t="s">
        <v>1790</v>
      </c>
      <c r="CN543" s="1489" t="s">
        <v>1790</v>
      </c>
      <c r="CO543" s="1489" t="s">
        <v>1790</v>
      </c>
      <c r="CP543" s="1490" t="s">
        <v>1790</v>
      </c>
      <c r="CQ543" s="1488" t="s">
        <v>1790</v>
      </c>
      <c r="CR543" s="1488" t="s">
        <v>1790</v>
      </c>
      <c r="CS543" s="1488" t="s">
        <v>1790</v>
      </c>
      <c r="CT543" s="1488" t="s">
        <v>1790</v>
      </c>
      <c r="CU543" s="1488" t="s">
        <v>1790</v>
      </c>
      <c r="CV543" s="1488" t="s">
        <v>1790</v>
      </c>
      <c r="CW543" s="1488" t="s">
        <v>1790</v>
      </c>
      <c r="CX543" s="1488" t="s">
        <v>1790</v>
      </c>
      <c r="CY543" s="1488" t="s">
        <v>1790</v>
      </c>
      <c r="CZ543" s="1488" t="s">
        <v>1790</v>
      </c>
      <c r="DA543" s="1488" t="s">
        <v>1790</v>
      </c>
      <c r="DB543" s="1488" t="s">
        <v>1790</v>
      </c>
      <c r="DC543" s="1488" t="s">
        <v>1790</v>
      </c>
      <c r="DD543" s="1488" t="s">
        <v>1790</v>
      </c>
      <c r="DE543" s="1488" t="s">
        <v>1790</v>
      </c>
      <c r="DF543" s="1488" t="s">
        <v>1790</v>
      </c>
      <c r="DG543" s="1488" t="s">
        <v>1790</v>
      </c>
      <c r="DH543" s="1488" t="s">
        <v>1790</v>
      </c>
      <c r="DI543" s="1488" t="s">
        <v>1790</v>
      </c>
      <c r="DJ543" s="1488" t="s">
        <v>1790</v>
      </c>
      <c r="DK543" s="1488" t="s">
        <v>1790</v>
      </c>
      <c r="DL543" s="1488" t="s">
        <v>1790</v>
      </c>
      <c r="DM543" s="1488" t="s">
        <v>1790</v>
      </c>
      <c r="DN543" s="1488" t="s">
        <v>1790</v>
      </c>
      <c r="DO543" s="1488" t="s">
        <v>1790</v>
      </c>
      <c r="DP543" s="1488" t="s">
        <v>1790</v>
      </c>
      <c r="DQ543" s="1488" t="s">
        <v>1790</v>
      </c>
      <c r="DR543" s="1488" t="s">
        <v>1790</v>
      </c>
      <c r="DS543" s="1488" t="s">
        <v>1790</v>
      </c>
      <c r="DT543" s="1233" t="s">
        <v>1790</v>
      </c>
      <c r="DU543" s="1233" t="s">
        <v>1790</v>
      </c>
      <c r="DV543" s="1233" t="s">
        <v>1790</v>
      </c>
      <c r="DW543" s="1233" t="s">
        <v>1790</v>
      </c>
      <c r="DX543" s="1233" t="s">
        <v>1790</v>
      </c>
      <c r="DY543" s="1233" t="s">
        <v>1790</v>
      </c>
    </row>
    <row r="544" spans="2:129" x14ac:dyDescent="0.25">
      <c r="B544" s="1740"/>
      <c r="C544" s="1485" t="s">
        <v>2219</v>
      </c>
      <c r="D544" s="1425" t="s">
        <v>2220</v>
      </c>
      <c r="E544" s="1267" t="s">
        <v>810</v>
      </c>
      <c r="F544" s="1424" t="s">
        <v>813</v>
      </c>
      <c r="G544" s="1424" t="s">
        <v>1790</v>
      </c>
      <c r="H544" s="1425" t="s">
        <v>812</v>
      </c>
      <c r="I544" s="1460"/>
      <c r="J544" s="1461"/>
      <c r="K544" s="1461"/>
      <c r="L544" s="1461"/>
      <c r="M544" s="1461"/>
      <c r="N544" s="1489" t="s">
        <v>1790</v>
      </c>
      <c r="O544" s="1489">
        <v>0.37658195999999994</v>
      </c>
      <c r="P544" s="1489">
        <v>0.37658195999999994</v>
      </c>
      <c r="Q544" s="1489">
        <v>0.37658195999999994</v>
      </c>
      <c r="R544" s="1489">
        <v>0.37658195999999994</v>
      </c>
      <c r="S544" s="1489">
        <v>0.37658195999999994</v>
      </c>
      <c r="T544" s="1489" t="s">
        <v>1790</v>
      </c>
      <c r="U544" s="1489" t="s">
        <v>1790</v>
      </c>
      <c r="V544" s="1489" t="s">
        <v>1790</v>
      </c>
      <c r="W544" s="1489" t="s">
        <v>1790</v>
      </c>
      <c r="X544" s="1489" t="s">
        <v>1790</v>
      </c>
      <c r="Y544" s="1489" t="s">
        <v>1790</v>
      </c>
      <c r="Z544" s="1489" t="s">
        <v>1790</v>
      </c>
      <c r="AA544" s="1489" t="s">
        <v>1790</v>
      </c>
      <c r="AB544" s="1489" t="s">
        <v>1790</v>
      </c>
      <c r="AC544" s="1489">
        <v>0</v>
      </c>
      <c r="AD544" s="1489" t="s">
        <v>1790</v>
      </c>
      <c r="AE544" s="1489" t="s">
        <v>1790</v>
      </c>
      <c r="AF544" s="1489" t="s">
        <v>1790</v>
      </c>
      <c r="AG544" s="1489" t="s">
        <v>1790</v>
      </c>
      <c r="AH544" s="1489" t="s">
        <v>1790</v>
      </c>
      <c r="AI544" s="1489" t="s">
        <v>1790</v>
      </c>
      <c r="AJ544" s="1489" t="s">
        <v>1790</v>
      </c>
      <c r="AK544" s="1489" t="s">
        <v>1790</v>
      </c>
      <c r="AL544" s="1489" t="s">
        <v>1790</v>
      </c>
      <c r="AM544" s="1489">
        <v>0</v>
      </c>
      <c r="AN544" s="1489" t="s">
        <v>1790</v>
      </c>
      <c r="AO544" s="1489" t="s">
        <v>1790</v>
      </c>
      <c r="AP544" s="1489" t="s">
        <v>1790</v>
      </c>
      <c r="AQ544" s="1489" t="s">
        <v>1790</v>
      </c>
      <c r="AR544" s="1489" t="s">
        <v>1790</v>
      </c>
      <c r="AS544" s="1489" t="s">
        <v>1790</v>
      </c>
      <c r="AT544" s="1489" t="s">
        <v>1790</v>
      </c>
      <c r="AU544" s="1489" t="s">
        <v>1790</v>
      </c>
      <c r="AV544" s="1489" t="s">
        <v>1790</v>
      </c>
      <c r="AW544" s="1489">
        <v>0</v>
      </c>
      <c r="AX544" s="1489" t="s">
        <v>1790</v>
      </c>
      <c r="AY544" s="1489" t="s">
        <v>1790</v>
      </c>
      <c r="AZ544" s="1489" t="s">
        <v>1790</v>
      </c>
      <c r="BA544" s="1489" t="s">
        <v>1790</v>
      </c>
      <c r="BB544" s="1489" t="s">
        <v>1790</v>
      </c>
      <c r="BC544" s="1489" t="s">
        <v>1790</v>
      </c>
      <c r="BD544" s="1489" t="s">
        <v>1790</v>
      </c>
      <c r="BE544" s="1489" t="s">
        <v>1790</v>
      </c>
      <c r="BF544" s="1489" t="s">
        <v>1790</v>
      </c>
      <c r="BG544" s="1489">
        <v>0</v>
      </c>
      <c r="BH544" s="1489" t="s">
        <v>1790</v>
      </c>
      <c r="BI544" s="1489" t="s">
        <v>1790</v>
      </c>
      <c r="BJ544" s="1489" t="s">
        <v>1790</v>
      </c>
      <c r="BK544" s="1489" t="s">
        <v>1790</v>
      </c>
      <c r="BL544" s="1489" t="s">
        <v>1790</v>
      </c>
      <c r="BM544" s="1489" t="s">
        <v>1790</v>
      </c>
      <c r="BN544" s="1489" t="s">
        <v>1790</v>
      </c>
      <c r="BO544" s="1489" t="s">
        <v>1790</v>
      </c>
      <c r="BP544" s="1489" t="s">
        <v>1790</v>
      </c>
      <c r="BQ544" s="1489">
        <v>0</v>
      </c>
      <c r="BR544" s="1489" t="s">
        <v>1790</v>
      </c>
      <c r="BS544" s="1489" t="s">
        <v>1790</v>
      </c>
      <c r="BT544" s="1489" t="s">
        <v>1790</v>
      </c>
      <c r="BU544" s="1489" t="s">
        <v>1790</v>
      </c>
      <c r="BV544" s="1489" t="s">
        <v>1790</v>
      </c>
      <c r="BW544" s="1489" t="s">
        <v>1790</v>
      </c>
      <c r="BX544" s="1489" t="s">
        <v>1790</v>
      </c>
      <c r="BY544" s="1489" t="s">
        <v>1790</v>
      </c>
      <c r="BZ544" s="1489" t="s">
        <v>1790</v>
      </c>
      <c r="CA544" s="1489">
        <v>1.54972</v>
      </c>
      <c r="CB544" s="1489" t="s">
        <v>1790</v>
      </c>
      <c r="CC544" s="1489" t="s">
        <v>1790</v>
      </c>
      <c r="CD544" s="1489" t="s">
        <v>1790</v>
      </c>
      <c r="CE544" s="1489" t="s">
        <v>1790</v>
      </c>
      <c r="CF544" s="1489" t="s">
        <v>1790</v>
      </c>
      <c r="CG544" s="1489" t="s">
        <v>1790</v>
      </c>
      <c r="CH544" s="1489" t="s">
        <v>1790</v>
      </c>
      <c r="CI544" s="1489" t="s">
        <v>1790</v>
      </c>
      <c r="CJ544" s="1489" t="s">
        <v>1790</v>
      </c>
      <c r="CK544" s="1489">
        <v>0</v>
      </c>
      <c r="CL544" s="1489" t="s">
        <v>1790</v>
      </c>
      <c r="CM544" s="1489" t="s">
        <v>1790</v>
      </c>
      <c r="CN544" s="1489" t="s">
        <v>1790</v>
      </c>
      <c r="CO544" s="1489" t="s">
        <v>1790</v>
      </c>
      <c r="CP544" s="1490" t="s">
        <v>1790</v>
      </c>
      <c r="CQ544" s="1488" t="s">
        <v>1790</v>
      </c>
      <c r="CR544" s="1488" t="s">
        <v>1790</v>
      </c>
      <c r="CS544" s="1488" t="s">
        <v>1790</v>
      </c>
      <c r="CT544" s="1488" t="s">
        <v>1790</v>
      </c>
      <c r="CU544" s="1488" t="s">
        <v>1790</v>
      </c>
      <c r="CV544" s="1488" t="s">
        <v>1790</v>
      </c>
      <c r="CW544" s="1488" t="s">
        <v>1790</v>
      </c>
      <c r="CX544" s="1488" t="s">
        <v>1790</v>
      </c>
      <c r="CY544" s="1488" t="s">
        <v>1790</v>
      </c>
      <c r="CZ544" s="1488" t="s">
        <v>1790</v>
      </c>
      <c r="DA544" s="1488" t="s">
        <v>1790</v>
      </c>
      <c r="DB544" s="1488" t="s">
        <v>1790</v>
      </c>
      <c r="DC544" s="1488" t="s">
        <v>1790</v>
      </c>
      <c r="DD544" s="1488" t="s">
        <v>1790</v>
      </c>
      <c r="DE544" s="1488" t="s">
        <v>1790</v>
      </c>
      <c r="DF544" s="1488" t="s">
        <v>1790</v>
      </c>
      <c r="DG544" s="1488" t="s">
        <v>1790</v>
      </c>
      <c r="DH544" s="1488" t="s">
        <v>1790</v>
      </c>
      <c r="DI544" s="1488" t="s">
        <v>1790</v>
      </c>
      <c r="DJ544" s="1488" t="s">
        <v>1790</v>
      </c>
      <c r="DK544" s="1488" t="s">
        <v>1790</v>
      </c>
      <c r="DL544" s="1488" t="s">
        <v>1790</v>
      </c>
      <c r="DM544" s="1488" t="s">
        <v>1790</v>
      </c>
      <c r="DN544" s="1488" t="s">
        <v>1790</v>
      </c>
      <c r="DO544" s="1488" t="s">
        <v>1790</v>
      </c>
      <c r="DP544" s="1488" t="s">
        <v>1790</v>
      </c>
      <c r="DQ544" s="1488" t="s">
        <v>1790</v>
      </c>
      <c r="DR544" s="1488" t="s">
        <v>1790</v>
      </c>
      <c r="DS544" s="1488" t="s">
        <v>1790</v>
      </c>
      <c r="DT544" s="1233" t="s">
        <v>1790</v>
      </c>
      <c r="DU544" s="1233" t="s">
        <v>1790</v>
      </c>
      <c r="DV544" s="1233" t="s">
        <v>1790</v>
      </c>
      <c r="DW544" s="1233" t="s">
        <v>1790</v>
      </c>
      <c r="DX544" s="1233" t="s">
        <v>1790</v>
      </c>
      <c r="DY544" s="1233" t="s">
        <v>1790</v>
      </c>
    </row>
    <row r="545" spans="2:129" ht="14.4" thickBot="1" x14ac:dyDescent="0.3">
      <c r="B545" s="1740"/>
      <c r="C545" s="1485" t="s">
        <v>2219</v>
      </c>
      <c r="D545" s="1425" t="s">
        <v>2220</v>
      </c>
      <c r="E545" s="1267" t="s">
        <v>814</v>
      </c>
      <c r="F545" s="1424" t="s">
        <v>1790</v>
      </c>
      <c r="G545" s="1424" t="s">
        <v>1790</v>
      </c>
      <c r="H545" s="1425" t="s">
        <v>84</v>
      </c>
      <c r="I545" s="1460"/>
      <c r="J545" s="1461"/>
      <c r="K545" s="1461"/>
      <c r="L545" s="1461"/>
      <c r="M545" s="1461"/>
      <c r="N545" s="1489" t="s">
        <v>1790</v>
      </c>
      <c r="O545" s="1489">
        <v>2.9570119785507248E-2</v>
      </c>
      <c r="P545" s="1489">
        <v>8.5710492131905069E-2</v>
      </c>
      <c r="Q545" s="1489">
        <v>0.13802011615443652</v>
      </c>
      <c r="R545" s="1489">
        <v>0.18669387692387548</v>
      </c>
      <c r="S545" s="1489">
        <v>0.23191785953276459</v>
      </c>
      <c r="T545" s="1489">
        <v>1.3787261973839986</v>
      </c>
      <c r="U545" s="1489">
        <v>1.3289408190764562</v>
      </c>
      <c r="V545" s="1489">
        <v>1.2809459246229933</v>
      </c>
      <c r="W545" s="1489">
        <v>1.2346773505968773</v>
      </c>
      <c r="X545" s="1489">
        <v>1.1900732256179072</v>
      </c>
      <c r="Y545" s="1489">
        <v>1.1470738887088991</v>
      </c>
      <c r="Z545" s="1489">
        <v>1.1056218105528848</v>
      </c>
      <c r="AA545" s="1489">
        <v>1.065661517548202</v>
      </c>
      <c r="AB545" s="1489">
        <v>1.0271395185622938</v>
      </c>
      <c r="AC545" s="1489">
        <v>0.99000423428854445</v>
      </c>
      <c r="AD545" s="1489">
        <v>0.95420592911385871</v>
      </c>
      <c r="AE545" s="1489">
        <v>0.91969664540796103</v>
      </c>
      <c r="AF545" s="1489">
        <v>0.88643014014854082</v>
      </c>
      <c r="AG545" s="1489">
        <v>0.85436182379940573</v>
      </c>
      <c r="AH545" s="1489">
        <v>0.82344870136173931</v>
      </c>
      <c r="AI545" s="1489">
        <v>0.79364931552138407</v>
      </c>
      <c r="AJ545" s="1489">
        <v>0.76492369181780262</v>
      </c>
      <c r="AK545" s="1489">
        <v>0.73723328576299785</v>
      </c>
      <c r="AL545" s="1489">
        <v>0.71054093184121259</v>
      </c>
      <c r="AM545" s="1489">
        <v>0.68481079432267933</v>
      </c>
      <c r="AN545" s="1489">
        <v>0.66000831982705199</v>
      </c>
      <c r="AO545" s="1489">
        <v>0.63610019157442932</v>
      </c>
      <c r="AP545" s="1489">
        <v>0.61305428526408257</v>
      </c>
      <c r="AQ545" s="1489">
        <v>0.59083962652311284</v>
      </c>
      <c r="AR545" s="1489">
        <v>0.56942634986931884</v>
      </c>
      <c r="AS545" s="1489">
        <v>0.5514496671885718</v>
      </c>
      <c r="AT545" s="1489">
        <v>0.5340371048535576</v>
      </c>
      <c r="AU545" s="1489">
        <v>0.51717105175771205</v>
      </c>
      <c r="AV545" s="1489">
        <v>0.50083444412039713</v>
      </c>
      <c r="AW545" s="1489">
        <v>0.48501074854397774</v>
      </c>
      <c r="AX545" s="1489">
        <v>0.46968394559354987</v>
      </c>
      <c r="AY545" s="1489">
        <v>0.45483851388324537</v>
      </c>
      <c r="AZ545" s="1489">
        <v>0.44045941465353505</v>
      </c>
      <c r="BA545" s="1489">
        <v>0.42653207682442934</v>
      </c>
      <c r="BB545" s="1489">
        <v>0.41304238250993441</v>
      </c>
      <c r="BC545" s="1489">
        <v>0.39997665297957907</v>
      </c>
      <c r="BD545" s="1489">
        <v>0.38732163505325523</v>
      </c>
      <c r="BE545" s="1489">
        <v>0.37506448791604002</v>
      </c>
      <c r="BF545" s="1489">
        <v>0.36319277034007635</v>
      </c>
      <c r="BG545" s="1489">
        <v>0.35169442830098724</v>
      </c>
      <c r="BH545" s="1489">
        <v>0.34055778297667771</v>
      </c>
      <c r="BI545" s="1489">
        <v>0.32977151911675828</v>
      </c>
      <c r="BJ545" s="1489">
        <v>0.31932467377117951</v>
      </c>
      <c r="BK545" s="1489">
        <v>0.30920662536701998</v>
      </c>
      <c r="BL545" s="1489">
        <v>0.29940708312270864</v>
      </c>
      <c r="BM545" s="1489">
        <v>0.28991607678929199</v>
      </c>
      <c r="BN545" s="1489">
        <v>0.28072394670867457</v>
      </c>
      <c r="BO545" s="1489">
        <v>0.27182133417907212</v>
      </c>
      <c r="BP545" s="1489">
        <v>0.2631991721182147</v>
      </c>
      <c r="BQ545" s="1489">
        <v>0.25484867601512884</v>
      </c>
      <c r="BR545" s="1489">
        <v>0.24676133516160872</v>
      </c>
      <c r="BS545" s="1489">
        <v>0.23892890415476026</v>
      </c>
      <c r="BT545" s="1489">
        <v>0.23134339466226539</v>
      </c>
      <c r="BU545" s="1489">
        <v>0.22399706744227216</v>
      </c>
      <c r="BV545" s="1489">
        <v>0.21688242461006238</v>
      </c>
      <c r="BW545" s="1489">
        <v>0.20999220214389325</v>
      </c>
      <c r="BX545" s="1489">
        <v>0.20331936262263903</v>
      </c>
      <c r="BY545" s="1489">
        <v>0.19685708818808853</v>
      </c>
      <c r="BZ545" s="1489">
        <v>0.19059877372497255</v>
      </c>
      <c r="CA545" s="1489">
        <v>0.19802422825985672</v>
      </c>
      <c r="CB545" s="1489">
        <v>0.20485544018317678</v>
      </c>
      <c r="CC545" s="1489">
        <v>0.19840868178870621</v>
      </c>
      <c r="CD545" s="1489">
        <v>0.19216367640829299</v>
      </c>
      <c r="CE545" s="1489">
        <v>0.18611414045845726</v>
      </c>
      <c r="CF545" s="1489">
        <v>0.18025398523529929</v>
      </c>
      <c r="CG545" s="1489">
        <v>0.1745773108928827</v>
      </c>
      <c r="CH545" s="1489">
        <v>0.16907840060706855</v>
      </c>
      <c r="CI545" s="1489">
        <v>0.16375171491910503</v>
      </c>
      <c r="CJ545" s="1489">
        <v>0.15859188625345261</v>
      </c>
      <c r="CK545" s="1489">
        <v>0.15359371360449361</v>
      </c>
      <c r="CL545" s="1489">
        <v>0.14947777766687598</v>
      </c>
      <c r="CM545" s="1489">
        <v>0.14547124864971051</v>
      </c>
      <c r="CN545" s="1489">
        <v>0.14157123813447284</v>
      </c>
      <c r="CO545" s="1489">
        <v>0.13777493351667711</v>
      </c>
      <c r="CP545" s="1490">
        <v>0.13407959602590383</v>
      </c>
      <c r="CQ545" s="1488" t="s">
        <v>1790</v>
      </c>
      <c r="CR545" s="1488" t="s">
        <v>1790</v>
      </c>
      <c r="CS545" s="1488" t="s">
        <v>1790</v>
      </c>
      <c r="CT545" s="1488" t="s">
        <v>1790</v>
      </c>
      <c r="CU545" s="1488" t="s">
        <v>1790</v>
      </c>
      <c r="CV545" s="1488" t="s">
        <v>1790</v>
      </c>
      <c r="CW545" s="1488" t="s">
        <v>1790</v>
      </c>
      <c r="CX545" s="1488" t="s">
        <v>1790</v>
      </c>
      <c r="CY545" s="1488" t="s">
        <v>1790</v>
      </c>
      <c r="CZ545" s="1488" t="s">
        <v>1790</v>
      </c>
      <c r="DA545" s="1488" t="s">
        <v>1790</v>
      </c>
      <c r="DB545" s="1488" t="s">
        <v>1790</v>
      </c>
      <c r="DC545" s="1488" t="s">
        <v>1790</v>
      </c>
      <c r="DD545" s="1488" t="s">
        <v>1790</v>
      </c>
      <c r="DE545" s="1488" t="s">
        <v>1790</v>
      </c>
      <c r="DF545" s="1488" t="s">
        <v>1790</v>
      </c>
      <c r="DG545" s="1488" t="s">
        <v>1790</v>
      </c>
      <c r="DH545" s="1488" t="s">
        <v>1790</v>
      </c>
      <c r="DI545" s="1488" t="s">
        <v>1790</v>
      </c>
      <c r="DJ545" s="1488" t="s">
        <v>1790</v>
      </c>
      <c r="DK545" s="1488" t="s">
        <v>1790</v>
      </c>
      <c r="DL545" s="1488" t="s">
        <v>1790</v>
      </c>
      <c r="DM545" s="1488" t="s">
        <v>1790</v>
      </c>
      <c r="DN545" s="1488" t="s">
        <v>1790</v>
      </c>
      <c r="DO545" s="1488" t="s">
        <v>1790</v>
      </c>
      <c r="DP545" s="1488" t="s">
        <v>1790</v>
      </c>
      <c r="DQ545" s="1488" t="s">
        <v>1790</v>
      </c>
      <c r="DR545" s="1488" t="s">
        <v>1790</v>
      </c>
      <c r="DS545" s="1488" t="s">
        <v>1790</v>
      </c>
      <c r="DT545" s="1233" t="s">
        <v>1790</v>
      </c>
      <c r="DU545" s="1233" t="s">
        <v>1790</v>
      </c>
      <c r="DV545" s="1233" t="s">
        <v>1790</v>
      </c>
      <c r="DW545" s="1233" t="s">
        <v>1790</v>
      </c>
      <c r="DX545" s="1233" t="s">
        <v>1790</v>
      </c>
      <c r="DY545" s="1233" t="s">
        <v>1790</v>
      </c>
    </row>
    <row r="546" spans="2:129" ht="14.4" thickBot="1" x14ac:dyDescent="0.3">
      <c r="B546" s="1740"/>
      <c r="C546" s="1485" t="s">
        <v>2219</v>
      </c>
      <c r="D546" s="1425" t="s">
        <v>2220</v>
      </c>
      <c r="E546" s="1267" t="s">
        <v>815</v>
      </c>
      <c r="F546" s="1424" t="s">
        <v>1790</v>
      </c>
      <c r="G546" s="1424" t="s">
        <v>1790</v>
      </c>
      <c r="H546" s="1425" t="s">
        <v>84</v>
      </c>
      <c r="I546" s="1724">
        <f>IF(SUM(I545:CU545)&lt;&gt;0,SUM(I545:CU545),"")</f>
        <v>37.895061723641682</v>
      </c>
      <c r="J546" s="1725"/>
      <c r="K546" s="1725"/>
      <c r="L546" s="1725"/>
      <c r="M546" s="1726"/>
      <c r="N546" s="1489" t="s">
        <v>1790</v>
      </c>
      <c r="O546" s="1489" t="s">
        <v>1790</v>
      </c>
      <c r="P546" s="1489" t="s">
        <v>1790</v>
      </c>
      <c r="Q546" s="1489" t="s">
        <v>1790</v>
      </c>
      <c r="R546" s="1489" t="s">
        <v>1790</v>
      </c>
      <c r="S546" s="1489" t="s">
        <v>1790</v>
      </c>
      <c r="T546" s="1489" t="s">
        <v>1790</v>
      </c>
      <c r="U546" s="1489" t="s">
        <v>1790</v>
      </c>
      <c r="V546" s="1489" t="s">
        <v>1790</v>
      </c>
      <c r="W546" s="1489" t="s">
        <v>1790</v>
      </c>
      <c r="X546" s="1489" t="s">
        <v>1790</v>
      </c>
      <c r="Y546" s="1489" t="s">
        <v>1790</v>
      </c>
      <c r="Z546" s="1489" t="s">
        <v>1790</v>
      </c>
      <c r="AA546" s="1489" t="s">
        <v>1790</v>
      </c>
      <c r="AB546" s="1489" t="s">
        <v>1790</v>
      </c>
      <c r="AC546" s="1489" t="s">
        <v>1790</v>
      </c>
      <c r="AD546" s="1489" t="s">
        <v>1790</v>
      </c>
      <c r="AE546" s="1489" t="s">
        <v>1790</v>
      </c>
      <c r="AF546" s="1489" t="s">
        <v>1790</v>
      </c>
      <c r="AG546" s="1489" t="s">
        <v>1790</v>
      </c>
      <c r="AH546" s="1489" t="s">
        <v>1790</v>
      </c>
      <c r="AI546" s="1489" t="s">
        <v>1790</v>
      </c>
      <c r="AJ546" s="1489" t="s">
        <v>1790</v>
      </c>
      <c r="AK546" s="1489" t="s">
        <v>1790</v>
      </c>
      <c r="AL546" s="1489" t="s">
        <v>1790</v>
      </c>
      <c r="AM546" s="1489" t="s">
        <v>1790</v>
      </c>
      <c r="AN546" s="1489" t="s">
        <v>1790</v>
      </c>
      <c r="AO546" s="1489" t="s">
        <v>1790</v>
      </c>
      <c r="AP546" s="1489" t="s">
        <v>1790</v>
      </c>
      <c r="AQ546" s="1489" t="s">
        <v>1790</v>
      </c>
      <c r="AR546" s="1489" t="s">
        <v>1790</v>
      </c>
      <c r="AS546" s="1489" t="s">
        <v>1790</v>
      </c>
      <c r="AT546" s="1489" t="s">
        <v>1790</v>
      </c>
      <c r="AU546" s="1489" t="s">
        <v>1790</v>
      </c>
      <c r="AV546" s="1489" t="s">
        <v>1790</v>
      </c>
      <c r="AW546" s="1489" t="s">
        <v>1790</v>
      </c>
      <c r="AX546" s="1489" t="s">
        <v>1790</v>
      </c>
      <c r="AY546" s="1489" t="s">
        <v>1790</v>
      </c>
      <c r="AZ546" s="1489" t="s">
        <v>1790</v>
      </c>
      <c r="BA546" s="1489" t="s">
        <v>1790</v>
      </c>
      <c r="BB546" s="1489" t="s">
        <v>1790</v>
      </c>
      <c r="BC546" s="1489" t="s">
        <v>1790</v>
      </c>
      <c r="BD546" s="1489" t="s">
        <v>1790</v>
      </c>
      <c r="BE546" s="1489" t="s">
        <v>1790</v>
      </c>
      <c r="BF546" s="1489" t="s">
        <v>1790</v>
      </c>
      <c r="BG546" s="1489" t="s">
        <v>1790</v>
      </c>
      <c r="BH546" s="1489" t="s">
        <v>1790</v>
      </c>
      <c r="BI546" s="1489" t="s">
        <v>1790</v>
      </c>
      <c r="BJ546" s="1489" t="s">
        <v>1790</v>
      </c>
      <c r="BK546" s="1489" t="s">
        <v>1790</v>
      </c>
      <c r="BL546" s="1489" t="s">
        <v>1790</v>
      </c>
      <c r="BM546" s="1489" t="s">
        <v>1790</v>
      </c>
      <c r="BN546" s="1489" t="s">
        <v>1790</v>
      </c>
      <c r="BO546" s="1489" t="s">
        <v>1790</v>
      </c>
      <c r="BP546" s="1489" t="s">
        <v>1790</v>
      </c>
      <c r="BQ546" s="1489" t="s">
        <v>1790</v>
      </c>
      <c r="BR546" s="1489" t="s">
        <v>1790</v>
      </c>
      <c r="BS546" s="1489" t="s">
        <v>1790</v>
      </c>
      <c r="BT546" s="1489" t="s">
        <v>1790</v>
      </c>
      <c r="BU546" s="1489" t="s">
        <v>1790</v>
      </c>
      <c r="BV546" s="1489" t="s">
        <v>1790</v>
      </c>
      <c r="BW546" s="1489" t="s">
        <v>1790</v>
      </c>
      <c r="BX546" s="1489" t="s">
        <v>1790</v>
      </c>
      <c r="BY546" s="1489" t="s">
        <v>1790</v>
      </c>
      <c r="BZ546" s="1489" t="s">
        <v>1790</v>
      </c>
      <c r="CA546" s="1489" t="s">
        <v>1790</v>
      </c>
      <c r="CB546" s="1489" t="s">
        <v>1790</v>
      </c>
      <c r="CC546" s="1489" t="s">
        <v>1790</v>
      </c>
      <c r="CD546" s="1489" t="s">
        <v>1790</v>
      </c>
      <c r="CE546" s="1489" t="s">
        <v>1790</v>
      </c>
      <c r="CF546" s="1489" t="s">
        <v>1790</v>
      </c>
      <c r="CG546" s="1489" t="s">
        <v>1790</v>
      </c>
      <c r="CH546" s="1489" t="s">
        <v>1790</v>
      </c>
      <c r="CI546" s="1489" t="s">
        <v>1790</v>
      </c>
      <c r="CJ546" s="1489" t="s">
        <v>1790</v>
      </c>
      <c r="CK546" s="1489" t="s">
        <v>1790</v>
      </c>
      <c r="CL546" s="1489" t="s">
        <v>1790</v>
      </c>
      <c r="CM546" s="1489" t="s">
        <v>1790</v>
      </c>
      <c r="CN546" s="1489" t="s">
        <v>1790</v>
      </c>
      <c r="CO546" s="1489" t="s">
        <v>1790</v>
      </c>
      <c r="CP546" s="1490" t="s">
        <v>1790</v>
      </c>
      <c r="CQ546" s="1488" t="s">
        <v>1790</v>
      </c>
      <c r="CR546" s="1488" t="s">
        <v>1790</v>
      </c>
      <c r="CS546" s="1488" t="s">
        <v>1790</v>
      </c>
      <c r="CT546" s="1488" t="s">
        <v>1790</v>
      </c>
      <c r="CU546" s="1488" t="s">
        <v>1790</v>
      </c>
      <c r="CV546" s="1488" t="s">
        <v>1790</v>
      </c>
      <c r="CW546" s="1488" t="s">
        <v>1790</v>
      </c>
      <c r="CX546" s="1488" t="s">
        <v>1790</v>
      </c>
      <c r="CY546" s="1488" t="s">
        <v>1790</v>
      </c>
      <c r="CZ546" s="1488" t="s">
        <v>1790</v>
      </c>
      <c r="DA546" s="1488" t="s">
        <v>1790</v>
      </c>
      <c r="DB546" s="1488" t="s">
        <v>1790</v>
      </c>
      <c r="DC546" s="1488" t="s">
        <v>1790</v>
      </c>
      <c r="DD546" s="1488" t="s">
        <v>1790</v>
      </c>
      <c r="DE546" s="1488" t="s">
        <v>1790</v>
      </c>
      <c r="DF546" s="1488" t="s">
        <v>1790</v>
      </c>
      <c r="DG546" s="1488" t="s">
        <v>1790</v>
      </c>
      <c r="DH546" s="1488" t="s">
        <v>1790</v>
      </c>
      <c r="DI546" s="1488" t="s">
        <v>1790</v>
      </c>
      <c r="DJ546" s="1488" t="s">
        <v>1790</v>
      </c>
      <c r="DK546" s="1488" t="s">
        <v>1790</v>
      </c>
      <c r="DL546" s="1488" t="s">
        <v>1790</v>
      </c>
      <c r="DM546" s="1488" t="s">
        <v>1790</v>
      </c>
      <c r="DN546" s="1488" t="s">
        <v>1790</v>
      </c>
      <c r="DO546" s="1488" t="s">
        <v>1790</v>
      </c>
      <c r="DP546" s="1488" t="s">
        <v>1790</v>
      </c>
      <c r="DQ546" s="1488" t="s">
        <v>1790</v>
      </c>
      <c r="DR546" s="1488" t="s">
        <v>1790</v>
      </c>
      <c r="DS546" s="1488" t="s">
        <v>1790</v>
      </c>
      <c r="DT546" s="1233" t="s">
        <v>1790</v>
      </c>
      <c r="DU546" s="1233" t="s">
        <v>1790</v>
      </c>
      <c r="DV546" s="1233" t="s">
        <v>1790</v>
      </c>
      <c r="DW546" s="1233" t="s">
        <v>1790</v>
      </c>
      <c r="DX546" s="1233" t="s">
        <v>1790</v>
      </c>
      <c r="DY546" s="1233" t="s">
        <v>1790</v>
      </c>
    </row>
    <row r="547" spans="2:129" x14ac:dyDescent="0.25">
      <c r="B547" s="1740"/>
      <c r="C547" s="1485" t="s">
        <v>2246</v>
      </c>
      <c r="D547" s="1425" t="s">
        <v>2247</v>
      </c>
      <c r="E547" s="1267" t="s">
        <v>810</v>
      </c>
      <c r="F547" s="1424" t="s">
        <v>1790</v>
      </c>
      <c r="G547" s="1424" t="s">
        <v>1790</v>
      </c>
      <c r="H547" s="1425" t="s">
        <v>84</v>
      </c>
      <c r="I547" s="1460"/>
      <c r="J547" s="1461"/>
      <c r="K547" s="1461"/>
      <c r="L547" s="1461"/>
      <c r="M547" s="1461"/>
      <c r="N547" s="1489" t="s">
        <v>1790</v>
      </c>
      <c r="O547" s="1489">
        <v>3.0316978433999999</v>
      </c>
      <c r="P547" s="1489">
        <v>3.0316978433999995</v>
      </c>
      <c r="Q547" s="1489">
        <v>3.0316978433999995</v>
      </c>
      <c r="R547" s="1489">
        <v>3.0316978433999999</v>
      </c>
      <c r="S547" s="1489">
        <v>3.0316978433999999</v>
      </c>
      <c r="T547" s="1489" t="s">
        <v>1790</v>
      </c>
      <c r="U547" s="1489" t="s">
        <v>1790</v>
      </c>
      <c r="V547" s="1489" t="s">
        <v>1790</v>
      </c>
      <c r="W547" s="1489" t="s">
        <v>1790</v>
      </c>
      <c r="X547" s="1489" t="s">
        <v>1790</v>
      </c>
      <c r="Y547" s="1489" t="s">
        <v>1790</v>
      </c>
      <c r="Z547" s="1489" t="s">
        <v>1790</v>
      </c>
      <c r="AA547" s="1489" t="s">
        <v>1790</v>
      </c>
      <c r="AB547" s="1489" t="s">
        <v>1790</v>
      </c>
      <c r="AC547" s="1489">
        <v>0.12239999999999999</v>
      </c>
      <c r="AD547" s="1489" t="s">
        <v>1790</v>
      </c>
      <c r="AE547" s="1489" t="s">
        <v>1790</v>
      </c>
      <c r="AF547" s="1489" t="s">
        <v>1790</v>
      </c>
      <c r="AG547" s="1489" t="s">
        <v>1790</v>
      </c>
      <c r="AH547" s="1489" t="s">
        <v>1790</v>
      </c>
      <c r="AI547" s="1489" t="s">
        <v>1790</v>
      </c>
      <c r="AJ547" s="1489" t="s">
        <v>1790</v>
      </c>
      <c r="AK547" s="1489" t="s">
        <v>1790</v>
      </c>
      <c r="AL547" s="1489" t="s">
        <v>1790</v>
      </c>
      <c r="AM547" s="1489">
        <v>0.72617988499999997</v>
      </c>
      <c r="AN547" s="1489" t="s">
        <v>1790</v>
      </c>
      <c r="AO547" s="1489" t="s">
        <v>1790</v>
      </c>
      <c r="AP547" s="1489" t="s">
        <v>1790</v>
      </c>
      <c r="AQ547" s="1489" t="s">
        <v>1790</v>
      </c>
      <c r="AR547" s="1489">
        <v>1.5</v>
      </c>
      <c r="AS547" s="1489" t="s">
        <v>1790</v>
      </c>
      <c r="AT547" s="1489" t="s">
        <v>1790</v>
      </c>
      <c r="AU547" s="1489" t="s">
        <v>1790</v>
      </c>
      <c r="AV547" s="1489" t="s">
        <v>1790</v>
      </c>
      <c r="AW547" s="1489">
        <v>0.12239999999999999</v>
      </c>
      <c r="AX547" s="1489" t="s">
        <v>1790</v>
      </c>
      <c r="AY547" s="1489" t="s">
        <v>1790</v>
      </c>
      <c r="AZ547" s="1489" t="s">
        <v>1790</v>
      </c>
      <c r="BA547" s="1489" t="s">
        <v>1790</v>
      </c>
      <c r="BB547" s="1489" t="s">
        <v>1790</v>
      </c>
      <c r="BC547" s="1489" t="s">
        <v>1790</v>
      </c>
      <c r="BD547" s="1489" t="s">
        <v>1790</v>
      </c>
      <c r="BE547" s="1489" t="s">
        <v>1790</v>
      </c>
      <c r="BF547" s="1489" t="s">
        <v>1790</v>
      </c>
      <c r="BG547" s="1489">
        <v>0.72617988499999997</v>
      </c>
      <c r="BH547" s="1489" t="s">
        <v>1790</v>
      </c>
      <c r="BI547" s="1489" t="s">
        <v>1790</v>
      </c>
      <c r="BJ547" s="1489" t="s">
        <v>1790</v>
      </c>
      <c r="BK547" s="1489" t="s">
        <v>1790</v>
      </c>
      <c r="BL547" s="1489" t="s">
        <v>1790</v>
      </c>
      <c r="BM547" s="1489" t="s">
        <v>1790</v>
      </c>
      <c r="BN547" s="1489" t="s">
        <v>1790</v>
      </c>
      <c r="BO547" s="1489" t="s">
        <v>1790</v>
      </c>
      <c r="BP547" s="1489" t="s">
        <v>1790</v>
      </c>
      <c r="BQ547" s="1489">
        <v>1.6224000000000001</v>
      </c>
      <c r="BR547" s="1489" t="s">
        <v>1790</v>
      </c>
      <c r="BS547" s="1489" t="s">
        <v>1790</v>
      </c>
      <c r="BT547" s="1489" t="s">
        <v>1790</v>
      </c>
      <c r="BU547" s="1489" t="s">
        <v>1790</v>
      </c>
      <c r="BV547" s="1489" t="s">
        <v>1790</v>
      </c>
      <c r="BW547" s="1489" t="s">
        <v>1790</v>
      </c>
      <c r="BX547" s="1489" t="s">
        <v>1790</v>
      </c>
      <c r="BY547" s="1489" t="s">
        <v>1790</v>
      </c>
      <c r="BZ547" s="1489" t="s">
        <v>1790</v>
      </c>
      <c r="CA547" s="1489">
        <v>6.3221414669999998</v>
      </c>
      <c r="CB547" s="1489" t="s">
        <v>1790</v>
      </c>
      <c r="CC547" s="1489" t="s">
        <v>1790</v>
      </c>
      <c r="CD547" s="1489" t="s">
        <v>1790</v>
      </c>
      <c r="CE547" s="1489" t="s">
        <v>1790</v>
      </c>
      <c r="CF547" s="1489" t="s">
        <v>1790</v>
      </c>
      <c r="CG547" s="1489" t="s">
        <v>1790</v>
      </c>
      <c r="CH547" s="1489" t="s">
        <v>1790</v>
      </c>
      <c r="CI547" s="1489" t="s">
        <v>1790</v>
      </c>
      <c r="CJ547" s="1489" t="s">
        <v>1790</v>
      </c>
      <c r="CK547" s="1489">
        <v>0.12239999999999999</v>
      </c>
      <c r="CL547" s="1489" t="s">
        <v>1790</v>
      </c>
      <c r="CM547" s="1489" t="s">
        <v>1790</v>
      </c>
      <c r="CN547" s="1489" t="s">
        <v>1790</v>
      </c>
      <c r="CO547" s="1489" t="s">
        <v>1790</v>
      </c>
      <c r="CP547" s="1490">
        <v>1.5</v>
      </c>
      <c r="CQ547" s="1488" t="s">
        <v>1790</v>
      </c>
      <c r="CR547" s="1488" t="s">
        <v>1790</v>
      </c>
      <c r="CS547" s="1488" t="s">
        <v>1790</v>
      </c>
      <c r="CT547" s="1488" t="s">
        <v>1790</v>
      </c>
      <c r="CU547" s="1488" t="s">
        <v>1790</v>
      </c>
      <c r="CV547" s="1488" t="s">
        <v>1790</v>
      </c>
      <c r="CW547" s="1488" t="s">
        <v>1790</v>
      </c>
      <c r="CX547" s="1488" t="s">
        <v>1790</v>
      </c>
      <c r="CY547" s="1488" t="s">
        <v>1790</v>
      </c>
      <c r="CZ547" s="1488" t="s">
        <v>1790</v>
      </c>
      <c r="DA547" s="1488" t="s">
        <v>1790</v>
      </c>
      <c r="DB547" s="1488" t="s">
        <v>1790</v>
      </c>
      <c r="DC547" s="1488" t="s">
        <v>1790</v>
      </c>
      <c r="DD547" s="1488" t="s">
        <v>1790</v>
      </c>
      <c r="DE547" s="1488" t="s">
        <v>1790</v>
      </c>
      <c r="DF547" s="1488" t="s">
        <v>1790</v>
      </c>
      <c r="DG547" s="1488" t="s">
        <v>1790</v>
      </c>
      <c r="DH547" s="1488" t="s">
        <v>1790</v>
      </c>
      <c r="DI547" s="1488" t="s">
        <v>1790</v>
      </c>
      <c r="DJ547" s="1488" t="s">
        <v>1790</v>
      </c>
      <c r="DK547" s="1488" t="s">
        <v>1790</v>
      </c>
      <c r="DL547" s="1488" t="s">
        <v>1790</v>
      </c>
      <c r="DM547" s="1488" t="s">
        <v>1790</v>
      </c>
      <c r="DN547" s="1488" t="s">
        <v>1790</v>
      </c>
      <c r="DO547" s="1488" t="s">
        <v>1790</v>
      </c>
      <c r="DP547" s="1488" t="s">
        <v>1790</v>
      </c>
      <c r="DQ547" s="1488" t="s">
        <v>1790</v>
      </c>
      <c r="DR547" s="1488" t="s">
        <v>1790</v>
      </c>
      <c r="DS547" s="1488" t="s">
        <v>1790</v>
      </c>
      <c r="DT547" s="1233" t="s">
        <v>1790</v>
      </c>
      <c r="DU547" s="1233" t="s">
        <v>1790</v>
      </c>
      <c r="DV547" s="1233" t="s">
        <v>1790</v>
      </c>
      <c r="DW547" s="1233" t="s">
        <v>1790</v>
      </c>
      <c r="DX547" s="1233" t="s">
        <v>1790</v>
      </c>
      <c r="DY547" s="1233" t="s">
        <v>1790</v>
      </c>
    </row>
    <row r="548" spans="2:129" x14ac:dyDescent="0.25">
      <c r="B548" s="1740"/>
      <c r="C548" s="1485" t="s">
        <v>2246</v>
      </c>
      <c r="D548" s="1425" t="s">
        <v>2247</v>
      </c>
      <c r="E548" s="1267" t="s">
        <v>807</v>
      </c>
      <c r="F548" s="1424" t="s">
        <v>1790</v>
      </c>
      <c r="G548" s="1424" t="s">
        <v>1790</v>
      </c>
      <c r="H548" s="1425" t="s">
        <v>84</v>
      </c>
      <c r="I548" s="1460"/>
      <c r="J548" s="1461"/>
      <c r="K548" s="1461"/>
      <c r="L548" s="1461"/>
      <c r="M548" s="1461"/>
      <c r="N548" s="1489" t="s">
        <v>1790</v>
      </c>
      <c r="O548" s="1489" t="s">
        <v>1790</v>
      </c>
      <c r="P548" s="1489" t="s">
        <v>1790</v>
      </c>
      <c r="Q548" s="1489" t="s">
        <v>1790</v>
      </c>
      <c r="R548" s="1489" t="s">
        <v>1790</v>
      </c>
      <c r="S548" s="1489" t="s">
        <v>1790</v>
      </c>
      <c r="T548" s="1489">
        <v>1.2624502849999995</v>
      </c>
      <c r="U548" s="1489">
        <v>1.2624502849999995</v>
      </c>
      <c r="V548" s="1489">
        <v>1.2624502849999995</v>
      </c>
      <c r="W548" s="1489">
        <v>1.2624502849999995</v>
      </c>
      <c r="X548" s="1489">
        <v>1.2624502849999995</v>
      </c>
      <c r="Y548" s="1489">
        <v>1.2624502849999995</v>
      </c>
      <c r="Z548" s="1489">
        <v>1.2624502849999995</v>
      </c>
      <c r="AA548" s="1489">
        <v>1.2624502849999995</v>
      </c>
      <c r="AB548" s="1489">
        <v>1.2624502849999995</v>
      </c>
      <c r="AC548" s="1489">
        <v>1.2624502849999995</v>
      </c>
      <c r="AD548" s="1489">
        <v>1.2624502849999995</v>
      </c>
      <c r="AE548" s="1489">
        <v>1.2624502849999995</v>
      </c>
      <c r="AF548" s="1489">
        <v>1.2624502849999995</v>
      </c>
      <c r="AG548" s="1489">
        <v>1.2624502849999995</v>
      </c>
      <c r="AH548" s="1489">
        <v>1.2624502849999995</v>
      </c>
      <c r="AI548" s="1489">
        <v>1.2624502849999995</v>
      </c>
      <c r="AJ548" s="1489">
        <v>1.2624502849999995</v>
      </c>
      <c r="AK548" s="1489">
        <v>1.2624502849999995</v>
      </c>
      <c r="AL548" s="1489">
        <v>1.2624502849999995</v>
      </c>
      <c r="AM548" s="1489">
        <v>1.2624502849999995</v>
      </c>
      <c r="AN548" s="1489">
        <v>1.2624502849999995</v>
      </c>
      <c r="AO548" s="1489">
        <v>1.2624502849999995</v>
      </c>
      <c r="AP548" s="1489">
        <v>1.2624502849999995</v>
      </c>
      <c r="AQ548" s="1489">
        <v>1.2624502849999995</v>
      </c>
      <c r="AR548" s="1489">
        <v>1.2624502849999995</v>
      </c>
      <c r="AS548" s="1489">
        <v>1.2624502849999995</v>
      </c>
      <c r="AT548" s="1489">
        <v>1.2624502849999995</v>
      </c>
      <c r="AU548" s="1489">
        <v>1.2624502849999995</v>
      </c>
      <c r="AV548" s="1489">
        <v>1.2624502849999995</v>
      </c>
      <c r="AW548" s="1489">
        <v>1.2624502849999995</v>
      </c>
      <c r="AX548" s="1489">
        <v>1.2624502849999995</v>
      </c>
      <c r="AY548" s="1489">
        <v>1.2624502849999995</v>
      </c>
      <c r="AZ548" s="1489">
        <v>1.2624502849999995</v>
      </c>
      <c r="BA548" s="1489">
        <v>1.2624502849999995</v>
      </c>
      <c r="BB548" s="1489">
        <v>1.2624502849999995</v>
      </c>
      <c r="BC548" s="1489">
        <v>1.2624502849999995</v>
      </c>
      <c r="BD548" s="1489">
        <v>1.2624502849999995</v>
      </c>
      <c r="BE548" s="1489">
        <v>1.2624502849999995</v>
      </c>
      <c r="BF548" s="1489">
        <v>1.2624502849999995</v>
      </c>
      <c r="BG548" s="1489">
        <v>1.2624502849999995</v>
      </c>
      <c r="BH548" s="1489">
        <v>1.2624502849999995</v>
      </c>
      <c r="BI548" s="1489">
        <v>1.2624502849999995</v>
      </c>
      <c r="BJ548" s="1489">
        <v>1.2624502849999995</v>
      </c>
      <c r="BK548" s="1489">
        <v>1.2624502849999995</v>
      </c>
      <c r="BL548" s="1489">
        <v>1.2624502849999995</v>
      </c>
      <c r="BM548" s="1489">
        <v>1.2624502849999995</v>
      </c>
      <c r="BN548" s="1489">
        <v>1.2624502849999995</v>
      </c>
      <c r="BO548" s="1489">
        <v>1.2624502849999995</v>
      </c>
      <c r="BP548" s="1489">
        <v>1.2624502849999995</v>
      </c>
      <c r="BQ548" s="1489">
        <v>1.2624502849999995</v>
      </c>
      <c r="BR548" s="1489">
        <v>1.2624502849999995</v>
      </c>
      <c r="BS548" s="1489">
        <v>1.2624502849999995</v>
      </c>
      <c r="BT548" s="1489">
        <v>1.2624502849999995</v>
      </c>
      <c r="BU548" s="1489">
        <v>1.2624502849999995</v>
      </c>
      <c r="BV548" s="1489">
        <v>1.2624502849999995</v>
      </c>
      <c r="BW548" s="1489">
        <v>1.2624502849999995</v>
      </c>
      <c r="BX548" s="1489">
        <v>1.2624502849999995</v>
      </c>
      <c r="BY548" s="1489">
        <v>1.2624502849999995</v>
      </c>
      <c r="BZ548" s="1489">
        <v>1.2624502849999995</v>
      </c>
      <c r="CA548" s="1489">
        <v>1.2624502849999995</v>
      </c>
      <c r="CB548" s="1489">
        <v>1.2624502849999995</v>
      </c>
      <c r="CC548" s="1489">
        <v>1.2624502849999995</v>
      </c>
      <c r="CD548" s="1489">
        <v>1.2624502849999995</v>
      </c>
      <c r="CE548" s="1489">
        <v>1.2624502849999995</v>
      </c>
      <c r="CF548" s="1489">
        <v>1.2624502849999995</v>
      </c>
      <c r="CG548" s="1489">
        <v>1.2624502849999995</v>
      </c>
      <c r="CH548" s="1489">
        <v>1.2624502849999995</v>
      </c>
      <c r="CI548" s="1489">
        <v>1.2624502849999995</v>
      </c>
      <c r="CJ548" s="1489">
        <v>1.2624502849999995</v>
      </c>
      <c r="CK548" s="1489">
        <v>1.2624502849999995</v>
      </c>
      <c r="CL548" s="1489">
        <v>1.2624502849999995</v>
      </c>
      <c r="CM548" s="1489">
        <v>1.2624502849999995</v>
      </c>
      <c r="CN548" s="1489">
        <v>1.2624502849999995</v>
      </c>
      <c r="CO548" s="1489">
        <v>1.2624502849999995</v>
      </c>
      <c r="CP548" s="1490">
        <v>1.2624502849999995</v>
      </c>
      <c r="CQ548" s="1488" t="s">
        <v>1790</v>
      </c>
      <c r="CR548" s="1488" t="s">
        <v>1790</v>
      </c>
      <c r="CS548" s="1488" t="s">
        <v>1790</v>
      </c>
      <c r="CT548" s="1488" t="s">
        <v>1790</v>
      </c>
      <c r="CU548" s="1488" t="s">
        <v>1790</v>
      </c>
      <c r="CV548" s="1488" t="s">
        <v>1790</v>
      </c>
      <c r="CW548" s="1488" t="s">
        <v>1790</v>
      </c>
      <c r="CX548" s="1488" t="s">
        <v>1790</v>
      </c>
      <c r="CY548" s="1488" t="s">
        <v>1790</v>
      </c>
      <c r="CZ548" s="1488" t="s">
        <v>1790</v>
      </c>
      <c r="DA548" s="1488" t="s">
        <v>1790</v>
      </c>
      <c r="DB548" s="1488" t="s">
        <v>1790</v>
      </c>
      <c r="DC548" s="1488" t="s">
        <v>1790</v>
      </c>
      <c r="DD548" s="1488" t="s">
        <v>1790</v>
      </c>
      <c r="DE548" s="1488" t="s">
        <v>1790</v>
      </c>
      <c r="DF548" s="1488" t="s">
        <v>1790</v>
      </c>
      <c r="DG548" s="1488" t="s">
        <v>1790</v>
      </c>
      <c r="DH548" s="1488" t="s">
        <v>1790</v>
      </c>
      <c r="DI548" s="1488" t="s">
        <v>1790</v>
      </c>
      <c r="DJ548" s="1488" t="s">
        <v>1790</v>
      </c>
      <c r="DK548" s="1488" t="s">
        <v>1790</v>
      </c>
      <c r="DL548" s="1488" t="s">
        <v>1790</v>
      </c>
      <c r="DM548" s="1488" t="s">
        <v>1790</v>
      </c>
      <c r="DN548" s="1488" t="s">
        <v>1790</v>
      </c>
      <c r="DO548" s="1488" t="s">
        <v>1790</v>
      </c>
      <c r="DP548" s="1488" t="s">
        <v>1790</v>
      </c>
      <c r="DQ548" s="1488" t="s">
        <v>1790</v>
      </c>
      <c r="DR548" s="1488" t="s">
        <v>1790</v>
      </c>
      <c r="DS548" s="1488" t="s">
        <v>1790</v>
      </c>
      <c r="DT548" s="1233" t="s">
        <v>1790</v>
      </c>
      <c r="DU548" s="1233" t="s">
        <v>1790</v>
      </c>
      <c r="DV548" s="1233" t="s">
        <v>1790</v>
      </c>
      <c r="DW548" s="1233" t="s">
        <v>1790</v>
      </c>
      <c r="DX548" s="1233" t="s">
        <v>1790</v>
      </c>
      <c r="DY548" s="1233" t="s">
        <v>1790</v>
      </c>
    </row>
    <row r="549" spans="2:129" x14ac:dyDescent="0.25">
      <c r="B549" s="1740"/>
      <c r="C549" s="1485" t="s">
        <v>2246</v>
      </c>
      <c r="D549" s="1425" t="s">
        <v>2247</v>
      </c>
      <c r="E549" s="1267" t="s">
        <v>808</v>
      </c>
      <c r="F549" s="1424" t="s">
        <v>1790</v>
      </c>
      <c r="G549" s="1424" t="s">
        <v>1790</v>
      </c>
      <c r="H549" s="1425" t="s">
        <v>84</v>
      </c>
      <c r="I549" s="1460"/>
      <c r="J549" s="1461"/>
      <c r="K549" s="1461"/>
      <c r="L549" s="1461"/>
      <c r="M549" s="1461"/>
      <c r="N549" s="1489" t="s">
        <v>1790</v>
      </c>
      <c r="O549" s="1489">
        <v>7.4442294353212798E-2</v>
      </c>
      <c r="P549" s="1489">
        <v>0.22332688305963838</v>
      </c>
      <c r="Q549" s="1489">
        <v>0.37221147176606395</v>
      </c>
      <c r="R549" s="1489">
        <v>0.52109606047248958</v>
      </c>
      <c r="S549" s="1489">
        <v>0.6699806491789152</v>
      </c>
      <c r="T549" s="1489">
        <v>1.0941858582571897</v>
      </c>
      <c r="U549" s="1489">
        <v>1.0831364127313128</v>
      </c>
      <c r="V549" s="1489">
        <v>1.0720869672054363</v>
      </c>
      <c r="W549" s="1489">
        <v>1.0610375216795593</v>
      </c>
      <c r="X549" s="1489">
        <v>1.0499880761536826</v>
      </c>
      <c r="Y549" s="1489">
        <v>1.0389386306278057</v>
      </c>
      <c r="Z549" s="1489">
        <v>1.0278891851019287</v>
      </c>
      <c r="AA549" s="1489">
        <v>1.016839739576052</v>
      </c>
      <c r="AB549" s="1489">
        <v>1.0057902940501753</v>
      </c>
      <c r="AC549" s="1489">
        <v>0.9974816293242984</v>
      </c>
      <c r="AD549" s="1489">
        <v>0.98917296459842174</v>
      </c>
      <c r="AE549" s="1489">
        <v>0.97812351907254491</v>
      </c>
      <c r="AF549" s="1489">
        <v>0.96707407354666808</v>
      </c>
      <c r="AG549" s="1489">
        <v>0.95602462802079125</v>
      </c>
      <c r="AH549" s="1489">
        <v>0.94497518249491452</v>
      </c>
      <c r="AI549" s="1489">
        <v>0.93392573696903769</v>
      </c>
      <c r="AJ549" s="1489">
        <v>0.92287629144316097</v>
      </c>
      <c r="AK549" s="1489">
        <v>0.91182684591728402</v>
      </c>
      <c r="AL549" s="1489">
        <v>0.9007774003914073</v>
      </c>
      <c r="AM549" s="1489">
        <v>0.90598857485045048</v>
      </c>
      <c r="AN549" s="1489">
        <v>0.91119974930949366</v>
      </c>
      <c r="AO549" s="1489">
        <v>0.90015030378361693</v>
      </c>
      <c r="AP549" s="1489">
        <v>0.8891008582577401</v>
      </c>
      <c r="AQ549" s="1489">
        <v>0.87805141273186338</v>
      </c>
      <c r="AR549" s="1489">
        <v>0.89714719720598657</v>
      </c>
      <c r="AS549" s="1489">
        <v>0.91624298168010976</v>
      </c>
      <c r="AT549" s="1489">
        <v>0.90519353615423293</v>
      </c>
      <c r="AU549" s="1489">
        <v>0.8941440906283562</v>
      </c>
      <c r="AV549" s="1489">
        <v>0.88309464510247948</v>
      </c>
      <c r="AW549" s="1489">
        <v>0.8747859803766026</v>
      </c>
      <c r="AX549" s="1489">
        <v>0.86647731565072583</v>
      </c>
      <c r="AY549" s="1489">
        <v>0.855427870124849</v>
      </c>
      <c r="AZ549" s="1489">
        <v>0.84437842459897205</v>
      </c>
      <c r="BA549" s="1489">
        <v>0.83332897907309544</v>
      </c>
      <c r="BB549" s="1489">
        <v>0.82227953354721861</v>
      </c>
      <c r="BC549" s="1489">
        <v>0.81123008802134178</v>
      </c>
      <c r="BD549" s="1489">
        <v>0.80018064249546494</v>
      </c>
      <c r="BE549" s="1489">
        <v>0.78913119696958833</v>
      </c>
      <c r="BF549" s="1489">
        <v>0.77808175144371139</v>
      </c>
      <c r="BG549" s="1489">
        <v>0.78329292590275457</v>
      </c>
      <c r="BH549" s="1489">
        <v>0.78850410036179797</v>
      </c>
      <c r="BI549" s="1489">
        <v>0.77745465483592102</v>
      </c>
      <c r="BJ549" s="1489">
        <v>0.7664052093100443</v>
      </c>
      <c r="BK549" s="1489">
        <v>0.75535576378416758</v>
      </c>
      <c r="BL549" s="1489">
        <v>0.74430631825829063</v>
      </c>
      <c r="BM549" s="1489">
        <v>0.73325687273241391</v>
      </c>
      <c r="BN549" s="1489">
        <v>0.72220742720653708</v>
      </c>
      <c r="BO549" s="1489">
        <v>0.71115798168066036</v>
      </c>
      <c r="BP549" s="1489">
        <v>0.70010853615478352</v>
      </c>
      <c r="BQ549" s="1489">
        <v>0.72194510142890667</v>
      </c>
      <c r="BR549" s="1489">
        <v>0.74378166670303003</v>
      </c>
      <c r="BS549" s="1489">
        <v>0.73273222117715309</v>
      </c>
      <c r="BT549" s="1489">
        <v>0.72168277565127636</v>
      </c>
      <c r="BU549" s="1489">
        <v>0.71063333012539964</v>
      </c>
      <c r="BV549" s="1489">
        <v>0.6995838845995227</v>
      </c>
      <c r="BW549" s="1489">
        <v>0.68853443907364598</v>
      </c>
      <c r="BX549" s="1489">
        <v>0.67748499354776914</v>
      </c>
      <c r="BY549" s="1489">
        <v>0.66643554802189231</v>
      </c>
      <c r="BZ549" s="1489">
        <v>0.65538610249601559</v>
      </c>
      <c r="CA549" s="1489">
        <v>0.77373759469920278</v>
      </c>
      <c r="CB549" s="1489">
        <v>0.89208908690238997</v>
      </c>
      <c r="CC549" s="1489">
        <v>0.88103964137651325</v>
      </c>
      <c r="CD549" s="1489">
        <v>0.86999019585063631</v>
      </c>
      <c r="CE549" s="1489">
        <v>0.85894075032475958</v>
      </c>
      <c r="CF549" s="1489">
        <v>0.84789130479888297</v>
      </c>
      <c r="CG549" s="1489">
        <v>0.83684185927300603</v>
      </c>
      <c r="CH549" s="1489">
        <v>0.82579241374712931</v>
      </c>
      <c r="CI549" s="1489">
        <v>0.81474296822125247</v>
      </c>
      <c r="CJ549" s="1489">
        <v>0.80369352269537564</v>
      </c>
      <c r="CK549" s="1489">
        <v>0.79538485796949887</v>
      </c>
      <c r="CL549" s="1489">
        <v>0.7870761932436221</v>
      </c>
      <c r="CM549" s="1489">
        <v>0.77602674771774527</v>
      </c>
      <c r="CN549" s="1489">
        <v>0.76497730219186844</v>
      </c>
      <c r="CO549" s="1489">
        <v>0.7539278566659916</v>
      </c>
      <c r="CP549" s="1490">
        <v>0.77302364114011479</v>
      </c>
      <c r="CQ549" s="1488" t="s">
        <v>1790</v>
      </c>
      <c r="CR549" s="1488" t="s">
        <v>1790</v>
      </c>
      <c r="CS549" s="1488" t="s">
        <v>1790</v>
      </c>
      <c r="CT549" s="1488" t="s">
        <v>1790</v>
      </c>
      <c r="CU549" s="1488" t="s">
        <v>1790</v>
      </c>
      <c r="CV549" s="1488" t="s">
        <v>1790</v>
      </c>
      <c r="CW549" s="1488" t="s">
        <v>1790</v>
      </c>
      <c r="CX549" s="1488" t="s">
        <v>1790</v>
      </c>
      <c r="CY549" s="1488" t="s">
        <v>1790</v>
      </c>
      <c r="CZ549" s="1488" t="s">
        <v>1790</v>
      </c>
      <c r="DA549" s="1488" t="s">
        <v>1790</v>
      </c>
      <c r="DB549" s="1488" t="s">
        <v>1790</v>
      </c>
      <c r="DC549" s="1488" t="s">
        <v>1790</v>
      </c>
      <c r="DD549" s="1488" t="s">
        <v>1790</v>
      </c>
      <c r="DE549" s="1488" t="s">
        <v>1790</v>
      </c>
      <c r="DF549" s="1488" t="s">
        <v>1790</v>
      </c>
      <c r="DG549" s="1488" t="s">
        <v>1790</v>
      </c>
      <c r="DH549" s="1488" t="s">
        <v>1790</v>
      </c>
      <c r="DI549" s="1488" t="s">
        <v>1790</v>
      </c>
      <c r="DJ549" s="1488" t="s">
        <v>1790</v>
      </c>
      <c r="DK549" s="1488" t="s">
        <v>1790</v>
      </c>
      <c r="DL549" s="1488" t="s">
        <v>1790</v>
      </c>
      <c r="DM549" s="1488" t="s">
        <v>1790</v>
      </c>
      <c r="DN549" s="1488" t="s">
        <v>1790</v>
      </c>
      <c r="DO549" s="1488" t="s">
        <v>1790</v>
      </c>
      <c r="DP549" s="1488" t="s">
        <v>1790</v>
      </c>
      <c r="DQ549" s="1488" t="s">
        <v>1790</v>
      </c>
      <c r="DR549" s="1488" t="s">
        <v>1790</v>
      </c>
      <c r="DS549" s="1488" t="s">
        <v>1790</v>
      </c>
      <c r="DT549" s="1233" t="s">
        <v>1790</v>
      </c>
      <c r="DU549" s="1233" t="s">
        <v>1790</v>
      </c>
      <c r="DV549" s="1233" t="s">
        <v>1790</v>
      </c>
      <c r="DW549" s="1233" t="s">
        <v>1790</v>
      </c>
      <c r="DX549" s="1233" t="s">
        <v>1790</v>
      </c>
      <c r="DY549" s="1233" t="s">
        <v>1790</v>
      </c>
    </row>
    <row r="550" spans="2:129" x14ac:dyDescent="0.25">
      <c r="B550" s="1740"/>
      <c r="C550" s="1485" t="s">
        <v>2246</v>
      </c>
      <c r="D550" s="1425" t="s">
        <v>2247</v>
      </c>
      <c r="E550" s="1267" t="s">
        <v>826</v>
      </c>
      <c r="F550" s="1424" t="s">
        <v>1790</v>
      </c>
      <c r="G550" s="1424" t="s">
        <v>1790</v>
      </c>
      <c r="H550" s="1425" t="s">
        <v>84</v>
      </c>
      <c r="I550" s="1460"/>
      <c r="J550" s="1461"/>
      <c r="K550" s="1461"/>
      <c r="L550" s="1461"/>
      <c r="M550" s="1461"/>
      <c r="N550" s="1489" t="s">
        <v>1790</v>
      </c>
      <c r="O550" s="1489">
        <v>3.5000000000000003E-2</v>
      </c>
      <c r="P550" s="1489">
        <v>3.5000000000000003E-2</v>
      </c>
      <c r="Q550" s="1489">
        <v>3.5000000000000003E-2</v>
      </c>
      <c r="R550" s="1489">
        <v>3.5000000000000003E-2</v>
      </c>
      <c r="S550" s="1489">
        <v>3.5000000000000003E-2</v>
      </c>
      <c r="T550" s="1489">
        <v>3.5000000000000003E-2</v>
      </c>
      <c r="U550" s="1489">
        <v>3.5000000000000003E-2</v>
      </c>
      <c r="V550" s="1489">
        <v>3.5000000000000003E-2</v>
      </c>
      <c r="W550" s="1489">
        <v>3.5000000000000003E-2</v>
      </c>
      <c r="X550" s="1489">
        <v>3.5000000000000003E-2</v>
      </c>
      <c r="Y550" s="1489">
        <v>3.5000000000000003E-2</v>
      </c>
      <c r="Z550" s="1489">
        <v>3.5000000000000003E-2</v>
      </c>
      <c r="AA550" s="1489">
        <v>3.5000000000000003E-2</v>
      </c>
      <c r="AB550" s="1489">
        <v>3.5000000000000003E-2</v>
      </c>
      <c r="AC550" s="1489">
        <v>3.5000000000000003E-2</v>
      </c>
      <c r="AD550" s="1489">
        <v>3.5000000000000003E-2</v>
      </c>
      <c r="AE550" s="1489">
        <v>3.5000000000000003E-2</v>
      </c>
      <c r="AF550" s="1489">
        <v>3.5000000000000003E-2</v>
      </c>
      <c r="AG550" s="1489">
        <v>3.5000000000000003E-2</v>
      </c>
      <c r="AH550" s="1489">
        <v>3.5000000000000003E-2</v>
      </c>
      <c r="AI550" s="1489">
        <v>3.5000000000000003E-2</v>
      </c>
      <c r="AJ550" s="1489">
        <v>3.5000000000000003E-2</v>
      </c>
      <c r="AK550" s="1489">
        <v>3.5000000000000003E-2</v>
      </c>
      <c r="AL550" s="1489">
        <v>3.5000000000000003E-2</v>
      </c>
      <c r="AM550" s="1489">
        <v>3.5000000000000003E-2</v>
      </c>
      <c r="AN550" s="1489">
        <v>3.5000000000000003E-2</v>
      </c>
      <c r="AO550" s="1489">
        <v>3.5000000000000003E-2</v>
      </c>
      <c r="AP550" s="1489">
        <v>3.5000000000000003E-2</v>
      </c>
      <c r="AQ550" s="1489">
        <v>3.5000000000000003E-2</v>
      </c>
      <c r="AR550" s="1489">
        <v>3.5000000000000003E-2</v>
      </c>
      <c r="AS550" s="1489">
        <v>0.03</v>
      </c>
      <c r="AT550" s="1489">
        <v>0.03</v>
      </c>
      <c r="AU550" s="1489">
        <v>0.03</v>
      </c>
      <c r="AV550" s="1489">
        <v>0.03</v>
      </c>
      <c r="AW550" s="1489">
        <v>0.03</v>
      </c>
      <c r="AX550" s="1489">
        <v>0.03</v>
      </c>
      <c r="AY550" s="1489">
        <v>0.03</v>
      </c>
      <c r="AZ550" s="1489">
        <v>0.03</v>
      </c>
      <c r="BA550" s="1489">
        <v>0.03</v>
      </c>
      <c r="BB550" s="1489">
        <v>0.03</v>
      </c>
      <c r="BC550" s="1489">
        <v>0.03</v>
      </c>
      <c r="BD550" s="1489">
        <v>0.03</v>
      </c>
      <c r="BE550" s="1489">
        <v>0.03</v>
      </c>
      <c r="BF550" s="1489">
        <v>0.03</v>
      </c>
      <c r="BG550" s="1489">
        <v>0.03</v>
      </c>
      <c r="BH550" s="1489">
        <v>0.03</v>
      </c>
      <c r="BI550" s="1489">
        <v>0.03</v>
      </c>
      <c r="BJ550" s="1489">
        <v>0.03</v>
      </c>
      <c r="BK550" s="1489">
        <v>0.03</v>
      </c>
      <c r="BL550" s="1489">
        <v>0.03</v>
      </c>
      <c r="BM550" s="1489">
        <v>0.03</v>
      </c>
      <c r="BN550" s="1489">
        <v>0.03</v>
      </c>
      <c r="BO550" s="1489">
        <v>0.03</v>
      </c>
      <c r="BP550" s="1489">
        <v>0.03</v>
      </c>
      <c r="BQ550" s="1489">
        <v>0.03</v>
      </c>
      <c r="BR550" s="1489">
        <v>0.03</v>
      </c>
      <c r="BS550" s="1489">
        <v>0.03</v>
      </c>
      <c r="BT550" s="1489">
        <v>0.03</v>
      </c>
      <c r="BU550" s="1489">
        <v>0.03</v>
      </c>
      <c r="BV550" s="1489">
        <v>0.03</v>
      </c>
      <c r="BW550" s="1489">
        <v>0.03</v>
      </c>
      <c r="BX550" s="1489">
        <v>0.03</v>
      </c>
      <c r="BY550" s="1489">
        <v>0.03</v>
      </c>
      <c r="BZ550" s="1489">
        <v>0.03</v>
      </c>
      <c r="CA550" s="1489">
        <v>0.03</v>
      </c>
      <c r="CB550" s="1489">
        <v>0.03</v>
      </c>
      <c r="CC550" s="1489">
        <v>0.03</v>
      </c>
      <c r="CD550" s="1489">
        <v>0.03</v>
      </c>
      <c r="CE550" s="1489">
        <v>0.03</v>
      </c>
      <c r="CF550" s="1489">
        <v>0.03</v>
      </c>
      <c r="CG550" s="1489">
        <v>0.03</v>
      </c>
      <c r="CH550" s="1489">
        <v>0.03</v>
      </c>
      <c r="CI550" s="1489">
        <v>0.03</v>
      </c>
      <c r="CJ550" s="1489">
        <v>0.03</v>
      </c>
      <c r="CK550" s="1489">
        <v>0.03</v>
      </c>
      <c r="CL550" s="1489">
        <v>2.5000000000000001E-2</v>
      </c>
      <c r="CM550" s="1489">
        <v>2.5000000000000001E-2</v>
      </c>
      <c r="CN550" s="1489">
        <v>2.5000000000000001E-2</v>
      </c>
      <c r="CO550" s="1489">
        <v>2.5000000000000001E-2</v>
      </c>
      <c r="CP550" s="1490">
        <v>2.5000000000000001E-2</v>
      </c>
      <c r="CQ550" s="1488" t="s">
        <v>1790</v>
      </c>
      <c r="CR550" s="1488" t="s">
        <v>1790</v>
      </c>
      <c r="CS550" s="1488" t="s">
        <v>1790</v>
      </c>
      <c r="CT550" s="1488" t="s">
        <v>1790</v>
      </c>
      <c r="CU550" s="1488" t="s">
        <v>1790</v>
      </c>
      <c r="CV550" s="1488" t="s">
        <v>1790</v>
      </c>
      <c r="CW550" s="1488" t="s">
        <v>1790</v>
      </c>
      <c r="CX550" s="1488" t="s">
        <v>1790</v>
      </c>
      <c r="CY550" s="1488" t="s">
        <v>1790</v>
      </c>
      <c r="CZ550" s="1488" t="s">
        <v>1790</v>
      </c>
      <c r="DA550" s="1488" t="s">
        <v>1790</v>
      </c>
      <c r="DB550" s="1488" t="s">
        <v>1790</v>
      </c>
      <c r="DC550" s="1488" t="s">
        <v>1790</v>
      </c>
      <c r="DD550" s="1488" t="s">
        <v>1790</v>
      </c>
      <c r="DE550" s="1488" t="s">
        <v>1790</v>
      </c>
      <c r="DF550" s="1488" t="s">
        <v>1790</v>
      </c>
      <c r="DG550" s="1488" t="s">
        <v>1790</v>
      </c>
      <c r="DH550" s="1488" t="s">
        <v>1790</v>
      </c>
      <c r="DI550" s="1488" t="s">
        <v>1790</v>
      </c>
      <c r="DJ550" s="1488" t="s">
        <v>1790</v>
      </c>
      <c r="DK550" s="1488" t="s">
        <v>1790</v>
      </c>
      <c r="DL550" s="1488" t="s">
        <v>1790</v>
      </c>
      <c r="DM550" s="1488" t="s">
        <v>1790</v>
      </c>
      <c r="DN550" s="1488" t="s">
        <v>1790</v>
      </c>
      <c r="DO550" s="1488" t="s">
        <v>1790</v>
      </c>
      <c r="DP550" s="1488" t="s">
        <v>1790</v>
      </c>
      <c r="DQ550" s="1488" t="s">
        <v>1790</v>
      </c>
      <c r="DR550" s="1488" t="s">
        <v>1790</v>
      </c>
      <c r="DS550" s="1488" t="s">
        <v>1790</v>
      </c>
      <c r="DT550" s="1233" t="s">
        <v>1790</v>
      </c>
      <c r="DU550" s="1233" t="s">
        <v>1790</v>
      </c>
      <c r="DV550" s="1233" t="s">
        <v>1790</v>
      </c>
      <c r="DW550" s="1233" t="s">
        <v>1790</v>
      </c>
      <c r="DX550" s="1233" t="s">
        <v>1790</v>
      </c>
      <c r="DY550" s="1233" t="s">
        <v>1790</v>
      </c>
    </row>
    <row r="551" spans="2:129" x14ac:dyDescent="0.25">
      <c r="B551" s="1740"/>
      <c r="C551" s="1485" t="s">
        <v>2246</v>
      </c>
      <c r="D551" s="1425" t="s">
        <v>2247</v>
      </c>
      <c r="E551" s="1267" t="s">
        <v>809</v>
      </c>
      <c r="F551" s="1424" t="s">
        <v>1790</v>
      </c>
      <c r="G551" s="1424" t="s">
        <v>1790</v>
      </c>
      <c r="H551" s="1425" t="s">
        <v>84</v>
      </c>
      <c r="I551" s="1460"/>
      <c r="J551" s="1461"/>
      <c r="K551" s="1461"/>
      <c r="L551" s="1461"/>
      <c r="M551" s="1461"/>
      <c r="N551" s="1489" t="s">
        <v>1790</v>
      </c>
      <c r="O551" s="1489">
        <v>0.96618357487922713</v>
      </c>
      <c r="P551" s="1489">
        <v>0.93351070036640305</v>
      </c>
      <c r="Q551" s="1489">
        <v>0.90194270566802237</v>
      </c>
      <c r="R551" s="1489">
        <v>0.87144222769857238</v>
      </c>
      <c r="S551" s="1489">
        <v>0.84197316685852408</v>
      </c>
      <c r="T551" s="1489">
        <v>0.81350064430775282</v>
      </c>
      <c r="U551" s="1489">
        <v>0.78599096068381924</v>
      </c>
      <c r="V551" s="1489">
        <v>0.75941155621625056</v>
      </c>
      <c r="W551" s="1489">
        <v>0.73373097218961414</v>
      </c>
      <c r="X551" s="1489">
        <v>0.70891881370977217</v>
      </c>
      <c r="Y551" s="1489">
        <v>0.68494571372924851</v>
      </c>
      <c r="Z551" s="1489">
        <v>0.66178329828912907</v>
      </c>
      <c r="AA551" s="1489">
        <v>0.63940415293635666</v>
      </c>
      <c r="AB551" s="1489">
        <v>0.61778179027667313</v>
      </c>
      <c r="AC551" s="1489">
        <v>0.59689061862480497</v>
      </c>
      <c r="AD551" s="1489">
        <v>0.57670591171478747</v>
      </c>
      <c r="AE551" s="1489">
        <v>0.55720377943457733</v>
      </c>
      <c r="AF551" s="1489">
        <v>0.53836113955031628</v>
      </c>
      <c r="AG551" s="1489">
        <v>0.520155690386779</v>
      </c>
      <c r="AH551" s="1489">
        <v>0.50256588443167061</v>
      </c>
      <c r="AI551" s="1489">
        <v>0.48557090283253201</v>
      </c>
      <c r="AJ551" s="1489">
        <v>0.46915063075606961</v>
      </c>
      <c r="AK551" s="1489">
        <v>0.45328563358074364</v>
      </c>
      <c r="AL551" s="1489">
        <v>0.43795713389443836</v>
      </c>
      <c r="AM551" s="1489">
        <v>0.42314698926998878</v>
      </c>
      <c r="AN551" s="1489">
        <v>0.40883767079225974</v>
      </c>
      <c r="AO551" s="1489">
        <v>0.39501224231136212</v>
      </c>
      <c r="AP551" s="1489">
        <v>0.38165434039745133</v>
      </c>
      <c r="AQ551" s="1489">
        <v>0.36874815497338298</v>
      </c>
      <c r="AR551" s="1489">
        <v>0.35627841060230242</v>
      </c>
      <c r="AS551" s="1489">
        <v>0.3459013695167984</v>
      </c>
      <c r="AT551" s="1489">
        <v>0.33582657234640623</v>
      </c>
      <c r="AU551" s="1489">
        <v>0.32604521587029728</v>
      </c>
      <c r="AV551" s="1489">
        <v>0.31654875327213333</v>
      </c>
      <c r="AW551" s="1489">
        <v>0.30732888667197411</v>
      </c>
      <c r="AX551" s="1489">
        <v>0.29837755987570302</v>
      </c>
      <c r="AY551" s="1489">
        <v>0.28968695133563405</v>
      </c>
      <c r="AZ551" s="1489">
        <v>0.28124946731614947</v>
      </c>
      <c r="BA551" s="1489">
        <v>0.27305773525839755</v>
      </c>
      <c r="BB551" s="1489">
        <v>0.26510459733825009</v>
      </c>
      <c r="BC551" s="1489">
        <v>0.25738310421189325</v>
      </c>
      <c r="BD551" s="1489">
        <v>0.24988650894358566</v>
      </c>
      <c r="BE551" s="1489">
        <v>0.24260826111027742</v>
      </c>
      <c r="BF551" s="1489">
        <v>0.23554200107793916</v>
      </c>
      <c r="BG551" s="1489">
        <v>0.22868155444460117</v>
      </c>
      <c r="BH551" s="1489">
        <v>0.22202092664524387</v>
      </c>
      <c r="BI551" s="1489">
        <v>0.215554297713829</v>
      </c>
      <c r="BJ551" s="1489">
        <v>0.20927601719789227</v>
      </c>
      <c r="BK551" s="1489">
        <v>0.20318059922125464</v>
      </c>
      <c r="BL551" s="1489">
        <v>0.19726271769053846</v>
      </c>
      <c r="BM551" s="1489">
        <v>0.19151720164129948</v>
      </c>
      <c r="BN551" s="1489">
        <v>0.18593903071970824</v>
      </c>
      <c r="BO551" s="1489">
        <v>0.18052333079583327</v>
      </c>
      <c r="BP551" s="1489">
        <v>0.17526536970469248</v>
      </c>
      <c r="BQ551" s="1489">
        <v>0.17016055311135189</v>
      </c>
      <c r="BR551" s="1489">
        <v>0.16520442049645817</v>
      </c>
      <c r="BS551" s="1489">
        <v>0.16039264125869726</v>
      </c>
      <c r="BT551" s="1489">
        <v>0.15572101093077401</v>
      </c>
      <c r="BU551" s="1489">
        <v>0.15118544750560586</v>
      </c>
      <c r="BV551" s="1489">
        <v>0.14678198786952024</v>
      </c>
      <c r="BW551" s="1489">
        <v>0.14250678433934003</v>
      </c>
      <c r="BX551" s="1489">
        <v>0.13835610130033013</v>
      </c>
      <c r="BY551" s="1489">
        <v>0.13432631194206807</v>
      </c>
      <c r="BZ551" s="1489">
        <v>0.13041389508938647</v>
      </c>
      <c r="CA551" s="1489">
        <v>0.12661543212561796</v>
      </c>
      <c r="CB551" s="1489">
        <v>0.12292760400545433</v>
      </c>
      <c r="CC551" s="1489">
        <v>0.11934718835481004</v>
      </c>
      <c r="CD551" s="1489">
        <v>0.11587105665515537</v>
      </c>
      <c r="CE551" s="1489">
        <v>0.11249617150985959</v>
      </c>
      <c r="CF551" s="1489">
        <v>0.10921958399015494</v>
      </c>
      <c r="CG551" s="1489">
        <v>0.10603843105840287</v>
      </c>
      <c r="CH551" s="1489">
        <v>0.10294993306641054</v>
      </c>
      <c r="CI551" s="1489">
        <v>9.9951391326612168E-2</v>
      </c>
      <c r="CJ551" s="1489">
        <v>9.7040185753992411E-2</v>
      </c>
      <c r="CK551" s="1489">
        <v>9.4213772576691654E-2</v>
      </c>
      <c r="CL551" s="1489">
        <v>9.1915875684577236E-2</v>
      </c>
      <c r="CM551" s="1489">
        <v>8.9674025058124135E-2</v>
      </c>
      <c r="CN551" s="1489">
        <v>8.7486853715243049E-2</v>
      </c>
      <c r="CO551" s="1489">
        <v>8.5353028014871282E-2</v>
      </c>
      <c r="CP551" s="1490">
        <v>8.3271246843776875E-2</v>
      </c>
      <c r="CQ551" s="1488" t="s">
        <v>1790</v>
      </c>
      <c r="CR551" s="1488" t="s">
        <v>1790</v>
      </c>
      <c r="CS551" s="1488" t="s">
        <v>1790</v>
      </c>
      <c r="CT551" s="1488" t="s">
        <v>1790</v>
      </c>
      <c r="CU551" s="1488" t="s">
        <v>1790</v>
      </c>
      <c r="CV551" s="1488" t="s">
        <v>1790</v>
      </c>
      <c r="CW551" s="1488" t="s">
        <v>1790</v>
      </c>
      <c r="CX551" s="1488" t="s">
        <v>1790</v>
      </c>
      <c r="CY551" s="1488" t="s">
        <v>1790</v>
      </c>
      <c r="CZ551" s="1488" t="s">
        <v>1790</v>
      </c>
      <c r="DA551" s="1488" t="s">
        <v>1790</v>
      </c>
      <c r="DB551" s="1488" t="s">
        <v>1790</v>
      </c>
      <c r="DC551" s="1488" t="s">
        <v>1790</v>
      </c>
      <c r="DD551" s="1488" t="s">
        <v>1790</v>
      </c>
      <c r="DE551" s="1488" t="s">
        <v>1790</v>
      </c>
      <c r="DF551" s="1488" t="s">
        <v>1790</v>
      </c>
      <c r="DG551" s="1488" t="s">
        <v>1790</v>
      </c>
      <c r="DH551" s="1488" t="s">
        <v>1790</v>
      </c>
      <c r="DI551" s="1488" t="s">
        <v>1790</v>
      </c>
      <c r="DJ551" s="1488" t="s">
        <v>1790</v>
      </c>
      <c r="DK551" s="1488" t="s">
        <v>1790</v>
      </c>
      <c r="DL551" s="1488" t="s">
        <v>1790</v>
      </c>
      <c r="DM551" s="1488" t="s">
        <v>1790</v>
      </c>
      <c r="DN551" s="1488" t="s">
        <v>1790</v>
      </c>
      <c r="DO551" s="1488" t="s">
        <v>1790</v>
      </c>
      <c r="DP551" s="1488" t="s">
        <v>1790</v>
      </c>
      <c r="DQ551" s="1488" t="s">
        <v>1790</v>
      </c>
      <c r="DR551" s="1488" t="s">
        <v>1790</v>
      </c>
      <c r="DS551" s="1488" t="s">
        <v>1790</v>
      </c>
      <c r="DT551" s="1233" t="s">
        <v>1790</v>
      </c>
      <c r="DU551" s="1233" t="s">
        <v>1790</v>
      </c>
      <c r="DV551" s="1233" t="s">
        <v>1790</v>
      </c>
      <c r="DW551" s="1233" t="s">
        <v>1790</v>
      </c>
      <c r="DX551" s="1233" t="s">
        <v>1790</v>
      </c>
      <c r="DY551" s="1233" t="s">
        <v>1790</v>
      </c>
    </row>
    <row r="552" spans="2:129" x14ac:dyDescent="0.25">
      <c r="B552" s="1740"/>
      <c r="C552" s="1485" t="s">
        <v>2246</v>
      </c>
      <c r="D552" s="1425" t="s">
        <v>2247</v>
      </c>
      <c r="E552" s="1267" t="s">
        <v>810</v>
      </c>
      <c r="F552" s="1424" t="s">
        <v>811</v>
      </c>
      <c r="G552" s="1424" t="s">
        <v>1790</v>
      </c>
      <c r="H552" s="1425" t="s">
        <v>812</v>
      </c>
      <c r="I552" s="1460"/>
      <c r="J552" s="1461"/>
      <c r="K552" s="1461"/>
      <c r="L552" s="1461"/>
      <c r="M552" s="1461"/>
      <c r="N552" s="1489" t="s">
        <v>1790</v>
      </c>
      <c r="O552" s="1489">
        <v>0.66553515599999991</v>
      </c>
      <c r="P552" s="1489">
        <v>0.66553515599999991</v>
      </c>
      <c r="Q552" s="1489">
        <v>0.66553515599999991</v>
      </c>
      <c r="R552" s="1489">
        <v>0.66553515599999991</v>
      </c>
      <c r="S552" s="1489">
        <v>0.66553515599999991</v>
      </c>
      <c r="T552" s="1489" t="s">
        <v>1790</v>
      </c>
      <c r="U552" s="1489" t="s">
        <v>1790</v>
      </c>
      <c r="V552" s="1489" t="s">
        <v>1790</v>
      </c>
      <c r="W552" s="1489" t="s">
        <v>1790</v>
      </c>
      <c r="X552" s="1489" t="s">
        <v>1790</v>
      </c>
      <c r="Y552" s="1489" t="s">
        <v>1790</v>
      </c>
      <c r="Z552" s="1489" t="s">
        <v>1790</v>
      </c>
      <c r="AA552" s="1489" t="s">
        <v>1790</v>
      </c>
      <c r="AB552" s="1489" t="s">
        <v>1790</v>
      </c>
      <c r="AC552" s="1489" t="s">
        <v>1790</v>
      </c>
      <c r="AD552" s="1489" t="s">
        <v>1790</v>
      </c>
      <c r="AE552" s="1489" t="s">
        <v>1790</v>
      </c>
      <c r="AF552" s="1489" t="s">
        <v>1790</v>
      </c>
      <c r="AG552" s="1489" t="s">
        <v>1790</v>
      </c>
      <c r="AH552" s="1489" t="s">
        <v>1790</v>
      </c>
      <c r="AI552" s="1489" t="s">
        <v>1790</v>
      </c>
      <c r="AJ552" s="1489" t="s">
        <v>1790</v>
      </c>
      <c r="AK552" s="1489" t="s">
        <v>1790</v>
      </c>
      <c r="AL552" s="1489" t="s">
        <v>1790</v>
      </c>
      <c r="AM552" s="1489" t="s">
        <v>1790</v>
      </c>
      <c r="AN552" s="1489" t="s">
        <v>1790</v>
      </c>
      <c r="AO552" s="1489" t="s">
        <v>1790</v>
      </c>
      <c r="AP552" s="1489" t="s">
        <v>1790</v>
      </c>
      <c r="AQ552" s="1489" t="s">
        <v>1790</v>
      </c>
      <c r="AR552" s="1489" t="s">
        <v>1790</v>
      </c>
      <c r="AS552" s="1489" t="s">
        <v>1790</v>
      </c>
      <c r="AT552" s="1489" t="s">
        <v>1790</v>
      </c>
      <c r="AU552" s="1489" t="s">
        <v>1790</v>
      </c>
      <c r="AV552" s="1489" t="s">
        <v>1790</v>
      </c>
      <c r="AW552" s="1489" t="s">
        <v>1790</v>
      </c>
      <c r="AX552" s="1489" t="s">
        <v>1790</v>
      </c>
      <c r="AY552" s="1489" t="s">
        <v>1790</v>
      </c>
      <c r="AZ552" s="1489" t="s">
        <v>1790</v>
      </c>
      <c r="BA552" s="1489" t="s">
        <v>1790</v>
      </c>
      <c r="BB552" s="1489" t="s">
        <v>1790</v>
      </c>
      <c r="BC552" s="1489" t="s">
        <v>1790</v>
      </c>
      <c r="BD552" s="1489" t="s">
        <v>1790</v>
      </c>
      <c r="BE552" s="1489" t="s">
        <v>1790</v>
      </c>
      <c r="BF552" s="1489" t="s">
        <v>1790</v>
      </c>
      <c r="BG552" s="1489" t="s">
        <v>1790</v>
      </c>
      <c r="BH552" s="1489" t="s">
        <v>1790</v>
      </c>
      <c r="BI552" s="1489" t="s">
        <v>1790</v>
      </c>
      <c r="BJ552" s="1489" t="s">
        <v>1790</v>
      </c>
      <c r="BK552" s="1489" t="s">
        <v>1790</v>
      </c>
      <c r="BL552" s="1489" t="s">
        <v>1790</v>
      </c>
      <c r="BM552" s="1489" t="s">
        <v>1790</v>
      </c>
      <c r="BN552" s="1489" t="s">
        <v>1790</v>
      </c>
      <c r="BO552" s="1489" t="s">
        <v>1790</v>
      </c>
      <c r="BP552" s="1489" t="s">
        <v>1790</v>
      </c>
      <c r="BQ552" s="1489" t="s">
        <v>1790</v>
      </c>
      <c r="BR552" s="1489" t="s">
        <v>1790</v>
      </c>
      <c r="BS552" s="1489" t="s">
        <v>1790</v>
      </c>
      <c r="BT552" s="1489" t="s">
        <v>1790</v>
      </c>
      <c r="BU552" s="1489" t="s">
        <v>1790</v>
      </c>
      <c r="BV552" s="1489" t="s">
        <v>1790</v>
      </c>
      <c r="BW552" s="1489" t="s">
        <v>1790</v>
      </c>
      <c r="BX552" s="1489" t="s">
        <v>1790</v>
      </c>
      <c r="BY552" s="1489" t="s">
        <v>1790</v>
      </c>
      <c r="BZ552" s="1489" t="s">
        <v>1790</v>
      </c>
      <c r="CA552" s="1489" t="s">
        <v>1790</v>
      </c>
      <c r="CB552" s="1489" t="s">
        <v>1790</v>
      </c>
      <c r="CC552" s="1489" t="s">
        <v>1790</v>
      </c>
      <c r="CD552" s="1489" t="s">
        <v>1790</v>
      </c>
      <c r="CE552" s="1489" t="s">
        <v>1790</v>
      </c>
      <c r="CF552" s="1489" t="s">
        <v>1790</v>
      </c>
      <c r="CG552" s="1489" t="s">
        <v>1790</v>
      </c>
      <c r="CH552" s="1489" t="s">
        <v>1790</v>
      </c>
      <c r="CI552" s="1489" t="s">
        <v>1790</v>
      </c>
      <c r="CJ552" s="1489" t="s">
        <v>1790</v>
      </c>
      <c r="CK552" s="1489" t="s">
        <v>1790</v>
      </c>
      <c r="CL552" s="1489" t="s">
        <v>1790</v>
      </c>
      <c r="CM552" s="1489" t="s">
        <v>1790</v>
      </c>
      <c r="CN552" s="1489" t="s">
        <v>1790</v>
      </c>
      <c r="CO552" s="1489" t="s">
        <v>1790</v>
      </c>
      <c r="CP552" s="1490" t="s">
        <v>1790</v>
      </c>
      <c r="CQ552" s="1488" t="s">
        <v>1790</v>
      </c>
      <c r="CR552" s="1488" t="s">
        <v>1790</v>
      </c>
      <c r="CS552" s="1488" t="s">
        <v>1790</v>
      </c>
      <c r="CT552" s="1488" t="s">
        <v>1790</v>
      </c>
      <c r="CU552" s="1488" t="s">
        <v>1790</v>
      </c>
      <c r="CV552" s="1488" t="s">
        <v>1790</v>
      </c>
      <c r="CW552" s="1488" t="s">
        <v>1790</v>
      </c>
      <c r="CX552" s="1488" t="s">
        <v>1790</v>
      </c>
      <c r="CY552" s="1488" t="s">
        <v>1790</v>
      </c>
      <c r="CZ552" s="1488" t="s">
        <v>1790</v>
      </c>
      <c r="DA552" s="1488" t="s">
        <v>1790</v>
      </c>
      <c r="DB552" s="1488" t="s">
        <v>1790</v>
      </c>
      <c r="DC552" s="1488" t="s">
        <v>1790</v>
      </c>
      <c r="DD552" s="1488" t="s">
        <v>1790</v>
      </c>
      <c r="DE552" s="1488" t="s">
        <v>1790</v>
      </c>
      <c r="DF552" s="1488" t="s">
        <v>1790</v>
      </c>
      <c r="DG552" s="1488" t="s">
        <v>1790</v>
      </c>
      <c r="DH552" s="1488" t="s">
        <v>1790</v>
      </c>
      <c r="DI552" s="1488" t="s">
        <v>1790</v>
      </c>
      <c r="DJ552" s="1488" t="s">
        <v>1790</v>
      </c>
      <c r="DK552" s="1488" t="s">
        <v>1790</v>
      </c>
      <c r="DL552" s="1488" t="s">
        <v>1790</v>
      </c>
      <c r="DM552" s="1488" t="s">
        <v>1790</v>
      </c>
      <c r="DN552" s="1488" t="s">
        <v>1790</v>
      </c>
      <c r="DO552" s="1488" t="s">
        <v>1790</v>
      </c>
      <c r="DP552" s="1488" t="s">
        <v>1790</v>
      </c>
      <c r="DQ552" s="1488" t="s">
        <v>1790</v>
      </c>
      <c r="DR552" s="1488" t="s">
        <v>1790</v>
      </c>
      <c r="DS552" s="1488" t="s">
        <v>1790</v>
      </c>
      <c r="DT552" s="1233" t="s">
        <v>1790</v>
      </c>
      <c r="DU552" s="1233" t="s">
        <v>1790</v>
      </c>
      <c r="DV552" s="1233" t="s">
        <v>1790</v>
      </c>
      <c r="DW552" s="1233" t="s">
        <v>1790</v>
      </c>
      <c r="DX552" s="1233" t="s">
        <v>1790</v>
      </c>
      <c r="DY552" s="1233" t="s">
        <v>1790</v>
      </c>
    </row>
    <row r="553" spans="2:129" x14ac:dyDescent="0.25">
      <c r="B553" s="1740"/>
      <c r="C553" s="1485" t="s">
        <v>2246</v>
      </c>
      <c r="D553" s="1425" t="s">
        <v>2247</v>
      </c>
      <c r="E553" s="1267" t="s">
        <v>810</v>
      </c>
      <c r="F553" s="1424" t="s">
        <v>813</v>
      </c>
      <c r="G553" s="1424" t="s">
        <v>1790</v>
      </c>
      <c r="H553" s="1425" t="s">
        <v>812</v>
      </c>
      <c r="I553" s="1460"/>
      <c r="J553" s="1461"/>
      <c r="K553" s="1461"/>
      <c r="L553" s="1461"/>
      <c r="M553" s="1461"/>
      <c r="N553" s="1489" t="s">
        <v>1790</v>
      </c>
      <c r="O553" s="1489">
        <v>1.0900528110959999</v>
      </c>
      <c r="P553" s="1489">
        <v>1.0900528110959999</v>
      </c>
      <c r="Q553" s="1489">
        <v>1.0900528110959999</v>
      </c>
      <c r="R553" s="1489">
        <v>1.0900528110959999</v>
      </c>
      <c r="S553" s="1489">
        <v>1.0900528110959999</v>
      </c>
      <c r="T553" s="1489" t="s">
        <v>1790</v>
      </c>
      <c r="U553" s="1489" t="s">
        <v>1790</v>
      </c>
      <c r="V553" s="1489" t="s">
        <v>1790</v>
      </c>
      <c r="W553" s="1489" t="s">
        <v>1790</v>
      </c>
      <c r="X553" s="1489" t="s">
        <v>1790</v>
      </c>
      <c r="Y553" s="1489" t="s">
        <v>1790</v>
      </c>
      <c r="Z553" s="1489" t="s">
        <v>1790</v>
      </c>
      <c r="AA553" s="1489" t="s">
        <v>1790</v>
      </c>
      <c r="AB553" s="1489" t="s">
        <v>1790</v>
      </c>
      <c r="AC553" s="1489">
        <v>5.3856000000000001E-2</v>
      </c>
      <c r="AD553" s="1489" t="s">
        <v>1790</v>
      </c>
      <c r="AE553" s="1489" t="s">
        <v>1790</v>
      </c>
      <c r="AF553" s="1489" t="s">
        <v>1790</v>
      </c>
      <c r="AG553" s="1489" t="s">
        <v>1790</v>
      </c>
      <c r="AH553" s="1489" t="s">
        <v>1790</v>
      </c>
      <c r="AI553" s="1489" t="s">
        <v>1790</v>
      </c>
      <c r="AJ553" s="1489" t="s">
        <v>1790</v>
      </c>
      <c r="AK553" s="1489" t="s">
        <v>1790</v>
      </c>
      <c r="AL553" s="1489" t="s">
        <v>1790</v>
      </c>
      <c r="AM553" s="1489">
        <v>0.31951914939999998</v>
      </c>
      <c r="AN553" s="1489" t="s">
        <v>1790</v>
      </c>
      <c r="AO553" s="1489" t="s">
        <v>1790</v>
      </c>
      <c r="AP553" s="1489" t="s">
        <v>1790</v>
      </c>
      <c r="AQ553" s="1489" t="s">
        <v>1790</v>
      </c>
      <c r="AR553" s="1489">
        <v>0.43859999999999999</v>
      </c>
      <c r="AS553" s="1489" t="s">
        <v>1790</v>
      </c>
      <c r="AT553" s="1489" t="s">
        <v>1790</v>
      </c>
      <c r="AU553" s="1489" t="s">
        <v>1790</v>
      </c>
      <c r="AV553" s="1489" t="s">
        <v>1790</v>
      </c>
      <c r="AW553" s="1489">
        <v>5.3856000000000001E-2</v>
      </c>
      <c r="AX553" s="1489" t="s">
        <v>1790</v>
      </c>
      <c r="AY553" s="1489" t="s">
        <v>1790</v>
      </c>
      <c r="AZ553" s="1489" t="s">
        <v>1790</v>
      </c>
      <c r="BA553" s="1489" t="s">
        <v>1790</v>
      </c>
      <c r="BB553" s="1489" t="s">
        <v>1790</v>
      </c>
      <c r="BC553" s="1489" t="s">
        <v>1790</v>
      </c>
      <c r="BD553" s="1489" t="s">
        <v>1790</v>
      </c>
      <c r="BE553" s="1489" t="s">
        <v>1790</v>
      </c>
      <c r="BF553" s="1489" t="s">
        <v>1790</v>
      </c>
      <c r="BG553" s="1489">
        <v>0.31951914939999998</v>
      </c>
      <c r="BH553" s="1489" t="s">
        <v>1790</v>
      </c>
      <c r="BI553" s="1489" t="s">
        <v>1790</v>
      </c>
      <c r="BJ553" s="1489" t="s">
        <v>1790</v>
      </c>
      <c r="BK553" s="1489" t="s">
        <v>1790</v>
      </c>
      <c r="BL553" s="1489" t="s">
        <v>1790</v>
      </c>
      <c r="BM553" s="1489" t="s">
        <v>1790</v>
      </c>
      <c r="BN553" s="1489" t="s">
        <v>1790</v>
      </c>
      <c r="BO553" s="1489" t="s">
        <v>1790</v>
      </c>
      <c r="BP553" s="1489" t="s">
        <v>1790</v>
      </c>
      <c r="BQ553" s="1489">
        <v>0.492456</v>
      </c>
      <c r="BR553" s="1489" t="s">
        <v>1790</v>
      </c>
      <c r="BS553" s="1489" t="s">
        <v>1790</v>
      </c>
      <c r="BT553" s="1489" t="s">
        <v>1790</v>
      </c>
      <c r="BU553" s="1489" t="s">
        <v>1790</v>
      </c>
      <c r="BV553" s="1489" t="s">
        <v>1790</v>
      </c>
      <c r="BW553" s="1489" t="s">
        <v>1790</v>
      </c>
      <c r="BX553" s="1489" t="s">
        <v>1790</v>
      </c>
      <c r="BY553" s="1489" t="s">
        <v>1790</v>
      </c>
      <c r="BZ553" s="1489" t="s">
        <v>1790</v>
      </c>
      <c r="CA553" s="1489">
        <v>1.99946224548</v>
      </c>
      <c r="CB553" s="1489" t="s">
        <v>1790</v>
      </c>
      <c r="CC553" s="1489" t="s">
        <v>1790</v>
      </c>
      <c r="CD553" s="1489" t="s">
        <v>1790</v>
      </c>
      <c r="CE553" s="1489" t="s">
        <v>1790</v>
      </c>
      <c r="CF553" s="1489" t="s">
        <v>1790</v>
      </c>
      <c r="CG553" s="1489" t="s">
        <v>1790</v>
      </c>
      <c r="CH553" s="1489" t="s">
        <v>1790</v>
      </c>
      <c r="CI553" s="1489" t="s">
        <v>1790</v>
      </c>
      <c r="CJ553" s="1489" t="s">
        <v>1790</v>
      </c>
      <c r="CK553" s="1489">
        <v>5.3856000000000001E-2</v>
      </c>
      <c r="CL553" s="1489" t="s">
        <v>1790</v>
      </c>
      <c r="CM553" s="1489" t="s">
        <v>1790</v>
      </c>
      <c r="CN553" s="1489" t="s">
        <v>1790</v>
      </c>
      <c r="CO553" s="1489" t="s">
        <v>1790</v>
      </c>
      <c r="CP553" s="1490">
        <v>0.43859999999999999</v>
      </c>
      <c r="CQ553" s="1488" t="s">
        <v>1790</v>
      </c>
      <c r="CR553" s="1488" t="s">
        <v>1790</v>
      </c>
      <c r="CS553" s="1488" t="s">
        <v>1790</v>
      </c>
      <c r="CT553" s="1488" t="s">
        <v>1790</v>
      </c>
      <c r="CU553" s="1488" t="s">
        <v>1790</v>
      </c>
      <c r="CV553" s="1488" t="s">
        <v>1790</v>
      </c>
      <c r="CW553" s="1488" t="s">
        <v>1790</v>
      </c>
      <c r="CX553" s="1488" t="s">
        <v>1790</v>
      </c>
      <c r="CY553" s="1488" t="s">
        <v>1790</v>
      </c>
      <c r="CZ553" s="1488" t="s">
        <v>1790</v>
      </c>
      <c r="DA553" s="1488" t="s">
        <v>1790</v>
      </c>
      <c r="DB553" s="1488" t="s">
        <v>1790</v>
      </c>
      <c r="DC553" s="1488" t="s">
        <v>1790</v>
      </c>
      <c r="DD553" s="1488" t="s">
        <v>1790</v>
      </c>
      <c r="DE553" s="1488" t="s">
        <v>1790</v>
      </c>
      <c r="DF553" s="1488" t="s">
        <v>1790</v>
      </c>
      <c r="DG553" s="1488" t="s">
        <v>1790</v>
      </c>
      <c r="DH553" s="1488" t="s">
        <v>1790</v>
      </c>
      <c r="DI553" s="1488" t="s">
        <v>1790</v>
      </c>
      <c r="DJ553" s="1488" t="s">
        <v>1790</v>
      </c>
      <c r="DK553" s="1488" t="s">
        <v>1790</v>
      </c>
      <c r="DL553" s="1488" t="s">
        <v>1790</v>
      </c>
      <c r="DM553" s="1488" t="s">
        <v>1790</v>
      </c>
      <c r="DN553" s="1488" t="s">
        <v>1790</v>
      </c>
      <c r="DO553" s="1488" t="s">
        <v>1790</v>
      </c>
      <c r="DP553" s="1488" t="s">
        <v>1790</v>
      </c>
      <c r="DQ553" s="1488" t="s">
        <v>1790</v>
      </c>
      <c r="DR553" s="1488" t="s">
        <v>1790</v>
      </c>
      <c r="DS553" s="1488" t="s">
        <v>1790</v>
      </c>
      <c r="DT553" s="1233" t="s">
        <v>1790</v>
      </c>
      <c r="DU553" s="1233" t="s">
        <v>1790</v>
      </c>
      <c r="DV553" s="1233" t="s">
        <v>1790</v>
      </c>
      <c r="DW553" s="1233" t="s">
        <v>1790</v>
      </c>
      <c r="DX553" s="1233" t="s">
        <v>1790</v>
      </c>
      <c r="DY553" s="1233" t="s">
        <v>1790</v>
      </c>
    </row>
    <row r="554" spans="2:129" ht="14.4" thickBot="1" x14ac:dyDescent="0.3">
      <c r="B554" s="1740"/>
      <c r="C554" s="1485" t="s">
        <v>2246</v>
      </c>
      <c r="D554" s="1425" t="s">
        <v>2247</v>
      </c>
      <c r="E554" s="1267" t="s">
        <v>814</v>
      </c>
      <c r="F554" s="1424" t="s">
        <v>1790</v>
      </c>
      <c r="G554" s="1424" t="s">
        <v>1790</v>
      </c>
      <c r="H554" s="1425" t="s">
        <v>84</v>
      </c>
      <c r="I554" s="1460"/>
      <c r="J554" s="1461"/>
      <c r="K554" s="1461"/>
      <c r="L554" s="1461"/>
      <c r="M554" s="1461"/>
      <c r="N554" s="1489" t="s">
        <v>1790</v>
      </c>
      <c r="O554" s="1489">
        <v>7.1924922080398843E-2</v>
      </c>
      <c r="P554" s="1489">
        <v>0.20847803501564882</v>
      </c>
      <c r="Q554" s="1489">
        <v>0.33571342192536041</v>
      </c>
      <c r="R554" s="1489">
        <v>0.45410511178309632</v>
      </c>
      <c r="S554" s="1489">
        <v>0.56410572892310107</v>
      </c>
      <c r="T554" s="1489">
        <v>1.917125020938661</v>
      </c>
      <c r="U554" s="1489">
        <v>1.8436099419170213</v>
      </c>
      <c r="V554" s="1489">
        <v>1.7728745677421394</v>
      </c>
      <c r="W554" s="1489">
        <v>1.7048149672657069</v>
      </c>
      <c r="X554" s="1489">
        <v>1.6393310597660382</v>
      </c>
      <c r="Y554" s="1489">
        <v>1.576326473383268</v>
      </c>
      <c r="Z554" s="1489">
        <v>1.5157084087258303</v>
      </c>
      <c r="AA554" s="1489">
        <v>1.4573875074603377</v>
      </c>
      <c r="AB554" s="1489">
        <v>1.4012777257038145</v>
      </c>
      <c r="AC554" s="1489">
        <v>1.3489321583909699</v>
      </c>
      <c r="AD554" s="1489">
        <v>1.2985244389978701</v>
      </c>
      <c r="AE554" s="1489">
        <v>1.2484561917313299</v>
      </c>
      <c r="AF554" s="1489">
        <v>1.2002892743223719</v>
      </c>
      <c r="AG554" s="1489">
        <v>1.1539523499880788</v>
      </c>
      <c r="AH554" s="1489">
        <v>1.1093767323885755</v>
      </c>
      <c r="AI554" s="1489">
        <v>1.0664962879472306</v>
      </c>
      <c r="AJ554" s="1489">
        <v>1.025247341746311</v>
      </c>
      <c r="AK554" s="1489">
        <v>0.98556858686796223</v>
      </c>
      <c r="AL554" s="1489">
        <v>0.94740099705512026</v>
      </c>
      <c r="AM554" s="1489">
        <v>0.91756837496176513</v>
      </c>
      <c r="AN554" s="1489">
        <v>0.88867001714460869</v>
      </c>
      <c r="AO554" s="1489">
        <v>0.85425370779928822</v>
      </c>
      <c r="AP554" s="1489">
        <v>0.8211488324114149</v>
      </c>
      <c r="AQ554" s="1489">
        <v>0.78930605175601831</v>
      </c>
      <c r="AR554" s="1489">
        <v>0.76941795850108274</v>
      </c>
      <c r="AS554" s="1489">
        <v>0.75361298470167704</v>
      </c>
      <c r="AT554" s="1489">
        <v>0.72795239452609228</v>
      </c>
      <c r="AU554" s="1489">
        <v>0.70314727874641625</v>
      </c>
      <c r="AV554" s="1489">
        <v>0.67916957271328604</v>
      </c>
      <c r="AW554" s="1489">
        <v>0.65683444199315899</v>
      </c>
      <c r="AX554" s="1489">
        <v>0.63522422263419853</v>
      </c>
      <c r="AY554" s="1489">
        <v>0.61352166605845437</v>
      </c>
      <c r="AZ554" s="1489">
        <v>0.59254445230108133</v>
      </c>
      <c r="BA554" s="1489">
        <v>0.57226873944931034</v>
      </c>
      <c r="BB554" s="1489">
        <v>0.55267145910500337</v>
      </c>
      <c r="BC554" s="1489">
        <v>0.53373029155150953</v>
      </c>
      <c r="BD554" s="1489">
        <v>0.51542364171091171</v>
      </c>
      <c r="BE554" s="1489">
        <v>0.49773061586668771</v>
      </c>
      <c r="BF554" s="1489">
        <v>0.48063099912759394</v>
      </c>
      <c r="BG554" s="1489">
        <v>0.46782373746373129</v>
      </c>
      <c r="BH554" s="1489">
        <v>0.45535479314515287</v>
      </c>
      <c r="BI554" s="1489">
        <v>0.43971027670930246</v>
      </c>
      <c r="BJ554" s="1489">
        <v>0.42459079731926691</v>
      </c>
      <c r="BK554" s="1489">
        <v>0.40997904210423924</v>
      </c>
      <c r="BL554" s="1489">
        <v>0.39585826130216401</v>
      </c>
      <c r="BM554" s="1489">
        <v>0.38221225014442328</v>
      </c>
      <c r="BN554" s="1489">
        <v>0.36902533131807708</v>
      </c>
      <c r="BO554" s="1489">
        <v>0.3562823379873839</v>
      </c>
      <c r="BP554" s="1489">
        <v>0.34396859735689844</v>
      </c>
      <c r="BQ554" s="1489">
        <v>0.33766581654635752</v>
      </c>
      <c r="BR554" s="1489">
        <v>0.33143838696257721</v>
      </c>
      <c r="BS554" s="1489">
        <v>0.32001259195890053</v>
      </c>
      <c r="BT554" s="1489">
        <v>0.30897120602578743</v>
      </c>
      <c r="BU554" s="1489">
        <v>0.29830152931871207</v>
      </c>
      <c r="BV554" s="1489">
        <v>0.28799127568174127</v>
      </c>
      <c r="BW554" s="1489">
        <v>0.27802855932290982</v>
      </c>
      <c r="BX554" s="1489">
        <v>0.26840188191483921</v>
      </c>
      <c r="BY554" s="1489">
        <v>0.25910012010713446</v>
      </c>
      <c r="BZ554" s="1489">
        <v>0.25011251343751328</v>
      </c>
      <c r="CA554" s="1489">
        <v>0.25781280827706032</v>
      </c>
      <c r="CB554" s="1489">
        <v>0.26485236272337725</v>
      </c>
      <c r="CC554" s="1489">
        <v>0.25581949597989556</v>
      </c>
      <c r="CD554" s="1489">
        <v>0.24708813177039077</v>
      </c>
      <c r="CE554" s="1489">
        <v>0.2386483697493727</v>
      </c>
      <c r="CF554" s="1489">
        <v>0.23049063051495616</v>
      </c>
      <c r="CG554" s="1489">
        <v>0.2226056453119398</v>
      </c>
      <c r="CH554" s="1489">
        <v>0.21498444606243741</v>
      </c>
      <c r="CI554" s="1489">
        <v>0.20761835571371595</v>
      </c>
      <c r="CJ554" s="1489">
        <v>0.20049897889322035</v>
      </c>
      <c r="CK554" s="1489">
        <v>0.19387641216005208</v>
      </c>
      <c r="CL554" s="1489">
        <v>0.18838402098649012</v>
      </c>
      <c r="CM554" s="1489">
        <v>0.18279844051234159</v>
      </c>
      <c r="CN554" s="1489">
        <v>0.17737326073890311</v>
      </c>
      <c r="CO554" s="1489">
        <v>0.17210398001419142</v>
      </c>
      <c r="CP554" s="1490">
        <v>0.16949645174768513</v>
      </c>
      <c r="CQ554" s="1488" t="s">
        <v>1790</v>
      </c>
      <c r="CR554" s="1488" t="s">
        <v>1790</v>
      </c>
      <c r="CS554" s="1488" t="s">
        <v>1790</v>
      </c>
      <c r="CT554" s="1488" t="s">
        <v>1790</v>
      </c>
      <c r="CU554" s="1488" t="s">
        <v>1790</v>
      </c>
      <c r="CV554" s="1488" t="s">
        <v>1790</v>
      </c>
      <c r="CW554" s="1488" t="s">
        <v>1790</v>
      </c>
      <c r="CX554" s="1488" t="s">
        <v>1790</v>
      </c>
      <c r="CY554" s="1488" t="s">
        <v>1790</v>
      </c>
      <c r="CZ554" s="1488" t="s">
        <v>1790</v>
      </c>
      <c r="DA554" s="1488" t="s">
        <v>1790</v>
      </c>
      <c r="DB554" s="1488" t="s">
        <v>1790</v>
      </c>
      <c r="DC554" s="1488" t="s">
        <v>1790</v>
      </c>
      <c r="DD554" s="1488" t="s">
        <v>1790</v>
      </c>
      <c r="DE554" s="1488" t="s">
        <v>1790</v>
      </c>
      <c r="DF554" s="1488" t="s">
        <v>1790</v>
      </c>
      <c r="DG554" s="1488" t="s">
        <v>1790</v>
      </c>
      <c r="DH554" s="1488" t="s">
        <v>1790</v>
      </c>
      <c r="DI554" s="1488" t="s">
        <v>1790</v>
      </c>
      <c r="DJ554" s="1488" t="s">
        <v>1790</v>
      </c>
      <c r="DK554" s="1488" t="s">
        <v>1790</v>
      </c>
      <c r="DL554" s="1488" t="s">
        <v>1790</v>
      </c>
      <c r="DM554" s="1488" t="s">
        <v>1790</v>
      </c>
      <c r="DN554" s="1488" t="s">
        <v>1790</v>
      </c>
      <c r="DO554" s="1488" t="s">
        <v>1790</v>
      </c>
      <c r="DP554" s="1488" t="s">
        <v>1790</v>
      </c>
      <c r="DQ554" s="1488" t="s">
        <v>1790</v>
      </c>
      <c r="DR554" s="1488" t="s">
        <v>1790</v>
      </c>
      <c r="DS554" s="1488" t="s">
        <v>1790</v>
      </c>
      <c r="DT554" s="1233" t="s">
        <v>1790</v>
      </c>
      <c r="DU554" s="1233" t="s">
        <v>1790</v>
      </c>
      <c r="DV554" s="1233" t="s">
        <v>1790</v>
      </c>
      <c r="DW554" s="1233" t="s">
        <v>1790</v>
      </c>
      <c r="DX554" s="1233" t="s">
        <v>1790</v>
      </c>
      <c r="DY554" s="1233" t="s">
        <v>1790</v>
      </c>
    </row>
    <row r="555" spans="2:129" ht="14.4" thickBot="1" x14ac:dyDescent="0.3">
      <c r="B555" s="1740"/>
      <c r="C555" s="1485" t="s">
        <v>2246</v>
      </c>
      <c r="D555" s="1425" t="s">
        <v>2247</v>
      </c>
      <c r="E555" s="1267" t="s">
        <v>815</v>
      </c>
      <c r="F555" s="1424" t="s">
        <v>1790</v>
      </c>
      <c r="G555" s="1424" t="s">
        <v>1790</v>
      </c>
      <c r="H555" s="1425" t="s">
        <v>84</v>
      </c>
      <c r="I555" s="1724">
        <f>IF(SUM(I554:CU554)&lt;&gt;0,SUM(I554:CU554),"")</f>
        <v>51.811136052408926</v>
      </c>
      <c r="J555" s="1725"/>
      <c r="K555" s="1725"/>
      <c r="L555" s="1725"/>
      <c r="M555" s="1726"/>
      <c r="N555" s="1489" t="s">
        <v>1790</v>
      </c>
      <c r="O555" s="1489" t="s">
        <v>1790</v>
      </c>
      <c r="P555" s="1489" t="s">
        <v>1790</v>
      </c>
      <c r="Q555" s="1489" t="s">
        <v>1790</v>
      </c>
      <c r="R555" s="1489" t="s">
        <v>1790</v>
      </c>
      <c r="S555" s="1489" t="s">
        <v>1790</v>
      </c>
      <c r="T555" s="1489" t="s">
        <v>1790</v>
      </c>
      <c r="U555" s="1489" t="s">
        <v>1790</v>
      </c>
      <c r="V555" s="1489" t="s">
        <v>1790</v>
      </c>
      <c r="W555" s="1489" t="s">
        <v>1790</v>
      </c>
      <c r="X555" s="1489" t="s">
        <v>1790</v>
      </c>
      <c r="Y555" s="1489" t="s">
        <v>1790</v>
      </c>
      <c r="Z555" s="1489" t="s">
        <v>1790</v>
      </c>
      <c r="AA555" s="1489" t="s">
        <v>1790</v>
      </c>
      <c r="AB555" s="1489" t="s">
        <v>1790</v>
      </c>
      <c r="AC555" s="1489" t="s">
        <v>1790</v>
      </c>
      <c r="AD555" s="1489" t="s">
        <v>1790</v>
      </c>
      <c r="AE555" s="1489" t="s">
        <v>1790</v>
      </c>
      <c r="AF555" s="1489" t="s">
        <v>1790</v>
      </c>
      <c r="AG555" s="1489" t="s">
        <v>1790</v>
      </c>
      <c r="AH555" s="1489" t="s">
        <v>1790</v>
      </c>
      <c r="AI555" s="1489" t="s">
        <v>1790</v>
      </c>
      <c r="AJ555" s="1489" t="s">
        <v>1790</v>
      </c>
      <c r="AK555" s="1489" t="s">
        <v>1790</v>
      </c>
      <c r="AL555" s="1489" t="s">
        <v>1790</v>
      </c>
      <c r="AM555" s="1489" t="s">
        <v>1790</v>
      </c>
      <c r="AN555" s="1489" t="s">
        <v>1790</v>
      </c>
      <c r="AO555" s="1489" t="s">
        <v>1790</v>
      </c>
      <c r="AP555" s="1489" t="s">
        <v>1790</v>
      </c>
      <c r="AQ555" s="1489" t="s">
        <v>1790</v>
      </c>
      <c r="AR555" s="1489" t="s">
        <v>1790</v>
      </c>
      <c r="AS555" s="1489" t="s">
        <v>1790</v>
      </c>
      <c r="AT555" s="1489" t="s">
        <v>1790</v>
      </c>
      <c r="AU555" s="1489" t="s">
        <v>1790</v>
      </c>
      <c r="AV555" s="1489" t="s">
        <v>1790</v>
      </c>
      <c r="AW555" s="1489" t="s">
        <v>1790</v>
      </c>
      <c r="AX555" s="1489" t="s">
        <v>1790</v>
      </c>
      <c r="AY555" s="1489" t="s">
        <v>1790</v>
      </c>
      <c r="AZ555" s="1489" t="s">
        <v>1790</v>
      </c>
      <c r="BA555" s="1489" t="s">
        <v>1790</v>
      </c>
      <c r="BB555" s="1489" t="s">
        <v>1790</v>
      </c>
      <c r="BC555" s="1489" t="s">
        <v>1790</v>
      </c>
      <c r="BD555" s="1489" t="s">
        <v>1790</v>
      </c>
      <c r="BE555" s="1489" t="s">
        <v>1790</v>
      </c>
      <c r="BF555" s="1489" t="s">
        <v>1790</v>
      </c>
      <c r="BG555" s="1489" t="s">
        <v>1790</v>
      </c>
      <c r="BH555" s="1489" t="s">
        <v>1790</v>
      </c>
      <c r="BI555" s="1489" t="s">
        <v>1790</v>
      </c>
      <c r="BJ555" s="1489" t="s">
        <v>1790</v>
      </c>
      <c r="BK555" s="1489" t="s">
        <v>1790</v>
      </c>
      <c r="BL555" s="1489" t="s">
        <v>1790</v>
      </c>
      <c r="BM555" s="1489" t="s">
        <v>1790</v>
      </c>
      <c r="BN555" s="1489" t="s">
        <v>1790</v>
      </c>
      <c r="BO555" s="1489" t="s">
        <v>1790</v>
      </c>
      <c r="BP555" s="1489" t="s">
        <v>1790</v>
      </c>
      <c r="BQ555" s="1489" t="s">
        <v>1790</v>
      </c>
      <c r="BR555" s="1489" t="s">
        <v>1790</v>
      </c>
      <c r="BS555" s="1489" t="s">
        <v>1790</v>
      </c>
      <c r="BT555" s="1489" t="s">
        <v>1790</v>
      </c>
      <c r="BU555" s="1489" t="s">
        <v>1790</v>
      </c>
      <c r="BV555" s="1489" t="s">
        <v>1790</v>
      </c>
      <c r="BW555" s="1489" t="s">
        <v>1790</v>
      </c>
      <c r="BX555" s="1489" t="s">
        <v>1790</v>
      </c>
      <c r="BY555" s="1489" t="s">
        <v>1790</v>
      </c>
      <c r="BZ555" s="1489" t="s">
        <v>1790</v>
      </c>
      <c r="CA555" s="1489" t="s">
        <v>1790</v>
      </c>
      <c r="CB555" s="1489" t="s">
        <v>1790</v>
      </c>
      <c r="CC555" s="1489" t="s">
        <v>1790</v>
      </c>
      <c r="CD555" s="1489" t="s">
        <v>1790</v>
      </c>
      <c r="CE555" s="1489" t="s">
        <v>1790</v>
      </c>
      <c r="CF555" s="1489" t="s">
        <v>1790</v>
      </c>
      <c r="CG555" s="1489" t="s">
        <v>1790</v>
      </c>
      <c r="CH555" s="1489" t="s">
        <v>1790</v>
      </c>
      <c r="CI555" s="1489" t="s">
        <v>1790</v>
      </c>
      <c r="CJ555" s="1489" t="s">
        <v>1790</v>
      </c>
      <c r="CK555" s="1489" t="s">
        <v>1790</v>
      </c>
      <c r="CL555" s="1489" t="s">
        <v>1790</v>
      </c>
      <c r="CM555" s="1489" t="s">
        <v>1790</v>
      </c>
      <c r="CN555" s="1489" t="s">
        <v>1790</v>
      </c>
      <c r="CO555" s="1489" t="s">
        <v>1790</v>
      </c>
      <c r="CP555" s="1490" t="s">
        <v>1790</v>
      </c>
      <c r="CQ555" s="1488" t="s">
        <v>1790</v>
      </c>
      <c r="CR555" s="1488" t="s">
        <v>1790</v>
      </c>
      <c r="CS555" s="1488" t="s">
        <v>1790</v>
      </c>
      <c r="CT555" s="1488" t="s">
        <v>1790</v>
      </c>
      <c r="CU555" s="1488" t="s">
        <v>1790</v>
      </c>
      <c r="CV555" s="1488" t="s">
        <v>1790</v>
      </c>
      <c r="CW555" s="1488" t="s">
        <v>1790</v>
      </c>
      <c r="CX555" s="1488" t="s">
        <v>1790</v>
      </c>
      <c r="CY555" s="1488" t="s">
        <v>1790</v>
      </c>
      <c r="CZ555" s="1488" t="s">
        <v>1790</v>
      </c>
      <c r="DA555" s="1488" t="s">
        <v>1790</v>
      </c>
      <c r="DB555" s="1488" t="s">
        <v>1790</v>
      </c>
      <c r="DC555" s="1488" t="s">
        <v>1790</v>
      </c>
      <c r="DD555" s="1488" t="s">
        <v>1790</v>
      </c>
      <c r="DE555" s="1488" t="s">
        <v>1790</v>
      </c>
      <c r="DF555" s="1488" t="s">
        <v>1790</v>
      </c>
      <c r="DG555" s="1488" t="s">
        <v>1790</v>
      </c>
      <c r="DH555" s="1488" t="s">
        <v>1790</v>
      </c>
      <c r="DI555" s="1488" t="s">
        <v>1790</v>
      </c>
      <c r="DJ555" s="1488" t="s">
        <v>1790</v>
      </c>
      <c r="DK555" s="1488" t="s">
        <v>1790</v>
      </c>
      <c r="DL555" s="1488" t="s">
        <v>1790</v>
      </c>
      <c r="DM555" s="1488" t="s">
        <v>1790</v>
      </c>
      <c r="DN555" s="1488" t="s">
        <v>1790</v>
      </c>
      <c r="DO555" s="1488" t="s">
        <v>1790</v>
      </c>
      <c r="DP555" s="1488" t="s">
        <v>1790</v>
      </c>
      <c r="DQ555" s="1488" t="s">
        <v>1790</v>
      </c>
      <c r="DR555" s="1488" t="s">
        <v>1790</v>
      </c>
      <c r="DS555" s="1488" t="s">
        <v>1790</v>
      </c>
      <c r="DT555" s="1233" t="s">
        <v>1790</v>
      </c>
      <c r="DU555" s="1233" t="s">
        <v>1790</v>
      </c>
      <c r="DV555" s="1233" t="s">
        <v>1790</v>
      </c>
      <c r="DW555" s="1233" t="s">
        <v>1790</v>
      </c>
      <c r="DX555" s="1233" t="s">
        <v>1790</v>
      </c>
      <c r="DY555" s="1233" t="s">
        <v>1790</v>
      </c>
    </row>
    <row r="556" spans="2:129" x14ac:dyDescent="0.25">
      <c r="B556" s="1740"/>
      <c r="C556" s="1485" t="s">
        <v>2244</v>
      </c>
      <c r="D556" s="1425" t="s">
        <v>2245</v>
      </c>
      <c r="E556" s="1267" t="s">
        <v>810</v>
      </c>
      <c r="F556" s="1424" t="s">
        <v>1790</v>
      </c>
      <c r="G556" s="1424" t="s">
        <v>1790</v>
      </c>
      <c r="H556" s="1425" t="s">
        <v>84</v>
      </c>
      <c r="I556" s="1253"/>
      <c r="J556" s="1252"/>
      <c r="K556" s="1252"/>
      <c r="L556" s="1252"/>
      <c r="M556" s="1252"/>
      <c r="N556" s="1489" t="s">
        <v>1790</v>
      </c>
      <c r="O556" s="1489">
        <v>1.2879</v>
      </c>
      <c r="P556" s="1489">
        <v>1.2879</v>
      </c>
      <c r="Q556" s="1489">
        <v>1.2879</v>
      </c>
      <c r="R556" s="1489">
        <v>1.2879</v>
      </c>
      <c r="S556" s="1489">
        <v>1.2879</v>
      </c>
      <c r="T556" s="1489" t="s">
        <v>1790</v>
      </c>
      <c r="U556" s="1489" t="s">
        <v>1790</v>
      </c>
      <c r="V556" s="1489" t="s">
        <v>1790</v>
      </c>
      <c r="W556" s="1489" t="s">
        <v>1790</v>
      </c>
      <c r="X556" s="1489" t="s">
        <v>1790</v>
      </c>
      <c r="Y556" s="1489" t="s">
        <v>1790</v>
      </c>
      <c r="Z556" s="1489" t="s">
        <v>1790</v>
      </c>
      <c r="AA556" s="1489" t="s">
        <v>1790</v>
      </c>
      <c r="AB556" s="1489" t="s">
        <v>1790</v>
      </c>
      <c r="AC556" s="1489">
        <v>0</v>
      </c>
      <c r="AD556" s="1489" t="s">
        <v>1790</v>
      </c>
      <c r="AE556" s="1489" t="s">
        <v>1790</v>
      </c>
      <c r="AF556" s="1489" t="s">
        <v>1790</v>
      </c>
      <c r="AG556" s="1489" t="s">
        <v>1790</v>
      </c>
      <c r="AH556" s="1489" t="s">
        <v>1790</v>
      </c>
      <c r="AI556" s="1489" t="s">
        <v>1790</v>
      </c>
      <c r="AJ556" s="1489" t="s">
        <v>1790</v>
      </c>
      <c r="AK556" s="1489" t="s">
        <v>1790</v>
      </c>
      <c r="AL556" s="1489" t="s">
        <v>1790</v>
      </c>
      <c r="AM556" s="1489">
        <v>0</v>
      </c>
      <c r="AN556" s="1489" t="s">
        <v>1790</v>
      </c>
      <c r="AO556" s="1489" t="s">
        <v>1790</v>
      </c>
      <c r="AP556" s="1489" t="s">
        <v>1790</v>
      </c>
      <c r="AQ556" s="1489" t="s">
        <v>1790</v>
      </c>
      <c r="AR556" s="1489" t="s">
        <v>1790</v>
      </c>
      <c r="AS556" s="1489" t="s">
        <v>1790</v>
      </c>
      <c r="AT556" s="1489" t="s">
        <v>1790</v>
      </c>
      <c r="AU556" s="1489" t="s">
        <v>1790</v>
      </c>
      <c r="AV556" s="1489" t="s">
        <v>1790</v>
      </c>
      <c r="AW556" s="1489">
        <v>0</v>
      </c>
      <c r="AX556" s="1489" t="s">
        <v>1790</v>
      </c>
      <c r="AY556" s="1489" t="s">
        <v>1790</v>
      </c>
      <c r="AZ556" s="1489" t="s">
        <v>1790</v>
      </c>
      <c r="BA556" s="1489" t="s">
        <v>1790</v>
      </c>
      <c r="BB556" s="1489" t="s">
        <v>1790</v>
      </c>
      <c r="BC556" s="1489" t="s">
        <v>1790</v>
      </c>
      <c r="BD556" s="1489" t="s">
        <v>1790</v>
      </c>
      <c r="BE556" s="1489" t="s">
        <v>1790</v>
      </c>
      <c r="BF556" s="1489" t="s">
        <v>1790</v>
      </c>
      <c r="BG556" s="1489">
        <v>0</v>
      </c>
      <c r="BH556" s="1489" t="s">
        <v>1790</v>
      </c>
      <c r="BI556" s="1489" t="s">
        <v>1790</v>
      </c>
      <c r="BJ556" s="1489" t="s">
        <v>1790</v>
      </c>
      <c r="BK556" s="1489" t="s">
        <v>1790</v>
      </c>
      <c r="BL556" s="1489" t="s">
        <v>1790</v>
      </c>
      <c r="BM556" s="1489" t="s">
        <v>1790</v>
      </c>
      <c r="BN556" s="1489" t="s">
        <v>1790</v>
      </c>
      <c r="BO556" s="1489" t="s">
        <v>1790</v>
      </c>
      <c r="BP556" s="1489" t="s">
        <v>1790</v>
      </c>
      <c r="BQ556" s="1489">
        <v>0</v>
      </c>
      <c r="BR556" s="1489" t="s">
        <v>1790</v>
      </c>
      <c r="BS556" s="1489" t="s">
        <v>1790</v>
      </c>
      <c r="BT556" s="1489" t="s">
        <v>1790</v>
      </c>
      <c r="BU556" s="1489" t="s">
        <v>1790</v>
      </c>
      <c r="BV556" s="1489" t="s">
        <v>1790</v>
      </c>
      <c r="BW556" s="1489" t="s">
        <v>1790</v>
      </c>
      <c r="BX556" s="1489" t="s">
        <v>1790</v>
      </c>
      <c r="BY556" s="1489" t="s">
        <v>1790</v>
      </c>
      <c r="BZ556" s="1489" t="s">
        <v>1790</v>
      </c>
      <c r="CA556" s="1489">
        <v>5.3</v>
      </c>
      <c r="CB556" s="1489" t="s">
        <v>1790</v>
      </c>
      <c r="CC556" s="1489" t="s">
        <v>1790</v>
      </c>
      <c r="CD556" s="1489" t="s">
        <v>1790</v>
      </c>
      <c r="CE556" s="1489" t="s">
        <v>1790</v>
      </c>
      <c r="CF556" s="1489" t="s">
        <v>1790</v>
      </c>
      <c r="CG556" s="1489" t="s">
        <v>1790</v>
      </c>
      <c r="CH556" s="1489" t="s">
        <v>1790</v>
      </c>
      <c r="CI556" s="1489" t="s">
        <v>1790</v>
      </c>
      <c r="CJ556" s="1489" t="s">
        <v>1790</v>
      </c>
      <c r="CK556" s="1489">
        <v>0</v>
      </c>
      <c r="CL556" s="1489" t="s">
        <v>1790</v>
      </c>
      <c r="CM556" s="1489" t="s">
        <v>1790</v>
      </c>
      <c r="CN556" s="1489" t="s">
        <v>1790</v>
      </c>
      <c r="CO556" s="1489" t="s">
        <v>1790</v>
      </c>
      <c r="CP556" s="1490" t="s">
        <v>1790</v>
      </c>
      <c r="CQ556" s="1488" t="s">
        <v>1790</v>
      </c>
      <c r="CR556" s="1488" t="s">
        <v>1790</v>
      </c>
      <c r="CS556" s="1488" t="s">
        <v>1790</v>
      </c>
      <c r="CT556" s="1488" t="s">
        <v>1790</v>
      </c>
      <c r="CU556" s="1488" t="s">
        <v>1790</v>
      </c>
      <c r="CV556" s="1488" t="s">
        <v>1790</v>
      </c>
      <c r="CW556" s="1488" t="s">
        <v>1790</v>
      </c>
      <c r="CX556" s="1488" t="s">
        <v>1790</v>
      </c>
      <c r="CY556" s="1488" t="s">
        <v>1790</v>
      </c>
      <c r="CZ556" s="1488" t="s">
        <v>1790</v>
      </c>
      <c r="DA556" s="1488" t="s">
        <v>1790</v>
      </c>
      <c r="DB556" s="1488" t="s">
        <v>1790</v>
      </c>
      <c r="DC556" s="1488" t="s">
        <v>1790</v>
      </c>
      <c r="DD556" s="1488" t="s">
        <v>1790</v>
      </c>
      <c r="DE556" s="1488" t="s">
        <v>1790</v>
      </c>
      <c r="DF556" s="1488" t="s">
        <v>1790</v>
      </c>
      <c r="DG556" s="1488" t="s">
        <v>1790</v>
      </c>
      <c r="DH556" s="1488" t="s">
        <v>1790</v>
      </c>
      <c r="DI556" s="1488" t="s">
        <v>1790</v>
      </c>
      <c r="DJ556" s="1488" t="s">
        <v>1790</v>
      </c>
      <c r="DK556" s="1488" t="s">
        <v>1790</v>
      </c>
      <c r="DL556" s="1488" t="s">
        <v>1790</v>
      </c>
      <c r="DM556" s="1488" t="s">
        <v>1790</v>
      </c>
      <c r="DN556" s="1488" t="s">
        <v>1790</v>
      </c>
      <c r="DO556" s="1488" t="s">
        <v>1790</v>
      </c>
      <c r="DP556" s="1488" t="s">
        <v>1790</v>
      </c>
      <c r="DQ556" s="1488" t="s">
        <v>1790</v>
      </c>
      <c r="DR556" s="1488" t="s">
        <v>1790</v>
      </c>
      <c r="DS556" s="1488" t="s">
        <v>1790</v>
      </c>
      <c r="DT556" s="1233" t="s">
        <v>1790</v>
      </c>
      <c r="DU556" s="1233" t="s">
        <v>1790</v>
      </c>
      <c r="DV556" s="1233" t="s">
        <v>1790</v>
      </c>
      <c r="DW556" s="1233" t="s">
        <v>1790</v>
      </c>
      <c r="DX556" s="1233" t="s">
        <v>1790</v>
      </c>
      <c r="DY556" s="1233" t="s">
        <v>1790</v>
      </c>
    </row>
    <row r="557" spans="2:129" x14ac:dyDescent="0.25">
      <c r="B557" s="1740"/>
      <c r="C557" s="1485" t="s">
        <v>2244</v>
      </c>
      <c r="D557" s="1425" t="s">
        <v>2245</v>
      </c>
      <c r="E557" s="1267" t="s">
        <v>807</v>
      </c>
      <c r="F557" s="1424" t="s">
        <v>1790</v>
      </c>
      <c r="G557" s="1424" t="s">
        <v>1790</v>
      </c>
      <c r="H557" s="1425" t="s">
        <v>84</v>
      </c>
      <c r="I557" s="1245"/>
      <c r="J557" s="1241"/>
      <c r="K557" s="1241"/>
      <c r="L557" s="1241"/>
      <c r="M557" s="1241"/>
      <c r="N557" s="1489" t="s">
        <v>1790</v>
      </c>
      <c r="O557" s="1489" t="s">
        <v>1790</v>
      </c>
      <c r="P557" s="1489" t="s">
        <v>1790</v>
      </c>
      <c r="Q557" s="1489" t="s">
        <v>1790</v>
      </c>
      <c r="R557" s="1489" t="s">
        <v>1790</v>
      </c>
      <c r="S557" s="1489" t="s">
        <v>1790</v>
      </c>
      <c r="T557" s="1489">
        <v>1.2624502849999995</v>
      </c>
      <c r="U557" s="1489">
        <v>1.2624502849999995</v>
      </c>
      <c r="V557" s="1489">
        <v>1.2624502849999995</v>
      </c>
      <c r="W557" s="1489">
        <v>1.2624502849999995</v>
      </c>
      <c r="X557" s="1489">
        <v>1.2624502849999995</v>
      </c>
      <c r="Y557" s="1489">
        <v>1.2624502849999995</v>
      </c>
      <c r="Z557" s="1489">
        <v>1.2624502849999995</v>
      </c>
      <c r="AA557" s="1489">
        <v>1.2624502849999995</v>
      </c>
      <c r="AB557" s="1489">
        <v>1.2624502849999995</v>
      </c>
      <c r="AC557" s="1489">
        <v>1.2624502849999995</v>
      </c>
      <c r="AD557" s="1489">
        <v>1.2624502849999995</v>
      </c>
      <c r="AE557" s="1489">
        <v>1.2624502849999995</v>
      </c>
      <c r="AF557" s="1489">
        <v>1.2624502849999995</v>
      </c>
      <c r="AG557" s="1489">
        <v>1.2624502849999995</v>
      </c>
      <c r="AH557" s="1489">
        <v>1.2624502849999995</v>
      </c>
      <c r="AI557" s="1489">
        <v>1.2624502849999995</v>
      </c>
      <c r="AJ557" s="1489">
        <v>1.2624502849999995</v>
      </c>
      <c r="AK557" s="1489">
        <v>1.2624502849999995</v>
      </c>
      <c r="AL557" s="1489">
        <v>1.2624502849999995</v>
      </c>
      <c r="AM557" s="1489">
        <v>1.2624502849999995</v>
      </c>
      <c r="AN557" s="1489">
        <v>1.2624502849999995</v>
      </c>
      <c r="AO557" s="1489">
        <v>1.2624502849999995</v>
      </c>
      <c r="AP557" s="1489">
        <v>1.2624502849999995</v>
      </c>
      <c r="AQ557" s="1489">
        <v>1.2624502849999995</v>
      </c>
      <c r="AR557" s="1489">
        <v>1.2624502849999995</v>
      </c>
      <c r="AS557" s="1489">
        <v>1.2624502849999995</v>
      </c>
      <c r="AT557" s="1489">
        <v>1.2624502849999995</v>
      </c>
      <c r="AU557" s="1489">
        <v>1.2624502849999995</v>
      </c>
      <c r="AV557" s="1489">
        <v>1.2624502849999995</v>
      </c>
      <c r="AW557" s="1489">
        <v>1.2624502849999995</v>
      </c>
      <c r="AX557" s="1489">
        <v>1.2624502849999995</v>
      </c>
      <c r="AY557" s="1489">
        <v>1.2624502849999995</v>
      </c>
      <c r="AZ557" s="1489">
        <v>1.2624502849999995</v>
      </c>
      <c r="BA557" s="1489">
        <v>1.2624502849999995</v>
      </c>
      <c r="BB557" s="1489">
        <v>1.2624502849999995</v>
      </c>
      <c r="BC557" s="1489">
        <v>1.2624502849999995</v>
      </c>
      <c r="BD557" s="1489">
        <v>1.2624502849999995</v>
      </c>
      <c r="BE557" s="1489">
        <v>1.2624502849999995</v>
      </c>
      <c r="BF557" s="1489">
        <v>1.2624502849999995</v>
      </c>
      <c r="BG557" s="1489">
        <v>1.2624502849999995</v>
      </c>
      <c r="BH557" s="1489">
        <v>1.2624502849999995</v>
      </c>
      <c r="BI557" s="1489">
        <v>1.2624502849999995</v>
      </c>
      <c r="BJ557" s="1489">
        <v>1.2624502849999995</v>
      </c>
      <c r="BK557" s="1489">
        <v>1.2624502849999995</v>
      </c>
      <c r="BL557" s="1489">
        <v>1.2624502849999995</v>
      </c>
      <c r="BM557" s="1489">
        <v>1.2624502849999995</v>
      </c>
      <c r="BN557" s="1489">
        <v>1.2624502849999995</v>
      </c>
      <c r="BO557" s="1489">
        <v>1.2624502849999995</v>
      </c>
      <c r="BP557" s="1489">
        <v>1.2624502849999995</v>
      </c>
      <c r="BQ557" s="1489">
        <v>1.2624502849999995</v>
      </c>
      <c r="BR557" s="1489">
        <v>1.2624502849999995</v>
      </c>
      <c r="BS557" s="1489">
        <v>1.2624502849999995</v>
      </c>
      <c r="BT557" s="1489">
        <v>1.2624502849999995</v>
      </c>
      <c r="BU557" s="1489">
        <v>1.2624502849999995</v>
      </c>
      <c r="BV557" s="1489">
        <v>1.2624502849999995</v>
      </c>
      <c r="BW557" s="1489">
        <v>1.2624502849999995</v>
      </c>
      <c r="BX557" s="1489">
        <v>1.2624502849999995</v>
      </c>
      <c r="BY557" s="1489">
        <v>1.2624502849999995</v>
      </c>
      <c r="BZ557" s="1489">
        <v>1.2624502849999995</v>
      </c>
      <c r="CA557" s="1489">
        <v>1.2624502849999995</v>
      </c>
      <c r="CB557" s="1489">
        <v>1.2624502849999995</v>
      </c>
      <c r="CC557" s="1489">
        <v>1.2624502849999995</v>
      </c>
      <c r="CD557" s="1489">
        <v>1.2624502849999995</v>
      </c>
      <c r="CE557" s="1489">
        <v>1.2624502849999995</v>
      </c>
      <c r="CF557" s="1489">
        <v>1.2624502849999995</v>
      </c>
      <c r="CG557" s="1489">
        <v>1.2624502849999995</v>
      </c>
      <c r="CH557" s="1489">
        <v>1.2624502849999995</v>
      </c>
      <c r="CI557" s="1489">
        <v>1.2624502849999995</v>
      </c>
      <c r="CJ557" s="1489">
        <v>1.2624502849999995</v>
      </c>
      <c r="CK557" s="1489">
        <v>1.2624502849999995</v>
      </c>
      <c r="CL557" s="1489">
        <v>1.2624502849999995</v>
      </c>
      <c r="CM557" s="1489">
        <v>1.2624502849999995</v>
      </c>
      <c r="CN557" s="1489">
        <v>1.2624502849999995</v>
      </c>
      <c r="CO557" s="1489">
        <v>1.2624502849999995</v>
      </c>
      <c r="CP557" s="1490">
        <v>1.2624502849999995</v>
      </c>
      <c r="CQ557" s="1488" t="s">
        <v>1790</v>
      </c>
      <c r="CR557" s="1488" t="s">
        <v>1790</v>
      </c>
      <c r="CS557" s="1488" t="s">
        <v>1790</v>
      </c>
      <c r="CT557" s="1488" t="s">
        <v>1790</v>
      </c>
      <c r="CU557" s="1488" t="s">
        <v>1790</v>
      </c>
      <c r="CV557" s="1488" t="s">
        <v>1790</v>
      </c>
      <c r="CW557" s="1488" t="s">
        <v>1790</v>
      </c>
      <c r="CX557" s="1488" t="s">
        <v>1790</v>
      </c>
      <c r="CY557" s="1488" t="s">
        <v>1790</v>
      </c>
      <c r="CZ557" s="1488" t="s">
        <v>1790</v>
      </c>
      <c r="DA557" s="1488" t="s">
        <v>1790</v>
      </c>
      <c r="DB557" s="1488" t="s">
        <v>1790</v>
      </c>
      <c r="DC557" s="1488" t="s">
        <v>1790</v>
      </c>
      <c r="DD557" s="1488" t="s">
        <v>1790</v>
      </c>
      <c r="DE557" s="1488" t="s">
        <v>1790</v>
      </c>
      <c r="DF557" s="1488" t="s">
        <v>1790</v>
      </c>
      <c r="DG557" s="1488" t="s">
        <v>1790</v>
      </c>
      <c r="DH557" s="1488" t="s">
        <v>1790</v>
      </c>
      <c r="DI557" s="1488" t="s">
        <v>1790</v>
      </c>
      <c r="DJ557" s="1488" t="s">
        <v>1790</v>
      </c>
      <c r="DK557" s="1488" t="s">
        <v>1790</v>
      </c>
      <c r="DL557" s="1488" t="s">
        <v>1790</v>
      </c>
      <c r="DM557" s="1488" t="s">
        <v>1790</v>
      </c>
      <c r="DN557" s="1488" t="s">
        <v>1790</v>
      </c>
      <c r="DO557" s="1488" t="s">
        <v>1790</v>
      </c>
      <c r="DP557" s="1488" t="s">
        <v>1790</v>
      </c>
      <c r="DQ557" s="1488" t="s">
        <v>1790</v>
      </c>
      <c r="DR557" s="1488" t="s">
        <v>1790</v>
      </c>
      <c r="DS557" s="1488" t="s">
        <v>1790</v>
      </c>
      <c r="DT557" s="1233" t="s">
        <v>1790</v>
      </c>
      <c r="DU557" s="1233" t="s">
        <v>1790</v>
      </c>
      <c r="DV557" s="1233" t="s">
        <v>1790</v>
      </c>
      <c r="DW557" s="1233" t="s">
        <v>1790</v>
      </c>
      <c r="DX557" s="1233" t="s">
        <v>1790</v>
      </c>
      <c r="DY557" s="1233" t="s">
        <v>1790</v>
      </c>
    </row>
    <row r="558" spans="2:129" x14ac:dyDescent="0.25">
      <c r="B558" s="1740"/>
      <c r="C558" s="1485" t="s">
        <v>2244</v>
      </c>
      <c r="D558" s="1425" t="s">
        <v>2245</v>
      </c>
      <c r="E558" s="1267" t="s">
        <v>808</v>
      </c>
      <c r="F558" s="1424" t="s">
        <v>1790</v>
      </c>
      <c r="G558" s="1424" t="s">
        <v>1790</v>
      </c>
      <c r="H558" s="1425" t="s">
        <v>84</v>
      </c>
      <c r="I558" s="1245"/>
      <c r="J558" s="1241"/>
      <c r="K558" s="1241"/>
      <c r="L558" s="1241"/>
      <c r="M558" s="1241"/>
      <c r="N558" s="1489" t="s">
        <v>1790</v>
      </c>
      <c r="O558" s="1489">
        <v>3.0605073978E-2</v>
      </c>
      <c r="P558" s="1489">
        <v>9.1815221934000005E-2</v>
      </c>
      <c r="Q558" s="1489">
        <v>0.15302536988999998</v>
      </c>
      <c r="R558" s="1489">
        <v>0.21423551784599998</v>
      </c>
      <c r="S558" s="1489">
        <v>0.27544566580199997</v>
      </c>
      <c r="T558" s="1489">
        <v>0.43338590170500002</v>
      </c>
      <c r="U558" s="1489">
        <v>0.42936322555500001</v>
      </c>
      <c r="V558" s="1489">
        <v>0.42534054940499999</v>
      </c>
      <c r="W558" s="1489">
        <v>0.42131787325499997</v>
      </c>
      <c r="X558" s="1489">
        <v>0.41729519710500002</v>
      </c>
      <c r="Y558" s="1489">
        <v>0.413272520955</v>
      </c>
      <c r="Z558" s="1489">
        <v>0.40924984480499998</v>
      </c>
      <c r="AA558" s="1489">
        <v>0.40522716865499991</v>
      </c>
      <c r="AB558" s="1489">
        <v>0.40120449250499995</v>
      </c>
      <c r="AC558" s="1489">
        <v>0.39718181635499999</v>
      </c>
      <c r="AD558" s="1489">
        <v>0.39315914020500004</v>
      </c>
      <c r="AE558" s="1489">
        <v>0.38913646405499996</v>
      </c>
      <c r="AF558" s="1489">
        <v>0.38511378790499995</v>
      </c>
      <c r="AG558" s="1489">
        <v>0.38109111175499999</v>
      </c>
      <c r="AH558" s="1489">
        <v>0.37706843560500003</v>
      </c>
      <c r="AI558" s="1489">
        <v>0.37304575945500001</v>
      </c>
      <c r="AJ558" s="1489">
        <v>0.369023083305</v>
      </c>
      <c r="AK558" s="1489">
        <v>0.36500040715499998</v>
      </c>
      <c r="AL558" s="1489">
        <v>0.36097773100500002</v>
      </c>
      <c r="AM558" s="1489">
        <v>0.35695505485500001</v>
      </c>
      <c r="AN558" s="1489">
        <v>0.35293237870499999</v>
      </c>
      <c r="AO558" s="1489">
        <v>0.34890970255499998</v>
      </c>
      <c r="AP558" s="1489">
        <v>0.34488702640500002</v>
      </c>
      <c r="AQ558" s="1489">
        <v>0.340864350255</v>
      </c>
      <c r="AR558" s="1489">
        <v>0.33684167410499999</v>
      </c>
      <c r="AS558" s="1489">
        <v>0.33281899795500003</v>
      </c>
      <c r="AT558" s="1489">
        <v>0.32879632180500001</v>
      </c>
      <c r="AU558" s="1489">
        <v>0.324773645655</v>
      </c>
      <c r="AV558" s="1489">
        <v>0.32075096950500004</v>
      </c>
      <c r="AW558" s="1489">
        <v>0.31672829335499997</v>
      </c>
      <c r="AX558" s="1489">
        <v>0.31270561720500001</v>
      </c>
      <c r="AY558" s="1489">
        <v>0.30868294105499999</v>
      </c>
      <c r="AZ558" s="1489">
        <v>0.30466026490499998</v>
      </c>
      <c r="BA558" s="1489">
        <v>0.30063758875500002</v>
      </c>
      <c r="BB558" s="1489">
        <v>0.29661491260499995</v>
      </c>
      <c r="BC558" s="1489">
        <v>0.29259223645499999</v>
      </c>
      <c r="BD558" s="1489">
        <v>0.28856956030499997</v>
      </c>
      <c r="BE558" s="1489">
        <v>0.28454688415499996</v>
      </c>
      <c r="BF558" s="1489">
        <v>0.280524208005</v>
      </c>
      <c r="BG558" s="1489">
        <v>0.27650153185499998</v>
      </c>
      <c r="BH558" s="1489">
        <v>0.27247885570499997</v>
      </c>
      <c r="BI558" s="1489">
        <v>0.26845617955500001</v>
      </c>
      <c r="BJ558" s="1489">
        <v>0.26443350340500005</v>
      </c>
      <c r="BK558" s="1489">
        <v>0.26041082725499998</v>
      </c>
      <c r="BL558" s="1489">
        <v>0.25638815110500002</v>
      </c>
      <c r="BM558" s="1489">
        <v>0.252365474955</v>
      </c>
      <c r="BN558" s="1489">
        <v>0.24834279880499999</v>
      </c>
      <c r="BO558" s="1489">
        <v>0.24432012265500003</v>
      </c>
      <c r="BP558" s="1489">
        <v>0.24029744650500001</v>
      </c>
      <c r="BQ558" s="1489">
        <v>0.23627477035500002</v>
      </c>
      <c r="BR558" s="1489">
        <v>0.23225209420499998</v>
      </c>
      <c r="BS558" s="1489">
        <v>0.22822941805500002</v>
      </c>
      <c r="BT558" s="1489">
        <v>0.22420674190500001</v>
      </c>
      <c r="BU558" s="1489">
        <v>0.22018406575499999</v>
      </c>
      <c r="BV558" s="1489">
        <v>0.216161389605</v>
      </c>
      <c r="BW558" s="1489">
        <v>0.21213871345499999</v>
      </c>
      <c r="BX558" s="1489">
        <v>0.208116037305</v>
      </c>
      <c r="BY558" s="1489">
        <v>0.20409336115499999</v>
      </c>
      <c r="BZ558" s="1489">
        <v>0.20007068500499997</v>
      </c>
      <c r="CA558" s="1489">
        <v>0.30256115485499996</v>
      </c>
      <c r="CB558" s="1489">
        <v>0.405051624705</v>
      </c>
      <c r="CC558" s="1489">
        <v>0.40102894855499999</v>
      </c>
      <c r="CD558" s="1489">
        <v>0.39700627240499997</v>
      </c>
      <c r="CE558" s="1489">
        <v>0.39298359625499996</v>
      </c>
      <c r="CF558" s="1489">
        <v>0.38896092010500005</v>
      </c>
      <c r="CG558" s="1489">
        <v>0.38493824395500004</v>
      </c>
      <c r="CH558" s="1489">
        <v>0.38091556780500002</v>
      </c>
      <c r="CI558" s="1489">
        <v>0.37689289165499995</v>
      </c>
      <c r="CJ558" s="1489">
        <v>0.37287021550499999</v>
      </c>
      <c r="CK558" s="1489">
        <v>0.36884753935500003</v>
      </c>
      <c r="CL558" s="1489">
        <v>0.36482486320500007</v>
      </c>
      <c r="CM558" s="1489">
        <v>0.360802187055</v>
      </c>
      <c r="CN558" s="1489">
        <v>0.35677951090499999</v>
      </c>
      <c r="CO558" s="1489">
        <v>0.35275683475499997</v>
      </c>
      <c r="CP558" s="1490">
        <v>0.34873415860500001</v>
      </c>
      <c r="CQ558" s="1488" t="s">
        <v>1790</v>
      </c>
      <c r="CR558" s="1488" t="s">
        <v>1790</v>
      </c>
      <c r="CS558" s="1488" t="s">
        <v>1790</v>
      </c>
      <c r="CT558" s="1488" t="s">
        <v>1790</v>
      </c>
      <c r="CU558" s="1488" t="s">
        <v>1790</v>
      </c>
      <c r="CV558" s="1488" t="s">
        <v>1790</v>
      </c>
      <c r="CW558" s="1488" t="s">
        <v>1790</v>
      </c>
      <c r="CX558" s="1488" t="s">
        <v>1790</v>
      </c>
      <c r="CY558" s="1488" t="s">
        <v>1790</v>
      </c>
      <c r="CZ558" s="1488" t="s">
        <v>1790</v>
      </c>
      <c r="DA558" s="1488" t="s">
        <v>1790</v>
      </c>
      <c r="DB558" s="1488" t="s">
        <v>1790</v>
      </c>
      <c r="DC558" s="1488" t="s">
        <v>1790</v>
      </c>
      <c r="DD558" s="1488" t="s">
        <v>1790</v>
      </c>
      <c r="DE558" s="1488" t="s">
        <v>1790</v>
      </c>
      <c r="DF558" s="1488" t="s">
        <v>1790</v>
      </c>
      <c r="DG558" s="1488" t="s">
        <v>1790</v>
      </c>
      <c r="DH558" s="1488" t="s">
        <v>1790</v>
      </c>
      <c r="DI558" s="1488" t="s">
        <v>1790</v>
      </c>
      <c r="DJ558" s="1488" t="s">
        <v>1790</v>
      </c>
      <c r="DK558" s="1488" t="s">
        <v>1790</v>
      </c>
      <c r="DL558" s="1488" t="s">
        <v>1790</v>
      </c>
      <c r="DM558" s="1488" t="s">
        <v>1790</v>
      </c>
      <c r="DN558" s="1488" t="s">
        <v>1790</v>
      </c>
      <c r="DO558" s="1488" t="s">
        <v>1790</v>
      </c>
      <c r="DP558" s="1488" t="s">
        <v>1790</v>
      </c>
      <c r="DQ558" s="1488" t="s">
        <v>1790</v>
      </c>
      <c r="DR558" s="1488" t="s">
        <v>1790</v>
      </c>
      <c r="DS558" s="1488" t="s">
        <v>1790</v>
      </c>
      <c r="DT558" s="1233" t="s">
        <v>1790</v>
      </c>
      <c r="DU558" s="1233" t="s">
        <v>1790</v>
      </c>
      <c r="DV558" s="1233" t="s">
        <v>1790</v>
      </c>
      <c r="DW558" s="1233" t="s">
        <v>1790</v>
      </c>
      <c r="DX558" s="1233" t="s">
        <v>1790</v>
      </c>
      <c r="DY558" s="1233" t="s">
        <v>1790</v>
      </c>
    </row>
    <row r="559" spans="2:129" x14ac:dyDescent="0.25">
      <c r="B559" s="1740"/>
      <c r="C559" s="1485" t="s">
        <v>2244</v>
      </c>
      <c r="D559" s="1425" t="s">
        <v>2245</v>
      </c>
      <c r="E559" s="1267" t="s">
        <v>826</v>
      </c>
      <c r="F559" s="1424" t="s">
        <v>1790</v>
      </c>
      <c r="G559" s="1424" t="s">
        <v>1790</v>
      </c>
      <c r="H559" s="1425" t="s">
        <v>84</v>
      </c>
      <c r="I559" s="1245"/>
      <c r="J559" s="1241"/>
      <c r="K559" s="1241"/>
      <c r="L559" s="1241"/>
      <c r="M559" s="1241"/>
      <c r="N559" s="1489" t="s">
        <v>1790</v>
      </c>
      <c r="O559" s="1489">
        <v>3.5000000000000003E-2</v>
      </c>
      <c r="P559" s="1489">
        <v>3.5000000000000003E-2</v>
      </c>
      <c r="Q559" s="1489">
        <v>3.5000000000000003E-2</v>
      </c>
      <c r="R559" s="1489">
        <v>3.5000000000000003E-2</v>
      </c>
      <c r="S559" s="1489">
        <v>3.5000000000000003E-2</v>
      </c>
      <c r="T559" s="1489">
        <v>3.5000000000000003E-2</v>
      </c>
      <c r="U559" s="1489">
        <v>3.5000000000000003E-2</v>
      </c>
      <c r="V559" s="1489">
        <v>3.5000000000000003E-2</v>
      </c>
      <c r="W559" s="1489">
        <v>3.5000000000000003E-2</v>
      </c>
      <c r="X559" s="1489">
        <v>3.5000000000000003E-2</v>
      </c>
      <c r="Y559" s="1489">
        <v>3.5000000000000003E-2</v>
      </c>
      <c r="Z559" s="1489">
        <v>3.5000000000000003E-2</v>
      </c>
      <c r="AA559" s="1489">
        <v>3.5000000000000003E-2</v>
      </c>
      <c r="AB559" s="1489">
        <v>3.5000000000000003E-2</v>
      </c>
      <c r="AC559" s="1489">
        <v>3.5000000000000003E-2</v>
      </c>
      <c r="AD559" s="1489">
        <v>3.5000000000000003E-2</v>
      </c>
      <c r="AE559" s="1489">
        <v>3.5000000000000003E-2</v>
      </c>
      <c r="AF559" s="1489">
        <v>3.5000000000000003E-2</v>
      </c>
      <c r="AG559" s="1489">
        <v>3.5000000000000003E-2</v>
      </c>
      <c r="AH559" s="1489">
        <v>3.5000000000000003E-2</v>
      </c>
      <c r="AI559" s="1489">
        <v>3.5000000000000003E-2</v>
      </c>
      <c r="AJ559" s="1489">
        <v>3.5000000000000003E-2</v>
      </c>
      <c r="AK559" s="1489">
        <v>3.5000000000000003E-2</v>
      </c>
      <c r="AL559" s="1489">
        <v>3.5000000000000003E-2</v>
      </c>
      <c r="AM559" s="1489">
        <v>3.5000000000000003E-2</v>
      </c>
      <c r="AN559" s="1489">
        <v>3.5000000000000003E-2</v>
      </c>
      <c r="AO559" s="1489">
        <v>3.5000000000000003E-2</v>
      </c>
      <c r="AP559" s="1489">
        <v>3.5000000000000003E-2</v>
      </c>
      <c r="AQ559" s="1489">
        <v>3.5000000000000003E-2</v>
      </c>
      <c r="AR559" s="1489">
        <v>3.5000000000000003E-2</v>
      </c>
      <c r="AS559" s="1489">
        <v>0.03</v>
      </c>
      <c r="AT559" s="1489">
        <v>0.03</v>
      </c>
      <c r="AU559" s="1489">
        <v>0.03</v>
      </c>
      <c r="AV559" s="1489">
        <v>0.03</v>
      </c>
      <c r="AW559" s="1489">
        <v>0.03</v>
      </c>
      <c r="AX559" s="1489">
        <v>0.03</v>
      </c>
      <c r="AY559" s="1489">
        <v>0.03</v>
      </c>
      <c r="AZ559" s="1489">
        <v>0.03</v>
      </c>
      <c r="BA559" s="1489">
        <v>0.03</v>
      </c>
      <c r="BB559" s="1489">
        <v>0.03</v>
      </c>
      <c r="BC559" s="1489">
        <v>0.03</v>
      </c>
      <c r="BD559" s="1489">
        <v>0.03</v>
      </c>
      <c r="BE559" s="1489">
        <v>0.03</v>
      </c>
      <c r="BF559" s="1489">
        <v>0.03</v>
      </c>
      <c r="BG559" s="1489">
        <v>0.03</v>
      </c>
      <c r="BH559" s="1489">
        <v>0.03</v>
      </c>
      <c r="BI559" s="1489">
        <v>0.03</v>
      </c>
      <c r="BJ559" s="1489">
        <v>0.03</v>
      </c>
      <c r="BK559" s="1489">
        <v>0.03</v>
      </c>
      <c r="BL559" s="1489">
        <v>0.03</v>
      </c>
      <c r="BM559" s="1489">
        <v>0.03</v>
      </c>
      <c r="BN559" s="1489">
        <v>0.03</v>
      </c>
      <c r="BO559" s="1489">
        <v>0.03</v>
      </c>
      <c r="BP559" s="1489">
        <v>0.03</v>
      </c>
      <c r="BQ559" s="1489">
        <v>0.03</v>
      </c>
      <c r="BR559" s="1489">
        <v>0.03</v>
      </c>
      <c r="BS559" s="1489">
        <v>0.03</v>
      </c>
      <c r="BT559" s="1489">
        <v>0.03</v>
      </c>
      <c r="BU559" s="1489">
        <v>0.03</v>
      </c>
      <c r="BV559" s="1489">
        <v>0.03</v>
      </c>
      <c r="BW559" s="1489">
        <v>0.03</v>
      </c>
      <c r="BX559" s="1489">
        <v>0.03</v>
      </c>
      <c r="BY559" s="1489">
        <v>0.03</v>
      </c>
      <c r="BZ559" s="1489">
        <v>0.03</v>
      </c>
      <c r="CA559" s="1489">
        <v>0.03</v>
      </c>
      <c r="CB559" s="1489">
        <v>0.03</v>
      </c>
      <c r="CC559" s="1489">
        <v>0.03</v>
      </c>
      <c r="CD559" s="1489">
        <v>0.03</v>
      </c>
      <c r="CE559" s="1489">
        <v>0.03</v>
      </c>
      <c r="CF559" s="1489">
        <v>0.03</v>
      </c>
      <c r="CG559" s="1489">
        <v>0.03</v>
      </c>
      <c r="CH559" s="1489">
        <v>0.03</v>
      </c>
      <c r="CI559" s="1489">
        <v>0.03</v>
      </c>
      <c r="CJ559" s="1489">
        <v>0.03</v>
      </c>
      <c r="CK559" s="1489">
        <v>0.03</v>
      </c>
      <c r="CL559" s="1489">
        <v>2.5000000000000001E-2</v>
      </c>
      <c r="CM559" s="1489">
        <v>2.5000000000000001E-2</v>
      </c>
      <c r="CN559" s="1489">
        <v>2.5000000000000001E-2</v>
      </c>
      <c r="CO559" s="1489">
        <v>2.5000000000000001E-2</v>
      </c>
      <c r="CP559" s="1490">
        <v>2.5000000000000001E-2</v>
      </c>
      <c r="CQ559" s="1488" t="s">
        <v>1790</v>
      </c>
      <c r="CR559" s="1488" t="s">
        <v>1790</v>
      </c>
      <c r="CS559" s="1488" t="s">
        <v>1790</v>
      </c>
      <c r="CT559" s="1488" t="s">
        <v>1790</v>
      </c>
      <c r="CU559" s="1488" t="s">
        <v>1790</v>
      </c>
      <c r="CV559" s="1488" t="s">
        <v>1790</v>
      </c>
      <c r="CW559" s="1488" t="s">
        <v>1790</v>
      </c>
      <c r="CX559" s="1488" t="s">
        <v>1790</v>
      </c>
      <c r="CY559" s="1488" t="s">
        <v>1790</v>
      </c>
      <c r="CZ559" s="1488" t="s">
        <v>1790</v>
      </c>
      <c r="DA559" s="1488" t="s">
        <v>1790</v>
      </c>
      <c r="DB559" s="1488" t="s">
        <v>1790</v>
      </c>
      <c r="DC559" s="1488" t="s">
        <v>1790</v>
      </c>
      <c r="DD559" s="1488" t="s">
        <v>1790</v>
      </c>
      <c r="DE559" s="1488" t="s">
        <v>1790</v>
      </c>
      <c r="DF559" s="1488" t="s">
        <v>1790</v>
      </c>
      <c r="DG559" s="1488" t="s">
        <v>1790</v>
      </c>
      <c r="DH559" s="1488" t="s">
        <v>1790</v>
      </c>
      <c r="DI559" s="1488" t="s">
        <v>1790</v>
      </c>
      <c r="DJ559" s="1488" t="s">
        <v>1790</v>
      </c>
      <c r="DK559" s="1488" t="s">
        <v>1790</v>
      </c>
      <c r="DL559" s="1488" t="s">
        <v>1790</v>
      </c>
      <c r="DM559" s="1488" t="s">
        <v>1790</v>
      </c>
      <c r="DN559" s="1488" t="s">
        <v>1790</v>
      </c>
      <c r="DO559" s="1488" t="s">
        <v>1790</v>
      </c>
      <c r="DP559" s="1488" t="s">
        <v>1790</v>
      </c>
      <c r="DQ559" s="1488" t="s">
        <v>1790</v>
      </c>
      <c r="DR559" s="1488" t="s">
        <v>1790</v>
      </c>
      <c r="DS559" s="1488" t="s">
        <v>1790</v>
      </c>
      <c r="DT559" s="1233" t="s">
        <v>1790</v>
      </c>
      <c r="DU559" s="1233" t="s">
        <v>1790</v>
      </c>
      <c r="DV559" s="1233" t="s">
        <v>1790</v>
      </c>
      <c r="DW559" s="1233" t="s">
        <v>1790</v>
      </c>
      <c r="DX559" s="1233" t="s">
        <v>1790</v>
      </c>
      <c r="DY559" s="1233" t="s">
        <v>1790</v>
      </c>
    </row>
    <row r="560" spans="2:129" x14ac:dyDescent="0.25">
      <c r="B560" s="1740"/>
      <c r="C560" s="1485" t="s">
        <v>2244</v>
      </c>
      <c r="D560" s="1425" t="s">
        <v>2245</v>
      </c>
      <c r="E560" s="1267" t="s">
        <v>809</v>
      </c>
      <c r="F560" s="1424" t="s">
        <v>1790</v>
      </c>
      <c r="G560" s="1424" t="s">
        <v>1790</v>
      </c>
      <c r="H560" s="1425" t="s">
        <v>84</v>
      </c>
      <c r="I560" s="1245"/>
      <c r="J560" s="1241"/>
      <c r="K560" s="1241"/>
      <c r="L560" s="1241"/>
      <c r="M560" s="1241"/>
      <c r="N560" s="1489" t="s">
        <v>1790</v>
      </c>
      <c r="O560" s="1489">
        <v>0.96618357487922713</v>
      </c>
      <c r="P560" s="1489">
        <v>0.93351070036640305</v>
      </c>
      <c r="Q560" s="1489">
        <v>0.90194270566802237</v>
      </c>
      <c r="R560" s="1489">
        <v>0.87144222769857238</v>
      </c>
      <c r="S560" s="1489">
        <v>0.84197316685852408</v>
      </c>
      <c r="T560" s="1489">
        <v>0.81350064430775282</v>
      </c>
      <c r="U560" s="1489">
        <v>0.78599096068381924</v>
      </c>
      <c r="V560" s="1489">
        <v>0.75941155621625056</v>
      </c>
      <c r="W560" s="1489">
        <v>0.73373097218961414</v>
      </c>
      <c r="X560" s="1489">
        <v>0.70891881370977217</v>
      </c>
      <c r="Y560" s="1489">
        <v>0.68494571372924851</v>
      </c>
      <c r="Z560" s="1489">
        <v>0.66178329828912907</v>
      </c>
      <c r="AA560" s="1489">
        <v>0.63940415293635666</v>
      </c>
      <c r="AB560" s="1489">
        <v>0.61778179027667313</v>
      </c>
      <c r="AC560" s="1489">
        <v>0.59689061862480497</v>
      </c>
      <c r="AD560" s="1489">
        <v>0.57670591171478747</v>
      </c>
      <c r="AE560" s="1489">
        <v>0.55720377943457733</v>
      </c>
      <c r="AF560" s="1489">
        <v>0.53836113955031628</v>
      </c>
      <c r="AG560" s="1489">
        <v>0.520155690386779</v>
      </c>
      <c r="AH560" s="1489">
        <v>0.50256588443167061</v>
      </c>
      <c r="AI560" s="1489">
        <v>0.48557090283253201</v>
      </c>
      <c r="AJ560" s="1489">
        <v>0.46915063075606961</v>
      </c>
      <c r="AK560" s="1489">
        <v>0.45328563358074364</v>
      </c>
      <c r="AL560" s="1489">
        <v>0.43795713389443836</v>
      </c>
      <c r="AM560" s="1489">
        <v>0.42314698926998878</v>
      </c>
      <c r="AN560" s="1489">
        <v>0.40883767079225974</v>
      </c>
      <c r="AO560" s="1489">
        <v>0.39501224231136212</v>
      </c>
      <c r="AP560" s="1489">
        <v>0.38165434039745133</v>
      </c>
      <c r="AQ560" s="1489">
        <v>0.36874815497338298</v>
      </c>
      <c r="AR560" s="1489">
        <v>0.35627841060230242</v>
      </c>
      <c r="AS560" s="1489">
        <v>0.3459013695167984</v>
      </c>
      <c r="AT560" s="1489">
        <v>0.33582657234640623</v>
      </c>
      <c r="AU560" s="1489">
        <v>0.32604521587029728</v>
      </c>
      <c r="AV560" s="1489">
        <v>0.31654875327213333</v>
      </c>
      <c r="AW560" s="1489">
        <v>0.30732888667197411</v>
      </c>
      <c r="AX560" s="1489">
        <v>0.29837755987570302</v>
      </c>
      <c r="AY560" s="1489">
        <v>0.28968695133563405</v>
      </c>
      <c r="AZ560" s="1489">
        <v>0.28124946731614947</v>
      </c>
      <c r="BA560" s="1489">
        <v>0.27305773525839755</v>
      </c>
      <c r="BB560" s="1489">
        <v>0.26510459733825009</v>
      </c>
      <c r="BC560" s="1489">
        <v>0.25738310421189325</v>
      </c>
      <c r="BD560" s="1489">
        <v>0.24988650894358566</v>
      </c>
      <c r="BE560" s="1489">
        <v>0.24260826111027742</v>
      </c>
      <c r="BF560" s="1489">
        <v>0.23554200107793916</v>
      </c>
      <c r="BG560" s="1489">
        <v>0.22868155444460117</v>
      </c>
      <c r="BH560" s="1489">
        <v>0.22202092664524387</v>
      </c>
      <c r="BI560" s="1489">
        <v>0.215554297713829</v>
      </c>
      <c r="BJ560" s="1489">
        <v>0.20927601719789227</v>
      </c>
      <c r="BK560" s="1489">
        <v>0.20318059922125464</v>
      </c>
      <c r="BL560" s="1489">
        <v>0.19726271769053846</v>
      </c>
      <c r="BM560" s="1489">
        <v>0.19151720164129948</v>
      </c>
      <c r="BN560" s="1489">
        <v>0.18593903071970824</v>
      </c>
      <c r="BO560" s="1489">
        <v>0.18052333079583327</v>
      </c>
      <c r="BP560" s="1489">
        <v>0.17526536970469248</v>
      </c>
      <c r="BQ560" s="1489">
        <v>0.17016055311135189</v>
      </c>
      <c r="BR560" s="1489">
        <v>0.16520442049645817</v>
      </c>
      <c r="BS560" s="1489">
        <v>0.16039264125869726</v>
      </c>
      <c r="BT560" s="1489">
        <v>0.15572101093077401</v>
      </c>
      <c r="BU560" s="1489">
        <v>0.15118544750560586</v>
      </c>
      <c r="BV560" s="1489">
        <v>0.14678198786952024</v>
      </c>
      <c r="BW560" s="1489">
        <v>0.14250678433934003</v>
      </c>
      <c r="BX560" s="1489">
        <v>0.13835610130033013</v>
      </c>
      <c r="BY560" s="1489">
        <v>0.13432631194206807</v>
      </c>
      <c r="BZ560" s="1489">
        <v>0.13041389508938647</v>
      </c>
      <c r="CA560" s="1489">
        <v>0.12661543212561796</v>
      </c>
      <c r="CB560" s="1489">
        <v>0.12292760400545433</v>
      </c>
      <c r="CC560" s="1489">
        <v>0.11934718835481004</v>
      </c>
      <c r="CD560" s="1489">
        <v>0.11587105665515537</v>
      </c>
      <c r="CE560" s="1489">
        <v>0.11249617150985959</v>
      </c>
      <c r="CF560" s="1489">
        <v>0.10921958399015494</v>
      </c>
      <c r="CG560" s="1489">
        <v>0.10603843105840287</v>
      </c>
      <c r="CH560" s="1489">
        <v>0.10294993306641054</v>
      </c>
      <c r="CI560" s="1489">
        <v>9.9951391326612168E-2</v>
      </c>
      <c r="CJ560" s="1489">
        <v>9.7040185753992411E-2</v>
      </c>
      <c r="CK560" s="1489">
        <v>9.4213772576691654E-2</v>
      </c>
      <c r="CL560" s="1489">
        <v>9.1915875684577236E-2</v>
      </c>
      <c r="CM560" s="1489">
        <v>8.9674025058124135E-2</v>
      </c>
      <c r="CN560" s="1489">
        <v>8.7486853715243049E-2</v>
      </c>
      <c r="CO560" s="1489">
        <v>8.5353028014871282E-2</v>
      </c>
      <c r="CP560" s="1490">
        <v>8.3271246843776875E-2</v>
      </c>
      <c r="CQ560" s="1488" t="s">
        <v>1790</v>
      </c>
      <c r="CR560" s="1488" t="s">
        <v>1790</v>
      </c>
      <c r="CS560" s="1488" t="s">
        <v>1790</v>
      </c>
      <c r="CT560" s="1488" t="s">
        <v>1790</v>
      </c>
      <c r="CU560" s="1488" t="s">
        <v>1790</v>
      </c>
      <c r="CV560" s="1488" t="s">
        <v>1790</v>
      </c>
      <c r="CW560" s="1488" t="s">
        <v>1790</v>
      </c>
      <c r="CX560" s="1488" t="s">
        <v>1790</v>
      </c>
      <c r="CY560" s="1488" t="s">
        <v>1790</v>
      </c>
      <c r="CZ560" s="1488" t="s">
        <v>1790</v>
      </c>
      <c r="DA560" s="1488" t="s">
        <v>1790</v>
      </c>
      <c r="DB560" s="1488" t="s">
        <v>1790</v>
      </c>
      <c r="DC560" s="1488" t="s">
        <v>1790</v>
      </c>
      <c r="DD560" s="1488" t="s">
        <v>1790</v>
      </c>
      <c r="DE560" s="1488" t="s">
        <v>1790</v>
      </c>
      <c r="DF560" s="1488" t="s">
        <v>1790</v>
      </c>
      <c r="DG560" s="1488" t="s">
        <v>1790</v>
      </c>
      <c r="DH560" s="1488" t="s">
        <v>1790</v>
      </c>
      <c r="DI560" s="1488" t="s">
        <v>1790</v>
      </c>
      <c r="DJ560" s="1488" t="s">
        <v>1790</v>
      </c>
      <c r="DK560" s="1488" t="s">
        <v>1790</v>
      </c>
      <c r="DL560" s="1488" t="s">
        <v>1790</v>
      </c>
      <c r="DM560" s="1488" t="s">
        <v>1790</v>
      </c>
      <c r="DN560" s="1488" t="s">
        <v>1790</v>
      </c>
      <c r="DO560" s="1488" t="s">
        <v>1790</v>
      </c>
      <c r="DP560" s="1488" t="s">
        <v>1790</v>
      </c>
      <c r="DQ560" s="1488" t="s">
        <v>1790</v>
      </c>
      <c r="DR560" s="1488" t="s">
        <v>1790</v>
      </c>
      <c r="DS560" s="1488" t="s">
        <v>1790</v>
      </c>
      <c r="DT560" s="1233" t="s">
        <v>1790</v>
      </c>
      <c r="DU560" s="1233" t="s">
        <v>1790</v>
      </c>
      <c r="DV560" s="1233" t="s">
        <v>1790</v>
      </c>
      <c r="DW560" s="1233" t="s">
        <v>1790</v>
      </c>
      <c r="DX560" s="1233" t="s">
        <v>1790</v>
      </c>
      <c r="DY560" s="1233" t="s">
        <v>1790</v>
      </c>
    </row>
    <row r="561" spans="2:129" x14ac:dyDescent="0.25">
      <c r="B561" s="1740"/>
      <c r="C561" s="1485" t="s">
        <v>2244</v>
      </c>
      <c r="D561" s="1425" t="s">
        <v>2245</v>
      </c>
      <c r="E561" s="1267" t="s">
        <v>810</v>
      </c>
      <c r="F561" s="1424" t="s">
        <v>811</v>
      </c>
      <c r="G561" s="1424" t="s">
        <v>1790</v>
      </c>
      <c r="H561" s="1425" t="s">
        <v>812</v>
      </c>
      <c r="I561" s="1245"/>
      <c r="J561" s="1241"/>
      <c r="K561" s="1241"/>
      <c r="L561" s="1241"/>
      <c r="M561" s="1241"/>
      <c r="N561" s="1489" t="s">
        <v>1790</v>
      </c>
      <c r="O561" s="1489">
        <v>0.30369000000000002</v>
      </c>
      <c r="P561" s="1489">
        <v>0.30369000000000002</v>
      </c>
      <c r="Q561" s="1489">
        <v>0.30369000000000002</v>
      </c>
      <c r="R561" s="1489">
        <v>0.30369000000000002</v>
      </c>
      <c r="S561" s="1489">
        <v>0.30369000000000002</v>
      </c>
      <c r="T561" s="1489" t="s">
        <v>1790</v>
      </c>
      <c r="U561" s="1489" t="s">
        <v>1790</v>
      </c>
      <c r="V561" s="1489" t="s">
        <v>1790</v>
      </c>
      <c r="W561" s="1489" t="s">
        <v>1790</v>
      </c>
      <c r="X561" s="1489" t="s">
        <v>1790</v>
      </c>
      <c r="Y561" s="1489" t="s">
        <v>1790</v>
      </c>
      <c r="Z561" s="1489" t="s">
        <v>1790</v>
      </c>
      <c r="AA561" s="1489" t="s">
        <v>1790</v>
      </c>
      <c r="AB561" s="1489" t="s">
        <v>1790</v>
      </c>
      <c r="AC561" s="1489" t="s">
        <v>1790</v>
      </c>
      <c r="AD561" s="1489" t="s">
        <v>1790</v>
      </c>
      <c r="AE561" s="1489" t="s">
        <v>1790</v>
      </c>
      <c r="AF561" s="1489" t="s">
        <v>1790</v>
      </c>
      <c r="AG561" s="1489" t="s">
        <v>1790</v>
      </c>
      <c r="AH561" s="1489" t="s">
        <v>1790</v>
      </c>
      <c r="AI561" s="1489" t="s">
        <v>1790</v>
      </c>
      <c r="AJ561" s="1489" t="s">
        <v>1790</v>
      </c>
      <c r="AK561" s="1489" t="s">
        <v>1790</v>
      </c>
      <c r="AL561" s="1489" t="s">
        <v>1790</v>
      </c>
      <c r="AM561" s="1489" t="s">
        <v>1790</v>
      </c>
      <c r="AN561" s="1489" t="s">
        <v>1790</v>
      </c>
      <c r="AO561" s="1489" t="s">
        <v>1790</v>
      </c>
      <c r="AP561" s="1489" t="s">
        <v>1790</v>
      </c>
      <c r="AQ561" s="1489" t="s">
        <v>1790</v>
      </c>
      <c r="AR561" s="1489" t="s">
        <v>1790</v>
      </c>
      <c r="AS561" s="1489" t="s">
        <v>1790</v>
      </c>
      <c r="AT561" s="1489" t="s">
        <v>1790</v>
      </c>
      <c r="AU561" s="1489" t="s">
        <v>1790</v>
      </c>
      <c r="AV561" s="1489" t="s">
        <v>1790</v>
      </c>
      <c r="AW561" s="1489" t="s">
        <v>1790</v>
      </c>
      <c r="AX561" s="1489" t="s">
        <v>1790</v>
      </c>
      <c r="AY561" s="1489" t="s">
        <v>1790</v>
      </c>
      <c r="AZ561" s="1489" t="s">
        <v>1790</v>
      </c>
      <c r="BA561" s="1489" t="s">
        <v>1790</v>
      </c>
      <c r="BB561" s="1489" t="s">
        <v>1790</v>
      </c>
      <c r="BC561" s="1489" t="s">
        <v>1790</v>
      </c>
      <c r="BD561" s="1489" t="s">
        <v>1790</v>
      </c>
      <c r="BE561" s="1489" t="s">
        <v>1790</v>
      </c>
      <c r="BF561" s="1489" t="s">
        <v>1790</v>
      </c>
      <c r="BG561" s="1489" t="s">
        <v>1790</v>
      </c>
      <c r="BH561" s="1489" t="s">
        <v>1790</v>
      </c>
      <c r="BI561" s="1489" t="s">
        <v>1790</v>
      </c>
      <c r="BJ561" s="1489" t="s">
        <v>1790</v>
      </c>
      <c r="BK561" s="1489" t="s">
        <v>1790</v>
      </c>
      <c r="BL561" s="1489" t="s">
        <v>1790</v>
      </c>
      <c r="BM561" s="1489" t="s">
        <v>1790</v>
      </c>
      <c r="BN561" s="1489" t="s">
        <v>1790</v>
      </c>
      <c r="BO561" s="1489" t="s">
        <v>1790</v>
      </c>
      <c r="BP561" s="1489" t="s">
        <v>1790</v>
      </c>
      <c r="BQ561" s="1489" t="s">
        <v>1790</v>
      </c>
      <c r="BR561" s="1489" t="s">
        <v>1790</v>
      </c>
      <c r="BS561" s="1489" t="s">
        <v>1790</v>
      </c>
      <c r="BT561" s="1489" t="s">
        <v>1790</v>
      </c>
      <c r="BU561" s="1489" t="s">
        <v>1790</v>
      </c>
      <c r="BV561" s="1489" t="s">
        <v>1790</v>
      </c>
      <c r="BW561" s="1489" t="s">
        <v>1790</v>
      </c>
      <c r="BX561" s="1489" t="s">
        <v>1790</v>
      </c>
      <c r="BY561" s="1489" t="s">
        <v>1790</v>
      </c>
      <c r="BZ561" s="1489" t="s">
        <v>1790</v>
      </c>
      <c r="CA561" s="1489" t="s">
        <v>1790</v>
      </c>
      <c r="CB561" s="1489" t="s">
        <v>1790</v>
      </c>
      <c r="CC561" s="1489" t="s">
        <v>1790</v>
      </c>
      <c r="CD561" s="1489" t="s">
        <v>1790</v>
      </c>
      <c r="CE561" s="1489" t="s">
        <v>1790</v>
      </c>
      <c r="CF561" s="1489" t="s">
        <v>1790</v>
      </c>
      <c r="CG561" s="1489" t="s">
        <v>1790</v>
      </c>
      <c r="CH561" s="1489" t="s">
        <v>1790</v>
      </c>
      <c r="CI561" s="1489" t="s">
        <v>1790</v>
      </c>
      <c r="CJ561" s="1489" t="s">
        <v>1790</v>
      </c>
      <c r="CK561" s="1489" t="s">
        <v>1790</v>
      </c>
      <c r="CL561" s="1489" t="s">
        <v>1790</v>
      </c>
      <c r="CM561" s="1489" t="s">
        <v>1790</v>
      </c>
      <c r="CN561" s="1489" t="s">
        <v>1790</v>
      </c>
      <c r="CO561" s="1489" t="s">
        <v>1790</v>
      </c>
      <c r="CP561" s="1490" t="s">
        <v>1790</v>
      </c>
      <c r="CQ561" s="1488" t="s">
        <v>1790</v>
      </c>
      <c r="CR561" s="1488" t="s">
        <v>1790</v>
      </c>
      <c r="CS561" s="1488" t="s">
        <v>1790</v>
      </c>
      <c r="CT561" s="1488" t="s">
        <v>1790</v>
      </c>
      <c r="CU561" s="1488" t="s">
        <v>1790</v>
      </c>
      <c r="CV561" s="1488" t="s">
        <v>1790</v>
      </c>
      <c r="CW561" s="1488" t="s">
        <v>1790</v>
      </c>
      <c r="CX561" s="1488" t="s">
        <v>1790</v>
      </c>
      <c r="CY561" s="1488" t="s">
        <v>1790</v>
      </c>
      <c r="CZ561" s="1488" t="s">
        <v>1790</v>
      </c>
      <c r="DA561" s="1488" t="s">
        <v>1790</v>
      </c>
      <c r="DB561" s="1488" t="s">
        <v>1790</v>
      </c>
      <c r="DC561" s="1488" t="s">
        <v>1790</v>
      </c>
      <c r="DD561" s="1488" t="s">
        <v>1790</v>
      </c>
      <c r="DE561" s="1488" t="s">
        <v>1790</v>
      </c>
      <c r="DF561" s="1488" t="s">
        <v>1790</v>
      </c>
      <c r="DG561" s="1488" t="s">
        <v>1790</v>
      </c>
      <c r="DH561" s="1488" t="s">
        <v>1790</v>
      </c>
      <c r="DI561" s="1488" t="s">
        <v>1790</v>
      </c>
      <c r="DJ561" s="1488" t="s">
        <v>1790</v>
      </c>
      <c r="DK561" s="1488" t="s">
        <v>1790</v>
      </c>
      <c r="DL561" s="1488" t="s">
        <v>1790</v>
      </c>
      <c r="DM561" s="1488" t="s">
        <v>1790</v>
      </c>
      <c r="DN561" s="1488" t="s">
        <v>1790</v>
      </c>
      <c r="DO561" s="1488" t="s">
        <v>1790</v>
      </c>
      <c r="DP561" s="1488" t="s">
        <v>1790</v>
      </c>
      <c r="DQ561" s="1488" t="s">
        <v>1790</v>
      </c>
      <c r="DR561" s="1488" t="s">
        <v>1790</v>
      </c>
      <c r="DS561" s="1488" t="s">
        <v>1790</v>
      </c>
      <c r="DT561" s="1233" t="s">
        <v>1790</v>
      </c>
      <c r="DU561" s="1233" t="s">
        <v>1790</v>
      </c>
      <c r="DV561" s="1233" t="s">
        <v>1790</v>
      </c>
      <c r="DW561" s="1233" t="s">
        <v>1790</v>
      </c>
      <c r="DX561" s="1233" t="s">
        <v>1790</v>
      </c>
      <c r="DY561" s="1233" t="s">
        <v>1790</v>
      </c>
    </row>
    <row r="562" spans="2:129" x14ac:dyDescent="0.25">
      <c r="B562" s="1740"/>
      <c r="C562" s="1485" t="s">
        <v>2244</v>
      </c>
      <c r="D562" s="1425" t="s">
        <v>2245</v>
      </c>
      <c r="E562" s="1267" t="s">
        <v>810</v>
      </c>
      <c r="F562" s="1424" t="s">
        <v>813</v>
      </c>
      <c r="G562" s="1424" t="s">
        <v>1790</v>
      </c>
      <c r="H562" s="1425" t="s">
        <v>812</v>
      </c>
      <c r="I562" s="1608"/>
      <c r="J562" s="1241"/>
      <c r="K562" s="1241"/>
      <c r="L562" s="1241"/>
      <c r="M562" s="1241"/>
      <c r="N562" s="1489" t="s">
        <v>1790</v>
      </c>
      <c r="O562" s="1489">
        <v>0.37658195999999994</v>
      </c>
      <c r="P562" s="1489">
        <v>0.37658195999999994</v>
      </c>
      <c r="Q562" s="1489">
        <v>0.37658195999999994</v>
      </c>
      <c r="R562" s="1489">
        <v>0.37658195999999994</v>
      </c>
      <c r="S562" s="1489">
        <v>0.37658195999999994</v>
      </c>
      <c r="T562" s="1489" t="s">
        <v>1790</v>
      </c>
      <c r="U562" s="1489" t="s">
        <v>1790</v>
      </c>
      <c r="V562" s="1489" t="s">
        <v>1790</v>
      </c>
      <c r="W562" s="1489" t="s">
        <v>1790</v>
      </c>
      <c r="X562" s="1489" t="s">
        <v>1790</v>
      </c>
      <c r="Y562" s="1489" t="s">
        <v>1790</v>
      </c>
      <c r="Z562" s="1489" t="s">
        <v>1790</v>
      </c>
      <c r="AA562" s="1489" t="s">
        <v>1790</v>
      </c>
      <c r="AB562" s="1489" t="s">
        <v>1790</v>
      </c>
      <c r="AC562" s="1489">
        <v>0</v>
      </c>
      <c r="AD562" s="1489" t="s">
        <v>1790</v>
      </c>
      <c r="AE562" s="1489" t="s">
        <v>1790</v>
      </c>
      <c r="AF562" s="1489" t="s">
        <v>1790</v>
      </c>
      <c r="AG562" s="1489" t="s">
        <v>1790</v>
      </c>
      <c r="AH562" s="1489" t="s">
        <v>1790</v>
      </c>
      <c r="AI562" s="1489" t="s">
        <v>1790</v>
      </c>
      <c r="AJ562" s="1489" t="s">
        <v>1790</v>
      </c>
      <c r="AK562" s="1489" t="s">
        <v>1790</v>
      </c>
      <c r="AL562" s="1489" t="s">
        <v>1790</v>
      </c>
      <c r="AM562" s="1489">
        <v>0</v>
      </c>
      <c r="AN562" s="1489" t="s">
        <v>1790</v>
      </c>
      <c r="AO562" s="1489" t="s">
        <v>1790</v>
      </c>
      <c r="AP562" s="1489" t="s">
        <v>1790</v>
      </c>
      <c r="AQ562" s="1489" t="s">
        <v>1790</v>
      </c>
      <c r="AR562" s="1489" t="s">
        <v>1790</v>
      </c>
      <c r="AS562" s="1489" t="s">
        <v>1790</v>
      </c>
      <c r="AT562" s="1489" t="s">
        <v>1790</v>
      </c>
      <c r="AU562" s="1489" t="s">
        <v>1790</v>
      </c>
      <c r="AV562" s="1489" t="s">
        <v>1790</v>
      </c>
      <c r="AW562" s="1489">
        <v>0</v>
      </c>
      <c r="AX562" s="1489" t="s">
        <v>1790</v>
      </c>
      <c r="AY562" s="1489" t="s">
        <v>1790</v>
      </c>
      <c r="AZ562" s="1489" t="s">
        <v>1790</v>
      </c>
      <c r="BA562" s="1489" t="s">
        <v>1790</v>
      </c>
      <c r="BB562" s="1489" t="s">
        <v>1790</v>
      </c>
      <c r="BC562" s="1489" t="s">
        <v>1790</v>
      </c>
      <c r="BD562" s="1489" t="s">
        <v>1790</v>
      </c>
      <c r="BE562" s="1489" t="s">
        <v>1790</v>
      </c>
      <c r="BF562" s="1489" t="s">
        <v>1790</v>
      </c>
      <c r="BG562" s="1489">
        <v>0</v>
      </c>
      <c r="BH562" s="1489" t="s">
        <v>1790</v>
      </c>
      <c r="BI562" s="1489" t="s">
        <v>1790</v>
      </c>
      <c r="BJ562" s="1489" t="s">
        <v>1790</v>
      </c>
      <c r="BK562" s="1489" t="s">
        <v>1790</v>
      </c>
      <c r="BL562" s="1489" t="s">
        <v>1790</v>
      </c>
      <c r="BM562" s="1489" t="s">
        <v>1790</v>
      </c>
      <c r="BN562" s="1489" t="s">
        <v>1790</v>
      </c>
      <c r="BO562" s="1489" t="s">
        <v>1790</v>
      </c>
      <c r="BP562" s="1489" t="s">
        <v>1790</v>
      </c>
      <c r="BQ562" s="1489">
        <v>0</v>
      </c>
      <c r="BR562" s="1489" t="s">
        <v>1790</v>
      </c>
      <c r="BS562" s="1489" t="s">
        <v>1790</v>
      </c>
      <c r="BT562" s="1489" t="s">
        <v>1790</v>
      </c>
      <c r="BU562" s="1489" t="s">
        <v>1790</v>
      </c>
      <c r="BV562" s="1489" t="s">
        <v>1790</v>
      </c>
      <c r="BW562" s="1489" t="s">
        <v>1790</v>
      </c>
      <c r="BX562" s="1489" t="s">
        <v>1790</v>
      </c>
      <c r="BY562" s="1489" t="s">
        <v>1790</v>
      </c>
      <c r="BZ562" s="1489" t="s">
        <v>1790</v>
      </c>
      <c r="CA562" s="1489">
        <v>1.54972</v>
      </c>
      <c r="CB562" s="1489" t="s">
        <v>1790</v>
      </c>
      <c r="CC562" s="1489" t="s">
        <v>1790</v>
      </c>
      <c r="CD562" s="1489" t="s">
        <v>1790</v>
      </c>
      <c r="CE562" s="1489" t="s">
        <v>1790</v>
      </c>
      <c r="CF562" s="1489" t="s">
        <v>1790</v>
      </c>
      <c r="CG562" s="1489" t="s">
        <v>1790</v>
      </c>
      <c r="CH562" s="1489" t="s">
        <v>1790</v>
      </c>
      <c r="CI562" s="1489" t="s">
        <v>1790</v>
      </c>
      <c r="CJ562" s="1489" t="s">
        <v>1790</v>
      </c>
      <c r="CK562" s="1489">
        <v>0</v>
      </c>
      <c r="CL562" s="1489" t="s">
        <v>1790</v>
      </c>
      <c r="CM562" s="1489" t="s">
        <v>1790</v>
      </c>
      <c r="CN562" s="1489" t="s">
        <v>1790</v>
      </c>
      <c r="CO562" s="1489" t="s">
        <v>1790</v>
      </c>
      <c r="CP562" s="1490" t="s">
        <v>1790</v>
      </c>
      <c r="CQ562" s="1488" t="s">
        <v>1790</v>
      </c>
      <c r="CR562" s="1488" t="s">
        <v>1790</v>
      </c>
      <c r="CS562" s="1488" t="s">
        <v>1790</v>
      </c>
      <c r="CT562" s="1488" t="s">
        <v>1790</v>
      </c>
      <c r="CU562" s="1488" t="s">
        <v>1790</v>
      </c>
      <c r="CV562" s="1488" t="s">
        <v>1790</v>
      </c>
      <c r="CW562" s="1488" t="s">
        <v>1790</v>
      </c>
      <c r="CX562" s="1488" t="s">
        <v>1790</v>
      </c>
      <c r="CY562" s="1488" t="s">
        <v>1790</v>
      </c>
      <c r="CZ562" s="1488" t="s">
        <v>1790</v>
      </c>
      <c r="DA562" s="1488" t="s">
        <v>1790</v>
      </c>
      <c r="DB562" s="1488" t="s">
        <v>1790</v>
      </c>
      <c r="DC562" s="1488" t="s">
        <v>1790</v>
      </c>
      <c r="DD562" s="1488" t="s">
        <v>1790</v>
      </c>
      <c r="DE562" s="1488" t="s">
        <v>1790</v>
      </c>
      <c r="DF562" s="1488" t="s">
        <v>1790</v>
      </c>
      <c r="DG562" s="1488" t="s">
        <v>1790</v>
      </c>
      <c r="DH562" s="1488" t="s">
        <v>1790</v>
      </c>
      <c r="DI562" s="1488" t="s">
        <v>1790</v>
      </c>
      <c r="DJ562" s="1488" t="s">
        <v>1790</v>
      </c>
      <c r="DK562" s="1488" t="s">
        <v>1790</v>
      </c>
      <c r="DL562" s="1488" t="s">
        <v>1790</v>
      </c>
      <c r="DM562" s="1488" t="s">
        <v>1790</v>
      </c>
      <c r="DN562" s="1488" t="s">
        <v>1790</v>
      </c>
      <c r="DO562" s="1488" t="s">
        <v>1790</v>
      </c>
      <c r="DP562" s="1488" t="s">
        <v>1790</v>
      </c>
      <c r="DQ562" s="1488" t="s">
        <v>1790</v>
      </c>
      <c r="DR562" s="1488" t="s">
        <v>1790</v>
      </c>
      <c r="DS562" s="1488" t="s">
        <v>1790</v>
      </c>
      <c r="DT562" s="1233" t="s">
        <v>1790</v>
      </c>
      <c r="DU562" s="1233" t="s">
        <v>1790</v>
      </c>
      <c r="DV562" s="1233" t="s">
        <v>1790</v>
      </c>
      <c r="DW562" s="1233" t="s">
        <v>1790</v>
      </c>
      <c r="DX562" s="1233" t="s">
        <v>1790</v>
      </c>
      <c r="DY562" s="1233" t="s">
        <v>1790</v>
      </c>
    </row>
    <row r="563" spans="2:129" ht="14.4" thickBot="1" x14ac:dyDescent="0.3">
      <c r="B563" s="1740"/>
      <c r="C563" s="1485" t="s">
        <v>2244</v>
      </c>
      <c r="D563" s="1425" t="s">
        <v>2245</v>
      </c>
      <c r="E563" s="1267" t="s">
        <v>814</v>
      </c>
      <c r="F563" s="1424" t="s">
        <v>1790</v>
      </c>
      <c r="G563" s="1424" t="s">
        <v>1790</v>
      </c>
      <c r="H563" s="1425" t="s">
        <v>84</v>
      </c>
      <c r="I563" s="1609"/>
      <c r="J563" s="1610"/>
      <c r="K563" s="1610"/>
      <c r="L563" s="1610"/>
      <c r="M563" s="1610"/>
      <c r="N563" s="1489" t="s">
        <v>1790</v>
      </c>
      <c r="O563" s="1489">
        <v>2.9570119785507248E-2</v>
      </c>
      <c r="P563" s="1489">
        <v>8.5710492131905069E-2</v>
      </c>
      <c r="Q563" s="1489">
        <v>0.13802011615443652</v>
      </c>
      <c r="R563" s="1489">
        <v>0.18669387692387548</v>
      </c>
      <c r="S563" s="1489">
        <v>0.23191785953276459</v>
      </c>
      <c r="T563" s="1489">
        <v>1.3795638305249196</v>
      </c>
      <c r="U563" s="1489">
        <v>1.3297501264589888</v>
      </c>
      <c r="V563" s="1489">
        <v>1.2817278641230248</v>
      </c>
      <c r="W563" s="1489">
        <v>1.2354328476983569</v>
      </c>
      <c r="X563" s="1489">
        <v>1.1908031745082255</v>
      </c>
      <c r="Y563" s="1489">
        <v>1.1477791533372261</v>
      </c>
      <c r="Z563" s="1489">
        <v>1.1063032256527177</v>
      </c>
      <c r="AA563" s="1489">
        <v>1.0663198896253352</v>
      </c>
      <c r="AB563" s="1489">
        <v>1.027775626849379</v>
      </c>
      <c r="AC563" s="1489">
        <v>0.99061883166737064</v>
      </c>
      <c r="AD563" s="1489">
        <v>0.95479974300644443</v>
      </c>
      <c r="AE563" s="1489">
        <v>0.92027037863751249</v>
      </c>
      <c r="AF563" s="1489">
        <v>0.8869844717712958</v>
      </c>
      <c r="AG563" s="1489">
        <v>0.85489740990834784</v>
      </c>
      <c r="AH563" s="1489">
        <v>0.82396617586313259</v>
      </c>
      <c r="AI563" s="1489">
        <v>0.79414929088504904</v>
      </c>
      <c r="AJ563" s="1489">
        <v>0.76540675980202</v>
      </c>
      <c r="AK563" s="1489">
        <v>0.73770001811489871</v>
      </c>
      <c r="AL563" s="1489">
        <v>0.71099188097348398</v>
      </c>
      <c r="AM563" s="1489">
        <v>0.68524649396738602</v>
      </c>
      <c r="AN563" s="1489">
        <v>0.66042928566734826</v>
      </c>
      <c r="AO563" s="1489">
        <v>0.63650692185490887</v>
      </c>
      <c r="AP563" s="1489">
        <v>0.61344726138048788</v>
      </c>
      <c r="AQ563" s="1489">
        <v>0.59121931359210356</v>
      </c>
      <c r="AR563" s="1489">
        <v>0.5697931972789716</v>
      </c>
      <c r="AS563" s="1489">
        <v>0.55180582972221526</v>
      </c>
      <c r="AT563" s="1489">
        <v>0.53438289372117265</v>
      </c>
      <c r="AU563" s="1489">
        <v>0.51750676910491111</v>
      </c>
      <c r="AV563" s="1489">
        <v>0.50116038329243506</v>
      </c>
      <c r="AW563" s="1489">
        <v>0.48532719434207283</v>
      </c>
      <c r="AX563" s="1489">
        <v>0.46999117452373923</v>
      </c>
      <c r="AY563" s="1489">
        <v>0.45513679439799237</v>
      </c>
      <c r="AZ563" s="1489">
        <v>0.44074900738629913</v>
      </c>
      <c r="BA563" s="1489">
        <v>0.42681323481740413</v>
      </c>
      <c r="BB563" s="1489">
        <v>0.41331535143515269</v>
      </c>
      <c r="BC563" s="1489">
        <v>0.40024167135357736</v>
      </c>
      <c r="BD563" s="1489">
        <v>0.38757893444548658</v>
      </c>
      <c r="BE563" s="1489">
        <v>0.37531429315121612</v>
      </c>
      <c r="BF563" s="1489">
        <v>0.36343529969461624</v>
      </c>
      <c r="BG563" s="1489">
        <v>0.35192989369374444</v>
      </c>
      <c r="BH563" s="1489">
        <v>0.34078639015411188</v>
      </c>
      <c r="BI563" s="1489">
        <v>0.32999346783271377</v>
      </c>
      <c r="BJ563" s="1489">
        <v>0.3195401579614276</v>
      </c>
      <c r="BK563" s="1489">
        <v>0.30941583331871708</v>
      </c>
      <c r="BL563" s="1489">
        <v>0.29961019763891944</v>
      </c>
      <c r="BM563" s="1489">
        <v>0.29011327534871995</v>
      </c>
      <c r="BN563" s="1489">
        <v>0.28091540162074052</v>
      </c>
      <c r="BO563" s="1489">
        <v>0.27200721273447603</v>
      </c>
      <c r="BP563" s="1489">
        <v>0.26337963673511167</v>
      </c>
      <c r="BQ563" s="1489">
        <v>0.25502388438104823</v>
      </c>
      <c r="BR563" s="1489">
        <v>0.24693144037123918</v>
      </c>
      <c r="BS563" s="1489">
        <v>0.23909405484372187</v>
      </c>
      <c r="BT563" s="1489">
        <v>0.23150373513698541</v>
      </c>
      <c r="BU563" s="1489">
        <v>0.224152737806078</v>
      </c>
      <c r="BV563" s="1489">
        <v>0.21703356088560205</v>
      </c>
      <c r="BW563" s="1489">
        <v>0.21013893639198999</v>
      </c>
      <c r="BX563" s="1489">
        <v>0.20346182305768443</v>
      </c>
      <c r="BY563" s="1489">
        <v>0.19699539929007434</v>
      </c>
      <c r="BZ563" s="1489">
        <v>0.19073305634825974</v>
      </c>
      <c r="CA563" s="1489">
        <v>0.19815459973877633</v>
      </c>
      <c r="CB563" s="1489">
        <v>0.20498201443455502</v>
      </c>
      <c r="CC563" s="1489">
        <v>0.19853156941140357</v>
      </c>
      <c r="CD563" s="1489">
        <v>0.19228298477984379</v>
      </c>
      <c r="CE563" s="1489">
        <v>0.18622997382889495</v>
      </c>
      <c r="CF563" s="1489">
        <v>0.18036644481824848</v>
      </c>
      <c r="CG563" s="1489">
        <v>0.17468649495399843</v>
      </c>
      <c r="CH563" s="1489">
        <v>0.16918440454989936</v>
      </c>
      <c r="CI563" s="1489">
        <v>0.16385463136845532</v>
      </c>
      <c r="CJ563" s="1489">
        <v>0.15869180513631698</v>
      </c>
      <c r="CK563" s="1489">
        <v>0.15369072222863381</v>
      </c>
      <c r="CL563" s="1489">
        <v>0.14957242022701273</v>
      </c>
      <c r="CM563" s="1489">
        <v>0.14556358285472196</v>
      </c>
      <c r="CN563" s="1489">
        <v>0.14166132028570355</v>
      </c>
      <c r="CO563" s="1489">
        <v>0.13786281854226803</v>
      </c>
      <c r="CP563" s="1490">
        <v>0.13416533751428522</v>
      </c>
      <c r="CQ563" s="1488" t="s">
        <v>1790</v>
      </c>
      <c r="CR563" s="1488" t="s">
        <v>1790</v>
      </c>
      <c r="CS563" s="1488" t="s">
        <v>1790</v>
      </c>
      <c r="CT563" s="1488" t="s">
        <v>1790</v>
      </c>
      <c r="CU563" s="1488" t="s">
        <v>1790</v>
      </c>
      <c r="CV563" s="1488" t="s">
        <v>1790</v>
      </c>
      <c r="CW563" s="1488" t="s">
        <v>1790</v>
      </c>
      <c r="CX563" s="1488" t="s">
        <v>1790</v>
      </c>
      <c r="CY563" s="1488" t="s">
        <v>1790</v>
      </c>
      <c r="CZ563" s="1488" t="s">
        <v>1790</v>
      </c>
      <c r="DA563" s="1488" t="s">
        <v>1790</v>
      </c>
      <c r="DB563" s="1488" t="s">
        <v>1790</v>
      </c>
      <c r="DC563" s="1488" t="s">
        <v>1790</v>
      </c>
      <c r="DD563" s="1488" t="s">
        <v>1790</v>
      </c>
      <c r="DE563" s="1488" t="s">
        <v>1790</v>
      </c>
      <c r="DF563" s="1488" t="s">
        <v>1790</v>
      </c>
      <c r="DG563" s="1488" t="s">
        <v>1790</v>
      </c>
      <c r="DH563" s="1488" t="s">
        <v>1790</v>
      </c>
      <c r="DI563" s="1488" t="s">
        <v>1790</v>
      </c>
      <c r="DJ563" s="1488" t="s">
        <v>1790</v>
      </c>
      <c r="DK563" s="1488" t="s">
        <v>1790</v>
      </c>
      <c r="DL563" s="1488" t="s">
        <v>1790</v>
      </c>
      <c r="DM563" s="1488" t="s">
        <v>1790</v>
      </c>
      <c r="DN563" s="1488" t="s">
        <v>1790</v>
      </c>
      <c r="DO563" s="1488" t="s">
        <v>1790</v>
      </c>
      <c r="DP563" s="1488" t="s">
        <v>1790</v>
      </c>
      <c r="DQ563" s="1488" t="s">
        <v>1790</v>
      </c>
      <c r="DR563" s="1488" t="s">
        <v>1790</v>
      </c>
      <c r="DS563" s="1488" t="s">
        <v>1790</v>
      </c>
      <c r="DT563" s="1233" t="s">
        <v>1790</v>
      </c>
      <c r="DU563" s="1233" t="s">
        <v>1790</v>
      </c>
      <c r="DV563" s="1233" t="s">
        <v>1790</v>
      </c>
      <c r="DW563" s="1233" t="s">
        <v>1790</v>
      </c>
      <c r="DX563" s="1233" t="s">
        <v>1790</v>
      </c>
      <c r="DY563" s="1233" t="s">
        <v>1790</v>
      </c>
    </row>
    <row r="564" spans="2:129" ht="14.4" thickBot="1" x14ac:dyDescent="0.3">
      <c r="B564" s="1740"/>
      <c r="C564" s="1485" t="s">
        <v>2244</v>
      </c>
      <c r="D564" s="1425" t="s">
        <v>2245</v>
      </c>
      <c r="E564" s="1267" t="s">
        <v>815</v>
      </c>
      <c r="F564" s="1424" t="s">
        <v>1790</v>
      </c>
      <c r="G564" s="1424" t="s">
        <v>1790</v>
      </c>
      <c r="H564" s="1425" t="s">
        <v>84</v>
      </c>
      <c r="I564" s="1724">
        <f>IF(SUM(I563:CU563)&lt;&gt;0,SUM(I563:CU563),"")</f>
        <v>37.918795689290093</v>
      </c>
      <c r="J564" s="1725"/>
      <c r="K564" s="1725"/>
      <c r="L564" s="1725"/>
      <c r="M564" s="1726"/>
      <c r="N564" s="1489" t="s">
        <v>1790</v>
      </c>
      <c r="O564" s="1489" t="s">
        <v>1790</v>
      </c>
      <c r="P564" s="1489" t="s">
        <v>1790</v>
      </c>
      <c r="Q564" s="1489" t="s">
        <v>1790</v>
      </c>
      <c r="R564" s="1489" t="s">
        <v>1790</v>
      </c>
      <c r="S564" s="1489" t="s">
        <v>1790</v>
      </c>
      <c r="T564" s="1489" t="s">
        <v>1790</v>
      </c>
      <c r="U564" s="1489" t="s">
        <v>1790</v>
      </c>
      <c r="V564" s="1489" t="s">
        <v>1790</v>
      </c>
      <c r="W564" s="1489" t="s">
        <v>1790</v>
      </c>
      <c r="X564" s="1489" t="s">
        <v>1790</v>
      </c>
      <c r="Y564" s="1489" t="s">
        <v>1790</v>
      </c>
      <c r="Z564" s="1489" t="s">
        <v>1790</v>
      </c>
      <c r="AA564" s="1489" t="s">
        <v>1790</v>
      </c>
      <c r="AB564" s="1489" t="s">
        <v>1790</v>
      </c>
      <c r="AC564" s="1489" t="s">
        <v>1790</v>
      </c>
      <c r="AD564" s="1489" t="s">
        <v>1790</v>
      </c>
      <c r="AE564" s="1489" t="s">
        <v>1790</v>
      </c>
      <c r="AF564" s="1489" t="s">
        <v>1790</v>
      </c>
      <c r="AG564" s="1489" t="s">
        <v>1790</v>
      </c>
      <c r="AH564" s="1489" t="s">
        <v>1790</v>
      </c>
      <c r="AI564" s="1489" t="s">
        <v>1790</v>
      </c>
      <c r="AJ564" s="1489" t="s">
        <v>1790</v>
      </c>
      <c r="AK564" s="1489" t="s">
        <v>1790</v>
      </c>
      <c r="AL564" s="1489" t="s">
        <v>1790</v>
      </c>
      <c r="AM564" s="1489" t="s">
        <v>1790</v>
      </c>
      <c r="AN564" s="1489" t="s">
        <v>1790</v>
      </c>
      <c r="AO564" s="1489" t="s">
        <v>1790</v>
      </c>
      <c r="AP564" s="1489" t="s">
        <v>1790</v>
      </c>
      <c r="AQ564" s="1489" t="s">
        <v>1790</v>
      </c>
      <c r="AR564" s="1489" t="s">
        <v>1790</v>
      </c>
      <c r="AS564" s="1489" t="s">
        <v>1790</v>
      </c>
      <c r="AT564" s="1489" t="s">
        <v>1790</v>
      </c>
      <c r="AU564" s="1489" t="s">
        <v>1790</v>
      </c>
      <c r="AV564" s="1489" t="s">
        <v>1790</v>
      </c>
      <c r="AW564" s="1489" t="s">
        <v>1790</v>
      </c>
      <c r="AX564" s="1489" t="s">
        <v>1790</v>
      </c>
      <c r="AY564" s="1489" t="s">
        <v>1790</v>
      </c>
      <c r="AZ564" s="1489" t="s">
        <v>1790</v>
      </c>
      <c r="BA564" s="1489" t="s">
        <v>1790</v>
      </c>
      <c r="BB564" s="1489" t="s">
        <v>1790</v>
      </c>
      <c r="BC564" s="1489" t="s">
        <v>1790</v>
      </c>
      <c r="BD564" s="1489" t="s">
        <v>1790</v>
      </c>
      <c r="BE564" s="1489" t="s">
        <v>1790</v>
      </c>
      <c r="BF564" s="1489" t="s">
        <v>1790</v>
      </c>
      <c r="BG564" s="1489" t="s">
        <v>1790</v>
      </c>
      <c r="BH564" s="1489" t="s">
        <v>1790</v>
      </c>
      <c r="BI564" s="1489" t="s">
        <v>1790</v>
      </c>
      <c r="BJ564" s="1489" t="s">
        <v>1790</v>
      </c>
      <c r="BK564" s="1489" t="s">
        <v>1790</v>
      </c>
      <c r="BL564" s="1489" t="s">
        <v>1790</v>
      </c>
      <c r="BM564" s="1489" t="s">
        <v>1790</v>
      </c>
      <c r="BN564" s="1489" t="s">
        <v>1790</v>
      </c>
      <c r="BO564" s="1489" t="s">
        <v>1790</v>
      </c>
      <c r="BP564" s="1489" t="s">
        <v>1790</v>
      </c>
      <c r="BQ564" s="1489" t="s">
        <v>1790</v>
      </c>
      <c r="BR564" s="1489" t="s">
        <v>1790</v>
      </c>
      <c r="BS564" s="1489" t="s">
        <v>1790</v>
      </c>
      <c r="BT564" s="1489" t="s">
        <v>1790</v>
      </c>
      <c r="BU564" s="1489" t="s">
        <v>1790</v>
      </c>
      <c r="BV564" s="1489" t="s">
        <v>1790</v>
      </c>
      <c r="BW564" s="1489" t="s">
        <v>1790</v>
      </c>
      <c r="BX564" s="1489" t="s">
        <v>1790</v>
      </c>
      <c r="BY564" s="1489" t="s">
        <v>1790</v>
      </c>
      <c r="BZ564" s="1489" t="s">
        <v>1790</v>
      </c>
      <c r="CA564" s="1489" t="s">
        <v>1790</v>
      </c>
      <c r="CB564" s="1489" t="s">
        <v>1790</v>
      </c>
      <c r="CC564" s="1489" t="s">
        <v>1790</v>
      </c>
      <c r="CD564" s="1489" t="s">
        <v>1790</v>
      </c>
      <c r="CE564" s="1489" t="s">
        <v>1790</v>
      </c>
      <c r="CF564" s="1489" t="s">
        <v>1790</v>
      </c>
      <c r="CG564" s="1489" t="s">
        <v>1790</v>
      </c>
      <c r="CH564" s="1489" t="s">
        <v>1790</v>
      </c>
      <c r="CI564" s="1489" t="s">
        <v>1790</v>
      </c>
      <c r="CJ564" s="1489" t="s">
        <v>1790</v>
      </c>
      <c r="CK564" s="1489" t="s">
        <v>1790</v>
      </c>
      <c r="CL564" s="1489" t="s">
        <v>1790</v>
      </c>
      <c r="CM564" s="1489" t="s">
        <v>1790</v>
      </c>
      <c r="CN564" s="1489" t="s">
        <v>1790</v>
      </c>
      <c r="CO564" s="1489" t="s">
        <v>1790</v>
      </c>
      <c r="CP564" s="1490" t="s">
        <v>1790</v>
      </c>
      <c r="CQ564" s="1488" t="s">
        <v>1790</v>
      </c>
      <c r="CR564" s="1488" t="s">
        <v>1790</v>
      </c>
      <c r="CS564" s="1488" t="s">
        <v>1790</v>
      </c>
      <c r="CT564" s="1488" t="s">
        <v>1790</v>
      </c>
      <c r="CU564" s="1488" t="s">
        <v>1790</v>
      </c>
      <c r="CV564" s="1488" t="s">
        <v>1790</v>
      </c>
      <c r="CW564" s="1488" t="s">
        <v>1790</v>
      </c>
      <c r="CX564" s="1488" t="s">
        <v>1790</v>
      </c>
      <c r="CY564" s="1488" t="s">
        <v>1790</v>
      </c>
      <c r="CZ564" s="1488" t="s">
        <v>1790</v>
      </c>
      <c r="DA564" s="1488" t="s">
        <v>1790</v>
      </c>
      <c r="DB564" s="1488" t="s">
        <v>1790</v>
      </c>
      <c r="DC564" s="1488" t="s">
        <v>1790</v>
      </c>
      <c r="DD564" s="1488" t="s">
        <v>1790</v>
      </c>
      <c r="DE564" s="1488" t="s">
        <v>1790</v>
      </c>
      <c r="DF564" s="1488" t="s">
        <v>1790</v>
      </c>
      <c r="DG564" s="1488" t="s">
        <v>1790</v>
      </c>
      <c r="DH564" s="1488" t="s">
        <v>1790</v>
      </c>
      <c r="DI564" s="1488" t="s">
        <v>1790</v>
      </c>
      <c r="DJ564" s="1488" t="s">
        <v>1790</v>
      </c>
      <c r="DK564" s="1488" t="s">
        <v>1790</v>
      </c>
      <c r="DL564" s="1488" t="s">
        <v>1790</v>
      </c>
      <c r="DM564" s="1488" t="s">
        <v>1790</v>
      </c>
      <c r="DN564" s="1488" t="s">
        <v>1790</v>
      </c>
      <c r="DO564" s="1488" t="s">
        <v>1790</v>
      </c>
      <c r="DP564" s="1488" t="s">
        <v>1790</v>
      </c>
      <c r="DQ564" s="1488" t="s">
        <v>1790</v>
      </c>
      <c r="DR564" s="1488" t="s">
        <v>1790</v>
      </c>
      <c r="DS564" s="1488" t="s">
        <v>1790</v>
      </c>
      <c r="DT564" s="1233" t="s">
        <v>1790</v>
      </c>
      <c r="DU564" s="1233" t="s">
        <v>1790</v>
      </c>
      <c r="DV564" s="1233" t="s">
        <v>1790</v>
      </c>
      <c r="DW564" s="1233" t="s">
        <v>1790</v>
      </c>
      <c r="DX564" s="1233" t="s">
        <v>1790</v>
      </c>
      <c r="DY564" s="1233" t="s">
        <v>1790</v>
      </c>
    </row>
    <row r="565" spans="2:129" x14ac:dyDescent="0.25">
      <c r="B565" s="1740"/>
      <c r="C565" s="1485" t="s">
        <v>2242</v>
      </c>
      <c r="D565" s="1425" t="s">
        <v>2243</v>
      </c>
      <c r="E565" s="1267" t="s">
        <v>810</v>
      </c>
      <c r="F565" s="1424" t="s">
        <v>1790</v>
      </c>
      <c r="G565" s="1424" t="s">
        <v>1790</v>
      </c>
      <c r="H565" s="1425" t="s">
        <v>84</v>
      </c>
      <c r="I565" s="1460"/>
      <c r="J565" s="1461"/>
      <c r="K565" s="1461"/>
      <c r="L565" s="1461"/>
      <c r="M565" s="1461"/>
      <c r="N565" s="1489" t="s">
        <v>1790</v>
      </c>
      <c r="O565" s="1489">
        <v>1.2879</v>
      </c>
      <c r="P565" s="1489">
        <v>1.2879</v>
      </c>
      <c r="Q565" s="1489">
        <v>1.2879</v>
      </c>
      <c r="R565" s="1489">
        <v>1.2879</v>
      </c>
      <c r="S565" s="1489">
        <v>1.2879</v>
      </c>
      <c r="T565" s="1489" t="s">
        <v>1790</v>
      </c>
      <c r="U565" s="1489" t="s">
        <v>1790</v>
      </c>
      <c r="V565" s="1489" t="s">
        <v>1790</v>
      </c>
      <c r="W565" s="1489" t="s">
        <v>1790</v>
      </c>
      <c r="X565" s="1489" t="s">
        <v>1790</v>
      </c>
      <c r="Y565" s="1489" t="s">
        <v>1790</v>
      </c>
      <c r="Z565" s="1489" t="s">
        <v>1790</v>
      </c>
      <c r="AA565" s="1489" t="s">
        <v>1790</v>
      </c>
      <c r="AB565" s="1489" t="s">
        <v>1790</v>
      </c>
      <c r="AC565" s="1489">
        <v>0</v>
      </c>
      <c r="AD565" s="1489" t="s">
        <v>1790</v>
      </c>
      <c r="AE565" s="1489" t="s">
        <v>1790</v>
      </c>
      <c r="AF565" s="1489" t="s">
        <v>1790</v>
      </c>
      <c r="AG565" s="1489" t="s">
        <v>1790</v>
      </c>
      <c r="AH565" s="1489" t="s">
        <v>1790</v>
      </c>
      <c r="AI565" s="1489" t="s">
        <v>1790</v>
      </c>
      <c r="AJ565" s="1489" t="s">
        <v>1790</v>
      </c>
      <c r="AK565" s="1489" t="s">
        <v>1790</v>
      </c>
      <c r="AL565" s="1489" t="s">
        <v>1790</v>
      </c>
      <c r="AM565" s="1489">
        <v>0</v>
      </c>
      <c r="AN565" s="1489" t="s">
        <v>1790</v>
      </c>
      <c r="AO565" s="1489" t="s">
        <v>1790</v>
      </c>
      <c r="AP565" s="1489" t="s">
        <v>1790</v>
      </c>
      <c r="AQ565" s="1489" t="s">
        <v>1790</v>
      </c>
      <c r="AR565" s="1489" t="s">
        <v>1790</v>
      </c>
      <c r="AS565" s="1489" t="s">
        <v>1790</v>
      </c>
      <c r="AT565" s="1489" t="s">
        <v>1790</v>
      </c>
      <c r="AU565" s="1489" t="s">
        <v>1790</v>
      </c>
      <c r="AV565" s="1489" t="s">
        <v>1790</v>
      </c>
      <c r="AW565" s="1489">
        <v>0</v>
      </c>
      <c r="AX565" s="1489" t="s">
        <v>1790</v>
      </c>
      <c r="AY565" s="1489" t="s">
        <v>1790</v>
      </c>
      <c r="AZ565" s="1489" t="s">
        <v>1790</v>
      </c>
      <c r="BA565" s="1489" t="s">
        <v>1790</v>
      </c>
      <c r="BB565" s="1489" t="s">
        <v>1790</v>
      </c>
      <c r="BC565" s="1489" t="s">
        <v>1790</v>
      </c>
      <c r="BD565" s="1489" t="s">
        <v>1790</v>
      </c>
      <c r="BE565" s="1489" t="s">
        <v>1790</v>
      </c>
      <c r="BF565" s="1489" t="s">
        <v>1790</v>
      </c>
      <c r="BG565" s="1489">
        <v>0</v>
      </c>
      <c r="BH565" s="1489" t="s">
        <v>1790</v>
      </c>
      <c r="BI565" s="1489" t="s">
        <v>1790</v>
      </c>
      <c r="BJ565" s="1489" t="s">
        <v>1790</v>
      </c>
      <c r="BK565" s="1489" t="s">
        <v>1790</v>
      </c>
      <c r="BL565" s="1489" t="s">
        <v>1790</v>
      </c>
      <c r="BM565" s="1489" t="s">
        <v>1790</v>
      </c>
      <c r="BN565" s="1489" t="s">
        <v>1790</v>
      </c>
      <c r="BO565" s="1489" t="s">
        <v>1790</v>
      </c>
      <c r="BP565" s="1489" t="s">
        <v>1790</v>
      </c>
      <c r="BQ565" s="1489">
        <v>0</v>
      </c>
      <c r="BR565" s="1489" t="s">
        <v>1790</v>
      </c>
      <c r="BS565" s="1489" t="s">
        <v>1790</v>
      </c>
      <c r="BT565" s="1489" t="s">
        <v>1790</v>
      </c>
      <c r="BU565" s="1489" t="s">
        <v>1790</v>
      </c>
      <c r="BV565" s="1489" t="s">
        <v>1790</v>
      </c>
      <c r="BW565" s="1489" t="s">
        <v>1790</v>
      </c>
      <c r="BX565" s="1489" t="s">
        <v>1790</v>
      </c>
      <c r="BY565" s="1489" t="s">
        <v>1790</v>
      </c>
      <c r="BZ565" s="1489" t="s">
        <v>1790</v>
      </c>
      <c r="CA565" s="1489">
        <v>5.3</v>
      </c>
      <c r="CB565" s="1489" t="s">
        <v>1790</v>
      </c>
      <c r="CC565" s="1489" t="s">
        <v>1790</v>
      </c>
      <c r="CD565" s="1489" t="s">
        <v>1790</v>
      </c>
      <c r="CE565" s="1489" t="s">
        <v>1790</v>
      </c>
      <c r="CF565" s="1489" t="s">
        <v>1790</v>
      </c>
      <c r="CG565" s="1489" t="s">
        <v>1790</v>
      </c>
      <c r="CH565" s="1489" t="s">
        <v>1790</v>
      </c>
      <c r="CI565" s="1489" t="s">
        <v>1790</v>
      </c>
      <c r="CJ565" s="1489" t="s">
        <v>1790</v>
      </c>
      <c r="CK565" s="1489">
        <v>0</v>
      </c>
      <c r="CL565" s="1489" t="s">
        <v>1790</v>
      </c>
      <c r="CM565" s="1489" t="s">
        <v>1790</v>
      </c>
      <c r="CN565" s="1489" t="s">
        <v>1790</v>
      </c>
      <c r="CO565" s="1489" t="s">
        <v>1790</v>
      </c>
      <c r="CP565" s="1490" t="s">
        <v>1790</v>
      </c>
      <c r="CQ565" s="1488" t="s">
        <v>1790</v>
      </c>
      <c r="CR565" s="1488" t="s">
        <v>1790</v>
      </c>
      <c r="CS565" s="1488" t="s">
        <v>1790</v>
      </c>
      <c r="CT565" s="1488" t="s">
        <v>1790</v>
      </c>
      <c r="CU565" s="1488" t="s">
        <v>1790</v>
      </c>
      <c r="CV565" s="1488" t="s">
        <v>1790</v>
      </c>
      <c r="CW565" s="1488" t="s">
        <v>1790</v>
      </c>
      <c r="CX565" s="1488" t="s">
        <v>1790</v>
      </c>
      <c r="CY565" s="1488" t="s">
        <v>1790</v>
      </c>
      <c r="CZ565" s="1488" t="s">
        <v>1790</v>
      </c>
      <c r="DA565" s="1488" t="s">
        <v>1790</v>
      </c>
      <c r="DB565" s="1488" t="s">
        <v>1790</v>
      </c>
      <c r="DC565" s="1488" t="s">
        <v>1790</v>
      </c>
      <c r="DD565" s="1488" t="s">
        <v>1790</v>
      </c>
      <c r="DE565" s="1488" t="s">
        <v>1790</v>
      </c>
      <c r="DF565" s="1488" t="s">
        <v>1790</v>
      </c>
      <c r="DG565" s="1488" t="s">
        <v>1790</v>
      </c>
      <c r="DH565" s="1488" t="s">
        <v>1790</v>
      </c>
      <c r="DI565" s="1488" t="s">
        <v>1790</v>
      </c>
      <c r="DJ565" s="1488" t="s">
        <v>1790</v>
      </c>
      <c r="DK565" s="1488" t="s">
        <v>1790</v>
      </c>
      <c r="DL565" s="1488" t="s">
        <v>1790</v>
      </c>
      <c r="DM565" s="1488" t="s">
        <v>1790</v>
      </c>
      <c r="DN565" s="1488" t="s">
        <v>1790</v>
      </c>
      <c r="DO565" s="1488" t="s">
        <v>1790</v>
      </c>
      <c r="DP565" s="1488" t="s">
        <v>1790</v>
      </c>
      <c r="DQ565" s="1488" t="s">
        <v>1790</v>
      </c>
      <c r="DR565" s="1488" t="s">
        <v>1790</v>
      </c>
      <c r="DS565" s="1488" t="s">
        <v>1790</v>
      </c>
      <c r="DT565" s="1233" t="s">
        <v>1790</v>
      </c>
      <c r="DU565" s="1233" t="s">
        <v>1790</v>
      </c>
      <c r="DV565" s="1233" t="s">
        <v>1790</v>
      </c>
      <c r="DW565" s="1233" t="s">
        <v>1790</v>
      </c>
      <c r="DX565" s="1233" t="s">
        <v>1790</v>
      </c>
      <c r="DY565" s="1233" t="s">
        <v>1790</v>
      </c>
    </row>
    <row r="566" spans="2:129" x14ac:dyDescent="0.25">
      <c r="B566" s="1740"/>
      <c r="C566" s="1485" t="s">
        <v>2242</v>
      </c>
      <c r="D566" s="1425" t="s">
        <v>2243</v>
      </c>
      <c r="E566" s="1267" t="s">
        <v>807</v>
      </c>
      <c r="F566" s="1424" t="s">
        <v>1790</v>
      </c>
      <c r="G566" s="1424" t="s">
        <v>1790</v>
      </c>
      <c r="H566" s="1425" t="s">
        <v>84</v>
      </c>
      <c r="I566" s="1460"/>
      <c r="J566" s="1461"/>
      <c r="K566" s="1461"/>
      <c r="L566" s="1461"/>
      <c r="M566" s="1461"/>
      <c r="N566" s="1489" t="s">
        <v>1790</v>
      </c>
      <c r="O566" s="1489" t="s">
        <v>1790</v>
      </c>
      <c r="P566" s="1489" t="s">
        <v>1790</v>
      </c>
      <c r="Q566" s="1489" t="s">
        <v>1790</v>
      </c>
      <c r="R566" s="1489" t="s">
        <v>1790</v>
      </c>
      <c r="S566" s="1489" t="s">
        <v>1790</v>
      </c>
      <c r="T566" s="1489">
        <v>1.2624502849999995</v>
      </c>
      <c r="U566" s="1489">
        <v>1.2624502849999995</v>
      </c>
      <c r="V566" s="1489">
        <v>1.2624502849999995</v>
      </c>
      <c r="W566" s="1489">
        <v>1.2624502849999995</v>
      </c>
      <c r="X566" s="1489">
        <v>1.2624502849999995</v>
      </c>
      <c r="Y566" s="1489">
        <v>1.2624502849999995</v>
      </c>
      <c r="Z566" s="1489">
        <v>1.2624502849999995</v>
      </c>
      <c r="AA566" s="1489">
        <v>1.2624502849999995</v>
      </c>
      <c r="AB566" s="1489">
        <v>1.2624502849999995</v>
      </c>
      <c r="AC566" s="1489">
        <v>1.2624502849999995</v>
      </c>
      <c r="AD566" s="1489">
        <v>1.2624502849999995</v>
      </c>
      <c r="AE566" s="1489">
        <v>1.2624502849999995</v>
      </c>
      <c r="AF566" s="1489">
        <v>1.2624502849999995</v>
      </c>
      <c r="AG566" s="1489">
        <v>1.2624502849999995</v>
      </c>
      <c r="AH566" s="1489">
        <v>1.2624502849999995</v>
      </c>
      <c r="AI566" s="1489">
        <v>1.2624502849999995</v>
      </c>
      <c r="AJ566" s="1489">
        <v>1.2624502849999995</v>
      </c>
      <c r="AK566" s="1489">
        <v>1.2624502849999995</v>
      </c>
      <c r="AL566" s="1489">
        <v>1.2624502849999995</v>
      </c>
      <c r="AM566" s="1489">
        <v>1.2624502849999995</v>
      </c>
      <c r="AN566" s="1489">
        <v>1.2624502849999995</v>
      </c>
      <c r="AO566" s="1489">
        <v>1.2624502849999995</v>
      </c>
      <c r="AP566" s="1489">
        <v>1.2624502849999995</v>
      </c>
      <c r="AQ566" s="1489">
        <v>1.2624502849999995</v>
      </c>
      <c r="AR566" s="1489">
        <v>1.2624502849999995</v>
      </c>
      <c r="AS566" s="1489">
        <v>1.2624502849999995</v>
      </c>
      <c r="AT566" s="1489">
        <v>1.2624502849999995</v>
      </c>
      <c r="AU566" s="1489">
        <v>1.2624502849999995</v>
      </c>
      <c r="AV566" s="1489">
        <v>1.2624502849999995</v>
      </c>
      <c r="AW566" s="1489">
        <v>1.2624502849999995</v>
      </c>
      <c r="AX566" s="1489">
        <v>1.2624502849999995</v>
      </c>
      <c r="AY566" s="1489">
        <v>1.2624502849999995</v>
      </c>
      <c r="AZ566" s="1489">
        <v>1.2624502849999995</v>
      </c>
      <c r="BA566" s="1489">
        <v>1.2624502849999995</v>
      </c>
      <c r="BB566" s="1489">
        <v>1.2624502849999995</v>
      </c>
      <c r="BC566" s="1489">
        <v>1.2624502849999995</v>
      </c>
      <c r="BD566" s="1489">
        <v>1.2624502849999995</v>
      </c>
      <c r="BE566" s="1489">
        <v>1.2624502849999995</v>
      </c>
      <c r="BF566" s="1489">
        <v>1.2624502849999995</v>
      </c>
      <c r="BG566" s="1489">
        <v>1.2624502849999995</v>
      </c>
      <c r="BH566" s="1489">
        <v>1.2624502849999995</v>
      </c>
      <c r="BI566" s="1489">
        <v>1.2624502849999995</v>
      </c>
      <c r="BJ566" s="1489">
        <v>1.2624502849999995</v>
      </c>
      <c r="BK566" s="1489">
        <v>1.2624502849999995</v>
      </c>
      <c r="BL566" s="1489">
        <v>1.2624502849999995</v>
      </c>
      <c r="BM566" s="1489">
        <v>1.2624502849999995</v>
      </c>
      <c r="BN566" s="1489">
        <v>1.2624502849999995</v>
      </c>
      <c r="BO566" s="1489">
        <v>1.2624502849999995</v>
      </c>
      <c r="BP566" s="1489">
        <v>1.2624502849999995</v>
      </c>
      <c r="BQ566" s="1489">
        <v>1.2624502849999995</v>
      </c>
      <c r="BR566" s="1489">
        <v>1.2624502849999995</v>
      </c>
      <c r="BS566" s="1489">
        <v>1.2624502849999995</v>
      </c>
      <c r="BT566" s="1489">
        <v>1.2624502849999995</v>
      </c>
      <c r="BU566" s="1489">
        <v>1.2624502849999995</v>
      </c>
      <c r="BV566" s="1489">
        <v>1.2624502849999995</v>
      </c>
      <c r="BW566" s="1489">
        <v>1.2624502849999995</v>
      </c>
      <c r="BX566" s="1489">
        <v>1.2624502849999995</v>
      </c>
      <c r="BY566" s="1489">
        <v>1.2624502849999995</v>
      </c>
      <c r="BZ566" s="1489">
        <v>1.2624502849999995</v>
      </c>
      <c r="CA566" s="1489">
        <v>1.2624502849999995</v>
      </c>
      <c r="CB566" s="1489">
        <v>1.2624502849999995</v>
      </c>
      <c r="CC566" s="1489">
        <v>1.2624502849999995</v>
      </c>
      <c r="CD566" s="1489">
        <v>1.2624502849999995</v>
      </c>
      <c r="CE566" s="1489">
        <v>1.2624502849999995</v>
      </c>
      <c r="CF566" s="1489">
        <v>1.2624502849999995</v>
      </c>
      <c r="CG566" s="1489">
        <v>1.2624502849999995</v>
      </c>
      <c r="CH566" s="1489">
        <v>1.2624502849999995</v>
      </c>
      <c r="CI566" s="1489">
        <v>1.2624502849999995</v>
      </c>
      <c r="CJ566" s="1489">
        <v>1.2624502849999995</v>
      </c>
      <c r="CK566" s="1489">
        <v>1.2624502849999995</v>
      </c>
      <c r="CL566" s="1489">
        <v>1.2624502849999995</v>
      </c>
      <c r="CM566" s="1489">
        <v>1.2624502849999995</v>
      </c>
      <c r="CN566" s="1489">
        <v>1.2624502849999995</v>
      </c>
      <c r="CO566" s="1489">
        <v>1.2624502849999995</v>
      </c>
      <c r="CP566" s="1490">
        <v>1.2624502849999995</v>
      </c>
      <c r="CQ566" s="1488" t="s">
        <v>1790</v>
      </c>
      <c r="CR566" s="1488" t="s">
        <v>1790</v>
      </c>
      <c r="CS566" s="1488" t="s">
        <v>1790</v>
      </c>
      <c r="CT566" s="1488" t="s">
        <v>1790</v>
      </c>
      <c r="CU566" s="1488" t="s">
        <v>1790</v>
      </c>
      <c r="CV566" s="1488" t="s">
        <v>1790</v>
      </c>
      <c r="CW566" s="1488" t="s">
        <v>1790</v>
      </c>
      <c r="CX566" s="1488" t="s">
        <v>1790</v>
      </c>
      <c r="CY566" s="1488" t="s">
        <v>1790</v>
      </c>
      <c r="CZ566" s="1488" t="s">
        <v>1790</v>
      </c>
      <c r="DA566" s="1488" t="s">
        <v>1790</v>
      </c>
      <c r="DB566" s="1488" t="s">
        <v>1790</v>
      </c>
      <c r="DC566" s="1488" t="s">
        <v>1790</v>
      </c>
      <c r="DD566" s="1488" t="s">
        <v>1790</v>
      </c>
      <c r="DE566" s="1488" t="s">
        <v>1790</v>
      </c>
      <c r="DF566" s="1488" t="s">
        <v>1790</v>
      </c>
      <c r="DG566" s="1488" t="s">
        <v>1790</v>
      </c>
      <c r="DH566" s="1488" t="s">
        <v>1790</v>
      </c>
      <c r="DI566" s="1488" t="s">
        <v>1790</v>
      </c>
      <c r="DJ566" s="1488" t="s">
        <v>1790</v>
      </c>
      <c r="DK566" s="1488" t="s">
        <v>1790</v>
      </c>
      <c r="DL566" s="1488" t="s">
        <v>1790</v>
      </c>
      <c r="DM566" s="1488" t="s">
        <v>1790</v>
      </c>
      <c r="DN566" s="1488" t="s">
        <v>1790</v>
      </c>
      <c r="DO566" s="1488" t="s">
        <v>1790</v>
      </c>
      <c r="DP566" s="1488" t="s">
        <v>1790</v>
      </c>
      <c r="DQ566" s="1488" t="s">
        <v>1790</v>
      </c>
      <c r="DR566" s="1488" t="s">
        <v>1790</v>
      </c>
      <c r="DS566" s="1488" t="s">
        <v>1790</v>
      </c>
      <c r="DT566" s="1233" t="s">
        <v>1790</v>
      </c>
      <c r="DU566" s="1233" t="s">
        <v>1790</v>
      </c>
      <c r="DV566" s="1233" t="s">
        <v>1790</v>
      </c>
      <c r="DW566" s="1233" t="s">
        <v>1790</v>
      </c>
      <c r="DX566" s="1233" t="s">
        <v>1790</v>
      </c>
      <c r="DY566" s="1233" t="s">
        <v>1790</v>
      </c>
    </row>
    <row r="567" spans="2:129" x14ac:dyDescent="0.25">
      <c r="B567" s="1740"/>
      <c r="C567" s="1485" t="s">
        <v>2242</v>
      </c>
      <c r="D567" s="1425" t="s">
        <v>2243</v>
      </c>
      <c r="E567" s="1267" t="s">
        <v>808</v>
      </c>
      <c r="F567" s="1424" t="s">
        <v>1790</v>
      </c>
      <c r="G567" s="1424" t="s">
        <v>1790</v>
      </c>
      <c r="H567" s="1425" t="s">
        <v>84</v>
      </c>
      <c r="I567" s="1460"/>
      <c r="J567" s="1461"/>
      <c r="K567" s="1461"/>
      <c r="L567" s="1461"/>
      <c r="M567" s="1461"/>
      <c r="N567" s="1489" t="s">
        <v>1790</v>
      </c>
      <c r="O567" s="1489">
        <v>3.0605073978E-2</v>
      </c>
      <c r="P567" s="1489">
        <v>9.1815221934000005E-2</v>
      </c>
      <c r="Q567" s="1489">
        <v>0.15302536988999998</v>
      </c>
      <c r="R567" s="1489">
        <v>0.21423551784599998</v>
      </c>
      <c r="S567" s="1489">
        <v>0.27544566580199997</v>
      </c>
      <c r="T567" s="1489">
        <v>0.43338590170500002</v>
      </c>
      <c r="U567" s="1489">
        <v>0.42936322555500001</v>
      </c>
      <c r="V567" s="1489">
        <v>0.42534054940499999</v>
      </c>
      <c r="W567" s="1489">
        <v>0.42131787325499997</v>
      </c>
      <c r="X567" s="1489">
        <v>0.41729519710500002</v>
      </c>
      <c r="Y567" s="1489">
        <v>0.413272520955</v>
      </c>
      <c r="Z567" s="1489">
        <v>0.40924984480499998</v>
      </c>
      <c r="AA567" s="1489">
        <v>0.40522716865499991</v>
      </c>
      <c r="AB567" s="1489">
        <v>0.40120449250499995</v>
      </c>
      <c r="AC567" s="1489">
        <v>0.39718181635499999</v>
      </c>
      <c r="AD567" s="1489">
        <v>0.39315914020500004</v>
      </c>
      <c r="AE567" s="1489">
        <v>0.38913646405499996</v>
      </c>
      <c r="AF567" s="1489">
        <v>0.38511378790499995</v>
      </c>
      <c r="AG567" s="1489">
        <v>0.38109111175499999</v>
      </c>
      <c r="AH567" s="1489">
        <v>0.37706843560500003</v>
      </c>
      <c r="AI567" s="1489">
        <v>0.37304575945500001</v>
      </c>
      <c r="AJ567" s="1489">
        <v>0.369023083305</v>
      </c>
      <c r="AK567" s="1489">
        <v>0.36500040715499998</v>
      </c>
      <c r="AL567" s="1489">
        <v>0.36097773100500002</v>
      </c>
      <c r="AM567" s="1489">
        <v>0.35695505485500001</v>
      </c>
      <c r="AN567" s="1489">
        <v>0.35293237870499999</v>
      </c>
      <c r="AO567" s="1489">
        <v>0.34890970255499998</v>
      </c>
      <c r="AP567" s="1489">
        <v>0.34488702640500002</v>
      </c>
      <c r="AQ567" s="1489">
        <v>0.340864350255</v>
      </c>
      <c r="AR567" s="1489">
        <v>0.33684167410499999</v>
      </c>
      <c r="AS567" s="1489">
        <v>0.33281899795500003</v>
      </c>
      <c r="AT567" s="1489">
        <v>0.32879632180500001</v>
      </c>
      <c r="AU567" s="1489">
        <v>0.324773645655</v>
      </c>
      <c r="AV567" s="1489">
        <v>0.32075096950500004</v>
      </c>
      <c r="AW567" s="1489">
        <v>0.31672829335499997</v>
      </c>
      <c r="AX567" s="1489">
        <v>0.31270561720500001</v>
      </c>
      <c r="AY567" s="1489">
        <v>0.30868294105499999</v>
      </c>
      <c r="AZ567" s="1489">
        <v>0.30466026490499998</v>
      </c>
      <c r="BA567" s="1489">
        <v>0.30063758875500002</v>
      </c>
      <c r="BB567" s="1489">
        <v>0.29661491260499995</v>
      </c>
      <c r="BC567" s="1489">
        <v>0.29259223645499999</v>
      </c>
      <c r="BD567" s="1489">
        <v>0.28856956030499997</v>
      </c>
      <c r="BE567" s="1489">
        <v>0.28454688415499996</v>
      </c>
      <c r="BF567" s="1489">
        <v>0.280524208005</v>
      </c>
      <c r="BG567" s="1489">
        <v>0.27650153185499998</v>
      </c>
      <c r="BH567" s="1489">
        <v>0.27247885570499997</v>
      </c>
      <c r="BI567" s="1489">
        <v>0.26845617955500001</v>
      </c>
      <c r="BJ567" s="1489">
        <v>0.26443350340500005</v>
      </c>
      <c r="BK567" s="1489">
        <v>0.26041082725499998</v>
      </c>
      <c r="BL567" s="1489">
        <v>0.25638815110500002</v>
      </c>
      <c r="BM567" s="1489">
        <v>0.252365474955</v>
      </c>
      <c r="BN567" s="1489">
        <v>0.24834279880499999</v>
      </c>
      <c r="BO567" s="1489">
        <v>0.24432012265500003</v>
      </c>
      <c r="BP567" s="1489">
        <v>0.24029744650500001</v>
      </c>
      <c r="BQ567" s="1489">
        <v>0.23627477035500002</v>
      </c>
      <c r="BR567" s="1489">
        <v>0.23225209420499998</v>
      </c>
      <c r="BS567" s="1489">
        <v>0.22822941805500002</v>
      </c>
      <c r="BT567" s="1489">
        <v>0.22420674190500001</v>
      </c>
      <c r="BU567" s="1489">
        <v>0.22018406575499999</v>
      </c>
      <c r="BV567" s="1489">
        <v>0.216161389605</v>
      </c>
      <c r="BW567" s="1489">
        <v>0.21213871345499999</v>
      </c>
      <c r="BX567" s="1489">
        <v>0.208116037305</v>
      </c>
      <c r="BY567" s="1489">
        <v>0.20409336115499999</v>
      </c>
      <c r="BZ567" s="1489">
        <v>0.20007068500499997</v>
      </c>
      <c r="CA567" s="1489">
        <v>0.30256115485499996</v>
      </c>
      <c r="CB567" s="1489">
        <v>0.405051624705</v>
      </c>
      <c r="CC567" s="1489">
        <v>0.40102894855499999</v>
      </c>
      <c r="CD567" s="1489">
        <v>0.39700627240499997</v>
      </c>
      <c r="CE567" s="1489">
        <v>0.39298359625499996</v>
      </c>
      <c r="CF567" s="1489">
        <v>0.38896092010500005</v>
      </c>
      <c r="CG567" s="1489">
        <v>0.38493824395500004</v>
      </c>
      <c r="CH567" s="1489">
        <v>0.38091556780500002</v>
      </c>
      <c r="CI567" s="1489">
        <v>0.37689289165499995</v>
      </c>
      <c r="CJ567" s="1489">
        <v>0.37287021550499999</v>
      </c>
      <c r="CK567" s="1489">
        <v>0.36884753935500003</v>
      </c>
      <c r="CL567" s="1489">
        <v>0.36482486320500007</v>
      </c>
      <c r="CM567" s="1489">
        <v>0.360802187055</v>
      </c>
      <c r="CN567" s="1489">
        <v>0.35677951090499999</v>
      </c>
      <c r="CO567" s="1489">
        <v>0.35275683475499997</v>
      </c>
      <c r="CP567" s="1490">
        <v>0.34873415860500001</v>
      </c>
      <c r="CQ567" s="1488" t="s">
        <v>1790</v>
      </c>
      <c r="CR567" s="1488" t="s">
        <v>1790</v>
      </c>
      <c r="CS567" s="1488" t="s">
        <v>1790</v>
      </c>
      <c r="CT567" s="1488" t="s">
        <v>1790</v>
      </c>
      <c r="CU567" s="1488" t="s">
        <v>1790</v>
      </c>
      <c r="CV567" s="1488" t="s">
        <v>1790</v>
      </c>
      <c r="CW567" s="1488" t="s">
        <v>1790</v>
      </c>
      <c r="CX567" s="1488" t="s">
        <v>1790</v>
      </c>
      <c r="CY567" s="1488" t="s">
        <v>1790</v>
      </c>
      <c r="CZ567" s="1488" t="s">
        <v>1790</v>
      </c>
      <c r="DA567" s="1488" t="s">
        <v>1790</v>
      </c>
      <c r="DB567" s="1488" t="s">
        <v>1790</v>
      </c>
      <c r="DC567" s="1488" t="s">
        <v>1790</v>
      </c>
      <c r="DD567" s="1488" t="s">
        <v>1790</v>
      </c>
      <c r="DE567" s="1488" t="s">
        <v>1790</v>
      </c>
      <c r="DF567" s="1488" t="s">
        <v>1790</v>
      </c>
      <c r="DG567" s="1488" t="s">
        <v>1790</v>
      </c>
      <c r="DH567" s="1488" t="s">
        <v>1790</v>
      </c>
      <c r="DI567" s="1488" t="s">
        <v>1790</v>
      </c>
      <c r="DJ567" s="1488" t="s">
        <v>1790</v>
      </c>
      <c r="DK567" s="1488" t="s">
        <v>1790</v>
      </c>
      <c r="DL567" s="1488" t="s">
        <v>1790</v>
      </c>
      <c r="DM567" s="1488" t="s">
        <v>1790</v>
      </c>
      <c r="DN567" s="1488" t="s">
        <v>1790</v>
      </c>
      <c r="DO567" s="1488" t="s">
        <v>1790</v>
      </c>
      <c r="DP567" s="1488" t="s">
        <v>1790</v>
      </c>
      <c r="DQ567" s="1488" t="s">
        <v>1790</v>
      </c>
      <c r="DR567" s="1488" t="s">
        <v>1790</v>
      </c>
      <c r="DS567" s="1488" t="s">
        <v>1790</v>
      </c>
      <c r="DT567" s="1233" t="s">
        <v>1790</v>
      </c>
      <c r="DU567" s="1233" t="s">
        <v>1790</v>
      </c>
      <c r="DV567" s="1233" t="s">
        <v>1790</v>
      </c>
      <c r="DW567" s="1233" t="s">
        <v>1790</v>
      </c>
      <c r="DX567" s="1233" t="s">
        <v>1790</v>
      </c>
      <c r="DY567" s="1233" t="s">
        <v>1790</v>
      </c>
    </row>
    <row r="568" spans="2:129" x14ac:dyDescent="0.25">
      <c r="B568" s="1740"/>
      <c r="C568" s="1485" t="s">
        <v>2242</v>
      </c>
      <c r="D568" s="1425" t="s">
        <v>2243</v>
      </c>
      <c r="E568" s="1267" t="s">
        <v>826</v>
      </c>
      <c r="F568" s="1424" t="s">
        <v>1790</v>
      </c>
      <c r="G568" s="1424" t="s">
        <v>1790</v>
      </c>
      <c r="H568" s="1425" t="s">
        <v>84</v>
      </c>
      <c r="I568" s="1460"/>
      <c r="J568" s="1461"/>
      <c r="K568" s="1461"/>
      <c r="L568" s="1461"/>
      <c r="M568" s="1461"/>
      <c r="N568" s="1489" t="s">
        <v>1790</v>
      </c>
      <c r="O568" s="1489">
        <v>3.5000000000000003E-2</v>
      </c>
      <c r="P568" s="1489">
        <v>3.5000000000000003E-2</v>
      </c>
      <c r="Q568" s="1489">
        <v>3.5000000000000003E-2</v>
      </c>
      <c r="R568" s="1489">
        <v>3.5000000000000003E-2</v>
      </c>
      <c r="S568" s="1489">
        <v>3.5000000000000003E-2</v>
      </c>
      <c r="T568" s="1489">
        <v>3.5000000000000003E-2</v>
      </c>
      <c r="U568" s="1489">
        <v>3.5000000000000003E-2</v>
      </c>
      <c r="V568" s="1489">
        <v>3.5000000000000003E-2</v>
      </c>
      <c r="W568" s="1489">
        <v>3.5000000000000003E-2</v>
      </c>
      <c r="X568" s="1489">
        <v>3.5000000000000003E-2</v>
      </c>
      <c r="Y568" s="1489">
        <v>3.5000000000000003E-2</v>
      </c>
      <c r="Z568" s="1489">
        <v>3.5000000000000003E-2</v>
      </c>
      <c r="AA568" s="1489">
        <v>3.5000000000000003E-2</v>
      </c>
      <c r="AB568" s="1489">
        <v>3.5000000000000003E-2</v>
      </c>
      <c r="AC568" s="1489">
        <v>3.5000000000000003E-2</v>
      </c>
      <c r="AD568" s="1489">
        <v>3.5000000000000003E-2</v>
      </c>
      <c r="AE568" s="1489">
        <v>3.5000000000000003E-2</v>
      </c>
      <c r="AF568" s="1489">
        <v>3.5000000000000003E-2</v>
      </c>
      <c r="AG568" s="1489">
        <v>3.5000000000000003E-2</v>
      </c>
      <c r="AH568" s="1489">
        <v>3.5000000000000003E-2</v>
      </c>
      <c r="AI568" s="1489">
        <v>3.5000000000000003E-2</v>
      </c>
      <c r="AJ568" s="1489">
        <v>3.5000000000000003E-2</v>
      </c>
      <c r="AK568" s="1489">
        <v>3.5000000000000003E-2</v>
      </c>
      <c r="AL568" s="1489">
        <v>3.5000000000000003E-2</v>
      </c>
      <c r="AM568" s="1489">
        <v>3.5000000000000003E-2</v>
      </c>
      <c r="AN568" s="1489">
        <v>3.5000000000000003E-2</v>
      </c>
      <c r="AO568" s="1489">
        <v>3.5000000000000003E-2</v>
      </c>
      <c r="AP568" s="1489">
        <v>3.5000000000000003E-2</v>
      </c>
      <c r="AQ568" s="1489">
        <v>3.5000000000000003E-2</v>
      </c>
      <c r="AR568" s="1489">
        <v>3.5000000000000003E-2</v>
      </c>
      <c r="AS568" s="1489">
        <v>0.03</v>
      </c>
      <c r="AT568" s="1489">
        <v>0.03</v>
      </c>
      <c r="AU568" s="1489">
        <v>0.03</v>
      </c>
      <c r="AV568" s="1489">
        <v>0.03</v>
      </c>
      <c r="AW568" s="1489">
        <v>0.03</v>
      </c>
      <c r="AX568" s="1489">
        <v>0.03</v>
      </c>
      <c r="AY568" s="1489">
        <v>0.03</v>
      </c>
      <c r="AZ568" s="1489">
        <v>0.03</v>
      </c>
      <c r="BA568" s="1489">
        <v>0.03</v>
      </c>
      <c r="BB568" s="1489">
        <v>0.03</v>
      </c>
      <c r="BC568" s="1489">
        <v>0.03</v>
      </c>
      <c r="BD568" s="1489">
        <v>0.03</v>
      </c>
      <c r="BE568" s="1489">
        <v>0.03</v>
      </c>
      <c r="BF568" s="1489">
        <v>0.03</v>
      </c>
      <c r="BG568" s="1489">
        <v>0.03</v>
      </c>
      <c r="BH568" s="1489">
        <v>0.03</v>
      </c>
      <c r="BI568" s="1489">
        <v>0.03</v>
      </c>
      <c r="BJ568" s="1489">
        <v>0.03</v>
      </c>
      <c r="BK568" s="1489">
        <v>0.03</v>
      </c>
      <c r="BL568" s="1489">
        <v>0.03</v>
      </c>
      <c r="BM568" s="1489">
        <v>0.03</v>
      </c>
      <c r="BN568" s="1489">
        <v>0.03</v>
      </c>
      <c r="BO568" s="1489">
        <v>0.03</v>
      </c>
      <c r="BP568" s="1489">
        <v>0.03</v>
      </c>
      <c r="BQ568" s="1489">
        <v>0.03</v>
      </c>
      <c r="BR568" s="1489">
        <v>0.03</v>
      </c>
      <c r="BS568" s="1489">
        <v>0.03</v>
      </c>
      <c r="BT568" s="1489">
        <v>0.03</v>
      </c>
      <c r="BU568" s="1489">
        <v>0.03</v>
      </c>
      <c r="BV568" s="1489">
        <v>0.03</v>
      </c>
      <c r="BW568" s="1489">
        <v>0.03</v>
      </c>
      <c r="BX568" s="1489">
        <v>0.03</v>
      </c>
      <c r="BY568" s="1489">
        <v>0.03</v>
      </c>
      <c r="BZ568" s="1489">
        <v>0.03</v>
      </c>
      <c r="CA568" s="1489">
        <v>0.03</v>
      </c>
      <c r="CB568" s="1489">
        <v>0.03</v>
      </c>
      <c r="CC568" s="1489">
        <v>0.03</v>
      </c>
      <c r="CD568" s="1489">
        <v>0.03</v>
      </c>
      <c r="CE568" s="1489">
        <v>0.03</v>
      </c>
      <c r="CF568" s="1489">
        <v>0.03</v>
      </c>
      <c r="CG568" s="1489">
        <v>0.03</v>
      </c>
      <c r="CH568" s="1489">
        <v>0.03</v>
      </c>
      <c r="CI568" s="1489">
        <v>0.03</v>
      </c>
      <c r="CJ568" s="1489">
        <v>0.03</v>
      </c>
      <c r="CK568" s="1489">
        <v>0.03</v>
      </c>
      <c r="CL568" s="1489">
        <v>2.5000000000000001E-2</v>
      </c>
      <c r="CM568" s="1489">
        <v>2.5000000000000001E-2</v>
      </c>
      <c r="CN568" s="1489">
        <v>2.5000000000000001E-2</v>
      </c>
      <c r="CO568" s="1489">
        <v>2.5000000000000001E-2</v>
      </c>
      <c r="CP568" s="1490">
        <v>2.5000000000000001E-2</v>
      </c>
      <c r="CQ568" s="1488" t="s">
        <v>1790</v>
      </c>
      <c r="CR568" s="1488" t="s">
        <v>1790</v>
      </c>
      <c r="CS568" s="1488" t="s">
        <v>1790</v>
      </c>
      <c r="CT568" s="1488" t="s">
        <v>1790</v>
      </c>
      <c r="CU568" s="1488" t="s">
        <v>1790</v>
      </c>
      <c r="CV568" s="1488" t="s">
        <v>1790</v>
      </c>
      <c r="CW568" s="1488" t="s">
        <v>1790</v>
      </c>
      <c r="CX568" s="1488" t="s">
        <v>1790</v>
      </c>
      <c r="CY568" s="1488" t="s">
        <v>1790</v>
      </c>
      <c r="CZ568" s="1488" t="s">
        <v>1790</v>
      </c>
      <c r="DA568" s="1488" t="s">
        <v>1790</v>
      </c>
      <c r="DB568" s="1488" t="s">
        <v>1790</v>
      </c>
      <c r="DC568" s="1488" t="s">
        <v>1790</v>
      </c>
      <c r="DD568" s="1488" t="s">
        <v>1790</v>
      </c>
      <c r="DE568" s="1488" t="s">
        <v>1790</v>
      </c>
      <c r="DF568" s="1488" t="s">
        <v>1790</v>
      </c>
      <c r="DG568" s="1488" t="s">
        <v>1790</v>
      </c>
      <c r="DH568" s="1488" t="s">
        <v>1790</v>
      </c>
      <c r="DI568" s="1488" t="s">
        <v>1790</v>
      </c>
      <c r="DJ568" s="1488" t="s">
        <v>1790</v>
      </c>
      <c r="DK568" s="1488" t="s">
        <v>1790</v>
      </c>
      <c r="DL568" s="1488" t="s">
        <v>1790</v>
      </c>
      <c r="DM568" s="1488" t="s">
        <v>1790</v>
      </c>
      <c r="DN568" s="1488" t="s">
        <v>1790</v>
      </c>
      <c r="DO568" s="1488" t="s">
        <v>1790</v>
      </c>
      <c r="DP568" s="1488" t="s">
        <v>1790</v>
      </c>
      <c r="DQ568" s="1488" t="s">
        <v>1790</v>
      </c>
      <c r="DR568" s="1488" t="s">
        <v>1790</v>
      </c>
      <c r="DS568" s="1488" t="s">
        <v>1790</v>
      </c>
      <c r="DT568" s="1233" t="s">
        <v>1790</v>
      </c>
      <c r="DU568" s="1233" t="s">
        <v>1790</v>
      </c>
      <c r="DV568" s="1233" t="s">
        <v>1790</v>
      </c>
      <c r="DW568" s="1233" t="s">
        <v>1790</v>
      </c>
      <c r="DX568" s="1233" t="s">
        <v>1790</v>
      </c>
      <c r="DY568" s="1233" t="s">
        <v>1790</v>
      </c>
    </row>
    <row r="569" spans="2:129" x14ac:dyDescent="0.25">
      <c r="B569" s="1740"/>
      <c r="C569" s="1485" t="s">
        <v>2242</v>
      </c>
      <c r="D569" s="1425" t="s">
        <v>2243</v>
      </c>
      <c r="E569" s="1267" t="s">
        <v>809</v>
      </c>
      <c r="F569" s="1424" t="s">
        <v>1790</v>
      </c>
      <c r="G569" s="1424" t="s">
        <v>1790</v>
      </c>
      <c r="H569" s="1425" t="s">
        <v>84</v>
      </c>
      <c r="I569" s="1460"/>
      <c r="J569" s="1461"/>
      <c r="K569" s="1461"/>
      <c r="L569" s="1461"/>
      <c r="M569" s="1461"/>
      <c r="N569" s="1489" t="s">
        <v>1790</v>
      </c>
      <c r="O569" s="1489">
        <v>0.96618357487922713</v>
      </c>
      <c r="P569" s="1489">
        <v>0.93351070036640305</v>
      </c>
      <c r="Q569" s="1489">
        <v>0.90194270566802237</v>
      </c>
      <c r="R569" s="1489">
        <v>0.87144222769857238</v>
      </c>
      <c r="S569" s="1489">
        <v>0.84197316685852408</v>
      </c>
      <c r="T569" s="1489">
        <v>0.81350064430775282</v>
      </c>
      <c r="U569" s="1489">
        <v>0.78599096068381924</v>
      </c>
      <c r="V569" s="1489">
        <v>0.75941155621625056</v>
      </c>
      <c r="W569" s="1489">
        <v>0.73373097218961414</v>
      </c>
      <c r="X569" s="1489">
        <v>0.70891881370977217</v>
      </c>
      <c r="Y569" s="1489">
        <v>0.68494571372924851</v>
      </c>
      <c r="Z569" s="1489">
        <v>0.66178329828912907</v>
      </c>
      <c r="AA569" s="1489">
        <v>0.63940415293635666</v>
      </c>
      <c r="AB569" s="1489">
        <v>0.61778179027667313</v>
      </c>
      <c r="AC569" s="1489">
        <v>0.59689061862480497</v>
      </c>
      <c r="AD569" s="1489">
        <v>0.57670591171478747</v>
      </c>
      <c r="AE569" s="1489">
        <v>0.55720377943457733</v>
      </c>
      <c r="AF569" s="1489">
        <v>0.53836113955031628</v>
      </c>
      <c r="AG569" s="1489">
        <v>0.520155690386779</v>
      </c>
      <c r="AH569" s="1489">
        <v>0.50256588443167061</v>
      </c>
      <c r="AI569" s="1489">
        <v>0.48557090283253201</v>
      </c>
      <c r="AJ569" s="1489">
        <v>0.46915063075606961</v>
      </c>
      <c r="AK569" s="1489">
        <v>0.45328563358074364</v>
      </c>
      <c r="AL569" s="1489">
        <v>0.43795713389443836</v>
      </c>
      <c r="AM569" s="1489">
        <v>0.42314698926998878</v>
      </c>
      <c r="AN569" s="1489">
        <v>0.40883767079225974</v>
      </c>
      <c r="AO569" s="1489">
        <v>0.39501224231136212</v>
      </c>
      <c r="AP569" s="1489">
        <v>0.38165434039745133</v>
      </c>
      <c r="AQ569" s="1489">
        <v>0.36874815497338298</v>
      </c>
      <c r="AR569" s="1489">
        <v>0.35627841060230242</v>
      </c>
      <c r="AS569" s="1489">
        <v>0.3459013695167984</v>
      </c>
      <c r="AT569" s="1489">
        <v>0.33582657234640623</v>
      </c>
      <c r="AU569" s="1489">
        <v>0.32604521587029728</v>
      </c>
      <c r="AV569" s="1489">
        <v>0.31654875327213333</v>
      </c>
      <c r="AW569" s="1489">
        <v>0.30732888667197411</v>
      </c>
      <c r="AX569" s="1489">
        <v>0.29837755987570302</v>
      </c>
      <c r="AY569" s="1489">
        <v>0.28968695133563405</v>
      </c>
      <c r="AZ569" s="1489">
        <v>0.28124946731614947</v>
      </c>
      <c r="BA569" s="1489">
        <v>0.27305773525839755</v>
      </c>
      <c r="BB569" s="1489">
        <v>0.26510459733825009</v>
      </c>
      <c r="BC569" s="1489">
        <v>0.25738310421189325</v>
      </c>
      <c r="BD569" s="1489">
        <v>0.24988650894358566</v>
      </c>
      <c r="BE569" s="1489">
        <v>0.24260826111027742</v>
      </c>
      <c r="BF569" s="1489">
        <v>0.23554200107793916</v>
      </c>
      <c r="BG569" s="1489">
        <v>0.22868155444460117</v>
      </c>
      <c r="BH569" s="1489">
        <v>0.22202092664524387</v>
      </c>
      <c r="BI569" s="1489">
        <v>0.215554297713829</v>
      </c>
      <c r="BJ569" s="1489">
        <v>0.20927601719789227</v>
      </c>
      <c r="BK569" s="1489">
        <v>0.20318059922125464</v>
      </c>
      <c r="BL569" s="1489">
        <v>0.19726271769053846</v>
      </c>
      <c r="BM569" s="1489">
        <v>0.19151720164129948</v>
      </c>
      <c r="BN569" s="1489">
        <v>0.18593903071970824</v>
      </c>
      <c r="BO569" s="1489">
        <v>0.18052333079583327</v>
      </c>
      <c r="BP569" s="1489">
        <v>0.17526536970469248</v>
      </c>
      <c r="BQ569" s="1489">
        <v>0.17016055311135189</v>
      </c>
      <c r="BR569" s="1489">
        <v>0.16520442049645817</v>
      </c>
      <c r="BS569" s="1489">
        <v>0.16039264125869726</v>
      </c>
      <c r="BT569" s="1489">
        <v>0.15572101093077401</v>
      </c>
      <c r="BU569" s="1489">
        <v>0.15118544750560586</v>
      </c>
      <c r="BV569" s="1489">
        <v>0.14678198786952024</v>
      </c>
      <c r="BW569" s="1489">
        <v>0.14250678433934003</v>
      </c>
      <c r="BX569" s="1489">
        <v>0.13835610130033013</v>
      </c>
      <c r="BY569" s="1489">
        <v>0.13432631194206807</v>
      </c>
      <c r="BZ569" s="1489">
        <v>0.13041389508938647</v>
      </c>
      <c r="CA569" s="1489">
        <v>0.12661543212561796</v>
      </c>
      <c r="CB569" s="1489">
        <v>0.12292760400545433</v>
      </c>
      <c r="CC569" s="1489">
        <v>0.11934718835481004</v>
      </c>
      <c r="CD569" s="1489">
        <v>0.11587105665515537</v>
      </c>
      <c r="CE569" s="1489">
        <v>0.11249617150985959</v>
      </c>
      <c r="CF569" s="1489">
        <v>0.10921958399015494</v>
      </c>
      <c r="CG569" s="1489">
        <v>0.10603843105840287</v>
      </c>
      <c r="CH569" s="1489">
        <v>0.10294993306641054</v>
      </c>
      <c r="CI569" s="1489">
        <v>9.9951391326612168E-2</v>
      </c>
      <c r="CJ569" s="1489">
        <v>9.7040185753992411E-2</v>
      </c>
      <c r="CK569" s="1489">
        <v>9.4213772576691654E-2</v>
      </c>
      <c r="CL569" s="1489">
        <v>9.1915875684577236E-2</v>
      </c>
      <c r="CM569" s="1489">
        <v>8.9674025058124135E-2</v>
      </c>
      <c r="CN569" s="1489">
        <v>8.7486853715243049E-2</v>
      </c>
      <c r="CO569" s="1489">
        <v>8.5353028014871282E-2</v>
      </c>
      <c r="CP569" s="1490">
        <v>8.3271246843776875E-2</v>
      </c>
      <c r="CQ569" s="1488" t="s">
        <v>1790</v>
      </c>
      <c r="CR569" s="1488" t="s">
        <v>1790</v>
      </c>
      <c r="CS569" s="1488" t="s">
        <v>1790</v>
      </c>
      <c r="CT569" s="1488" t="s">
        <v>1790</v>
      </c>
      <c r="CU569" s="1488" t="s">
        <v>1790</v>
      </c>
      <c r="CV569" s="1488" t="s">
        <v>1790</v>
      </c>
      <c r="CW569" s="1488" t="s">
        <v>1790</v>
      </c>
      <c r="CX569" s="1488" t="s">
        <v>1790</v>
      </c>
      <c r="CY569" s="1488" t="s">
        <v>1790</v>
      </c>
      <c r="CZ569" s="1488" t="s">
        <v>1790</v>
      </c>
      <c r="DA569" s="1488" t="s">
        <v>1790</v>
      </c>
      <c r="DB569" s="1488" t="s">
        <v>1790</v>
      </c>
      <c r="DC569" s="1488" t="s">
        <v>1790</v>
      </c>
      <c r="DD569" s="1488" t="s">
        <v>1790</v>
      </c>
      <c r="DE569" s="1488" t="s">
        <v>1790</v>
      </c>
      <c r="DF569" s="1488" t="s">
        <v>1790</v>
      </c>
      <c r="DG569" s="1488" t="s">
        <v>1790</v>
      </c>
      <c r="DH569" s="1488" t="s">
        <v>1790</v>
      </c>
      <c r="DI569" s="1488" t="s">
        <v>1790</v>
      </c>
      <c r="DJ569" s="1488" t="s">
        <v>1790</v>
      </c>
      <c r="DK569" s="1488" t="s">
        <v>1790</v>
      </c>
      <c r="DL569" s="1488" t="s">
        <v>1790</v>
      </c>
      <c r="DM569" s="1488" t="s">
        <v>1790</v>
      </c>
      <c r="DN569" s="1488" t="s">
        <v>1790</v>
      </c>
      <c r="DO569" s="1488" t="s">
        <v>1790</v>
      </c>
      <c r="DP569" s="1488" t="s">
        <v>1790</v>
      </c>
      <c r="DQ569" s="1488" t="s">
        <v>1790</v>
      </c>
      <c r="DR569" s="1488" t="s">
        <v>1790</v>
      </c>
      <c r="DS569" s="1488" t="s">
        <v>1790</v>
      </c>
      <c r="DT569" s="1233" t="s">
        <v>1790</v>
      </c>
      <c r="DU569" s="1233" t="s">
        <v>1790</v>
      </c>
      <c r="DV569" s="1233" t="s">
        <v>1790</v>
      </c>
      <c r="DW569" s="1233" t="s">
        <v>1790</v>
      </c>
      <c r="DX569" s="1233" t="s">
        <v>1790</v>
      </c>
      <c r="DY569" s="1233" t="s">
        <v>1790</v>
      </c>
    </row>
    <row r="570" spans="2:129" x14ac:dyDescent="0.25">
      <c r="B570" s="1740"/>
      <c r="C570" s="1485" t="s">
        <v>2242</v>
      </c>
      <c r="D570" s="1425" t="s">
        <v>2243</v>
      </c>
      <c r="E570" s="1267" t="s">
        <v>810</v>
      </c>
      <c r="F570" s="1424" t="s">
        <v>811</v>
      </c>
      <c r="G570" s="1424" t="s">
        <v>1790</v>
      </c>
      <c r="H570" s="1425" t="s">
        <v>812</v>
      </c>
      <c r="I570" s="1460"/>
      <c r="J570" s="1461"/>
      <c r="K570" s="1461"/>
      <c r="L570" s="1461"/>
      <c r="M570" s="1461"/>
      <c r="N570" s="1489" t="s">
        <v>1790</v>
      </c>
      <c r="O570" s="1489">
        <v>0.30369000000000002</v>
      </c>
      <c r="P570" s="1489">
        <v>0.30369000000000002</v>
      </c>
      <c r="Q570" s="1489">
        <v>0.30369000000000002</v>
      </c>
      <c r="R570" s="1489">
        <v>0.30369000000000002</v>
      </c>
      <c r="S570" s="1489">
        <v>0.30369000000000002</v>
      </c>
      <c r="T570" s="1489" t="s">
        <v>1790</v>
      </c>
      <c r="U570" s="1489" t="s">
        <v>1790</v>
      </c>
      <c r="V570" s="1489" t="s">
        <v>1790</v>
      </c>
      <c r="W570" s="1489" t="s">
        <v>1790</v>
      </c>
      <c r="X570" s="1489" t="s">
        <v>1790</v>
      </c>
      <c r="Y570" s="1489" t="s">
        <v>1790</v>
      </c>
      <c r="Z570" s="1489" t="s">
        <v>1790</v>
      </c>
      <c r="AA570" s="1489" t="s">
        <v>1790</v>
      </c>
      <c r="AB570" s="1489" t="s">
        <v>1790</v>
      </c>
      <c r="AC570" s="1489" t="s">
        <v>1790</v>
      </c>
      <c r="AD570" s="1489" t="s">
        <v>1790</v>
      </c>
      <c r="AE570" s="1489" t="s">
        <v>1790</v>
      </c>
      <c r="AF570" s="1489" t="s">
        <v>1790</v>
      </c>
      <c r="AG570" s="1489" t="s">
        <v>1790</v>
      </c>
      <c r="AH570" s="1489" t="s">
        <v>1790</v>
      </c>
      <c r="AI570" s="1489" t="s">
        <v>1790</v>
      </c>
      <c r="AJ570" s="1489" t="s">
        <v>1790</v>
      </c>
      <c r="AK570" s="1489" t="s">
        <v>1790</v>
      </c>
      <c r="AL570" s="1489" t="s">
        <v>1790</v>
      </c>
      <c r="AM570" s="1489" t="s">
        <v>1790</v>
      </c>
      <c r="AN570" s="1489" t="s">
        <v>1790</v>
      </c>
      <c r="AO570" s="1489" t="s">
        <v>1790</v>
      </c>
      <c r="AP570" s="1489" t="s">
        <v>1790</v>
      </c>
      <c r="AQ570" s="1489" t="s">
        <v>1790</v>
      </c>
      <c r="AR570" s="1489" t="s">
        <v>1790</v>
      </c>
      <c r="AS570" s="1489" t="s">
        <v>1790</v>
      </c>
      <c r="AT570" s="1489" t="s">
        <v>1790</v>
      </c>
      <c r="AU570" s="1489" t="s">
        <v>1790</v>
      </c>
      <c r="AV570" s="1489" t="s">
        <v>1790</v>
      </c>
      <c r="AW570" s="1489" t="s">
        <v>1790</v>
      </c>
      <c r="AX570" s="1489" t="s">
        <v>1790</v>
      </c>
      <c r="AY570" s="1489" t="s">
        <v>1790</v>
      </c>
      <c r="AZ570" s="1489" t="s">
        <v>1790</v>
      </c>
      <c r="BA570" s="1489" t="s">
        <v>1790</v>
      </c>
      <c r="BB570" s="1489" t="s">
        <v>1790</v>
      </c>
      <c r="BC570" s="1489" t="s">
        <v>1790</v>
      </c>
      <c r="BD570" s="1489" t="s">
        <v>1790</v>
      </c>
      <c r="BE570" s="1489" t="s">
        <v>1790</v>
      </c>
      <c r="BF570" s="1489" t="s">
        <v>1790</v>
      </c>
      <c r="BG570" s="1489" t="s">
        <v>1790</v>
      </c>
      <c r="BH570" s="1489" t="s">
        <v>1790</v>
      </c>
      <c r="BI570" s="1489" t="s">
        <v>1790</v>
      </c>
      <c r="BJ570" s="1489" t="s">
        <v>1790</v>
      </c>
      <c r="BK570" s="1489" t="s">
        <v>1790</v>
      </c>
      <c r="BL570" s="1489" t="s">
        <v>1790</v>
      </c>
      <c r="BM570" s="1489" t="s">
        <v>1790</v>
      </c>
      <c r="BN570" s="1489" t="s">
        <v>1790</v>
      </c>
      <c r="BO570" s="1489" t="s">
        <v>1790</v>
      </c>
      <c r="BP570" s="1489" t="s">
        <v>1790</v>
      </c>
      <c r="BQ570" s="1489" t="s">
        <v>1790</v>
      </c>
      <c r="BR570" s="1489" t="s">
        <v>1790</v>
      </c>
      <c r="BS570" s="1489" t="s">
        <v>1790</v>
      </c>
      <c r="BT570" s="1489" t="s">
        <v>1790</v>
      </c>
      <c r="BU570" s="1489" t="s">
        <v>1790</v>
      </c>
      <c r="BV570" s="1489" t="s">
        <v>1790</v>
      </c>
      <c r="BW570" s="1489" t="s">
        <v>1790</v>
      </c>
      <c r="BX570" s="1489" t="s">
        <v>1790</v>
      </c>
      <c r="BY570" s="1489" t="s">
        <v>1790</v>
      </c>
      <c r="BZ570" s="1489" t="s">
        <v>1790</v>
      </c>
      <c r="CA570" s="1489" t="s">
        <v>1790</v>
      </c>
      <c r="CB570" s="1489" t="s">
        <v>1790</v>
      </c>
      <c r="CC570" s="1489" t="s">
        <v>1790</v>
      </c>
      <c r="CD570" s="1489" t="s">
        <v>1790</v>
      </c>
      <c r="CE570" s="1489" t="s">
        <v>1790</v>
      </c>
      <c r="CF570" s="1489" t="s">
        <v>1790</v>
      </c>
      <c r="CG570" s="1489" t="s">
        <v>1790</v>
      </c>
      <c r="CH570" s="1489" t="s">
        <v>1790</v>
      </c>
      <c r="CI570" s="1489" t="s">
        <v>1790</v>
      </c>
      <c r="CJ570" s="1489" t="s">
        <v>1790</v>
      </c>
      <c r="CK570" s="1489" t="s">
        <v>1790</v>
      </c>
      <c r="CL570" s="1489" t="s">
        <v>1790</v>
      </c>
      <c r="CM570" s="1489" t="s">
        <v>1790</v>
      </c>
      <c r="CN570" s="1489" t="s">
        <v>1790</v>
      </c>
      <c r="CO570" s="1489" t="s">
        <v>1790</v>
      </c>
      <c r="CP570" s="1490" t="s">
        <v>1790</v>
      </c>
      <c r="CQ570" s="1488" t="s">
        <v>1790</v>
      </c>
      <c r="CR570" s="1488" t="s">
        <v>1790</v>
      </c>
      <c r="CS570" s="1488" t="s">
        <v>1790</v>
      </c>
      <c r="CT570" s="1488" t="s">
        <v>1790</v>
      </c>
      <c r="CU570" s="1488" t="s">
        <v>1790</v>
      </c>
      <c r="CV570" s="1488" t="s">
        <v>1790</v>
      </c>
      <c r="CW570" s="1488" t="s">
        <v>1790</v>
      </c>
      <c r="CX570" s="1488" t="s">
        <v>1790</v>
      </c>
      <c r="CY570" s="1488" t="s">
        <v>1790</v>
      </c>
      <c r="CZ570" s="1488" t="s">
        <v>1790</v>
      </c>
      <c r="DA570" s="1488" t="s">
        <v>1790</v>
      </c>
      <c r="DB570" s="1488" t="s">
        <v>1790</v>
      </c>
      <c r="DC570" s="1488" t="s">
        <v>1790</v>
      </c>
      <c r="DD570" s="1488" t="s">
        <v>1790</v>
      </c>
      <c r="DE570" s="1488" t="s">
        <v>1790</v>
      </c>
      <c r="DF570" s="1488" t="s">
        <v>1790</v>
      </c>
      <c r="DG570" s="1488" t="s">
        <v>1790</v>
      </c>
      <c r="DH570" s="1488" t="s">
        <v>1790</v>
      </c>
      <c r="DI570" s="1488" t="s">
        <v>1790</v>
      </c>
      <c r="DJ570" s="1488" t="s">
        <v>1790</v>
      </c>
      <c r="DK570" s="1488" t="s">
        <v>1790</v>
      </c>
      <c r="DL570" s="1488" t="s">
        <v>1790</v>
      </c>
      <c r="DM570" s="1488" t="s">
        <v>1790</v>
      </c>
      <c r="DN570" s="1488" t="s">
        <v>1790</v>
      </c>
      <c r="DO570" s="1488" t="s">
        <v>1790</v>
      </c>
      <c r="DP570" s="1488" t="s">
        <v>1790</v>
      </c>
      <c r="DQ570" s="1488" t="s">
        <v>1790</v>
      </c>
      <c r="DR570" s="1488" t="s">
        <v>1790</v>
      </c>
      <c r="DS570" s="1488" t="s">
        <v>1790</v>
      </c>
      <c r="DT570" s="1233" t="s">
        <v>1790</v>
      </c>
      <c r="DU570" s="1233" t="s">
        <v>1790</v>
      </c>
      <c r="DV570" s="1233" t="s">
        <v>1790</v>
      </c>
      <c r="DW570" s="1233" t="s">
        <v>1790</v>
      </c>
      <c r="DX570" s="1233" t="s">
        <v>1790</v>
      </c>
      <c r="DY570" s="1233" t="s">
        <v>1790</v>
      </c>
    </row>
    <row r="571" spans="2:129" x14ac:dyDescent="0.25">
      <c r="B571" s="1740"/>
      <c r="C571" s="1485" t="s">
        <v>2242</v>
      </c>
      <c r="D571" s="1425" t="s">
        <v>2243</v>
      </c>
      <c r="E571" s="1267" t="s">
        <v>810</v>
      </c>
      <c r="F571" s="1424" t="s">
        <v>813</v>
      </c>
      <c r="G571" s="1424" t="s">
        <v>1790</v>
      </c>
      <c r="H571" s="1425" t="s">
        <v>812</v>
      </c>
      <c r="I571" s="1460"/>
      <c r="J571" s="1461"/>
      <c r="K571" s="1461"/>
      <c r="L571" s="1461"/>
      <c r="M571" s="1461"/>
      <c r="N571" s="1489" t="s">
        <v>1790</v>
      </c>
      <c r="O571" s="1489">
        <v>0.37658195999999994</v>
      </c>
      <c r="P571" s="1489">
        <v>0.37658195999999994</v>
      </c>
      <c r="Q571" s="1489">
        <v>0.37658195999999994</v>
      </c>
      <c r="R571" s="1489">
        <v>0.37658195999999994</v>
      </c>
      <c r="S571" s="1489">
        <v>0.37658195999999994</v>
      </c>
      <c r="T571" s="1489" t="s">
        <v>1790</v>
      </c>
      <c r="U571" s="1489" t="s">
        <v>1790</v>
      </c>
      <c r="V571" s="1489" t="s">
        <v>1790</v>
      </c>
      <c r="W571" s="1489" t="s">
        <v>1790</v>
      </c>
      <c r="X571" s="1489" t="s">
        <v>1790</v>
      </c>
      <c r="Y571" s="1489" t="s">
        <v>1790</v>
      </c>
      <c r="Z571" s="1489" t="s">
        <v>1790</v>
      </c>
      <c r="AA571" s="1489" t="s">
        <v>1790</v>
      </c>
      <c r="AB571" s="1489" t="s">
        <v>1790</v>
      </c>
      <c r="AC571" s="1489">
        <v>0</v>
      </c>
      <c r="AD571" s="1489" t="s">
        <v>1790</v>
      </c>
      <c r="AE571" s="1489" t="s">
        <v>1790</v>
      </c>
      <c r="AF571" s="1489" t="s">
        <v>1790</v>
      </c>
      <c r="AG571" s="1489" t="s">
        <v>1790</v>
      </c>
      <c r="AH571" s="1489" t="s">
        <v>1790</v>
      </c>
      <c r="AI571" s="1489" t="s">
        <v>1790</v>
      </c>
      <c r="AJ571" s="1489" t="s">
        <v>1790</v>
      </c>
      <c r="AK571" s="1489" t="s">
        <v>1790</v>
      </c>
      <c r="AL571" s="1489" t="s">
        <v>1790</v>
      </c>
      <c r="AM571" s="1489">
        <v>0</v>
      </c>
      <c r="AN571" s="1489" t="s">
        <v>1790</v>
      </c>
      <c r="AO571" s="1489" t="s">
        <v>1790</v>
      </c>
      <c r="AP571" s="1489" t="s">
        <v>1790</v>
      </c>
      <c r="AQ571" s="1489" t="s">
        <v>1790</v>
      </c>
      <c r="AR571" s="1489" t="s">
        <v>1790</v>
      </c>
      <c r="AS571" s="1489" t="s">
        <v>1790</v>
      </c>
      <c r="AT571" s="1489" t="s">
        <v>1790</v>
      </c>
      <c r="AU571" s="1489" t="s">
        <v>1790</v>
      </c>
      <c r="AV571" s="1489" t="s">
        <v>1790</v>
      </c>
      <c r="AW571" s="1489">
        <v>0</v>
      </c>
      <c r="AX571" s="1489" t="s">
        <v>1790</v>
      </c>
      <c r="AY571" s="1489" t="s">
        <v>1790</v>
      </c>
      <c r="AZ571" s="1489" t="s">
        <v>1790</v>
      </c>
      <c r="BA571" s="1489" t="s">
        <v>1790</v>
      </c>
      <c r="BB571" s="1489" t="s">
        <v>1790</v>
      </c>
      <c r="BC571" s="1489" t="s">
        <v>1790</v>
      </c>
      <c r="BD571" s="1489" t="s">
        <v>1790</v>
      </c>
      <c r="BE571" s="1489" t="s">
        <v>1790</v>
      </c>
      <c r="BF571" s="1489" t="s">
        <v>1790</v>
      </c>
      <c r="BG571" s="1489">
        <v>0</v>
      </c>
      <c r="BH571" s="1489" t="s">
        <v>1790</v>
      </c>
      <c r="BI571" s="1489" t="s">
        <v>1790</v>
      </c>
      <c r="BJ571" s="1489" t="s">
        <v>1790</v>
      </c>
      <c r="BK571" s="1489" t="s">
        <v>1790</v>
      </c>
      <c r="BL571" s="1489" t="s">
        <v>1790</v>
      </c>
      <c r="BM571" s="1489" t="s">
        <v>1790</v>
      </c>
      <c r="BN571" s="1489" t="s">
        <v>1790</v>
      </c>
      <c r="BO571" s="1489" t="s">
        <v>1790</v>
      </c>
      <c r="BP571" s="1489" t="s">
        <v>1790</v>
      </c>
      <c r="BQ571" s="1489">
        <v>0</v>
      </c>
      <c r="BR571" s="1489" t="s">
        <v>1790</v>
      </c>
      <c r="BS571" s="1489" t="s">
        <v>1790</v>
      </c>
      <c r="BT571" s="1489" t="s">
        <v>1790</v>
      </c>
      <c r="BU571" s="1489" t="s">
        <v>1790</v>
      </c>
      <c r="BV571" s="1489" t="s">
        <v>1790</v>
      </c>
      <c r="BW571" s="1489" t="s">
        <v>1790</v>
      </c>
      <c r="BX571" s="1489" t="s">
        <v>1790</v>
      </c>
      <c r="BY571" s="1489" t="s">
        <v>1790</v>
      </c>
      <c r="BZ571" s="1489" t="s">
        <v>1790</v>
      </c>
      <c r="CA571" s="1489">
        <v>1.54972</v>
      </c>
      <c r="CB571" s="1489" t="s">
        <v>1790</v>
      </c>
      <c r="CC571" s="1489" t="s">
        <v>1790</v>
      </c>
      <c r="CD571" s="1489" t="s">
        <v>1790</v>
      </c>
      <c r="CE571" s="1489" t="s">
        <v>1790</v>
      </c>
      <c r="CF571" s="1489" t="s">
        <v>1790</v>
      </c>
      <c r="CG571" s="1489" t="s">
        <v>1790</v>
      </c>
      <c r="CH571" s="1489" t="s">
        <v>1790</v>
      </c>
      <c r="CI571" s="1489" t="s">
        <v>1790</v>
      </c>
      <c r="CJ571" s="1489" t="s">
        <v>1790</v>
      </c>
      <c r="CK571" s="1489">
        <v>0</v>
      </c>
      <c r="CL571" s="1489" t="s">
        <v>1790</v>
      </c>
      <c r="CM571" s="1489" t="s">
        <v>1790</v>
      </c>
      <c r="CN571" s="1489" t="s">
        <v>1790</v>
      </c>
      <c r="CO571" s="1489" t="s">
        <v>1790</v>
      </c>
      <c r="CP571" s="1490" t="s">
        <v>1790</v>
      </c>
      <c r="CQ571" s="1488" t="s">
        <v>1790</v>
      </c>
      <c r="CR571" s="1488" t="s">
        <v>1790</v>
      </c>
      <c r="CS571" s="1488" t="s">
        <v>1790</v>
      </c>
      <c r="CT571" s="1488" t="s">
        <v>1790</v>
      </c>
      <c r="CU571" s="1488" t="s">
        <v>1790</v>
      </c>
      <c r="CV571" s="1488" t="s">
        <v>1790</v>
      </c>
      <c r="CW571" s="1488" t="s">
        <v>1790</v>
      </c>
      <c r="CX571" s="1488" t="s">
        <v>1790</v>
      </c>
      <c r="CY571" s="1488" t="s">
        <v>1790</v>
      </c>
      <c r="CZ571" s="1488" t="s">
        <v>1790</v>
      </c>
      <c r="DA571" s="1488" t="s">
        <v>1790</v>
      </c>
      <c r="DB571" s="1488" t="s">
        <v>1790</v>
      </c>
      <c r="DC571" s="1488" t="s">
        <v>1790</v>
      </c>
      <c r="DD571" s="1488" t="s">
        <v>1790</v>
      </c>
      <c r="DE571" s="1488" t="s">
        <v>1790</v>
      </c>
      <c r="DF571" s="1488" t="s">
        <v>1790</v>
      </c>
      <c r="DG571" s="1488" t="s">
        <v>1790</v>
      </c>
      <c r="DH571" s="1488" t="s">
        <v>1790</v>
      </c>
      <c r="DI571" s="1488" t="s">
        <v>1790</v>
      </c>
      <c r="DJ571" s="1488" t="s">
        <v>1790</v>
      </c>
      <c r="DK571" s="1488" t="s">
        <v>1790</v>
      </c>
      <c r="DL571" s="1488" t="s">
        <v>1790</v>
      </c>
      <c r="DM571" s="1488" t="s">
        <v>1790</v>
      </c>
      <c r="DN571" s="1488" t="s">
        <v>1790</v>
      </c>
      <c r="DO571" s="1488" t="s">
        <v>1790</v>
      </c>
      <c r="DP571" s="1488" t="s">
        <v>1790</v>
      </c>
      <c r="DQ571" s="1488" t="s">
        <v>1790</v>
      </c>
      <c r="DR571" s="1488" t="s">
        <v>1790</v>
      </c>
      <c r="DS571" s="1488" t="s">
        <v>1790</v>
      </c>
      <c r="DT571" s="1233" t="s">
        <v>1790</v>
      </c>
      <c r="DU571" s="1233" t="s">
        <v>1790</v>
      </c>
      <c r="DV571" s="1233" t="s">
        <v>1790</v>
      </c>
      <c r="DW571" s="1233" t="s">
        <v>1790</v>
      </c>
      <c r="DX571" s="1233" t="s">
        <v>1790</v>
      </c>
      <c r="DY571" s="1233" t="s">
        <v>1790</v>
      </c>
    </row>
    <row r="572" spans="2:129" ht="14.4" thickBot="1" x14ac:dyDescent="0.3">
      <c r="B572" s="1740"/>
      <c r="C572" s="1485" t="s">
        <v>2242</v>
      </c>
      <c r="D572" s="1425" t="s">
        <v>2243</v>
      </c>
      <c r="E572" s="1267" t="s">
        <v>814</v>
      </c>
      <c r="F572" s="1424" t="s">
        <v>1790</v>
      </c>
      <c r="G572" s="1424" t="s">
        <v>1790</v>
      </c>
      <c r="H572" s="1425" t="s">
        <v>84</v>
      </c>
      <c r="I572" s="1460"/>
      <c r="J572" s="1461"/>
      <c r="K572" s="1461"/>
      <c r="L572" s="1461"/>
      <c r="M572" s="1461"/>
      <c r="N572" s="1489" t="s">
        <v>1790</v>
      </c>
      <c r="O572" s="1489">
        <v>2.9570119785507248E-2</v>
      </c>
      <c r="P572" s="1489">
        <v>8.5710492131905069E-2</v>
      </c>
      <c r="Q572" s="1489">
        <v>0.13802011615443652</v>
      </c>
      <c r="R572" s="1489">
        <v>0.18669387692387548</v>
      </c>
      <c r="S572" s="1489">
        <v>0.23191785953276459</v>
      </c>
      <c r="T572" s="1489">
        <v>1.3795638305249196</v>
      </c>
      <c r="U572" s="1489">
        <v>1.3297501264589888</v>
      </c>
      <c r="V572" s="1489">
        <v>1.2817278641230248</v>
      </c>
      <c r="W572" s="1489">
        <v>1.2354328476983569</v>
      </c>
      <c r="X572" s="1489">
        <v>1.1908031745082255</v>
      </c>
      <c r="Y572" s="1489">
        <v>1.1477791533372261</v>
      </c>
      <c r="Z572" s="1489">
        <v>1.1063032256527177</v>
      </c>
      <c r="AA572" s="1489">
        <v>1.0663198896253352</v>
      </c>
      <c r="AB572" s="1489">
        <v>1.027775626849379</v>
      </c>
      <c r="AC572" s="1489">
        <v>0.99061883166737064</v>
      </c>
      <c r="AD572" s="1489">
        <v>0.95479974300644443</v>
      </c>
      <c r="AE572" s="1489">
        <v>0.92027037863751249</v>
      </c>
      <c r="AF572" s="1489">
        <v>0.8869844717712958</v>
      </c>
      <c r="AG572" s="1489">
        <v>0.85489740990834784</v>
      </c>
      <c r="AH572" s="1489">
        <v>0.82396617586313259</v>
      </c>
      <c r="AI572" s="1489">
        <v>0.79414929088504904</v>
      </c>
      <c r="AJ572" s="1489">
        <v>0.76540675980202</v>
      </c>
      <c r="AK572" s="1489">
        <v>0.73770001811489871</v>
      </c>
      <c r="AL572" s="1489">
        <v>0.71099188097348398</v>
      </c>
      <c r="AM572" s="1489">
        <v>0.68524649396738602</v>
      </c>
      <c r="AN572" s="1489">
        <v>0.66042928566734826</v>
      </c>
      <c r="AO572" s="1489">
        <v>0.63650692185490887</v>
      </c>
      <c r="AP572" s="1489">
        <v>0.61344726138048788</v>
      </c>
      <c r="AQ572" s="1489">
        <v>0.59121931359210356</v>
      </c>
      <c r="AR572" s="1489">
        <v>0.5697931972789716</v>
      </c>
      <c r="AS572" s="1489">
        <v>0.55180582972221526</v>
      </c>
      <c r="AT572" s="1489">
        <v>0.53438289372117265</v>
      </c>
      <c r="AU572" s="1489">
        <v>0.51750676910491111</v>
      </c>
      <c r="AV572" s="1489">
        <v>0.50116038329243506</v>
      </c>
      <c r="AW572" s="1489">
        <v>0.48532719434207283</v>
      </c>
      <c r="AX572" s="1489">
        <v>0.46999117452373923</v>
      </c>
      <c r="AY572" s="1489">
        <v>0.45513679439799237</v>
      </c>
      <c r="AZ572" s="1489">
        <v>0.44074900738629913</v>
      </c>
      <c r="BA572" s="1489">
        <v>0.42681323481740413</v>
      </c>
      <c r="BB572" s="1489">
        <v>0.41331535143515269</v>
      </c>
      <c r="BC572" s="1489">
        <v>0.40024167135357736</v>
      </c>
      <c r="BD572" s="1489">
        <v>0.38757893444548658</v>
      </c>
      <c r="BE572" s="1489">
        <v>0.37531429315121612</v>
      </c>
      <c r="BF572" s="1489">
        <v>0.36343529969461624</v>
      </c>
      <c r="BG572" s="1489">
        <v>0.35192989369374444</v>
      </c>
      <c r="BH572" s="1489">
        <v>0.34078639015411188</v>
      </c>
      <c r="BI572" s="1489">
        <v>0.32999346783271377</v>
      </c>
      <c r="BJ572" s="1489">
        <v>0.3195401579614276</v>
      </c>
      <c r="BK572" s="1489">
        <v>0.30941583331871708</v>
      </c>
      <c r="BL572" s="1489">
        <v>0.29961019763891944</v>
      </c>
      <c r="BM572" s="1489">
        <v>0.29011327534871995</v>
      </c>
      <c r="BN572" s="1489">
        <v>0.28091540162074052</v>
      </c>
      <c r="BO572" s="1489">
        <v>0.27200721273447603</v>
      </c>
      <c r="BP572" s="1489">
        <v>0.26337963673511167</v>
      </c>
      <c r="BQ572" s="1489">
        <v>0.25502388438104823</v>
      </c>
      <c r="BR572" s="1489">
        <v>0.24693144037123918</v>
      </c>
      <c r="BS572" s="1489">
        <v>0.23909405484372187</v>
      </c>
      <c r="BT572" s="1489">
        <v>0.23150373513698541</v>
      </c>
      <c r="BU572" s="1489">
        <v>0.224152737806078</v>
      </c>
      <c r="BV572" s="1489">
        <v>0.21703356088560205</v>
      </c>
      <c r="BW572" s="1489">
        <v>0.21013893639198999</v>
      </c>
      <c r="BX572" s="1489">
        <v>0.20346182305768443</v>
      </c>
      <c r="BY572" s="1489">
        <v>0.19699539929007434</v>
      </c>
      <c r="BZ572" s="1489">
        <v>0.19073305634825974</v>
      </c>
      <c r="CA572" s="1489">
        <v>0.19815459973877633</v>
      </c>
      <c r="CB572" s="1489">
        <v>0.20498201443455502</v>
      </c>
      <c r="CC572" s="1489">
        <v>0.19853156941140357</v>
      </c>
      <c r="CD572" s="1489">
        <v>0.19228298477984379</v>
      </c>
      <c r="CE572" s="1489">
        <v>0.18622997382889495</v>
      </c>
      <c r="CF572" s="1489">
        <v>0.18036644481824848</v>
      </c>
      <c r="CG572" s="1489">
        <v>0.17468649495399843</v>
      </c>
      <c r="CH572" s="1489">
        <v>0.16918440454989936</v>
      </c>
      <c r="CI572" s="1489">
        <v>0.16385463136845532</v>
      </c>
      <c r="CJ572" s="1489">
        <v>0.15869180513631698</v>
      </c>
      <c r="CK572" s="1489">
        <v>0.15369072222863381</v>
      </c>
      <c r="CL572" s="1489">
        <v>0.14957242022701273</v>
      </c>
      <c r="CM572" s="1489">
        <v>0.14556358285472196</v>
      </c>
      <c r="CN572" s="1489">
        <v>0.14166132028570355</v>
      </c>
      <c r="CO572" s="1489">
        <v>0.13786281854226803</v>
      </c>
      <c r="CP572" s="1490">
        <v>0.13416533751428522</v>
      </c>
      <c r="CQ572" s="1488" t="s">
        <v>1790</v>
      </c>
      <c r="CR572" s="1488" t="s">
        <v>1790</v>
      </c>
      <c r="CS572" s="1488" t="s">
        <v>1790</v>
      </c>
      <c r="CT572" s="1488" t="s">
        <v>1790</v>
      </c>
      <c r="CU572" s="1488" t="s">
        <v>1790</v>
      </c>
      <c r="CV572" s="1488" t="s">
        <v>1790</v>
      </c>
      <c r="CW572" s="1488" t="s">
        <v>1790</v>
      </c>
      <c r="CX572" s="1488" t="s">
        <v>1790</v>
      </c>
      <c r="CY572" s="1488" t="s">
        <v>1790</v>
      </c>
      <c r="CZ572" s="1488" t="s">
        <v>1790</v>
      </c>
      <c r="DA572" s="1488" t="s">
        <v>1790</v>
      </c>
      <c r="DB572" s="1488" t="s">
        <v>1790</v>
      </c>
      <c r="DC572" s="1488" t="s">
        <v>1790</v>
      </c>
      <c r="DD572" s="1488" t="s">
        <v>1790</v>
      </c>
      <c r="DE572" s="1488" t="s">
        <v>1790</v>
      </c>
      <c r="DF572" s="1488" t="s">
        <v>1790</v>
      </c>
      <c r="DG572" s="1488" t="s">
        <v>1790</v>
      </c>
      <c r="DH572" s="1488" t="s">
        <v>1790</v>
      </c>
      <c r="DI572" s="1488" t="s">
        <v>1790</v>
      </c>
      <c r="DJ572" s="1488" t="s">
        <v>1790</v>
      </c>
      <c r="DK572" s="1488" t="s">
        <v>1790</v>
      </c>
      <c r="DL572" s="1488" t="s">
        <v>1790</v>
      </c>
      <c r="DM572" s="1488" t="s">
        <v>1790</v>
      </c>
      <c r="DN572" s="1488" t="s">
        <v>1790</v>
      </c>
      <c r="DO572" s="1488" t="s">
        <v>1790</v>
      </c>
      <c r="DP572" s="1488" t="s">
        <v>1790</v>
      </c>
      <c r="DQ572" s="1488" t="s">
        <v>1790</v>
      </c>
      <c r="DR572" s="1488" t="s">
        <v>1790</v>
      </c>
      <c r="DS572" s="1488" t="s">
        <v>1790</v>
      </c>
      <c r="DT572" s="1233" t="s">
        <v>1790</v>
      </c>
      <c r="DU572" s="1233" t="s">
        <v>1790</v>
      </c>
      <c r="DV572" s="1233" t="s">
        <v>1790</v>
      </c>
      <c r="DW572" s="1233" t="s">
        <v>1790</v>
      </c>
      <c r="DX572" s="1233" t="s">
        <v>1790</v>
      </c>
      <c r="DY572" s="1233" t="s">
        <v>1790</v>
      </c>
    </row>
    <row r="573" spans="2:129" ht="14.4" thickBot="1" x14ac:dyDescent="0.3">
      <c r="B573" s="1740"/>
      <c r="C573" s="1485" t="s">
        <v>2242</v>
      </c>
      <c r="D573" s="1425" t="s">
        <v>2243</v>
      </c>
      <c r="E573" s="1267" t="s">
        <v>815</v>
      </c>
      <c r="F573" s="1424" t="s">
        <v>1790</v>
      </c>
      <c r="G573" s="1424" t="s">
        <v>1790</v>
      </c>
      <c r="H573" s="1425" t="s">
        <v>84</v>
      </c>
      <c r="I573" s="1724">
        <f>IF(SUM(I572:CU572)&lt;&gt;0,SUM(I572:CU572),"")</f>
        <v>37.918795689290093</v>
      </c>
      <c r="J573" s="1725"/>
      <c r="K573" s="1725"/>
      <c r="L573" s="1725"/>
      <c r="M573" s="1726"/>
      <c r="N573" s="1489" t="s">
        <v>1790</v>
      </c>
      <c r="O573" s="1489" t="s">
        <v>1790</v>
      </c>
      <c r="P573" s="1489" t="s">
        <v>1790</v>
      </c>
      <c r="Q573" s="1489" t="s">
        <v>1790</v>
      </c>
      <c r="R573" s="1489" t="s">
        <v>1790</v>
      </c>
      <c r="S573" s="1489" t="s">
        <v>1790</v>
      </c>
      <c r="T573" s="1489" t="s">
        <v>1790</v>
      </c>
      <c r="U573" s="1489" t="s">
        <v>1790</v>
      </c>
      <c r="V573" s="1489" t="s">
        <v>1790</v>
      </c>
      <c r="W573" s="1489" t="s">
        <v>1790</v>
      </c>
      <c r="X573" s="1489" t="s">
        <v>1790</v>
      </c>
      <c r="Y573" s="1489" t="s">
        <v>1790</v>
      </c>
      <c r="Z573" s="1489" t="s">
        <v>1790</v>
      </c>
      <c r="AA573" s="1489" t="s">
        <v>1790</v>
      </c>
      <c r="AB573" s="1489" t="s">
        <v>1790</v>
      </c>
      <c r="AC573" s="1489" t="s">
        <v>1790</v>
      </c>
      <c r="AD573" s="1489" t="s">
        <v>1790</v>
      </c>
      <c r="AE573" s="1489" t="s">
        <v>1790</v>
      </c>
      <c r="AF573" s="1489" t="s">
        <v>1790</v>
      </c>
      <c r="AG573" s="1489" t="s">
        <v>1790</v>
      </c>
      <c r="AH573" s="1489" t="s">
        <v>1790</v>
      </c>
      <c r="AI573" s="1489" t="s">
        <v>1790</v>
      </c>
      <c r="AJ573" s="1489" t="s">
        <v>1790</v>
      </c>
      <c r="AK573" s="1489" t="s">
        <v>1790</v>
      </c>
      <c r="AL573" s="1489" t="s">
        <v>1790</v>
      </c>
      <c r="AM573" s="1489" t="s">
        <v>1790</v>
      </c>
      <c r="AN573" s="1489" t="s">
        <v>1790</v>
      </c>
      <c r="AO573" s="1489" t="s">
        <v>1790</v>
      </c>
      <c r="AP573" s="1489" t="s">
        <v>1790</v>
      </c>
      <c r="AQ573" s="1489" t="s">
        <v>1790</v>
      </c>
      <c r="AR573" s="1489" t="s">
        <v>1790</v>
      </c>
      <c r="AS573" s="1489" t="s">
        <v>1790</v>
      </c>
      <c r="AT573" s="1489" t="s">
        <v>1790</v>
      </c>
      <c r="AU573" s="1489" t="s">
        <v>1790</v>
      </c>
      <c r="AV573" s="1489" t="s">
        <v>1790</v>
      </c>
      <c r="AW573" s="1489" t="s">
        <v>1790</v>
      </c>
      <c r="AX573" s="1489" t="s">
        <v>1790</v>
      </c>
      <c r="AY573" s="1489" t="s">
        <v>1790</v>
      </c>
      <c r="AZ573" s="1489" t="s">
        <v>1790</v>
      </c>
      <c r="BA573" s="1489" t="s">
        <v>1790</v>
      </c>
      <c r="BB573" s="1489" t="s">
        <v>1790</v>
      </c>
      <c r="BC573" s="1489" t="s">
        <v>1790</v>
      </c>
      <c r="BD573" s="1489" t="s">
        <v>1790</v>
      </c>
      <c r="BE573" s="1489" t="s">
        <v>1790</v>
      </c>
      <c r="BF573" s="1489" t="s">
        <v>1790</v>
      </c>
      <c r="BG573" s="1489" t="s">
        <v>1790</v>
      </c>
      <c r="BH573" s="1489" t="s">
        <v>1790</v>
      </c>
      <c r="BI573" s="1489" t="s">
        <v>1790</v>
      </c>
      <c r="BJ573" s="1489" t="s">
        <v>1790</v>
      </c>
      <c r="BK573" s="1489" t="s">
        <v>1790</v>
      </c>
      <c r="BL573" s="1489" t="s">
        <v>1790</v>
      </c>
      <c r="BM573" s="1489" t="s">
        <v>1790</v>
      </c>
      <c r="BN573" s="1489" t="s">
        <v>1790</v>
      </c>
      <c r="BO573" s="1489" t="s">
        <v>1790</v>
      </c>
      <c r="BP573" s="1489" t="s">
        <v>1790</v>
      </c>
      <c r="BQ573" s="1489" t="s">
        <v>1790</v>
      </c>
      <c r="BR573" s="1489" t="s">
        <v>1790</v>
      </c>
      <c r="BS573" s="1489" t="s">
        <v>1790</v>
      </c>
      <c r="BT573" s="1489" t="s">
        <v>1790</v>
      </c>
      <c r="BU573" s="1489" t="s">
        <v>1790</v>
      </c>
      <c r="BV573" s="1489" t="s">
        <v>1790</v>
      </c>
      <c r="BW573" s="1489" t="s">
        <v>1790</v>
      </c>
      <c r="BX573" s="1489" t="s">
        <v>1790</v>
      </c>
      <c r="BY573" s="1489" t="s">
        <v>1790</v>
      </c>
      <c r="BZ573" s="1489" t="s">
        <v>1790</v>
      </c>
      <c r="CA573" s="1489" t="s">
        <v>1790</v>
      </c>
      <c r="CB573" s="1489" t="s">
        <v>1790</v>
      </c>
      <c r="CC573" s="1489" t="s">
        <v>1790</v>
      </c>
      <c r="CD573" s="1489" t="s">
        <v>1790</v>
      </c>
      <c r="CE573" s="1489" t="s">
        <v>1790</v>
      </c>
      <c r="CF573" s="1489" t="s">
        <v>1790</v>
      </c>
      <c r="CG573" s="1489" t="s">
        <v>1790</v>
      </c>
      <c r="CH573" s="1489" t="s">
        <v>1790</v>
      </c>
      <c r="CI573" s="1489" t="s">
        <v>1790</v>
      </c>
      <c r="CJ573" s="1489" t="s">
        <v>1790</v>
      </c>
      <c r="CK573" s="1489" t="s">
        <v>1790</v>
      </c>
      <c r="CL573" s="1489" t="s">
        <v>1790</v>
      </c>
      <c r="CM573" s="1489" t="s">
        <v>1790</v>
      </c>
      <c r="CN573" s="1489" t="s">
        <v>1790</v>
      </c>
      <c r="CO573" s="1489" t="s">
        <v>1790</v>
      </c>
      <c r="CP573" s="1490" t="s">
        <v>1790</v>
      </c>
      <c r="CQ573" s="1488" t="s">
        <v>1790</v>
      </c>
      <c r="CR573" s="1488" t="s">
        <v>1790</v>
      </c>
      <c r="CS573" s="1488" t="s">
        <v>1790</v>
      </c>
      <c r="CT573" s="1488" t="s">
        <v>1790</v>
      </c>
      <c r="CU573" s="1488" t="s">
        <v>1790</v>
      </c>
      <c r="CV573" s="1488" t="s">
        <v>1790</v>
      </c>
      <c r="CW573" s="1488" t="s">
        <v>1790</v>
      </c>
      <c r="CX573" s="1488" t="s">
        <v>1790</v>
      </c>
      <c r="CY573" s="1488" t="s">
        <v>1790</v>
      </c>
      <c r="CZ573" s="1488" t="s">
        <v>1790</v>
      </c>
      <c r="DA573" s="1488" t="s">
        <v>1790</v>
      </c>
      <c r="DB573" s="1488" t="s">
        <v>1790</v>
      </c>
      <c r="DC573" s="1488" t="s">
        <v>1790</v>
      </c>
      <c r="DD573" s="1488" t="s">
        <v>1790</v>
      </c>
      <c r="DE573" s="1488" t="s">
        <v>1790</v>
      </c>
      <c r="DF573" s="1488" t="s">
        <v>1790</v>
      </c>
      <c r="DG573" s="1488" t="s">
        <v>1790</v>
      </c>
      <c r="DH573" s="1488" t="s">
        <v>1790</v>
      </c>
      <c r="DI573" s="1488" t="s">
        <v>1790</v>
      </c>
      <c r="DJ573" s="1488" t="s">
        <v>1790</v>
      </c>
      <c r="DK573" s="1488" t="s">
        <v>1790</v>
      </c>
      <c r="DL573" s="1488" t="s">
        <v>1790</v>
      </c>
      <c r="DM573" s="1488" t="s">
        <v>1790</v>
      </c>
      <c r="DN573" s="1488" t="s">
        <v>1790</v>
      </c>
      <c r="DO573" s="1488" t="s">
        <v>1790</v>
      </c>
      <c r="DP573" s="1488" t="s">
        <v>1790</v>
      </c>
      <c r="DQ573" s="1488" t="s">
        <v>1790</v>
      </c>
      <c r="DR573" s="1488" t="s">
        <v>1790</v>
      </c>
      <c r="DS573" s="1488" t="s">
        <v>1790</v>
      </c>
      <c r="DT573" s="1233" t="s">
        <v>1790</v>
      </c>
      <c r="DU573" s="1233" t="s">
        <v>1790</v>
      </c>
      <c r="DV573" s="1233" t="s">
        <v>1790</v>
      </c>
      <c r="DW573" s="1233" t="s">
        <v>1790</v>
      </c>
      <c r="DX573" s="1233" t="s">
        <v>1790</v>
      </c>
      <c r="DY573" s="1233" t="s">
        <v>1790</v>
      </c>
    </row>
    <row r="574" spans="2:129" x14ac:dyDescent="0.25">
      <c r="B574" s="1740"/>
      <c r="C574" s="1485" t="s">
        <v>2240</v>
      </c>
      <c r="D574" s="1425" t="s">
        <v>2241</v>
      </c>
      <c r="E574" s="1267" t="s">
        <v>810</v>
      </c>
      <c r="F574" s="1424" t="s">
        <v>1790</v>
      </c>
      <c r="G574" s="1424" t="s">
        <v>1790</v>
      </c>
      <c r="H574" s="1425" t="s">
        <v>84</v>
      </c>
      <c r="I574" s="1460" t="s">
        <v>1790</v>
      </c>
      <c r="J574" s="1461" t="s">
        <v>1790</v>
      </c>
      <c r="K574" s="1461" t="s">
        <v>1790</v>
      </c>
      <c r="L574" s="1461" t="s">
        <v>1790</v>
      </c>
      <c r="M574" s="1461" t="s">
        <v>1790</v>
      </c>
      <c r="N574" s="1489" t="s">
        <v>1790</v>
      </c>
      <c r="O574" s="1489">
        <v>3.5162580339999998</v>
      </c>
      <c r="P574" s="1489">
        <v>3.5162580339999998</v>
      </c>
      <c r="Q574" s="1489">
        <v>3.5162580339999998</v>
      </c>
      <c r="R574" s="1489">
        <v>3.5162580339999998</v>
      </c>
      <c r="S574" s="1489">
        <v>3.5162580339999998</v>
      </c>
      <c r="T574" s="1489" t="s">
        <v>1790</v>
      </c>
      <c r="U574" s="1489" t="s">
        <v>1790</v>
      </c>
      <c r="V574" s="1489" t="s">
        <v>1790</v>
      </c>
      <c r="W574" s="1489" t="s">
        <v>1790</v>
      </c>
      <c r="X574" s="1489" t="s">
        <v>1790</v>
      </c>
      <c r="Y574" s="1489" t="s">
        <v>1790</v>
      </c>
      <c r="Z574" s="1489" t="s">
        <v>1790</v>
      </c>
      <c r="AA574" s="1489" t="s">
        <v>1790</v>
      </c>
      <c r="AB574" s="1489" t="s">
        <v>1790</v>
      </c>
      <c r="AC574" s="1489">
        <v>0.13439999999999999</v>
      </c>
      <c r="AD574" s="1489" t="s">
        <v>1790</v>
      </c>
      <c r="AE574" s="1489" t="s">
        <v>1790</v>
      </c>
      <c r="AF574" s="1489" t="s">
        <v>1790</v>
      </c>
      <c r="AG574" s="1489" t="s">
        <v>1790</v>
      </c>
      <c r="AH574" s="1489" t="s">
        <v>1790</v>
      </c>
      <c r="AI574" s="1489" t="s">
        <v>1790</v>
      </c>
      <c r="AJ574" s="1489" t="s">
        <v>1790</v>
      </c>
      <c r="AK574" s="1489" t="s">
        <v>1790</v>
      </c>
      <c r="AL574" s="1489" t="s">
        <v>1790</v>
      </c>
      <c r="AM574" s="1489">
        <v>0.78275491999999991</v>
      </c>
      <c r="AN574" s="1489" t="s">
        <v>1790</v>
      </c>
      <c r="AO574" s="1489" t="s">
        <v>1790</v>
      </c>
      <c r="AP574" s="1489" t="s">
        <v>1790</v>
      </c>
      <c r="AQ574" s="1489" t="s">
        <v>1790</v>
      </c>
      <c r="AR574" s="1489">
        <v>1.5</v>
      </c>
      <c r="AS574" s="1489" t="s">
        <v>1790</v>
      </c>
      <c r="AT574" s="1489" t="s">
        <v>1790</v>
      </c>
      <c r="AU574" s="1489" t="s">
        <v>1790</v>
      </c>
      <c r="AV574" s="1489" t="s">
        <v>1790</v>
      </c>
      <c r="AW574" s="1489">
        <v>0.13439999999999999</v>
      </c>
      <c r="AX574" s="1489" t="s">
        <v>1790</v>
      </c>
      <c r="AY574" s="1489" t="s">
        <v>1790</v>
      </c>
      <c r="AZ574" s="1489" t="s">
        <v>1790</v>
      </c>
      <c r="BA574" s="1489" t="s">
        <v>1790</v>
      </c>
      <c r="BB574" s="1489" t="s">
        <v>1790</v>
      </c>
      <c r="BC574" s="1489" t="s">
        <v>1790</v>
      </c>
      <c r="BD574" s="1489" t="s">
        <v>1790</v>
      </c>
      <c r="BE574" s="1489" t="s">
        <v>1790</v>
      </c>
      <c r="BF574" s="1489" t="s">
        <v>1790</v>
      </c>
      <c r="BG574" s="1489">
        <v>0.78275491999999991</v>
      </c>
      <c r="BH574" s="1489" t="s">
        <v>1790</v>
      </c>
      <c r="BI574" s="1489" t="s">
        <v>1790</v>
      </c>
      <c r="BJ574" s="1489" t="s">
        <v>1790</v>
      </c>
      <c r="BK574" s="1489" t="s">
        <v>1790</v>
      </c>
      <c r="BL574" s="1489" t="s">
        <v>1790</v>
      </c>
      <c r="BM574" s="1489" t="s">
        <v>1790</v>
      </c>
      <c r="BN574" s="1489" t="s">
        <v>1790</v>
      </c>
      <c r="BO574" s="1489" t="s">
        <v>1790</v>
      </c>
      <c r="BP574" s="1489" t="s">
        <v>1790</v>
      </c>
      <c r="BQ574" s="1489">
        <v>1.6344000000000001</v>
      </c>
      <c r="BR574" s="1489" t="s">
        <v>1790</v>
      </c>
      <c r="BS574" s="1489" t="s">
        <v>1790</v>
      </c>
      <c r="BT574" s="1489" t="s">
        <v>1790</v>
      </c>
      <c r="BU574" s="1489" t="s">
        <v>1790</v>
      </c>
      <c r="BV574" s="1489" t="s">
        <v>1790</v>
      </c>
      <c r="BW574" s="1489" t="s">
        <v>1790</v>
      </c>
      <c r="BX574" s="1489" t="s">
        <v>1790</v>
      </c>
      <c r="BY574" s="1489" t="s">
        <v>1790</v>
      </c>
      <c r="BZ574" s="1489" t="s">
        <v>1790</v>
      </c>
      <c r="CA574" s="1489">
        <v>6.3889614200000002</v>
      </c>
      <c r="CB574" s="1489" t="s">
        <v>1790</v>
      </c>
      <c r="CC574" s="1489" t="s">
        <v>1790</v>
      </c>
      <c r="CD574" s="1489" t="s">
        <v>1790</v>
      </c>
      <c r="CE574" s="1489" t="s">
        <v>1790</v>
      </c>
      <c r="CF574" s="1489" t="s">
        <v>1790</v>
      </c>
      <c r="CG574" s="1489" t="s">
        <v>1790</v>
      </c>
      <c r="CH574" s="1489" t="s">
        <v>1790</v>
      </c>
      <c r="CI574" s="1489" t="s">
        <v>1790</v>
      </c>
      <c r="CJ574" s="1489" t="s">
        <v>1790</v>
      </c>
      <c r="CK574" s="1489">
        <v>0.13439999999999999</v>
      </c>
      <c r="CL574" s="1489" t="s">
        <v>1790</v>
      </c>
      <c r="CM574" s="1489" t="s">
        <v>1790</v>
      </c>
      <c r="CN574" s="1489" t="s">
        <v>1790</v>
      </c>
      <c r="CO574" s="1489" t="s">
        <v>1790</v>
      </c>
      <c r="CP574" s="1490">
        <v>1.5</v>
      </c>
      <c r="CQ574" s="1488" t="s">
        <v>1790</v>
      </c>
      <c r="CR574" s="1488" t="s">
        <v>1790</v>
      </c>
      <c r="CS574" s="1488" t="s">
        <v>1790</v>
      </c>
      <c r="CT574" s="1488" t="s">
        <v>1790</v>
      </c>
      <c r="CU574" s="1488" t="s">
        <v>1790</v>
      </c>
      <c r="CV574" s="1488" t="s">
        <v>1790</v>
      </c>
      <c r="CW574" s="1488" t="s">
        <v>1790</v>
      </c>
      <c r="CX574" s="1488" t="s">
        <v>1790</v>
      </c>
      <c r="CY574" s="1488" t="s">
        <v>1790</v>
      </c>
      <c r="CZ574" s="1488" t="s">
        <v>1790</v>
      </c>
      <c r="DA574" s="1488" t="s">
        <v>1790</v>
      </c>
      <c r="DB574" s="1488" t="s">
        <v>1790</v>
      </c>
      <c r="DC574" s="1488" t="s">
        <v>1790</v>
      </c>
      <c r="DD574" s="1488" t="s">
        <v>1790</v>
      </c>
      <c r="DE574" s="1488" t="s">
        <v>1790</v>
      </c>
      <c r="DF574" s="1488" t="s">
        <v>1790</v>
      </c>
      <c r="DG574" s="1488" t="s">
        <v>1790</v>
      </c>
      <c r="DH574" s="1488" t="s">
        <v>1790</v>
      </c>
      <c r="DI574" s="1488" t="s">
        <v>1790</v>
      </c>
      <c r="DJ574" s="1488" t="s">
        <v>1790</v>
      </c>
      <c r="DK574" s="1488" t="s">
        <v>1790</v>
      </c>
      <c r="DL574" s="1488" t="s">
        <v>1790</v>
      </c>
      <c r="DM574" s="1488" t="s">
        <v>1790</v>
      </c>
      <c r="DN574" s="1488" t="s">
        <v>1790</v>
      </c>
      <c r="DO574" s="1488" t="s">
        <v>1790</v>
      </c>
      <c r="DP574" s="1488" t="s">
        <v>1790</v>
      </c>
      <c r="DQ574" s="1488" t="s">
        <v>1790</v>
      </c>
      <c r="DR574" s="1488" t="s">
        <v>1790</v>
      </c>
      <c r="DS574" s="1488" t="s">
        <v>1790</v>
      </c>
      <c r="DT574" s="1233" t="s">
        <v>1790</v>
      </c>
      <c r="DU574" s="1233" t="s">
        <v>1790</v>
      </c>
      <c r="DV574" s="1233" t="s">
        <v>1790</v>
      </c>
      <c r="DW574" s="1233" t="s">
        <v>1790</v>
      </c>
      <c r="DX574" s="1233" t="s">
        <v>1790</v>
      </c>
      <c r="DY574" s="1233" t="s">
        <v>1790</v>
      </c>
    </row>
    <row r="575" spans="2:129" x14ac:dyDescent="0.25">
      <c r="B575" s="1740"/>
      <c r="C575" s="1485" t="s">
        <v>2240</v>
      </c>
      <c r="D575" s="1425" t="s">
        <v>2241</v>
      </c>
      <c r="E575" s="1267" t="s">
        <v>807</v>
      </c>
      <c r="F575" s="1424" t="s">
        <v>1790</v>
      </c>
      <c r="G575" s="1424" t="s">
        <v>1790</v>
      </c>
      <c r="H575" s="1425" t="s">
        <v>84</v>
      </c>
      <c r="I575" s="1460" t="s">
        <v>1790</v>
      </c>
      <c r="J575" s="1461" t="s">
        <v>1790</v>
      </c>
      <c r="K575" s="1461" t="s">
        <v>1790</v>
      </c>
      <c r="L575" s="1461" t="s">
        <v>1790</v>
      </c>
      <c r="M575" s="1461" t="s">
        <v>1790</v>
      </c>
      <c r="N575" s="1489" t="s">
        <v>1790</v>
      </c>
      <c r="O575" s="1489" t="s">
        <v>1790</v>
      </c>
      <c r="P575" s="1489" t="s">
        <v>1790</v>
      </c>
      <c r="Q575" s="1489" t="s">
        <v>1790</v>
      </c>
      <c r="R575" s="1489" t="s">
        <v>1790</v>
      </c>
      <c r="S575" s="1489" t="s">
        <v>1790</v>
      </c>
      <c r="T575" s="1489">
        <v>1.2559116749999997</v>
      </c>
      <c r="U575" s="1489">
        <v>1.2559116749999997</v>
      </c>
      <c r="V575" s="1489">
        <v>1.2559116749999997</v>
      </c>
      <c r="W575" s="1489">
        <v>1.2559116749999997</v>
      </c>
      <c r="X575" s="1489">
        <v>1.2559116749999997</v>
      </c>
      <c r="Y575" s="1489">
        <v>1.2559116749999997</v>
      </c>
      <c r="Z575" s="1489">
        <v>1.2559116749999997</v>
      </c>
      <c r="AA575" s="1489">
        <v>1.2559116749999997</v>
      </c>
      <c r="AB575" s="1489">
        <v>1.2559116749999997</v>
      </c>
      <c r="AC575" s="1489">
        <v>1.2559116749999997</v>
      </c>
      <c r="AD575" s="1489">
        <v>1.2559116749999997</v>
      </c>
      <c r="AE575" s="1489">
        <v>1.2559116749999997</v>
      </c>
      <c r="AF575" s="1489">
        <v>1.2559116749999997</v>
      </c>
      <c r="AG575" s="1489">
        <v>1.2559116749999997</v>
      </c>
      <c r="AH575" s="1489">
        <v>1.2559116749999997</v>
      </c>
      <c r="AI575" s="1489">
        <v>1.2559116749999997</v>
      </c>
      <c r="AJ575" s="1489">
        <v>1.2559116749999997</v>
      </c>
      <c r="AK575" s="1489">
        <v>1.2559116749999997</v>
      </c>
      <c r="AL575" s="1489">
        <v>1.2559116749999997</v>
      </c>
      <c r="AM575" s="1489">
        <v>1.2559116749999997</v>
      </c>
      <c r="AN575" s="1489">
        <v>1.2559116749999997</v>
      </c>
      <c r="AO575" s="1489">
        <v>1.2559116749999997</v>
      </c>
      <c r="AP575" s="1489">
        <v>1.2559116749999997</v>
      </c>
      <c r="AQ575" s="1489">
        <v>1.2559116749999997</v>
      </c>
      <c r="AR575" s="1489">
        <v>1.2559116749999997</v>
      </c>
      <c r="AS575" s="1489">
        <v>1.2559116749999997</v>
      </c>
      <c r="AT575" s="1489">
        <v>1.2559116749999997</v>
      </c>
      <c r="AU575" s="1489">
        <v>1.2559116749999997</v>
      </c>
      <c r="AV575" s="1489">
        <v>1.2559116749999997</v>
      </c>
      <c r="AW575" s="1489">
        <v>1.2559116749999997</v>
      </c>
      <c r="AX575" s="1489">
        <v>1.2559116749999997</v>
      </c>
      <c r="AY575" s="1489">
        <v>1.2559116749999997</v>
      </c>
      <c r="AZ575" s="1489">
        <v>1.2559116749999997</v>
      </c>
      <c r="BA575" s="1489">
        <v>1.2559116749999997</v>
      </c>
      <c r="BB575" s="1489">
        <v>1.2559116749999997</v>
      </c>
      <c r="BC575" s="1489">
        <v>1.2559116749999997</v>
      </c>
      <c r="BD575" s="1489">
        <v>1.2559116749999997</v>
      </c>
      <c r="BE575" s="1489">
        <v>1.2559116749999997</v>
      </c>
      <c r="BF575" s="1489">
        <v>1.2559116749999997</v>
      </c>
      <c r="BG575" s="1489">
        <v>1.2559116749999997</v>
      </c>
      <c r="BH575" s="1489">
        <v>1.2559116749999997</v>
      </c>
      <c r="BI575" s="1489">
        <v>1.2559116749999997</v>
      </c>
      <c r="BJ575" s="1489">
        <v>1.2559116749999997</v>
      </c>
      <c r="BK575" s="1489">
        <v>1.2559116749999997</v>
      </c>
      <c r="BL575" s="1489">
        <v>1.2559116749999997</v>
      </c>
      <c r="BM575" s="1489">
        <v>1.2559116749999997</v>
      </c>
      <c r="BN575" s="1489">
        <v>1.2559116749999997</v>
      </c>
      <c r="BO575" s="1489">
        <v>1.2559116749999997</v>
      </c>
      <c r="BP575" s="1489">
        <v>1.2559116749999997</v>
      </c>
      <c r="BQ575" s="1489">
        <v>1.2559116749999997</v>
      </c>
      <c r="BR575" s="1489">
        <v>1.2559116749999997</v>
      </c>
      <c r="BS575" s="1489">
        <v>1.2559116749999997</v>
      </c>
      <c r="BT575" s="1489">
        <v>1.2559116749999997</v>
      </c>
      <c r="BU575" s="1489">
        <v>1.2559116749999997</v>
      </c>
      <c r="BV575" s="1489">
        <v>1.2559116749999997</v>
      </c>
      <c r="BW575" s="1489">
        <v>1.2559116749999997</v>
      </c>
      <c r="BX575" s="1489">
        <v>1.2559116749999997</v>
      </c>
      <c r="BY575" s="1489">
        <v>1.2559116749999997</v>
      </c>
      <c r="BZ575" s="1489">
        <v>1.2559116749999997</v>
      </c>
      <c r="CA575" s="1489">
        <v>1.2559116749999997</v>
      </c>
      <c r="CB575" s="1489">
        <v>1.2559116749999997</v>
      </c>
      <c r="CC575" s="1489">
        <v>1.2559116749999997</v>
      </c>
      <c r="CD575" s="1489">
        <v>1.2559116749999997</v>
      </c>
      <c r="CE575" s="1489">
        <v>1.2559116749999997</v>
      </c>
      <c r="CF575" s="1489">
        <v>1.2559116749999997</v>
      </c>
      <c r="CG575" s="1489">
        <v>1.2559116749999997</v>
      </c>
      <c r="CH575" s="1489">
        <v>1.2559116749999997</v>
      </c>
      <c r="CI575" s="1489">
        <v>1.2559116749999997</v>
      </c>
      <c r="CJ575" s="1489">
        <v>1.2559116749999997</v>
      </c>
      <c r="CK575" s="1489">
        <v>1.2559116749999997</v>
      </c>
      <c r="CL575" s="1489">
        <v>1.2559116749999997</v>
      </c>
      <c r="CM575" s="1489">
        <v>1.2559116749999997</v>
      </c>
      <c r="CN575" s="1489">
        <v>1.2559116749999997</v>
      </c>
      <c r="CO575" s="1489">
        <v>1.2559116749999997</v>
      </c>
      <c r="CP575" s="1490">
        <v>1.2559116749999997</v>
      </c>
      <c r="CQ575" s="1488" t="s">
        <v>1790</v>
      </c>
      <c r="CR575" s="1488" t="s">
        <v>1790</v>
      </c>
      <c r="CS575" s="1488" t="s">
        <v>1790</v>
      </c>
      <c r="CT575" s="1488" t="s">
        <v>1790</v>
      </c>
      <c r="CU575" s="1488" t="s">
        <v>1790</v>
      </c>
      <c r="CV575" s="1488" t="s">
        <v>1790</v>
      </c>
      <c r="CW575" s="1488" t="s">
        <v>1790</v>
      </c>
      <c r="CX575" s="1488" t="s">
        <v>1790</v>
      </c>
      <c r="CY575" s="1488" t="s">
        <v>1790</v>
      </c>
      <c r="CZ575" s="1488" t="s">
        <v>1790</v>
      </c>
      <c r="DA575" s="1488" t="s">
        <v>1790</v>
      </c>
      <c r="DB575" s="1488" t="s">
        <v>1790</v>
      </c>
      <c r="DC575" s="1488" t="s">
        <v>1790</v>
      </c>
      <c r="DD575" s="1488" t="s">
        <v>1790</v>
      </c>
      <c r="DE575" s="1488" t="s">
        <v>1790</v>
      </c>
      <c r="DF575" s="1488" t="s">
        <v>1790</v>
      </c>
      <c r="DG575" s="1488" t="s">
        <v>1790</v>
      </c>
      <c r="DH575" s="1488" t="s">
        <v>1790</v>
      </c>
      <c r="DI575" s="1488" t="s">
        <v>1790</v>
      </c>
      <c r="DJ575" s="1488" t="s">
        <v>1790</v>
      </c>
      <c r="DK575" s="1488" t="s">
        <v>1790</v>
      </c>
      <c r="DL575" s="1488" t="s">
        <v>1790</v>
      </c>
      <c r="DM575" s="1488" t="s">
        <v>1790</v>
      </c>
      <c r="DN575" s="1488" t="s">
        <v>1790</v>
      </c>
      <c r="DO575" s="1488" t="s">
        <v>1790</v>
      </c>
      <c r="DP575" s="1488" t="s">
        <v>1790</v>
      </c>
      <c r="DQ575" s="1488" t="s">
        <v>1790</v>
      </c>
      <c r="DR575" s="1488" t="s">
        <v>1790</v>
      </c>
      <c r="DS575" s="1488" t="s">
        <v>1790</v>
      </c>
      <c r="DT575" s="1233" t="s">
        <v>1790</v>
      </c>
      <c r="DU575" s="1233" t="s">
        <v>1790</v>
      </c>
      <c r="DV575" s="1233" t="s">
        <v>1790</v>
      </c>
      <c r="DW575" s="1233" t="s">
        <v>1790</v>
      </c>
      <c r="DX575" s="1233" t="s">
        <v>1790</v>
      </c>
      <c r="DY575" s="1233" t="s">
        <v>1790</v>
      </c>
    </row>
    <row r="576" spans="2:129" x14ac:dyDescent="0.25">
      <c r="B576" s="1740"/>
      <c r="C576" s="1485" t="s">
        <v>2240</v>
      </c>
      <c r="D576" s="1425" t="s">
        <v>2241</v>
      </c>
      <c r="E576" s="1267" t="s">
        <v>808</v>
      </c>
      <c r="F576" s="1424" t="s">
        <v>1790</v>
      </c>
      <c r="G576" s="1424" t="s">
        <v>1790</v>
      </c>
      <c r="H576" s="1425" t="s">
        <v>84</v>
      </c>
      <c r="I576" s="1460" t="s">
        <v>1790</v>
      </c>
      <c r="J576" s="1461" t="s">
        <v>1790</v>
      </c>
      <c r="K576" s="1461" t="s">
        <v>1790</v>
      </c>
      <c r="L576" s="1461" t="s">
        <v>1790</v>
      </c>
      <c r="M576" s="1461" t="s">
        <v>1790</v>
      </c>
      <c r="N576" s="1489" t="s">
        <v>1790</v>
      </c>
      <c r="O576" s="1489">
        <v>8.8839904355328E-2</v>
      </c>
      <c r="P576" s="1489">
        <v>0.26651971306598399</v>
      </c>
      <c r="Q576" s="1489">
        <v>0.44419952177663996</v>
      </c>
      <c r="R576" s="1489">
        <v>0.62187933048729593</v>
      </c>
      <c r="S576" s="1489">
        <v>0.79955913919795185</v>
      </c>
      <c r="T576" s="1489">
        <v>1.2705843295125481</v>
      </c>
      <c r="U576" s="1489">
        <v>1.2585106209510839</v>
      </c>
      <c r="V576" s="1489">
        <v>1.2464369123896202</v>
      </c>
      <c r="W576" s="1489">
        <v>1.234363203828156</v>
      </c>
      <c r="X576" s="1489">
        <v>1.2222894952666921</v>
      </c>
      <c r="Y576" s="1489">
        <v>1.2102157867052281</v>
      </c>
      <c r="Z576" s="1489">
        <v>1.1981420781437637</v>
      </c>
      <c r="AA576" s="1489">
        <v>1.1860683695822998</v>
      </c>
      <c r="AB576" s="1489">
        <v>1.1739946610208358</v>
      </c>
      <c r="AC576" s="1489">
        <v>1.1649304372593718</v>
      </c>
      <c r="AD576" s="1489">
        <v>1.1558662134979079</v>
      </c>
      <c r="AE576" s="1489">
        <v>1.1437925049364441</v>
      </c>
      <c r="AF576" s="1489">
        <v>1.13171879637498</v>
      </c>
      <c r="AG576" s="1489">
        <v>1.119645087813516</v>
      </c>
      <c r="AH576" s="1489">
        <v>1.1075713792520518</v>
      </c>
      <c r="AI576" s="1489">
        <v>1.0954976706905879</v>
      </c>
      <c r="AJ576" s="1489">
        <v>1.083423962129124</v>
      </c>
      <c r="AK576" s="1489">
        <v>1.07135025356766</v>
      </c>
      <c r="AL576" s="1489">
        <v>1.0592765450061958</v>
      </c>
      <c r="AM576" s="1489">
        <v>1.0647302846133719</v>
      </c>
      <c r="AN576" s="1489">
        <v>1.0701840242205478</v>
      </c>
      <c r="AO576" s="1489">
        <v>1.0581103156590839</v>
      </c>
      <c r="AP576" s="1489">
        <v>1.0460366070976197</v>
      </c>
      <c r="AQ576" s="1489">
        <v>1.0339628985361558</v>
      </c>
      <c r="AR576" s="1489">
        <v>1.0520344199746916</v>
      </c>
      <c r="AS576" s="1489">
        <v>1.0701059414132279</v>
      </c>
      <c r="AT576" s="1489">
        <v>1.0580322328517637</v>
      </c>
      <c r="AU576" s="1489">
        <v>1.0459585242902998</v>
      </c>
      <c r="AV576" s="1489">
        <v>1.0338848157288361</v>
      </c>
      <c r="AW576" s="1489">
        <v>1.0248205919673719</v>
      </c>
      <c r="AX576" s="1489">
        <v>1.0157563682059079</v>
      </c>
      <c r="AY576" s="1489">
        <v>1.0036826596444439</v>
      </c>
      <c r="AZ576" s="1489">
        <v>0.99160895108297975</v>
      </c>
      <c r="BA576" s="1489">
        <v>0.97953524252151591</v>
      </c>
      <c r="BB576" s="1489">
        <v>0.96746153396005186</v>
      </c>
      <c r="BC576" s="1489">
        <v>0.95538782539858791</v>
      </c>
      <c r="BD576" s="1489">
        <v>0.94331411683712374</v>
      </c>
      <c r="BE576" s="1489">
        <v>0.9312404082756599</v>
      </c>
      <c r="BF576" s="1489">
        <v>0.91916669971419585</v>
      </c>
      <c r="BG576" s="1489">
        <v>0.92462043932137183</v>
      </c>
      <c r="BH576" s="1489">
        <v>0.93007417892854782</v>
      </c>
      <c r="BI576" s="1489">
        <v>0.91800047036708377</v>
      </c>
      <c r="BJ576" s="1489">
        <v>0.90592676180561982</v>
      </c>
      <c r="BK576" s="1489">
        <v>0.89385305324415587</v>
      </c>
      <c r="BL576" s="1489">
        <v>0.88177934468269181</v>
      </c>
      <c r="BM576" s="1489">
        <v>0.86970563612122787</v>
      </c>
      <c r="BN576" s="1489">
        <v>0.85763192755976392</v>
      </c>
      <c r="BO576" s="1489">
        <v>0.84555821899829986</v>
      </c>
      <c r="BP576" s="1489">
        <v>0.83348451043683591</v>
      </c>
      <c r="BQ576" s="1489">
        <v>0.85456551667537195</v>
      </c>
      <c r="BR576" s="1489">
        <v>0.87564652291390788</v>
      </c>
      <c r="BS576" s="1489">
        <v>0.86357281435244382</v>
      </c>
      <c r="BT576" s="1489">
        <v>0.85149910579097998</v>
      </c>
      <c r="BU576" s="1489">
        <v>0.83942539722951592</v>
      </c>
      <c r="BV576" s="1489">
        <v>0.82735168866805187</v>
      </c>
      <c r="BW576" s="1489">
        <v>0.81527798010658792</v>
      </c>
      <c r="BX576" s="1489">
        <v>0.80320427154512375</v>
      </c>
      <c r="BY576" s="1489">
        <v>0.79113056298365991</v>
      </c>
      <c r="BZ576" s="1489">
        <v>0.77905685442219585</v>
      </c>
      <c r="CA576" s="1489">
        <v>0.89788031597737172</v>
      </c>
      <c r="CB576" s="1489">
        <v>1.016703777532548</v>
      </c>
      <c r="CC576" s="1489">
        <v>1.0046300689710836</v>
      </c>
      <c r="CD576" s="1489">
        <v>0.9925563604096197</v>
      </c>
      <c r="CE576" s="1489">
        <v>0.98048265184815575</v>
      </c>
      <c r="CF576" s="1489">
        <v>0.9684089432866918</v>
      </c>
      <c r="CG576" s="1489">
        <v>0.95633523472522786</v>
      </c>
      <c r="CH576" s="1489">
        <v>0.9442615261637638</v>
      </c>
      <c r="CI576" s="1489">
        <v>0.93218781760229985</v>
      </c>
      <c r="CJ576" s="1489">
        <v>0.9201141090408359</v>
      </c>
      <c r="CK576" s="1489">
        <v>0.91104988527937192</v>
      </c>
      <c r="CL576" s="1489">
        <v>0.90198566151790782</v>
      </c>
      <c r="CM576" s="1489">
        <v>0.88991195295644387</v>
      </c>
      <c r="CN576" s="1489">
        <v>0.87783824439497971</v>
      </c>
      <c r="CO576" s="1489">
        <v>0.86576453583351576</v>
      </c>
      <c r="CP576" s="1490">
        <v>0.88383605727205172</v>
      </c>
      <c r="CQ576" s="1488" t="s">
        <v>1790</v>
      </c>
      <c r="CR576" s="1488" t="s">
        <v>1790</v>
      </c>
      <c r="CS576" s="1488" t="s">
        <v>1790</v>
      </c>
      <c r="CT576" s="1488" t="s">
        <v>1790</v>
      </c>
      <c r="CU576" s="1488" t="s">
        <v>1790</v>
      </c>
      <c r="CV576" s="1488" t="s">
        <v>1790</v>
      </c>
      <c r="CW576" s="1488" t="s">
        <v>1790</v>
      </c>
      <c r="CX576" s="1488" t="s">
        <v>1790</v>
      </c>
      <c r="CY576" s="1488" t="s">
        <v>1790</v>
      </c>
      <c r="CZ576" s="1488" t="s">
        <v>1790</v>
      </c>
      <c r="DA576" s="1488" t="s">
        <v>1790</v>
      </c>
      <c r="DB576" s="1488" t="s">
        <v>1790</v>
      </c>
      <c r="DC576" s="1488" t="s">
        <v>1790</v>
      </c>
      <c r="DD576" s="1488" t="s">
        <v>1790</v>
      </c>
      <c r="DE576" s="1488" t="s">
        <v>1790</v>
      </c>
      <c r="DF576" s="1488" t="s">
        <v>1790</v>
      </c>
      <c r="DG576" s="1488" t="s">
        <v>1790</v>
      </c>
      <c r="DH576" s="1488" t="s">
        <v>1790</v>
      </c>
      <c r="DI576" s="1488" t="s">
        <v>1790</v>
      </c>
      <c r="DJ576" s="1488" t="s">
        <v>1790</v>
      </c>
      <c r="DK576" s="1488" t="s">
        <v>1790</v>
      </c>
      <c r="DL576" s="1488" t="s">
        <v>1790</v>
      </c>
      <c r="DM576" s="1488" t="s">
        <v>1790</v>
      </c>
      <c r="DN576" s="1488" t="s">
        <v>1790</v>
      </c>
      <c r="DO576" s="1488" t="s">
        <v>1790</v>
      </c>
      <c r="DP576" s="1488" t="s">
        <v>1790</v>
      </c>
      <c r="DQ576" s="1488" t="s">
        <v>1790</v>
      </c>
      <c r="DR576" s="1488" t="s">
        <v>1790</v>
      </c>
      <c r="DS576" s="1488" t="s">
        <v>1790</v>
      </c>
      <c r="DT576" s="1233" t="s">
        <v>1790</v>
      </c>
      <c r="DU576" s="1233" t="s">
        <v>1790</v>
      </c>
      <c r="DV576" s="1233" t="s">
        <v>1790</v>
      </c>
      <c r="DW576" s="1233" t="s">
        <v>1790</v>
      </c>
      <c r="DX576" s="1233" t="s">
        <v>1790</v>
      </c>
      <c r="DY576" s="1233" t="s">
        <v>1790</v>
      </c>
    </row>
    <row r="577" spans="2:129" x14ac:dyDescent="0.25">
      <c r="B577" s="1740"/>
      <c r="C577" s="1485" t="s">
        <v>2240</v>
      </c>
      <c r="D577" s="1425" t="s">
        <v>2241</v>
      </c>
      <c r="E577" s="1267" t="s">
        <v>826</v>
      </c>
      <c r="F577" s="1424" t="s">
        <v>1790</v>
      </c>
      <c r="G577" s="1424" t="s">
        <v>1790</v>
      </c>
      <c r="H577" s="1425" t="s">
        <v>84</v>
      </c>
      <c r="I577" s="1460" t="s">
        <v>1790</v>
      </c>
      <c r="J577" s="1461" t="s">
        <v>1790</v>
      </c>
      <c r="K577" s="1461" t="s">
        <v>1790</v>
      </c>
      <c r="L577" s="1461" t="s">
        <v>1790</v>
      </c>
      <c r="M577" s="1461" t="s">
        <v>1790</v>
      </c>
      <c r="N577" s="1489" t="s">
        <v>1790</v>
      </c>
      <c r="O577" s="1489">
        <v>3.5000000000000003E-2</v>
      </c>
      <c r="P577" s="1489">
        <v>3.5000000000000003E-2</v>
      </c>
      <c r="Q577" s="1489">
        <v>3.5000000000000003E-2</v>
      </c>
      <c r="R577" s="1489">
        <v>3.5000000000000003E-2</v>
      </c>
      <c r="S577" s="1489">
        <v>3.5000000000000003E-2</v>
      </c>
      <c r="T577" s="1489">
        <v>3.5000000000000003E-2</v>
      </c>
      <c r="U577" s="1489">
        <v>3.5000000000000003E-2</v>
      </c>
      <c r="V577" s="1489">
        <v>3.5000000000000003E-2</v>
      </c>
      <c r="W577" s="1489">
        <v>3.5000000000000003E-2</v>
      </c>
      <c r="X577" s="1489">
        <v>3.5000000000000003E-2</v>
      </c>
      <c r="Y577" s="1489">
        <v>3.5000000000000003E-2</v>
      </c>
      <c r="Z577" s="1489">
        <v>3.5000000000000003E-2</v>
      </c>
      <c r="AA577" s="1489">
        <v>3.5000000000000003E-2</v>
      </c>
      <c r="AB577" s="1489">
        <v>3.5000000000000003E-2</v>
      </c>
      <c r="AC577" s="1489">
        <v>3.5000000000000003E-2</v>
      </c>
      <c r="AD577" s="1489">
        <v>3.5000000000000003E-2</v>
      </c>
      <c r="AE577" s="1489">
        <v>3.5000000000000003E-2</v>
      </c>
      <c r="AF577" s="1489">
        <v>3.5000000000000003E-2</v>
      </c>
      <c r="AG577" s="1489">
        <v>3.5000000000000003E-2</v>
      </c>
      <c r="AH577" s="1489">
        <v>3.5000000000000003E-2</v>
      </c>
      <c r="AI577" s="1489">
        <v>3.5000000000000003E-2</v>
      </c>
      <c r="AJ577" s="1489">
        <v>3.5000000000000003E-2</v>
      </c>
      <c r="AK577" s="1489">
        <v>3.5000000000000003E-2</v>
      </c>
      <c r="AL577" s="1489">
        <v>3.5000000000000003E-2</v>
      </c>
      <c r="AM577" s="1489">
        <v>3.5000000000000003E-2</v>
      </c>
      <c r="AN577" s="1489">
        <v>3.5000000000000003E-2</v>
      </c>
      <c r="AO577" s="1489">
        <v>3.5000000000000003E-2</v>
      </c>
      <c r="AP577" s="1489">
        <v>3.5000000000000003E-2</v>
      </c>
      <c r="AQ577" s="1489">
        <v>3.5000000000000003E-2</v>
      </c>
      <c r="AR577" s="1489">
        <v>3.5000000000000003E-2</v>
      </c>
      <c r="AS577" s="1489">
        <v>0.03</v>
      </c>
      <c r="AT577" s="1489">
        <v>0.03</v>
      </c>
      <c r="AU577" s="1489">
        <v>0.03</v>
      </c>
      <c r="AV577" s="1489">
        <v>0.03</v>
      </c>
      <c r="AW577" s="1489">
        <v>0.03</v>
      </c>
      <c r="AX577" s="1489">
        <v>0.03</v>
      </c>
      <c r="AY577" s="1489">
        <v>0.03</v>
      </c>
      <c r="AZ577" s="1489">
        <v>0.03</v>
      </c>
      <c r="BA577" s="1489">
        <v>0.03</v>
      </c>
      <c r="BB577" s="1489">
        <v>0.03</v>
      </c>
      <c r="BC577" s="1489">
        <v>0.03</v>
      </c>
      <c r="BD577" s="1489">
        <v>0.03</v>
      </c>
      <c r="BE577" s="1489">
        <v>0.03</v>
      </c>
      <c r="BF577" s="1489">
        <v>0.03</v>
      </c>
      <c r="BG577" s="1489">
        <v>0.03</v>
      </c>
      <c r="BH577" s="1489">
        <v>0.03</v>
      </c>
      <c r="BI577" s="1489">
        <v>0.03</v>
      </c>
      <c r="BJ577" s="1489">
        <v>0.03</v>
      </c>
      <c r="BK577" s="1489">
        <v>0.03</v>
      </c>
      <c r="BL577" s="1489">
        <v>0.03</v>
      </c>
      <c r="BM577" s="1489">
        <v>0.03</v>
      </c>
      <c r="BN577" s="1489">
        <v>0.03</v>
      </c>
      <c r="BO577" s="1489">
        <v>0.03</v>
      </c>
      <c r="BP577" s="1489">
        <v>0.03</v>
      </c>
      <c r="BQ577" s="1489">
        <v>0.03</v>
      </c>
      <c r="BR577" s="1489">
        <v>0.03</v>
      </c>
      <c r="BS577" s="1489">
        <v>0.03</v>
      </c>
      <c r="BT577" s="1489">
        <v>0.03</v>
      </c>
      <c r="BU577" s="1489">
        <v>0.03</v>
      </c>
      <c r="BV577" s="1489">
        <v>0.03</v>
      </c>
      <c r="BW577" s="1489">
        <v>0.03</v>
      </c>
      <c r="BX577" s="1489">
        <v>0.03</v>
      </c>
      <c r="BY577" s="1489">
        <v>0.03</v>
      </c>
      <c r="BZ577" s="1489">
        <v>0.03</v>
      </c>
      <c r="CA577" s="1489">
        <v>0.03</v>
      </c>
      <c r="CB577" s="1489">
        <v>0.03</v>
      </c>
      <c r="CC577" s="1489">
        <v>0.03</v>
      </c>
      <c r="CD577" s="1489">
        <v>0.03</v>
      </c>
      <c r="CE577" s="1489">
        <v>0.03</v>
      </c>
      <c r="CF577" s="1489">
        <v>0.03</v>
      </c>
      <c r="CG577" s="1489">
        <v>0.03</v>
      </c>
      <c r="CH577" s="1489">
        <v>0.03</v>
      </c>
      <c r="CI577" s="1489">
        <v>0.03</v>
      </c>
      <c r="CJ577" s="1489">
        <v>0.03</v>
      </c>
      <c r="CK577" s="1489">
        <v>0.03</v>
      </c>
      <c r="CL577" s="1489">
        <v>2.5000000000000001E-2</v>
      </c>
      <c r="CM577" s="1489">
        <v>2.5000000000000001E-2</v>
      </c>
      <c r="CN577" s="1489">
        <v>2.5000000000000001E-2</v>
      </c>
      <c r="CO577" s="1489">
        <v>2.5000000000000001E-2</v>
      </c>
      <c r="CP577" s="1490">
        <v>2.5000000000000001E-2</v>
      </c>
      <c r="CQ577" s="1488" t="s">
        <v>1790</v>
      </c>
      <c r="CR577" s="1488" t="s">
        <v>1790</v>
      </c>
      <c r="CS577" s="1488" t="s">
        <v>1790</v>
      </c>
      <c r="CT577" s="1488" t="s">
        <v>1790</v>
      </c>
      <c r="CU577" s="1488" t="s">
        <v>1790</v>
      </c>
      <c r="CV577" s="1488" t="s">
        <v>1790</v>
      </c>
      <c r="CW577" s="1488" t="s">
        <v>1790</v>
      </c>
      <c r="CX577" s="1488" t="s">
        <v>1790</v>
      </c>
      <c r="CY577" s="1488" t="s">
        <v>1790</v>
      </c>
      <c r="CZ577" s="1488" t="s">
        <v>1790</v>
      </c>
      <c r="DA577" s="1488" t="s">
        <v>1790</v>
      </c>
      <c r="DB577" s="1488" t="s">
        <v>1790</v>
      </c>
      <c r="DC577" s="1488" t="s">
        <v>1790</v>
      </c>
      <c r="DD577" s="1488" t="s">
        <v>1790</v>
      </c>
      <c r="DE577" s="1488" t="s">
        <v>1790</v>
      </c>
      <c r="DF577" s="1488" t="s">
        <v>1790</v>
      </c>
      <c r="DG577" s="1488" t="s">
        <v>1790</v>
      </c>
      <c r="DH577" s="1488" t="s">
        <v>1790</v>
      </c>
      <c r="DI577" s="1488" t="s">
        <v>1790</v>
      </c>
      <c r="DJ577" s="1488" t="s">
        <v>1790</v>
      </c>
      <c r="DK577" s="1488" t="s">
        <v>1790</v>
      </c>
      <c r="DL577" s="1488" t="s">
        <v>1790</v>
      </c>
      <c r="DM577" s="1488" t="s">
        <v>1790</v>
      </c>
      <c r="DN577" s="1488" t="s">
        <v>1790</v>
      </c>
      <c r="DO577" s="1488" t="s">
        <v>1790</v>
      </c>
      <c r="DP577" s="1488" t="s">
        <v>1790</v>
      </c>
      <c r="DQ577" s="1488" t="s">
        <v>1790</v>
      </c>
      <c r="DR577" s="1488" t="s">
        <v>1790</v>
      </c>
      <c r="DS577" s="1488" t="s">
        <v>1790</v>
      </c>
      <c r="DT577" s="1233" t="s">
        <v>1790</v>
      </c>
      <c r="DU577" s="1233" t="s">
        <v>1790</v>
      </c>
      <c r="DV577" s="1233" t="s">
        <v>1790</v>
      </c>
      <c r="DW577" s="1233" t="s">
        <v>1790</v>
      </c>
      <c r="DX577" s="1233" t="s">
        <v>1790</v>
      </c>
      <c r="DY577" s="1233" t="s">
        <v>1790</v>
      </c>
    </row>
    <row r="578" spans="2:129" x14ac:dyDescent="0.25">
      <c r="B578" s="1740"/>
      <c r="C578" s="1485" t="s">
        <v>2240</v>
      </c>
      <c r="D578" s="1425" t="s">
        <v>2241</v>
      </c>
      <c r="E578" s="1267" t="s">
        <v>809</v>
      </c>
      <c r="F578" s="1424" t="s">
        <v>1790</v>
      </c>
      <c r="G578" s="1424" t="s">
        <v>1790</v>
      </c>
      <c r="H578" s="1425" t="s">
        <v>84</v>
      </c>
      <c r="I578" s="1460" t="s">
        <v>1790</v>
      </c>
      <c r="J578" s="1461" t="s">
        <v>1790</v>
      </c>
      <c r="K578" s="1461" t="s">
        <v>1790</v>
      </c>
      <c r="L578" s="1461" t="s">
        <v>1790</v>
      </c>
      <c r="M578" s="1461" t="s">
        <v>1790</v>
      </c>
      <c r="N578" s="1489" t="s">
        <v>1790</v>
      </c>
      <c r="O578" s="1489">
        <v>0.96618357487922713</v>
      </c>
      <c r="P578" s="1489">
        <v>0.93351070036640305</v>
      </c>
      <c r="Q578" s="1489">
        <v>0.90194270566802237</v>
      </c>
      <c r="R578" s="1489">
        <v>0.87144222769857238</v>
      </c>
      <c r="S578" s="1489">
        <v>0.84197316685852408</v>
      </c>
      <c r="T578" s="1489">
        <v>0.81350064430775282</v>
      </c>
      <c r="U578" s="1489">
        <v>0.78599096068381924</v>
      </c>
      <c r="V578" s="1489">
        <v>0.75941155621625056</v>
      </c>
      <c r="W578" s="1489">
        <v>0.73373097218961414</v>
      </c>
      <c r="X578" s="1489">
        <v>0.70891881370977217</v>
      </c>
      <c r="Y578" s="1489">
        <v>0.68494571372924851</v>
      </c>
      <c r="Z578" s="1489">
        <v>0.66178329828912907</v>
      </c>
      <c r="AA578" s="1489">
        <v>0.63940415293635666</v>
      </c>
      <c r="AB578" s="1489">
        <v>0.61778179027667313</v>
      </c>
      <c r="AC578" s="1489">
        <v>0.59689061862480497</v>
      </c>
      <c r="AD578" s="1489">
        <v>0.57670591171478747</v>
      </c>
      <c r="AE578" s="1489">
        <v>0.55720377943457733</v>
      </c>
      <c r="AF578" s="1489">
        <v>0.53836113955031628</v>
      </c>
      <c r="AG578" s="1489">
        <v>0.520155690386779</v>
      </c>
      <c r="AH578" s="1489">
        <v>0.50256588443167061</v>
      </c>
      <c r="AI578" s="1489">
        <v>0.48557090283253201</v>
      </c>
      <c r="AJ578" s="1489">
        <v>0.46915063075606961</v>
      </c>
      <c r="AK578" s="1489">
        <v>0.45328563358074364</v>
      </c>
      <c r="AL578" s="1489">
        <v>0.43795713389443836</v>
      </c>
      <c r="AM578" s="1489">
        <v>0.42314698926998878</v>
      </c>
      <c r="AN578" s="1489">
        <v>0.40883767079225974</v>
      </c>
      <c r="AO578" s="1489">
        <v>0.39501224231136212</v>
      </c>
      <c r="AP578" s="1489">
        <v>0.38165434039745133</v>
      </c>
      <c r="AQ578" s="1489">
        <v>0.36874815497338298</v>
      </c>
      <c r="AR578" s="1489">
        <v>0.35627841060230242</v>
      </c>
      <c r="AS578" s="1489">
        <v>0.3459013695167984</v>
      </c>
      <c r="AT578" s="1489">
        <v>0.33582657234640623</v>
      </c>
      <c r="AU578" s="1489">
        <v>0.32604521587029728</v>
      </c>
      <c r="AV578" s="1489">
        <v>0.31654875327213333</v>
      </c>
      <c r="AW578" s="1489">
        <v>0.30732888667197411</v>
      </c>
      <c r="AX578" s="1489">
        <v>0.29837755987570302</v>
      </c>
      <c r="AY578" s="1489">
        <v>0.28968695133563405</v>
      </c>
      <c r="AZ578" s="1489">
        <v>0.28124946731614947</v>
      </c>
      <c r="BA578" s="1489">
        <v>0.27305773525839755</v>
      </c>
      <c r="BB578" s="1489">
        <v>0.26510459733825009</v>
      </c>
      <c r="BC578" s="1489">
        <v>0.25738310421189325</v>
      </c>
      <c r="BD578" s="1489">
        <v>0.24988650894358566</v>
      </c>
      <c r="BE578" s="1489">
        <v>0.24260826111027742</v>
      </c>
      <c r="BF578" s="1489">
        <v>0.23554200107793916</v>
      </c>
      <c r="BG578" s="1489">
        <v>0.22868155444460117</v>
      </c>
      <c r="BH578" s="1489">
        <v>0.22202092664524387</v>
      </c>
      <c r="BI578" s="1489">
        <v>0.215554297713829</v>
      </c>
      <c r="BJ578" s="1489">
        <v>0.20927601719789227</v>
      </c>
      <c r="BK578" s="1489">
        <v>0.20318059922125464</v>
      </c>
      <c r="BL578" s="1489">
        <v>0.19726271769053846</v>
      </c>
      <c r="BM578" s="1489">
        <v>0.19151720164129948</v>
      </c>
      <c r="BN578" s="1489">
        <v>0.18593903071970824</v>
      </c>
      <c r="BO578" s="1489">
        <v>0.18052333079583327</v>
      </c>
      <c r="BP578" s="1489">
        <v>0.17526536970469248</v>
      </c>
      <c r="BQ578" s="1489">
        <v>0.17016055311135189</v>
      </c>
      <c r="BR578" s="1489">
        <v>0.16520442049645817</v>
      </c>
      <c r="BS578" s="1489">
        <v>0.16039264125869726</v>
      </c>
      <c r="BT578" s="1489">
        <v>0.15572101093077401</v>
      </c>
      <c r="BU578" s="1489">
        <v>0.15118544750560586</v>
      </c>
      <c r="BV578" s="1489">
        <v>0.14678198786952024</v>
      </c>
      <c r="BW578" s="1489">
        <v>0.14250678433934003</v>
      </c>
      <c r="BX578" s="1489">
        <v>0.13835610130033013</v>
      </c>
      <c r="BY578" s="1489">
        <v>0.13432631194206807</v>
      </c>
      <c r="BZ578" s="1489">
        <v>0.13041389508938647</v>
      </c>
      <c r="CA578" s="1489">
        <v>0.12661543212561796</v>
      </c>
      <c r="CB578" s="1489">
        <v>0.12292760400545433</v>
      </c>
      <c r="CC578" s="1489">
        <v>0.11934718835481004</v>
      </c>
      <c r="CD578" s="1489">
        <v>0.11587105665515537</v>
      </c>
      <c r="CE578" s="1489">
        <v>0.11249617150985959</v>
      </c>
      <c r="CF578" s="1489">
        <v>0.10921958399015494</v>
      </c>
      <c r="CG578" s="1489">
        <v>0.10603843105840287</v>
      </c>
      <c r="CH578" s="1489">
        <v>0.10294993306641054</v>
      </c>
      <c r="CI578" s="1489">
        <v>9.9951391326612168E-2</v>
      </c>
      <c r="CJ578" s="1489">
        <v>9.7040185753992411E-2</v>
      </c>
      <c r="CK578" s="1489">
        <v>9.4213772576691654E-2</v>
      </c>
      <c r="CL578" s="1489">
        <v>9.1915875684577236E-2</v>
      </c>
      <c r="CM578" s="1489">
        <v>8.9674025058124135E-2</v>
      </c>
      <c r="CN578" s="1489">
        <v>8.7486853715243049E-2</v>
      </c>
      <c r="CO578" s="1489">
        <v>8.5353028014871282E-2</v>
      </c>
      <c r="CP578" s="1490">
        <v>8.3271246843776875E-2</v>
      </c>
      <c r="CQ578" s="1488" t="s">
        <v>1790</v>
      </c>
      <c r="CR578" s="1488" t="s">
        <v>1790</v>
      </c>
      <c r="CS578" s="1488" t="s">
        <v>1790</v>
      </c>
      <c r="CT578" s="1488" t="s">
        <v>1790</v>
      </c>
      <c r="CU578" s="1488" t="s">
        <v>1790</v>
      </c>
      <c r="CV578" s="1488" t="s">
        <v>1790</v>
      </c>
      <c r="CW578" s="1488" t="s">
        <v>1790</v>
      </c>
      <c r="CX578" s="1488" t="s">
        <v>1790</v>
      </c>
      <c r="CY578" s="1488" t="s">
        <v>1790</v>
      </c>
      <c r="CZ578" s="1488" t="s">
        <v>1790</v>
      </c>
      <c r="DA578" s="1488" t="s">
        <v>1790</v>
      </c>
      <c r="DB578" s="1488" t="s">
        <v>1790</v>
      </c>
      <c r="DC578" s="1488" t="s">
        <v>1790</v>
      </c>
      <c r="DD578" s="1488" t="s">
        <v>1790</v>
      </c>
      <c r="DE578" s="1488" t="s">
        <v>1790</v>
      </c>
      <c r="DF578" s="1488" t="s">
        <v>1790</v>
      </c>
      <c r="DG578" s="1488" t="s">
        <v>1790</v>
      </c>
      <c r="DH578" s="1488" t="s">
        <v>1790</v>
      </c>
      <c r="DI578" s="1488" t="s">
        <v>1790</v>
      </c>
      <c r="DJ578" s="1488" t="s">
        <v>1790</v>
      </c>
      <c r="DK578" s="1488" t="s">
        <v>1790</v>
      </c>
      <c r="DL578" s="1488" t="s">
        <v>1790</v>
      </c>
      <c r="DM578" s="1488" t="s">
        <v>1790</v>
      </c>
      <c r="DN578" s="1488" t="s">
        <v>1790</v>
      </c>
      <c r="DO578" s="1488" t="s">
        <v>1790</v>
      </c>
      <c r="DP578" s="1488" t="s">
        <v>1790</v>
      </c>
      <c r="DQ578" s="1488" t="s">
        <v>1790</v>
      </c>
      <c r="DR578" s="1488" t="s">
        <v>1790</v>
      </c>
      <c r="DS578" s="1488" t="s">
        <v>1790</v>
      </c>
      <c r="DT578" s="1233" t="s">
        <v>1790</v>
      </c>
      <c r="DU578" s="1233" t="s">
        <v>1790</v>
      </c>
      <c r="DV578" s="1233" t="s">
        <v>1790</v>
      </c>
      <c r="DW578" s="1233" t="s">
        <v>1790</v>
      </c>
      <c r="DX578" s="1233" t="s">
        <v>1790</v>
      </c>
      <c r="DY578" s="1233" t="s">
        <v>1790</v>
      </c>
    </row>
    <row r="579" spans="2:129" x14ac:dyDescent="0.25">
      <c r="B579" s="1740"/>
      <c r="C579" s="1485" t="s">
        <v>2240</v>
      </c>
      <c r="D579" s="1425" t="s">
        <v>2241</v>
      </c>
      <c r="E579" s="1267" t="s">
        <v>810</v>
      </c>
      <c r="F579" s="1424" t="s">
        <v>811</v>
      </c>
      <c r="G579" s="1424" t="s">
        <v>1790</v>
      </c>
      <c r="H579" s="1425" t="s">
        <v>812</v>
      </c>
      <c r="I579" s="1460" t="s">
        <v>1790</v>
      </c>
      <c r="J579" s="1461" t="s">
        <v>1790</v>
      </c>
      <c r="K579" s="1461" t="s">
        <v>1790</v>
      </c>
      <c r="L579" s="1461" t="s">
        <v>1790</v>
      </c>
      <c r="M579" s="1461" t="s">
        <v>1790</v>
      </c>
      <c r="N579" s="1489" t="s">
        <v>1790</v>
      </c>
      <c r="O579" s="1489">
        <v>0.8936598</v>
      </c>
      <c r="P579" s="1489">
        <v>0.8936598</v>
      </c>
      <c r="Q579" s="1489">
        <v>0.8936598</v>
      </c>
      <c r="R579" s="1489">
        <v>0.8936598</v>
      </c>
      <c r="S579" s="1489">
        <v>0.8936598</v>
      </c>
      <c r="T579" s="1489" t="s">
        <v>1790</v>
      </c>
      <c r="U579" s="1489" t="s">
        <v>1790</v>
      </c>
      <c r="V579" s="1489" t="s">
        <v>1790</v>
      </c>
      <c r="W579" s="1489" t="s">
        <v>1790</v>
      </c>
      <c r="X579" s="1489" t="s">
        <v>1790</v>
      </c>
      <c r="Y579" s="1489" t="s">
        <v>1790</v>
      </c>
      <c r="Z579" s="1489" t="s">
        <v>1790</v>
      </c>
      <c r="AA579" s="1489" t="s">
        <v>1790</v>
      </c>
      <c r="AB579" s="1489" t="s">
        <v>1790</v>
      </c>
      <c r="AC579" s="1489" t="s">
        <v>1790</v>
      </c>
      <c r="AD579" s="1489" t="s">
        <v>1790</v>
      </c>
      <c r="AE579" s="1489" t="s">
        <v>1790</v>
      </c>
      <c r="AF579" s="1489" t="s">
        <v>1790</v>
      </c>
      <c r="AG579" s="1489" t="s">
        <v>1790</v>
      </c>
      <c r="AH579" s="1489" t="s">
        <v>1790</v>
      </c>
      <c r="AI579" s="1489" t="s">
        <v>1790</v>
      </c>
      <c r="AJ579" s="1489" t="s">
        <v>1790</v>
      </c>
      <c r="AK579" s="1489" t="s">
        <v>1790</v>
      </c>
      <c r="AL579" s="1489" t="s">
        <v>1790</v>
      </c>
      <c r="AM579" s="1489" t="s">
        <v>1790</v>
      </c>
      <c r="AN579" s="1489" t="s">
        <v>1790</v>
      </c>
      <c r="AO579" s="1489" t="s">
        <v>1790</v>
      </c>
      <c r="AP579" s="1489" t="s">
        <v>1790</v>
      </c>
      <c r="AQ579" s="1489" t="s">
        <v>1790</v>
      </c>
      <c r="AR579" s="1489" t="s">
        <v>1790</v>
      </c>
      <c r="AS579" s="1489" t="s">
        <v>1790</v>
      </c>
      <c r="AT579" s="1489" t="s">
        <v>1790</v>
      </c>
      <c r="AU579" s="1489" t="s">
        <v>1790</v>
      </c>
      <c r="AV579" s="1489" t="s">
        <v>1790</v>
      </c>
      <c r="AW579" s="1489" t="s">
        <v>1790</v>
      </c>
      <c r="AX579" s="1489" t="s">
        <v>1790</v>
      </c>
      <c r="AY579" s="1489" t="s">
        <v>1790</v>
      </c>
      <c r="AZ579" s="1489" t="s">
        <v>1790</v>
      </c>
      <c r="BA579" s="1489" t="s">
        <v>1790</v>
      </c>
      <c r="BB579" s="1489" t="s">
        <v>1790</v>
      </c>
      <c r="BC579" s="1489" t="s">
        <v>1790</v>
      </c>
      <c r="BD579" s="1489" t="s">
        <v>1790</v>
      </c>
      <c r="BE579" s="1489" t="s">
        <v>1790</v>
      </c>
      <c r="BF579" s="1489" t="s">
        <v>1790</v>
      </c>
      <c r="BG579" s="1489" t="s">
        <v>1790</v>
      </c>
      <c r="BH579" s="1489" t="s">
        <v>1790</v>
      </c>
      <c r="BI579" s="1489" t="s">
        <v>1790</v>
      </c>
      <c r="BJ579" s="1489" t="s">
        <v>1790</v>
      </c>
      <c r="BK579" s="1489" t="s">
        <v>1790</v>
      </c>
      <c r="BL579" s="1489" t="s">
        <v>1790</v>
      </c>
      <c r="BM579" s="1489" t="s">
        <v>1790</v>
      </c>
      <c r="BN579" s="1489" t="s">
        <v>1790</v>
      </c>
      <c r="BO579" s="1489" t="s">
        <v>1790</v>
      </c>
      <c r="BP579" s="1489" t="s">
        <v>1790</v>
      </c>
      <c r="BQ579" s="1489" t="s">
        <v>1790</v>
      </c>
      <c r="BR579" s="1489" t="s">
        <v>1790</v>
      </c>
      <c r="BS579" s="1489" t="s">
        <v>1790</v>
      </c>
      <c r="BT579" s="1489" t="s">
        <v>1790</v>
      </c>
      <c r="BU579" s="1489" t="s">
        <v>1790</v>
      </c>
      <c r="BV579" s="1489" t="s">
        <v>1790</v>
      </c>
      <c r="BW579" s="1489" t="s">
        <v>1790</v>
      </c>
      <c r="BX579" s="1489" t="s">
        <v>1790</v>
      </c>
      <c r="BY579" s="1489" t="s">
        <v>1790</v>
      </c>
      <c r="BZ579" s="1489" t="s">
        <v>1790</v>
      </c>
      <c r="CA579" s="1489" t="s">
        <v>1790</v>
      </c>
      <c r="CB579" s="1489" t="s">
        <v>1790</v>
      </c>
      <c r="CC579" s="1489" t="s">
        <v>1790</v>
      </c>
      <c r="CD579" s="1489" t="s">
        <v>1790</v>
      </c>
      <c r="CE579" s="1489" t="s">
        <v>1790</v>
      </c>
      <c r="CF579" s="1489" t="s">
        <v>1790</v>
      </c>
      <c r="CG579" s="1489" t="s">
        <v>1790</v>
      </c>
      <c r="CH579" s="1489" t="s">
        <v>1790</v>
      </c>
      <c r="CI579" s="1489" t="s">
        <v>1790</v>
      </c>
      <c r="CJ579" s="1489" t="s">
        <v>1790</v>
      </c>
      <c r="CK579" s="1489" t="s">
        <v>1790</v>
      </c>
      <c r="CL579" s="1489" t="s">
        <v>1790</v>
      </c>
      <c r="CM579" s="1489" t="s">
        <v>1790</v>
      </c>
      <c r="CN579" s="1489" t="s">
        <v>1790</v>
      </c>
      <c r="CO579" s="1489" t="s">
        <v>1790</v>
      </c>
      <c r="CP579" s="1490" t="s">
        <v>1790</v>
      </c>
      <c r="CQ579" s="1488" t="s">
        <v>1790</v>
      </c>
      <c r="CR579" s="1488" t="s">
        <v>1790</v>
      </c>
      <c r="CS579" s="1488" t="s">
        <v>1790</v>
      </c>
      <c r="CT579" s="1488" t="s">
        <v>1790</v>
      </c>
      <c r="CU579" s="1488" t="s">
        <v>1790</v>
      </c>
      <c r="CV579" s="1488" t="s">
        <v>1790</v>
      </c>
      <c r="CW579" s="1488" t="s">
        <v>1790</v>
      </c>
      <c r="CX579" s="1488" t="s">
        <v>1790</v>
      </c>
      <c r="CY579" s="1488" t="s">
        <v>1790</v>
      </c>
      <c r="CZ579" s="1488" t="s">
        <v>1790</v>
      </c>
      <c r="DA579" s="1488" t="s">
        <v>1790</v>
      </c>
      <c r="DB579" s="1488" t="s">
        <v>1790</v>
      </c>
      <c r="DC579" s="1488" t="s">
        <v>1790</v>
      </c>
      <c r="DD579" s="1488" t="s">
        <v>1790</v>
      </c>
      <c r="DE579" s="1488" t="s">
        <v>1790</v>
      </c>
      <c r="DF579" s="1488" t="s">
        <v>1790</v>
      </c>
      <c r="DG579" s="1488" t="s">
        <v>1790</v>
      </c>
      <c r="DH579" s="1488" t="s">
        <v>1790</v>
      </c>
      <c r="DI579" s="1488" t="s">
        <v>1790</v>
      </c>
      <c r="DJ579" s="1488" t="s">
        <v>1790</v>
      </c>
      <c r="DK579" s="1488" t="s">
        <v>1790</v>
      </c>
      <c r="DL579" s="1488" t="s">
        <v>1790</v>
      </c>
      <c r="DM579" s="1488" t="s">
        <v>1790</v>
      </c>
      <c r="DN579" s="1488" t="s">
        <v>1790</v>
      </c>
      <c r="DO579" s="1488" t="s">
        <v>1790</v>
      </c>
      <c r="DP579" s="1488" t="s">
        <v>1790</v>
      </c>
      <c r="DQ579" s="1488" t="s">
        <v>1790</v>
      </c>
      <c r="DR579" s="1488" t="s">
        <v>1790</v>
      </c>
      <c r="DS579" s="1488" t="s">
        <v>1790</v>
      </c>
      <c r="DT579" s="1233" t="s">
        <v>1790</v>
      </c>
      <c r="DU579" s="1233" t="s">
        <v>1790</v>
      </c>
      <c r="DV579" s="1233" t="s">
        <v>1790</v>
      </c>
      <c r="DW579" s="1233" t="s">
        <v>1790</v>
      </c>
      <c r="DX579" s="1233" t="s">
        <v>1790</v>
      </c>
      <c r="DY579" s="1233" t="s">
        <v>1790</v>
      </c>
    </row>
    <row r="580" spans="2:129" x14ac:dyDescent="0.25">
      <c r="B580" s="1740"/>
      <c r="C580" s="1485" t="s">
        <v>2240</v>
      </c>
      <c r="D580" s="1425" t="s">
        <v>2241</v>
      </c>
      <c r="E580" s="1267" t="s">
        <v>810</v>
      </c>
      <c r="F580" s="1424" t="s">
        <v>813</v>
      </c>
      <c r="G580" s="1424" t="s">
        <v>1790</v>
      </c>
      <c r="H580" s="1425" t="s">
        <v>812</v>
      </c>
      <c r="I580" s="1460" t="s">
        <v>1790</v>
      </c>
      <c r="J580" s="1461" t="s">
        <v>1790</v>
      </c>
      <c r="K580" s="1461" t="s">
        <v>1790</v>
      </c>
      <c r="L580" s="1461" t="s">
        <v>1790</v>
      </c>
      <c r="M580" s="1461" t="s">
        <v>1790</v>
      </c>
      <c r="N580" s="1489" t="s">
        <v>1790</v>
      </c>
      <c r="O580" s="1489">
        <v>1.3032592949600001</v>
      </c>
      <c r="P580" s="1489">
        <v>1.3032592949600001</v>
      </c>
      <c r="Q580" s="1489">
        <v>1.3032592949600001</v>
      </c>
      <c r="R580" s="1489">
        <v>1.3032592949600001</v>
      </c>
      <c r="S580" s="1489">
        <v>1.3032592949600001</v>
      </c>
      <c r="T580" s="1489" t="s">
        <v>1790</v>
      </c>
      <c r="U580" s="1489" t="s">
        <v>1790</v>
      </c>
      <c r="V580" s="1489" t="s">
        <v>1790</v>
      </c>
      <c r="W580" s="1489" t="s">
        <v>1790</v>
      </c>
      <c r="X580" s="1489" t="s">
        <v>1790</v>
      </c>
      <c r="Y580" s="1489" t="s">
        <v>1790</v>
      </c>
      <c r="Z580" s="1489" t="s">
        <v>1790</v>
      </c>
      <c r="AA580" s="1489" t="s">
        <v>1790</v>
      </c>
      <c r="AB580" s="1489" t="s">
        <v>1790</v>
      </c>
      <c r="AC580" s="1489">
        <v>5.9136000000000001E-2</v>
      </c>
      <c r="AD580" s="1489" t="s">
        <v>1790</v>
      </c>
      <c r="AE580" s="1489" t="s">
        <v>1790</v>
      </c>
      <c r="AF580" s="1489" t="s">
        <v>1790</v>
      </c>
      <c r="AG580" s="1489" t="s">
        <v>1790</v>
      </c>
      <c r="AH580" s="1489" t="s">
        <v>1790</v>
      </c>
      <c r="AI580" s="1489" t="s">
        <v>1790</v>
      </c>
      <c r="AJ580" s="1489" t="s">
        <v>1790</v>
      </c>
      <c r="AK580" s="1489" t="s">
        <v>1790</v>
      </c>
      <c r="AL580" s="1489" t="s">
        <v>1790</v>
      </c>
      <c r="AM580" s="1489">
        <v>0.34441216479999998</v>
      </c>
      <c r="AN580" s="1489" t="s">
        <v>1790</v>
      </c>
      <c r="AO580" s="1489" t="s">
        <v>1790</v>
      </c>
      <c r="AP580" s="1489" t="s">
        <v>1790</v>
      </c>
      <c r="AQ580" s="1489" t="s">
        <v>1790</v>
      </c>
      <c r="AR580" s="1489">
        <v>0.43859999999999999</v>
      </c>
      <c r="AS580" s="1489" t="s">
        <v>1790</v>
      </c>
      <c r="AT580" s="1489" t="s">
        <v>1790</v>
      </c>
      <c r="AU580" s="1489" t="s">
        <v>1790</v>
      </c>
      <c r="AV580" s="1489" t="s">
        <v>1790</v>
      </c>
      <c r="AW580" s="1489">
        <v>5.9136000000000001E-2</v>
      </c>
      <c r="AX580" s="1489" t="s">
        <v>1790</v>
      </c>
      <c r="AY580" s="1489" t="s">
        <v>1790</v>
      </c>
      <c r="AZ580" s="1489" t="s">
        <v>1790</v>
      </c>
      <c r="BA580" s="1489" t="s">
        <v>1790</v>
      </c>
      <c r="BB580" s="1489" t="s">
        <v>1790</v>
      </c>
      <c r="BC580" s="1489" t="s">
        <v>1790</v>
      </c>
      <c r="BD580" s="1489" t="s">
        <v>1790</v>
      </c>
      <c r="BE580" s="1489" t="s">
        <v>1790</v>
      </c>
      <c r="BF580" s="1489" t="s">
        <v>1790</v>
      </c>
      <c r="BG580" s="1489">
        <v>0.34441216479999998</v>
      </c>
      <c r="BH580" s="1489" t="s">
        <v>1790</v>
      </c>
      <c r="BI580" s="1489" t="s">
        <v>1790</v>
      </c>
      <c r="BJ580" s="1489" t="s">
        <v>1790</v>
      </c>
      <c r="BK580" s="1489" t="s">
        <v>1790</v>
      </c>
      <c r="BL580" s="1489" t="s">
        <v>1790</v>
      </c>
      <c r="BM580" s="1489" t="s">
        <v>1790</v>
      </c>
      <c r="BN580" s="1489" t="s">
        <v>1790</v>
      </c>
      <c r="BO580" s="1489" t="s">
        <v>1790</v>
      </c>
      <c r="BP580" s="1489" t="s">
        <v>1790</v>
      </c>
      <c r="BQ580" s="1489">
        <v>0.49773600000000001</v>
      </c>
      <c r="BR580" s="1489" t="s">
        <v>1790</v>
      </c>
      <c r="BS580" s="1489" t="s">
        <v>1790</v>
      </c>
      <c r="BT580" s="1489" t="s">
        <v>1790</v>
      </c>
      <c r="BU580" s="1489" t="s">
        <v>1790</v>
      </c>
      <c r="BV580" s="1489" t="s">
        <v>1790</v>
      </c>
      <c r="BW580" s="1489" t="s">
        <v>1790</v>
      </c>
      <c r="BX580" s="1489" t="s">
        <v>1790</v>
      </c>
      <c r="BY580" s="1489" t="s">
        <v>1790</v>
      </c>
      <c r="BZ580" s="1489" t="s">
        <v>1790</v>
      </c>
      <c r="CA580" s="1489">
        <v>2.0288630248000001</v>
      </c>
      <c r="CB580" s="1489" t="s">
        <v>1790</v>
      </c>
      <c r="CC580" s="1489" t="s">
        <v>1790</v>
      </c>
      <c r="CD580" s="1489" t="s">
        <v>1790</v>
      </c>
      <c r="CE580" s="1489" t="s">
        <v>1790</v>
      </c>
      <c r="CF580" s="1489" t="s">
        <v>1790</v>
      </c>
      <c r="CG580" s="1489" t="s">
        <v>1790</v>
      </c>
      <c r="CH580" s="1489" t="s">
        <v>1790</v>
      </c>
      <c r="CI580" s="1489" t="s">
        <v>1790</v>
      </c>
      <c r="CJ580" s="1489" t="s">
        <v>1790</v>
      </c>
      <c r="CK580" s="1489">
        <v>5.9136000000000001E-2</v>
      </c>
      <c r="CL580" s="1489" t="s">
        <v>1790</v>
      </c>
      <c r="CM580" s="1489" t="s">
        <v>1790</v>
      </c>
      <c r="CN580" s="1489" t="s">
        <v>1790</v>
      </c>
      <c r="CO580" s="1489" t="s">
        <v>1790</v>
      </c>
      <c r="CP580" s="1490">
        <v>0.43859999999999999</v>
      </c>
      <c r="CQ580" s="1488" t="s">
        <v>1790</v>
      </c>
      <c r="CR580" s="1488" t="s">
        <v>1790</v>
      </c>
      <c r="CS580" s="1488" t="s">
        <v>1790</v>
      </c>
      <c r="CT580" s="1488" t="s">
        <v>1790</v>
      </c>
      <c r="CU580" s="1488" t="s">
        <v>1790</v>
      </c>
      <c r="CV580" s="1488" t="s">
        <v>1790</v>
      </c>
      <c r="CW580" s="1488" t="s">
        <v>1790</v>
      </c>
      <c r="CX580" s="1488" t="s">
        <v>1790</v>
      </c>
      <c r="CY580" s="1488" t="s">
        <v>1790</v>
      </c>
      <c r="CZ580" s="1488" t="s">
        <v>1790</v>
      </c>
      <c r="DA580" s="1488" t="s">
        <v>1790</v>
      </c>
      <c r="DB580" s="1488" t="s">
        <v>1790</v>
      </c>
      <c r="DC580" s="1488" t="s">
        <v>1790</v>
      </c>
      <c r="DD580" s="1488" t="s">
        <v>1790</v>
      </c>
      <c r="DE580" s="1488" t="s">
        <v>1790</v>
      </c>
      <c r="DF580" s="1488" t="s">
        <v>1790</v>
      </c>
      <c r="DG580" s="1488" t="s">
        <v>1790</v>
      </c>
      <c r="DH580" s="1488" t="s">
        <v>1790</v>
      </c>
      <c r="DI580" s="1488" t="s">
        <v>1790</v>
      </c>
      <c r="DJ580" s="1488" t="s">
        <v>1790</v>
      </c>
      <c r="DK580" s="1488" t="s">
        <v>1790</v>
      </c>
      <c r="DL580" s="1488" t="s">
        <v>1790</v>
      </c>
      <c r="DM580" s="1488" t="s">
        <v>1790</v>
      </c>
      <c r="DN580" s="1488" t="s">
        <v>1790</v>
      </c>
      <c r="DO580" s="1488" t="s">
        <v>1790</v>
      </c>
      <c r="DP580" s="1488" t="s">
        <v>1790</v>
      </c>
      <c r="DQ580" s="1488" t="s">
        <v>1790</v>
      </c>
      <c r="DR580" s="1488" t="s">
        <v>1790</v>
      </c>
      <c r="DS580" s="1488" t="s">
        <v>1790</v>
      </c>
      <c r="DT580" s="1233" t="s">
        <v>1790</v>
      </c>
      <c r="DU580" s="1233" t="s">
        <v>1790</v>
      </c>
      <c r="DV580" s="1233" t="s">
        <v>1790</v>
      </c>
      <c r="DW580" s="1233" t="s">
        <v>1790</v>
      </c>
      <c r="DX580" s="1233" t="s">
        <v>1790</v>
      </c>
      <c r="DY580" s="1233" t="s">
        <v>1790</v>
      </c>
    </row>
    <row r="581" spans="2:129" ht="14.4" thickBot="1" x14ac:dyDescent="0.3">
      <c r="B581" s="1740"/>
      <c r="C581" s="1485" t="s">
        <v>2240</v>
      </c>
      <c r="D581" s="1425" t="s">
        <v>2241</v>
      </c>
      <c r="E581" s="1267" t="s">
        <v>814</v>
      </c>
      <c r="F581" s="1424" t="s">
        <v>1790</v>
      </c>
      <c r="G581" s="1424" t="s">
        <v>1790</v>
      </c>
      <c r="H581" s="1425" t="s">
        <v>84</v>
      </c>
      <c r="I581" s="1460" t="s">
        <v>1790</v>
      </c>
      <c r="J581" s="1461" t="s">
        <v>1790</v>
      </c>
      <c r="K581" s="1461" t="s">
        <v>1790</v>
      </c>
      <c r="L581" s="1461" t="s">
        <v>1790</v>
      </c>
      <c r="M581" s="1461" t="s">
        <v>1790</v>
      </c>
      <c r="N581" s="1489" t="s">
        <v>1790</v>
      </c>
      <c r="O581" s="1489">
        <v>8.5835656381959433E-2</v>
      </c>
      <c r="P581" s="1489">
        <v>0.2487990040056795</v>
      </c>
      <c r="Q581" s="1489">
        <v>0.40064251852766425</v>
      </c>
      <c r="R581" s="1489">
        <v>0.54193190911954592</v>
      </c>
      <c r="S581" s="1489">
        <v>0.67320734052117503</v>
      </c>
      <c r="T581" s="1489">
        <v>2.0553061275119204</v>
      </c>
      <c r="U581" s="1489">
        <v>1.9763131959594069</v>
      </c>
      <c r="V581" s="1489">
        <v>1.9003124349450877</v>
      </c>
      <c r="W581" s="1489">
        <v>1.827191807861956</v>
      </c>
      <c r="X581" s="1489">
        <v>1.7568434337596321</v>
      </c>
      <c r="Y581" s="1489">
        <v>1.6891634344049873</v>
      </c>
      <c r="Z581" s="1489">
        <v>1.6240517869342959</v>
      </c>
      <c r="AA581" s="1489">
        <v>1.5614121818936317</v>
      </c>
      <c r="AB581" s="1489">
        <v>1.5011518864715829</v>
      </c>
      <c r="AC581" s="1489">
        <v>1.4449779459794758</v>
      </c>
      <c r="AD581" s="1489">
        <v>1.3908865660397507</v>
      </c>
      <c r="AE581" s="1489">
        <v>1.3371242385855395</v>
      </c>
      <c r="AF581" s="1489">
        <v>1.2854074613944928</v>
      </c>
      <c r="AG581" s="1489">
        <v>1.2356593680142463</v>
      </c>
      <c r="AH581" s="1489">
        <v>1.1878059514994483</v>
      </c>
      <c r="AI581" s="1489">
        <v>1.1417759589158321</v>
      </c>
      <c r="AJ581" s="1489">
        <v>1.0975007897092803</v>
      </c>
      <c r="AK581" s="1489">
        <v>1.0549143977991349</v>
      </c>
      <c r="AL581" s="1489">
        <v>1.0139531972600797</v>
      </c>
      <c r="AM581" s="1489">
        <v>0.98197265838400505</v>
      </c>
      <c r="AN581" s="1489">
        <v>0.95099554770922157</v>
      </c>
      <c r="AO581" s="1489">
        <v>0.91406701528804646</v>
      </c>
      <c r="AP581" s="1489">
        <v>0.87854855323301317</v>
      </c>
      <c r="AQ581" s="1489">
        <v>0.84438702411191957</v>
      </c>
      <c r="AR581" s="1489">
        <v>0.82227136647337362</v>
      </c>
      <c r="AS581" s="1489">
        <v>0.80457267903753438</v>
      </c>
      <c r="AT581" s="1489">
        <v>0.77708385117570622</v>
      </c>
      <c r="AU581" s="1489">
        <v>0.7505137660330099</v>
      </c>
      <c r="AV581" s="1489">
        <v>0.72483222438711892</v>
      </c>
      <c r="AW581" s="1489">
        <v>0.70093490840392991</v>
      </c>
      <c r="AX581" s="1489">
        <v>0.67781476757939174</v>
      </c>
      <c r="AY581" s="1489">
        <v>0.65457499405841935</v>
      </c>
      <c r="AZ581" s="1489">
        <v>0.63211397886789666</v>
      </c>
      <c r="BA581" s="1489">
        <v>0.61040607258879087</v>
      </c>
      <c r="BB581" s="1489">
        <v>0.58942645929400739</v>
      </c>
      <c r="BC581" s="1489">
        <v>0.5691511297547972</v>
      </c>
      <c r="BD581" s="1489">
        <v>0.54955685550087152</v>
      </c>
      <c r="BE581" s="1489">
        <v>0.53062116370722845</v>
      </c>
      <c r="BF581" s="1489">
        <v>0.51232231288153329</v>
      </c>
      <c r="BG581" s="1489">
        <v>0.49864747341938398</v>
      </c>
      <c r="BH581" s="1489">
        <v>0.48533460492261082</v>
      </c>
      <c r="BI581" s="1489">
        <v>0.46859610578616501</v>
      </c>
      <c r="BJ581" s="1489">
        <v>0.45242093787999738</v>
      </c>
      <c r="BK581" s="1489">
        <v>0.43679048566936512</v>
      </c>
      <c r="BL581" s="1489">
        <v>0.42168674012526602</v>
      </c>
      <c r="BM581" s="1489">
        <v>0.40709227918624097</v>
      </c>
      <c r="BN581" s="1489">
        <v>0.39299024884380274</v>
      </c>
      <c r="BO581" s="1489">
        <v>0.3793643448317397</v>
      </c>
      <c r="BP581" s="1489">
        <v>0.36619879490016116</v>
      </c>
      <c r="BQ581" s="1489">
        <v>0.35911996626437387</v>
      </c>
      <c r="BR581" s="1489">
        <v>0.3521428368408418</v>
      </c>
      <c r="BS581" s="1489">
        <v>0.33994971535407958</v>
      </c>
      <c r="BT581" s="1489">
        <v>0.3281681372311831</v>
      </c>
      <c r="BU581" s="1489">
        <v>0.31678447294010531</v>
      </c>
      <c r="BV581" s="1489">
        <v>0.30578553777493989</v>
      </c>
      <c r="BW581" s="1489">
        <v>0.29515857750614655</v>
      </c>
      <c r="BX581" s="1489">
        <v>0.28489125448932223</v>
      </c>
      <c r="BY581" s="1489">
        <v>0.27497163421798221</v>
      </c>
      <c r="BZ581" s="1489">
        <v>0.26538817230626927</v>
      </c>
      <c r="CA581" s="1489">
        <v>0.27270330364629491</v>
      </c>
      <c r="CB581" s="1489">
        <v>0.27936717240559739</v>
      </c>
      <c r="CC581" s="1489">
        <v>0.26978930130162765</v>
      </c>
      <c r="CD581" s="1489">
        <v>0.26053236711825389</v>
      </c>
      <c r="CE581" s="1489">
        <v>0.25158579975678708</v>
      </c>
      <c r="CF581" s="1489">
        <v>0.24293937258999668</v>
      </c>
      <c r="CG581" s="1489">
        <v>0.23458319142106332</v>
      </c>
      <c r="CH581" s="1489">
        <v>0.22650768379431965</v>
      </c>
      <c r="CI581" s="1489">
        <v>0.21870358864665398</v>
      </c>
      <c r="CJ581" s="1489">
        <v>0.21116194628879964</v>
      </c>
      <c r="CK581" s="1489">
        <v>0.2041576236225936</v>
      </c>
      <c r="CL581" s="1489">
        <v>0.19834502332346032</v>
      </c>
      <c r="CM581" s="1489">
        <v>0.19242464178368093</v>
      </c>
      <c r="CN581" s="1489">
        <v>0.18667506706302023</v>
      </c>
      <c r="CO581" s="1489">
        <v>0.18109148906175898</v>
      </c>
      <c r="CP581" s="1490">
        <v>0.17817946159743778</v>
      </c>
      <c r="CQ581" s="1488" t="s">
        <v>1790</v>
      </c>
      <c r="CR581" s="1488" t="s">
        <v>1790</v>
      </c>
      <c r="CS581" s="1488" t="s">
        <v>1790</v>
      </c>
      <c r="CT581" s="1488" t="s">
        <v>1790</v>
      </c>
      <c r="CU581" s="1488" t="s">
        <v>1790</v>
      </c>
      <c r="CV581" s="1488" t="s">
        <v>1790</v>
      </c>
      <c r="CW581" s="1488" t="s">
        <v>1790</v>
      </c>
      <c r="CX581" s="1488" t="s">
        <v>1790</v>
      </c>
      <c r="CY581" s="1488" t="s">
        <v>1790</v>
      </c>
      <c r="CZ581" s="1488" t="s">
        <v>1790</v>
      </c>
      <c r="DA581" s="1488" t="s">
        <v>1790</v>
      </c>
      <c r="DB581" s="1488" t="s">
        <v>1790</v>
      </c>
      <c r="DC581" s="1488" t="s">
        <v>1790</v>
      </c>
      <c r="DD581" s="1488" t="s">
        <v>1790</v>
      </c>
      <c r="DE581" s="1488" t="s">
        <v>1790</v>
      </c>
      <c r="DF581" s="1488" t="s">
        <v>1790</v>
      </c>
      <c r="DG581" s="1488" t="s">
        <v>1790</v>
      </c>
      <c r="DH581" s="1488" t="s">
        <v>1790</v>
      </c>
      <c r="DI581" s="1488" t="s">
        <v>1790</v>
      </c>
      <c r="DJ581" s="1488" t="s">
        <v>1790</v>
      </c>
      <c r="DK581" s="1488" t="s">
        <v>1790</v>
      </c>
      <c r="DL581" s="1488" t="s">
        <v>1790</v>
      </c>
      <c r="DM581" s="1488" t="s">
        <v>1790</v>
      </c>
      <c r="DN581" s="1488" t="s">
        <v>1790</v>
      </c>
      <c r="DO581" s="1488" t="s">
        <v>1790</v>
      </c>
      <c r="DP581" s="1488" t="s">
        <v>1790</v>
      </c>
      <c r="DQ581" s="1488" t="s">
        <v>1790</v>
      </c>
      <c r="DR581" s="1488" t="s">
        <v>1790</v>
      </c>
      <c r="DS581" s="1488" t="s">
        <v>1790</v>
      </c>
      <c r="DT581" s="1233" t="s">
        <v>1790</v>
      </c>
      <c r="DU581" s="1233" t="s">
        <v>1790</v>
      </c>
      <c r="DV581" s="1233" t="s">
        <v>1790</v>
      </c>
      <c r="DW581" s="1233" t="s">
        <v>1790</v>
      </c>
      <c r="DX581" s="1233" t="s">
        <v>1790</v>
      </c>
      <c r="DY581" s="1233" t="s">
        <v>1790</v>
      </c>
    </row>
    <row r="582" spans="2:129" ht="14.4" thickBot="1" x14ac:dyDescent="0.3">
      <c r="B582" s="1740"/>
      <c r="C582" s="1485" t="s">
        <v>2240</v>
      </c>
      <c r="D582" s="1425" t="s">
        <v>2241</v>
      </c>
      <c r="E582" s="1267" t="s">
        <v>815</v>
      </c>
      <c r="F582" s="1424" t="s">
        <v>1790</v>
      </c>
      <c r="G582" s="1424" t="s">
        <v>1790</v>
      </c>
      <c r="H582" s="1425" t="s">
        <v>84</v>
      </c>
      <c r="I582" s="1724">
        <f>IF(SUM(N581:CU581)&lt;&gt;0,SUM(N581:CU581),"")</f>
        <v>55.548565275876946</v>
      </c>
      <c r="J582" s="1725"/>
      <c r="K582" s="1725"/>
      <c r="L582" s="1725"/>
      <c r="M582" s="1726"/>
      <c r="N582" s="1489" t="s">
        <v>1790</v>
      </c>
      <c r="O582" s="1489" t="s">
        <v>1790</v>
      </c>
      <c r="P582" s="1489" t="s">
        <v>1790</v>
      </c>
      <c r="Q582" s="1489" t="s">
        <v>1790</v>
      </c>
      <c r="R582" s="1489" t="s">
        <v>1790</v>
      </c>
      <c r="S582" s="1489" t="s">
        <v>1790</v>
      </c>
      <c r="T582" s="1489" t="s">
        <v>1790</v>
      </c>
      <c r="U582" s="1489" t="s">
        <v>1790</v>
      </c>
      <c r="V582" s="1489" t="s">
        <v>1790</v>
      </c>
      <c r="W582" s="1489" t="s">
        <v>1790</v>
      </c>
      <c r="X582" s="1489" t="s">
        <v>1790</v>
      </c>
      <c r="Y582" s="1489" t="s">
        <v>1790</v>
      </c>
      <c r="Z582" s="1489" t="s">
        <v>1790</v>
      </c>
      <c r="AA582" s="1489" t="s">
        <v>1790</v>
      </c>
      <c r="AB582" s="1489" t="s">
        <v>1790</v>
      </c>
      <c r="AC582" s="1489" t="s">
        <v>1790</v>
      </c>
      <c r="AD582" s="1489" t="s">
        <v>1790</v>
      </c>
      <c r="AE582" s="1489" t="s">
        <v>1790</v>
      </c>
      <c r="AF582" s="1489" t="s">
        <v>1790</v>
      </c>
      <c r="AG582" s="1489" t="s">
        <v>1790</v>
      </c>
      <c r="AH582" s="1489" t="s">
        <v>1790</v>
      </c>
      <c r="AI582" s="1489" t="s">
        <v>1790</v>
      </c>
      <c r="AJ582" s="1489" t="s">
        <v>1790</v>
      </c>
      <c r="AK582" s="1489" t="s">
        <v>1790</v>
      </c>
      <c r="AL582" s="1489" t="s">
        <v>1790</v>
      </c>
      <c r="AM582" s="1489" t="s">
        <v>1790</v>
      </c>
      <c r="AN582" s="1489" t="s">
        <v>1790</v>
      </c>
      <c r="AO582" s="1489" t="s">
        <v>1790</v>
      </c>
      <c r="AP582" s="1489" t="s">
        <v>1790</v>
      </c>
      <c r="AQ582" s="1489" t="s">
        <v>1790</v>
      </c>
      <c r="AR582" s="1489" t="s">
        <v>1790</v>
      </c>
      <c r="AS582" s="1489" t="s">
        <v>1790</v>
      </c>
      <c r="AT582" s="1489" t="s">
        <v>1790</v>
      </c>
      <c r="AU582" s="1489" t="s">
        <v>1790</v>
      </c>
      <c r="AV582" s="1489" t="s">
        <v>1790</v>
      </c>
      <c r="AW582" s="1489" t="s">
        <v>1790</v>
      </c>
      <c r="AX582" s="1489" t="s">
        <v>1790</v>
      </c>
      <c r="AY582" s="1489" t="s">
        <v>1790</v>
      </c>
      <c r="AZ582" s="1489" t="s">
        <v>1790</v>
      </c>
      <c r="BA582" s="1489" t="s">
        <v>1790</v>
      </c>
      <c r="BB582" s="1489" t="s">
        <v>1790</v>
      </c>
      <c r="BC582" s="1489" t="s">
        <v>1790</v>
      </c>
      <c r="BD582" s="1489" t="s">
        <v>1790</v>
      </c>
      <c r="BE582" s="1489" t="s">
        <v>1790</v>
      </c>
      <c r="BF582" s="1489" t="s">
        <v>1790</v>
      </c>
      <c r="BG582" s="1489" t="s">
        <v>1790</v>
      </c>
      <c r="BH582" s="1489" t="s">
        <v>1790</v>
      </c>
      <c r="BI582" s="1489" t="s">
        <v>1790</v>
      </c>
      <c r="BJ582" s="1489" t="s">
        <v>1790</v>
      </c>
      <c r="BK582" s="1489" t="s">
        <v>1790</v>
      </c>
      <c r="BL582" s="1489" t="s">
        <v>1790</v>
      </c>
      <c r="BM582" s="1489" t="s">
        <v>1790</v>
      </c>
      <c r="BN582" s="1489" t="s">
        <v>1790</v>
      </c>
      <c r="BO582" s="1489" t="s">
        <v>1790</v>
      </c>
      <c r="BP582" s="1489" t="s">
        <v>1790</v>
      </c>
      <c r="BQ582" s="1489" t="s">
        <v>1790</v>
      </c>
      <c r="BR582" s="1489" t="s">
        <v>1790</v>
      </c>
      <c r="BS582" s="1489" t="s">
        <v>1790</v>
      </c>
      <c r="BT582" s="1489" t="s">
        <v>1790</v>
      </c>
      <c r="BU582" s="1489" t="s">
        <v>1790</v>
      </c>
      <c r="BV582" s="1489" t="s">
        <v>1790</v>
      </c>
      <c r="BW582" s="1489" t="s">
        <v>1790</v>
      </c>
      <c r="BX582" s="1489" t="s">
        <v>1790</v>
      </c>
      <c r="BY582" s="1489" t="s">
        <v>1790</v>
      </c>
      <c r="BZ582" s="1489" t="s">
        <v>1790</v>
      </c>
      <c r="CA582" s="1489" t="s">
        <v>1790</v>
      </c>
      <c r="CB582" s="1489" t="s">
        <v>1790</v>
      </c>
      <c r="CC582" s="1489" t="s">
        <v>1790</v>
      </c>
      <c r="CD582" s="1489" t="s">
        <v>1790</v>
      </c>
      <c r="CE582" s="1489" t="s">
        <v>1790</v>
      </c>
      <c r="CF582" s="1489" t="s">
        <v>1790</v>
      </c>
      <c r="CG582" s="1489" t="s">
        <v>1790</v>
      </c>
      <c r="CH582" s="1489" t="s">
        <v>1790</v>
      </c>
      <c r="CI582" s="1489" t="s">
        <v>1790</v>
      </c>
      <c r="CJ582" s="1489" t="s">
        <v>1790</v>
      </c>
      <c r="CK582" s="1489" t="s">
        <v>1790</v>
      </c>
      <c r="CL582" s="1489" t="s">
        <v>1790</v>
      </c>
      <c r="CM582" s="1489" t="s">
        <v>1790</v>
      </c>
      <c r="CN582" s="1489" t="s">
        <v>1790</v>
      </c>
      <c r="CO582" s="1489" t="s">
        <v>1790</v>
      </c>
      <c r="CP582" s="1490" t="s">
        <v>1790</v>
      </c>
      <c r="CQ582" s="1488" t="s">
        <v>1790</v>
      </c>
      <c r="CR582" s="1488" t="s">
        <v>1790</v>
      </c>
      <c r="CS582" s="1488" t="s">
        <v>1790</v>
      </c>
      <c r="CT582" s="1488" t="s">
        <v>1790</v>
      </c>
      <c r="CU582" s="1488" t="s">
        <v>1790</v>
      </c>
      <c r="CV582" s="1488" t="s">
        <v>1790</v>
      </c>
      <c r="CW582" s="1488" t="s">
        <v>1790</v>
      </c>
      <c r="CX582" s="1488" t="s">
        <v>1790</v>
      </c>
      <c r="CY582" s="1488" t="s">
        <v>1790</v>
      </c>
      <c r="CZ582" s="1488" t="s">
        <v>1790</v>
      </c>
      <c r="DA582" s="1488" t="s">
        <v>1790</v>
      </c>
      <c r="DB582" s="1488" t="s">
        <v>1790</v>
      </c>
      <c r="DC582" s="1488" t="s">
        <v>1790</v>
      </c>
      <c r="DD582" s="1488" t="s">
        <v>1790</v>
      </c>
      <c r="DE582" s="1488" t="s">
        <v>1790</v>
      </c>
      <c r="DF582" s="1488" t="s">
        <v>1790</v>
      </c>
      <c r="DG582" s="1488" t="s">
        <v>1790</v>
      </c>
      <c r="DH582" s="1488" t="s">
        <v>1790</v>
      </c>
      <c r="DI582" s="1488" t="s">
        <v>1790</v>
      </c>
      <c r="DJ582" s="1488" t="s">
        <v>1790</v>
      </c>
      <c r="DK582" s="1488" t="s">
        <v>1790</v>
      </c>
      <c r="DL582" s="1488" t="s">
        <v>1790</v>
      </c>
      <c r="DM582" s="1488" t="s">
        <v>1790</v>
      </c>
      <c r="DN582" s="1488" t="s">
        <v>1790</v>
      </c>
      <c r="DO582" s="1488" t="s">
        <v>1790</v>
      </c>
      <c r="DP582" s="1488" t="s">
        <v>1790</v>
      </c>
      <c r="DQ582" s="1488" t="s">
        <v>1790</v>
      </c>
      <c r="DR582" s="1488" t="s">
        <v>1790</v>
      </c>
      <c r="DS582" s="1488" t="s">
        <v>1790</v>
      </c>
      <c r="DT582" s="1233" t="s">
        <v>1790</v>
      </c>
      <c r="DU582" s="1233" t="s">
        <v>1790</v>
      </c>
      <c r="DV582" s="1233" t="s">
        <v>1790</v>
      </c>
      <c r="DW582" s="1233" t="s">
        <v>1790</v>
      </c>
      <c r="DX582" s="1233" t="s">
        <v>1790</v>
      </c>
      <c r="DY582" s="1233" t="s">
        <v>1790</v>
      </c>
    </row>
    <row r="583" spans="2:129" x14ac:dyDescent="0.25">
      <c r="B583" s="1740"/>
      <c r="C583" s="1485" t="s">
        <v>2238</v>
      </c>
      <c r="D583" s="1425" t="s">
        <v>2239</v>
      </c>
      <c r="E583" s="1267" t="s">
        <v>810</v>
      </c>
      <c r="F583" s="1424" t="s">
        <v>1790</v>
      </c>
      <c r="G583" s="1424" t="s">
        <v>1790</v>
      </c>
      <c r="H583" s="1425" t="s">
        <v>84</v>
      </c>
      <c r="I583" s="1460" t="s">
        <v>1790</v>
      </c>
      <c r="J583" s="1461" t="s">
        <v>1790</v>
      </c>
      <c r="K583" s="1461" t="s">
        <v>1790</v>
      </c>
      <c r="L583" s="1461" t="s">
        <v>1790</v>
      </c>
      <c r="M583" s="1461" t="s">
        <v>1790</v>
      </c>
      <c r="N583" s="1489" t="s">
        <v>1790</v>
      </c>
      <c r="O583" s="1489">
        <v>1.2879</v>
      </c>
      <c r="P583" s="1489">
        <v>1.2879</v>
      </c>
      <c r="Q583" s="1489">
        <v>1.2879</v>
      </c>
      <c r="R583" s="1489">
        <v>1.2879</v>
      </c>
      <c r="S583" s="1489">
        <v>1.2879</v>
      </c>
      <c r="T583" s="1489" t="s">
        <v>1790</v>
      </c>
      <c r="U583" s="1489" t="s">
        <v>1790</v>
      </c>
      <c r="V583" s="1489" t="s">
        <v>1790</v>
      </c>
      <c r="W583" s="1489" t="s">
        <v>1790</v>
      </c>
      <c r="X583" s="1489" t="s">
        <v>1790</v>
      </c>
      <c r="Y583" s="1489" t="s">
        <v>1790</v>
      </c>
      <c r="Z583" s="1489" t="s">
        <v>1790</v>
      </c>
      <c r="AA583" s="1489" t="s">
        <v>1790</v>
      </c>
      <c r="AB583" s="1489" t="s">
        <v>1790</v>
      </c>
      <c r="AC583" s="1489">
        <v>0</v>
      </c>
      <c r="AD583" s="1489" t="s">
        <v>1790</v>
      </c>
      <c r="AE583" s="1489" t="s">
        <v>1790</v>
      </c>
      <c r="AF583" s="1489" t="s">
        <v>1790</v>
      </c>
      <c r="AG583" s="1489" t="s">
        <v>1790</v>
      </c>
      <c r="AH583" s="1489" t="s">
        <v>1790</v>
      </c>
      <c r="AI583" s="1489" t="s">
        <v>1790</v>
      </c>
      <c r="AJ583" s="1489" t="s">
        <v>1790</v>
      </c>
      <c r="AK583" s="1489" t="s">
        <v>1790</v>
      </c>
      <c r="AL583" s="1489" t="s">
        <v>1790</v>
      </c>
      <c r="AM583" s="1489">
        <v>0</v>
      </c>
      <c r="AN583" s="1489" t="s">
        <v>1790</v>
      </c>
      <c r="AO583" s="1489" t="s">
        <v>1790</v>
      </c>
      <c r="AP583" s="1489" t="s">
        <v>1790</v>
      </c>
      <c r="AQ583" s="1489" t="s">
        <v>1790</v>
      </c>
      <c r="AR583" s="1489" t="s">
        <v>1790</v>
      </c>
      <c r="AS583" s="1489" t="s">
        <v>1790</v>
      </c>
      <c r="AT583" s="1489" t="s">
        <v>1790</v>
      </c>
      <c r="AU583" s="1489" t="s">
        <v>1790</v>
      </c>
      <c r="AV583" s="1489" t="s">
        <v>1790</v>
      </c>
      <c r="AW583" s="1489">
        <v>0</v>
      </c>
      <c r="AX583" s="1489" t="s">
        <v>1790</v>
      </c>
      <c r="AY583" s="1489" t="s">
        <v>1790</v>
      </c>
      <c r="AZ583" s="1489" t="s">
        <v>1790</v>
      </c>
      <c r="BA583" s="1489" t="s">
        <v>1790</v>
      </c>
      <c r="BB583" s="1489" t="s">
        <v>1790</v>
      </c>
      <c r="BC583" s="1489" t="s">
        <v>1790</v>
      </c>
      <c r="BD583" s="1489" t="s">
        <v>1790</v>
      </c>
      <c r="BE583" s="1489" t="s">
        <v>1790</v>
      </c>
      <c r="BF583" s="1489" t="s">
        <v>1790</v>
      </c>
      <c r="BG583" s="1489">
        <v>0</v>
      </c>
      <c r="BH583" s="1489" t="s">
        <v>1790</v>
      </c>
      <c r="BI583" s="1489" t="s">
        <v>1790</v>
      </c>
      <c r="BJ583" s="1489" t="s">
        <v>1790</v>
      </c>
      <c r="BK583" s="1489" t="s">
        <v>1790</v>
      </c>
      <c r="BL583" s="1489" t="s">
        <v>1790</v>
      </c>
      <c r="BM583" s="1489" t="s">
        <v>1790</v>
      </c>
      <c r="BN583" s="1489" t="s">
        <v>1790</v>
      </c>
      <c r="BO583" s="1489" t="s">
        <v>1790</v>
      </c>
      <c r="BP583" s="1489" t="s">
        <v>1790</v>
      </c>
      <c r="BQ583" s="1489">
        <v>0</v>
      </c>
      <c r="BR583" s="1489" t="s">
        <v>1790</v>
      </c>
      <c r="BS583" s="1489" t="s">
        <v>1790</v>
      </c>
      <c r="BT583" s="1489" t="s">
        <v>1790</v>
      </c>
      <c r="BU583" s="1489" t="s">
        <v>1790</v>
      </c>
      <c r="BV583" s="1489" t="s">
        <v>1790</v>
      </c>
      <c r="BW583" s="1489" t="s">
        <v>1790</v>
      </c>
      <c r="BX583" s="1489" t="s">
        <v>1790</v>
      </c>
      <c r="BY583" s="1489" t="s">
        <v>1790</v>
      </c>
      <c r="BZ583" s="1489" t="s">
        <v>1790</v>
      </c>
      <c r="CA583" s="1489">
        <v>5.3</v>
      </c>
      <c r="CB583" s="1489" t="s">
        <v>1790</v>
      </c>
      <c r="CC583" s="1489" t="s">
        <v>1790</v>
      </c>
      <c r="CD583" s="1489" t="s">
        <v>1790</v>
      </c>
      <c r="CE583" s="1489" t="s">
        <v>1790</v>
      </c>
      <c r="CF583" s="1489" t="s">
        <v>1790</v>
      </c>
      <c r="CG583" s="1489" t="s">
        <v>1790</v>
      </c>
      <c r="CH583" s="1489" t="s">
        <v>1790</v>
      </c>
      <c r="CI583" s="1489" t="s">
        <v>1790</v>
      </c>
      <c r="CJ583" s="1489" t="s">
        <v>1790</v>
      </c>
      <c r="CK583" s="1489">
        <v>0</v>
      </c>
      <c r="CL583" s="1489" t="s">
        <v>1790</v>
      </c>
      <c r="CM583" s="1489" t="s">
        <v>1790</v>
      </c>
      <c r="CN583" s="1489" t="s">
        <v>1790</v>
      </c>
      <c r="CO583" s="1489" t="s">
        <v>1790</v>
      </c>
      <c r="CP583" s="1490" t="s">
        <v>1790</v>
      </c>
      <c r="CQ583" s="1488" t="s">
        <v>1790</v>
      </c>
      <c r="CR583" s="1488" t="s">
        <v>1790</v>
      </c>
      <c r="CS583" s="1488" t="s">
        <v>1790</v>
      </c>
      <c r="CT583" s="1488" t="s">
        <v>1790</v>
      </c>
      <c r="CU583" s="1488" t="s">
        <v>1790</v>
      </c>
      <c r="CV583" s="1488" t="s">
        <v>1790</v>
      </c>
      <c r="CW583" s="1488" t="s">
        <v>1790</v>
      </c>
      <c r="CX583" s="1488" t="s">
        <v>1790</v>
      </c>
      <c r="CY583" s="1488" t="s">
        <v>1790</v>
      </c>
      <c r="CZ583" s="1488" t="s">
        <v>1790</v>
      </c>
      <c r="DA583" s="1488" t="s">
        <v>1790</v>
      </c>
      <c r="DB583" s="1488" t="s">
        <v>1790</v>
      </c>
      <c r="DC583" s="1488" t="s">
        <v>1790</v>
      </c>
      <c r="DD583" s="1488" t="s">
        <v>1790</v>
      </c>
      <c r="DE583" s="1488" t="s">
        <v>1790</v>
      </c>
      <c r="DF583" s="1488" t="s">
        <v>1790</v>
      </c>
      <c r="DG583" s="1488" t="s">
        <v>1790</v>
      </c>
      <c r="DH583" s="1488" t="s">
        <v>1790</v>
      </c>
      <c r="DI583" s="1488" t="s">
        <v>1790</v>
      </c>
      <c r="DJ583" s="1488" t="s">
        <v>1790</v>
      </c>
      <c r="DK583" s="1488" t="s">
        <v>1790</v>
      </c>
      <c r="DL583" s="1488" t="s">
        <v>1790</v>
      </c>
      <c r="DM583" s="1488" t="s">
        <v>1790</v>
      </c>
      <c r="DN583" s="1488" t="s">
        <v>1790</v>
      </c>
      <c r="DO583" s="1488" t="s">
        <v>1790</v>
      </c>
      <c r="DP583" s="1488" t="s">
        <v>1790</v>
      </c>
      <c r="DQ583" s="1488" t="s">
        <v>1790</v>
      </c>
      <c r="DR583" s="1488" t="s">
        <v>1790</v>
      </c>
      <c r="DS583" s="1488" t="s">
        <v>1790</v>
      </c>
      <c r="DT583" s="1233" t="s">
        <v>1790</v>
      </c>
      <c r="DU583" s="1233" t="s">
        <v>1790</v>
      </c>
      <c r="DV583" s="1233" t="s">
        <v>1790</v>
      </c>
      <c r="DW583" s="1233" t="s">
        <v>1790</v>
      </c>
      <c r="DX583" s="1233" t="s">
        <v>1790</v>
      </c>
      <c r="DY583" s="1233" t="s">
        <v>1790</v>
      </c>
    </row>
    <row r="584" spans="2:129" x14ac:dyDescent="0.25">
      <c r="B584" s="1740"/>
      <c r="C584" s="1485" t="s">
        <v>2238</v>
      </c>
      <c r="D584" s="1425" t="s">
        <v>2239</v>
      </c>
      <c r="E584" s="1267" t="s">
        <v>807</v>
      </c>
      <c r="F584" s="1424" t="s">
        <v>1790</v>
      </c>
      <c r="G584" s="1424" t="s">
        <v>1790</v>
      </c>
      <c r="H584" s="1425" t="s">
        <v>84</v>
      </c>
      <c r="I584" s="1460" t="s">
        <v>1790</v>
      </c>
      <c r="J584" s="1461" t="s">
        <v>1790</v>
      </c>
      <c r="K584" s="1461" t="s">
        <v>1790</v>
      </c>
      <c r="L584" s="1461" t="s">
        <v>1790</v>
      </c>
      <c r="M584" s="1461" t="s">
        <v>1790</v>
      </c>
      <c r="N584" s="1489" t="s">
        <v>1790</v>
      </c>
      <c r="O584" s="1489" t="s">
        <v>1790</v>
      </c>
      <c r="P584" s="1489" t="s">
        <v>1790</v>
      </c>
      <c r="Q584" s="1489" t="s">
        <v>1790</v>
      </c>
      <c r="R584" s="1489" t="s">
        <v>1790</v>
      </c>
      <c r="S584" s="1489" t="s">
        <v>1790</v>
      </c>
      <c r="T584" s="1489">
        <v>1.2559116749999997</v>
      </c>
      <c r="U584" s="1489">
        <v>1.2559116749999997</v>
      </c>
      <c r="V584" s="1489">
        <v>1.2559116749999997</v>
      </c>
      <c r="W584" s="1489">
        <v>1.2559116749999997</v>
      </c>
      <c r="X584" s="1489">
        <v>1.2559116749999997</v>
      </c>
      <c r="Y584" s="1489">
        <v>1.2559116749999997</v>
      </c>
      <c r="Z584" s="1489">
        <v>1.2559116749999997</v>
      </c>
      <c r="AA584" s="1489">
        <v>1.2559116749999997</v>
      </c>
      <c r="AB584" s="1489">
        <v>1.2559116749999997</v>
      </c>
      <c r="AC584" s="1489">
        <v>1.2559116749999997</v>
      </c>
      <c r="AD584" s="1489">
        <v>1.2559116749999997</v>
      </c>
      <c r="AE584" s="1489">
        <v>1.2559116749999997</v>
      </c>
      <c r="AF584" s="1489">
        <v>1.2559116749999997</v>
      </c>
      <c r="AG584" s="1489">
        <v>1.2559116749999997</v>
      </c>
      <c r="AH584" s="1489">
        <v>1.2559116749999997</v>
      </c>
      <c r="AI584" s="1489">
        <v>1.2559116749999997</v>
      </c>
      <c r="AJ584" s="1489">
        <v>1.2559116749999997</v>
      </c>
      <c r="AK584" s="1489">
        <v>1.2559116749999997</v>
      </c>
      <c r="AL584" s="1489">
        <v>1.2559116749999997</v>
      </c>
      <c r="AM584" s="1489">
        <v>1.2559116749999997</v>
      </c>
      <c r="AN584" s="1489">
        <v>1.2559116749999997</v>
      </c>
      <c r="AO584" s="1489">
        <v>1.2559116749999997</v>
      </c>
      <c r="AP584" s="1489">
        <v>1.2559116749999997</v>
      </c>
      <c r="AQ584" s="1489">
        <v>1.2559116749999997</v>
      </c>
      <c r="AR584" s="1489">
        <v>1.2559116749999997</v>
      </c>
      <c r="AS584" s="1489">
        <v>1.2559116749999997</v>
      </c>
      <c r="AT584" s="1489">
        <v>1.2559116749999997</v>
      </c>
      <c r="AU584" s="1489">
        <v>1.2559116749999997</v>
      </c>
      <c r="AV584" s="1489">
        <v>1.2559116749999997</v>
      </c>
      <c r="AW584" s="1489">
        <v>1.2559116749999997</v>
      </c>
      <c r="AX584" s="1489">
        <v>1.2559116749999997</v>
      </c>
      <c r="AY584" s="1489">
        <v>1.2559116749999997</v>
      </c>
      <c r="AZ584" s="1489">
        <v>1.2559116749999997</v>
      </c>
      <c r="BA584" s="1489">
        <v>1.2559116749999997</v>
      </c>
      <c r="BB584" s="1489">
        <v>1.2559116749999997</v>
      </c>
      <c r="BC584" s="1489">
        <v>1.2559116749999997</v>
      </c>
      <c r="BD584" s="1489">
        <v>1.2559116749999997</v>
      </c>
      <c r="BE584" s="1489">
        <v>1.2559116749999997</v>
      </c>
      <c r="BF584" s="1489">
        <v>1.2559116749999997</v>
      </c>
      <c r="BG584" s="1489">
        <v>1.2559116749999997</v>
      </c>
      <c r="BH584" s="1489">
        <v>1.2559116749999997</v>
      </c>
      <c r="BI584" s="1489">
        <v>1.2559116749999997</v>
      </c>
      <c r="BJ584" s="1489">
        <v>1.2559116749999997</v>
      </c>
      <c r="BK584" s="1489">
        <v>1.2559116749999997</v>
      </c>
      <c r="BL584" s="1489">
        <v>1.2559116749999997</v>
      </c>
      <c r="BM584" s="1489">
        <v>1.2559116749999997</v>
      </c>
      <c r="BN584" s="1489">
        <v>1.2559116749999997</v>
      </c>
      <c r="BO584" s="1489">
        <v>1.2559116749999997</v>
      </c>
      <c r="BP584" s="1489">
        <v>1.2559116749999997</v>
      </c>
      <c r="BQ584" s="1489">
        <v>1.2559116749999997</v>
      </c>
      <c r="BR584" s="1489">
        <v>1.2559116749999997</v>
      </c>
      <c r="BS584" s="1489">
        <v>1.2559116749999997</v>
      </c>
      <c r="BT584" s="1489">
        <v>1.2559116749999997</v>
      </c>
      <c r="BU584" s="1489">
        <v>1.2559116749999997</v>
      </c>
      <c r="BV584" s="1489">
        <v>1.2559116749999997</v>
      </c>
      <c r="BW584" s="1489">
        <v>1.2559116749999997</v>
      </c>
      <c r="BX584" s="1489">
        <v>1.2559116749999997</v>
      </c>
      <c r="BY584" s="1489">
        <v>1.2559116749999997</v>
      </c>
      <c r="BZ584" s="1489">
        <v>1.2559116749999997</v>
      </c>
      <c r="CA584" s="1489">
        <v>1.2559116749999997</v>
      </c>
      <c r="CB584" s="1489">
        <v>1.2559116749999997</v>
      </c>
      <c r="CC584" s="1489">
        <v>1.2559116749999997</v>
      </c>
      <c r="CD584" s="1489">
        <v>1.2559116749999997</v>
      </c>
      <c r="CE584" s="1489">
        <v>1.2559116749999997</v>
      </c>
      <c r="CF584" s="1489">
        <v>1.2559116749999997</v>
      </c>
      <c r="CG584" s="1489">
        <v>1.2559116749999997</v>
      </c>
      <c r="CH584" s="1489">
        <v>1.2559116749999997</v>
      </c>
      <c r="CI584" s="1489">
        <v>1.2559116749999997</v>
      </c>
      <c r="CJ584" s="1489">
        <v>1.2559116749999997</v>
      </c>
      <c r="CK584" s="1489">
        <v>1.2559116749999997</v>
      </c>
      <c r="CL584" s="1489">
        <v>1.2559116749999997</v>
      </c>
      <c r="CM584" s="1489">
        <v>1.2559116749999997</v>
      </c>
      <c r="CN584" s="1489">
        <v>1.2559116749999997</v>
      </c>
      <c r="CO584" s="1489">
        <v>1.2559116749999997</v>
      </c>
      <c r="CP584" s="1490">
        <v>1.2559116749999997</v>
      </c>
      <c r="CQ584" s="1488" t="s">
        <v>1790</v>
      </c>
      <c r="CR584" s="1488" t="s">
        <v>1790</v>
      </c>
      <c r="CS584" s="1488" t="s">
        <v>1790</v>
      </c>
      <c r="CT584" s="1488" t="s">
        <v>1790</v>
      </c>
      <c r="CU584" s="1488" t="s">
        <v>1790</v>
      </c>
      <c r="CV584" s="1488" t="s">
        <v>1790</v>
      </c>
      <c r="CW584" s="1488" t="s">
        <v>1790</v>
      </c>
      <c r="CX584" s="1488" t="s">
        <v>1790</v>
      </c>
      <c r="CY584" s="1488" t="s">
        <v>1790</v>
      </c>
      <c r="CZ584" s="1488" t="s">
        <v>1790</v>
      </c>
      <c r="DA584" s="1488" t="s">
        <v>1790</v>
      </c>
      <c r="DB584" s="1488" t="s">
        <v>1790</v>
      </c>
      <c r="DC584" s="1488" t="s">
        <v>1790</v>
      </c>
      <c r="DD584" s="1488" t="s">
        <v>1790</v>
      </c>
      <c r="DE584" s="1488" t="s">
        <v>1790</v>
      </c>
      <c r="DF584" s="1488" t="s">
        <v>1790</v>
      </c>
      <c r="DG584" s="1488" t="s">
        <v>1790</v>
      </c>
      <c r="DH584" s="1488" t="s">
        <v>1790</v>
      </c>
      <c r="DI584" s="1488" t="s">
        <v>1790</v>
      </c>
      <c r="DJ584" s="1488" t="s">
        <v>1790</v>
      </c>
      <c r="DK584" s="1488" t="s">
        <v>1790</v>
      </c>
      <c r="DL584" s="1488" t="s">
        <v>1790</v>
      </c>
      <c r="DM584" s="1488" t="s">
        <v>1790</v>
      </c>
      <c r="DN584" s="1488" t="s">
        <v>1790</v>
      </c>
      <c r="DO584" s="1488" t="s">
        <v>1790</v>
      </c>
      <c r="DP584" s="1488" t="s">
        <v>1790</v>
      </c>
      <c r="DQ584" s="1488" t="s">
        <v>1790</v>
      </c>
      <c r="DR584" s="1488" t="s">
        <v>1790</v>
      </c>
      <c r="DS584" s="1488" t="s">
        <v>1790</v>
      </c>
      <c r="DT584" s="1233" t="s">
        <v>1790</v>
      </c>
      <c r="DU584" s="1233" t="s">
        <v>1790</v>
      </c>
      <c r="DV584" s="1233" t="s">
        <v>1790</v>
      </c>
      <c r="DW584" s="1233" t="s">
        <v>1790</v>
      </c>
      <c r="DX584" s="1233" t="s">
        <v>1790</v>
      </c>
      <c r="DY584" s="1233" t="s">
        <v>1790</v>
      </c>
    </row>
    <row r="585" spans="2:129" x14ac:dyDescent="0.25">
      <c r="B585" s="1740"/>
      <c r="C585" s="1485" t="s">
        <v>2238</v>
      </c>
      <c r="D585" s="1425" t="s">
        <v>2239</v>
      </c>
      <c r="E585" s="1267" t="s">
        <v>808</v>
      </c>
      <c r="F585" s="1424" t="s">
        <v>1790</v>
      </c>
      <c r="G585" s="1424" t="s">
        <v>1790</v>
      </c>
      <c r="H585" s="1425" t="s">
        <v>84</v>
      </c>
      <c r="I585" s="1460" t="s">
        <v>1790</v>
      </c>
      <c r="J585" s="1461" t="s">
        <v>1790</v>
      </c>
      <c r="K585" s="1461" t="s">
        <v>1790</v>
      </c>
      <c r="L585" s="1461" t="s">
        <v>1790</v>
      </c>
      <c r="M585" s="1461" t="s">
        <v>1790</v>
      </c>
      <c r="N585" s="1489" t="s">
        <v>1790</v>
      </c>
      <c r="O585" s="1489">
        <v>3.0605073978E-2</v>
      </c>
      <c r="P585" s="1489">
        <v>9.1815221934000005E-2</v>
      </c>
      <c r="Q585" s="1489">
        <v>0.15302536988999998</v>
      </c>
      <c r="R585" s="1489">
        <v>0.21423551784599998</v>
      </c>
      <c r="S585" s="1489">
        <v>0.27544566580199997</v>
      </c>
      <c r="T585" s="1489">
        <v>0.43338590170500002</v>
      </c>
      <c r="U585" s="1489">
        <v>0.42936322555500001</v>
      </c>
      <c r="V585" s="1489">
        <v>0.42534054940499999</v>
      </c>
      <c r="W585" s="1489">
        <v>0.42131787325499997</v>
      </c>
      <c r="X585" s="1489">
        <v>0.41729519710500002</v>
      </c>
      <c r="Y585" s="1489">
        <v>0.413272520955</v>
      </c>
      <c r="Z585" s="1489">
        <v>0.40924984480499998</v>
      </c>
      <c r="AA585" s="1489">
        <v>0.40522716865499991</v>
      </c>
      <c r="AB585" s="1489">
        <v>0.40120449250499995</v>
      </c>
      <c r="AC585" s="1489">
        <v>0.39718181635499999</v>
      </c>
      <c r="AD585" s="1489">
        <v>0.39315914020500004</v>
      </c>
      <c r="AE585" s="1489">
        <v>0.38913646405499996</v>
      </c>
      <c r="AF585" s="1489">
        <v>0.38511378790499995</v>
      </c>
      <c r="AG585" s="1489">
        <v>0.38109111175499999</v>
      </c>
      <c r="AH585" s="1489">
        <v>0.37706843560500003</v>
      </c>
      <c r="AI585" s="1489">
        <v>0.37304575945500001</v>
      </c>
      <c r="AJ585" s="1489">
        <v>0.369023083305</v>
      </c>
      <c r="AK585" s="1489">
        <v>0.36500040715499998</v>
      </c>
      <c r="AL585" s="1489">
        <v>0.36097773100500002</v>
      </c>
      <c r="AM585" s="1489">
        <v>0.35695505485500001</v>
      </c>
      <c r="AN585" s="1489">
        <v>0.35293237870499999</v>
      </c>
      <c r="AO585" s="1489">
        <v>0.34890970255499998</v>
      </c>
      <c r="AP585" s="1489">
        <v>0.34488702640500002</v>
      </c>
      <c r="AQ585" s="1489">
        <v>0.340864350255</v>
      </c>
      <c r="AR585" s="1489">
        <v>0.33684167410499999</v>
      </c>
      <c r="AS585" s="1489">
        <v>0.33281899795500003</v>
      </c>
      <c r="AT585" s="1489">
        <v>0.32879632180500001</v>
      </c>
      <c r="AU585" s="1489">
        <v>0.324773645655</v>
      </c>
      <c r="AV585" s="1489">
        <v>0.32075096950500004</v>
      </c>
      <c r="AW585" s="1489">
        <v>0.31672829335499997</v>
      </c>
      <c r="AX585" s="1489">
        <v>0.31270561720500001</v>
      </c>
      <c r="AY585" s="1489">
        <v>0.30868294105499999</v>
      </c>
      <c r="AZ585" s="1489">
        <v>0.30466026490499998</v>
      </c>
      <c r="BA585" s="1489">
        <v>0.30063758875500002</v>
      </c>
      <c r="BB585" s="1489">
        <v>0.29661491260499995</v>
      </c>
      <c r="BC585" s="1489">
        <v>0.29259223645499999</v>
      </c>
      <c r="BD585" s="1489">
        <v>0.28856956030499997</v>
      </c>
      <c r="BE585" s="1489">
        <v>0.28454688415499996</v>
      </c>
      <c r="BF585" s="1489">
        <v>0.280524208005</v>
      </c>
      <c r="BG585" s="1489">
        <v>0.27650153185499998</v>
      </c>
      <c r="BH585" s="1489">
        <v>0.27247885570499997</v>
      </c>
      <c r="BI585" s="1489">
        <v>0.26845617955500001</v>
      </c>
      <c r="BJ585" s="1489">
        <v>0.26443350340500005</v>
      </c>
      <c r="BK585" s="1489">
        <v>0.26041082725499998</v>
      </c>
      <c r="BL585" s="1489">
        <v>0.25638815110500002</v>
      </c>
      <c r="BM585" s="1489">
        <v>0.252365474955</v>
      </c>
      <c r="BN585" s="1489">
        <v>0.24834279880499999</v>
      </c>
      <c r="BO585" s="1489">
        <v>0.24432012265500003</v>
      </c>
      <c r="BP585" s="1489">
        <v>0.24029744650500001</v>
      </c>
      <c r="BQ585" s="1489">
        <v>0.23627477035500002</v>
      </c>
      <c r="BR585" s="1489">
        <v>0.23225209420499998</v>
      </c>
      <c r="BS585" s="1489">
        <v>0.22822941805500002</v>
      </c>
      <c r="BT585" s="1489">
        <v>0.22420674190500001</v>
      </c>
      <c r="BU585" s="1489">
        <v>0.22018406575499999</v>
      </c>
      <c r="BV585" s="1489">
        <v>0.216161389605</v>
      </c>
      <c r="BW585" s="1489">
        <v>0.21213871345499999</v>
      </c>
      <c r="BX585" s="1489">
        <v>0.208116037305</v>
      </c>
      <c r="BY585" s="1489">
        <v>0.20409336115499999</v>
      </c>
      <c r="BZ585" s="1489">
        <v>0.20007068500499997</v>
      </c>
      <c r="CA585" s="1489">
        <v>0.30256115485499996</v>
      </c>
      <c r="CB585" s="1489">
        <v>0.405051624705</v>
      </c>
      <c r="CC585" s="1489">
        <v>0.40102894855499999</v>
      </c>
      <c r="CD585" s="1489">
        <v>0.39700627240499997</v>
      </c>
      <c r="CE585" s="1489">
        <v>0.39298359625499996</v>
      </c>
      <c r="CF585" s="1489">
        <v>0.38896092010500005</v>
      </c>
      <c r="CG585" s="1489">
        <v>0.38493824395500004</v>
      </c>
      <c r="CH585" s="1489">
        <v>0.38091556780500002</v>
      </c>
      <c r="CI585" s="1489">
        <v>0.37689289165499995</v>
      </c>
      <c r="CJ585" s="1489">
        <v>0.37287021550499999</v>
      </c>
      <c r="CK585" s="1489">
        <v>0.36884753935500003</v>
      </c>
      <c r="CL585" s="1489">
        <v>0.36482486320500007</v>
      </c>
      <c r="CM585" s="1489">
        <v>0.360802187055</v>
      </c>
      <c r="CN585" s="1489">
        <v>0.35677951090499999</v>
      </c>
      <c r="CO585" s="1489">
        <v>0.35275683475499997</v>
      </c>
      <c r="CP585" s="1490">
        <v>0.34873415860500001</v>
      </c>
      <c r="CQ585" s="1488" t="s">
        <v>1790</v>
      </c>
      <c r="CR585" s="1488" t="s">
        <v>1790</v>
      </c>
      <c r="CS585" s="1488" t="s">
        <v>1790</v>
      </c>
      <c r="CT585" s="1488" t="s">
        <v>1790</v>
      </c>
      <c r="CU585" s="1488" t="s">
        <v>1790</v>
      </c>
      <c r="CV585" s="1488" t="s">
        <v>1790</v>
      </c>
      <c r="CW585" s="1488" t="s">
        <v>1790</v>
      </c>
      <c r="CX585" s="1488" t="s">
        <v>1790</v>
      </c>
      <c r="CY585" s="1488" t="s">
        <v>1790</v>
      </c>
      <c r="CZ585" s="1488" t="s">
        <v>1790</v>
      </c>
      <c r="DA585" s="1488" t="s">
        <v>1790</v>
      </c>
      <c r="DB585" s="1488" t="s">
        <v>1790</v>
      </c>
      <c r="DC585" s="1488" t="s">
        <v>1790</v>
      </c>
      <c r="DD585" s="1488" t="s">
        <v>1790</v>
      </c>
      <c r="DE585" s="1488" t="s">
        <v>1790</v>
      </c>
      <c r="DF585" s="1488" t="s">
        <v>1790</v>
      </c>
      <c r="DG585" s="1488" t="s">
        <v>1790</v>
      </c>
      <c r="DH585" s="1488" t="s">
        <v>1790</v>
      </c>
      <c r="DI585" s="1488" t="s">
        <v>1790</v>
      </c>
      <c r="DJ585" s="1488" t="s">
        <v>1790</v>
      </c>
      <c r="DK585" s="1488" t="s">
        <v>1790</v>
      </c>
      <c r="DL585" s="1488" t="s">
        <v>1790</v>
      </c>
      <c r="DM585" s="1488" t="s">
        <v>1790</v>
      </c>
      <c r="DN585" s="1488" t="s">
        <v>1790</v>
      </c>
      <c r="DO585" s="1488" t="s">
        <v>1790</v>
      </c>
      <c r="DP585" s="1488" t="s">
        <v>1790</v>
      </c>
      <c r="DQ585" s="1488" t="s">
        <v>1790</v>
      </c>
      <c r="DR585" s="1488" t="s">
        <v>1790</v>
      </c>
      <c r="DS585" s="1488" t="s">
        <v>1790</v>
      </c>
      <c r="DT585" s="1233" t="s">
        <v>1790</v>
      </c>
      <c r="DU585" s="1233" t="s">
        <v>1790</v>
      </c>
      <c r="DV585" s="1233" t="s">
        <v>1790</v>
      </c>
      <c r="DW585" s="1233" t="s">
        <v>1790</v>
      </c>
      <c r="DX585" s="1233" t="s">
        <v>1790</v>
      </c>
      <c r="DY585" s="1233" t="s">
        <v>1790</v>
      </c>
    </row>
    <row r="586" spans="2:129" x14ac:dyDescent="0.25">
      <c r="B586" s="1740"/>
      <c r="C586" s="1485" t="s">
        <v>2238</v>
      </c>
      <c r="D586" s="1425" t="s">
        <v>2239</v>
      </c>
      <c r="E586" s="1267" t="s">
        <v>826</v>
      </c>
      <c r="F586" s="1424" t="s">
        <v>1790</v>
      </c>
      <c r="G586" s="1424" t="s">
        <v>1790</v>
      </c>
      <c r="H586" s="1425" t="s">
        <v>84</v>
      </c>
      <c r="I586" s="1460" t="s">
        <v>1790</v>
      </c>
      <c r="J586" s="1461" t="s">
        <v>1790</v>
      </c>
      <c r="K586" s="1461" t="s">
        <v>1790</v>
      </c>
      <c r="L586" s="1461" t="s">
        <v>1790</v>
      </c>
      <c r="M586" s="1461" t="s">
        <v>1790</v>
      </c>
      <c r="N586" s="1489" t="s">
        <v>1790</v>
      </c>
      <c r="O586" s="1489">
        <v>3.5000000000000003E-2</v>
      </c>
      <c r="P586" s="1489">
        <v>3.5000000000000003E-2</v>
      </c>
      <c r="Q586" s="1489">
        <v>3.5000000000000003E-2</v>
      </c>
      <c r="R586" s="1489">
        <v>3.5000000000000003E-2</v>
      </c>
      <c r="S586" s="1489">
        <v>3.5000000000000003E-2</v>
      </c>
      <c r="T586" s="1489">
        <v>3.5000000000000003E-2</v>
      </c>
      <c r="U586" s="1489">
        <v>3.5000000000000003E-2</v>
      </c>
      <c r="V586" s="1489">
        <v>3.5000000000000003E-2</v>
      </c>
      <c r="W586" s="1489">
        <v>3.5000000000000003E-2</v>
      </c>
      <c r="X586" s="1489">
        <v>3.5000000000000003E-2</v>
      </c>
      <c r="Y586" s="1489">
        <v>3.5000000000000003E-2</v>
      </c>
      <c r="Z586" s="1489">
        <v>3.5000000000000003E-2</v>
      </c>
      <c r="AA586" s="1489">
        <v>3.5000000000000003E-2</v>
      </c>
      <c r="AB586" s="1489">
        <v>3.5000000000000003E-2</v>
      </c>
      <c r="AC586" s="1489">
        <v>3.5000000000000003E-2</v>
      </c>
      <c r="AD586" s="1489">
        <v>3.5000000000000003E-2</v>
      </c>
      <c r="AE586" s="1489">
        <v>3.5000000000000003E-2</v>
      </c>
      <c r="AF586" s="1489">
        <v>3.5000000000000003E-2</v>
      </c>
      <c r="AG586" s="1489">
        <v>3.5000000000000003E-2</v>
      </c>
      <c r="AH586" s="1489">
        <v>3.5000000000000003E-2</v>
      </c>
      <c r="AI586" s="1489">
        <v>3.5000000000000003E-2</v>
      </c>
      <c r="AJ586" s="1489">
        <v>3.5000000000000003E-2</v>
      </c>
      <c r="AK586" s="1489">
        <v>3.5000000000000003E-2</v>
      </c>
      <c r="AL586" s="1489">
        <v>3.5000000000000003E-2</v>
      </c>
      <c r="AM586" s="1489">
        <v>3.5000000000000003E-2</v>
      </c>
      <c r="AN586" s="1489">
        <v>3.5000000000000003E-2</v>
      </c>
      <c r="AO586" s="1489">
        <v>3.5000000000000003E-2</v>
      </c>
      <c r="AP586" s="1489">
        <v>3.5000000000000003E-2</v>
      </c>
      <c r="AQ586" s="1489">
        <v>3.5000000000000003E-2</v>
      </c>
      <c r="AR586" s="1489">
        <v>3.5000000000000003E-2</v>
      </c>
      <c r="AS586" s="1489">
        <v>0.03</v>
      </c>
      <c r="AT586" s="1489">
        <v>0.03</v>
      </c>
      <c r="AU586" s="1489">
        <v>0.03</v>
      </c>
      <c r="AV586" s="1489">
        <v>0.03</v>
      </c>
      <c r="AW586" s="1489">
        <v>0.03</v>
      </c>
      <c r="AX586" s="1489">
        <v>0.03</v>
      </c>
      <c r="AY586" s="1489">
        <v>0.03</v>
      </c>
      <c r="AZ586" s="1489">
        <v>0.03</v>
      </c>
      <c r="BA586" s="1489">
        <v>0.03</v>
      </c>
      <c r="BB586" s="1489">
        <v>0.03</v>
      </c>
      <c r="BC586" s="1489">
        <v>0.03</v>
      </c>
      <c r="BD586" s="1489">
        <v>0.03</v>
      </c>
      <c r="BE586" s="1489">
        <v>0.03</v>
      </c>
      <c r="BF586" s="1489">
        <v>0.03</v>
      </c>
      <c r="BG586" s="1489">
        <v>0.03</v>
      </c>
      <c r="BH586" s="1489">
        <v>0.03</v>
      </c>
      <c r="BI586" s="1489">
        <v>0.03</v>
      </c>
      <c r="BJ586" s="1489">
        <v>0.03</v>
      </c>
      <c r="BK586" s="1489">
        <v>0.03</v>
      </c>
      <c r="BL586" s="1489">
        <v>0.03</v>
      </c>
      <c r="BM586" s="1489">
        <v>0.03</v>
      </c>
      <c r="BN586" s="1489">
        <v>0.03</v>
      </c>
      <c r="BO586" s="1489">
        <v>0.03</v>
      </c>
      <c r="BP586" s="1489">
        <v>0.03</v>
      </c>
      <c r="BQ586" s="1489">
        <v>0.03</v>
      </c>
      <c r="BR586" s="1489">
        <v>0.03</v>
      </c>
      <c r="BS586" s="1489">
        <v>0.03</v>
      </c>
      <c r="BT586" s="1489">
        <v>0.03</v>
      </c>
      <c r="BU586" s="1489">
        <v>0.03</v>
      </c>
      <c r="BV586" s="1489">
        <v>0.03</v>
      </c>
      <c r="BW586" s="1489">
        <v>0.03</v>
      </c>
      <c r="BX586" s="1489">
        <v>0.03</v>
      </c>
      <c r="BY586" s="1489">
        <v>0.03</v>
      </c>
      <c r="BZ586" s="1489">
        <v>0.03</v>
      </c>
      <c r="CA586" s="1489">
        <v>0.03</v>
      </c>
      <c r="CB586" s="1489">
        <v>0.03</v>
      </c>
      <c r="CC586" s="1489">
        <v>0.03</v>
      </c>
      <c r="CD586" s="1489">
        <v>0.03</v>
      </c>
      <c r="CE586" s="1489">
        <v>0.03</v>
      </c>
      <c r="CF586" s="1489">
        <v>0.03</v>
      </c>
      <c r="CG586" s="1489">
        <v>0.03</v>
      </c>
      <c r="CH586" s="1489">
        <v>0.03</v>
      </c>
      <c r="CI586" s="1489">
        <v>0.03</v>
      </c>
      <c r="CJ586" s="1489">
        <v>0.03</v>
      </c>
      <c r="CK586" s="1489">
        <v>0.03</v>
      </c>
      <c r="CL586" s="1489">
        <v>2.5000000000000001E-2</v>
      </c>
      <c r="CM586" s="1489">
        <v>2.5000000000000001E-2</v>
      </c>
      <c r="CN586" s="1489">
        <v>2.5000000000000001E-2</v>
      </c>
      <c r="CO586" s="1489">
        <v>2.5000000000000001E-2</v>
      </c>
      <c r="CP586" s="1490">
        <v>2.5000000000000001E-2</v>
      </c>
      <c r="CQ586" s="1488" t="s">
        <v>1790</v>
      </c>
      <c r="CR586" s="1488" t="s">
        <v>1790</v>
      </c>
      <c r="CS586" s="1488" t="s">
        <v>1790</v>
      </c>
      <c r="CT586" s="1488" t="s">
        <v>1790</v>
      </c>
      <c r="CU586" s="1488" t="s">
        <v>1790</v>
      </c>
      <c r="CV586" s="1488" t="s">
        <v>1790</v>
      </c>
      <c r="CW586" s="1488" t="s">
        <v>1790</v>
      </c>
      <c r="CX586" s="1488" t="s">
        <v>1790</v>
      </c>
      <c r="CY586" s="1488" t="s">
        <v>1790</v>
      </c>
      <c r="CZ586" s="1488" t="s">
        <v>1790</v>
      </c>
      <c r="DA586" s="1488" t="s">
        <v>1790</v>
      </c>
      <c r="DB586" s="1488" t="s">
        <v>1790</v>
      </c>
      <c r="DC586" s="1488" t="s">
        <v>1790</v>
      </c>
      <c r="DD586" s="1488" t="s">
        <v>1790</v>
      </c>
      <c r="DE586" s="1488" t="s">
        <v>1790</v>
      </c>
      <c r="DF586" s="1488" t="s">
        <v>1790</v>
      </c>
      <c r="DG586" s="1488" t="s">
        <v>1790</v>
      </c>
      <c r="DH586" s="1488" t="s">
        <v>1790</v>
      </c>
      <c r="DI586" s="1488" t="s">
        <v>1790</v>
      </c>
      <c r="DJ586" s="1488" t="s">
        <v>1790</v>
      </c>
      <c r="DK586" s="1488" t="s">
        <v>1790</v>
      </c>
      <c r="DL586" s="1488" t="s">
        <v>1790</v>
      </c>
      <c r="DM586" s="1488" t="s">
        <v>1790</v>
      </c>
      <c r="DN586" s="1488" t="s">
        <v>1790</v>
      </c>
      <c r="DO586" s="1488" t="s">
        <v>1790</v>
      </c>
      <c r="DP586" s="1488" t="s">
        <v>1790</v>
      </c>
      <c r="DQ586" s="1488" t="s">
        <v>1790</v>
      </c>
      <c r="DR586" s="1488" t="s">
        <v>1790</v>
      </c>
      <c r="DS586" s="1488" t="s">
        <v>1790</v>
      </c>
      <c r="DT586" s="1233" t="s">
        <v>1790</v>
      </c>
      <c r="DU586" s="1233" t="s">
        <v>1790</v>
      </c>
      <c r="DV586" s="1233" t="s">
        <v>1790</v>
      </c>
      <c r="DW586" s="1233" t="s">
        <v>1790</v>
      </c>
      <c r="DX586" s="1233" t="s">
        <v>1790</v>
      </c>
      <c r="DY586" s="1233" t="s">
        <v>1790</v>
      </c>
    </row>
    <row r="587" spans="2:129" x14ac:dyDescent="0.25">
      <c r="B587" s="1740"/>
      <c r="C587" s="1485" t="s">
        <v>2238</v>
      </c>
      <c r="D587" s="1425" t="s">
        <v>2239</v>
      </c>
      <c r="E587" s="1267" t="s">
        <v>809</v>
      </c>
      <c r="F587" s="1424" t="s">
        <v>1790</v>
      </c>
      <c r="G587" s="1424" t="s">
        <v>1790</v>
      </c>
      <c r="H587" s="1425" t="s">
        <v>84</v>
      </c>
      <c r="I587" s="1460" t="s">
        <v>1790</v>
      </c>
      <c r="J587" s="1461" t="s">
        <v>1790</v>
      </c>
      <c r="K587" s="1461" t="s">
        <v>1790</v>
      </c>
      <c r="L587" s="1461" t="s">
        <v>1790</v>
      </c>
      <c r="M587" s="1461" t="s">
        <v>1790</v>
      </c>
      <c r="N587" s="1489" t="s">
        <v>1790</v>
      </c>
      <c r="O587" s="1489">
        <v>0.96618357487922713</v>
      </c>
      <c r="P587" s="1489">
        <v>0.93351070036640305</v>
      </c>
      <c r="Q587" s="1489">
        <v>0.90194270566802237</v>
      </c>
      <c r="R587" s="1489">
        <v>0.87144222769857238</v>
      </c>
      <c r="S587" s="1489">
        <v>0.84197316685852408</v>
      </c>
      <c r="T587" s="1489">
        <v>0.81350064430775282</v>
      </c>
      <c r="U587" s="1489">
        <v>0.78599096068381924</v>
      </c>
      <c r="V587" s="1489">
        <v>0.75941155621625056</v>
      </c>
      <c r="W587" s="1489">
        <v>0.73373097218961414</v>
      </c>
      <c r="X587" s="1489">
        <v>0.70891881370977217</v>
      </c>
      <c r="Y587" s="1489">
        <v>0.68494571372924851</v>
      </c>
      <c r="Z587" s="1489">
        <v>0.66178329828912907</v>
      </c>
      <c r="AA587" s="1489">
        <v>0.63940415293635666</v>
      </c>
      <c r="AB587" s="1489">
        <v>0.61778179027667313</v>
      </c>
      <c r="AC587" s="1489">
        <v>0.59689061862480497</v>
      </c>
      <c r="AD587" s="1489">
        <v>0.57670591171478747</v>
      </c>
      <c r="AE587" s="1489">
        <v>0.55720377943457733</v>
      </c>
      <c r="AF587" s="1489">
        <v>0.53836113955031628</v>
      </c>
      <c r="AG587" s="1489">
        <v>0.520155690386779</v>
      </c>
      <c r="AH587" s="1489">
        <v>0.50256588443167061</v>
      </c>
      <c r="AI587" s="1489">
        <v>0.48557090283253201</v>
      </c>
      <c r="AJ587" s="1489">
        <v>0.46915063075606961</v>
      </c>
      <c r="AK587" s="1489">
        <v>0.45328563358074364</v>
      </c>
      <c r="AL587" s="1489">
        <v>0.43795713389443836</v>
      </c>
      <c r="AM587" s="1489">
        <v>0.42314698926998878</v>
      </c>
      <c r="AN587" s="1489">
        <v>0.40883767079225974</v>
      </c>
      <c r="AO587" s="1489">
        <v>0.39501224231136212</v>
      </c>
      <c r="AP587" s="1489">
        <v>0.38165434039745133</v>
      </c>
      <c r="AQ587" s="1489">
        <v>0.36874815497338298</v>
      </c>
      <c r="AR587" s="1489">
        <v>0.35627841060230242</v>
      </c>
      <c r="AS587" s="1489">
        <v>0.3459013695167984</v>
      </c>
      <c r="AT587" s="1489">
        <v>0.33582657234640623</v>
      </c>
      <c r="AU587" s="1489">
        <v>0.32604521587029728</v>
      </c>
      <c r="AV587" s="1489">
        <v>0.31654875327213333</v>
      </c>
      <c r="AW587" s="1489">
        <v>0.30732888667197411</v>
      </c>
      <c r="AX587" s="1489">
        <v>0.29837755987570302</v>
      </c>
      <c r="AY587" s="1489">
        <v>0.28968695133563405</v>
      </c>
      <c r="AZ587" s="1489">
        <v>0.28124946731614947</v>
      </c>
      <c r="BA587" s="1489">
        <v>0.27305773525839755</v>
      </c>
      <c r="BB587" s="1489">
        <v>0.26510459733825009</v>
      </c>
      <c r="BC587" s="1489">
        <v>0.25738310421189325</v>
      </c>
      <c r="BD587" s="1489">
        <v>0.24988650894358566</v>
      </c>
      <c r="BE587" s="1489">
        <v>0.24260826111027742</v>
      </c>
      <c r="BF587" s="1489">
        <v>0.23554200107793916</v>
      </c>
      <c r="BG587" s="1489">
        <v>0.22868155444460117</v>
      </c>
      <c r="BH587" s="1489">
        <v>0.22202092664524387</v>
      </c>
      <c r="BI587" s="1489">
        <v>0.215554297713829</v>
      </c>
      <c r="BJ587" s="1489">
        <v>0.20927601719789227</v>
      </c>
      <c r="BK587" s="1489">
        <v>0.20318059922125464</v>
      </c>
      <c r="BL587" s="1489">
        <v>0.19726271769053846</v>
      </c>
      <c r="BM587" s="1489">
        <v>0.19151720164129948</v>
      </c>
      <c r="BN587" s="1489">
        <v>0.18593903071970824</v>
      </c>
      <c r="BO587" s="1489">
        <v>0.18052333079583327</v>
      </c>
      <c r="BP587" s="1489">
        <v>0.17526536970469248</v>
      </c>
      <c r="BQ587" s="1489">
        <v>0.17016055311135189</v>
      </c>
      <c r="BR587" s="1489">
        <v>0.16520442049645817</v>
      </c>
      <c r="BS587" s="1489">
        <v>0.16039264125869726</v>
      </c>
      <c r="BT587" s="1489">
        <v>0.15572101093077401</v>
      </c>
      <c r="BU587" s="1489">
        <v>0.15118544750560586</v>
      </c>
      <c r="BV587" s="1489">
        <v>0.14678198786952024</v>
      </c>
      <c r="BW587" s="1489">
        <v>0.14250678433934003</v>
      </c>
      <c r="BX587" s="1489">
        <v>0.13835610130033013</v>
      </c>
      <c r="BY587" s="1489">
        <v>0.13432631194206807</v>
      </c>
      <c r="BZ587" s="1489">
        <v>0.13041389508938647</v>
      </c>
      <c r="CA587" s="1489">
        <v>0.12661543212561796</v>
      </c>
      <c r="CB587" s="1489">
        <v>0.12292760400545433</v>
      </c>
      <c r="CC587" s="1489">
        <v>0.11934718835481004</v>
      </c>
      <c r="CD587" s="1489">
        <v>0.11587105665515537</v>
      </c>
      <c r="CE587" s="1489">
        <v>0.11249617150985959</v>
      </c>
      <c r="CF587" s="1489">
        <v>0.10921958399015494</v>
      </c>
      <c r="CG587" s="1489">
        <v>0.10603843105840287</v>
      </c>
      <c r="CH587" s="1489">
        <v>0.10294993306641054</v>
      </c>
      <c r="CI587" s="1489">
        <v>9.9951391326612168E-2</v>
      </c>
      <c r="CJ587" s="1489">
        <v>9.7040185753992411E-2</v>
      </c>
      <c r="CK587" s="1489">
        <v>9.4213772576691654E-2</v>
      </c>
      <c r="CL587" s="1489">
        <v>9.1915875684577236E-2</v>
      </c>
      <c r="CM587" s="1489">
        <v>8.9674025058124135E-2</v>
      </c>
      <c r="CN587" s="1489">
        <v>8.7486853715243049E-2</v>
      </c>
      <c r="CO587" s="1489">
        <v>8.5353028014871282E-2</v>
      </c>
      <c r="CP587" s="1490">
        <v>8.3271246843776875E-2</v>
      </c>
      <c r="CQ587" s="1488" t="s">
        <v>1790</v>
      </c>
      <c r="CR587" s="1488" t="s">
        <v>1790</v>
      </c>
      <c r="CS587" s="1488" t="s">
        <v>1790</v>
      </c>
      <c r="CT587" s="1488" t="s">
        <v>1790</v>
      </c>
      <c r="CU587" s="1488" t="s">
        <v>1790</v>
      </c>
      <c r="CV587" s="1488" t="s">
        <v>1790</v>
      </c>
      <c r="CW587" s="1488" t="s">
        <v>1790</v>
      </c>
      <c r="CX587" s="1488" t="s">
        <v>1790</v>
      </c>
      <c r="CY587" s="1488" t="s">
        <v>1790</v>
      </c>
      <c r="CZ587" s="1488" t="s">
        <v>1790</v>
      </c>
      <c r="DA587" s="1488" t="s">
        <v>1790</v>
      </c>
      <c r="DB587" s="1488" t="s">
        <v>1790</v>
      </c>
      <c r="DC587" s="1488" t="s">
        <v>1790</v>
      </c>
      <c r="DD587" s="1488" t="s">
        <v>1790</v>
      </c>
      <c r="DE587" s="1488" t="s">
        <v>1790</v>
      </c>
      <c r="DF587" s="1488" t="s">
        <v>1790</v>
      </c>
      <c r="DG587" s="1488" t="s">
        <v>1790</v>
      </c>
      <c r="DH587" s="1488" t="s">
        <v>1790</v>
      </c>
      <c r="DI587" s="1488" t="s">
        <v>1790</v>
      </c>
      <c r="DJ587" s="1488" t="s">
        <v>1790</v>
      </c>
      <c r="DK587" s="1488" t="s">
        <v>1790</v>
      </c>
      <c r="DL587" s="1488" t="s">
        <v>1790</v>
      </c>
      <c r="DM587" s="1488" t="s">
        <v>1790</v>
      </c>
      <c r="DN587" s="1488" t="s">
        <v>1790</v>
      </c>
      <c r="DO587" s="1488" t="s">
        <v>1790</v>
      </c>
      <c r="DP587" s="1488" t="s">
        <v>1790</v>
      </c>
      <c r="DQ587" s="1488" t="s">
        <v>1790</v>
      </c>
      <c r="DR587" s="1488" t="s">
        <v>1790</v>
      </c>
      <c r="DS587" s="1488" t="s">
        <v>1790</v>
      </c>
      <c r="DT587" s="1233" t="s">
        <v>1790</v>
      </c>
      <c r="DU587" s="1233" t="s">
        <v>1790</v>
      </c>
      <c r="DV587" s="1233" t="s">
        <v>1790</v>
      </c>
      <c r="DW587" s="1233" t="s">
        <v>1790</v>
      </c>
      <c r="DX587" s="1233" t="s">
        <v>1790</v>
      </c>
      <c r="DY587" s="1233" t="s">
        <v>1790</v>
      </c>
    </row>
    <row r="588" spans="2:129" x14ac:dyDescent="0.25">
      <c r="B588" s="1740"/>
      <c r="C588" s="1485" t="s">
        <v>2238</v>
      </c>
      <c r="D588" s="1425" t="s">
        <v>2239</v>
      </c>
      <c r="E588" s="1267" t="s">
        <v>810</v>
      </c>
      <c r="F588" s="1424" t="s">
        <v>811</v>
      </c>
      <c r="G588" s="1424" t="s">
        <v>1790</v>
      </c>
      <c r="H588" s="1425" t="s">
        <v>812</v>
      </c>
      <c r="I588" s="1460" t="s">
        <v>1790</v>
      </c>
      <c r="J588" s="1461" t="s">
        <v>1790</v>
      </c>
      <c r="K588" s="1461" t="s">
        <v>1790</v>
      </c>
      <c r="L588" s="1461" t="s">
        <v>1790</v>
      </c>
      <c r="M588" s="1461" t="s">
        <v>1790</v>
      </c>
      <c r="N588" s="1489" t="s">
        <v>1790</v>
      </c>
      <c r="O588" s="1489">
        <v>0.30369000000000002</v>
      </c>
      <c r="P588" s="1489">
        <v>0.30369000000000002</v>
      </c>
      <c r="Q588" s="1489">
        <v>0.30369000000000002</v>
      </c>
      <c r="R588" s="1489">
        <v>0.30369000000000002</v>
      </c>
      <c r="S588" s="1489">
        <v>0.30369000000000002</v>
      </c>
      <c r="T588" s="1489" t="s">
        <v>1790</v>
      </c>
      <c r="U588" s="1489" t="s">
        <v>1790</v>
      </c>
      <c r="V588" s="1489" t="s">
        <v>1790</v>
      </c>
      <c r="W588" s="1489" t="s">
        <v>1790</v>
      </c>
      <c r="X588" s="1489" t="s">
        <v>1790</v>
      </c>
      <c r="Y588" s="1489" t="s">
        <v>1790</v>
      </c>
      <c r="Z588" s="1489" t="s">
        <v>1790</v>
      </c>
      <c r="AA588" s="1489" t="s">
        <v>1790</v>
      </c>
      <c r="AB588" s="1489" t="s">
        <v>1790</v>
      </c>
      <c r="AC588" s="1489" t="s">
        <v>1790</v>
      </c>
      <c r="AD588" s="1489" t="s">
        <v>1790</v>
      </c>
      <c r="AE588" s="1489" t="s">
        <v>1790</v>
      </c>
      <c r="AF588" s="1489" t="s">
        <v>1790</v>
      </c>
      <c r="AG588" s="1489" t="s">
        <v>1790</v>
      </c>
      <c r="AH588" s="1489" t="s">
        <v>1790</v>
      </c>
      <c r="AI588" s="1489" t="s">
        <v>1790</v>
      </c>
      <c r="AJ588" s="1489" t="s">
        <v>1790</v>
      </c>
      <c r="AK588" s="1489" t="s">
        <v>1790</v>
      </c>
      <c r="AL588" s="1489" t="s">
        <v>1790</v>
      </c>
      <c r="AM588" s="1489" t="s">
        <v>1790</v>
      </c>
      <c r="AN588" s="1489" t="s">
        <v>1790</v>
      </c>
      <c r="AO588" s="1489" t="s">
        <v>1790</v>
      </c>
      <c r="AP588" s="1489" t="s">
        <v>1790</v>
      </c>
      <c r="AQ588" s="1489" t="s">
        <v>1790</v>
      </c>
      <c r="AR588" s="1489" t="s">
        <v>1790</v>
      </c>
      <c r="AS588" s="1489" t="s">
        <v>1790</v>
      </c>
      <c r="AT588" s="1489" t="s">
        <v>1790</v>
      </c>
      <c r="AU588" s="1489" t="s">
        <v>1790</v>
      </c>
      <c r="AV588" s="1489" t="s">
        <v>1790</v>
      </c>
      <c r="AW588" s="1489" t="s">
        <v>1790</v>
      </c>
      <c r="AX588" s="1489" t="s">
        <v>1790</v>
      </c>
      <c r="AY588" s="1489" t="s">
        <v>1790</v>
      </c>
      <c r="AZ588" s="1489" t="s">
        <v>1790</v>
      </c>
      <c r="BA588" s="1489" t="s">
        <v>1790</v>
      </c>
      <c r="BB588" s="1489" t="s">
        <v>1790</v>
      </c>
      <c r="BC588" s="1489" t="s">
        <v>1790</v>
      </c>
      <c r="BD588" s="1489" t="s">
        <v>1790</v>
      </c>
      <c r="BE588" s="1489" t="s">
        <v>1790</v>
      </c>
      <c r="BF588" s="1489" t="s">
        <v>1790</v>
      </c>
      <c r="BG588" s="1489" t="s">
        <v>1790</v>
      </c>
      <c r="BH588" s="1489" t="s">
        <v>1790</v>
      </c>
      <c r="BI588" s="1489" t="s">
        <v>1790</v>
      </c>
      <c r="BJ588" s="1489" t="s">
        <v>1790</v>
      </c>
      <c r="BK588" s="1489" t="s">
        <v>1790</v>
      </c>
      <c r="BL588" s="1489" t="s">
        <v>1790</v>
      </c>
      <c r="BM588" s="1489" t="s">
        <v>1790</v>
      </c>
      <c r="BN588" s="1489" t="s">
        <v>1790</v>
      </c>
      <c r="BO588" s="1489" t="s">
        <v>1790</v>
      </c>
      <c r="BP588" s="1489" t="s">
        <v>1790</v>
      </c>
      <c r="BQ588" s="1489" t="s">
        <v>1790</v>
      </c>
      <c r="BR588" s="1489" t="s">
        <v>1790</v>
      </c>
      <c r="BS588" s="1489" t="s">
        <v>1790</v>
      </c>
      <c r="BT588" s="1489" t="s">
        <v>1790</v>
      </c>
      <c r="BU588" s="1489" t="s">
        <v>1790</v>
      </c>
      <c r="BV588" s="1489" t="s">
        <v>1790</v>
      </c>
      <c r="BW588" s="1489" t="s">
        <v>1790</v>
      </c>
      <c r="BX588" s="1489" t="s">
        <v>1790</v>
      </c>
      <c r="BY588" s="1489" t="s">
        <v>1790</v>
      </c>
      <c r="BZ588" s="1489" t="s">
        <v>1790</v>
      </c>
      <c r="CA588" s="1489" t="s">
        <v>1790</v>
      </c>
      <c r="CB588" s="1489" t="s">
        <v>1790</v>
      </c>
      <c r="CC588" s="1489" t="s">
        <v>1790</v>
      </c>
      <c r="CD588" s="1489" t="s">
        <v>1790</v>
      </c>
      <c r="CE588" s="1489" t="s">
        <v>1790</v>
      </c>
      <c r="CF588" s="1489" t="s">
        <v>1790</v>
      </c>
      <c r="CG588" s="1489" t="s">
        <v>1790</v>
      </c>
      <c r="CH588" s="1489" t="s">
        <v>1790</v>
      </c>
      <c r="CI588" s="1489" t="s">
        <v>1790</v>
      </c>
      <c r="CJ588" s="1489" t="s">
        <v>1790</v>
      </c>
      <c r="CK588" s="1489" t="s">
        <v>1790</v>
      </c>
      <c r="CL588" s="1489" t="s">
        <v>1790</v>
      </c>
      <c r="CM588" s="1489" t="s">
        <v>1790</v>
      </c>
      <c r="CN588" s="1489" t="s">
        <v>1790</v>
      </c>
      <c r="CO588" s="1489" t="s">
        <v>1790</v>
      </c>
      <c r="CP588" s="1490" t="s">
        <v>1790</v>
      </c>
      <c r="CQ588" s="1488" t="s">
        <v>1790</v>
      </c>
      <c r="CR588" s="1488" t="s">
        <v>1790</v>
      </c>
      <c r="CS588" s="1488" t="s">
        <v>1790</v>
      </c>
      <c r="CT588" s="1488" t="s">
        <v>1790</v>
      </c>
      <c r="CU588" s="1488" t="s">
        <v>1790</v>
      </c>
      <c r="CV588" s="1488" t="s">
        <v>1790</v>
      </c>
      <c r="CW588" s="1488" t="s">
        <v>1790</v>
      </c>
      <c r="CX588" s="1488" t="s">
        <v>1790</v>
      </c>
      <c r="CY588" s="1488" t="s">
        <v>1790</v>
      </c>
      <c r="CZ588" s="1488" t="s">
        <v>1790</v>
      </c>
      <c r="DA588" s="1488" t="s">
        <v>1790</v>
      </c>
      <c r="DB588" s="1488" t="s">
        <v>1790</v>
      </c>
      <c r="DC588" s="1488" t="s">
        <v>1790</v>
      </c>
      <c r="DD588" s="1488" t="s">
        <v>1790</v>
      </c>
      <c r="DE588" s="1488" t="s">
        <v>1790</v>
      </c>
      <c r="DF588" s="1488" t="s">
        <v>1790</v>
      </c>
      <c r="DG588" s="1488" t="s">
        <v>1790</v>
      </c>
      <c r="DH588" s="1488" t="s">
        <v>1790</v>
      </c>
      <c r="DI588" s="1488" t="s">
        <v>1790</v>
      </c>
      <c r="DJ588" s="1488" t="s">
        <v>1790</v>
      </c>
      <c r="DK588" s="1488" t="s">
        <v>1790</v>
      </c>
      <c r="DL588" s="1488" t="s">
        <v>1790</v>
      </c>
      <c r="DM588" s="1488" t="s">
        <v>1790</v>
      </c>
      <c r="DN588" s="1488" t="s">
        <v>1790</v>
      </c>
      <c r="DO588" s="1488" t="s">
        <v>1790</v>
      </c>
      <c r="DP588" s="1488" t="s">
        <v>1790</v>
      </c>
      <c r="DQ588" s="1488" t="s">
        <v>1790</v>
      </c>
      <c r="DR588" s="1488" t="s">
        <v>1790</v>
      </c>
      <c r="DS588" s="1488" t="s">
        <v>1790</v>
      </c>
      <c r="DT588" s="1233" t="s">
        <v>1790</v>
      </c>
      <c r="DU588" s="1233" t="s">
        <v>1790</v>
      </c>
      <c r="DV588" s="1233" t="s">
        <v>1790</v>
      </c>
      <c r="DW588" s="1233" t="s">
        <v>1790</v>
      </c>
      <c r="DX588" s="1233" t="s">
        <v>1790</v>
      </c>
      <c r="DY588" s="1233" t="s">
        <v>1790</v>
      </c>
    </row>
    <row r="589" spans="2:129" x14ac:dyDescent="0.25">
      <c r="B589" s="1740"/>
      <c r="C589" s="1485" t="s">
        <v>2238</v>
      </c>
      <c r="D589" s="1425" t="s">
        <v>2239</v>
      </c>
      <c r="E589" s="1267" t="s">
        <v>810</v>
      </c>
      <c r="F589" s="1424" t="s">
        <v>813</v>
      </c>
      <c r="G589" s="1424" t="s">
        <v>1790</v>
      </c>
      <c r="H589" s="1425" t="s">
        <v>812</v>
      </c>
      <c r="I589" s="1460" t="s">
        <v>1790</v>
      </c>
      <c r="J589" s="1461" t="s">
        <v>1790</v>
      </c>
      <c r="K589" s="1461" t="s">
        <v>1790</v>
      </c>
      <c r="L589" s="1461" t="s">
        <v>1790</v>
      </c>
      <c r="M589" s="1461" t="s">
        <v>1790</v>
      </c>
      <c r="N589" s="1489" t="s">
        <v>1790</v>
      </c>
      <c r="O589" s="1489">
        <v>0.37658195999999994</v>
      </c>
      <c r="P589" s="1489">
        <v>0.37658195999999994</v>
      </c>
      <c r="Q589" s="1489">
        <v>0.37658195999999994</v>
      </c>
      <c r="R589" s="1489">
        <v>0.37658195999999994</v>
      </c>
      <c r="S589" s="1489">
        <v>0.37658195999999994</v>
      </c>
      <c r="T589" s="1489" t="s">
        <v>1790</v>
      </c>
      <c r="U589" s="1489" t="s">
        <v>1790</v>
      </c>
      <c r="V589" s="1489" t="s">
        <v>1790</v>
      </c>
      <c r="W589" s="1489" t="s">
        <v>1790</v>
      </c>
      <c r="X589" s="1489" t="s">
        <v>1790</v>
      </c>
      <c r="Y589" s="1489" t="s">
        <v>1790</v>
      </c>
      <c r="Z589" s="1489" t="s">
        <v>1790</v>
      </c>
      <c r="AA589" s="1489" t="s">
        <v>1790</v>
      </c>
      <c r="AB589" s="1489" t="s">
        <v>1790</v>
      </c>
      <c r="AC589" s="1489">
        <v>0</v>
      </c>
      <c r="AD589" s="1489" t="s">
        <v>1790</v>
      </c>
      <c r="AE589" s="1489" t="s">
        <v>1790</v>
      </c>
      <c r="AF589" s="1489" t="s">
        <v>1790</v>
      </c>
      <c r="AG589" s="1489" t="s">
        <v>1790</v>
      </c>
      <c r="AH589" s="1489" t="s">
        <v>1790</v>
      </c>
      <c r="AI589" s="1489" t="s">
        <v>1790</v>
      </c>
      <c r="AJ589" s="1489" t="s">
        <v>1790</v>
      </c>
      <c r="AK589" s="1489" t="s">
        <v>1790</v>
      </c>
      <c r="AL589" s="1489" t="s">
        <v>1790</v>
      </c>
      <c r="AM589" s="1489">
        <v>0</v>
      </c>
      <c r="AN589" s="1489" t="s">
        <v>1790</v>
      </c>
      <c r="AO589" s="1489" t="s">
        <v>1790</v>
      </c>
      <c r="AP589" s="1489" t="s">
        <v>1790</v>
      </c>
      <c r="AQ589" s="1489" t="s">
        <v>1790</v>
      </c>
      <c r="AR589" s="1489" t="s">
        <v>1790</v>
      </c>
      <c r="AS589" s="1489" t="s">
        <v>1790</v>
      </c>
      <c r="AT589" s="1489" t="s">
        <v>1790</v>
      </c>
      <c r="AU589" s="1489" t="s">
        <v>1790</v>
      </c>
      <c r="AV589" s="1489" t="s">
        <v>1790</v>
      </c>
      <c r="AW589" s="1489">
        <v>0</v>
      </c>
      <c r="AX589" s="1489" t="s">
        <v>1790</v>
      </c>
      <c r="AY589" s="1489" t="s">
        <v>1790</v>
      </c>
      <c r="AZ589" s="1489" t="s">
        <v>1790</v>
      </c>
      <c r="BA589" s="1489" t="s">
        <v>1790</v>
      </c>
      <c r="BB589" s="1489" t="s">
        <v>1790</v>
      </c>
      <c r="BC589" s="1489" t="s">
        <v>1790</v>
      </c>
      <c r="BD589" s="1489" t="s">
        <v>1790</v>
      </c>
      <c r="BE589" s="1489" t="s">
        <v>1790</v>
      </c>
      <c r="BF589" s="1489" t="s">
        <v>1790</v>
      </c>
      <c r="BG589" s="1489">
        <v>0</v>
      </c>
      <c r="BH589" s="1489" t="s">
        <v>1790</v>
      </c>
      <c r="BI589" s="1489" t="s">
        <v>1790</v>
      </c>
      <c r="BJ589" s="1489" t="s">
        <v>1790</v>
      </c>
      <c r="BK589" s="1489" t="s">
        <v>1790</v>
      </c>
      <c r="BL589" s="1489" t="s">
        <v>1790</v>
      </c>
      <c r="BM589" s="1489" t="s">
        <v>1790</v>
      </c>
      <c r="BN589" s="1489" t="s">
        <v>1790</v>
      </c>
      <c r="BO589" s="1489" t="s">
        <v>1790</v>
      </c>
      <c r="BP589" s="1489" t="s">
        <v>1790</v>
      </c>
      <c r="BQ589" s="1489">
        <v>0</v>
      </c>
      <c r="BR589" s="1489" t="s">
        <v>1790</v>
      </c>
      <c r="BS589" s="1489" t="s">
        <v>1790</v>
      </c>
      <c r="BT589" s="1489" t="s">
        <v>1790</v>
      </c>
      <c r="BU589" s="1489" t="s">
        <v>1790</v>
      </c>
      <c r="BV589" s="1489" t="s">
        <v>1790</v>
      </c>
      <c r="BW589" s="1489" t="s">
        <v>1790</v>
      </c>
      <c r="BX589" s="1489" t="s">
        <v>1790</v>
      </c>
      <c r="BY589" s="1489" t="s">
        <v>1790</v>
      </c>
      <c r="BZ589" s="1489" t="s">
        <v>1790</v>
      </c>
      <c r="CA589" s="1489">
        <v>1.54972</v>
      </c>
      <c r="CB589" s="1489" t="s">
        <v>1790</v>
      </c>
      <c r="CC589" s="1489" t="s">
        <v>1790</v>
      </c>
      <c r="CD589" s="1489" t="s">
        <v>1790</v>
      </c>
      <c r="CE589" s="1489" t="s">
        <v>1790</v>
      </c>
      <c r="CF589" s="1489" t="s">
        <v>1790</v>
      </c>
      <c r="CG589" s="1489" t="s">
        <v>1790</v>
      </c>
      <c r="CH589" s="1489" t="s">
        <v>1790</v>
      </c>
      <c r="CI589" s="1489" t="s">
        <v>1790</v>
      </c>
      <c r="CJ589" s="1489" t="s">
        <v>1790</v>
      </c>
      <c r="CK589" s="1489">
        <v>0</v>
      </c>
      <c r="CL589" s="1489" t="s">
        <v>1790</v>
      </c>
      <c r="CM589" s="1489" t="s">
        <v>1790</v>
      </c>
      <c r="CN589" s="1489" t="s">
        <v>1790</v>
      </c>
      <c r="CO589" s="1489" t="s">
        <v>1790</v>
      </c>
      <c r="CP589" s="1490" t="s">
        <v>1790</v>
      </c>
      <c r="CQ589" s="1488" t="s">
        <v>1790</v>
      </c>
      <c r="CR589" s="1488" t="s">
        <v>1790</v>
      </c>
      <c r="CS589" s="1488" t="s">
        <v>1790</v>
      </c>
      <c r="CT589" s="1488" t="s">
        <v>1790</v>
      </c>
      <c r="CU589" s="1488" t="s">
        <v>1790</v>
      </c>
      <c r="CV589" s="1488" t="s">
        <v>1790</v>
      </c>
      <c r="CW589" s="1488" t="s">
        <v>1790</v>
      </c>
      <c r="CX589" s="1488" t="s">
        <v>1790</v>
      </c>
      <c r="CY589" s="1488" t="s">
        <v>1790</v>
      </c>
      <c r="CZ589" s="1488" t="s">
        <v>1790</v>
      </c>
      <c r="DA589" s="1488" t="s">
        <v>1790</v>
      </c>
      <c r="DB589" s="1488" t="s">
        <v>1790</v>
      </c>
      <c r="DC589" s="1488" t="s">
        <v>1790</v>
      </c>
      <c r="DD589" s="1488" t="s">
        <v>1790</v>
      </c>
      <c r="DE589" s="1488" t="s">
        <v>1790</v>
      </c>
      <c r="DF589" s="1488" t="s">
        <v>1790</v>
      </c>
      <c r="DG589" s="1488" t="s">
        <v>1790</v>
      </c>
      <c r="DH589" s="1488" t="s">
        <v>1790</v>
      </c>
      <c r="DI589" s="1488" t="s">
        <v>1790</v>
      </c>
      <c r="DJ589" s="1488" t="s">
        <v>1790</v>
      </c>
      <c r="DK589" s="1488" t="s">
        <v>1790</v>
      </c>
      <c r="DL589" s="1488" t="s">
        <v>1790</v>
      </c>
      <c r="DM589" s="1488" t="s">
        <v>1790</v>
      </c>
      <c r="DN589" s="1488" t="s">
        <v>1790</v>
      </c>
      <c r="DO589" s="1488" t="s">
        <v>1790</v>
      </c>
      <c r="DP589" s="1488" t="s">
        <v>1790</v>
      </c>
      <c r="DQ589" s="1488" t="s">
        <v>1790</v>
      </c>
      <c r="DR589" s="1488" t="s">
        <v>1790</v>
      </c>
      <c r="DS589" s="1488" t="s">
        <v>1790</v>
      </c>
      <c r="DT589" s="1233" t="s">
        <v>1790</v>
      </c>
      <c r="DU589" s="1233" t="s">
        <v>1790</v>
      </c>
      <c r="DV589" s="1233" t="s">
        <v>1790</v>
      </c>
      <c r="DW589" s="1233" t="s">
        <v>1790</v>
      </c>
      <c r="DX589" s="1233" t="s">
        <v>1790</v>
      </c>
      <c r="DY589" s="1233" t="s">
        <v>1790</v>
      </c>
    </row>
    <row r="590" spans="2:129" ht="14.4" thickBot="1" x14ac:dyDescent="0.3">
      <c r="B590" s="1740"/>
      <c r="C590" s="1485" t="s">
        <v>2238</v>
      </c>
      <c r="D590" s="1425" t="s">
        <v>2239</v>
      </c>
      <c r="E590" s="1267" t="s">
        <v>814</v>
      </c>
      <c r="F590" s="1424" t="s">
        <v>1790</v>
      </c>
      <c r="G590" s="1424" t="s">
        <v>1790</v>
      </c>
      <c r="H590" s="1425" t="s">
        <v>84</v>
      </c>
      <c r="I590" s="1460" t="s">
        <v>1790</v>
      </c>
      <c r="J590" s="1461" t="s">
        <v>1790</v>
      </c>
      <c r="K590" s="1461" t="s">
        <v>1790</v>
      </c>
      <c r="L590" s="1461" t="s">
        <v>1790</v>
      </c>
      <c r="M590" s="1461" t="s">
        <v>1790</v>
      </c>
      <c r="N590" s="1489" t="s">
        <v>1790</v>
      </c>
      <c r="O590" s="1489">
        <v>2.9570119785507248E-2</v>
      </c>
      <c r="P590" s="1489">
        <v>8.5710492131905069E-2</v>
      </c>
      <c r="Q590" s="1489">
        <v>0.13802011615443652</v>
      </c>
      <c r="R590" s="1489">
        <v>0.18669387692387548</v>
      </c>
      <c r="S590" s="1489">
        <v>0.23191785953276459</v>
      </c>
      <c r="T590" s="1489">
        <v>1.3742446670770427</v>
      </c>
      <c r="U590" s="1489">
        <v>1.3246108381035522</v>
      </c>
      <c r="V590" s="1489">
        <v>1.2767623681274336</v>
      </c>
      <c r="W590" s="1489">
        <v>1.2306352670262883</v>
      </c>
      <c r="X590" s="1489">
        <v>1.1861678308637149</v>
      </c>
      <c r="Y590" s="1489">
        <v>1.1433005604439792</v>
      </c>
      <c r="Z590" s="1489">
        <v>1.1019760827606915</v>
      </c>
      <c r="AA590" s="1489">
        <v>1.062139075236904</v>
      </c>
      <c r="AB590" s="1489">
        <v>1.023736192657658</v>
      </c>
      <c r="AC590" s="1489">
        <v>0.98671599669952448</v>
      </c>
      <c r="AD590" s="1489">
        <v>0.95102888796504714</v>
      </c>
      <c r="AE590" s="1489">
        <v>0.91662704043326393</v>
      </c>
      <c r="AF590" s="1489">
        <v>0.88346433824062087</v>
      </c>
      <c r="AG590" s="1489">
        <v>0.85149631470962805</v>
      </c>
      <c r="AH590" s="1489">
        <v>0.82068009354552895</v>
      </c>
      <c r="AI590" s="1489">
        <v>0.7909743321240793</v>
      </c>
      <c r="AJ590" s="1489">
        <v>0.76233916679625213</v>
      </c>
      <c r="AK590" s="1489">
        <v>0.73473616013831133</v>
      </c>
      <c r="AL590" s="1489">
        <v>0.70812825007823055</v>
      </c>
      <c r="AM590" s="1489">
        <v>0.68247970083187548</v>
      </c>
      <c r="AN590" s="1489">
        <v>0.65775605558472938</v>
      </c>
      <c r="AO590" s="1489">
        <v>0.63392409085720947</v>
      </c>
      <c r="AP590" s="1489">
        <v>0.61095177249382171</v>
      </c>
      <c r="AQ590" s="1489">
        <v>0.58880821321851307</v>
      </c>
      <c r="AR590" s="1489">
        <v>0.56746363170062342</v>
      </c>
      <c r="AS590" s="1489">
        <v>0.54954411556847915</v>
      </c>
      <c r="AT590" s="1489">
        <v>0.53218705473696271</v>
      </c>
      <c r="AU590" s="1489">
        <v>0.51537488659596953</v>
      </c>
      <c r="AV590" s="1489">
        <v>0.49909059444880244</v>
      </c>
      <c r="AW590" s="1489">
        <v>0.48331769061039065</v>
      </c>
      <c r="AX590" s="1489">
        <v>0.46804020002696045</v>
      </c>
      <c r="AY590" s="1489">
        <v>0.45324264440111972</v>
      </c>
      <c r="AZ590" s="1489">
        <v>0.43891002680681113</v>
      </c>
      <c r="BA590" s="1489">
        <v>0.42502781677906631</v>
      </c>
      <c r="BB590" s="1489">
        <v>0.41158193586395087</v>
      </c>
      <c r="BC590" s="1489">
        <v>0.39855874361454652</v>
      </c>
      <c r="BD590" s="1489">
        <v>0.38594502401924302</v>
      </c>
      <c r="BE590" s="1489">
        <v>0.37372797234903793</v>
      </c>
      <c r="BF590" s="1489">
        <v>0.36189518241094804</v>
      </c>
      <c r="BG590" s="1489">
        <v>0.35043463419503745</v>
      </c>
      <c r="BH590" s="1489">
        <v>0.33933468190294008</v>
      </c>
      <c r="BI590" s="1489">
        <v>0.32858404234613919</v>
      </c>
      <c r="BJ590" s="1489">
        <v>0.31817178370261728</v>
      </c>
      <c r="BK590" s="1489">
        <v>0.30808731462084304</v>
      </c>
      <c r="BL590" s="1489">
        <v>0.29832037366040093</v>
      </c>
      <c r="BM590" s="1489">
        <v>0.28886101905889616</v>
      </c>
      <c r="BN590" s="1489">
        <v>0.27969961881508637</v>
      </c>
      <c r="BO590" s="1489">
        <v>0.27082684107850113</v>
      </c>
      <c r="BP590" s="1489">
        <v>0.26223364483610695</v>
      </c>
      <c r="BQ590" s="1489">
        <v>0.25391127088686882</v>
      </c>
      <c r="BR590" s="1489">
        <v>0.24585123309533688</v>
      </c>
      <c r="BS590" s="1489">
        <v>0.23804530991566139</v>
      </c>
      <c r="BT590" s="1489">
        <v>0.23048553617770337</v>
      </c>
      <c r="BU590" s="1489">
        <v>0.2231641951271634</v>
      </c>
      <c r="BV590" s="1489">
        <v>0.21607381071189855</v>
      </c>
      <c r="BW590" s="1489">
        <v>0.20920714010684097</v>
      </c>
      <c r="BX590" s="1489">
        <v>0.20255716647016112</v>
      </c>
      <c r="BY590" s="1489">
        <v>0.19611709192354684</v>
      </c>
      <c r="BZ590" s="1489">
        <v>0.18988033074968935</v>
      </c>
      <c r="CA590" s="1489">
        <v>0.19732671080812547</v>
      </c>
      <c r="CB590" s="1489">
        <v>0.20417823877372895</v>
      </c>
      <c r="CC590" s="1489">
        <v>0.19775120469215493</v>
      </c>
      <c r="CD590" s="1489">
        <v>0.19152534913008787</v>
      </c>
      <c r="CE590" s="1489">
        <v>0.18549440523689889</v>
      </c>
      <c r="CF590" s="1489">
        <v>0.17965230055417464</v>
      </c>
      <c r="CG590" s="1489">
        <v>0.17399315100829565</v>
      </c>
      <c r="CH590" s="1489">
        <v>0.16851125508805204</v>
      </c>
      <c r="CI590" s="1489">
        <v>0.16320108820161325</v>
      </c>
      <c r="CJ590" s="1489">
        <v>0.15805729720734407</v>
      </c>
      <c r="CK590" s="1489">
        <v>0.15307469511312613</v>
      </c>
      <c r="CL590" s="1489">
        <v>0.1489714181631028</v>
      </c>
      <c r="CM590" s="1489">
        <v>0.14497723937773668</v>
      </c>
      <c r="CN590" s="1489">
        <v>0.14108927786913253</v>
      </c>
      <c r="CO590" s="1489">
        <v>0.13730472837975974</v>
      </c>
      <c r="CP590" s="1490">
        <v>0.13362085930696005</v>
      </c>
      <c r="CQ590" s="1488" t="s">
        <v>1790</v>
      </c>
      <c r="CR590" s="1488" t="s">
        <v>1790</v>
      </c>
      <c r="CS590" s="1488" t="s">
        <v>1790</v>
      </c>
      <c r="CT590" s="1488" t="s">
        <v>1790</v>
      </c>
      <c r="CU590" s="1488" t="s">
        <v>1790</v>
      </c>
      <c r="CV590" s="1488" t="s">
        <v>1790</v>
      </c>
      <c r="CW590" s="1488" t="s">
        <v>1790</v>
      </c>
      <c r="CX590" s="1488" t="s">
        <v>1790</v>
      </c>
      <c r="CY590" s="1488" t="s">
        <v>1790</v>
      </c>
      <c r="CZ590" s="1488" t="s">
        <v>1790</v>
      </c>
      <c r="DA590" s="1488" t="s">
        <v>1790</v>
      </c>
      <c r="DB590" s="1488" t="s">
        <v>1790</v>
      </c>
      <c r="DC590" s="1488" t="s">
        <v>1790</v>
      </c>
      <c r="DD590" s="1488" t="s">
        <v>1790</v>
      </c>
      <c r="DE590" s="1488" t="s">
        <v>1790</v>
      </c>
      <c r="DF590" s="1488" t="s">
        <v>1790</v>
      </c>
      <c r="DG590" s="1488" t="s">
        <v>1790</v>
      </c>
      <c r="DH590" s="1488" t="s">
        <v>1790</v>
      </c>
      <c r="DI590" s="1488" t="s">
        <v>1790</v>
      </c>
      <c r="DJ590" s="1488" t="s">
        <v>1790</v>
      </c>
      <c r="DK590" s="1488" t="s">
        <v>1790</v>
      </c>
      <c r="DL590" s="1488" t="s">
        <v>1790</v>
      </c>
      <c r="DM590" s="1488" t="s">
        <v>1790</v>
      </c>
      <c r="DN590" s="1488" t="s">
        <v>1790</v>
      </c>
      <c r="DO590" s="1488" t="s">
        <v>1790</v>
      </c>
      <c r="DP590" s="1488" t="s">
        <v>1790</v>
      </c>
      <c r="DQ590" s="1488" t="s">
        <v>1790</v>
      </c>
      <c r="DR590" s="1488" t="s">
        <v>1790</v>
      </c>
      <c r="DS590" s="1488" t="s">
        <v>1790</v>
      </c>
      <c r="DT590" s="1233" t="s">
        <v>1790</v>
      </c>
      <c r="DU590" s="1233" t="s">
        <v>1790</v>
      </c>
      <c r="DV590" s="1233" t="s">
        <v>1790</v>
      </c>
      <c r="DW590" s="1233" t="s">
        <v>1790</v>
      </c>
      <c r="DX590" s="1233" t="s">
        <v>1790</v>
      </c>
      <c r="DY590" s="1233" t="s">
        <v>1790</v>
      </c>
    </row>
    <row r="591" spans="2:129" ht="14.4" thickBot="1" x14ac:dyDescent="0.3">
      <c r="B591" s="1740"/>
      <c r="C591" s="1485" t="s">
        <v>2238</v>
      </c>
      <c r="D591" s="1425" t="s">
        <v>2239</v>
      </c>
      <c r="E591" s="1267" t="s">
        <v>815</v>
      </c>
      <c r="F591" s="1424" t="s">
        <v>1790</v>
      </c>
      <c r="G591" s="1424" t="s">
        <v>1790</v>
      </c>
      <c r="H591" s="1425" t="s">
        <v>84</v>
      </c>
      <c r="I591" s="1724">
        <f>IF(SUM(I590:CU590)&lt;&gt;0,SUM(I590:CU590),"")</f>
        <v>37.768079538767033</v>
      </c>
      <c r="J591" s="1725"/>
      <c r="K591" s="1725"/>
      <c r="L591" s="1725"/>
      <c r="M591" s="1726"/>
      <c r="N591" s="1489" t="s">
        <v>1790</v>
      </c>
      <c r="O591" s="1489" t="s">
        <v>1790</v>
      </c>
      <c r="P591" s="1489" t="s">
        <v>1790</v>
      </c>
      <c r="Q591" s="1489" t="s">
        <v>1790</v>
      </c>
      <c r="R591" s="1489" t="s">
        <v>1790</v>
      </c>
      <c r="S591" s="1489" t="s">
        <v>1790</v>
      </c>
      <c r="T591" s="1489" t="s">
        <v>1790</v>
      </c>
      <c r="U591" s="1489" t="s">
        <v>1790</v>
      </c>
      <c r="V591" s="1489" t="s">
        <v>1790</v>
      </c>
      <c r="W591" s="1489" t="s">
        <v>1790</v>
      </c>
      <c r="X591" s="1489" t="s">
        <v>1790</v>
      </c>
      <c r="Y591" s="1489" t="s">
        <v>1790</v>
      </c>
      <c r="Z591" s="1489" t="s">
        <v>1790</v>
      </c>
      <c r="AA591" s="1489" t="s">
        <v>1790</v>
      </c>
      <c r="AB591" s="1489" t="s">
        <v>1790</v>
      </c>
      <c r="AC591" s="1489" t="s">
        <v>1790</v>
      </c>
      <c r="AD591" s="1489" t="s">
        <v>1790</v>
      </c>
      <c r="AE591" s="1489" t="s">
        <v>1790</v>
      </c>
      <c r="AF591" s="1489" t="s">
        <v>1790</v>
      </c>
      <c r="AG591" s="1489" t="s">
        <v>1790</v>
      </c>
      <c r="AH591" s="1489" t="s">
        <v>1790</v>
      </c>
      <c r="AI591" s="1489" t="s">
        <v>1790</v>
      </c>
      <c r="AJ591" s="1489" t="s">
        <v>1790</v>
      </c>
      <c r="AK591" s="1489" t="s">
        <v>1790</v>
      </c>
      <c r="AL591" s="1489" t="s">
        <v>1790</v>
      </c>
      <c r="AM591" s="1489" t="s">
        <v>1790</v>
      </c>
      <c r="AN591" s="1489" t="s">
        <v>1790</v>
      </c>
      <c r="AO591" s="1489" t="s">
        <v>1790</v>
      </c>
      <c r="AP591" s="1489" t="s">
        <v>1790</v>
      </c>
      <c r="AQ591" s="1489" t="s">
        <v>1790</v>
      </c>
      <c r="AR591" s="1489" t="s">
        <v>1790</v>
      </c>
      <c r="AS591" s="1489" t="s">
        <v>1790</v>
      </c>
      <c r="AT591" s="1489" t="s">
        <v>1790</v>
      </c>
      <c r="AU591" s="1489" t="s">
        <v>1790</v>
      </c>
      <c r="AV591" s="1489" t="s">
        <v>1790</v>
      </c>
      <c r="AW591" s="1489" t="s">
        <v>1790</v>
      </c>
      <c r="AX591" s="1489" t="s">
        <v>1790</v>
      </c>
      <c r="AY591" s="1489" t="s">
        <v>1790</v>
      </c>
      <c r="AZ591" s="1489" t="s">
        <v>1790</v>
      </c>
      <c r="BA591" s="1489" t="s">
        <v>1790</v>
      </c>
      <c r="BB591" s="1489" t="s">
        <v>1790</v>
      </c>
      <c r="BC591" s="1489" t="s">
        <v>1790</v>
      </c>
      <c r="BD591" s="1489" t="s">
        <v>1790</v>
      </c>
      <c r="BE591" s="1489" t="s">
        <v>1790</v>
      </c>
      <c r="BF591" s="1489" t="s">
        <v>1790</v>
      </c>
      <c r="BG591" s="1489" t="s">
        <v>1790</v>
      </c>
      <c r="BH591" s="1489" t="s">
        <v>1790</v>
      </c>
      <c r="BI591" s="1489" t="s">
        <v>1790</v>
      </c>
      <c r="BJ591" s="1489" t="s">
        <v>1790</v>
      </c>
      <c r="BK591" s="1489" t="s">
        <v>1790</v>
      </c>
      <c r="BL591" s="1489" t="s">
        <v>1790</v>
      </c>
      <c r="BM591" s="1489" t="s">
        <v>1790</v>
      </c>
      <c r="BN591" s="1489" t="s">
        <v>1790</v>
      </c>
      <c r="BO591" s="1489" t="s">
        <v>1790</v>
      </c>
      <c r="BP591" s="1489" t="s">
        <v>1790</v>
      </c>
      <c r="BQ591" s="1489" t="s">
        <v>1790</v>
      </c>
      <c r="BR591" s="1489" t="s">
        <v>1790</v>
      </c>
      <c r="BS591" s="1489" t="s">
        <v>1790</v>
      </c>
      <c r="BT591" s="1489" t="s">
        <v>1790</v>
      </c>
      <c r="BU591" s="1489" t="s">
        <v>1790</v>
      </c>
      <c r="BV591" s="1489" t="s">
        <v>1790</v>
      </c>
      <c r="BW591" s="1489" t="s">
        <v>1790</v>
      </c>
      <c r="BX591" s="1489" t="s">
        <v>1790</v>
      </c>
      <c r="BY591" s="1489" t="s">
        <v>1790</v>
      </c>
      <c r="BZ591" s="1489" t="s">
        <v>1790</v>
      </c>
      <c r="CA591" s="1489" t="s">
        <v>1790</v>
      </c>
      <c r="CB591" s="1489" t="s">
        <v>1790</v>
      </c>
      <c r="CC591" s="1489" t="s">
        <v>1790</v>
      </c>
      <c r="CD591" s="1489" t="s">
        <v>1790</v>
      </c>
      <c r="CE591" s="1489" t="s">
        <v>1790</v>
      </c>
      <c r="CF591" s="1489" t="s">
        <v>1790</v>
      </c>
      <c r="CG591" s="1489" t="s">
        <v>1790</v>
      </c>
      <c r="CH591" s="1489" t="s">
        <v>1790</v>
      </c>
      <c r="CI591" s="1489" t="s">
        <v>1790</v>
      </c>
      <c r="CJ591" s="1489" t="s">
        <v>1790</v>
      </c>
      <c r="CK591" s="1489" t="s">
        <v>1790</v>
      </c>
      <c r="CL591" s="1489" t="s">
        <v>1790</v>
      </c>
      <c r="CM591" s="1489" t="s">
        <v>1790</v>
      </c>
      <c r="CN591" s="1489" t="s">
        <v>1790</v>
      </c>
      <c r="CO591" s="1489" t="s">
        <v>1790</v>
      </c>
      <c r="CP591" s="1490" t="s">
        <v>1790</v>
      </c>
      <c r="CQ591" s="1488" t="s">
        <v>1790</v>
      </c>
      <c r="CR591" s="1488" t="s">
        <v>1790</v>
      </c>
      <c r="CS591" s="1488" t="s">
        <v>1790</v>
      </c>
      <c r="CT591" s="1488" t="s">
        <v>1790</v>
      </c>
      <c r="CU591" s="1488" t="s">
        <v>1790</v>
      </c>
      <c r="CV591" s="1488" t="s">
        <v>1790</v>
      </c>
      <c r="CW591" s="1488" t="s">
        <v>1790</v>
      </c>
      <c r="CX591" s="1488" t="s">
        <v>1790</v>
      </c>
      <c r="CY591" s="1488" t="s">
        <v>1790</v>
      </c>
      <c r="CZ591" s="1488" t="s">
        <v>1790</v>
      </c>
      <c r="DA591" s="1488" t="s">
        <v>1790</v>
      </c>
      <c r="DB591" s="1488" t="s">
        <v>1790</v>
      </c>
      <c r="DC591" s="1488" t="s">
        <v>1790</v>
      </c>
      <c r="DD591" s="1488" t="s">
        <v>1790</v>
      </c>
      <c r="DE591" s="1488" t="s">
        <v>1790</v>
      </c>
      <c r="DF591" s="1488" t="s">
        <v>1790</v>
      </c>
      <c r="DG591" s="1488" t="s">
        <v>1790</v>
      </c>
      <c r="DH591" s="1488" t="s">
        <v>1790</v>
      </c>
      <c r="DI591" s="1488" t="s">
        <v>1790</v>
      </c>
      <c r="DJ591" s="1488" t="s">
        <v>1790</v>
      </c>
      <c r="DK591" s="1488" t="s">
        <v>1790</v>
      </c>
      <c r="DL591" s="1488" t="s">
        <v>1790</v>
      </c>
      <c r="DM591" s="1488" t="s">
        <v>1790</v>
      </c>
      <c r="DN591" s="1488" t="s">
        <v>1790</v>
      </c>
      <c r="DO591" s="1488" t="s">
        <v>1790</v>
      </c>
      <c r="DP591" s="1488" t="s">
        <v>1790</v>
      </c>
      <c r="DQ591" s="1488" t="s">
        <v>1790</v>
      </c>
      <c r="DR591" s="1488" t="s">
        <v>1790</v>
      </c>
      <c r="DS591" s="1488" t="s">
        <v>1790</v>
      </c>
      <c r="DT591" s="1233" t="s">
        <v>1790</v>
      </c>
      <c r="DU591" s="1233" t="s">
        <v>1790</v>
      </c>
      <c r="DV591" s="1233" t="s">
        <v>1790</v>
      </c>
      <c r="DW591" s="1233" t="s">
        <v>1790</v>
      </c>
      <c r="DX591" s="1233" t="s">
        <v>1790</v>
      </c>
      <c r="DY591" s="1233" t="s">
        <v>1790</v>
      </c>
    </row>
    <row r="592" spans="2:129" x14ac:dyDescent="0.25">
      <c r="B592" s="1740"/>
      <c r="C592" s="1485" t="s">
        <v>2236</v>
      </c>
      <c r="D592" s="1425" t="s">
        <v>2237</v>
      </c>
      <c r="E592" s="1267" t="s">
        <v>810</v>
      </c>
      <c r="F592" s="1424" t="s">
        <v>1790</v>
      </c>
      <c r="G592" s="1424" t="s">
        <v>1790</v>
      </c>
      <c r="H592" s="1425" t="s">
        <v>84</v>
      </c>
      <c r="I592" s="1460" t="s">
        <v>1790</v>
      </c>
      <c r="J592" s="1461" t="s">
        <v>1790</v>
      </c>
      <c r="K592" s="1461" t="s">
        <v>1790</v>
      </c>
      <c r="L592" s="1461" t="s">
        <v>1790</v>
      </c>
      <c r="M592" s="1461" t="s">
        <v>1790</v>
      </c>
      <c r="N592" s="1489" t="s">
        <v>1790</v>
      </c>
      <c r="O592" s="1489">
        <v>1.2879</v>
      </c>
      <c r="P592" s="1489">
        <v>1.2879</v>
      </c>
      <c r="Q592" s="1489">
        <v>1.2879</v>
      </c>
      <c r="R592" s="1489">
        <v>1.2879</v>
      </c>
      <c r="S592" s="1489">
        <v>1.2879</v>
      </c>
      <c r="T592" s="1489" t="s">
        <v>1790</v>
      </c>
      <c r="U592" s="1489" t="s">
        <v>1790</v>
      </c>
      <c r="V592" s="1489" t="s">
        <v>1790</v>
      </c>
      <c r="W592" s="1489" t="s">
        <v>1790</v>
      </c>
      <c r="X592" s="1489" t="s">
        <v>1790</v>
      </c>
      <c r="Y592" s="1489" t="s">
        <v>1790</v>
      </c>
      <c r="Z592" s="1489" t="s">
        <v>1790</v>
      </c>
      <c r="AA592" s="1489" t="s">
        <v>1790</v>
      </c>
      <c r="AB592" s="1489" t="s">
        <v>1790</v>
      </c>
      <c r="AC592" s="1489">
        <v>0</v>
      </c>
      <c r="AD592" s="1489" t="s">
        <v>1790</v>
      </c>
      <c r="AE592" s="1489" t="s">
        <v>1790</v>
      </c>
      <c r="AF592" s="1489" t="s">
        <v>1790</v>
      </c>
      <c r="AG592" s="1489" t="s">
        <v>1790</v>
      </c>
      <c r="AH592" s="1489" t="s">
        <v>1790</v>
      </c>
      <c r="AI592" s="1489" t="s">
        <v>1790</v>
      </c>
      <c r="AJ592" s="1489" t="s">
        <v>1790</v>
      </c>
      <c r="AK592" s="1489" t="s">
        <v>1790</v>
      </c>
      <c r="AL592" s="1489" t="s">
        <v>1790</v>
      </c>
      <c r="AM592" s="1489">
        <v>0</v>
      </c>
      <c r="AN592" s="1489" t="s">
        <v>1790</v>
      </c>
      <c r="AO592" s="1489" t="s">
        <v>1790</v>
      </c>
      <c r="AP592" s="1489" t="s">
        <v>1790</v>
      </c>
      <c r="AQ592" s="1489" t="s">
        <v>1790</v>
      </c>
      <c r="AR592" s="1489" t="s">
        <v>1790</v>
      </c>
      <c r="AS592" s="1489" t="s">
        <v>1790</v>
      </c>
      <c r="AT592" s="1489" t="s">
        <v>1790</v>
      </c>
      <c r="AU592" s="1489" t="s">
        <v>1790</v>
      </c>
      <c r="AV592" s="1489" t="s">
        <v>1790</v>
      </c>
      <c r="AW592" s="1489">
        <v>0</v>
      </c>
      <c r="AX592" s="1489" t="s">
        <v>1790</v>
      </c>
      <c r="AY592" s="1489" t="s">
        <v>1790</v>
      </c>
      <c r="AZ592" s="1489" t="s">
        <v>1790</v>
      </c>
      <c r="BA592" s="1489" t="s">
        <v>1790</v>
      </c>
      <c r="BB592" s="1489" t="s">
        <v>1790</v>
      </c>
      <c r="BC592" s="1489" t="s">
        <v>1790</v>
      </c>
      <c r="BD592" s="1489" t="s">
        <v>1790</v>
      </c>
      <c r="BE592" s="1489" t="s">
        <v>1790</v>
      </c>
      <c r="BF592" s="1489" t="s">
        <v>1790</v>
      </c>
      <c r="BG592" s="1489">
        <v>0</v>
      </c>
      <c r="BH592" s="1489" t="s">
        <v>1790</v>
      </c>
      <c r="BI592" s="1489" t="s">
        <v>1790</v>
      </c>
      <c r="BJ592" s="1489" t="s">
        <v>1790</v>
      </c>
      <c r="BK592" s="1489" t="s">
        <v>1790</v>
      </c>
      <c r="BL592" s="1489" t="s">
        <v>1790</v>
      </c>
      <c r="BM592" s="1489" t="s">
        <v>1790</v>
      </c>
      <c r="BN592" s="1489" t="s">
        <v>1790</v>
      </c>
      <c r="BO592" s="1489" t="s">
        <v>1790</v>
      </c>
      <c r="BP592" s="1489" t="s">
        <v>1790</v>
      </c>
      <c r="BQ592" s="1489">
        <v>0</v>
      </c>
      <c r="BR592" s="1489" t="s">
        <v>1790</v>
      </c>
      <c r="BS592" s="1489" t="s">
        <v>1790</v>
      </c>
      <c r="BT592" s="1489" t="s">
        <v>1790</v>
      </c>
      <c r="BU592" s="1489" t="s">
        <v>1790</v>
      </c>
      <c r="BV592" s="1489" t="s">
        <v>1790</v>
      </c>
      <c r="BW592" s="1489" t="s">
        <v>1790</v>
      </c>
      <c r="BX592" s="1489" t="s">
        <v>1790</v>
      </c>
      <c r="BY592" s="1489" t="s">
        <v>1790</v>
      </c>
      <c r="BZ592" s="1489" t="s">
        <v>1790</v>
      </c>
      <c r="CA592" s="1489">
        <v>5.3</v>
      </c>
      <c r="CB592" s="1489" t="s">
        <v>1790</v>
      </c>
      <c r="CC592" s="1489" t="s">
        <v>1790</v>
      </c>
      <c r="CD592" s="1489" t="s">
        <v>1790</v>
      </c>
      <c r="CE592" s="1489" t="s">
        <v>1790</v>
      </c>
      <c r="CF592" s="1489" t="s">
        <v>1790</v>
      </c>
      <c r="CG592" s="1489" t="s">
        <v>1790</v>
      </c>
      <c r="CH592" s="1489" t="s">
        <v>1790</v>
      </c>
      <c r="CI592" s="1489" t="s">
        <v>1790</v>
      </c>
      <c r="CJ592" s="1489" t="s">
        <v>1790</v>
      </c>
      <c r="CK592" s="1489">
        <v>0</v>
      </c>
      <c r="CL592" s="1489" t="s">
        <v>1790</v>
      </c>
      <c r="CM592" s="1489" t="s">
        <v>1790</v>
      </c>
      <c r="CN592" s="1489" t="s">
        <v>1790</v>
      </c>
      <c r="CO592" s="1489" t="s">
        <v>1790</v>
      </c>
      <c r="CP592" s="1490" t="s">
        <v>1790</v>
      </c>
      <c r="CQ592" s="1488" t="s">
        <v>1790</v>
      </c>
      <c r="CR592" s="1488" t="s">
        <v>1790</v>
      </c>
      <c r="CS592" s="1488" t="s">
        <v>1790</v>
      </c>
      <c r="CT592" s="1488" t="s">
        <v>1790</v>
      </c>
      <c r="CU592" s="1488" t="s">
        <v>1790</v>
      </c>
      <c r="CV592" s="1488" t="s">
        <v>1790</v>
      </c>
      <c r="CW592" s="1488" t="s">
        <v>1790</v>
      </c>
      <c r="CX592" s="1488" t="s">
        <v>1790</v>
      </c>
      <c r="CY592" s="1488" t="s">
        <v>1790</v>
      </c>
      <c r="CZ592" s="1488" t="s">
        <v>1790</v>
      </c>
      <c r="DA592" s="1488" t="s">
        <v>1790</v>
      </c>
      <c r="DB592" s="1488" t="s">
        <v>1790</v>
      </c>
      <c r="DC592" s="1488" t="s">
        <v>1790</v>
      </c>
      <c r="DD592" s="1488" t="s">
        <v>1790</v>
      </c>
      <c r="DE592" s="1488" t="s">
        <v>1790</v>
      </c>
      <c r="DF592" s="1488" t="s">
        <v>1790</v>
      </c>
      <c r="DG592" s="1488" t="s">
        <v>1790</v>
      </c>
      <c r="DH592" s="1488" t="s">
        <v>1790</v>
      </c>
      <c r="DI592" s="1488" t="s">
        <v>1790</v>
      </c>
      <c r="DJ592" s="1488" t="s">
        <v>1790</v>
      </c>
      <c r="DK592" s="1488" t="s">
        <v>1790</v>
      </c>
      <c r="DL592" s="1488" t="s">
        <v>1790</v>
      </c>
      <c r="DM592" s="1488" t="s">
        <v>1790</v>
      </c>
      <c r="DN592" s="1488" t="s">
        <v>1790</v>
      </c>
      <c r="DO592" s="1488" t="s">
        <v>1790</v>
      </c>
      <c r="DP592" s="1488" t="s">
        <v>1790</v>
      </c>
      <c r="DQ592" s="1488" t="s">
        <v>1790</v>
      </c>
      <c r="DR592" s="1488" t="s">
        <v>1790</v>
      </c>
      <c r="DS592" s="1488" t="s">
        <v>1790</v>
      </c>
      <c r="DT592" s="1233" t="s">
        <v>1790</v>
      </c>
      <c r="DU592" s="1233" t="s">
        <v>1790</v>
      </c>
      <c r="DV592" s="1233" t="s">
        <v>1790</v>
      </c>
      <c r="DW592" s="1233" t="s">
        <v>1790</v>
      </c>
      <c r="DX592" s="1233" t="s">
        <v>1790</v>
      </c>
      <c r="DY592" s="1233" t="s">
        <v>1790</v>
      </c>
    </row>
    <row r="593" spans="2:134" x14ac:dyDescent="0.25">
      <c r="B593" s="1740"/>
      <c r="C593" s="1485" t="s">
        <v>2236</v>
      </c>
      <c r="D593" s="1425" t="s">
        <v>2237</v>
      </c>
      <c r="E593" s="1267" t="s">
        <v>807</v>
      </c>
      <c r="F593" s="1424" t="s">
        <v>1790</v>
      </c>
      <c r="G593" s="1424" t="s">
        <v>1790</v>
      </c>
      <c r="H593" s="1425" t="s">
        <v>84</v>
      </c>
      <c r="I593" s="1460" t="s">
        <v>1790</v>
      </c>
      <c r="J593" s="1461" t="s">
        <v>1790</v>
      </c>
      <c r="K593" s="1461" t="s">
        <v>1790</v>
      </c>
      <c r="L593" s="1461" t="s">
        <v>1790</v>
      </c>
      <c r="M593" s="1461" t="s">
        <v>1790</v>
      </c>
      <c r="N593" s="1489" t="s">
        <v>1790</v>
      </c>
      <c r="O593" s="1489" t="s">
        <v>1790</v>
      </c>
      <c r="P593" s="1489" t="s">
        <v>1790</v>
      </c>
      <c r="Q593" s="1489" t="s">
        <v>1790</v>
      </c>
      <c r="R593" s="1489" t="s">
        <v>1790</v>
      </c>
      <c r="S593" s="1489" t="s">
        <v>1790</v>
      </c>
      <c r="T593" s="1489">
        <v>1.2559116749999997</v>
      </c>
      <c r="U593" s="1489">
        <v>1.2559116749999997</v>
      </c>
      <c r="V593" s="1489">
        <v>1.2559116749999997</v>
      </c>
      <c r="W593" s="1489">
        <v>1.2559116749999997</v>
      </c>
      <c r="X593" s="1489">
        <v>1.2559116749999997</v>
      </c>
      <c r="Y593" s="1489">
        <v>1.2559116749999997</v>
      </c>
      <c r="Z593" s="1489">
        <v>1.2559116749999997</v>
      </c>
      <c r="AA593" s="1489">
        <v>1.2559116749999997</v>
      </c>
      <c r="AB593" s="1489">
        <v>1.2559116749999997</v>
      </c>
      <c r="AC593" s="1489">
        <v>1.2559116749999997</v>
      </c>
      <c r="AD593" s="1489">
        <v>1.2559116749999997</v>
      </c>
      <c r="AE593" s="1489">
        <v>1.2559116749999997</v>
      </c>
      <c r="AF593" s="1489">
        <v>1.2559116749999997</v>
      </c>
      <c r="AG593" s="1489">
        <v>1.2559116749999997</v>
      </c>
      <c r="AH593" s="1489">
        <v>1.2559116749999997</v>
      </c>
      <c r="AI593" s="1489">
        <v>1.2559116749999997</v>
      </c>
      <c r="AJ593" s="1489">
        <v>1.2559116749999997</v>
      </c>
      <c r="AK593" s="1489">
        <v>1.2559116749999997</v>
      </c>
      <c r="AL593" s="1489">
        <v>1.2559116749999997</v>
      </c>
      <c r="AM593" s="1489">
        <v>1.2559116749999997</v>
      </c>
      <c r="AN593" s="1489">
        <v>1.2559116749999997</v>
      </c>
      <c r="AO593" s="1489">
        <v>1.2559116749999997</v>
      </c>
      <c r="AP593" s="1489">
        <v>1.2559116749999997</v>
      </c>
      <c r="AQ593" s="1489">
        <v>1.2559116749999997</v>
      </c>
      <c r="AR593" s="1489">
        <v>1.2559116749999997</v>
      </c>
      <c r="AS593" s="1489">
        <v>1.2559116749999997</v>
      </c>
      <c r="AT593" s="1489">
        <v>1.2559116749999997</v>
      </c>
      <c r="AU593" s="1489">
        <v>1.2559116749999997</v>
      </c>
      <c r="AV593" s="1489">
        <v>1.2559116749999997</v>
      </c>
      <c r="AW593" s="1489">
        <v>1.2559116749999997</v>
      </c>
      <c r="AX593" s="1489">
        <v>1.2559116749999997</v>
      </c>
      <c r="AY593" s="1489">
        <v>1.2559116749999997</v>
      </c>
      <c r="AZ593" s="1489">
        <v>1.2559116749999997</v>
      </c>
      <c r="BA593" s="1489">
        <v>1.2559116749999997</v>
      </c>
      <c r="BB593" s="1489">
        <v>1.2559116749999997</v>
      </c>
      <c r="BC593" s="1489">
        <v>1.2559116749999997</v>
      </c>
      <c r="BD593" s="1489">
        <v>1.2559116749999997</v>
      </c>
      <c r="BE593" s="1489">
        <v>1.2559116749999997</v>
      </c>
      <c r="BF593" s="1489">
        <v>1.2559116749999997</v>
      </c>
      <c r="BG593" s="1489">
        <v>1.2559116749999997</v>
      </c>
      <c r="BH593" s="1489">
        <v>1.2559116749999997</v>
      </c>
      <c r="BI593" s="1489">
        <v>1.2559116749999997</v>
      </c>
      <c r="BJ593" s="1489">
        <v>1.2559116749999997</v>
      </c>
      <c r="BK593" s="1489">
        <v>1.2559116749999997</v>
      </c>
      <c r="BL593" s="1489">
        <v>1.2559116749999997</v>
      </c>
      <c r="BM593" s="1489">
        <v>1.2559116749999997</v>
      </c>
      <c r="BN593" s="1489">
        <v>1.2559116749999997</v>
      </c>
      <c r="BO593" s="1489">
        <v>1.2559116749999997</v>
      </c>
      <c r="BP593" s="1489">
        <v>1.2559116749999997</v>
      </c>
      <c r="BQ593" s="1489">
        <v>1.2559116749999997</v>
      </c>
      <c r="BR593" s="1489">
        <v>1.2559116749999997</v>
      </c>
      <c r="BS593" s="1489">
        <v>1.2559116749999997</v>
      </c>
      <c r="BT593" s="1489">
        <v>1.2559116749999997</v>
      </c>
      <c r="BU593" s="1489">
        <v>1.2559116749999997</v>
      </c>
      <c r="BV593" s="1489">
        <v>1.2559116749999997</v>
      </c>
      <c r="BW593" s="1489">
        <v>1.2559116749999997</v>
      </c>
      <c r="BX593" s="1489">
        <v>1.2559116749999997</v>
      </c>
      <c r="BY593" s="1489">
        <v>1.2559116749999997</v>
      </c>
      <c r="BZ593" s="1489">
        <v>1.2559116749999997</v>
      </c>
      <c r="CA593" s="1489">
        <v>1.2559116749999997</v>
      </c>
      <c r="CB593" s="1489">
        <v>1.2559116749999997</v>
      </c>
      <c r="CC593" s="1489">
        <v>1.2559116749999997</v>
      </c>
      <c r="CD593" s="1489">
        <v>1.2559116749999997</v>
      </c>
      <c r="CE593" s="1489">
        <v>1.2559116749999997</v>
      </c>
      <c r="CF593" s="1489">
        <v>1.2559116749999997</v>
      </c>
      <c r="CG593" s="1489">
        <v>1.2559116749999997</v>
      </c>
      <c r="CH593" s="1489">
        <v>1.2559116749999997</v>
      </c>
      <c r="CI593" s="1489">
        <v>1.2559116749999997</v>
      </c>
      <c r="CJ593" s="1489">
        <v>1.2559116749999997</v>
      </c>
      <c r="CK593" s="1489">
        <v>1.2559116749999997</v>
      </c>
      <c r="CL593" s="1489">
        <v>1.2559116749999997</v>
      </c>
      <c r="CM593" s="1489">
        <v>1.2559116749999997</v>
      </c>
      <c r="CN593" s="1489">
        <v>1.2559116749999997</v>
      </c>
      <c r="CO593" s="1489">
        <v>1.2559116749999997</v>
      </c>
      <c r="CP593" s="1490">
        <v>1.2559116749999997</v>
      </c>
      <c r="CQ593" s="1488" t="s">
        <v>1790</v>
      </c>
      <c r="CR593" s="1488" t="s">
        <v>1790</v>
      </c>
      <c r="CS593" s="1488" t="s">
        <v>1790</v>
      </c>
      <c r="CT593" s="1488" t="s">
        <v>1790</v>
      </c>
      <c r="CU593" s="1488" t="s">
        <v>1790</v>
      </c>
      <c r="CV593" s="1488" t="s">
        <v>1790</v>
      </c>
      <c r="CW593" s="1488" t="s">
        <v>1790</v>
      </c>
      <c r="CX593" s="1488" t="s">
        <v>1790</v>
      </c>
      <c r="CY593" s="1488" t="s">
        <v>1790</v>
      </c>
      <c r="CZ593" s="1488" t="s">
        <v>1790</v>
      </c>
      <c r="DA593" s="1488" t="s">
        <v>1790</v>
      </c>
      <c r="DB593" s="1488" t="s">
        <v>1790</v>
      </c>
      <c r="DC593" s="1488" t="s">
        <v>1790</v>
      </c>
      <c r="DD593" s="1488" t="s">
        <v>1790</v>
      </c>
      <c r="DE593" s="1488" t="s">
        <v>1790</v>
      </c>
      <c r="DF593" s="1488" t="s">
        <v>1790</v>
      </c>
      <c r="DG593" s="1488" t="s">
        <v>1790</v>
      </c>
      <c r="DH593" s="1488" t="s">
        <v>1790</v>
      </c>
      <c r="DI593" s="1488" t="s">
        <v>1790</v>
      </c>
      <c r="DJ593" s="1488" t="s">
        <v>1790</v>
      </c>
      <c r="DK593" s="1488" t="s">
        <v>1790</v>
      </c>
      <c r="DL593" s="1488" t="s">
        <v>1790</v>
      </c>
      <c r="DM593" s="1488" t="s">
        <v>1790</v>
      </c>
      <c r="DN593" s="1488" t="s">
        <v>1790</v>
      </c>
      <c r="DO593" s="1488" t="s">
        <v>1790</v>
      </c>
      <c r="DP593" s="1488" t="s">
        <v>1790</v>
      </c>
      <c r="DQ593" s="1488" t="s">
        <v>1790</v>
      </c>
      <c r="DR593" s="1488" t="s">
        <v>1790</v>
      </c>
      <c r="DS593" s="1488" t="s">
        <v>1790</v>
      </c>
      <c r="DT593" s="1233" t="s">
        <v>1790</v>
      </c>
      <c r="DU593" s="1233" t="s">
        <v>1790</v>
      </c>
      <c r="DV593" s="1233" t="s">
        <v>1790</v>
      </c>
      <c r="DW593" s="1233" t="s">
        <v>1790</v>
      </c>
      <c r="DX593" s="1233" t="s">
        <v>1790</v>
      </c>
      <c r="DY593" s="1233" t="s">
        <v>1790</v>
      </c>
    </row>
    <row r="594" spans="2:134" x14ac:dyDescent="0.25">
      <c r="B594" s="1740"/>
      <c r="C594" s="1485" t="s">
        <v>2236</v>
      </c>
      <c r="D594" s="1425" t="s">
        <v>2237</v>
      </c>
      <c r="E594" s="1267" t="s">
        <v>808</v>
      </c>
      <c r="F594" s="1424" t="s">
        <v>1790</v>
      </c>
      <c r="G594" s="1424" t="s">
        <v>1790</v>
      </c>
      <c r="H594" s="1425" t="s">
        <v>84</v>
      </c>
      <c r="I594" s="1460" t="s">
        <v>1790</v>
      </c>
      <c r="J594" s="1461" t="s">
        <v>1790</v>
      </c>
      <c r="K594" s="1461" t="s">
        <v>1790</v>
      </c>
      <c r="L594" s="1461" t="s">
        <v>1790</v>
      </c>
      <c r="M594" s="1461" t="s">
        <v>1790</v>
      </c>
      <c r="N594" s="1489" t="s">
        <v>1790</v>
      </c>
      <c r="O594" s="1489">
        <v>3.0605073978E-2</v>
      </c>
      <c r="P594" s="1489">
        <v>9.1815221934000005E-2</v>
      </c>
      <c r="Q594" s="1489">
        <v>0.15302536988999998</v>
      </c>
      <c r="R594" s="1489">
        <v>0.21423551784599998</v>
      </c>
      <c r="S594" s="1489">
        <v>0.27544566580199997</v>
      </c>
      <c r="T594" s="1489">
        <v>0.43338590170500002</v>
      </c>
      <c r="U594" s="1489">
        <v>0.42936322555500001</v>
      </c>
      <c r="V594" s="1489">
        <v>0.42534054940499999</v>
      </c>
      <c r="W594" s="1489">
        <v>0.42131787325499997</v>
      </c>
      <c r="X594" s="1489">
        <v>0.41729519710500002</v>
      </c>
      <c r="Y594" s="1489">
        <v>0.413272520955</v>
      </c>
      <c r="Z594" s="1489">
        <v>0.40924984480499998</v>
      </c>
      <c r="AA594" s="1489">
        <v>0.40522716865499991</v>
      </c>
      <c r="AB594" s="1489">
        <v>0.40120449250499995</v>
      </c>
      <c r="AC594" s="1489">
        <v>0.39718181635499999</v>
      </c>
      <c r="AD594" s="1489">
        <v>0.39315914020500004</v>
      </c>
      <c r="AE594" s="1489">
        <v>0.38913646405499996</v>
      </c>
      <c r="AF594" s="1489">
        <v>0.38511378790499995</v>
      </c>
      <c r="AG594" s="1489">
        <v>0.38109111175499999</v>
      </c>
      <c r="AH594" s="1489">
        <v>0.37706843560500003</v>
      </c>
      <c r="AI594" s="1489">
        <v>0.37304575945500001</v>
      </c>
      <c r="AJ594" s="1489">
        <v>0.369023083305</v>
      </c>
      <c r="AK594" s="1489">
        <v>0.36500040715499998</v>
      </c>
      <c r="AL594" s="1489">
        <v>0.36097773100500002</v>
      </c>
      <c r="AM594" s="1489">
        <v>0.35695505485500001</v>
      </c>
      <c r="AN594" s="1489">
        <v>0.35293237870499999</v>
      </c>
      <c r="AO594" s="1489">
        <v>0.34890970255499998</v>
      </c>
      <c r="AP594" s="1489">
        <v>0.34488702640500002</v>
      </c>
      <c r="AQ594" s="1489">
        <v>0.340864350255</v>
      </c>
      <c r="AR594" s="1489">
        <v>0.33684167410499999</v>
      </c>
      <c r="AS594" s="1489">
        <v>0.33281899795500003</v>
      </c>
      <c r="AT594" s="1489">
        <v>0.32879632180500001</v>
      </c>
      <c r="AU594" s="1489">
        <v>0.324773645655</v>
      </c>
      <c r="AV594" s="1489">
        <v>0.32075096950500004</v>
      </c>
      <c r="AW594" s="1489">
        <v>0.31672829335499997</v>
      </c>
      <c r="AX594" s="1489">
        <v>0.31270561720500001</v>
      </c>
      <c r="AY594" s="1489">
        <v>0.30868294105499999</v>
      </c>
      <c r="AZ594" s="1489">
        <v>0.30466026490499998</v>
      </c>
      <c r="BA594" s="1489">
        <v>0.30063758875500002</v>
      </c>
      <c r="BB594" s="1489">
        <v>0.29661491260499995</v>
      </c>
      <c r="BC594" s="1489">
        <v>0.29259223645499999</v>
      </c>
      <c r="BD594" s="1489">
        <v>0.28856956030499997</v>
      </c>
      <c r="BE594" s="1489">
        <v>0.28454688415499996</v>
      </c>
      <c r="BF594" s="1489">
        <v>0.280524208005</v>
      </c>
      <c r="BG594" s="1489">
        <v>0.27650153185499998</v>
      </c>
      <c r="BH594" s="1489">
        <v>0.27247885570499997</v>
      </c>
      <c r="BI594" s="1489">
        <v>0.26845617955500001</v>
      </c>
      <c r="BJ594" s="1489">
        <v>0.26443350340500005</v>
      </c>
      <c r="BK594" s="1489">
        <v>0.26041082725499998</v>
      </c>
      <c r="BL594" s="1489">
        <v>0.25638815110500002</v>
      </c>
      <c r="BM594" s="1489">
        <v>0.252365474955</v>
      </c>
      <c r="BN594" s="1489">
        <v>0.24834279880499999</v>
      </c>
      <c r="BO594" s="1489">
        <v>0.24432012265500003</v>
      </c>
      <c r="BP594" s="1489">
        <v>0.24029744650500001</v>
      </c>
      <c r="BQ594" s="1489">
        <v>0.23627477035500002</v>
      </c>
      <c r="BR594" s="1489">
        <v>0.23225209420499998</v>
      </c>
      <c r="BS594" s="1489">
        <v>0.22822941805500002</v>
      </c>
      <c r="BT594" s="1489">
        <v>0.22420674190500001</v>
      </c>
      <c r="BU594" s="1489">
        <v>0.22018406575499999</v>
      </c>
      <c r="BV594" s="1489">
        <v>0.216161389605</v>
      </c>
      <c r="BW594" s="1489">
        <v>0.21213871345499999</v>
      </c>
      <c r="BX594" s="1489">
        <v>0.208116037305</v>
      </c>
      <c r="BY594" s="1489">
        <v>0.20409336115499999</v>
      </c>
      <c r="BZ594" s="1489">
        <v>0.20007068500499997</v>
      </c>
      <c r="CA594" s="1489">
        <v>0.30256115485499996</v>
      </c>
      <c r="CB594" s="1489">
        <v>0.405051624705</v>
      </c>
      <c r="CC594" s="1489">
        <v>0.40102894855499999</v>
      </c>
      <c r="CD594" s="1489">
        <v>0.39700627240499997</v>
      </c>
      <c r="CE594" s="1489">
        <v>0.39298359625499996</v>
      </c>
      <c r="CF594" s="1489">
        <v>0.38896092010500005</v>
      </c>
      <c r="CG594" s="1489">
        <v>0.38493824395500004</v>
      </c>
      <c r="CH594" s="1489">
        <v>0.38091556780500002</v>
      </c>
      <c r="CI594" s="1489">
        <v>0.37689289165499995</v>
      </c>
      <c r="CJ594" s="1489">
        <v>0.37287021550499999</v>
      </c>
      <c r="CK594" s="1489">
        <v>0.36884753935500003</v>
      </c>
      <c r="CL594" s="1489">
        <v>0.36482486320500007</v>
      </c>
      <c r="CM594" s="1489">
        <v>0.360802187055</v>
      </c>
      <c r="CN594" s="1489">
        <v>0.35677951090499999</v>
      </c>
      <c r="CO594" s="1489">
        <v>0.35275683475499997</v>
      </c>
      <c r="CP594" s="1490">
        <v>0.34873415860500001</v>
      </c>
      <c r="CQ594" s="1488" t="s">
        <v>1790</v>
      </c>
      <c r="CR594" s="1488" t="s">
        <v>1790</v>
      </c>
      <c r="CS594" s="1488" t="s">
        <v>1790</v>
      </c>
      <c r="CT594" s="1488" t="s">
        <v>1790</v>
      </c>
      <c r="CU594" s="1488" t="s">
        <v>1790</v>
      </c>
      <c r="CV594" s="1488" t="s">
        <v>1790</v>
      </c>
      <c r="CW594" s="1488" t="s">
        <v>1790</v>
      </c>
      <c r="CX594" s="1488" t="s">
        <v>1790</v>
      </c>
      <c r="CY594" s="1488" t="s">
        <v>1790</v>
      </c>
      <c r="CZ594" s="1488" t="s">
        <v>1790</v>
      </c>
      <c r="DA594" s="1488" t="s">
        <v>1790</v>
      </c>
      <c r="DB594" s="1488" t="s">
        <v>1790</v>
      </c>
      <c r="DC594" s="1488" t="s">
        <v>1790</v>
      </c>
      <c r="DD594" s="1488" t="s">
        <v>1790</v>
      </c>
      <c r="DE594" s="1488" t="s">
        <v>1790</v>
      </c>
      <c r="DF594" s="1488" t="s">
        <v>1790</v>
      </c>
      <c r="DG594" s="1488" t="s">
        <v>1790</v>
      </c>
      <c r="DH594" s="1488" t="s">
        <v>1790</v>
      </c>
      <c r="DI594" s="1488" t="s">
        <v>1790</v>
      </c>
      <c r="DJ594" s="1488" t="s">
        <v>1790</v>
      </c>
      <c r="DK594" s="1488" t="s">
        <v>1790</v>
      </c>
      <c r="DL594" s="1488" t="s">
        <v>1790</v>
      </c>
      <c r="DM594" s="1488" t="s">
        <v>1790</v>
      </c>
      <c r="DN594" s="1488" t="s">
        <v>1790</v>
      </c>
      <c r="DO594" s="1488" t="s">
        <v>1790</v>
      </c>
      <c r="DP594" s="1488" t="s">
        <v>1790</v>
      </c>
      <c r="DQ594" s="1488" t="s">
        <v>1790</v>
      </c>
      <c r="DR594" s="1488" t="s">
        <v>1790</v>
      </c>
      <c r="DS594" s="1488" t="s">
        <v>1790</v>
      </c>
      <c r="DT594" s="1233" t="s">
        <v>1790</v>
      </c>
      <c r="DU594" s="1233" t="s">
        <v>1790</v>
      </c>
      <c r="DV594" s="1233" t="s">
        <v>1790</v>
      </c>
      <c r="DW594" s="1233" t="s">
        <v>1790</v>
      </c>
      <c r="DX594" s="1233" t="s">
        <v>1790</v>
      </c>
      <c r="DY594" s="1233" t="s">
        <v>1790</v>
      </c>
    </row>
    <row r="595" spans="2:134" x14ac:dyDescent="0.25">
      <c r="B595" s="1740"/>
      <c r="C595" s="1485" t="s">
        <v>2236</v>
      </c>
      <c r="D595" s="1425" t="s">
        <v>2237</v>
      </c>
      <c r="E595" s="1267" t="s">
        <v>826</v>
      </c>
      <c r="F595" s="1424" t="s">
        <v>1790</v>
      </c>
      <c r="G595" s="1424" t="s">
        <v>1790</v>
      </c>
      <c r="H595" s="1425" t="s">
        <v>84</v>
      </c>
      <c r="I595" s="1460" t="s">
        <v>1790</v>
      </c>
      <c r="J595" s="1461" t="s">
        <v>1790</v>
      </c>
      <c r="K595" s="1461" t="s">
        <v>1790</v>
      </c>
      <c r="L595" s="1461" t="s">
        <v>1790</v>
      </c>
      <c r="M595" s="1461" t="s">
        <v>1790</v>
      </c>
      <c r="N595" s="1489" t="s">
        <v>1790</v>
      </c>
      <c r="O595" s="1489">
        <v>3.5000000000000003E-2</v>
      </c>
      <c r="P595" s="1489">
        <v>3.5000000000000003E-2</v>
      </c>
      <c r="Q595" s="1489">
        <v>3.5000000000000003E-2</v>
      </c>
      <c r="R595" s="1489">
        <v>3.5000000000000003E-2</v>
      </c>
      <c r="S595" s="1489">
        <v>3.5000000000000003E-2</v>
      </c>
      <c r="T595" s="1489">
        <v>3.5000000000000003E-2</v>
      </c>
      <c r="U595" s="1489">
        <v>3.5000000000000003E-2</v>
      </c>
      <c r="V595" s="1489">
        <v>3.5000000000000003E-2</v>
      </c>
      <c r="W595" s="1489">
        <v>3.5000000000000003E-2</v>
      </c>
      <c r="X595" s="1489">
        <v>3.5000000000000003E-2</v>
      </c>
      <c r="Y595" s="1489">
        <v>3.5000000000000003E-2</v>
      </c>
      <c r="Z595" s="1489">
        <v>3.5000000000000003E-2</v>
      </c>
      <c r="AA595" s="1489">
        <v>3.5000000000000003E-2</v>
      </c>
      <c r="AB595" s="1489">
        <v>3.5000000000000003E-2</v>
      </c>
      <c r="AC595" s="1489">
        <v>3.5000000000000003E-2</v>
      </c>
      <c r="AD595" s="1489">
        <v>3.5000000000000003E-2</v>
      </c>
      <c r="AE595" s="1489">
        <v>3.5000000000000003E-2</v>
      </c>
      <c r="AF595" s="1489">
        <v>3.5000000000000003E-2</v>
      </c>
      <c r="AG595" s="1489">
        <v>3.5000000000000003E-2</v>
      </c>
      <c r="AH595" s="1489">
        <v>3.5000000000000003E-2</v>
      </c>
      <c r="AI595" s="1489">
        <v>3.5000000000000003E-2</v>
      </c>
      <c r="AJ595" s="1489">
        <v>3.5000000000000003E-2</v>
      </c>
      <c r="AK595" s="1489">
        <v>3.5000000000000003E-2</v>
      </c>
      <c r="AL595" s="1489">
        <v>3.5000000000000003E-2</v>
      </c>
      <c r="AM595" s="1489">
        <v>3.5000000000000003E-2</v>
      </c>
      <c r="AN595" s="1489">
        <v>3.5000000000000003E-2</v>
      </c>
      <c r="AO595" s="1489">
        <v>3.5000000000000003E-2</v>
      </c>
      <c r="AP595" s="1489">
        <v>3.5000000000000003E-2</v>
      </c>
      <c r="AQ595" s="1489">
        <v>3.5000000000000003E-2</v>
      </c>
      <c r="AR595" s="1489">
        <v>3.5000000000000003E-2</v>
      </c>
      <c r="AS595" s="1489">
        <v>0.03</v>
      </c>
      <c r="AT595" s="1489">
        <v>0.03</v>
      </c>
      <c r="AU595" s="1489">
        <v>0.03</v>
      </c>
      <c r="AV595" s="1489">
        <v>0.03</v>
      </c>
      <c r="AW595" s="1489">
        <v>0.03</v>
      </c>
      <c r="AX595" s="1489">
        <v>0.03</v>
      </c>
      <c r="AY595" s="1489">
        <v>0.03</v>
      </c>
      <c r="AZ595" s="1489">
        <v>0.03</v>
      </c>
      <c r="BA595" s="1489">
        <v>0.03</v>
      </c>
      <c r="BB595" s="1489">
        <v>0.03</v>
      </c>
      <c r="BC595" s="1489">
        <v>0.03</v>
      </c>
      <c r="BD595" s="1489">
        <v>0.03</v>
      </c>
      <c r="BE595" s="1489">
        <v>0.03</v>
      </c>
      <c r="BF595" s="1489">
        <v>0.03</v>
      </c>
      <c r="BG595" s="1489">
        <v>0.03</v>
      </c>
      <c r="BH595" s="1489">
        <v>0.03</v>
      </c>
      <c r="BI595" s="1489">
        <v>0.03</v>
      </c>
      <c r="BJ595" s="1489">
        <v>0.03</v>
      </c>
      <c r="BK595" s="1489">
        <v>0.03</v>
      </c>
      <c r="BL595" s="1489">
        <v>0.03</v>
      </c>
      <c r="BM595" s="1489">
        <v>0.03</v>
      </c>
      <c r="BN595" s="1489">
        <v>0.03</v>
      </c>
      <c r="BO595" s="1489">
        <v>0.03</v>
      </c>
      <c r="BP595" s="1489">
        <v>0.03</v>
      </c>
      <c r="BQ595" s="1489">
        <v>0.03</v>
      </c>
      <c r="BR595" s="1489">
        <v>0.03</v>
      </c>
      <c r="BS595" s="1489">
        <v>0.03</v>
      </c>
      <c r="BT595" s="1489">
        <v>0.03</v>
      </c>
      <c r="BU595" s="1489">
        <v>0.03</v>
      </c>
      <c r="BV595" s="1489">
        <v>0.03</v>
      </c>
      <c r="BW595" s="1489">
        <v>0.03</v>
      </c>
      <c r="BX595" s="1489">
        <v>0.03</v>
      </c>
      <c r="BY595" s="1489">
        <v>0.03</v>
      </c>
      <c r="BZ595" s="1489">
        <v>0.03</v>
      </c>
      <c r="CA595" s="1489">
        <v>0.03</v>
      </c>
      <c r="CB595" s="1489">
        <v>0.03</v>
      </c>
      <c r="CC595" s="1489">
        <v>0.03</v>
      </c>
      <c r="CD595" s="1489">
        <v>0.03</v>
      </c>
      <c r="CE595" s="1489">
        <v>0.03</v>
      </c>
      <c r="CF595" s="1489">
        <v>0.03</v>
      </c>
      <c r="CG595" s="1489">
        <v>0.03</v>
      </c>
      <c r="CH595" s="1489">
        <v>0.03</v>
      </c>
      <c r="CI595" s="1489">
        <v>0.03</v>
      </c>
      <c r="CJ595" s="1489">
        <v>0.03</v>
      </c>
      <c r="CK595" s="1489">
        <v>0.03</v>
      </c>
      <c r="CL595" s="1489">
        <v>2.5000000000000001E-2</v>
      </c>
      <c r="CM595" s="1489">
        <v>2.5000000000000001E-2</v>
      </c>
      <c r="CN595" s="1489">
        <v>2.5000000000000001E-2</v>
      </c>
      <c r="CO595" s="1489">
        <v>2.5000000000000001E-2</v>
      </c>
      <c r="CP595" s="1490">
        <v>2.5000000000000001E-2</v>
      </c>
      <c r="CQ595" s="1488" t="s">
        <v>1790</v>
      </c>
      <c r="CR595" s="1488" t="s">
        <v>1790</v>
      </c>
      <c r="CS595" s="1488" t="s">
        <v>1790</v>
      </c>
      <c r="CT595" s="1488" t="s">
        <v>1790</v>
      </c>
      <c r="CU595" s="1488" t="s">
        <v>1790</v>
      </c>
      <c r="CV595" s="1488" t="s">
        <v>1790</v>
      </c>
      <c r="CW595" s="1488" t="s">
        <v>1790</v>
      </c>
      <c r="CX595" s="1488" t="s">
        <v>1790</v>
      </c>
      <c r="CY595" s="1488" t="s">
        <v>1790</v>
      </c>
      <c r="CZ595" s="1488" t="s">
        <v>1790</v>
      </c>
      <c r="DA595" s="1488" t="s">
        <v>1790</v>
      </c>
      <c r="DB595" s="1488" t="s">
        <v>1790</v>
      </c>
      <c r="DC595" s="1488" t="s">
        <v>1790</v>
      </c>
      <c r="DD595" s="1488" t="s">
        <v>1790</v>
      </c>
      <c r="DE595" s="1488" t="s">
        <v>1790</v>
      </c>
      <c r="DF595" s="1488" t="s">
        <v>1790</v>
      </c>
      <c r="DG595" s="1488" t="s">
        <v>1790</v>
      </c>
      <c r="DH595" s="1488" t="s">
        <v>1790</v>
      </c>
      <c r="DI595" s="1488" t="s">
        <v>1790</v>
      </c>
      <c r="DJ595" s="1488" t="s">
        <v>1790</v>
      </c>
      <c r="DK595" s="1488" t="s">
        <v>1790</v>
      </c>
      <c r="DL595" s="1488" t="s">
        <v>1790</v>
      </c>
      <c r="DM595" s="1488" t="s">
        <v>1790</v>
      </c>
      <c r="DN595" s="1488" t="s">
        <v>1790</v>
      </c>
      <c r="DO595" s="1488" t="s">
        <v>1790</v>
      </c>
      <c r="DP595" s="1488" t="s">
        <v>1790</v>
      </c>
      <c r="DQ595" s="1488" t="s">
        <v>1790</v>
      </c>
      <c r="DR595" s="1488" t="s">
        <v>1790</v>
      </c>
      <c r="DS595" s="1488" t="s">
        <v>1790</v>
      </c>
      <c r="DT595" s="1233" t="s">
        <v>1790</v>
      </c>
      <c r="DU595" s="1233" t="s">
        <v>1790</v>
      </c>
      <c r="DV595" s="1233" t="s">
        <v>1790</v>
      </c>
      <c r="DW595" s="1233" t="s">
        <v>1790</v>
      </c>
      <c r="DX595" s="1233" t="s">
        <v>1790</v>
      </c>
      <c r="DY595" s="1233" t="s">
        <v>1790</v>
      </c>
    </row>
    <row r="596" spans="2:134" x14ac:dyDescent="0.25">
      <c r="B596" s="1740"/>
      <c r="C596" s="1485" t="s">
        <v>2236</v>
      </c>
      <c r="D596" s="1425" t="s">
        <v>2237</v>
      </c>
      <c r="E596" s="1267" t="s">
        <v>809</v>
      </c>
      <c r="F596" s="1424" t="s">
        <v>1790</v>
      </c>
      <c r="G596" s="1424" t="s">
        <v>1790</v>
      </c>
      <c r="H596" s="1425" t="s">
        <v>84</v>
      </c>
      <c r="I596" s="1460" t="s">
        <v>1790</v>
      </c>
      <c r="J596" s="1461" t="s">
        <v>1790</v>
      </c>
      <c r="K596" s="1461" t="s">
        <v>1790</v>
      </c>
      <c r="L596" s="1461" t="s">
        <v>1790</v>
      </c>
      <c r="M596" s="1461" t="s">
        <v>1790</v>
      </c>
      <c r="N596" s="1489" t="s">
        <v>1790</v>
      </c>
      <c r="O596" s="1489">
        <v>0.96618357487922713</v>
      </c>
      <c r="P596" s="1489">
        <v>0.93351070036640305</v>
      </c>
      <c r="Q596" s="1489">
        <v>0.90194270566802237</v>
      </c>
      <c r="R596" s="1489">
        <v>0.87144222769857238</v>
      </c>
      <c r="S596" s="1489">
        <v>0.84197316685852408</v>
      </c>
      <c r="T596" s="1489">
        <v>0.81350064430775282</v>
      </c>
      <c r="U596" s="1489">
        <v>0.78599096068381924</v>
      </c>
      <c r="V596" s="1489">
        <v>0.75941155621625056</v>
      </c>
      <c r="W596" s="1489">
        <v>0.73373097218961414</v>
      </c>
      <c r="X596" s="1489">
        <v>0.70891881370977217</v>
      </c>
      <c r="Y596" s="1489">
        <v>0.68494571372924851</v>
      </c>
      <c r="Z596" s="1489">
        <v>0.66178329828912907</v>
      </c>
      <c r="AA596" s="1489">
        <v>0.63940415293635666</v>
      </c>
      <c r="AB596" s="1489">
        <v>0.61778179027667313</v>
      </c>
      <c r="AC596" s="1489">
        <v>0.59689061862480497</v>
      </c>
      <c r="AD596" s="1489">
        <v>0.57670591171478747</v>
      </c>
      <c r="AE596" s="1489">
        <v>0.55720377943457733</v>
      </c>
      <c r="AF596" s="1489">
        <v>0.53836113955031628</v>
      </c>
      <c r="AG596" s="1489">
        <v>0.520155690386779</v>
      </c>
      <c r="AH596" s="1489">
        <v>0.50256588443167061</v>
      </c>
      <c r="AI596" s="1489">
        <v>0.48557090283253201</v>
      </c>
      <c r="AJ596" s="1489">
        <v>0.46915063075606961</v>
      </c>
      <c r="AK596" s="1489">
        <v>0.45328563358074364</v>
      </c>
      <c r="AL596" s="1489">
        <v>0.43795713389443836</v>
      </c>
      <c r="AM596" s="1489">
        <v>0.42314698926998878</v>
      </c>
      <c r="AN596" s="1489">
        <v>0.40883767079225974</v>
      </c>
      <c r="AO596" s="1489">
        <v>0.39501224231136212</v>
      </c>
      <c r="AP596" s="1489">
        <v>0.38165434039745133</v>
      </c>
      <c r="AQ596" s="1489">
        <v>0.36874815497338298</v>
      </c>
      <c r="AR596" s="1489">
        <v>0.35627841060230242</v>
      </c>
      <c r="AS596" s="1489">
        <v>0.3459013695167984</v>
      </c>
      <c r="AT596" s="1489">
        <v>0.33582657234640623</v>
      </c>
      <c r="AU596" s="1489">
        <v>0.32604521587029728</v>
      </c>
      <c r="AV596" s="1489">
        <v>0.31654875327213333</v>
      </c>
      <c r="AW596" s="1489">
        <v>0.30732888667197411</v>
      </c>
      <c r="AX596" s="1489">
        <v>0.29837755987570302</v>
      </c>
      <c r="AY596" s="1489">
        <v>0.28968695133563405</v>
      </c>
      <c r="AZ596" s="1489">
        <v>0.28124946731614947</v>
      </c>
      <c r="BA596" s="1489">
        <v>0.27305773525839755</v>
      </c>
      <c r="BB596" s="1489">
        <v>0.26510459733825009</v>
      </c>
      <c r="BC596" s="1489">
        <v>0.25738310421189325</v>
      </c>
      <c r="BD596" s="1489">
        <v>0.24988650894358566</v>
      </c>
      <c r="BE596" s="1489">
        <v>0.24260826111027742</v>
      </c>
      <c r="BF596" s="1489">
        <v>0.23554200107793916</v>
      </c>
      <c r="BG596" s="1489">
        <v>0.22868155444460117</v>
      </c>
      <c r="BH596" s="1489">
        <v>0.22202092664524387</v>
      </c>
      <c r="BI596" s="1489">
        <v>0.215554297713829</v>
      </c>
      <c r="BJ596" s="1489">
        <v>0.20927601719789227</v>
      </c>
      <c r="BK596" s="1489">
        <v>0.20318059922125464</v>
      </c>
      <c r="BL596" s="1489">
        <v>0.19726271769053846</v>
      </c>
      <c r="BM596" s="1489">
        <v>0.19151720164129948</v>
      </c>
      <c r="BN596" s="1489">
        <v>0.18593903071970824</v>
      </c>
      <c r="BO596" s="1489">
        <v>0.18052333079583327</v>
      </c>
      <c r="BP596" s="1489">
        <v>0.17526536970469248</v>
      </c>
      <c r="BQ596" s="1489">
        <v>0.17016055311135189</v>
      </c>
      <c r="BR596" s="1489">
        <v>0.16520442049645817</v>
      </c>
      <c r="BS596" s="1489">
        <v>0.16039264125869726</v>
      </c>
      <c r="BT596" s="1489">
        <v>0.15572101093077401</v>
      </c>
      <c r="BU596" s="1489">
        <v>0.15118544750560586</v>
      </c>
      <c r="BV596" s="1489">
        <v>0.14678198786952024</v>
      </c>
      <c r="BW596" s="1489">
        <v>0.14250678433934003</v>
      </c>
      <c r="BX596" s="1489">
        <v>0.13835610130033013</v>
      </c>
      <c r="BY596" s="1489">
        <v>0.13432631194206807</v>
      </c>
      <c r="BZ596" s="1489">
        <v>0.13041389508938647</v>
      </c>
      <c r="CA596" s="1489">
        <v>0.12661543212561796</v>
      </c>
      <c r="CB596" s="1489">
        <v>0.12292760400545433</v>
      </c>
      <c r="CC596" s="1489">
        <v>0.11934718835481004</v>
      </c>
      <c r="CD596" s="1489">
        <v>0.11587105665515537</v>
      </c>
      <c r="CE596" s="1489">
        <v>0.11249617150985959</v>
      </c>
      <c r="CF596" s="1489">
        <v>0.10921958399015494</v>
      </c>
      <c r="CG596" s="1489">
        <v>0.10603843105840287</v>
      </c>
      <c r="CH596" s="1489">
        <v>0.10294993306641054</v>
      </c>
      <c r="CI596" s="1489">
        <v>9.9951391326612168E-2</v>
      </c>
      <c r="CJ596" s="1489">
        <v>9.7040185753992411E-2</v>
      </c>
      <c r="CK596" s="1489">
        <v>9.4213772576691654E-2</v>
      </c>
      <c r="CL596" s="1489">
        <v>9.1915875684577236E-2</v>
      </c>
      <c r="CM596" s="1489">
        <v>8.9674025058124135E-2</v>
      </c>
      <c r="CN596" s="1489">
        <v>8.7486853715243049E-2</v>
      </c>
      <c r="CO596" s="1489">
        <v>8.5353028014871282E-2</v>
      </c>
      <c r="CP596" s="1490">
        <v>8.3271246843776875E-2</v>
      </c>
      <c r="CQ596" s="1488" t="s">
        <v>1790</v>
      </c>
      <c r="CR596" s="1488" t="s">
        <v>1790</v>
      </c>
      <c r="CS596" s="1488" t="s">
        <v>1790</v>
      </c>
      <c r="CT596" s="1488" t="s">
        <v>1790</v>
      </c>
      <c r="CU596" s="1488" t="s">
        <v>1790</v>
      </c>
      <c r="CV596" s="1488" t="s">
        <v>1790</v>
      </c>
      <c r="CW596" s="1488" t="s">
        <v>1790</v>
      </c>
      <c r="CX596" s="1488" t="s">
        <v>1790</v>
      </c>
      <c r="CY596" s="1488" t="s">
        <v>1790</v>
      </c>
      <c r="CZ596" s="1488" t="s">
        <v>1790</v>
      </c>
      <c r="DA596" s="1488" t="s">
        <v>1790</v>
      </c>
      <c r="DB596" s="1488" t="s">
        <v>1790</v>
      </c>
      <c r="DC596" s="1488" t="s">
        <v>1790</v>
      </c>
      <c r="DD596" s="1488" t="s">
        <v>1790</v>
      </c>
      <c r="DE596" s="1488" t="s">
        <v>1790</v>
      </c>
      <c r="DF596" s="1488" t="s">
        <v>1790</v>
      </c>
      <c r="DG596" s="1488" t="s">
        <v>1790</v>
      </c>
      <c r="DH596" s="1488" t="s">
        <v>1790</v>
      </c>
      <c r="DI596" s="1488" t="s">
        <v>1790</v>
      </c>
      <c r="DJ596" s="1488" t="s">
        <v>1790</v>
      </c>
      <c r="DK596" s="1488" t="s">
        <v>1790</v>
      </c>
      <c r="DL596" s="1488" t="s">
        <v>1790</v>
      </c>
      <c r="DM596" s="1488" t="s">
        <v>1790</v>
      </c>
      <c r="DN596" s="1488" t="s">
        <v>1790</v>
      </c>
      <c r="DO596" s="1488" t="s">
        <v>1790</v>
      </c>
      <c r="DP596" s="1488" t="s">
        <v>1790</v>
      </c>
      <c r="DQ596" s="1488" t="s">
        <v>1790</v>
      </c>
      <c r="DR596" s="1488" t="s">
        <v>1790</v>
      </c>
      <c r="DS596" s="1488" t="s">
        <v>1790</v>
      </c>
      <c r="DT596" s="1233" t="s">
        <v>1790</v>
      </c>
      <c r="DU596" s="1233" t="s">
        <v>1790</v>
      </c>
      <c r="DV596" s="1233" t="s">
        <v>1790</v>
      </c>
      <c r="DW596" s="1233" t="s">
        <v>1790</v>
      </c>
      <c r="DX596" s="1233" t="s">
        <v>1790</v>
      </c>
      <c r="DY596" s="1233" t="s">
        <v>1790</v>
      </c>
    </row>
    <row r="597" spans="2:134" x14ac:dyDescent="0.25">
      <c r="B597" s="1740"/>
      <c r="C597" s="1485" t="s">
        <v>2236</v>
      </c>
      <c r="D597" s="1425" t="s">
        <v>2237</v>
      </c>
      <c r="E597" s="1267" t="s">
        <v>810</v>
      </c>
      <c r="F597" s="1424" t="s">
        <v>811</v>
      </c>
      <c r="G597" s="1424" t="s">
        <v>1790</v>
      </c>
      <c r="H597" s="1425" t="s">
        <v>812</v>
      </c>
      <c r="I597" s="1460" t="s">
        <v>1790</v>
      </c>
      <c r="J597" s="1461" t="s">
        <v>1790</v>
      </c>
      <c r="K597" s="1461" t="s">
        <v>1790</v>
      </c>
      <c r="L597" s="1461" t="s">
        <v>1790</v>
      </c>
      <c r="M597" s="1461" t="s">
        <v>1790</v>
      </c>
      <c r="N597" s="1489" t="s">
        <v>1790</v>
      </c>
      <c r="O597" s="1489">
        <v>0.30369000000000002</v>
      </c>
      <c r="P597" s="1489">
        <v>0.30369000000000002</v>
      </c>
      <c r="Q597" s="1489">
        <v>0.30369000000000002</v>
      </c>
      <c r="R597" s="1489">
        <v>0.30369000000000002</v>
      </c>
      <c r="S597" s="1489">
        <v>0.30369000000000002</v>
      </c>
      <c r="T597" s="1489" t="s">
        <v>1790</v>
      </c>
      <c r="U597" s="1489" t="s">
        <v>1790</v>
      </c>
      <c r="V597" s="1489" t="s">
        <v>1790</v>
      </c>
      <c r="W597" s="1489" t="s">
        <v>1790</v>
      </c>
      <c r="X597" s="1489" t="s">
        <v>1790</v>
      </c>
      <c r="Y597" s="1489" t="s">
        <v>1790</v>
      </c>
      <c r="Z597" s="1489" t="s">
        <v>1790</v>
      </c>
      <c r="AA597" s="1489" t="s">
        <v>1790</v>
      </c>
      <c r="AB597" s="1489" t="s">
        <v>1790</v>
      </c>
      <c r="AC597" s="1489" t="s">
        <v>1790</v>
      </c>
      <c r="AD597" s="1489" t="s">
        <v>1790</v>
      </c>
      <c r="AE597" s="1489" t="s">
        <v>1790</v>
      </c>
      <c r="AF597" s="1489" t="s">
        <v>1790</v>
      </c>
      <c r="AG597" s="1489" t="s">
        <v>1790</v>
      </c>
      <c r="AH597" s="1489" t="s">
        <v>1790</v>
      </c>
      <c r="AI597" s="1489" t="s">
        <v>1790</v>
      </c>
      <c r="AJ597" s="1489" t="s">
        <v>1790</v>
      </c>
      <c r="AK597" s="1489" t="s">
        <v>1790</v>
      </c>
      <c r="AL597" s="1489" t="s">
        <v>1790</v>
      </c>
      <c r="AM597" s="1489" t="s">
        <v>1790</v>
      </c>
      <c r="AN597" s="1489" t="s">
        <v>1790</v>
      </c>
      <c r="AO597" s="1489" t="s">
        <v>1790</v>
      </c>
      <c r="AP597" s="1489" t="s">
        <v>1790</v>
      </c>
      <c r="AQ597" s="1489" t="s">
        <v>1790</v>
      </c>
      <c r="AR597" s="1489" t="s">
        <v>1790</v>
      </c>
      <c r="AS597" s="1489" t="s">
        <v>1790</v>
      </c>
      <c r="AT597" s="1489" t="s">
        <v>1790</v>
      </c>
      <c r="AU597" s="1489" t="s">
        <v>1790</v>
      </c>
      <c r="AV597" s="1489" t="s">
        <v>1790</v>
      </c>
      <c r="AW597" s="1489" t="s">
        <v>1790</v>
      </c>
      <c r="AX597" s="1489" t="s">
        <v>1790</v>
      </c>
      <c r="AY597" s="1489" t="s">
        <v>1790</v>
      </c>
      <c r="AZ597" s="1489" t="s">
        <v>1790</v>
      </c>
      <c r="BA597" s="1489" t="s">
        <v>1790</v>
      </c>
      <c r="BB597" s="1489" t="s">
        <v>1790</v>
      </c>
      <c r="BC597" s="1489" t="s">
        <v>1790</v>
      </c>
      <c r="BD597" s="1489" t="s">
        <v>1790</v>
      </c>
      <c r="BE597" s="1489" t="s">
        <v>1790</v>
      </c>
      <c r="BF597" s="1489" t="s">
        <v>1790</v>
      </c>
      <c r="BG597" s="1489" t="s">
        <v>1790</v>
      </c>
      <c r="BH597" s="1489" t="s">
        <v>1790</v>
      </c>
      <c r="BI597" s="1489" t="s">
        <v>1790</v>
      </c>
      <c r="BJ597" s="1489" t="s">
        <v>1790</v>
      </c>
      <c r="BK597" s="1489" t="s">
        <v>1790</v>
      </c>
      <c r="BL597" s="1489" t="s">
        <v>1790</v>
      </c>
      <c r="BM597" s="1489" t="s">
        <v>1790</v>
      </c>
      <c r="BN597" s="1489" t="s">
        <v>1790</v>
      </c>
      <c r="BO597" s="1489" t="s">
        <v>1790</v>
      </c>
      <c r="BP597" s="1489" t="s">
        <v>1790</v>
      </c>
      <c r="BQ597" s="1489" t="s">
        <v>1790</v>
      </c>
      <c r="BR597" s="1489" t="s">
        <v>1790</v>
      </c>
      <c r="BS597" s="1489" t="s">
        <v>1790</v>
      </c>
      <c r="BT597" s="1489" t="s">
        <v>1790</v>
      </c>
      <c r="BU597" s="1489" t="s">
        <v>1790</v>
      </c>
      <c r="BV597" s="1489" t="s">
        <v>1790</v>
      </c>
      <c r="BW597" s="1489" t="s">
        <v>1790</v>
      </c>
      <c r="BX597" s="1489" t="s">
        <v>1790</v>
      </c>
      <c r="BY597" s="1489" t="s">
        <v>1790</v>
      </c>
      <c r="BZ597" s="1489" t="s">
        <v>1790</v>
      </c>
      <c r="CA597" s="1489" t="s">
        <v>1790</v>
      </c>
      <c r="CB597" s="1489" t="s">
        <v>1790</v>
      </c>
      <c r="CC597" s="1489" t="s">
        <v>1790</v>
      </c>
      <c r="CD597" s="1489" t="s">
        <v>1790</v>
      </c>
      <c r="CE597" s="1489" t="s">
        <v>1790</v>
      </c>
      <c r="CF597" s="1489" t="s">
        <v>1790</v>
      </c>
      <c r="CG597" s="1489" t="s">
        <v>1790</v>
      </c>
      <c r="CH597" s="1489" t="s">
        <v>1790</v>
      </c>
      <c r="CI597" s="1489" t="s">
        <v>1790</v>
      </c>
      <c r="CJ597" s="1489" t="s">
        <v>1790</v>
      </c>
      <c r="CK597" s="1489" t="s">
        <v>1790</v>
      </c>
      <c r="CL597" s="1489" t="s">
        <v>1790</v>
      </c>
      <c r="CM597" s="1489" t="s">
        <v>1790</v>
      </c>
      <c r="CN597" s="1489" t="s">
        <v>1790</v>
      </c>
      <c r="CO597" s="1489" t="s">
        <v>1790</v>
      </c>
      <c r="CP597" s="1490" t="s">
        <v>1790</v>
      </c>
      <c r="CQ597" s="1488" t="s">
        <v>1790</v>
      </c>
      <c r="CR597" s="1488" t="s">
        <v>1790</v>
      </c>
      <c r="CS597" s="1488" t="s">
        <v>1790</v>
      </c>
      <c r="CT597" s="1488" t="s">
        <v>1790</v>
      </c>
      <c r="CU597" s="1488" t="s">
        <v>1790</v>
      </c>
      <c r="CV597" s="1488" t="s">
        <v>1790</v>
      </c>
      <c r="CW597" s="1488" t="s">
        <v>1790</v>
      </c>
      <c r="CX597" s="1488" t="s">
        <v>1790</v>
      </c>
      <c r="CY597" s="1488" t="s">
        <v>1790</v>
      </c>
      <c r="CZ597" s="1488" t="s">
        <v>1790</v>
      </c>
      <c r="DA597" s="1488" t="s">
        <v>1790</v>
      </c>
      <c r="DB597" s="1488" t="s">
        <v>1790</v>
      </c>
      <c r="DC597" s="1488" t="s">
        <v>1790</v>
      </c>
      <c r="DD597" s="1488" t="s">
        <v>1790</v>
      </c>
      <c r="DE597" s="1488" t="s">
        <v>1790</v>
      </c>
      <c r="DF597" s="1488" t="s">
        <v>1790</v>
      </c>
      <c r="DG597" s="1488" t="s">
        <v>1790</v>
      </c>
      <c r="DH597" s="1488" t="s">
        <v>1790</v>
      </c>
      <c r="DI597" s="1488" t="s">
        <v>1790</v>
      </c>
      <c r="DJ597" s="1488" t="s">
        <v>1790</v>
      </c>
      <c r="DK597" s="1488" t="s">
        <v>1790</v>
      </c>
      <c r="DL597" s="1488" t="s">
        <v>1790</v>
      </c>
      <c r="DM597" s="1488" t="s">
        <v>1790</v>
      </c>
      <c r="DN597" s="1488" t="s">
        <v>1790</v>
      </c>
      <c r="DO597" s="1488" t="s">
        <v>1790</v>
      </c>
      <c r="DP597" s="1488" t="s">
        <v>1790</v>
      </c>
      <c r="DQ597" s="1488" t="s">
        <v>1790</v>
      </c>
      <c r="DR597" s="1488" t="s">
        <v>1790</v>
      </c>
      <c r="DS597" s="1488" t="s">
        <v>1790</v>
      </c>
      <c r="DT597" s="1233" t="s">
        <v>1790</v>
      </c>
      <c r="DU597" s="1233" t="s">
        <v>1790</v>
      </c>
      <c r="DV597" s="1233" t="s">
        <v>1790</v>
      </c>
      <c r="DW597" s="1233" t="s">
        <v>1790</v>
      </c>
      <c r="DX597" s="1233" t="s">
        <v>1790</v>
      </c>
      <c r="DY597" s="1233" t="s">
        <v>1790</v>
      </c>
    </row>
    <row r="598" spans="2:134" x14ac:dyDescent="0.25">
      <c r="B598" s="1740"/>
      <c r="C598" s="1485" t="s">
        <v>2236</v>
      </c>
      <c r="D598" s="1425" t="s">
        <v>2237</v>
      </c>
      <c r="E598" s="1267" t="s">
        <v>810</v>
      </c>
      <c r="F598" s="1424" t="s">
        <v>813</v>
      </c>
      <c r="G598" s="1424" t="s">
        <v>1790</v>
      </c>
      <c r="H598" s="1425" t="s">
        <v>812</v>
      </c>
      <c r="I598" s="1460" t="s">
        <v>1790</v>
      </c>
      <c r="J598" s="1461" t="s">
        <v>1790</v>
      </c>
      <c r="K598" s="1461" t="s">
        <v>1790</v>
      </c>
      <c r="L598" s="1461" t="s">
        <v>1790</v>
      </c>
      <c r="M598" s="1461" t="s">
        <v>1790</v>
      </c>
      <c r="N598" s="1489" t="s">
        <v>1790</v>
      </c>
      <c r="O598" s="1489">
        <v>0.37658195999999994</v>
      </c>
      <c r="P598" s="1489">
        <v>0.37658195999999994</v>
      </c>
      <c r="Q598" s="1489">
        <v>0.37658195999999994</v>
      </c>
      <c r="R598" s="1489">
        <v>0.37658195999999994</v>
      </c>
      <c r="S598" s="1489">
        <v>0.37658195999999994</v>
      </c>
      <c r="T598" s="1489" t="s">
        <v>1790</v>
      </c>
      <c r="U598" s="1489" t="s">
        <v>1790</v>
      </c>
      <c r="V598" s="1489" t="s">
        <v>1790</v>
      </c>
      <c r="W598" s="1489" t="s">
        <v>1790</v>
      </c>
      <c r="X598" s="1489" t="s">
        <v>1790</v>
      </c>
      <c r="Y598" s="1489" t="s">
        <v>1790</v>
      </c>
      <c r="Z598" s="1489" t="s">
        <v>1790</v>
      </c>
      <c r="AA598" s="1489" t="s">
        <v>1790</v>
      </c>
      <c r="AB598" s="1489" t="s">
        <v>1790</v>
      </c>
      <c r="AC598" s="1489">
        <v>0</v>
      </c>
      <c r="AD598" s="1489" t="s">
        <v>1790</v>
      </c>
      <c r="AE598" s="1489" t="s">
        <v>1790</v>
      </c>
      <c r="AF598" s="1489" t="s">
        <v>1790</v>
      </c>
      <c r="AG598" s="1489" t="s">
        <v>1790</v>
      </c>
      <c r="AH598" s="1489" t="s">
        <v>1790</v>
      </c>
      <c r="AI598" s="1489" t="s">
        <v>1790</v>
      </c>
      <c r="AJ598" s="1489" t="s">
        <v>1790</v>
      </c>
      <c r="AK598" s="1489" t="s">
        <v>1790</v>
      </c>
      <c r="AL598" s="1489" t="s">
        <v>1790</v>
      </c>
      <c r="AM598" s="1489">
        <v>0</v>
      </c>
      <c r="AN598" s="1489" t="s">
        <v>1790</v>
      </c>
      <c r="AO598" s="1489" t="s">
        <v>1790</v>
      </c>
      <c r="AP598" s="1489" t="s">
        <v>1790</v>
      </c>
      <c r="AQ598" s="1489" t="s">
        <v>1790</v>
      </c>
      <c r="AR598" s="1489" t="s">
        <v>1790</v>
      </c>
      <c r="AS598" s="1489" t="s">
        <v>1790</v>
      </c>
      <c r="AT598" s="1489" t="s">
        <v>1790</v>
      </c>
      <c r="AU598" s="1489" t="s">
        <v>1790</v>
      </c>
      <c r="AV598" s="1489" t="s">
        <v>1790</v>
      </c>
      <c r="AW598" s="1489">
        <v>0</v>
      </c>
      <c r="AX598" s="1489" t="s">
        <v>1790</v>
      </c>
      <c r="AY598" s="1489" t="s">
        <v>1790</v>
      </c>
      <c r="AZ598" s="1489" t="s">
        <v>1790</v>
      </c>
      <c r="BA598" s="1489" t="s">
        <v>1790</v>
      </c>
      <c r="BB598" s="1489" t="s">
        <v>1790</v>
      </c>
      <c r="BC598" s="1489" t="s">
        <v>1790</v>
      </c>
      <c r="BD598" s="1489" t="s">
        <v>1790</v>
      </c>
      <c r="BE598" s="1489" t="s">
        <v>1790</v>
      </c>
      <c r="BF598" s="1489" t="s">
        <v>1790</v>
      </c>
      <c r="BG598" s="1489">
        <v>0</v>
      </c>
      <c r="BH598" s="1489" t="s">
        <v>1790</v>
      </c>
      <c r="BI598" s="1489" t="s">
        <v>1790</v>
      </c>
      <c r="BJ598" s="1489" t="s">
        <v>1790</v>
      </c>
      <c r="BK598" s="1489" t="s">
        <v>1790</v>
      </c>
      <c r="BL598" s="1489" t="s">
        <v>1790</v>
      </c>
      <c r="BM598" s="1489" t="s">
        <v>1790</v>
      </c>
      <c r="BN598" s="1489" t="s">
        <v>1790</v>
      </c>
      <c r="BO598" s="1489" t="s">
        <v>1790</v>
      </c>
      <c r="BP598" s="1489" t="s">
        <v>1790</v>
      </c>
      <c r="BQ598" s="1489">
        <v>0</v>
      </c>
      <c r="BR598" s="1489" t="s">
        <v>1790</v>
      </c>
      <c r="BS598" s="1489" t="s">
        <v>1790</v>
      </c>
      <c r="BT598" s="1489" t="s">
        <v>1790</v>
      </c>
      <c r="BU598" s="1489" t="s">
        <v>1790</v>
      </c>
      <c r="BV598" s="1489" t="s">
        <v>1790</v>
      </c>
      <c r="BW598" s="1489" t="s">
        <v>1790</v>
      </c>
      <c r="BX598" s="1489" t="s">
        <v>1790</v>
      </c>
      <c r="BY598" s="1489" t="s">
        <v>1790</v>
      </c>
      <c r="BZ598" s="1489" t="s">
        <v>1790</v>
      </c>
      <c r="CA598" s="1489">
        <v>1.54972</v>
      </c>
      <c r="CB598" s="1489" t="s">
        <v>1790</v>
      </c>
      <c r="CC598" s="1489" t="s">
        <v>1790</v>
      </c>
      <c r="CD598" s="1489" t="s">
        <v>1790</v>
      </c>
      <c r="CE598" s="1489" t="s">
        <v>1790</v>
      </c>
      <c r="CF598" s="1489" t="s">
        <v>1790</v>
      </c>
      <c r="CG598" s="1489" t="s">
        <v>1790</v>
      </c>
      <c r="CH598" s="1489" t="s">
        <v>1790</v>
      </c>
      <c r="CI598" s="1489" t="s">
        <v>1790</v>
      </c>
      <c r="CJ598" s="1489" t="s">
        <v>1790</v>
      </c>
      <c r="CK598" s="1489">
        <v>0</v>
      </c>
      <c r="CL598" s="1489" t="s">
        <v>1790</v>
      </c>
      <c r="CM598" s="1489" t="s">
        <v>1790</v>
      </c>
      <c r="CN598" s="1489" t="s">
        <v>1790</v>
      </c>
      <c r="CO598" s="1489" t="s">
        <v>1790</v>
      </c>
      <c r="CP598" s="1490" t="s">
        <v>1790</v>
      </c>
      <c r="CQ598" s="1488" t="s">
        <v>1790</v>
      </c>
      <c r="CR598" s="1488" t="s">
        <v>1790</v>
      </c>
      <c r="CS598" s="1488" t="s">
        <v>1790</v>
      </c>
      <c r="CT598" s="1488" t="s">
        <v>1790</v>
      </c>
      <c r="CU598" s="1488" t="s">
        <v>1790</v>
      </c>
      <c r="CV598" s="1488" t="s">
        <v>1790</v>
      </c>
      <c r="CW598" s="1488" t="s">
        <v>1790</v>
      </c>
      <c r="CX598" s="1488" t="s">
        <v>1790</v>
      </c>
      <c r="CY598" s="1488" t="s">
        <v>1790</v>
      </c>
      <c r="CZ598" s="1488" t="s">
        <v>1790</v>
      </c>
      <c r="DA598" s="1488" t="s">
        <v>1790</v>
      </c>
      <c r="DB598" s="1488" t="s">
        <v>1790</v>
      </c>
      <c r="DC598" s="1488" t="s">
        <v>1790</v>
      </c>
      <c r="DD598" s="1488" t="s">
        <v>1790</v>
      </c>
      <c r="DE598" s="1488" t="s">
        <v>1790</v>
      </c>
      <c r="DF598" s="1488" t="s">
        <v>1790</v>
      </c>
      <c r="DG598" s="1488" t="s">
        <v>1790</v>
      </c>
      <c r="DH598" s="1488" t="s">
        <v>1790</v>
      </c>
      <c r="DI598" s="1488" t="s">
        <v>1790</v>
      </c>
      <c r="DJ598" s="1488" t="s">
        <v>1790</v>
      </c>
      <c r="DK598" s="1488" t="s">
        <v>1790</v>
      </c>
      <c r="DL598" s="1488" t="s">
        <v>1790</v>
      </c>
      <c r="DM598" s="1488" t="s">
        <v>1790</v>
      </c>
      <c r="DN598" s="1488" t="s">
        <v>1790</v>
      </c>
      <c r="DO598" s="1488" t="s">
        <v>1790</v>
      </c>
      <c r="DP598" s="1488" t="s">
        <v>1790</v>
      </c>
      <c r="DQ598" s="1488" t="s">
        <v>1790</v>
      </c>
      <c r="DR598" s="1488" t="s">
        <v>1790</v>
      </c>
      <c r="DS598" s="1488" t="s">
        <v>1790</v>
      </c>
      <c r="DT598" s="1233" t="s">
        <v>1790</v>
      </c>
      <c r="DU598" s="1233" t="s">
        <v>1790</v>
      </c>
      <c r="DV598" s="1233" t="s">
        <v>1790</v>
      </c>
      <c r="DW598" s="1233" t="s">
        <v>1790</v>
      </c>
      <c r="DX598" s="1233" t="s">
        <v>1790</v>
      </c>
      <c r="DY598" s="1233" t="s">
        <v>1790</v>
      </c>
    </row>
    <row r="599" spans="2:134" ht="14.4" thickBot="1" x14ac:dyDescent="0.3">
      <c r="B599" s="1740"/>
      <c r="C599" s="1485" t="s">
        <v>2236</v>
      </c>
      <c r="D599" s="1425" t="s">
        <v>2237</v>
      </c>
      <c r="E599" s="1267" t="s">
        <v>814</v>
      </c>
      <c r="F599" s="1424" t="s">
        <v>1790</v>
      </c>
      <c r="G599" s="1424" t="s">
        <v>1790</v>
      </c>
      <c r="H599" s="1425" t="s">
        <v>84</v>
      </c>
      <c r="I599" s="1460" t="s">
        <v>1790</v>
      </c>
      <c r="J599" s="1461" t="s">
        <v>1790</v>
      </c>
      <c r="K599" s="1461" t="s">
        <v>1790</v>
      </c>
      <c r="L599" s="1461" t="s">
        <v>1790</v>
      </c>
      <c r="M599" s="1461" t="s">
        <v>1790</v>
      </c>
      <c r="N599" s="1489" t="s">
        <v>1790</v>
      </c>
      <c r="O599" s="1489">
        <v>2.9570119785507248E-2</v>
      </c>
      <c r="P599" s="1489">
        <v>8.5710492131905069E-2</v>
      </c>
      <c r="Q599" s="1489">
        <v>0.13802011615443652</v>
      </c>
      <c r="R599" s="1489">
        <v>0.18669387692387548</v>
      </c>
      <c r="S599" s="1489">
        <v>0.23191785953276459</v>
      </c>
      <c r="T599" s="1489">
        <v>1.3742446670770427</v>
      </c>
      <c r="U599" s="1489">
        <v>1.3246108381035522</v>
      </c>
      <c r="V599" s="1489">
        <v>1.2767623681274336</v>
      </c>
      <c r="W599" s="1489">
        <v>1.2306352670262883</v>
      </c>
      <c r="X599" s="1489">
        <v>1.1861678308637149</v>
      </c>
      <c r="Y599" s="1489">
        <v>1.1433005604439792</v>
      </c>
      <c r="Z599" s="1489">
        <v>1.1019760827606915</v>
      </c>
      <c r="AA599" s="1489">
        <v>1.062139075236904</v>
      </c>
      <c r="AB599" s="1489">
        <v>1.023736192657658</v>
      </c>
      <c r="AC599" s="1489">
        <v>0.98671599669952448</v>
      </c>
      <c r="AD599" s="1489">
        <v>0.95102888796504714</v>
      </c>
      <c r="AE599" s="1489">
        <v>0.91662704043326393</v>
      </c>
      <c r="AF599" s="1489">
        <v>0.88346433824062087</v>
      </c>
      <c r="AG599" s="1489">
        <v>0.85149631470962805</v>
      </c>
      <c r="AH599" s="1489">
        <v>0.82068009354552895</v>
      </c>
      <c r="AI599" s="1489">
        <v>0.7909743321240793</v>
      </c>
      <c r="AJ599" s="1489">
        <v>0.76233916679625213</v>
      </c>
      <c r="AK599" s="1489">
        <v>0.73473616013831133</v>
      </c>
      <c r="AL599" s="1489">
        <v>0.70812825007823055</v>
      </c>
      <c r="AM599" s="1489">
        <v>0.68247970083187548</v>
      </c>
      <c r="AN599" s="1489">
        <v>0.65775605558472938</v>
      </c>
      <c r="AO599" s="1489">
        <v>0.63392409085720947</v>
      </c>
      <c r="AP599" s="1489">
        <v>0.61095177249382171</v>
      </c>
      <c r="AQ599" s="1489">
        <v>0.58880821321851307</v>
      </c>
      <c r="AR599" s="1489">
        <v>0.56746363170062342</v>
      </c>
      <c r="AS599" s="1489">
        <v>0.54954411556847915</v>
      </c>
      <c r="AT599" s="1489">
        <v>0.53218705473696271</v>
      </c>
      <c r="AU599" s="1489">
        <v>0.51537488659596953</v>
      </c>
      <c r="AV599" s="1489">
        <v>0.49909059444880244</v>
      </c>
      <c r="AW599" s="1489">
        <v>0.48331769061039065</v>
      </c>
      <c r="AX599" s="1489">
        <v>0.46804020002696045</v>
      </c>
      <c r="AY599" s="1489">
        <v>0.45324264440111972</v>
      </c>
      <c r="AZ599" s="1489">
        <v>0.43891002680681113</v>
      </c>
      <c r="BA599" s="1489">
        <v>0.42502781677906631</v>
      </c>
      <c r="BB599" s="1489">
        <v>0.41158193586395087</v>
      </c>
      <c r="BC599" s="1489">
        <v>0.39855874361454652</v>
      </c>
      <c r="BD599" s="1489">
        <v>0.38594502401924302</v>
      </c>
      <c r="BE599" s="1489">
        <v>0.37372797234903793</v>
      </c>
      <c r="BF599" s="1489">
        <v>0.36189518241094804</v>
      </c>
      <c r="BG599" s="1489">
        <v>0.35043463419503745</v>
      </c>
      <c r="BH599" s="1489">
        <v>0.33933468190294008</v>
      </c>
      <c r="BI599" s="1489">
        <v>0.32858404234613919</v>
      </c>
      <c r="BJ599" s="1489">
        <v>0.31817178370261728</v>
      </c>
      <c r="BK599" s="1489">
        <v>0.30808731462084304</v>
      </c>
      <c r="BL599" s="1489">
        <v>0.29832037366040093</v>
      </c>
      <c r="BM599" s="1489">
        <v>0.28886101905889616</v>
      </c>
      <c r="BN599" s="1489">
        <v>0.27969961881508637</v>
      </c>
      <c r="BO599" s="1489">
        <v>0.27082684107850113</v>
      </c>
      <c r="BP599" s="1489">
        <v>0.26223364483610695</v>
      </c>
      <c r="BQ599" s="1489">
        <v>0.25391127088686882</v>
      </c>
      <c r="BR599" s="1489">
        <v>0.24585123309533688</v>
      </c>
      <c r="BS599" s="1489">
        <v>0.23804530991566139</v>
      </c>
      <c r="BT599" s="1489">
        <v>0.23048553617770337</v>
      </c>
      <c r="BU599" s="1489">
        <v>0.2231641951271634</v>
      </c>
      <c r="BV599" s="1489">
        <v>0.21607381071189855</v>
      </c>
      <c r="BW599" s="1489">
        <v>0.20920714010684097</v>
      </c>
      <c r="BX599" s="1489">
        <v>0.20255716647016112</v>
      </c>
      <c r="BY599" s="1489">
        <v>0.19611709192354684</v>
      </c>
      <c r="BZ599" s="1489">
        <v>0.18988033074968935</v>
      </c>
      <c r="CA599" s="1489">
        <v>0.19732671080812547</v>
      </c>
      <c r="CB599" s="1489">
        <v>0.20417823877372895</v>
      </c>
      <c r="CC599" s="1489">
        <v>0.19775120469215493</v>
      </c>
      <c r="CD599" s="1489">
        <v>0.19152534913008787</v>
      </c>
      <c r="CE599" s="1489">
        <v>0.18549440523689889</v>
      </c>
      <c r="CF599" s="1489">
        <v>0.17965230055417464</v>
      </c>
      <c r="CG599" s="1489">
        <v>0.17399315100829565</v>
      </c>
      <c r="CH599" s="1489">
        <v>0.16851125508805204</v>
      </c>
      <c r="CI599" s="1489">
        <v>0.16320108820161325</v>
      </c>
      <c r="CJ599" s="1489">
        <v>0.15805729720734407</v>
      </c>
      <c r="CK599" s="1489">
        <v>0.15307469511312613</v>
      </c>
      <c r="CL599" s="1489">
        <v>0.1489714181631028</v>
      </c>
      <c r="CM599" s="1489">
        <v>0.14497723937773668</v>
      </c>
      <c r="CN599" s="1489">
        <v>0.14108927786913253</v>
      </c>
      <c r="CO599" s="1489">
        <v>0.13730472837975974</v>
      </c>
      <c r="CP599" s="1490">
        <v>0.13362085930696005</v>
      </c>
      <c r="CQ599" s="1488" t="s">
        <v>1790</v>
      </c>
      <c r="CR599" s="1488" t="s">
        <v>1790</v>
      </c>
      <c r="CS599" s="1488" t="s">
        <v>1790</v>
      </c>
      <c r="CT599" s="1488" t="s">
        <v>1790</v>
      </c>
      <c r="CU599" s="1488" t="s">
        <v>1790</v>
      </c>
      <c r="CV599" s="1488" t="s">
        <v>1790</v>
      </c>
      <c r="CW599" s="1488" t="s">
        <v>1790</v>
      </c>
      <c r="CX599" s="1488" t="s">
        <v>1790</v>
      </c>
      <c r="CY599" s="1488" t="s">
        <v>1790</v>
      </c>
      <c r="CZ599" s="1488" t="s">
        <v>1790</v>
      </c>
      <c r="DA599" s="1488" t="s">
        <v>1790</v>
      </c>
      <c r="DB599" s="1488" t="s">
        <v>1790</v>
      </c>
      <c r="DC599" s="1488" t="s">
        <v>1790</v>
      </c>
      <c r="DD599" s="1488" t="s">
        <v>1790</v>
      </c>
      <c r="DE599" s="1488" t="s">
        <v>1790</v>
      </c>
      <c r="DF599" s="1488" t="s">
        <v>1790</v>
      </c>
      <c r="DG599" s="1488" t="s">
        <v>1790</v>
      </c>
      <c r="DH599" s="1488" t="s">
        <v>1790</v>
      </c>
      <c r="DI599" s="1488" t="s">
        <v>1790</v>
      </c>
      <c r="DJ599" s="1488" t="s">
        <v>1790</v>
      </c>
      <c r="DK599" s="1488" t="s">
        <v>1790</v>
      </c>
      <c r="DL599" s="1488" t="s">
        <v>1790</v>
      </c>
      <c r="DM599" s="1488" t="s">
        <v>1790</v>
      </c>
      <c r="DN599" s="1488" t="s">
        <v>1790</v>
      </c>
      <c r="DO599" s="1488" t="s">
        <v>1790</v>
      </c>
      <c r="DP599" s="1488" t="s">
        <v>1790</v>
      </c>
      <c r="DQ599" s="1488" t="s">
        <v>1790</v>
      </c>
      <c r="DR599" s="1488" t="s">
        <v>1790</v>
      </c>
      <c r="DS599" s="1488" t="s">
        <v>1790</v>
      </c>
      <c r="DT599" s="1233" t="s">
        <v>1790</v>
      </c>
      <c r="DU599" s="1233" t="s">
        <v>1790</v>
      </c>
      <c r="DV599" s="1233" t="s">
        <v>1790</v>
      </c>
      <c r="DW599" s="1233" t="s">
        <v>1790</v>
      </c>
      <c r="DX599" s="1233" t="s">
        <v>1790</v>
      </c>
      <c r="DY599" s="1233" t="s">
        <v>1790</v>
      </c>
    </row>
    <row r="600" spans="2:134" ht="14.4" thickBot="1" x14ac:dyDescent="0.3">
      <c r="B600" s="1740"/>
      <c r="C600" s="1485" t="s">
        <v>2236</v>
      </c>
      <c r="D600" s="1425" t="s">
        <v>2237</v>
      </c>
      <c r="E600" s="1267" t="s">
        <v>815</v>
      </c>
      <c r="F600" s="1424" t="s">
        <v>1790</v>
      </c>
      <c r="G600" s="1424" t="s">
        <v>1790</v>
      </c>
      <c r="H600" s="1425" t="s">
        <v>84</v>
      </c>
      <c r="I600" s="1724">
        <f>IF(SUM(I599:CU599)&lt;&gt;0,SUM(I599:CU599),"")</f>
        <v>37.768079538767033</v>
      </c>
      <c r="J600" s="1725"/>
      <c r="K600" s="1725"/>
      <c r="L600" s="1725"/>
      <c r="M600" s="1726"/>
      <c r="N600" s="1489" t="s">
        <v>1790</v>
      </c>
      <c r="O600" s="1489" t="s">
        <v>1790</v>
      </c>
      <c r="P600" s="1489" t="s">
        <v>1790</v>
      </c>
      <c r="Q600" s="1489" t="s">
        <v>1790</v>
      </c>
      <c r="R600" s="1489" t="s">
        <v>1790</v>
      </c>
      <c r="S600" s="1489" t="s">
        <v>1790</v>
      </c>
      <c r="T600" s="1489" t="s">
        <v>1790</v>
      </c>
      <c r="U600" s="1489" t="s">
        <v>1790</v>
      </c>
      <c r="V600" s="1489" t="s">
        <v>1790</v>
      </c>
      <c r="W600" s="1489" t="s">
        <v>1790</v>
      </c>
      <c r="X600" s="1489" t="s">
        <v>1790</v>
      </c>
      <c r="Y600" s="1489" t="s">
        <v>1790</v>
      </c>
      <c r="Z600" s="1489" t="s">
        <v>1790</v>
      </c>
      <c r="AA600" s="1489" t="s">
        <v>1790</v>
      </c>
      <c r="AB600" s="1489" t="s">
        <v>1790</v>
      </c>
      <c r="AC600" s="1489" t="s">
        <v>1790</v>
      </c>
      <c r="AD600" s="1489" t="s">
        <v>1790</v>
      </c>
      <c r="AE600" s="1489" t="s">
        <v>1790</v>
      </c>
      <c r="AF600" s="1489" t="s">
        <v>1790</v>
      </c>
      <c r="AG600" s="1489" t="s">
        <v>1790</v>
      </c>
      <c r="AH600" s="1489" t="s">
        <v>1790</v>
      </c>
      <c r="AI600" s="1489" t="s">
        <v>1790</v>
      </c>
      <c r="AJ600" s="1489" t="s">
        <v>1790</v>
      </c>
      <c r="AK600" s="1489" t="s">
        <v>1790</v>
      </c>
      <c r="AL600" s="1489" t="s">
        <v>1790</v>
      </c>
      <c r="AM600" s="1489" t="s">
        <v>1790</v>
      </c>
      <c r="AN600" s="1489" t="s">
        <v>1790</v>
      </c>
      <c r="AO600" s="1489" t="s">
        <v>1790</v>
      </c>
      <c r="AP600" s="1489" t="s">
        <v>1790</v>
      </c>
      <c r="AQ600" s="1489" t="s">
        <v>1790</v>
      </c>
      <c r="AR600" s="1489" t="s">
        <v>1790</v>
      </c>
      <c r="AS600" s="1489" t="s">
        <v>1790</v>
      </c>
      <c r="AT600" s="1489" t="s">
        <v>1790</v>
      </c>
      <c r="AU600" s="1489" t="s">
        <v>1790</v>
      </c>
      <c r="AV600" s="1489" t="s">
        <v>1790</v>
      </c>
      <c r="AW600" s="1489" t="s">
        <v>1790</v>
      </c>
      <c r="AX600" s="1489" t="s">
        <v>1790</v>
      </c>
      <c r="AY600" s="1489" t="s">
        <v>1790</v>
      </c>
      <c r="AZ600" s="1489" t="s">
        <v>1790</v>
      </c>
      <c r="BA600" s="1489" t="s">
        <v>1790</v>
      </c>
      <c r="BB600" s="1489" t="s">
        <v>1790</v>
      </c>
      <c r="BC600" s="1489" t="s">
        <v>1790</v>
      </c>
      <c r="BD600" s="1489" t="s">
        <v>1790</v>
      </c>
      <c r="BE600" s="1489" t="s">
        <v>1790</v>
      </c>
      <c r="BF600" s="1489" t="s">
        <v>1790</v>
      </c>
      <c r="BG600" s="1489" t="s">
        <v>1790</v>
      </c>
      <c r="BH600" s="1489" t="s">
        <v>1790</v>
      </c>
      <c r="BI600" s="1489" t="s">
        <v>1790</v>
      </c>
      <c r="BJ600" s="1489" t="s">
        <v>1790</v>
      </c>
      <c r="BK600" s="1489" t="s">
        <v>1790</v>
      </c>
      <c r="BL600" s="1489" t="s">
        <v>1790</v>
      </c>
      <c r="BM600" s="1489" t="s">
        <v>1790</v>
      </c>
      <c r="BN600" s="1489" t="s">
        <v>1790</v>
      </c>
      <c r="BO600" s="1489" t="s">
        <v>1790</v>
      </c>
      <c r="BP600" s="1489" t="s">
        <v>1790</v>
      </c>
      <c r="BQ600" s="1489" t="s">
        <v>1790</v>
      </c>
      <c r="BR600" s="1489" t="s">
        <v>1790</v>
      </c>
      <c r="BS600" s="1489" t="s">
        <v>1790</v>
      </c>
      <c r="BT600" s="1489" t="s">
        <v>1790</v>
      </c>
      <c r="BU600" s="1489" t="s">
        <v>1790</v>
      </c>
      <c r="BV600" s="1489" t="s">
        <v>1790</v>
      </c>
      <c r="BW600" s="1489" t="s">
        <v>1790</v>
      </c>
      <c r="BX600" s="1489" t="s">
        <v>1790</v>
      </c>
      <c r="BY600" s="1489" t="s">
        <v>1790</v>
      </c>
      <c r="BZ600" s="1489" t="s">
        <v>1790</v>
      </c>
      <c r="CA600" s="1489" t="s">
        <v>1790</v>
      </c>
      <c r="CB600" s="1489" t="s">
        <v>1790</v>
      </c>
      <c r="CC600" s="1489" t="s">
        <v>1790</v>
      </c>
      <c r="CD600" s="1489" t="s">
        <v>1790</v>
      </c>
      <c r="CE600" s="1489" t="s">
        <v>1790</v>
      </c>
      <c r="CF600" s="1489" t="s">
        <v>1790</v>
      </c>
      <c r="CG600" s="1489" t="s">
        <v>1790</v>
      </c>
      <c r="CH600" s="1489" t="s">
        <v>1790</v>
      </c>
      <c r="CI600" s="1489" t="s">
        <v>1790</v>
      </c>
      <c r="CJ600" s="1489" t="s">
        <v>1790</v>
      </c>
      <c r="CK600" s="1489" t="s">
        <v>1790</v>
      </c>
      <c r="CL600" s="1489" t="s">
        <v>1790</v>
      </c>
      <c r="CM600" s="1489" t="s">
        <v>1790</v>
      </c>
      <c r="CN600" s="1489" t="s">
        <v>1790</v>
      </c>
      <c r="CO600" s="1489" t="s">
        <v>1790</v>
      </c>
      <c r="CP600" s="1490" t="s">
        <v>1790</v>
      </c>
      <c r="CQ600" s="1488" t="s">
        <v>1790</v>
      </c>
      <c r="CR600" s="1488" t="s">
        <v>1790</v>
      </c>
      <c r="CS600" s="1488" t="s">
        <v>1790</v>
      </c>
      <c r="CT600" s="1488" t="s">
        <v>1790</v>
      </c>
      <c r="CU600" s="1488" t="s">
        <v>1790</v>
      </c>
      <c r="CV600" s="1488" t="s">
        <v>1790</v>
      </c>
      <c r="CW600" s="1488" t="s">
        <v>1790</v>
      </c>
      <c r="CX600" s="1488" t="s">
        <v>1790</v>
      </c>
      <c r="CY600" s="1488" t="s">
        <v>1790</v>
      </c>
      <c r="CZ600" s="1488" t="s">
        <v>1790</v>
      </c>
      <c r="DA600" s="1488" t="s">
        <v>1790</v>
      </c>
      <c r="DB600" s="1488" t="s">
        <v>1790</v>
      </c>
      <c r="DC600" s="1488" t="s">
        <v>1790</v>
      </c>
      <c r="DD600" s="1488" t="s">
        <v>1790</v>
      </c>
      <c r="DE600" s="1488" t="s">
        <v>1790</v>
      </c>
      <c r="DF600" s="1488" t="s">
        <v>1790</v>
      </c>
      <c r="DG600" s="1488" t="s">
        <v>1790</v>
      </c>
      <c r="DH600" s="1488" t="s">
        <v>1790</v>
      </c>
      <c r="DI600" s="1488" t="s">
        <v>1790</v>
      </c>
      <c r="DJ600" s="1488" t="s">
        <v>1790</v>
      </c>
      <c r="DK600" s="1488" t="s">
        <v>1790</v>
      </c>
      <c r="DL600" s="1488" t="s">
        <v>1790</v>
      </c>
      <c r="DM600" s="1488" t="s">
        <v>1790</v>
      </c>
      <c r="DN600" s="1488" t="s">
        <v>1790</v>
      </c>
      <c r="DO600" s="1488" t="s">
        <v>1790</v>
      </c>
      <c r="DP600" s="1488" t="s">
        <v>1790</v>
      </c>
      <c r="DQ600" s="1488" t="s">
        <v>1790</v>
      </c>
      <c r="DR600" s="1488" t="s">
        <v>1790</v>
      </c>
      <c r="DS600" s="1488" t="s">
        <v>1790</v>
      </c>
      <c r="DT600" s="1233" t="s">
        <v>1790</v>
      </c>
      <c r="DU600" s="1233" t="s">
        <v>1790</v>
      </c>
      <c r="DV600" s="1233" t="s">
        <v>1790</v>
      </c>
      <c r="DW600" s="1233" t="s">
        <v>1790</v>
      </c>
      <c r="DX600" s="1233" t="s">
        <v>1790</v>
      </c>
      <c r="DY600" s="1233" t="s">
        <v>1790</v>
      </c>
    </row>
    <row r="601" spans="2:134" x14ac:dyDescent="0.25">
      <c r="B601" s="1740"/>
      <c r="C601" s="1485" t="s">
        <v>2234</v>
      </c>
      <c r="D601" s="1425" t="s">
        <v>2235</v>
      </c>
      <c r="E601" s="1267" t="s">
        <v>810</v>
      </c>
      <c r="F601" s="1424" t="s">
        <v>1790</v>
      </c>
      <c r="G601" s="1424" t="s">
        <v>1790</v>
      </c>
      <c r="H601" s="1425" t="s">
        <v>84</v>
      </c>
      <c r="I601" s="1460" t="s">
        <v>1790</v>
      </c>
      <c r="J601" s="1461"/>
      <c r="K601" s="1461"/>
      <c r="L601" s="1461"/>
      <c r="M601" s="1461"/>
      <c r="N601" s="1489" t="s">
        <v>1790</v>
      </c>
      <c r="O601" s="1489">
        <v>1.2879</v>
      </c>
      <c r="P601" s="1489">
        <v>1.2879</v>
      </c>
      <c r="Q601" s="1489">
        <v>1.2879</v>
      </c>
      <c r="R601" s="1489">
        <v>1.2879</v>
      </c>
      <c r="S601" s="1489">
        <v>1.2879</v>
      </c>
      <c r="T601" s="1489" t="s">
        <v>1790</v>
      </c>
      <c r="U601" s="1489" t="s">
        <v>1790</v>
      </c>
      <c r="V601" s="1489" t="s">
        <v>1790</v>
      </c>
      <c r="W601" s="1489" t="s">
        <v>1790</v>
      </c>
      <c r="X601" s="1489" t="s">
        <v>1790</v>
      </c>
      <c r="Y601" s="1489" t="s">
        <v>1790</v>
      </c>
      <c r="Z601" s="1489" t="s">
        <v>1790</v>
      </c>
      <c r="AA601" s="1489" t="s">
        <v>1790</v>
      </c>
      <c r="AB601" s="1489" t="s">
        <v>1790</v>
      </c>
      <c r="AC601" s="1489">
        <v>0</v>
      </c>
      <c r="AD601" s="1489" t="s">
        <v>1790</v>
      </c>
      <c r="AE601" s="1489" t="s">
        <v>1790</v>
      </c>
      <c r="AF601" s="1489" t="s">
        <v>1790</v>
      </c>
      <c r="AG601" s="1489" t="s">
        <v>1790</v>
      </c>
      <c r="AH601" s="1489" t="s">
        <v>1790</v>
      </c>
      <c r="AI601" s="1489" t="s">
        <v>1790</v>
      </c>
      <c r="AJ601" s="1489" t="s">
        <v>1790</v>
      </c>
      <c r="AK601" s="1489" t="s">
        <v>1790</v>
      </c>
      <c r="AL601" s="1489" t="s">
        <v>1790</v>
      </c>
      <c r="AM601" s="1489">
        <v>0</v>
      </c>
      <c r="AN601" s="1489" t="s">
        <v>1790</v>
      </c>
      <c r="AO601" s="1489" t="s">
        <v>1790</v>
      </c>
      <c r="AP601" s="1489" t="s">
        <v>1790</v>
      </c>
      <c r="AQ601" s="1489" t="s">
        <v>1790</v>
      </c>
      <c r="AR601" s="1489" t="s">
        <v>1790</v>
      </c>
      <c r="AS601" s="1489" t="s">
        <v>1790</v>
      </c>
      <c r="AT601" s="1489" t="s">
        <v>1790</v>
      </c>
      <c r="AU601" s="1489" t="s">
        <v>1790</v>
      </c>
      <c r="AV601" s="1489" t="s">
        <v>1790</v>
      </c>
      <c r="AW601" s="1489">
        <v>0</v>
      </c>
      <c r="AX601" s="1489" t="s">
        <v>1790</v>
      </c>
      <c r="AY601" s="1489" t="s">
        <v>1790</v>
      </c>
      <c r="AZ601" s="1489" t="s">
        <v>1790</v>
      </c>
      <c r="BA601" s="1489" t="s">
        <v>1790</v>
      </c>
      <c r="BB601" s="1489" t="s">
        <v>1790</v>
      </c>
      <c r="BC601" s="1489" t="s">
        <v>1790</v>
      </c>
      <c r="BD601" s="1489" t="s">
        <v>1790</v>
      </c>
      <c r="BE601" s="1489" t="s">
        <v>1790</v>
      </c>
      <c r="BF601" s="1489" t="s">
        <v>1790</v>
      </c>
      <c r="BG601" s="1489">
        <v>0</v>
      </c>
      <c r="BH601" s="1489" t="s">
        <v>1790</v>
      </c>
      <c r="BI601" s="1489" t="s">
        <v>1790</v>
      </c>
      <c r="BJ601" s="1489" t="s">
        <v>1790</v>
      </c>
      <c r="BK601" s="1489" t="s">
        <v>1790</v>
      </c>
      <c r="BL601" s="1489" t="s">
        <v>1790</v>
      </c>
      <c r="BM601" s="1489" t="s">
        <v>1790</v>
      </c>
      <c r="BN601" s="1489" t="s">
        <v>1790</v>
      </c>
      <c r="BO601" s="1489" t="s">
        <v>1790</v>
      </c>
      <c r="BP601" s="1489" t="s">
        <v>1790</v>
      </c>
      <c r="BQ601" s="1489">
        <v>0</v>
      </c>
      <c r="BR601" s="1489" t="s">
        <v>1790</v>
      </c>
      <c r="BS601" s="1489" t="s">
        <v>1790</v>
      </c>
      <c r="BT601" s="1489" t="s">
        <v>1790</v>
      </c>
      <c r="BU601" s="1489" t="s">
        <v>1790</v>
      </c>
      <c r="BV601" s="1489" t="s">
        <v>1790</v>
      </c>
      <c r="BW601" s="1489" t="s">
        <v>1790</v>
      </c>
      <c r="BX601" s="1489" t="s">
        <v>1790</v>
      </c>
      <c r="BY601" s="1489" t="s">
        <v>1790</v>
      </c>
      <c r="BZ601" s="1489" t="s">
        <v>1790</v>
      </c>
      <c r="CA601" s="1489">
        <v>5.3</v>
      </c>
      <c r="CB601" s="1489" t="s">
        <v>1790</v>
      </c>
      <c r="CC601" s="1489" t="s">
        <v>1790</v>
      </c>
      <c r="CD601" s="1489" t="s">
        <v>1790</v>
      </c>
      <c r="CE601" s="1489" t="s">
        <v>1790</v>
      </c>
      <c r="CF601" s="1489" t="s">
        <v>1790</v>
      </c>
      <c r="CG601" s="1489" t="s">
        <v>1790</v>
      </c>
      <c r="CH601" s="1489" t="s">
        <v>1790</v>
      </c>
      <c r="CI601" s="1489" t="s">
        <v>1790</v>
      </c>
      <c r="CJ601" s="1489" t="s">
        <v>1790</v>
      </c>
      <c r="CK601" s="1489">
        <v>0</v>
      </c>
      <c r="CL601" s="1489" t="s">
        <v>1790</v>
      </c>
      <c r="CM601" s="1489" t="s">
        <v>1790</v>
      </c>
      <c r="CN601" s="1489" t="s">
        <v>1790</v>
      </c>
      <c r="CO601" s="1489" t="s">
        <v>1790</v>
      </c>
      <c r="CP601" s="1490" t="s">
        <v>1790</v>
      </c>
      <c r="CQ601" s="1488" t="s">
        <v>1790</v>
      </c>
      <c r="CR601" s="1488" t="s">
        <v>1790</v>
      </c>
      <c r="CS601" s="1488" t="s">
        <v>1790</v>
      </c>
      <c r="CT601" s="1488" t="s">
        <v>1790</v>
      </c>
      <c r="CU601" s="1488" t="s">
        <v>1790</v>
      </c>
      <c r="CV601" s="1488" t="s">
        <v>1790</v>
      </c>
      <c r="CW601" s="1488" t="s">
        <v>1790</v>
      </c>
      <c r="CX601" s="1488" t="s">
        <v>1790</v>
      </c>
      <c r="CY601" s="1488" t="s">
        <v>1790</v>
      </c>
      <c r="CZ601" s="1488" t="s">
        <v>1790</v>
      </c>
      <c r="DA601" s="1488" t="s">
        <v>1790</v>
      </c>
      <c r="DB601" s="1488" t="s">
        <v>1790</v>
      </c>
      <c r="DC601" s="1488" t="s">
        <v>1790</v>
      </c>
      <c r="DD601" s="1488" t="s">
        <v>1790</v>
      </c>
      <c r="DE601" s="1488" t="s">
        <v>1790</v>
      </c>
      <c r="DF601" s="1488" t="s">
        <v>1790</v>
      </c>
      <c r="DG601" s="1488" t="s">
        <v>1790</v>
      </c>
      <c r="DH601" s="1488" t="s">
        <v>1790</v>
      </c>
      <c r="DI601" s="1488" t="s">
        <v>1790</v>
      </c>
      <c r="DJ601" s="1488" t="s">
        <v>1790</v>
      </c>
      <c r="DK601" s="1488" t="s">
        <v>1790</v>
      </c>
      <c r="DL601" s="1488" t="s">
        <v>1790</v>
      </c>
      <c r="DM601" s="1488" t="s">
        <v>1790</v>
      </c>
      <c r="DN601" s="1488" t="s">
        <v>1790</v>
      </c>
      <c r="DO601" s="1488" t="s">
        <v>1790</v>
      </c>
      <c r="DP601" s="1488" t="s">
        <v>1790</v>
      </c>
      <c r="DQ601" s="1488" t="s">
        <v>1790</v>
      </c>
      <c r="DR601" s="1488" t="s">
        <v>1790</v>
      </c>
      <c r="DS601" s="1488" t="s">
        <v>1790</v>
      </c>
      <c r="DT601" s="1233" t="s">
        <v>1790</v>
      </c>
      <c r="DU601" s="1233" t="s">
        <v>1790</v>
      </c>
      <c r="DV601" s="1233" t="s">
        <v>1790</v>
      </c>
      <c r="DW601" s="1233" t="s">
        <v>1790</v>
      </c>
      <c r="DX601" s="1233" t="s">
        <v>1790</v>
      </c>
      <c r="DY601" s="1233" t="s">
        <v>1790</v>
      </c>
      <c r="DZ601" s="1233" t="s">
        <v>1790</v>
      </c>
      <c r="EA601" s="1233" t="s">
        <v>1790</v>
      </c>
      <c r="EB601" s="1233" t="s">
        <v>1790</v>
      </c>
      <c r="EC601" s="1233" t="s">
        <v>1790</v>
      </c>
      <c r="ED601" s="1233" t="s">
        <v>1790</v>
      </c>
    </row>
    <row r="602" spans="2:134" x14ac:dyDescent="0.25">
      <c r="B602" s="1740"/>
      <c r="C602" s="1485" t="s">
        <v>2234</v>
      </c>
      <c r="D602" s="1425" t="s">
        <v>2235</v>
      </c>
      <c r="E602" s="1267" t="s">
        <v>807</v>
      </c>
      <c r="F602" s="1424" t="s">
        <v>1790</v>
      </c>
      <c r="G602" s="1424" t="s">
        <v>1790</v>
      </c>
      <c r="H602" s="1425" t="s">
        <v>84</v>
      </c>
      <c r="I602" s="1460" t="s">
        <v>1790</v>
      </c>
      <c r="J602" s="1461"/>
      <c r="K602" s="1461"/>
      <c r="L602" s="1461"/>
      <c r="M602" s="1461"/>
      <c r="N602" s="1489" t="s">
        <v>1790</v>
      </c>
      <c r="O602" s="1489" t="s">
        <v>1790</v>
      </c>
      <c r="P602" s="1489" t="s">
        <v>1790</v>
      </c>
      <c r="Q602" s="1489" t="s">
        <v>1790</v>
      </c>
      <c r="R602" s="1489" t="s">
        <v>1790</v>
      </c>
      <c r="S602" s="1489" t="s">
        <v>1790</v>
      </c>
      <c r="T602" s="1489">
        <v>1.2559116749999997</v>
      </c>
      <c r="U602" s="1489">
        <v>1.2559116749999997</v>
      </c>
      <c r="V602" s="1489">
        <v>1.2559116749999997</v>
      </c>
      <c r="W602" s="1489">
        <v>1.2559116749999997</v>
      </c>
      <c r="X602" s="1489">
        <v>1.2559116749999997</v>
      </c>
      <c r="Y602" s="1489">
        <v>1.2559116749999997</v>
      </c>
      <c r="Z602" s="1489">
        <v>1.2559116749999997</v>
      </c>
      <c r="AA602" s="1489">
        <v>1.2559116749999997</v>
      </c>
      <c r="AB602" s="1489">
        <v>1.2559116749999997</v>
      </c>
      <c r="AC602" s="1489">
        <v>1.2559116749999997</v>
      </c>
      <c r="AD602" s="1489">
        <v>1.2559116749999997</v>
      </c>
      <c r="AE602" s="1489">
        <v>1.2559116749999997</v>
      </c>
      <c r="AF602" s="1489">
        <v>1.2559116749999997</v>
      </c>
      <c r="AG602" s="1489">
        <v>1.2559116749999997</v>
      </c>
      <c r="AH602" s="1489">
        <v>1.2559116749999997</v>
      </c>
      <c r="AI602" s="1489">
        <v>1.2559116749999997</v>
      </c>
      <c r="AJ602" s="1489">
        <v>1.2559116749999997</v>
      </c>
      <c r="AK602" s="1489">
        <v>1.2559116749999997</v>
      </c>
      <c r="AL602" s="1489">
        <v>1.2559116749999997</v>
      </c>
      <c r="AM602" s="1489">
        <v>1.2559116749999997</v>
      </c>
      <c r="AN602" s="1489">
        <v>1.2559116749999997</v>
      </c>
      <c r="AO602" s="1489">
        <v>1.2559116749999997</v>
      </c>
      <c r="AP602" s="1489">
        <v>1.2559116749999997</v>
      </c>
      <c r="AQ602" s="1489">
        <v>1.2559116749999997</v>
      </c>
      <c r="AR602" s="1489">
        <v>1.2559116749999997</v>
      </c>
      <c r="AS602" s="1489">
        <v>1.2559116749999997</v>
      </c>
      <c r="AT602" s="1489">
        <v>1.2559116749999997</v>
      </c>
      <c r="AU602" s="1489">
        <v>1.2559116749999997</v>
      </c>
      <c r="AV602" s="1489">
        <v>1.2559116749999997</v>
      </c>
      <c r="AW602" s="1489">
        <v>1.2559116749999997</v>
      </c>
      <c r="AX602" s="1489">
        <v>1.2559116749999997</v>
      </c>
      <c r="AY602" s="1489">
        <v>1.2559116749999997</v>
      </c>
      <c r="AZ602" s="1489">
        <v>1.2559116749999997</v>
      </c>
      <c r="BA602" s="1489">
        <v>1.2559116749999997</v>
      </c>
      <c r="BB602" s="1489">
        <v>1.2559116749999997</v>
      </c>
      <c r="BC602" s="1489">
        <v>1.2559116749999997</v>
      </c>
      <c r="BD602" s="1489">
        <v>1.2559116749999997</v>
      </c>
      <c r="BE602" s="1489">
        <v>1.2559116749999997</v>
      </c>
      <c r="BF602" s="1489">
        <v>1.2559116749999997</v>
      </c>
      <c r="BG602" s="1489">
        <v>1.2559116749999997</v>
      </c>
      <c r="BH602" s="1489">
        <v>1.2559116749999997</v>
      </c>
      <c r="BI602" s="1489">
        <v>1.2559116749999997</v>
      </c>
      <c r="BJ602" s="1489">
        <v>1.2559116749999997</v>
      </c>
      <c r="BK602" s="1489">
        <v>1.2559116749999997</v>
      </c>
      <c r="BL602" s="1489">
        <v>1.2559116749999997</v>
      </c>
      <c r="BM602" s="1489">
        <v>1.2559116749999997</v>
      </c>
      <c r="BN602" s="1489">
        <v>1.2559116749999997</v>
      </c>
      <c r="BO602" s="1489">
        <v>1.2559116749999997</v>
      </c>
      <c r="BP602" s="1489">
        <v>1.2559116749999997</v>
      </c>
      <c r="BQ602" s="1489">
        <v>1.2559116749999997</v>
      </c>
      <c r="BR602" s="1489">
        <v>1.2559116749999997</v>
      </c>
      <c r="BS602" s="1489">
        <v>1.2559116749999997</v>
      </c>
      <c r="BT602" s="1489">
        <v>1.2559116749999997</v>
      </c>
      <c r="BU602" s="1489">
        <v>1.2559116749999997</v>
      </c>
      <c r="BV602" s="1489">
        <v>1.2559116749999997</v>
      </c>
      <c r="BW602" s="1489">
        <v>1.2559116749999997</v>
      </c>
      <c r="BX602" s="1489">
        <v>1.2559116749999997</v>
      </c>
      <c r="BY602" s="1489">
        <v>1.2559116749999997</v>
      </c>
      <c r="BZ602" s="1489">
        <v>1.2559116749999997</v>
      </c>
      <c r="CA602" s="1489">
        <v>1.2559116749999997</v>
      </c>
      <c r="CB602" s="1489">
        <v>1.2559116749999997</v>
      </c>
      <c r="CC602" s="1489">
        <v>1.2559116749999997</v>
      </c>
      <c r="CD602" s="1489">
        <v>1.2559116749999997</v>
      </c>
      <c r="CE602" s="1489">
        <v>1.2559116749999997</v>
      </c>
      <c r="CF602" s="1489">
        <v>1.2559116749999997</v>
      </c>
      <c r="CG602" s="1489">
        <v>1.2559116749999997</v>
      </c>
      <c r="CH602" s="1489">
        <v>1.2559116749999997</v>
      </c>
      <c r="CI602" s="1489">
        <v>1.2559116749999997</v>
      </c>
      <c r="CJ602" s="1489">
        <v>1.2559116749999997</v>
      </c>
      <c r="CK602" s="1489">
        <v>1.2559116749999997</v>
      </c>
      <c r="CL602" s="1489">
        <v>1.2559116749999997</v>
      </c>
      <c r="CM602" s="1489">
        <v>1.2559116749999997</v>
      </c>
      <c r="CN602" s="1489">
        <v>1.2559116749999997</v>
      </c>
      <c r="CO602" s="1489">
        <v>1.2559116749999997</v>
      </c>
      <c r="CP602" s="1490">
        <v>1.2559116749999997</v>
      </c>
      <c r="CQ602" s="1488" t="s">
        <v>1790</v>
      </c>
      <c r="CR602" s="1488" t="s">
        <v>1790</v>
      </c>
      <c r="CS602" s="1488" t="s">
        <v>1790</v>
      </c>
      <c r="CT602" s="1488" t="s">
        <v>1790</v>
      </c>
      <c r="CU602" s="1488" t="s">
        <v>1790</v>
      </c>
      <c r="CV602" s="1488" t="s">
        <v>1790</v>
      </c>
      <c r="CW602" s="1488" t="s">
        <v>1790</v>
      </c>
      <c r="CX602" s="1488" t="s">
        <v>1790</v>
      </c>
      <c r="CY602" s="1488" t="s">
        <v>1790</v>
      </c>
      <c r="CZ602" s="1488" t="s">
        <v>1790</v>
      </c>
      <c r="DA602" s="1488" t="s">
        <v>1790</v>
      </c>
      <c r="DB602" s="1488" t="s">
        <v>1790</v>
      </c>
      <c r="DC602" s="1488" t="s">
        <v>1790</v>
      </c>
      <c r="DD602" s="1488" t="s">
        <v>1790</v>
      </c>
      <c r="DE602" s="1488" t="s">
        <v>1790</v>
      </c>
      <c r="DF602" s="1488" t="s">
        <v>1790</v>
      </c>
      <c r="DG602" s="1488" t="s">
        <v>1790</v>
      </c>
      <c r="DH602" s="1488" t="s">
        <v>1790</v>
      </c>
      <c r="DI602" s="1488" t="s">
        <v>1790</v>
      </c>
      <c r="DJ602" s="1488" t="s">
        <v>1790</v>
      </c>
      <c r="DK602" s="1488" t="s">
        <v>1790</v>
      </c>
      <c r="DL602" s="1488" t="s">
        <v>1790</v>
      </c>
      <c r="DM602" s="1488" t="s">
        <v>1790</v>
      </c>
      <c r="DN602" s="1488" t="s">
        <v>1790</v>
      </c>
      <c r="DO602" s="1488" t="s">
        <v>1790</v>
      </c>
      <c r="DP602" s="1488" t="s">
        <v>1790</v>
      </c>
      <c r="DQ602" s="1488" t="s">
        <v>1790</v>
      </c>
      <c r="DR602" s="1488" t="s">
        <v>1790</v>
      </c>
      <c r="DS602" s="1488" t="s">
        <v>1790</v>
      </c>
      <c r="DT602" s="1233" t="s">
        <v>1790</v>
      </c>
      <c r="DU602" s="1233" t="s">
        <v>1790</v>
      </c>
      <c r="DV602" s="1233" t="s">
        <v>1790</v>
      </c>
      <c r="DW602" s="1233" t="s">
        <v>1790</v>
      </c>
      <c r="DX602" s="1233" t="s">
        <v>1790</v>
      </c>
      <c r="DY602" s="1233" t="s">
        <v>1790</v>
      </c>
      <c r="DZ602" s="1233" t="s">
        <v>1790</v>
      </c>
      <c r="EA602" s="1233" t="s">
        <v>1790</v>
      </c>
      <c r="EB602" s="1233" t="s">
        <v>1790</v>
      </c>
      <c r="EC602" s="1233" t="s">
        <v>1790</v>
      </c>
      <c r="ED602" s="1233" t="s">
        <v>1790</v>
      </c>
    </row>
    <row r="603" spans="2:134" x14ac:dyDescent="0.25">
      <c r="B603" s="1740"/>
      <c r="C603" s="1485" t="s">
        <v>2234</v>
      </c>
      <c r="D603" s="1425" t="s">
        <v>2235</v>
      </c>
      <c r="E603" s="1267" t="s">
        <v>808</v>
      </c>
      <c r="F603" s="1424" t="s">
        <v>1790</v>
      </c>
      <c r="G603" s="1424" t="s">
        <v>1790</v>
      </c>
      <c r="H603" s="1425" t="s">
        <v>84</v>
      </c>
      <c r="I603" s="1460" t="s">
        <v>1790</v>
      </c>
      <c r="J603" s="1461"/>
      <c r="K603" s="1461"/>
      <c r="L603" s="1461"/>
      <c r="M603" s="1461"/>
      <c r="N603" s="1489" t="s">
        <v>1790</v>
      </c>
      <c r="O603" s="1489">
        <v>3.0605073978E-2</v>
      </c>
      <c r="P603" s="1489">
        <v>9.1815221934000005E-2</v>
      </c>
      <c r="Q603" s="1489">
        <v>0.15302536988999998</v>
      </c>
      <c r="R603" s="1489">
        <v>0.21423551784599998</v>
      </c>
      <c r="S603" s="1489">
        <v>0.27544566580199997</v>
      </c>
      <c r="T603" s="1489">
        <v>0.43338590170500002</v>
      </c>
      <c r="U603" s="1489">
        <v>0.42936322555500001</v>
      </c>
      <c r="V603" s="1489">
        <v>0.42534054940499999</v>
      </c>
      <c r="W603" s="1489">
        <v>0.42131787325499997</v>
      </c>
      <c r="X603" s="1489">
        <v>0.41729519710500002</v>
      </c>
      <c r="Y603" s="1489">
        <v>0.413272520955</v>
      </c>
      <c r="Z603" s="1489">
        <v>0.40924984480499998</v>
      </c>
      <c r="AA603" s="1489">
        <v>0.40522716865499991</v>
      </c>
      <c r="AB603" s="1489">
        <v>0.40120449250499995</v>
      </c>
      <c r="AC603" s="1489">
        <v>0.39718181635499999</v>
      </c>
      <c r="AD603" s="1489">
        <v>0.39315914020500004</v>
      </c>
      <c r="AE603" s="1489">
        <v>0.38913646405499996</v>
      </c>
      <c r="AF603" s="1489">
        <v>0.38511378790499995</v>
      </c>
      <c r="AG603" s="1489">
        <v>0.38109111175499999</v>
      </c>
      <c r="AH603" s="1489">
        <v>0.37706843560500003</v>
      </c>
      <c r="AI603" s="1489">
        <v>0.37304575945500001</v>
      </c>
      <c r="AJ603" s="1489">
        <v>0.369023083305</v>
      </c>
      <c r="AK603" s="1489">
        <v>0.36500040715499998</v>
      </c>
      <c r="AL603" s="1489">
        <v>0.36097773100500002</v>
      </c>
      <c r="AM603" s="1489">
        <v>0.35695505485500001</v>
      </c>
      <c r="AN603" s="1489">
        <v>0.35293237870499999</v>
      </c>
      <c r="AO603" s="1489">
        <v>0.34890970255499998</v>
      </c>
      <c r="AP603" s="1489">
        <v>0.34488702640500002</v>
      </c>
      <c r="AQ603" s="1489">
        <v>0.340864350255</v>
      </c>
      <c r="AR603" s="1489">
        <v>0.33684167410499999</v>
      </c>
      <c r="AS603" s="1489">
        <v>0.33281899795500003</v>
      </c>
      <c r="AT603" s="1489">
        <v>0.32879632180500001</v>
      </c>
      <c r="AU603" s="1489">
        <v>0.324773645655</v>
      </c>
      <c r="AV603" s="1489">
        <v>0.32075096950500004</v>
      </c>
      <c r="AW603" s="1489">
        <v>0.31672829335499997</v>
      </c>
      <c r="AX603" s="1489">
        <v>0.31270561720500001</v>
      </c>
      <c r="AY603" s="1489">
        <v>0.30868294105499999</v>
      </c>
      <c r="AZ603" s="1489">
        <v>0.30466026490499998</v>
      </c>
      <c r="BA603" s="1489">
        <v>0.30063758875500002</v>
      </c>
      <c r="BB603" s="1489">
        <v>0.29661491260499995</v>
      </c>
      <c r="BC603" s="1489">
        <v>0.29259223645499999</v>
      </c>
      <c r="BD603" s="1489">
        <v>0.28856956030499997</v>
      </c>
      <c r="BE603" s="1489">
        <v>0.28454688415499996</v>
      </c>
      <c r="BF603" s="1489">
        <v>0.280524208005</v>
      </c>
      <c r="BG603" s="1489">
        <v>0.27650153185499998</v>
      </c>
      <c r="BH603" s="1489">
        <v>0.27247885570499997</v>
      </c>
      <c r="BI603" s="1489">
        <v>0.26845617955500001</v>
      </c>
      <c r="BJ603" s="1489">
        <v>0.26443350340500005</v>
      </c>
      <c r="BK603" s="1489">
        <v>0.26041082725499998</v>
      </c>
      <c r="BL603" s="1489">
        <v>0.25638815110500002</v>
      </c>
      <c r="BM603" s="1489">
        <v>0.252365474955</v>
      </c>
      <c r="BN603" s="1489">
        <v>0.24834279880499999</v>
      </c>
      <c r="BO603" s="1489">
        <v>0.24432012265500003</v>
      </c>
      <c r="BP603" s="1489">
        <v>0.24029744650500001</v>
      </c>
      <c r="BQ603" s="1489">
        <v>0.23627477035500002</v>
      </c>
      <c r="BR603" s="1489">
        <v>0.23225209420499998</v>
      </c>
      <c r="BS603" s="1489">
        <v>0.22822941805500002</v>
      </c>
      <c r="BT603" s="1489">
        <v>0.22420674190500001</v>
      </c>
      <c r="BU603" s="1489">
        <v>0.22018406575499999</v>
      </c>
      <c r="BV603" s="1489">
        <v>0.216161389605</v>
      </c>
      <c r="BW603" s="1489">
        <v>0.21213871345499999</v>
      </c>
      <c r="BX603" s="1489">
        <v>0.208116037305</v>
      </c>
      <c r="BY603" s="1489">
        <v>0.20409336115499999</v>
      </c>
      <c r="BZ603" s="1489">
        <v>0.20007068500499997</v>
      </c>
      <c r="CA603" s="1489">
        <v>0.30256115485499996</v>
      </c>
      <c r="CB603" s="1489">
        <v>0.405051624705</v>
      </c>
      <c r="CC603" s="1489">
        <v>0.40102894855499999</v>
      </c>
      <c r="CD603" s="1489">
        <v>0.39700627240499997</v>
      </c>
      <c r="CE603" s="1489">
        <v>0.39298359625499996</v>
      </c>
      <c r="CF603" s="1489">
        <v>0.38896092010500005</v>
      </c>
      <c r="CG603" s="1489">
        <v>0.38493824395500004</v>
      </c>
      <c r="CH603" s="1489">
        <v>0.38091556780500002</v>
      </c>
      <c r="CI603" s="1489">
        <v>0.37689289165499995</v>
      </c>
      <c r="CJ603" s="1489">
        <v>0.37287021550499999</v>
      </c>
      <c r="CK603" s="1489">
        <v>0.36884753935500003</v>
      </c>
      <c r="CL603" s="1489">
        <v>0.36482486320500007</v>
      </c>
      <c r="CM603" s="1489">
        <v>0.360802187055</v>
      </c>
      <c r="CN603" s="1489">
        <v>0.35677951090499999</v>
      </c>
      <c r="CO603" s="1489">
        <v>0.35275683475499997</v>
      </c>
      <c r="CP603" s="1490">
        <v>0.34873415860500001</v>
      </c>
      <c r="CQ603" s="1488" t="s">
        <v>1790</v>
      </c>
      <c r="CR603" s="1488" t="s">
        <v>1790</v>
      </c>
      <c r="CS603" s="1488" t="s">
        <v>1790</v>
      </c>
      <c r="CT603" s="1488" t="s">
        <v>1790</v>
      </c>
      <c r="CU603" s="1488" t="s">
        <v>1790</v>
      </c>
      <c r="CV603" s="1488" t="s">
        <v>1790</v>
      </c>
      <c r="CW603" s="1488" t="s">
        <v>1790</v>
      </c>
      <c r="CX603" s="1488" t="s">
        <v>1790</v>
      </c>
      <c r="CY603" s="1488" t="s">
        <v>1790</v>
      </c>
      <c r="CZ603" s="1488" t="s">
        <v>1790</v>
      </c>
      <c r="DA603" s="1488" t="s">
        <v>1790</v>
      </c>
      <c r="DB603" s="1488" t="s">
        <v>1790</v>
      </c>
      <c r="DC603" s="1488" t="s">
        <v>1790</v>
      </c>
      <c r="DD603" s="1488" t="s">
        <v>1790</v>
      </c>
      <c r="DE603" s="1488" t="s">
        <v>1790</v>
      </c>
      <c r="DF603" s="1488" t="s">
        <v>1790</v>
      </c>
      <c r="DG603" s="1488" t="s">
        <v>1790</v>
      </c>
      <c r="DH603" s="1488" t="s">
        <v>1790</v>
      </c>
      <c r="DI603" s="1488" t="s">
        <v>1790</v>
      </c>
      <c r="DJ603" s="1488" t="s">
        <v>1790</v>
      </c>
      <c r="DK603" s="1488" t="s">
        <v>1790</v>
      </c>
      <c r="DL603" s="1488" t="s">
        <v>1790</v>
      </c>
      <c r="DM603" s="1488" t="s">
        <v>1790</v>
      </c>
      <c r="DN603" s="1488" t="s">
        <v>1790</v>
      </c>
      <c r="DO603" s="1488" t="s">
        <v>1790</v>
      </c>
      <c r="DP603" s="1488" t="s">
        <v>1790</v>
      </c>
      <c r="DQ603" s="1488" t="s">
        <v>1790</v>
      </c>
      <c r="DR603" s="1488" t="s">
        <v>1790</v>
      </c>
      <c r="DS603" s="1488" t="s">
        <v>1790</v>
      </c>
      <c r="DT603" s="1233" t="s">
        <v>1790</v>
      </c>
      <c r="DU603" s="1233" t="s">
        <v>1790</v>
      </c>
      <c r="DV603" s="1233" t="s">
        <v>1790</v>
      </c>
      <c r="DW603" s="1233" t="s">
        <v>1790</v>
      </c>
      <c r="DX603" s="1233" t="s">
        <v>1790</v>
      </c>
      <c r="DY603" s="1233" t="s">
        <v>1790</v>
      </c>
      <c r="DZ603" s="1233" t="s">
        <v>1790</v>
      </c>
      <c r="EA603" s="1233" t="s">
        <v>1790</v>
      </c>
      <c r="EB603" s="1233" t="s">
        <v>1790</v>
      </c>
      <c r="EC603" s="1233" t="s">
        <v>1790</v>
      </c>
      <c r="ED603" s="1233" t="s">
        <v>1790</v>
      </c>
    </row>
    <row r="604" spans="2:134" x14ac:dyDescent="0.25">
      <c r="B604" s="1740"/>
      <c r="C604" s="1485" t="s">
        <v>2234</v>
      </c>
      <c r="D604" s="1425" t="s">
        <v>2235</v>
      </c>
      <c r="E604" s="1267" t="s">
        <v>826</v>
      </c>
      <c r="F604" s="1424" t="s">
        <v>1790</v>
      </c>
      <c r="G604" s="1424" t="s">
        <v>1790</v>
      </c>
      <c r="H604" s="1425" t="s">
        <v>84</v>
      </c>
      <c r="I604" s="1460" t="s">
        <v>1790</v>
      </c>
      <c r="J604" s="1461"/>
      <c r="K604" s="1461"/>
      <c r="L604" s="1461"/>
      <c r="M604" s="1461"/>
      <c r="N604" s="1489" t="s">
        <v>1790</v>
      </c>
      <c r="O604" s="1489">
        <v>3.5000000000000003E-2</v>
      </c>
      <c r="P604" s="1489">
        <v>3.5000000000000003E-2</v>
      </c>
      <c r="Q604" s="1489">
        <v>3.5000000000000003E-2</v>
      </c>
      <c r="R604" s="1489">
        <v>3.5000000000000003E-2</v>
      </c>
      <c r="S604" s="1489">
        <v>3.5000000000000003E-2</v>
      </c>
      <c r="T604" s="1489">
        <v>3.5000000000000003E-2</v>
      </c>
      <c r="U604" s="1489">
        <v>3.5000000000000003E-2</v>
      </c>
      <c r="V604" s="1489">
        <v>3.5000000000000003E-2</v>
      </c>
      <c r="W604" s="1489">
        <v>3.5000000000000003E-2</v>
      </c>
      <c r="X604" s="1489">
        <v>3.5000000000000003E-2</v>
      </c>
      <c r="Y604" s="1489">
        <v>3.5000000000000003E-2</v>
      </c>
      <c r="Z604" s="1489">
        <v>3.5000000000000003E-2</v>
      </c>
      <c r="AA604" s="1489">
        <v>3.5000000000000003E-2</v>
      </c>
      <c r="AB604" s="1489">
        <v>3.5000000000000003E-2</v>
      </c>
      <c r="AC604" s="1489">
        <v>3.5000000000000003E-2</v>
      </c>
      <c r="AD604" s="1489">
        <v>3.5000000000000003E-2</v>
      </c>
      <c r="AE604" s="1489">
        <v>3.5000000000000003E-2</v>
      </c>
      <c r="AF604" s="1489">
        <v>3.5000000000000003E-2</v>
      </c>
      <c r="AG604" s="1489">
        <v>3.5000000000000003E-2</v>
      </c>
      <c r="AH604" s="1489">
        <v>3.5000000000000003E-2</v>
      </c>
      <c r="AI604" s="1489">
        <v>3.5000000000000003E-2</v>
      </c>
      <c r="AJ604" s="1489">
        <v>3.5000000000000003E-2</v>
      </c>
      <c r="AK604" s="1489">
        <v>3.5000000000000003E-2</v>
      </c>
      <c r="AL604" s="1489">
        <v>3.5000000000000003E-2</v>
      </c>
      <c r="AM604" s="1489">
        <v>3.5000000000000003E-2</v>
      </c>
      <c r="AN604" s="1489">
        <v>3.5000000000000003E-2</v>
      </c>
      <c r="AO604" s="1489">
        <v>3.5000000000000003E-2</v>
      </c>
      <c r="AP604" s="1489">
        <v>3.5000000000000003E-2</v>
      </c>
      <c r="AQ604" s="1489">
        <v>3.5000000000000003E-2</v>
      </c>
      <c r="AR604" s="1489">
        <v>3.5000000000000003E-2</v>
      </c>
      <c r="AS604" s="1489">
        <v>0.03</v>
      </c>
      <c r="AT604" s="1489">
        <v>0.03</v>
      </c>
      <c r="AU604" s="1489">
        <v>0.03</v>
      </c>
      <c r="AV604" s="1489">
        <v>0.03</v>
      </c>
      <c r="AW604" s="1489">
        <v>0.03</v>
      </c>
      <c r="AX604" s="1489">
        <v>0.03</v>
      </c>
      <c r="AY604" s="1489">
        <v>0.03</v>
      </c>
      <c r="AZ604" s="1489">
        <v>0.03</v>
      </c>
      <c r="BA604" s="1489">
        <v>0.03</v>
      </c>
      <c r="BB604" s="1489">
        <v>0.03</v>
      </c>
      <c r="BC604" s="1489">
        <v>0.03</v>
      </c>
      <c r="BD604" s="1489">
        <v>0.03</v>
      </c>
      <c r="BE604" s="1489">
        <v>0.03</v>
      </c>
      <c r="BF604" s="1489">
        <v>0.03</v>
      </c>
      <c r="BG604" s="1489">
        <v>0.03</v>
      </c>
      <c r="BH604" s="1489">
        <v>0.03</v>
      </c>
      <c r="BI604" s="1489">
        <v>0.03</v>
      </c>
      <c r="BJ604" s="1489">
        <v>0.03</v>
      </c>
      <c r="BK604" s="1489">
        <v>0.03</v>
      </c>
      <c r="BL604" s="1489">
        <v>0.03</v>
      </c>
      <c r="BM604" s="1489">
        <v>0.03</v>
      </c>
      <c r="BN604" s="1489">
        <v>0.03</v>
      </c>
      <c r="BO604" s="1489">
        <v>0.03</v>
      </c>
      <c r="BP604" s="1489">
        <v>0.03</v>
      </c>
      <c r="BQ604" s="1489">
        <v>0.03</v>
      </c>
      <c r="BR604" s="1489">
        <v>0.03</v>
      </c>
      <c r="BS604" s="1489">
        <v>0.03</v>
      </c>
      <c r="BT604" s="1489">
        <v>0.03</v>
      </c>
      <c r="BU604" s="1489">
        <v>0.03</v>
      </c>
      <c r="BV604" s="1489">
        <v>0.03</v>
      </c>
      <c r="BW604" s="1489">
        <v>0.03</v>
      </c>
      <c r="BX604" s="1489">
        <v>0.03</v>
      </c>
      <c r="BY604" s="1489">
        <v>0.03</v>
      </c>
      <c r="BZ604" s="1489">
        <v>0.03</v>
      </c>
      <c r="CA604" s="1489">
        <v>0.03</v>
      </c>
      <c r="CB604" s="1489">
        <v>0.03</v>
      </c>
      <c r="CC604" s="1489">
        <v>0.03</v>
      </c>
      <c r="CD604" s="1489">
        <v>0.03</v>
      </c>
      <c r="CE604" s="1489">
        <v>0.03</v>
      </c>
      <c r="CF604" s="1489">
        <v>0.03</v>
      </c>
      <c r="CG604" s="1489">
        <v>0.03</v>
      </c>
      <c r="CH604" s="1489">
        <v>0.03</v>
      </c>
      <c r="CI604" s="1489">
        <v>0.03</v>
      </c>
      <c r="CJ604" s="1489">
        <v>0.03</v>
      </c>
      <c r="CK604" s="1489">
        <v>0.03</v>
      </c>
      <c r="CL604" s="1489">
        <v>2.5000000000000001E-2</v>
      </c>
      <c r="CM604" s="1489">
        <v>2.5000000000000001E-2</v>
      </c>
      <c r="CN604" s="1489">
        <v>2.5000000000000001E-2</v>
      </c>
      <c r="CO604" s="1489">
        <v>2.5000000000000001E-2</v>
      </c>
      <c r="CP604" s="1490">
        <v>2.5000000000000001E-2</v>
      </c>
      <c r="CQ604" s="1488" t="s">
        <v>1790</v>
      </c>
      <c r="CR604" s="1488" t="s">
        <v>1790</v>
      </c>
      <c r="CS604" s="1488" t="s">
        <v>1790</v>
      </c>
      <c r="CT604" s="1488" t="s">
        <v>1790</v>
      </c>
      <c r="CU604" s="1488" t="s">
        <v>1790</v>
      </c>
      <c r="CV604" s="1488" t="s">
        <v>1790</v>
      </c>
      <c r="CW604" s="1488" t="s">
        <v>1790</v>
      </c>
      <c r="CX604" s="1488" t="s">
        <v>1790</v>
      </c>
      <c r="CY604" s="1488" t="s">
        <v>1790</v>
      </c>
      <c r="CZ604" s="1488" t="s">
        <v>1790</v>
      </c>
      <c r="DA604" s="1488" t="s">
        <v>1790</v>
      </c>
      <c r="DB604" s="1488" t="s">
        <v>1790</v>
      </c>
      <c r="DC604" s="1488" t="s">
        <v>1790</v>
      </c>
      <c r="DD604" s="1488" t="s">
        <v>1790</v>
      </c>
      <c r="DE604" s="1488" t="s">
        <v>1790</v>
      </c>
      <c r="DF604" s="1488" t="s">
        <v>1790</v>
      </c>
      <c r="DG604" s="1488" t="s">
        <v>1790</v>
      </c>
      <c r="DH604" s="1488" t="s">
        <v>1790</v>
      </c>
      <c r="DI604" s="1488" t="s">
        <v>1790</v>
      </c>
      <c r="DJ604" s="1488" t="s">
        <v>1790</v>
      </c>
      <c r="DK604" s="1488" t="s">
        <v>1790</v>
      </c>
      <c r="DL604" s="1488" t="s">
        <v>1790</v>
      </c>
      <c r="DM604" s="1488" t="s">
        <v>1790</v>
      </c>
      <c r="DN604" s="1488" t="s">
        <v>1790</v>
      </c>
      <c r="DO604" s="1488" t="s">
        <v>1790</v>
      </c>
      <c r="DP604" s="1488" t="s">
        <v>1790</v>
      </c>
      <c r="DQ604" s="1488" t="s">
        <v>1790</v>
      </c>
      <c r="DR604" s="1488" t="s">
        <v>1790</v>
      </c>
      <c r="DS604" s="1488" t="s">
        <v>1790</v>
      </c>
      <c r="DT604" s="1233" t="s">
        <v>1790</v>
      </c>
      <c r="DU604" s="1233" t="s">
        <v>1790</v>
      </c>
      <c r="DV604" s="1233" t="s">
        <v>1790</v>
      </c>
      <c r="DW604" s="1233" t="s">
        <v>1790</v>
      </c>
      <c r="DX604" s="1233" t="s">
        <v>1790</v>
      </c>
      <c r="DY604" s="1233" t="s">
        <v>1790</v>
      </c>
      <c r="DZ604" s="1233" t="s">
        <v>1790</v>
      </c>
      <c r="EA604" s="1233" t="s">
        <v>1790</v>
      </c>
      <c r="EB604" s="1233" t="s">
        <v>1790</v>
      </c>
      <c r="EC604" s="1233" t="s">
        <v>1790</v>
      </c>
      <c r="ED604" s="1233" t="s">
        <v>1790</v>
      </c>
    </row>
    <row r="605" spans="2:134" x14ac:dyDescent="0.25">
      <c r="B605" s="1740"/>
      <c r="C605" s="1485" t="s">
        <v>2234</v>
      </c>
      <c r="D605" s="1425" t="s">
        <v>2235</v>
      </c>
      <c r="E605" s="1267" t="s">
        <v>809</v>
      </c>
      <c r="F605" s="1424" t="s">
        <v>1790</v>
      </c>
      <c r="G605" s="1424" t="s">
        <v>1790</v>
      </c>
      <c r="H605" s="1425" t="s">
        <v>84</v>
      </c>
      <c r="I605" s="1460" t="s">
        <v>1790</v>
      </c>
      <c r="J605" s="1461"/>
      <c r="K605" s="1461"/>
      <c r="L605" s="1461"/>
      <c r="M605" s="1461"/>
      <c r="N605" s="1489" t="s">
        <v>1790</v>
      </c>
      <c r="O605" s="1489">
        <v>0.96618357487922713</v>
      </c>
      <c r="P605" s="1489">
        <v>0.93351070036640305</v>
      </c>
      <c r="Q605" s="1489">
        <v>0.90194270566802237</v>
      </c>
      <c r="R605" s="1489">
        <v>0.87144222769857238</v>
      </c>
      <c r="S605" s="1489">
        <v>0.84197316685852408</v>
      </c>
      <c r="T605" s="1489">
        <v>0.81350064430775282</v>
      </c>
      <c r="U605" s="1489">
        <v>0.78599096068381924</v>
      </c>
      <c r="V605" s="1489">
        <v>0.75941155621625056</v>
      </c>
      <c r="W605" s="1489">
        <v>0.73373097218961414</v>
      </c>
      <c r="X605" s="1489">
        <v>0.70891881370977217</v>
      </c>
      <c r="Y605" s="1489">
        <v>0.68494571372924851</v>
      </c>
      <c r="Z605" s="1489">
        <v>0.66178329828912907</v>
      </c>
      <c r="AA605" s="1489">
        <v>0.63940415293635666</v>
      </c>
      <c r="AB605" s="1489">
        <v>0.61778179027667313</v>
      </c>
      <c r="AC605" s="1489">
        <v>0.59689061862480497</v>
      </c>
      <c r="AD605" s="1489">
        <v>0.57670591171478747</v>
      </c>
      <c r="AE605" s="1489">
        <v>0.55720377943457733</v>
      </c>
      <c r="AF605" s="1489">
        <v>0.53836113955031628</v>
      </c>
      <c r="AG605" s="1489">
        <v>0.520155690386779</v>
      </c>
      <c r="AH605" s="1489">
        <v>0.50256588443167061</v>
      </c>
      <c r="AI605" s="1489">
        <v>0.48557090283253201</v>
      </c>
      <c r="AJ605" s="1489">
        <v>0.46915063075606961</v>
      </c>
      <c r="AK605" s="1489">
        <v>0.45328563358074364</v>
      </c>
      <c r="AL605" s="1489">
        <v>0.43795713389443836</v>
      </c>
      <c r="AM605" s="1489">
        <v>0.42314698926998878</v>
      </c>
      <c r="AN605" s="1489">
        <v>0.40883767079225974</v>
      </c>
      <c r="AO605" s="1489">
        <v>0.39501224231136212</v>
      </c>
      <c r="AP605" s="1489">
        <v>0.38165434039745133</v>
      </c>
      <c r="AQ605" s="1489">
        <v>0.36874815497338298</v>
      </c>
      <c r="AR605" s="1489">
        <v>0.35627841060230242</v>
      </c>
      <c r="AS605" s="1489">
        <v>0.3459013695167984</v>
      </c>
      <c r="AT605" s="1489">
        <v>0.33582657234640623</v>
      </c>
      <c r="AU605" s="1489">
        <v>0.32604521587029728</v>
      </c>
      <c r="AV605" s="1489">
        <v>0.31654875327213333</v>
      </c>
      <c r="AW605" s="1489">
        <v>0.30732888667197411</v>
      </c>
      <c r="AX605" s="1489">
        <v>0.29837755987570302</v>
      </c>
      <c r="AY605" s="1489">
        <v>0.28968695133563405</v>
      </c>
      <c r="AZ605" s="1489">
        <v>0.28124946731614947</v>
      </c>
      <c r="BA605" s="1489">
        <v>0.27305773525839755</v>
      </c>
      <c r="BB605" s="1489">
        <v>0.26510459733825009</v>
      </c>
      <c r="BC605" s="1489">
        <v>0.25738310421189325</v>
      </c>
      <c r="BD605" s="1489">
        <v>0.24988650894358566</v>
      </c>
      <c r="BE605" s="1489">
        <v>0.24260826111027742</v>
      </c>
      <c r="BF605" s="1489">
        <v>0.23554200107793916</v>
      </c>
      <c r="BG605" s="1489">
        <v>0.22868155444460117</v>
      </c>
      <c r="BH605" s="1489">
        <v>0.22202092664524387</v>
      </c>
      <c r="BI605" s="1489">
        <v>0.215554297713829</v>
      </c>
      <c r="BJ605" s="1489">
        <v>0.20927601719789227</v>
      </c>
      <c r="BK605" s="1489">
        <v>0.20318059922125464</v>
      </c>
      <c r="BL605" s="1489">
        <v>0.19726271769053846</v>
      </c>
      <c r="BM605" s="1489">
        <v>0.19151720164129948</v>
      </c>
      <c r="BN605" s="1489">
        <v>0.18593903071970824</v>
      </c>
      <c r="BO605" s="1489">
        <v>0.18052333079583327</v>
      </c>
      <c r="BP605" s="1489">
        <v>0.17526536970469248</v>
      </c>
      <c r="BQ605" s="1489">
        <v>0.17016055311135189</v>
      </c>
      <c r="BR605" s="1489">
        <v>0.16520442049645817</v>
      </c>
      <c r="BS605" s="1489">
        <v>0.16039264125869726</v>
      </c>
      <c r="BT605" s="1489">
        <v>0.15572101093077401</v>
      </c>
      <c r="BU605" s="1489">
        <v>0.15118544750560586</v>
      </c>
      <c r="BV605" s="1489">
        <v>0.14678198786952024</v>
      </c>
      <c r="BW605" s="1489">
        <v>0.14250678433934003</v>
      </c>
      <c r="BX605" s="1489">
        <v>0.13835610130033013</v>
      </c>
      <c r="BY605" s="1489">
        <v>0.13432631194206807</v>
      </c>
      <c r="BZ605" s="1489">
        <v>0.13041389508938647</v>
      </c>
      <c r="CA605" s="1489">
        <v>0.12661543212561796</v>
      </c>
      <c r="CB605" s="1489">
        <v>0.12292760400545433</v>
      </c>
      <c r="CC605" s="1489">
        <v>0.11934718835481004</v>
      </c>
      <c r="CD605" s="1489">
        <v>0.11587105665515537</v>
      </c>
      <c r="CE605" s="1489">
        <v>0.11249617150985959</v>
      </c>
      <c r="CF605" s="1489">
        <v>0.10921958399015494</v>
      </c>
      <c r="CG605" s="1489">
        <v>0.10603843105840287</v>
      </c>
      <c r="CH605" s="1489">
        <v>0.10294993306641054</v>
      </c>
      <c r="CI605" s="1489">
        <v>9.9951391326612168E-2</v>
      </c>
      <c r="CJ605" s="1489">
        <v>9.7040185753992411E-2</v>
      </c>
      <c r="CK605" s="1489">
        <v>9.4213772576691654E-2</v>
      </c>
      <c r="CL605" s="1489">
        <v>9.1915875684577236E-2</v>
      </c>
      <c r="CM605" s="1489">
        <v>8.9674025058124135E-2</v>
      </c>
      <c r="CN605" s="1489">
        <v>8.7486853715243049E-2</v>
      </c>
      <c r="CO605" s="1489">
        <v>8.5353028014871282E-2</v>
      </c>
      <c r="CP605" s="1490">
        <v>8.3271246843776875E-2</v>
      </c>
      <c r="CQ605" s="1488" t="s">
        <v>1790</v>
      </c>
      <c r="CR605" s="1488" t="s">
        <v>1790</v>
      </c>
      <c r="CS605" s="1488" t="s">
        <v>1790</v>
      </c>
      <c r="CT605" s="1488" t="s">
        <v>1790</v>
      </c>
      <c r="CU605" s="1488" t="s">
        <v>1790</v>
      </c>
      <c r="CV605" s="1488" t="s">
        <v>1790</v>
      </c>
      <c r="CW605" s="1488" t="s">
        <v>1790</v>
      </c>
      <c r="CX605" s="1488" t="s">
        <v>1790</v>
      </c>
      <c r="CY605" s="1488" t="s">
        <v>1790</v>
      </c>
      <c r="CZ605" s="1488" t="s">
        <v>1790</v>
      </c>
      <c r="DA605" s="1488" t="s">
        <v>1790</v>
      </c>
      <c r="DB605" s="1488" t="s">
        <v>1790</v>
      </c>
      <c r="DC605" s="1488" t="s">
        <v>1790</v>
      </c>
      <c r="DD605" s="1488" t="s">
        <v>1790</v>
      </c>
      <c r="DE605" s="1488" t="s">
        <v>1790</v>
      </c>
      <c r="DF605" s="1488" t="s">
        <v>1790</v>
      </c>
      <c r="DG605" s="1488" t="s">
        <v>1790</v>
      </c>
      <c r="DH605" s="1488" t="s">
        <v>1790</v>
      </c>
      <c r="DI605" s="1488" t="s">
        <v>1790</v>
      </c>
      <c r="DJ605" s="1488" t="s">
        <v>1790</v>
      </c>
      <c r="DK605" s="1488" t="s">
        <v>1790</v>
      </c>
      <c r="DL605" s="1488" t="s">
        <v>1790</v>
      </c>
      <c r="DM605" s="1488" t="s">
        <v>1790</v>
      </c>
      <c r="DN605" s="1488" t="s">
        <v>1790</v>
      </c>
      <c r="DO605" s="1488" t="s">
        <v>1790</v>
      </c>
      <c r="DP605" s="1488" t="s">
        <v>1790</v>
      </c>
      <c r="DQ605" s="1488" t="s">
        <v>1790</v>
      </c>
      <c r="DR605" s="1488" t="s">
        <v>1790</v>
      </c>
      <c r="DS605" s="1488" t="s">
        <v>1790</v>
      </c>
      <c r="DT605" s="1233" t="s">
        <v>1790</v>
      </c>
      <c r="DU605" s="1233" t="s">
        <v>1790</v>
      </c>
      <c r="DV605" s="1233" t="s">
        <v>1790</v>
      </c>
      <c r="DW605" s="1233" t="s">
        <v>1790</v>
      </c>
      <c r="DX605" s="1233" t="s">
        <v>1790</v>
      </c>
      <c r="DY605" s="1233" t="s">
        <v>1790</v>
      </c>
      <c r="DZ605" s="1233" t="s">
        <v>1790</v>
      </c>
      <c r="EA605" s="1233" t="s">
        <v>1790</v>
      </c>
      <c r="EB605" s="1233" t="s">
        <v>1790</v>
      </c>
      <c r="EC605" s="1233" t="s">
        <v>1790</v>
      </c>
      <c r="ED605" s="1233" t="s">
        <v>1790</v>
      </c>
    </row>
    <row r="606" spans="2:134" x14ac:dyDescent="0.25">
      <c r="B606" s="1740"/>
      <c r="C606" s="1485" t="s">
        <v>2234</v>
      </c>
      <c r="D606" s="1425" t="s">
        <v>2235</v>
      </c>
      <c r="E606" s="1267" t="s">
        <v>810</v>
      </c>
      <c r="F606" s="1424" t="s">
        <v>811</v>
      </c>
      <c r="G606" s="1424" t="s">
        <v>1790</v>
      </c>
      <c r="H606" s="1425" t="s">
        <v>812</v>
      </c>
      <c r="I606" s="1460" t="s">
        <v>1790</v>
      </c>
      <c r="J606" s="1461"/>
      <c r="K606" s="1461"/>
      <c r="L606" s="1461"/>
      <c r="M606" s="1461"/>
      <c r="N606" s="1489" t="s">
        <v>1790</v>
      </c>
      <c r="O606" s="1489">
        <v>0.30369000000000002</v>
      </c>
      <c r="P606" s="1489">
        <v>0.30369000000000002</v>
      </c>
      <c r="Q606" s="1489">
        <v>0.30369000000000002</v>
      </c>
      <c r="R606" s="1489">
        <v>0.30369000000000002</v>
      </c>
      <c r="S606" s="1489">
        <v>0.30369000000000002</v>
      </c>
      <c r="T606" s="1489" t="s">
        <v>1790</v>
      </c>
      <c r="U606" s="1489" t="s">
        <v>1790</v>
      </c>
      <c r="V606" s="1489" t="s">
        <v>1790</v>
      </c>
      <c r="W606" s="1489" t="s">
        <v>1790</v>
      </c>
      <c r="X606" s="1489" t="s">
        <v>1790</v>
      </c>
      <c r="Y606" s="1489" t="s">
        <v>1790</v>
      </c>
      <c r="Z606" s="1489" t="s">
        <v>1790</v>
      </c>
      <c r="AA606" s="1489" t="s">
        <v>1790</v>
      </c>
      <c r="AB606" s="1489" t="s">
        <v>1790</v>
      </c>
      <c r="AC606" s="1489" t="s">
        <v>1790</v>
      </c>
      <c r="AD606" s="1489" t="s">
        <v>1790</v>
      </c>
      <c r="AE606" s="1489" t="s">
        <v>1790</v>
      </c>
      <c r="AF606" s="1489" t="s">
        <v>1790</v>
      </c>
      <c r="AG606" s="1489" t="s">
        <v>1790</v>
      </c>
      <c r="AH606" s="1489" t="s">
        <v>1790</v>
      </c>
      <c r="AI606" s="1489" t="s">
        <v>1790</v>
      </c>
      <c r="AJ606" s="1489" t="s">
        <v>1790</v>
      </c>
      <c r="AK606" s="1489" t="s">
        <v>1790</v>
      </c>
      <c r="AL606" s="1489" t="s">
        <v>1790</v>
      </c>
      <c r="AM606" s="1489" t="s">
        <v>1790</v>
      </c>
      <c r="AN606" s="1489" t="s">
        <v>1790</v>
      </c>
      <c r="AO606" s="1489" t="s">
        <v>1790</v>
      </c>
      <c r="AP606" s="1489" t="s">
        <v>1790</v>
      </c>
      <c r="AQ606" s="1489" t="s">
        <v>1790</v>
      </c>
      <c r="AR606" s="1489" t="s">
        <v>1790</v>
      </c>
      <c r="AS606" s="1489" t="s">
        <v>1790</v>
      </c>
      <c r="AT606" s="1489" t="s">
        <v>1790</v>
      </c>
      <c r="AU606" s="1489" t="s">
        <v>1790</v>
      </c>
      <c r="AV606" s="1489" t="s">
        <v>1790</v>
      </c>
      <c r="AW606" s="1489" t="s">
        <v>1790</v>
      </c>
      <c r="AX606" s="1489" t="s">
        <v>1790</v>
      </c>
      <c r="AY606" s="1489" t="s">
        <v>1790</v>
      </c>
      <c r="AZ606" s="1489" t="s">
        <v>1790</v>
      </c>
      <c r="BA606" s="1489" t="s">
        <v>1790</v>
      </c>
      <c r="BB606" s="1489" t="s">
        <v>1790</v>
      </c>
      <c r="BC606" s="1489" t="s">
        <v>1790</v>
      </c>
      <c r="BD606" s="1489" t="s">
        <v>1790</v>
      </c>
      <c r="BE606" s="1489" t="s">
        <v>1790</v>
      </c>
      <c r="BF606" s="1489" t="s">
        <v>1790</v>
      </c>
      <c r="BG606" s="1489" t="s">
        <v>1790</v>
      </c>
      <c r="BH606" s="1489" t="s">
        <v>1790</v>
      </c>
      <c r="BI606" s="1489" t="s">
        <v>1790</v>
      </c>
      <c r="BJ606" s="1489" t="s">
        <v>1790</v>
      </c>
      <c r="BK606" s="1489" t="s">
        <v>1790</v>
      </c>
      <c r="BL606" s="1489" t="s">
        <v>1790</v>
      </c>
      <c r="BM606" s="1489" t="s">
        <v>1790</v>
      </c>
      <c r="BN606" s="1489" t="s">
        <v>1790</v>
      </c>
      <c r="BO606" s="1489" t="s">
        <v>1790</v>
      </c>
      <c r="BP606" s="1489" t="s">
        <v>1790</v>
      </c>
      <c r="BQ606" s="1489" t="s">
        <v>1790</v>
      </c>
      <c r="BR606" s="1489" t="s">
        <v>1790</v>
      </c>
      <c r="BS606" s="1489" t="s">
        <v>1790</v>
      </c>
      <c r="BT606" s="1489" t="s">
        <v>1790</v>
      </c>
      <c r="BU606" s="1489" t="s">
        <v>1790</v>
      </c>
      <c r="BV606" s="1489" t="s">
        <v>1790</v>
      </c>
      <c r="BW606" s="1489" t="s">
        <v>1790</v>
      </c>
      <c r="BX606" s="1489" t="s">
        <v>1790</v>
      </c>
      <c r="BY606" s="1489" t="s">
        <v>1790</v>
      </c>
      <c r="BZ606" s="1489" t="s">
        <v>1790</v>
      </c>
      <c r="CA606" s="1489" t="s">
        <v>1790</v>
      </c>
      <c r="CB606" s="1489" t="s">
        <v>1790</v>
      </c>
      <c r="CC606" s="1489" t="s">
        <v>1790</v>
      </c>
      <c r="CD606" s="1489" t="s">
        <v>1790</v>
      </c>
      <c r="CE606" s="1489" t="s">
        <v>1790</v>
      </c>
      <c r="CF606" s="1489" t="s">
        <v>1790</v>
      </c>
      <c r="CG606" s="1489" t="s">
        <v>1790</v>
      </c>
      <c r="CH606" s="1489" t="s">
        <v>1790</v>
      </c>
      <c r="CI606" s="1489" t="s">
        <v>1790</v>
      </c>
      <c r="CJ606" s="1489" t="s">
        <v>1790</v>
      </c>
      <c r="CK606" s="1489" t="s">
        <v>1790</v>
      </c>
      <c r="CL606" s="1489" t="s">
        <v>1790</v>
      </c>
      <c r="CM606" s="1489" t="s">
        <v>1790</v>
      </c>
      <c r="CN606" s="1489" t="s">
        <v>1790</v>
      </c>
      <c r="CO606" s="1489" t="s">
        <v>1790</v>
      </c>
      <c r="CP606" s="1490" t="s">
        <v>1790</v>
      </c>
      <c r="CQ606" s="1488" t="s">
        <v>1790</v>
      </c>
      <c r="CR606" s="1488" t="s">
        <v>1790</v>
      </c>
      <c r="CS606" s="1488" t="s">
        <v>1790</v>
      </c>
      <c r="CT606" s="1488" t="s">
        <v>1790</v>
      </c>
      <c r="CU606" s="1488" t="s">
        <v>1790</v>
      </c>
      <c r="CV606" s="1488" t="s">
        <v>1790</v>
      </c>
      <c r="CW606" s="1488" t="s">
        <v>1790</v>
      </c>
      <c r="CX606" s="1488" t="s">
        <v>1790</v>
      </c>
      <c r="CY606" s="1488" t="s">
        <v>1790</v>
      </c>
      <c r="CZ606" s="1488" t="s">
        <v>1790</v>
      </c>
      <c r="DA606" s="1488" t="s">
        <v>1790</v>
      </c>
      <c r="DB606" s="1488" t="s">
        <v>1790</v>
      </c>
      <c r="DC606" s="1488" t="s">
        <v>1790</v>
      </c>
      <c r="DD606" s="1488" t="s">
        <v>1790</v>
      </c>
      <c r="DE606" s="1488" t="s">
        <v>1790</v>
      </c>
      <c r="DF606" s="1488" t="s">
        <v>1790</v>
      </c>
      <c r="DG606" s="1488" t="s">
        <v>1790</v>
      </c>
      <c r="DH606" s="1488" t="s">
        <v>1790</v>
      </c>
      <c r="DI606" s="1488" t="s">
        <v>1790</v>
      </c>
      <c r="DJ606" s="1488" t="s">
        <v>1790</v>
      </c>
      <c r="DK606" s="1488" t="s">
        <v>1790</v>
      </c>
      <c r="DL606" s="1488" t="s">
        <v>1790</v>
      </c>
      <c r="DM606" s="1488" t="s">
        <v>1790</v>
      </c>
      <c r="DN606" s="1488" t="s">
        <v>1790</v>
      </c>
      <c r="DO606" s="1488" t="s">
        <v>1790</v>
      </c>
      <c r="DP606" s="1488" t="s">
        <v>1790</v>
      </c>
      <c r="DQ606" s="1488" t="s">
        <v>1790</v>
      </c>
      <c r="DR606" s="1488" t="s">
        <v>1790</v>
      </c>
      <c r="DS606" s="1488" t="s">
        <v>1790</v>
      </c>
      <c r="DT606" s="1233" t="s">
        <v>1790</v>
      </c>
      <c r="DU606" s="1233" t="s">
        <v>1790</v>
      </c>
      <c r="DV606" s="1233" t="s">
        <v>1790</v>
      </c>
      <c r="DW606" s="1233" t="s">
        <v>1790</v>
      </c>
      <c r="DX606" s="1233" t="s">
        <v>1790</v>
      </c>
      <c r="DY606" s="1233" t="s">
        <v>1790</v>
      </c>
      <c r="DZ606" s="1233" t="s">
        <v>1790</v>
      </c>
      <c r="EA606" s="1233" t="s">
        <v>1790</v>
      </c>
      <c r="EB606" s="1233" t="s">
        <v>1790</v>
      </c>
      <c r="EC606" s="1233" t="s">
        <v>1790</v>
      </c>
      <c r="ED606" s="1233" t="s">
        <v>1790</v>
      </c>
    </row>
    <row r="607" spans="2:134" x14ac:dyDescent="0.25">
      <c r="B607" s="1740"/>
      <c r="C607" s="1485" t="s">
        <v>2234</v>
      </c>
      <c r="D607" s="1425" t="s">
        <v>2235</v>
      </c>
      <c r="E607" s="1267" t="s">
        <v>810</v>
      </c>
      <c r="F607" s="1424" t="s">
        <v>813</v>
      </c>
      <c r="G607" s="1424" t="s">
        <v>1790</v>
      </c>
      <c r="H607" s="1425" t="s">
        <v>812</v>
      </c>
      <c r="I607" s="1460" t="s">
        <v>1790</v>
      </c>
      <c r="J607" s="1461"/>
      <c r="K607" s="1461"/>
      <c r="L607" s="1461"/>
      <c r="M607" s="1461"/>
      <c r="N607" s="1489" t="s">
        <v>1790</v>
      </c>
      <c r="O607" s="1489">
        <v>0.37658195999999994</v>
      </c>
      <c r="P607" s="1489">
        <v>0.37658195999999994</v>
      </c>
      <c r="Q607" s="1489">
        <v>0.37658195999999994</v>
      </c>
      <c r="R607" s="1489">
        <v>0.37658195999999994</v>
      </c>
      <c r="S607" s="1489">
        <v>0.37658195999999994</v>
      </c>
      <c r="T607" s="1489" t="s">
        <v>1790</v>
      </c>
      <c r="U607" s="1489" t="s">
        <v>1790</v>
      </c>
      <c r="V607" s="1489" t="s">
        <v>1790</v>
      </c>
      <c r="W607" s="1489" t="s">
        <v>1790</v>
      </c>
      <c r="X607" s="1489" t="s">
        <v>1790</v>
      </c>
      <c r="Y607" s="1489" t="s">
        <v>1790</v>
      </c>
      <c r="Z607" s="1489" t="s">
        <v>1790</v>
      </c>
      <c r="AA607" s="1489" t="s">
        <v>1790</v>
      </c>
      <c r="AB607" s="1489" t="s">
        <v>1790</v>
      </c>
      <c r="AC607" s="1489">
        <v>0</v>
      </c>
      <c r="AD607" s="1489" t="s">
        <v>1790</v>
      </c>
      <c r="AE607" s="1489" t="s">
        <v>1790</v>
      </c>
      <c r="AF607" s="1489" t="s">
        <v>1790</v>
      </c>
      <c r="AG607" s="1489" t="s">
        <v>1790</v>
      </c>
      <c r="AH607" s="1489" t="s">
        <v>1790</v>
      </c>
      <c r="AI607" s="1489" t="s">
        <v>1790</v>
      </c>
      <c r="AJ607" s="1489" t="s">
        <v>1790</v>
      </c>
      <c r="AK607" s="1489" t="s">
        <v>1790</v>
      </c>
      <c r="AL607" s="1489" t="s">
        <v>1790</v>
      </c>
      <c r="AM607" s="1489">
        <v>0</v>
      </c>
      <c r="AN607" s="1489" t="s">
        <v>1790</v>
      </c>
      <c r="AO607" s="1489" t="s">
        <v>1790</v>
      </c>
      <c r="AP607" s="1489" t="s">
        <v>1790</v>
      </c>
      <c r="AQ607" s="1489" t="s">
        <v>1790</v>
      </c>
      <c r="AR607" s="1489" t="s">
        <v>1790</v>
      </c>
      <c r="AS607" s="1489" t="s">
        <v>1790</v>
      </c>
      <c r="AT607" s="1489" t="s">
        <v>1790</v>
      </c>
      <c r="AU607" s="1489" t="s">
        <v>1790</v>
      </c>
      <c r="AV607" s="1489" t="s">
        <v>1790</v>
      </c>
      <c r="AW607" s="1489">
        <v>0</v>
      </c>
      <c r="AX607" s="1489" t="s">
        <v>1790</v>
      </c>
      <c r="AY607" s="1489" t="s">
        <v>1790</v>
      </c>
      <c r="AZ607" s="1489" t="s">
        <v>1790</v>
      </c>
      <c r="BA607" s="1489" t="s">
        <v>1790</v>
      </c>
      <c r="BB607" s="1489" t="s">
        <v>1790</v>
      </c>
      <c r="BC607" s="1489" t="s">
        <v>1790</v>
      </c>
      <c r="BD607" s="1489" t="s">
        <v>1790</v>
      </c>
      <c r="BE607" s="1489" t="s">
        <v>1790</v>
      </c>
      <c r="BF607" s="1489" t="s">
        <v>1790</v>
      </c>
      <c r="BG607" s="1489">
        <v>0</v>
      </c>
      <c r="BH607" s="1489" t="s">
        <v>1790</v>
      </c>
      <c r="BI607" s="1489" t="s">
        <v>1790</v>
      </c>
      <c r="BJ607" s="1489" t="s">
        <v>1790</v>
      </c>
      <c r="BK607" s="1489" t="s">
        <v>1790</v>
      </c>
      <c r="BL607" s="1489" t="s">
        <v>1790</v>
      </c>
      <c r="BM607" s="1489" t="s">
        <v>1790</v>
      </c>
      <c r="BN607" s="1489" t="s">
        <v>1790</v>
      </c>
      <c r="BO607" s="1489" t="s">
        <v>1790</v>
      </c>
      <c r="BP607" s="1489" t="s">
        <v>1790</v>
      </c>
      <c r="BQ607" s="1489">
        <v>0</v>
      </c>
      <c r="BR607" s="1489" t="s">
        <v>1790</v>
      </c>
      <c r="BS607" s="1489" t="s">
        <v>1790</v>
      </c>
      <c r="BT607" s="1489" t="s">
        <v>1790</v>
      </c>
      <c r="BU607" s="1489" t="s">
        <v>1790</v>
      </c>
      <c r="BV607" s="1489" t="s">
        <v>1790</v>
      </c>
      <c r="BW607" s="1489" t="s">
        <v>1790</v>
      </c>
      <c r="BX607" s="1489" t="s">
        <v>1790</v>
      </c>
      <c r="BY607" s="1489" t="s">
        <v>1790</v>
      </c>
      <c r="BZ607" s="1489" t="s">
        <v>1790</v>
      </c>
      <c r="CA607" s="1489">
        <v>1.54972</v>
      </c>
      <c r="CB607" s="1489" t="s">
        <v>1790</v>
      </c>
      <c r="CC607" s="1489" t="s">
        <v>1790</v>
      </c>
      <c r="CD607" s="1489" t="s">
        <v>1790</v>
      </c>
      <c r="CE607" s="1489" t="s">
        <v>1790</v>
      </c>
      <c r="CF607" s="1489" t="s">
        <v>1790</v>
      </c>
      <c r="CG607" s="1489" t="s">
        <v>1790</v>
      </c>
      <c r="CH607" s="1489" t="s">
        <v>1790</v>
      </c>
      <c r="CI607" s="1489" t="s">
        <v>1790</v>
      </c>
      <c r="CJ607" s="1489" t="s">
        <v>1790</v>
      </c>
      <c r="CK607" s="1489">
        <v>0</v>
      </c>
      <c r="CL607" s="1489" t="s">
        <v>1790</v>
      </c>
      <c r="CM607" s="1489" t="s">
        <v>1790</v>
      </c>
      <c r="CN607" s="1489" t="s">
        <v>1790</v>
      </c>
      <c r="CO607" s="1489" t="s">
        <v>1790</v>
      </c>
      <c r="CP607" s="1490" t="s">
        <v>1790</v>
      </c>
      <c r="CQ607" s="1488" t="s">
        <v>1790</v>
      </c>
      <c r="CR607" s="1488" t="s">
        <v>1790</v>
      </c>
      <c r="CS607" s="1488" t="s">
        <v>1790</v>
      </c>
      <c r="CT607" s="1488" t="s">
        <v>1790</v>
      </c>
      <c r="CU607" s="1488" t="s">
        <v>1790</v>
      </c>
      <c r="CV607" s="1488" t="s">
        <v>1790</v>
      </c>
      <c r="CW607" s="1488" t="s">
        <v>1790</v>
      </c>
      <c r="CX607" s="1488" t="s">
        <v>1790</v>
      </c>
      <c r="CY607" s="1488" t="s">
        <v>1790</v>
      </c>
      <c r="CZ607" s="1488" t="s">
        <v>1790</v>
      </c>
      <c r="DA607" s="1488" t="s">
        <v>1790</v>
      </c>
      <c r="DB607" s="1488" t="s">
        <v>1790</v>
      </c>
      <c r="DC607" s="1488" t="s">
        <v>1790</v>
      </c>
      <c r="DD607" s="1488" t="s">
        <v>1790</v>
      </c>
      <c r="DE607" s="1488" t="s">
        <v>1790</v>
      </c>
      <c r="DF607" s="1488" t="s">
        <v>1790</v>
      </c>
      <c r="DG607" s="1488" t="s">
        <v>1790</v>
      </c>
      <c r="DH607" s="1488" t="s">
        <v>1790</v>
      </c>
      <c r="DI607" s="1488" t="s">
        <v>1790</v>
      </c>
      <c r="DJ607" s="1488" t="s">
        <v>1790</v>
      </c>
      <c r="DK607" s="1488" t="s">
        <v>1790</v>
      </c>
      <c r="DL607" s="1488" t="s">
        <v>1790</v>
      </c>
      <c r="DM607" s="1488" t="s">
        <v>1790</v>
      </c>
      <c r="DN607" s="1488" t="s">
        <v>1790</v>
      </c>
      <c r="DO607" s="1488" t="s">
        <v>1790</v>
      </c>
      <c r="DP607" s="1488" t="s">
        <v>1790</v>
      </c>
      <c r="DQ607" s="1488" t="s">
        <v>1790</v>
      </c>
      <c r="DR607" s="1488" t="s">
        <v>1790</v>
      </c>
      <c r="DS607" s="1488" t="s">
        <v>1790</v>
      </c>
      <c r="DT607" s="1233" t="s">
        <v>1790</v>
      </c>
      <c r="DU607" s="1233" t="s">
        <v>1790</v>
      </c>
      <c r="DV607" s="1233" t="s">
        <v>1790</v>
      </c>
      <c r="DW607" s="1233" t="s">
        <v>1790</v>
      </c>
      <c r="DX607" s="1233" t="s">
        <v>1790</v>
      </c>
      <c r="DY607" s="1233" t="s">
        <v>1790</v>
      </c>
      <c r="DZ607" s="1233" t="s">
        <v>1790</v>
      </c>
      <c r="EA607" s="1233" t="s">
        <v>1790</v>
      </c>
      <c r="EB607" s="1233" t="s">
        <v>1790</v>
      </c>
      <c r="EC607" s="1233" t="s">
        <v>1790</v>
      </c>
      <c r="ED607" s="1233" t="s">
        <v>1790</v>
      </c>
    </row>
    <row r="608" spans="2:134" ht="14.4" thickBot="1" x14ac:dyDescent="0.3">
      <c r="B608" s="1740"/>
      <c r="C608" s="1485" t="s">
        <v>2234</v>
      </c>
      <c r="D608" s="1425" t="s">
        <v>2235</v>
      </c>
      <c r="E608" s="1267" t="s">
        <v>814</v>
      </c>
      <c r="F608" s="1424" t="s">
        <v>1790</v>
      </c>
      <c r="G608" s="1424" t="s">
        <v>1790</v>
      </c>
      <c r="H608" s="1425" t="s">
        <v>84</v>
      </c>
      <c r="I608" s="1460" t="s">
        <v>1790</v>
      </c>
      <c r="J608" s="1461"/>
      <c r="K608" s="1461"/>
      <c r="L608" s="1461"/>
      <c r="M608" s="1461"/>
      <c r="N608" s="1489" t="s">
        <v>1790</v>
      </c>
      <c r="O608" s="1489">
        <v>2.9570119785507248E-2</v>
      </c>
      <c r="P608" s="1489">
        <v>8.5710492131905069E-2</v>
      </c>
      <c r="Q608" s="1489">
        <v>0.13802011615443652</v>
      </c>
      <c r="R608" s="1489">
        <v>0.18669387692387548</v>
      </c>
      <c r="S608" s="1489">
        <v>0.23191785953276459</v>
      </c>
      <c r="T608" s="1489">
        <v>1.3742446670770427</v>
      </c>
      <c r="U608" s="1489">
        <v>1.3246108381035522</v>
      </c>
      <c r="V608" s="1489">
        <v>1.2767623681274336</v>
      </c>
      <c r="W608" s="1489">
        <v>1.2306352670262883</v>
      </c>
      <c r="X608" s="1489">
        <v>1.1861678308637149</v>
      </c>
      <c r="Y608" s="1489">
        <v>1.1433005604439792</v>
      </c>
      <c r="Z608" s="1489">
        <v>1.1019760827606915</v>
      </c>
      <c r="AA608" s="1489">
        <v>1.062139075236904</v>
      </c>
      <c r="AB608" s="1489">
        <v>1.023736192657658</v>
      </c>
      <c r="AC608" s="1489">
        <v>0.98671599669952448</v>
      </c>
      <c r="AD608" s="1489">
        <v>0.95102888796504714</v>
      </c>
      <c r="AE608" s="1489">
        <v>0.91662704043326393</v>
      </c>
      <c r="AF608" s="1489">
        <v>0.88346433824062087</v>
      </c>
      <c r="AG608" s="1489">
        <v>0.85149631470962805</v>
      </c>
      <c r="AH608" s="1489">
        <v>0.82068009354552895</v>
      </c>
      <c r="AI608" s="1489">
        <v>0.7909743321240793</v>
      </c>
      <c r="AJ608" s="1489">
        <v>0.76233916679625213</v>
      </c>
      <c r="AK608" s="1489">
        <v>0.73473616013831133</v>
      </c>
      <c r="AL608" s="1489">
        <v>0.70812825007823055</v>
      </c>
      <c r="AM608" s="1489">
        <v>0.68247970083187548</v>
      </c>
      <c r="AN608" s="1489">
        <v>0.65775605558472938</v>
      </c>
      <c r="AO608" s="1489">
        <v>0.63392409085720947</v>
      </c>
      <c r="AP608" s="1489">
        <v>0.61095177249382171</v>
      </c>
      <c r="AQ608" s="1489">
        <v>0.58880821321851307</v>
      </c>
      <c r="AR608" s="1489">
        <v>0.56746363170062342</v>
      </c>
      <c r="AS608" s="1489">
        <v>0.54954411556847915</v>
      </c>
      <c r="AT608" s="1489">
        <v>0.53218705473696271</v>
      </c>
      <c r="AU608" s="1489">
        <v>0.51537488659596953</v>
      </c>
      <c r="AV608" s="1489">
        <v>0.49909059444880244</v>
      </c>
      <c r="AW608" s="1489">
        <v>0.48331769061039065</v>
      </c>
      <c r="AX608" s="1489">
        <v>0.46804020002696045</v>
      </c>
      <c r="AY608" s="1489">
        <v>0.45324264440111972</v>
      </c>
      <c r="AZ608" s="1489">
        <v>0.43891002680681113</v>
      </c>
      <c r="BA608" s="1489">
        <v>0.42502781677906631</v>
      </c>
      <c r="BB608" s="1489">
        <v>0.41158193586395087</v>
      </c>
      <c r="BC608" s="1489">
        <v>0.39855874361454652</v>
      </c>
      <c r="BD608" s="1489">
        <v>0.38594502401924302</v>
      </c>
      <c r="BE608" s="1489">
        <v>0.37372797234903793</v>
      </c>
      <c r="BF608" s="1489">
        <v>0.36189518241094804</v>
      </c>
      <c r="BG608" s="1489">
        <v>0.35043463419503745</v>
      </c>
      <c r="BH608" s="1489">
        <v>0.33933468190294008</v>
      </c>
      <c r="BI608" s="1489">
        <v>0.32858404234613919</v>
      </c>
      <c r="BJ608" s="1489">
        <v>0.31817178370261728</v>
      </c>
      <c r="BK608" s="1489">
        <v>0.30808731462084304</v>
      </c>
      <c r="BL608" s="1489">
        <v>0.29832037366040093</v>
      </c>
      <c r="BM608" s="1489">
        <v>0.28886101905889616</v>
      </c>
      <c r="BN608" s="1489">
        <v>0.27969961881508637</v>
      </c>
      <c r="BO608" s="1489">
        <v>0.27082684107850113</v>
      </c>
      <c r="BP608" s="1489">
        <v>0.26223364483610695</v>
      </c>
      <c r="BQ608" s="1489">
        <v>0.25391127088686882</v>
      </c>
      <c r="BR608" s="1489">
        <v>0.24585123309533688</v>
      </c>
      <c r="BS608" s="1489">
        <v>0.23804530991566139</v>
      </c>
      <c r="BT608" s="1489">
        <v>0.23048553617770337</v>
      </c>
      <c r="BU608" s="1489">
        <v>0.2231641951271634</v>
      </c>
      <c r="BV608" s="1489">
        <v>0.21607381071189855</v>
      </c>
      <c r="BW608" s="1489">
        <v>0.20920714010684097</v>
      </c>
      <c r="BX608" s="1489">
        <v>0.20255716647016112</v>
      </c>
      <c r="BY608" s="1489">
        <v>0.19611709192354684</v>
      </c>
      <c r="BZ608" s="1489">
        <v>0.18988033074968935</v>
      </c>
      <c r="CA608" s="1489">
        <v>0.19732671080812547</v>
      </c>
      <c r="CB608" s="1489">
        <v>0.20417823877372895</v>
      </c>
      <c r="CC608" s="1489">
        <v>0.19775120469215493</v>
      </c>
      <c r="CD608" s="1489">
        <v>0.19152534913008787</v>
      </c>
      <c r="CE608" s="1489">
        <v>0.18549440523689889</v>
      </c>
      <c r="CF608" s="1489">
        <v>0.17965230055417464</v>
      </c>
      <c r="CG608" s="1489">
        <v>0.17399315100829565</v>
      </c>
      <c r="CH608" s="1489">
        <v>0.16851125508805204</v>
      </c>
      <c r="CI608" s="1489">
        <v>0.16320108820161325</v>
      </c>
      <c r="CJ608" s="1489">
        <v>0.15805729720734407</v>
      </c>
      <c r="CK608" s="1489">
        <v>0.15307469511312613</v>
      </c>
      <c r="CL608" s="1489">
        <v>0.1489714181631028</v>
      </c>
      <c r="CM608" s="1489">
        <v>0.14497723937773668</v>
      </c>
      <c r="CN608" s="1489">
        <v>0.14108927786913253</v>
      </c>
      <c r="CO608" s="1489">
        <v>0.13730472837975974</v>
      </c>
      <c r="CP608" s="1490">
        <v>0.13362085930696005</v>
      </c>
      <c r="CQ608" s="1488" t="s">
        <v>1790</v>
      </c>
      <c r="CR608" s="1488" t="s">
        <v>1790</v>
      </c>
      <c r="CS608" s="1488" t="s">
        <v>1790</v>
      </c>
      <c r="CT608" s="1488" t="s">
        <v>1790</v>
      </c>
      <c r="CU608" s="1488" t="s">
        <v>1790</v>
      </c>
      <c r="CV608" s="1488" t="s">
        <v>1790</v>
      </c>
      <c r="CW608" s="1488" t="s">
        <v>1790</v>
      </c>
      <c r="CX608" s="1488" t="s">
        <v>1790</v>
      </c>
      <c r="CY608" s="1488" t="s">
        <v>1790</v>
      </c>
      <c r="CZ608" s="1488" t="s">
        <v>1790</v>
      </c>
      <c r="DA608" s="1488" t="s">
        <v>1790</v>
      </c>
      <c r="DB608" s="1488" t="s">
        <v>1790</v>
      </c>
      <c r="DC608" s="1488" t="s">
        <v>1790</v>
      </c>
      <c r="DD608" s="1488" t="s">
        <v>1790</v>
      </c>
      <c r="DE608" s="1488" t="s">
        <v>1790</v>
      </c>
      <c r="DF608" s="1488" t="s">
        <v>1790</v>
      </c>
      <c r="DG608" s="1488" t="s">
        <v>1790</v>
      </c>
      <c r="DH608" s="1488" t="s">
        <v>1790</v>
      </c>
      <c r="DI608" s="1488" t="s">
        <v>1790</v>
      </c>
      <c r="DJ608" s="1488" t="s">
        <v>1790</v>
      </c>
      <c r="DK608" s="1488" t="s">
        <v>1790</v>
      </c>
      <c r="DL608" s="1488" t="s">
        <v>1790</v>
      </c>
      <c r="DM608" s="1488" t="s">
        <v>1790</v>
      </c>
      <c r="DN608" s="1488" t="s">
        <v>1790</v>
      </c>
      <c r="DO608" s="1488" t="s">
        <v>1790</v>
      </c>
      <c r="DP608" s="1488" t="s">
        <v>1790</v>
      </c>
      <c r="DQ608" s="1488" t="s">
        <v>1790</v>
      </c>
      <c r="DR608" s="1488" t="s">
        <v>1790</v>
      </c>
      <c r="DS608" s="1488" t="s">
        <v>1790</v>
      </c>
      <c r="DT608" s="1233" t="s">
        <v>1790</v>
      </c>
      <c r="DU608" s="1233" t="s">
        <v>1790</v>
      </c>
      <c r="DV608" s="1233" t="s">
        <v>1790</v>
      </c>
      <c r="DW608" s="1233" t="s">
        <v>1790</v>
      </c>
      <c r="DX608" s="1233" t="s">
        <v>1790</v>
      </c>
      <c r="DY608" s="1233" t="s">
        <v>1790</v>
      </c>
      <c r="DZ608" s="1233" t="s">
        <v>1790</v>
      </c>
      <c r="EA608" s="1233" t="s">
        <v>1790</v>
      </c>
      <c r="EB608" s="1233" t="s">
        <v>1790</v>
      </c>
      <c r="EC608" s="1233" t="s">
        <v>1790</v>
      </c>
      <c r="ED608" s="1233" t="s">
        <v>1790</v>
      </c>
    </row>
    <row r="609" spans="2:134" ht="14.4" thickBot="1" x14ac:dyDescent="0.3">
      <c r="B609" s="1740"/>
      <c r="C609" s="1485" t="s">
        <v>2234</v>
      </c>
      <c r="D609" s="1425" t="s">
        <v>2235</v>
      </c>
      <c r="E609" s="1267" t="s">
        <v>815</v>
      </c>
      <c r="F609" s="1424" t="s">
        <v>1790</v>
      </c>
      <c r="G609" s="1424" t="s">
        <v>1790</v>
      </c>
      <c r="H609" s="1425" t="s">
        <v>84</v>
      </c>
      <c r="I609" s="1724">
        <f>IF(SUM(I608:CU608)&lt;&gt;0,SUM(I608:CU608),"")</f>
        <v>37.768079538767033</v>
      </c>
      <c r="J609" s="1725"/>
      <c r="K609" s="1725"/>
      <c r="L609" s="1725"/>
      <c r="M609" s="1726"/>
      <c r="N609" s="1489" t="s">
        <v>1790</v>
      </c>
      <c r="O609" s="1489" t="s">
        <v>1790</v>
      </c>
      <c r="P609" s="1489" t="s">
        <v>1790</v>
      </c>
      <c r="Q609" s="1489" t="s">
        <v>1790</v>
      </c>
      <c r="R609" s="1489" t="s">
        <v>1790</v>
      </c>
      <c r="S609" s="1489" t="s">
        <v>1790</v>
      </c>
      <c r="T609" s="1489" t="s">
        <v>1790</v>
      </c>
      <c r="U609" s="1489" t="s">
        <v>1790</v>
      </c>
      <c r="V609" s="1489" t="s">
        <v>1790</v>
      </c>
      <c r="W609" s="1489" t="s">
        <v>1790</v>
      </c>
      <c r="X609" s="1489" t="s">
        <v>1790</v>
      </c>
      <c r="Y609" s="1489" t="s">
        <v>1790</v>
      </c>
      <c r="Z609" s="1489" t="s">
        <v>1790</v>
      </c>
      <c r="AA609" s="1489" t="s">
        <v>1790</v>
      </c>
      <c r="AB609" s="1489" t="s">
        <v>1790</v>
      </c>
      <c r="AC609" s="1489" t="s">
        <v>1790</v>
      </c>
      <c r="AD609" s="1489" t="s">
        <v>1790</v>
      </c>
      <c r="AE609" s="1489" t="s">
        <v>1790</v>
      </c>
      <c r="AF609" s="1489" t="s">
        <v>1790</v>
      </c>
      <c r="AG609" s="1489" t="s">
        <v>1790</v>
      </c>
      <c r="AH609" s="1489" t="s">
        <v>1790</v>
      </c>
      <c r="AI609" s="1489" t="s">
        <v>1790</v>
      </c>
      <c r="AJ609" s="1489" t="s">
        <v>1790</v>
      </c>
      <c r="AK609" s="1489" t="s">
        <v>1790</v>
      </c>
      <c r="AL609" s="1489" t="s">
        <v>1790</v>
      </c>
      <c r="AM609" s="1489" t="s">
        <v>1790</v>
      </c>
      <c r="AN609" s="1489" t="s">
        <v>1790</v>
      </c>
      <c r="AO609" s="1489" t="s">
        <v>1790</v>
      </c>
      <c r="AP609" s="1489" t="s">
        <v>1790</v>
      </c>
      <c r="AQ609" s="1489" t="s">
        <v>1790</v>
      </c>
      <c r="AR609" s="1489" t="s">
        <v>1790</v>
      </c>
      <c r="AS609" s="1489" t="s">
        <v>1790</v>
      </c>
      <c r="AT609" s="1489" t="s">
        <v>1790</v>
      </c>
      <c r="AU609" s="1489" t="s">
        <v>1790</v>
      </c>
      <c r="AV609" s="1489" t="s">
        <v>1790</v>
      </c>
      <c r="AW609" s="1489" t="s">
        <v>1790</v>
      </c>
      <c r="AX609" s="1489" t="s">
        <v>1790</v>
      </c>
      <c r="AY609" s="1489" t="s">
        <v>1790</v>
      </c>
      <c r="AZ609" s="1489" t="s">
        <v>1790</v>
      </c>
      <c r="BA609" s="1489" t="s">
        <v>1790</v>
      </c>
      <c r="BB609" s="1489" t="s">
        <v>1790</v>
      </c>
      <c r="BC609" s="1489" t="s">
        <v>1790</v>
      </c>
      <c r="BD609" s="1489" t="s">
        <v>1790</v>
      </c>
      <c r="BE609" s="1489" t="s">
        <v>1790</v>
      </c>
      <c r="BF609" s="1489" t="s">
        <v>1790</v>
      </c>
      <c r="BG609" s="1489" t="s">
        <v>1790</v>
      </c>
      <c r="BH609" s="1489" t="s">
        <v>1790</v>
      </c>
      <c r="BI609" s="1489" t="s">
        <v>1790</v>
      </c>
      <c r="BJ609" s="1489" t="s">
        <v>1790</v>
      </c>
      <c r="BK609" s="1489" t="s">
        <v>1790</v>
      </c>
      <c r="BL609" s="1489" t="s">
        <v>1790</v>
      </c>
      <c r="BM609" s="1489" t="s">
        <v>1790</v>
      </c>
      <c r="BN609" s="1489" t="s">
        <v>1790</v>
      </c>
      <c r="BO609" s="1489" t="s">
        <v>1790</v>
      </c>
      <c r="BP609" s="1489" t="s">
        <v>1790</v>
      </c>
      <c r="BQ609" s="1489" t="s">
        <v>1790</v>
      </c>
      <c r="BR609" s="1489" t="s">
        <v>1790</v>
      </c>
      <c r="BS609" s="1489" t="s">
        <v>1790</v>
      </c>
      <c r="BT609" s="1489" t="s">
        <v>1790</v>
      </c>
      <c r="BU609" s="1489" t="s">
        <v>1790</v>
      </c>
      <c r="BV609" s="1489" t="s">
        <v>1790</v>
      </c>
      <c r="BW609" s="1489" t="s">
        <v>1790</v>
      </c>
      <c r="BX609" s="1489" t="s">
        <v>1790</v>
      </c>
      <c r="BY609" s="1489" t="s">
        <v>1790</v>
      </c>
      <c r="BZ609" s="1489" t="s">
        <v>1790</v>
      </c>
      <c r="CA609" s="1489" t="s">
        <v>1790</v>
      </c>
      <c r="CB609" s="1489" t="s">
        <v>1790</v>
      </c>
      <c r="CC609" s="1489" t="s">
        <v>1790</v>
      </c>
      <c r="CD609" s="1489" t="s">
        <v>1790</v>
      </c>
      <c r="CE609" s="1489" t="s">
        <v>1790</v>
      </c>
      <c r="CF609" s="1489" t="s">
        <v>1790</v>
      </c>
      <c r="CG609" s="1489" t="s">
        <v>1790</v>
      </c>
      <c r="CH609" s="1489" t="s">
        <v>1790</v>
      </c>
      <c r="CI609" s="1489" t="s">
        <v>1790</v>
      </c>
      <c r="CJ609" s="1489" t="s">
        <v>1790</v>
      </c>
      <c r="CK609" s="1489" t="s">
        <v>1790</v>
      </c>
      <c r="CL609" s="1489" t="s">
        <v>1790</v>
      </c>
      <c r="CM609" s="1489" t="s">
        <v>1790</v>
      </c>
      <c r="CN609" s="1489" t="s">
        <v>1790</v>
      </c>
      <c r="CO609" s="1489" t="s">
        <v>1790</v>
      </c>
      <c r="CP609" s="1490" t="s">
        <v>1790</v>
      </c>
      <c r="CQ609" s="1488" t="s">
        <v>1790</v>
      </c>
      <c r="CR609" s="1488" t="s">
        <v>1790</v>
      </c>
      <c r="CS609" s="1488" t="s">
        <v>1790</v>
      </c>
      <c r="CT609" s="1488" t="s">
        <v>1790</v>
      </c>
      <c r="CU609" s="1488" t="s">
        <v>1790</v>
      </c>
      <c r="CV609" s="1488" t="s">
        <v>1790</v>
      </c>
      <c r="CW609" s="1488" t="s">
        <v>1790</v>
      </c>
      <c r="CX609" s="1488" t="s">
        <v>1790</v>
      </c>
      <c r="CY609" s="1488" t="s">
        <v>1790</v>
      </c>
      <c r="CZ609" s="1488" t="s">
        <v>1790</v>
      </c>
      <c r="DA609" s="1488" t="s">
        <v>1790</v>
      </c>
      <c r="DB609" s="1488" t="s">
        <v>1790</v>
      </c>
      <c r="DC609" s="1488" t="s">
        <v>1790</v>
      </c>
      <c r="DD609" s="1488" t="s">
        <v>1790</v>
      </c>
      <c r="DE609" s="1488" t="s">
        <v>1790</v>
      </c>
      <c r="DF609" s="1488" t="s">
        <v>1790</v>
      </c>
      <c r="DG609" s="1488" t="s">
        <v>1790</v>
      </c>
      <c r="DH609" s="1488" t="s">
        <v>1790</v>
      </c>
      <c r="DI609" s="1488" t="s">
        <v>1790</v>
      </c>
      <c r="DJ609" s="1488" t="s">
        <v>1790</v>
      </c>
      <c r="DK609" s="1488" t="s">
        <v>1790</v>
      </c>
      <c r="DL609" s="1488" t="s">
        <v>1790</v>
      </c>
      <c r="DM609" s="1488" t="s">
        <v>1790</v>
      </c>
      <c r="DN609" s="1488" t="s">
        <v>1790</v>
      </c>
      <c r="DO609" s="1488" t="s">
        <v>1790</v>
      </c>
      <c r="DP609" s="1488" t="s">
        <v>1790</v>
      </c>
      <c r="DQ609" s="1488" t="s">
        <v>1790</v>
      </c>
      <c r="DR609" s="1488" t="s">
        <v>1790</v>
      </c>
      <c r="DS609" s="1488" t="s">
        <v>1790</v>
      </c>
      <c r="DT609" s="1233" t="s">
        <v>1790</v>
      </c>
      <c r="DU609" s="1233" t="s">
        <v>1790</v>
      </c>
      <c r="DV609" s="1233" t="s">
        <v>1790</v>
      </c>
      <c r="DW609" s="1233" t="s">
        <v>1790</v>
      </c>
      <c r="DX609" s="1233" t="s">
        <v>1790</v>
      </c>
      <c r="DY609" s="1233" t="s">
        <v>1790</v>
      </c>
    </row>
    <row r="610" spans="2:134" x14ac:dyDescent="0.25">
      <c r="B610" s="1740"/>
      <c r="C610" s="1485" t="s">
        <v>1875</v>
      </c>
      <c r="D610" s="1425" t="s">
        <v>1686</v>
      </c>
      <c r="E610" s="1267" t="s">
        <v>810</v>
      </c>
      <c r="F610" s="1424" t="s">
        <v>1790</v>
      </c>
      <c r="G610" s="1424" t="s">
        <v>1790</v>
      </c>
      <c r="H610" s="1425" t="s">
        <v>84</v>
      </c>
      <c r="I610" s="1460" t="s">
        <v>1790</v>
      </c>
      <c r="J610" s="1461">
        <v>1.3084006807132575</v>
      </c>
      <c r="K610" s="1461" t="s">
        <v>1790</v>
      </c>
      <c r="L610" s="1461" t="s">
        <v>1790</v>
      </c>
      <c r="M610" s="1461" t="s">
        <v>1790</v>
      </c>
      <c r="N610" s="1489" t="s">
        <v>1790</v>
      </c>
      <c r="O610" s="1489" t="s">
        <v>1790</v>
      </c>
      <c r="P610" s="1489" t="s">
        <v>1790</v>
      </c>
      <c r="Q610" s="1489" t="s">
        <v>1790</v>
      </c>
      <c r="R610" s="1489" t="s">
        <v>1790</v>
      </c>
      <c r="S610" s="1489" t="s">
        <v>1790</v>
      </c>
      <c r="T610" s="1489" t="s">
        <v>1790</v>
      </c>
      <c r="U610" s="1489" t="s">
        <v>1790</v>
      </c>
      <c r="V610" s="1489" t="s">
        <v>1790</v>
      </c>
      <c r="W610" s="1489" t="s">
        <v>1790</v>
      </c>
      <c r="X610" s="1489" t="s">
        <v>1790</v>
      </c>
      <c r="Y610" s="1489" t="s">
        <v>1790</v>
      </c>
      <c r="Z610" s="1489" t="s">
        <v>1790</v>
      </c>
      <c r="AA610" s="1489" t="s">
        <v>1790</v>
      </c>
      <c r="AB610" s="1489" t="s">
        <v>1790</v>
      </c>
      <c r="AC610" s="1489" t="s">
        <v>1790</v>
      </c>
      <c r="AD610" s="1489" t="s">
        <v>1790</v>
      </c>
      <c r="AE610" s="1489" t="s">
        <v>1790</v>
      </c>
      <c r="AF610" s="1489" t="s">
        <v>1790</v>
      </c>
      <c r="AG610" s="1489" t="s">
        <v>1790</v>
      </c>
      <c r="AH610" s="1489" t="s">
        <v>1790</v>
      </c>
      <c r="AI610" s="1489" t="s">
        <v>1790</v>
      </c>
      <c r="AJ610" s="1489" t="s">
        <v>1790</v>
      </c>
      <c r="AK610" s="1489" t="s">
        <v>1790</v>
      </c>
      <c r="AL610" s="1489" t="s">
        <v>1790</v>
      </c>
      <c r="AM610" s="1489" t="s">
        <v>1790</v>
      </c>
      <c r="AN610" s="1489" t="s">
        <v>1790</v>
      </c>
      <c r="AO610" s="1489" t="s">
        <v>1790</v>
      </c>
      <c r="AP610" s="1489" t="s">
        <v>1790</v>
      </c>
      <c r="AQ610" s="1489" t="s">
        <v>1790</v>
      </c>
      <c r="AR610" s="1489" t="s">
        <v>1790</v>
      </c>
      <c r="AS610" s="1489" t="s">
        <v>1790</v>
      </c>
      <c r="AT610" s="1489" t="s">
        <v>1790</v>
      </c>
      <c r="AU610" s="1489" t="s">
        <v>1790</v>
      </c>
      <c r="AV610" s="1489" t="s">
        <v>1790</v>
      </c>
      <c r="AW610" s="1489" t="s">
        <v>1790</v>
      </c>
      <c r="AX610" s="1489" t="s">
        <v>1790</v>
      </c>
      <c r="AY610" s="1489" t="s">
        <v>1790</v>
      </c>
      <c r="AZ610" s="1489" t="s">
        <v>1790</v>
      </c>
      <c r="BA610" s="1489" t="s">
        <v>1790</v>
      </c>
      <c r="BB610" s="1489" t="s">
        <v>1790</v>
      </c>
      <c r="BC610" s="1489" t="s">
        <v>1790</v>
      </c>
      <c r="BD610" s="1489" t="s">
        <v>1790</v>
      </c>
      <c r="BE610" s="1489" t="s">
        <v>1790</v>
      </c>
      <c r="BF610" s="1489" t="s">
        <v>1790</v>
      </c>
      <c r="BG610" s="1489" t="s">
        <v>1790</v>
      </c>
      <c r="BH610" s="1489" t="s">
        <v>1790</v>
      </c>
      <c r="BI610" s="1489" t="s">
        <v>1790</v>
      </c>
      <c r="BJ610" s="1489" t="s">
        <v>1790</v>
      </c>
      <c r="BK610" s="1489" t="s">
        <v>1790</v>
      </c>
      <c r="BL610" s="1489" t="s">
        <v>1790</v>
      </c>
      <c r="BM610" s="1489" t="s">
        <v>1790</v>
      </c>
      <c r="BN610" s="1489" t="s">
        <v>1790</v>
      </c>
      <c r="BO610" s="1489" t="s">
        <v>1790</v>
      </c>
      <c r="BP610" s="1489" t="s">
        <v>1790</v>
      </c>
      <c r="BQ610" s="1489" t="s">
        <v>1790</v>
      </c>
      <c r="BR610" s="1489" t="s">
        <v>1790</v>
      </c>
      <c r="BS610" s="1489" t="s">
        <v>1790</v>
      </c>
      <c r="BT610" s="1489" t="s">
        <v>1790</v>
      </c>
      <c r="BU610" s="1489" t="s">
        <v>1790</v>
      </c>
      <c r="BV610" s="1489" t="s">
        <v>1790</v>
      </c>
      <c r="BW610" s="1489" t="s">
        <v>1790</v>
      </c>
      <c r="BX610" s="1489" t="s">
        <v>1790</v>
      </c>
      <c r="BY610" s="1489" t="s">
        <v>1790</v>
      </c>
      <c r="BZ610" s="1489" t="s">
        <v>1790</v>
      </c>
      <c r="CA610" s="1489" t="s">
        <v>1790</v>
      </c>
      <c r="CB610" s="1489" t="s">
        <v>1790</v>
      </c>
      <c r="CC610" s="1489" t="s">
        <v>1790</v>
      </c>
      <c r="CD610" s="1489" t="s">
        <v>1790</v>
      </c>
      <c r="CE610" s="1489" t="s">
        <v>1790</v>
      </c>
      <c r="CF610" s="1489" t="s">
        <v>1790</v>
      </c>
      <c r="CG610" s="1489" t="s">
        <v>1790</v>
      </c>
      <c r="CH610" s="1489" t="s">
        <v>1790</v>
      </c>
      <c r="CI610" s="1489" t="s">
        <v>1790</v>
      </c>
      <c r="CJ610" s="1489" t="s">
        <v>1790</v>
      </c>
      <c r="CK610" s="1489" t="s">
        <v>1790</v>
      </c>
      <c r="CL610" s="1489" t="s">
        <v>1790</v>
      </c>
      <c r="CM610" s="1489" t="s">
        <v>1790</v>
      </c>
      <c r="CN610" s="1489" t="s">
        <v>1790</v>
      </c>
      <c r="CO610" s="1489" t="s">
        <v>1790</v>
      </c>
      <c r="CP610" s="1490" t="s">
        <v>1790</v>
      </c>
      <c r="CQ610" s="1488" t="s">
        <v>1790</v>
      </c>
      <c r="CR610" s="1488" t="s">
        <v>1790</v>
      </c>
      <c r="CS610" s="1488" t="s">
        <v>1790</v>
      </c>
      <c r="CT610" s="1488" t="s">
        <v>1790</v>
      </c>
      <c r="CU610" s="1488" t="s">
        <v>1790</v>
      </c>
      <c r="CV610" s="1488" t="s">
        <v>1790</v>
      </c>
      <c r="CW610" s="1488" t="s">
        <v>1790</v>
      </c>
      <c r="CX610" s="1488" t="s">
        <v>1790</v>
      </c>
      <c r="CY610" s="1488" t="s">
        <v>1790</v>
      </c>
      <c r="CZ610" s="1488" t="s">
        <v>1790</v>
      </c>
      <c r="DA610" s="1488" t="s">
        <v>1790</v>
      </c>
      <c r="DB610" s="1488" t="s">
        <v>1790</v>
      </c>
      <c r="DC610" s="1488" t="s">
        <v>1790</v>
      </c>
      <c r="DD610" s="1488" t="s">
        <v>1790</v>
      </c>
      <c r="DE610" s="1488" t="s">
        <v>1790</v>
      </c>
      <c r="DF610" s="1488" t="s">
        <v>1790</v>
      </c>
      <c r="DG610" s="1488" t="s">
        <v>1790</v>
      </c>
      <c r="DH610" s="1488" t="s">
        <v>1790</v>
      </c>
      <c r="DI610" s="1488" t="s">
        <v>1790</v>
      </c>
      <c r="DJ610" s="1488" t="s">
        <v>1790</v>
      </c>
      <c r="DK610" s="1488" t="s">
        <v>1790</v>
      </c>
      <c r="DL610" s="1488" t="s">
        <v>1790</v>
      </c>
      <c r="DM610" s="1488" t="s">
        <v>1790</v>
      </c>
      <c r="DN610" s="1488" t="s">
        <v>1790</v>
      </c>
      <c r="DO610" s="1488" t="s">
        <v>1790</v>
      </c>
      <c r="DP610" s="1488" t="s">
        <v>1790</v>
      </c>
      <c r="DQ610" s="1488" t="s">
        <v>1790</v>
      </c>
      <c r="DR610" s="1488" t="s">
        <v>1790</v>
      </c>
      <c r="DS610" s="1488" t="s">
        <v>1790</v>
      </c>
      <c r="DT610" s="1233" t="s">
        <v>1790</v>
      </c>
      <c r="DU610" s="1233" t="s">
        <v>1790</v>
      </c>
      <c r="DV610" s="1233" t="s">
        <v>1790</v>
      </c>
      <c r="DW610" s="1233" t="s">
        <v>1790</v>
      </c>
      <c r="DX610" s="1233" t="s">
        <v>1790</v>
      </c>
      <c r="DY610" s="1233" t="s">
        <v>1790</v>
      </c>
      <c r="DZ610" s="1233" t="s">
        <v>1790</v>
      </c>
      <c r="EA610" s="1233" t="s">
        <v>1790</v>
      </c>
      <c r="EB610" s="1233" t="s">
        <v>1790</v>
      </c>
      <c r="EC610" s="1233" t="s">
        <v>1790</v>
      </c>
      <c r="ED610" s="1233" t="s">
        <v>1790</v>
      </c>
    </row>
    <row r="611" spans="2:134" x14ac:dyDescent="0.25">
      <c r="B611" s="1740"/>
      <c r="C611" s="1485" t="s">
        <v>1875</v>
      </c>
      <c r="D611" s="1425" t="s">
        <v>1686</v>
      </c>
      <c r="E611" s="1267" t="s">
        <v>807</v>
      </c>
      <c r="F611" s="1424" t="s">
        <v>1790</v>
      </c>
      <c r="G611" s="1424" t="s">
        <v>1790</v>
      </c>
      <c r="H611" s="1425" t="s">
        <v>84</v>
      </c>
      <c r="I611" s="1460" t="s">
        <v>1790</v>
      </c>
      <c r="J611" s="1461">
        <v>1.2602719182792281E-4</v>
      </c>
      <c r="K611" s="1461">
        <v>1.2602719182792281E-4</v>
      </c>
      <c r="L611" s="1461">
        <v>1.2602719182792281E-4</v>
      </c>
      <c r="M611" s="1461">
        <v>1.2602719182792281E-4</v>
      </c>
      <c r="N611" s="1489">
        <v>1.2602719182792281E-4</v>
      </c>
      <c r="O611" s="1489">
        <v>1.2602719182792281E-4</v>
      </c>
      <c r="P611" s="1489">
        <v>1.2602719182792281E-4</v>
      </c>
      <c r="Q611" s="1489">
        <v>1.2602719182792281E-4</v>
      </c>
      <c r="R611" s="1489">
        <v>1.2602719182792281E-4</v>
      </c>
      <c r="S611" s="1489">
        <v>1.2602719182792281E-4</v>
      </c>
      <c r="T611" s="1489">
        <v>1.2602719182792281E-4</v>
      </c>
      <c r="U611" s="1489">
        <v>1.2602719182792281E-4</v>
      </c>
      <c r="V611" s="1489">
        <v>1.2602719182792281E-4</v>
      </c>
      <c r="W611" s="1489">
        <v>1.2602719182792281E-4</v>
      </c>
      <c r="X611" s="1489">
        <v>1.2602719182792281E-4</v>
      </c>
      <c r="Y611" s="1489">
        <v>1.2602719182792281E-4</v>
      </c>
      <c r="Z611" s="1489">
        <v>0</v>
      </c>
      <c r="AA611" s="1489">
        <v>0</v>
      </c>
      <c r="AB611" s="1489">
        <v>0</v>
      </c>
      <c r="AC611" s="1489">
        <v>0</v>
      </c>
      <c r="AD611" s="1489">
        <v>0</v>
      </c>
      <c r="AE611" s="1489">
        <v>0</v>
      </c>
      <c r="AF611" s="1489">
        <v>0</v>
      </c>
      <c r="AG611" s="1489">
        <v>0</v>
      </c>
      <c r="AH611" s="1489">
        <v>0</v>
      </c>
      <c r="AI611" s="1489">
        <v>0</v>
      </c>
      <c r="AJ611" s="1489">
        <v>0</v>
      </c>
      <c r="AK611" s="1489">
        <v>0</v>
      </c>
      <c r="AL611" s="1489">
        <v>0</v>
      </c>
      <c r="AM611" s="1489">
        <v>0</v>
      </c>
      <c r="AN611" s="1489">
        <v>0</v>
      </c>
      <c r="AO611" s="1489">
        <v>0</v>
      </c>
      <c r="AP611" s="1489">
        <v>0</v>
      </c>
      <c r="AQ611" s="1489">
        <v>0</v>
      </c>
      <c r="AR611" s="1489">
        <v>0</v>
      </c>
      <c r="AS611" s="1489">
        <v>0</v>
      </c>
      <c r="AT611" s="1489">
        <v>0</v>
      </c>
      <c r="AU611" s="1489">
        <v>0</v>
      </c>
      <c r="AV611" s="1489">
        <v>0</v>
      </c>
      <c r="AW611" s="1489">
        <v>0</v>
      </c>
      <c r="AX611" s="1489">
        <v>0</v>
      </c>
      <c r="AY611" s="1489">
        <v>0</v>
      </c>
      <c r="AZ611" s="1489">
        <v>0</v>
      </c>
      <c r="BA611" s="1489">
        <v>0</v>
      </c>
      <c r="BB611" s="1489">
        <v>0</v>
      </c>
      <c r="BC611" s="1489">
        <v>0</v>
      </c>
      <c r="BD611" s="1489">
        <v>0</v>
      </c>
      <c r="BE611" s="1489">
        <v>0</v>
      </c>
      <c r="BF611" s="1489">
        <v>0</v>
      </c>
      <c r="BG611" s="1489">
        <v>0</v>
      </c>
      <c r="BH611" s="1489">
        <v>0</v>
      </c>
      <c r="BI611" s="1489">
        <v>0</v>
      </c>
      <c r="BJ611" s="1489">
        <v>0</v>
      </c>
      <c r="BK611" s="1489">
        <v>0</v>
      </c>
      <c r="BL611" s="1489">
        <v>0</v>
      </c>
      <c r="BM611" s="1489">
        <v>0</v>
      </c>
      <c r="BN611" s="1489">
        <v>0</v>
      </c>
      <c r="BO611" s="1489">
        <v>0</v>
      </c>
      <c r="BP611" s="1489">
        <v>0</v>
      </c>
      <c r="BQ611" s="1489">
        <v>0</v>
      </c>
      <c r="BR611" s="1489">
        <v>0</v>
      </c>
      <c r="BS611" s="1489">
        <v>0</v>
      </c>
      <c r="BT611" s="1489">
        <v>0</v>
      </c>
      <c r="BU611" s="1489">
        <v>0</v>
      </c>
      <c r="BV611" s="1489">
        <v>0</v>
      </c>
      <c r="BW611" s="1489">
        <v>0</v>
      </c>
      <c r="BX611" s="1489">
        <v>0</v>
      </c>
      <c r="BY611" s="1489">
        <v>0</v>
      </c>
      <c r="BZ611" s="1489">
        <v>0</v>
      </c>
      <c r="CA611" s="1489">
        <v>0</v>
      </c>
      <c r="CB611" s="1489">
        <v>0</v>
      </c>
      <c r="CC611" s="1489">
        <v>0</v>
      </c>
      <c r="CD611" s="1489">
        <v>0</v>
      </c>
      <c r="CE611" s="1489">
        <v>0</v>
      </c>
      <c r="CF611" s="1489">
        <v>0</v>
      </c>
      <c r="CG611" s="1489">
        <v>0</v>
      </c>
      <c r="CH611" s="1489">
        <v>0</v>
      </c>
      <c r="CI611" s="1489">
        <v>0</v>
      </c>
      <c r="CJ611" s="1489">
        <v>0</v>
      </c>
      <c r="CK611" s="1489">
        <v>0</v>
      </c>
      <c r="CL611" s="1489" t="s">
        <v>1790</v>
      </c>
      <c r="CM611" s="1489" t="s">
        <v>1790</v>
      </c>
      <c r="CN611" s="1489" t="s">
        <v>1790</v>
      </c>
      <c r="CO611" s="1489" t="s">
        <v>1790</v>
      </c>
      <c r="CP611" s="1490" t="s">
        <v>1790</v>
      </c>
      <c r="CQ611" s="1488" t="s">
        <v>1790</v>
      </c>
      <c r="CR611" s="1488" t="s">
        <v>1790</v>
      </c>
      <c r="CS611" s="1488" t="s">
        <v>1790</v>
      </c>
      <c r="CT611" s="1488" t="s">
        <v>1790</v>
      </c>
      <c r="CU611" s="1488" t="s">
        <v>1790</v>
      </c>
      <c r="CV611" s="1488" t="s">
        <v>1790</v>
      </c>
      <c r="CW611" s="1488" t="s">
        <v>1790</v>
      </c>
      <c r="CX611" s="1488" t="s">
        <v>1790</v>
      </c>
      <c r="CY611" s="1488" t="s">
        <v>1790</v>
      </c>
      <c r="CZ611" s="1488" t="s">
        <v>1790</v>
      </c>
      <c r="DA611" s="1488" t="s">
        <v>1790</v>
      </c>
      <c r="DB611" s="1488" t="s">
        <v>1790</v>
      </c>
      <c r="DC611" s="1488" t="s">
        <v>1790</v>
      </c>
      <c r="DD611" s="1488" t="s">
        <v>1790</v>
      </c>
      <c r="DE611" s="1488" t="s">
        <v>1790</v>
      </c>
      <c r="DF611" s="1488" t="s">
        <v>1790</v>
      </c>
      <c r="DG611" s="1488" t="s">
        <v>1790</v>
      </c>
      <c r="DH611" s="1488" t="s">
        <v>1790</v>
      </c>
      <c r="DI611" s="1488" t="s">
        <v>1790</v>
      </c>
      <c r="DJ611" s="1488" t="s">
        <v>1790</v>
      </c>
      <c r="DK611" s="1488" t="s">
        <v>1790</v>
      </c>
      <c r="DL611" s="1488" t="s">
        <v>1790</v>
      </c>
      <c r="DM611" s="1488" t="s">
        <v>1790</v>
      </c>
      <c r="DN611" s="1488" t="s">
        <v>1790</v>
      </c>
      <c r="DO611" s="1488" t="s">
        <v>1790</v>
      </c>
      <c r="DP611" s="1488" t="s">
        <v>1790</v>
      </c>
      <c r="DQ611" s="1488" t="s">
        <v>1790</v>
      </c>
      <c r="DR611" s="1488" t="s">
        <v>1790</v>
      </c>
      <c r="DS611" s="1488" t="s">
        <v>1790</v>
      </c>
      <c r="DT611" s="1233" t="s">
        <v>1790</v>
      </c>
      <c r="DU611" s="1233" t="s">
        <v>1790</v>
      </c>
      <c r="DV611" s="1233" t="s">
        <v>1790</v>
      </c>
      <c r="DW611" s="1233" t="s">
        <v>1790</v>
      </c>
      <c r="DX611" s="1233" t="s">
        <v>1790</v>
      </c>
      <c r="DY611" s="1233" t="s">
        <v>1790</v>
      </c>
      <c r="DZ611" s="1233" t="s">
        <v>1790</v>
      </c>
      <c r="EA611" s="1233" t="s">
        <v>1790</v>
      </c>
      <c r="EB611" s="1233" t="s">
        <v>1790</v>
      </c>
      <c r="EC611" s="1233" t="s">
        <v>1790</v>
      </c>
      <c r="ED611" s="1233" t="s">
        <v>1790</v>
      </c>
    </row>
    <row r="612" spans="2:134" x14ac:dyDescent="0.25">
      <c r="B612" s="1740"/>
      <c r="C612" s="1485" t="s">
        <v>1875</v>
      </c>
      <c r="D612" s="1425" t="s">
        <v>1686</v>
      </c>
      <c r="E612" s="1267" t="s">
        <v>808</v>
      </c>
      <c r="F612" s="1424" t="s">
        <v>1790</v>
      </c>
      <c r="G612" s="1424" t="s">
        <v>1790</v>
      </c>
      <c r="H612" s="1425" t="s">
        <v>84</v>
      </c>
      <c r="I612" s="1460" t="s">
        <v>1790</v>
      </c>
      <c r="J612" s="1461">
        <v>2.477060657457459E-2</v>
      </c>
      <c r="K612" s="1461">
        <v>4.954121314914918E-2</v>
      </c>
      <c r="L612" s="1461">
        <v>4.954121314914918E-2</v>
      </c>
      <c r="M612" s="1461">
        <v>4.954121314914918E-2</v>
      </c>
      <c r="N612" s="1489">
        <v>4.954121314914918E-2</v>
      </c>
      <c r="O612" s="1489">
        <v>4.954121314914918E-2</v>
      </c>
      <c r="P612" s="1489">
        <v>4.954121314914918E-2</v>
      </c>
      <c r="Q612" s="1489">
        <v>4.954121314914918E-2</v>
      </c>
      <c r="R612" s="1489">
        <v>4.954121314914918E-2</v>
      </c>
      <c r="S612" s="1489">
        <v>4.954121314914918E-2</v>
      </c>
      <c r="T612" s="1489">
        <v>4.954121314914918E-2</v>
      </c>
      <c r="U612" s="1489">
        <v>4.954121314914918E-2</v>
      </c>
      <c r="V612" s="1489">
        <v>4.954121314914918E-2</v>
      </c>
      <c r="W612" s="1489">
        <v>4.954121314914918E-2</v>
      </c>
      <c r="X612" s="1489">
        <v>4.954121314914918E-2</v>
      </c>
      <c r="Y612" s="1489">
        <v>4.954121314914918E-2</v>
      </c>
      <c r="Z612" s="1489">
        <v>4.954121314914918E-2</v>
      </c>
      <c r="AA612" s="1489">
        <v>4.954121314914918E-2</v>
      </c>
      <c r="AB612" s="1489">
        <v>4.954121314914918E-2</v>
      </c>
      <c r="AC612" s="1489">
        <v>4.954121314914918E-2</v>
      </c>
      <c r="AD612" s="1489">
        <v>4.954121314914918E-2</v>
      </c>
      <c r="AE612" s="1489">
        <v>4.954121314914918E-2</v>
      </c>
      <c r="AF612" s="1489">
        <v>4.954121314914918E-2</v>
      </c>
      <c r="AG612" s="1489">
        <v>4.954121314914918E-2</v>
      </c>
      <c r="AH612" s="1489">
        <v>4.954121314914918E-2</v>
      </c>
      <c r="AI612" s="1489">
        <v>4.954121314914918E-2</v>
      </c>
      <c r="AJ612" s="1489">
        <v>4.954121314914918E-2</v>
      </c>
      <c r="AK612" s="1489">
        <v>4.954121314914918E-2</v>
      </c>
      <c r="AL612" s="1489">
        <v>4.954121314914918E-2</v>
      </c>
      <c r="AM612" s="1489">
        <v>4.954121314914918E-2</v>
      </c>
      <c r="AN612" s="1489">
        <v>4.954121314914918E-2</v>
      </c>
      <c r="AO612" s="1489">
        <v>4.954121314914918E-2</v>
      </c>
      <c r="AP612" s="1489">
        <v>4.954121314914918E-2</v>
      </c>
      <c r="AQ612" s="1489">
        <v>4.954121314914918E-2</v>
      </c>
      <c r="AR612" s="1489">
        <v>4.954121314914918E-2</v>
      </c>
      <c r="AS612" s="1489">
        <v>4.954121314914918E-2</v>
      </c>
      <c r="AT612" s="1489">
        <v>4.954121314914918E-2</v>
      </c>
      <c r="AU612" s="1489">
        <v>4.954121314914918E-2</v>
      </c>
      <c r="AV612" s="1489">
        <v>4.954121314914918E-2</v>
      </c>
      <c r="AW612" s="1489">
        <v>4.954121314914918E-2</v>
      </c>
      <c r="AX612" s="1489">
        <v>4.954121314914918E-2</v>
      </c>
      <c r="AY612" s="1489">
        <v>4.954121314914918E-2</v>
      </c>
      <c r="AZ612" s="1489">
        <v>4.954121314914918E-2</v>
      </c>
      <c r="BA612" s="1489">
        <v>4.954121314914918E-2</v>
      </c>
      <c r="BB612" s="1489">
        <v>4.954121314914918E-2</v>
      </c>
      <c r="BC612" s="1489">
        <v>4.954121314914918E-2</v>
      </c>
      <c r="BD612" s="1489">
        <v>4.954121314914918E-2</v>
      </c>
      <c r="BE612" s="1489">
        <v>4.954121314914918E-2</v>
      </c>
      <c r="BF612" s="1489">
        <v>4.954121314914918E-2</v>
      </c>
      <c r="BG612" s="1489">
        <v>4.954121314914918E-2</v>
      </c>
      <c r="BH612" s="1489">
        <v>4.954121314914918E-2</v>
      </c>
      <c r="BI612" s="1489">
        <v>4.954121314914918E-2</v>
      </c>
      <c r="BJ612" s="1489">
        <v>4.954121314914918E-2</v>
      </c>
      <c r="BK612" s="1489">
        <v>4.954121314914918E-2</v>
      </c>
      <c r="BL612" s="1489">
        <v>4.954121314914918E-2</v>
      </c>
      <c r="BM612" s="1489">
        <v>4.954121314914918E-2</v>
      </c>
      <c r="BN612" s="1489">
        <v>4.954121314914918E-2</v>
      </c>
      <c r="BO612" s="1489">
        <v>4.954121314914918E-2</v>
      </c>
      <c r="BP612" s="1489">
        <v>4.954121314914918E-2</v>
      </c>
      <c r="BQ612" s="1489">
        <v>4.954121314914918E-2</v>
      </c>
      <c r="BR612" s="1489">
        <v>4.954121314914918E-2</v>
      </c>
      <c r="BS612" s="1489">
        <v>4.954121314914918E-2</v>
      </c>
      <c r="BT612" s="1489">
        <v>4.954121314914918E-2</v>
      </c>
      <c r="BU612" s="1489">
        <v>4.954121314914918E-2</v>
      </c>
      <c r="BV612" s="1489">
        <v>4.954121314914918E-2</v>
      </c>
      <c r="BW612" s="1489">
        <v>4.954121314914918E-2</v>
      </c>
      <c r="BX612" s="1489">
        <v>4.954121314914918E-2</v>
      </c>
      <c r="BY612" s="1489">
        <v>4.954121314914918E-2</v>
      </c>
      <c r="BZ612" s="1489">
        <v>4.954121314914918E-2</v>
      </c>
      <c r="CA612" s="1489">
        <v>4.954121314914918E-2</v>
      </c>
      <c r="CB612" s="1489">
        <v>4.954121314914918E-2</v>
      </c>
      <c r="CC612" s="1489">
        <v>4.954121314914918E-2</v>
      </c>
      <c r="CD612" s="1489">
        <v>4.954121314914918E-2</v>
      </c>
      <c r="CE612" s="1489">
        <v>4.954121314914918E-2</v>
      </c>
      <c r="CF612" s="1489">
        <v>4.954121314914918E-2</v>
      </c>
      <c r="CG612" s="1489">
        <v>4.954121314914918E-2</v>
      </c>
      <c r="CH612" s="1489">
        <v>4.954121314914918E-2</v>
      </c>
      <c r="CI612" s="1489">
        <v>4.954121314914918E-2</v>
      </c>
      <c r="CJ612" s="1489">
        <v>4.954121314914918E-2</v>
      </c>
      <c r="CK612" s="1489">
        <v>4.954121314914918E-2</v>
      </c>
      <c r="CL612" s="1489" t="s">
        <v>1790</v>
      </c>
      <c r="CM612" s="1489" t="s">
        <v>1790</v>
      </c>
      <c r="CN612" s="1489" t="s">
        <v>1790</v>
      </c>
      <c r="CO612" s="1489" t="s">
        <v>1790</v>
      </c>
      <c r="CP612" s="1490" t="s">
        <v>1790</v>
      </c>
      <c r="CQ612" s="1488" t="s">
        <v>1790</v>
      </c>
      <c r="CR612" s="1488" t="s">
        <v>1790</v>
      </c>
      <c r="CS612" s="1488" t="s">
        <v>1790</v>
      </c>
      <c r="CT612" s="1488" t="s">
        <v>1790</v>
      </c>
      <c r="CU612" s="1488" t="s">
        <v>1790</v>
      </c>
      <c r="CV612" s="1488" t="s">
        <v>1790</v>
      </c>
      <c r="CW612" s="1488" t="s">
        <v>1790</v>
      </c>
      <c r="CX612" s="1488" t="s">
        <v>1790</v>
      </c>
      <c r="CY612" s="1488" t="s">
        <v>1790</v>
      </c>
      <c r="CZ612" s="1488" t="s">
        <v>1790</v>
      </c>
      <c r="DA612" s="1488" t="s">
        <v>1790</v>
      </c>
      <c r="DB612" s="1488" t="s">
        <v>1790</v>
      </c>
      <c r="DC612" s="1488" t="s">
        <v>1790</v>
      </c>
      <c r="DD612" s="1488" t="s">
        <v>1790</v>
      </c>
      <c r="DE612" s="1488" t="s">
        <v>1790</v>
      </c>
      <c r="DF612" s="1488" t="s">
        <v>1790</v>
      </c>
      <c r="DG612" s="1488" t="s">
        <v>1790</v>
      </c>
      <c r="DH612" s="1488" t="s">
        <v>1790</v>
      </c>
      <c r="DI612" s="1488" t="s">
        <v>1790</v>
      </c>
      <c r="DJ612" s="1488" t="s">
        <v>1790</v>
      </c>
      <c r="DK612" s="1488" t="s">
        <v>1790</v>
      </c>
      <c r="DL612" s="1488" t="s">
        <v>1790</v>
      </c>
      <c r="DM612" s="1488" t="s">
        <v>1790</v>
      </c>
      <c r="DN612" s="1488" t="s">
        <v>1790</v>
      </c>
      <c r="DO612" s="1488" t="s">
        <v>1790</v>
      </c>
      <c r="DP612" s="1488" t="s">
        <v>1790</v>
      </c>
      <c r="DQ612" s="1488" t="s">
        <v>1790</v>
      </c>
      <c r="DR612" s="1488" t="s">
        <v>1790</v>
      </c>
      <c r="DS612" s="1488" t="s">
        <v>1790</v>
      </c>
      <c r="DT612" s="1233" t="s">
        <v>1790</v>
      </c>
      <c r="DU612" s="1233" t="s">
        <v>1790</v>
      </c>
      <c r="DV612" s="1233" t="s">
        <v>1790</v>
      </c>
      <c r="DW612" s="1233" t="s">
        <v>1790</v>
      </c>
      <c r="DX612" s="1233" t="s">
        <v>1790</v>
      </c>
      <c r="DY612" s="1233" t="s">
        <v>1790</v>
      </c>
      <c r="DZ612" s="1233" t="s">
        <v>1790</v>
      </c>
      <c r="EA612" s="1233" t="s">
        <v>1790</v>
      </c>
      <c r="EB612" s="1233" t="s">
        <v>1790</v>
      </c>
      <c r="EC612" s="1233" t="s">
        <v>1790</v>
      </c>
      <c r="ED612" s="1233" t="s">
        <v>1790</v>
      </c>
    </row>
    <row r="613" spans="2:134" x14ac:dyDescent="0.25">
      <c r="B613" s="1740"/>
      <c r="C613" s="1485" t="s">
        <v>1875</v>
      </c>
      <c r="D613" s="1425" t="s">
        <v>1686</v>
      </c>
      <c r="E613" s="1267" t="s">
        <v>826</v>
      </c>
      <c r="F613" s="1424" t="s">
        <v>1790</v>
      </c>
      <c r="G613" s="1424" t="s">
        <v>1790</v>
      </c>
      <c r="H613" s="1425" t="s">
        <v>84</v>
      </c>
      <c r="I613" s="1460" t="s">
        <v>1790</v>
      </c>
      <c r="J613" s="1461">
        <v>3.5000000000000003E-2</v>
      </c>
      <c r="K613" s="1461">
        <v>3.5000000000000003E-2</v>
      </c>
      <c r="L613" s="1461">
        <v>3.5000000000000003E-2</v>
      </c>
      <c r="M613" s="1461">
        <v>3.5000000000000003E-2</v>
      </c>
      <c r="N613" s="1489">
        <v>3.5000000000000003E-2</v>
      </c>
      <c r="O613" s="1489">
        <v>3.5000000000000003E-2</v>
      </c>
      <c r="P613" s="1489">
        <v>3.5000000000000003E-2</v>
      </c>
      <c r="Q613" s="1489">
        <v>3.5000000000000003E-2</v>
      </c>
      <c r="R613" s="1489">
        <v>3.5000000000000003E-2</v>
      </c>
      <c r="S613" s="1489">
        <v>3.5000000000000003E-2</v>
      </c>
      <c r="T613" s="1489">
        <v>3.5000000000000003E-2</v>
      </c>
      <c r="U613" s="1489">
        <v>3.5000000000000003E-2</v>
      </c>
      <c r="V613" s="1489">
        <v>3.5000000000000003E-2</v>
      </c>
      <c r="W613" s="1489">
        <v>3.5000000000000003E-2</v>
      </c>
      <c r="X613" s="1489">
        <v>3.5000000000000003E-2</v>
      </c>
      <c r="Y613" s="1489">
        <v>3.5000000000000003E-2</v>
      </c>
      <c r="Z613" s="1489">
        <v>3.5000000000000003E-2</v>
      </c>
      <c r="AA613" s="1489">
        <v>3.5000000000000003E-2</v>
      </c>
      <c r="AB613" s="1489">
        <v>3.5000000000000003E-2</v>
      </c>
      <c r="AC613" s="1489">
        <v>3.5000000000000003E-2</v>
      </c>
      <c r="AD613" s="1489">
        <v>3.5000000000000003E-2</v>
      </c>
      <c r="AE613" s="1489">
        <v>3.5000000000000003E-2</v>
      </c>
      <c r="AF613" s="1489">
        <v>3.5000000000000003E-2</v>
      </c>
      <c r="AG613" s="1489">
        <v>3.5000000000000003E-2</v>
      </c>
      <c r="AH613" s="1489">
        <v>3.5000000000000003E-2</v>
      </c>
      <c r="AI613" s="1489">
        <v>3.5000000000000003E-2</v>
      </c>
      <c r="AJ613" s="1489">
        <v>3.5000000000000003E-2</v>
      </c>
      <c r="AK613" s="1489">
        <v>3.5000000000000003E-2</v>
      </c>
      <c r="AL613" s="1489">
        <v>3.5000000000000003E-2</v>
      </c>
      <c r="AM613" s="1489">
        <v>3.5000000000000003E-2</v>
      </c>
      <c r="AN613" s="1489">
        <v>0.03</v>
      </c>
      <c r="AO613" s="1489">
        <v>0.03</v>
      </c>
      <c r="AP613" s="1489">
        <v>0.03</v>
      </c>
      <c r="AQ613" s="1489">
        <v>0.03</v>
      </c>
      <c r="AR613" s="1489">
        <v>0.03</v>
      </c>
      <c r="AS613" s="1489">
        <v>0.03</v>
      </c>
      <c r="AT613" s="1489">
        <v>0.03</v>
      </c>
      <c r="AU613" s="1489">
        <v>0.03</v>
      </c>
      <c r="AV613" s="1489">
        <v>0.03</v>
      </c>
      <c r="AW613" s="1489">
        <v>0.03</v>
      </c>
      <c r="AX613" s="1489">
        <v>0.03</v>
      </c>
      <c r="AY613" s="1489">
        <v>0.03</v>
      </c>
      <c r="AZ613" s="1489">
        <v>0.03</v>
      </c>
      <c r="BA613" s="1489">
        <v>0.03</v>
      </c>
      <c r="BB613" s="1489">
        <v>0.03</v>
      </c>
      <c r="BC613" s="1489">
        <v>0.03</v>
      </c>
      <c r="BD613" s="1489">
        <v>0.03</v>
      </c>
      <c r="BE613" s="1489">
        <v>0.03</v>
      </c>
      <c r="BF613" s="1489">
        <v>0.03</v>
      </c>
      <c r="BG613" s="1489">
        <v>0.03</v>
      </c>
      <c r="BH613" s="1489">
        <v>0.03</v>
      </c>
      <c r="BI613" s="1489">
        <v>0.03</v>
      </c>
      <c r="BJ613" s="1489">
        <v>0.03</v>
      </c>
      <c r="BK613" s="1489">
        <v>0.03</v>
      </c>
      <c r="BL613" s="1489">
        <v>0.03</v>
      </c>
      <c r="BM613" s="1489">
        <v>0.03</v>
      </c>
      <c r="BN613" s="1489">
        <v>0.03</v>
      </c>
      <c r="BO613" s="1489">
        <v>0.03</v>
      </c>
      <c r="BP613" s="1489">
        <v>0.03</v>
      </c>
      <c r="BQ613" s="1489">
        <v>0.03</v>
      </c>
      <c r="BR613" s="1489">
        <v>0.03</v>
      </c>
      <c r="BS613" s="1489">
        <v>0.03</v>
      </c>
      <c r="BT613" s="1489">
        <v>0.03</v>
      </c>
      <c r="BU613" s="1489">
        <v>0.03</v>
      </c>
      <c r="BV613" s="1489">
        <v>0.03</v>
      </c>
      <c r="BW613" s="1489">
        <v>0.03</v>
      </c>
      <c r="BX613" s="1489">
        <v>0.03</v>
      </c>
      <c r="BY613" s="1489">
        <v>0.03</v>
      </c>
      <c r="BZ613" s="1489">
        <v>0.03</v>
      </c>
      <c r="CA613" s="1489">
        <v>0.03</v>
      </c>
      <c r="CB613" s="1489">
        <v>0.03</v>
      </c>
      <c r="CC613" s="1489">
        <v>0.03</v>
      </c>
      <c r="CD613" s="1489">
        <v>0.03</v>
      </c>
      <c r="CE613" s="1489">
        <v>0.03</v>
      </c>
      <c r="CF613" s="1489">
        <v>0.03</v>
      </c>
      <c r="CG613" s="1489">
        <v>2.5000000000000001E-2</v>
      </c>
      <c r="CH613" s="1489">
        <v>2.5000000000000001E-2</v>
      </c>
      <c r="CI613" s="1489">
        <v>2.5000000000000001E-2</v>
      </c>
      <c r="CJ613" s="1489">
        <v>2.5000000000000001E-2</v>
      </c>
      <c r="CK613" s="1489">
        <v>2.5000000000000001E-2</v>
      </c>
      <c r="CL613" s="1489" t="s">
        <v>1790</v>
      </c>
      <c r="CM613" s="1489" t="s">
        <v>1790</v>
      </c>
      <c r="CN613" s="1489" t="s">
        <v>1790</v>
      </c>
      <c r="CO613" s="1489" t="s">
        <v>1790</v>
      </c>
      <c r="CP613" s="1490" t="s">
        <v>1790</v>
      </c>
      <c r="CQ613" s="1488" t="s">
        <v>1790</v>
      </c>
      <c r="CR613" s="1488" t="s">
        <v>1790</v>
      </c>
      <c r="CS613" s="1488" t="s">
        <v>1790</v>
      </c>
      <c r="CT613" s="1488" t="s">
        <v>1790</v>
      </c>
      <c r="CU613" s="1488" t="s">
        <v>1790</v>
      </c>
      <c r="CV613" s="1488" t="s">
        <v>1790</v>
      </c>
      <c r="CW613" s="1488" t="s">
        <v>1790</v>
      </c>
      <c r="CX613" s="1488" t="s">
        <v>1790</v>
      </c>
      <c r="CY613" s="1488" t="s">
        <v>1790</v>
      </c>
      <c r="CZ613" s="1488" t="s">
        <v>1790</v>
      </c>
      <c r="DA613" s="1488" t="s">
        <v>1790</v>
      </c>
      <c r="DB613" s="1488" t="s">
        <v>1790</v>
      </c>
      <c r="DC613" s="1488" t="s">
        <v>1790</v>
      </c>
      <c r="DD613" s="1488" t="s">
        <v>1790</v>
      </c>
      <c r="DE613" s="1488" t="s">
        <v>1790</v>
      </c>
      <c r="DF613" s="1488" t="s">
        <v>1790</v>
      </c>
      <c r="DG613" s="1488" t="s">
        <v>1790</v>
      </c>
      <c r="DH613" s="1488" t="s">
        <v>1790</v>
      </c>
      <c r="DI613" s="1488" t="s">
        <v>1790</v>
      </c>
      <c r="DJ613" s="1488" t="s">
        <v>1790</v>
      </c>
      <c r="DK613" s="1488" t="s">
        <v>1790</v>
      </c>
      <c r="DL613" s="1488" t="s">
        <v>1790</v>
      </c>
      <c r="DM613" s="1488" t="s">
        <v>1790</v>
      </c>
      <c r="DN613" s="1488" t="s">
        <v>1790</v>
      </c>
      <c r="DO613" s="1488" t="s">
        <v>1790</v>
      </c>
      <c r="DP613" s="1488" t="s">
        <v>1790</v>
      </c>
      <c r="DQ613" s="1488" t="s">
        <v>1790</v>
      </c>
      <c r="DR613" s="1488" t="s">
        <v>1790</v>
      </c>
      <c r="DS613" s="1488" t="s">
        <v>1790</v>
      </c>
      <c r="DT613" s="1233" t="s">
        <v>1790</v>
      </c>
      <c r="DU613" s="1233" t="s">
        <v>1790</v>
      </c>
      <c r="DV613" s="1233" t="s">
        <v>1790</v>
      </c>
      <c r="DW613" s="1233" t="s">
        <v>1790</v>
      </c>
      <c r="DX613" s="1233" t="s">
        <v>1790</v>
      </c>
      <c r="DY613" s="1233" t="s">
        <v>1790</v>
      </c>
      <c r="DZ613" s="1233" t="s">
        <v>1790</v>
      </c>
      <c r="EA613" s="1233" t="s">
        <v>1790</v>
      </c>
      <c r="EB613" s="1233" t="s">
        <v>1790</v>
      </c>
      <c r="EC613" s="1233" t="s">
        <v>1790</v>
      </c>
      <c r="ED613" s="1233" t="s">
        <v>1790</v>
      </c>
    </row>
    <row r="614" spans="2:134" x14ac:dyDescent="0.25">
      <c r="B614" s="1740"/>
      <c r="C614" s="1485" t="s">
        <v>1875</v>
      </c>
      <c r="D614" s="1425" t="s">
        <v>1686</v>
      </c>
      <c r="E614" s="1267" t="s">
        <v>809</v>
      </c>
      <c r="F614" s="1424" t="s">
        <v>1790</v>
      </c>
      <c r="G614" s="1424" t="s">
        <v>1790</v>
      </c>
      <c r="H614" s="1425" t="s">
        <v>84</v>
      </c>
      <c r="I614" s="1460" t="s">
        <v>1790</v>
      </c>
      <c r="J614" s="1461">
        <v>0.96618357487922713</v>
      </c>
      <c r="K614" s="1461">
        <v>0.93351070036640305</v>
      </c>
      <c r="L614" s="1461">
        <v>0.90194270566802237</v>
      </c>
      <c r="M614" s="1461">
        <v>0.87144222769857238</v>
      </c>
      <c r="N614" s="1489">
        <v>0.84197316685852408</v>
      </c>
      <c r="O614" s="1489">
        <v>0.81350064430775282</v>
      </c>
      <c r="P614" s="1489">
        <v>0.78599096068381924</v>
      </c>
      <c r="Q614" s="1489">
        <v>0.75941155621625056</v>
      </c>
      <c r="R614" s="1489">
        <v>0.73373097218961414</v>
      </c>
      <c r="S614" s="1489">
        <v>0.70891881370977217</v>
      </c>
      <c r="T614" s="1489">
        <v>0.68494571372924851</v>
      </c>
      <c r="U614" s="1489">
        <v>0.66178329828912907</v>
      </c>
      <c r="V614" s="1489">
        <v>0.63940415293635666</v>
      </c>
      <c r="W614" s="1489">
        <v>0.61778179027667313</v>
      </c>
      <c r="X614" s="1489">
        <v>0.59689061862480497</v>
      </c>
      <c r="Y614" s="1489">
        <v>0.57670591171478747</v>
      </c>
      <c r="Z614" s="1489">
        <v>0.55720377943457733</v>
      </c>
      <c r="AA614" s="1489">
        <v>0.53836113955031628</v>
      </c>
      <c r="AB614" s="1489">
        <v>0.520155690386779</v>
      </c>
      <c r="AC614" s="1489">
        <v>0.50256588443167061</v>
      </c>
      <c r="AD614" s="1489">
        <v>0.48557090283253201</v>
      </c>
      <c r="AE614" s="1489">
        <v>0.46915063075606961</v>
      </c>
      <c r="AF614" s="1489">
        <v>0.45328563358074364</v>
      </c>
      <c r="AG614" s="1489">
        <v>0.43795713389443836</v>
      </c>
      <c r="AH614" s="1489">
        <v>0.42314698926998878</v>
      </c>
      <c r="AI614" s="1489">
        <v>0.40883767079225974</v>
      </c>
      <c r="AJ614" s="1489">
        <v>0.39501224231136212</v>
      </c>
      <c r="AK614" s="1489">
        <v>0.38165434039745133</v>
      </c>
      <c r="AL614" s="1489">
        <v>0.36874815497338298</v>
      </c>
      <c r="AM614" s="1489">
        <v>0.35627841060230242</v>
      </c>
      <c r="AN614" s="1489">
        <v>0.3459013695167984</v>
      </c>
      <c r="AO614" s="1489">
        <v>0.33582657234640623</v>
      </c>
      <c r="AP614" s="1489">
        <v>0.32604521587029728</v>
      </c>
      <c r="AQ614" s="1489">
        <v>0.31654875327213333</v>
      </c>
      <c r="AR614" s="1489">
        <v>0.30732888667197411</v>
      </c>
      <c r="AS614" s="1489">
        <v>0.29837755987570302</v>
      </c>
      <c r="AT614" s="1489">
        <v>0.28968695133563405</v>
      </c>
      <c r="AU614" s="1489">
        <v>0.28124946731614947</v>
      </c>
      <c r="AV614" s="1489">
        <v>0.27305773525839755</v>
      </c>
      <c r="AW614" s="1489">
        <v>0.26510459733825009</v>
      </c>
      <c r="AX614" s="1489">
        <v>0.25738310421189325</v>
      </c>
      <c r="AY614" s="1489">
        <v>0.24988650894358566</v>
      </c>
      <c r="AZ614" s="1489">
        <v>0.24260826111027742</v>
      </c>
      <c r="BA614" s="1489">
        <v>0.23554200107793916</v>
      </c>
      <c r="BB614" s="1489">
        <v>0.22868155444460117</v>
      </c>
      <c r="BC614" s="1489">
        <v>0.22202092664524387</v>
      </c>
      <c r="BD614" s="1489">
        <v>0.215554297713829</v>
      </c>
      <c r="BE614" s="1489">
        <v>0.20927601719789227</v>
      </c>
      <c r="BF614" s="1489">
        <v>0.20318059922125464</v>
      </c>
      <c r="BG614" s="1489">
        <v>0.19726271769053846</v>
      </c>
      <c r="BH614" s="1489">
        <v>0.19151720164129948</v>
      </c>
      <c r="BI614" s="1489">
        <v>0.18593903071970824</v>
      </c>
      <c r="BJ614" s="1489">
        <v>0.18052333079583327</v>
      </c>
      <c r="BK614" s="1489">
        <v>0.17526536970469248</v>
      </c>
      <c r="BL614" s="1489">
        <v>0.17016055311135189</v>
      </c>
      <c r="BM614" s="1489">
        <v>0.16520442049645817</v>
      </c>
      <c r="BN614" s="1489">
        <v>0.16039264125869726</v>
      </c>
      <c r="BO614" s="1489">
        <v>0.15572101093077401</v>
      </c>
      <c r="BP614" s="1489">
        <v>0.15118544750560586</v>
      </c>
      <c r="BQ614" s="1489">
        <v>0.14678198786952024</v>
      </c>
      <c r="BR614" s="1489">
        <v>0.14250678433934003</v>
      </c>
      <c r="BS614" s="1489">
        <v>0.13835610130033013</v>
      </c>
      <c r="BT614" s="1489">
        <v>0.13432631194206807</v>
      </c>
      <c r="BU614" s="1489">
        <v>0.13041389508938647</v>
      </c>
      <c r="BV614" s="1489">
        <v>0.12661543212561796</v>
      </c>
      <c r="BW614" s="1489">
        <v>0.12292760400545433</v>
      </c>
      <c r="BX614" s="1489">
        <v>0.11934718835481004</v>
      </c>
      <c r="BY614" s="1489">
        <v>0.11587105665515537</v>
      </c>
      <c r="BZ614" s="1489">
        <v>0.11249617150985959</v>
      </c>
      <c r="CA614" s="1489">
        <v>0.10921958399015494</v>
      </c>
      <c r="CB614" s="1489">
        <v>0.10603843105840287</v>
      </c>
      <c r="CC614" s="1489">
        <v>0.10294993306641054</v>
      </c>
      <c r="CD614" s="1489">
        <v>9.9951391326612168E-2</v>
      </c>
      <c r="CE614" s="1489">
        <v>9.7040185753992411E-2</v>
      </c>
      <c r="CF614" s="1489">
        <v>9.4213772576691654E-2</v>
      </c>
      <c r="CG614" s="1489">
        <v>9.1915875684577236E-2</v>
      </c>
      <c r="CH614" s="1489">
        <v>8.9674025058124135E-2</v>
      </c>
      <c r="CI614" s="1489">
        <v>8.7486853715243049E-2</v>
      </c>
      <c r="CJ614" s="1489">
        <v>8.5353028014871282E-2</v>
      </c>
      <c r="CK614" s="1489">
        <v>8.3271246843776875E-2</v>
      </c>
      <c r="CL614" s="1489" t="s">
        <v>1790</v>
      </c>
      <c r="CM614" s="1489" t="s">
        <v>1790</v>
      </c>
      <c r="CN614" s="1489" t="s">
        <v>1790</v>
      </c>
      <c r="CO614" s="1489" t="s">
        <v>1790</v>
      </c>
      <c r="CP614" s="1490" t="s">
        <v>1790</v>
      </c>
      <c r="CQ614" s="1488" t="s">
        <v>1790</v>
      </c>
      <c r="CR614" s="1488" t="s">
        <v>1790</v>
      </c>
      <c r="CS614" s="1488" t="s">
        <v>1790</v>
      </c>
      <c r="CT614" s="1488" t="s">
        <v>1790</v>
      </c>
      <c r="CU614" s="1488" t="s">
        <v>1790</v>
      </c>
      <c r="CV614" s="1488" t="s">
        <v>1790</v>
      </c>
      <c r="CW614" s="1488" t="s">
        <v>1790</v>
      </c>
      <c r="CX614" s="1488" t="s">
        <v>1790</v>
      </c>
      <c r="CY614" s="1488" t="s">
        <v>1790</v>
      </c>
      <c r="CZ614" s="1488" t="s">
        <v>1790</v>
      </c>
      <c r="DA614" s="1488" t="s">
        <v>1790</v>
      </c>
      <c r="DB614" s="1488" t="s">
        <v>1790</v>
      </c>
      <c r="DC614" s="1488" t="s">
        <v>1790</v>
      </c>
      <c r="DD614" s="1488" t="s">
        <v>1790</v>
      </c>
      <c r="DE614" s="1488" t="s">
        <v>1790</v>
      </c>
      <c r="DF614" s="1488" t="s">
        <v>1790</v>
      </c>
      <c r="DG614" s="1488" t="s">
        <v>1790</v>
      </c>
      <c r="DH614" s="1488" t="s">
        <v>1790</v>
      </c>
      <c r="DI614" s="1488" t="s">
        <v>1790</v>
      </c>
      <c r="DJ614" s="1488" t="s">
        <v>1790</v>
      </c>
      <c r="DK614" s="1488" t="s">
        <v>1790</v>
      </c>
      <c r="DL614" s="1488" t="s">
        <v>1790</v>
      </c>
      <c r="DM614" s="1488" t="s">
        <v>1790</v>
      </c>
      <c r="DN614" s="1488" t="s">
        <v>1790</v>
      </c>
      <c r="DO614" s="1488" t="s">
        <v>1790</v>
      </c>
      <c r="DP614" s="1488" t="s">
        <v>1790</v>
      </c>
      <c r="DQ614" s="1488" t="s">
        <v>1790</v>
      </c>
      <c r="DR614" s="1488" t="s">
        <v>1790</v>
      </c>
      <c r="DS614" s="1488" t="s">
        <v>1790</v>
      </c>
      <c r="DT614" s="1233" t="s">
        <v>1790</v>
      </c>
      <c r="DU614" s="1233" t="s">
        <v>1790</v>
      </c>
      <c r="DV614" s="1233" t="s">
        <v>1790</v>
      </c>
      <c r="DW614" s="1233" t="s">
        <v>1790</v>
      </c>
      <c r="DX614" s="1233" t="s">
        <v>1790</v>
      </c>
      <c r="DY614" s="1233" t="s">
        <v>1790</v>
      </c>
      <c r="DZ614" s="1233" t="s">
        <v>1790</v>
      </c>
      <c r="EA614" s="1233" t="s">
        <v>1790</v>
      </c>
      <c r="EB614" s="1233" t="s">
        <v>1790</v>
      </c>
      <c r="EC614" s="1233" t="s">
        <v>1790</v>
      </c>
      <c r="ED614" s="1233" t="s">
        <v>1790</v>
      </c>
    </row>
    <row r="615" spans="2:134" x14ac:dyDescent="0.25">
      <c r="B615" s="1740"/>
      <c r="C615" s="1485" t="s">
        <v>1875</v>
      </c>
      <c r="D615" s="1425" t="s">
        <v>1686</v>
      </c>
      <c r="E615" s="1267" t="s">
        <v>810</v>
      </c>
      <c r="F615" s="1424" t="s">
        <v>811</v>
      </c>
      <c r="G615" s="1424" t="s">
        <v>1790</v>
      </c>
      <c r="H615" s="1425" t="s">
        <v>812</v>
      </c>
      <c r="I615" s="1460" t="s">
        <v>1790</v>
      </c>
      <c r="J615" s="1461">
        <v>4.2480534783304005E-2</v>
      </c>
      <c r="K615" s="1461" t="s">
        <v>1790</v>
      </c>
      <c r="L615" s="1461" t="s">
        <v>1790</v>
      </c>
      <c r="M615" s="1461" t="s">
        <v>1790</v>
      </c>
      <c r="N615" s="1489" t="s">
        <v>1790</v>
      </c>
      <c r="O615" s="1489" t="s">
        <v>1790</v>
      </c>
      <c r="P615" s="1489" t="s">
        <v>1790</v>
      </c>
      <c r="Q615" s="1489" t="s">
        <v>1790</v>
      </c>
      <c r="R615" s="1489" t="s">
        <v>1790</v>
      </c>
      <c r="S615" s="1489" t="s">
        <v>1790</v>
      </c>
      <c r="T615" s="1489" t="s">
        <v>1790</v>
      </c>
      <c r="U615" s="1489" t="s">
        <v>1790</v>
      </c>
      <c r="V615" s="1489" t="s">
        <v>1790</v>
      </c>
      <c r="W615" s="1489" t="s">
        <v>1790</v>
      </c>
      <c r="X615" s="1489" t="s">
        <v>1790</v>
      </c>
      <c r="Y615" s="1489" t="s">
        <v>1790</v>
      </c>
      <c r="Z615" s="1489" t="s">
        <v>1790</v>
      </c>
      <c r="AA615" s="1489" t="s">
        <v>1790</v>
      </c>
      <c r="AB615" s="1489" t="s">
        <v>1790</v>
      </c>
      <c r="AC615" s="1489" t="s">
        <v>1790</v>
      </c>
      <c r="AD615" s="1489" t="s">
        <v>1790</v>
      </c>
      <c r="AE615" s="1489" t="s">
        <v>1790</v>
      </c>
      <c r="AF615" s="1489" t="s">
        <v>1790</v>
      </c>
      <c r="AG615" s="1489" t="s">
        <v>1790</v>
      </c>
      <c r="AH615" s="1489" t="s">
        <v>1790</v>
      </c>
      <c r="AI615" s="1489" t="s">
        <v>1790</v>
      </c>
      <c r="AJ615" s="1489" t="s">
        <v>1790</v>
      </c>
      <c r="AK615" s="1489" t="s">
        <v>1790</v>
      </c>
      <c r="AL615" s="1489" t="s">
        <v>1790</v>
      </c>
      <c r="AM615" s="1489" t="s">
        <v>1790</v>
      </c>
      <c r="AN615" s="1489" t="s">
        <v>1790</v>
      </c>
      <c r="AO615" s="1489" t="s">
        <v>1790</v>
      </c>
      <c r="AP615" s="1489" t="s">
        <v>1790</v>
      </c>
      <c r="AQ615" s="1489" t="s">
        <v>1790</v>
      </c>
      <c r="AR615" s="1489" t="s">
        <v>1790</v>
      </c>
      <c r="AS615" s="1489" t="s">
        <v>1790</v>
      </c>
      <c r="AT615" s="1489" t="s">
        <v>1790</v>
      </c>
      <c r="AU615" s="1489" t="s">
        <v>1790</v>
      </c>
      <c r="AV615" s="1489" t="s">
        <v>1790</v>
      </c>
      <c r="AW615" s="1489" t="s">
        <v>1790</v>
      </c>
      <c r="AX615" s="1489" t="s">
        <v>1790</v>
      </c>
      <c r="AY615" s="1489" t="s">
        <v>1790</v>
      </c>
      <c r="AZ615" s="1489" t="s">
        <v>1790</v>
      </c>
      <c r="BA615" s="1489" t="s">
        <v>1790</v>
      </c>
      <c r="BB615" s="1489" t="s">
        <v>1790</v>
      </c>
      <c r="BC615" s="1489" t="s">
        <v>1790</v>
      </c>
      <c r="BD615" s="1489" t="s">
        <v>1790</v>
      </c>
      <c r="BE615" s="1489" t="s">
        <v>1790</v>
      </c>
      <c r="BF615" s="1489" t="s">
        <v>1790</v>
      </c>
      <c r="BG615" s="1489" t="s">
        <v>1790</v>
      </c>
      <c r="BH615" s="1489" t="s">
        <v>1790</v>
      </c>
      <c r="BI615" s="1489" t="s">
        <v>1790</v>
      </c>
      <c r="BJ615" s="1489" t="s">
        <v>1790</v>
      </c>
      <c r="BK615" s="1489" t="s">
        <v>1790</v>
      </c>
      <c r="BL615" s="1489" t="s">
        <v>1790</v>
      </c>
      <c r="BM615" s="1489" t="s">
        <v>1790</v>
      </c>
      <c r="BN615" s="1489" t="s">
        <v>1790</v>
      </c>
      <c r="BO615" s="1489" t="s">
        <v>1790</v>
      </c>
      <c r="BP615" s="1489" t="s">
        <v>1790</v>
      </c>
      <c r="BQ615" s="1489" t="s">
        <v>1790</v>
      </c>
      <c r="BR615" s="1489" t="s">
        <v>1790</v>
      </c>
      <c r="BS615" s="1489" t="s">
        <v>1790</v>
      </c>
      <c r="BT615" s="1489" t="s">
        <v>1790</v>
      </c>
      <c r="BU615" s="1489" t="s">
        <v>1790</v>
      </c>
      <c r="BV615" s="1489" t="s">
        <v>1790</v>
      </c>
      <c r="BW615" s="1489" t="s">
        <v>1790</v>
      </c>
      <c r="BX615" s="1489" t="s">
        <v>1790</v>
      </c>
      <c r="BY615" s="1489" t="s">
        <v>1790</v>
      </c>
      <c r="BZ615" s="1489" t="s">
        <v>1790</v>
      </c>
      <c r="CA615" s="1489" t="s">
        <v>1790</v>
      </c>
      <c r="CB615" s="1489" t="s">
        <v>1790</v>
      </c>
      <c r="CC615" s="1489" t="s">
        <v>1790</v>
      </c>
      <c r="CD615" s="1489" t="s">
        <v>1790</v>
      </c>
      <c r="CE615" s="1489" t="s">
        <v>1790</v>
      </c>
      <c r="CF615" s="1489" t="s">
        <v>1790</v>
      </c>
      <c r="CG615" s="1489" t="s">
        <v>1790</v>
      </c>
      <c r="CH615" s="1489" t="s">
        <v>1790</v>
      </c>
      <c r="CI615" s="1489" t="s">
        <v>1790</v>
      </c>
      <c r="CJ615" s="1489" t="s">
        <v>1790</v>
      </c>
      <c r="CK615" s="1489" t="s">
        <v>1790</v>
      </c>
      <c r="CL615" s="1489" t="s">
        <v>1790</v>
      </c>
      <c r="CM615" s="1489" t="s">
        <v>1790</v>
      </c>
      <c r="CN615" s="1489" t="s">
        <v>1790</v>
      </c>
      <c r="CO615" s="1489" t="s">
        <v>1790</v>
      </c>
      <c r="CP615" s="1490" t="s">
        <v>1790</v>
      </c>
      <c r="CQ615" s="1488" t="s">
        <v>1790</v>
      </c>
      <c r="CR615" s="1488" t="s">
        <v>1790</v>
      </c>
      <c r="CS615" s="1488" t="s">
        <v>1790</v>
      </c>
      <c r="CT615" s="1488" t="s">
        <v>1790</v>
      </c>
      <c r="CU615" s="1488" t="s">
        <v>1790</v>
      </c>
      <c r="CV615" s="1488" t="s">
        <v>1790</v>
      </c>
      <c r="CW615" s="1488" t="s">
        <v>1790</v>
      </c>
      <c r="CX615" s="1488" t="s">
        <v>1790</v>
      </c>
      <c r="CY615" s="1488" t="s">
        <v>1790</v>
      </c>
      <c r="CZ615" s="1488" t="s">
        <v>1790</v>
      </c>
      <c r="DA615" s="1488" t="s">
        <v>1790</v>
      </c>
      <c r="DB615" s="1488" t="s">
        <v>1790</v>
      </c>
      <c r="DC615" s="1488" t="s">
        <v>1790</v>
      </c>
      <c r="DD615" s="1488" t="s">
        <v>1790</v>
      </c>
      <c r="DE615" s="1488" t="s">
        <v>1790</v>
      </c>
      <c r="DF615" s="1488" t="s">
        <v>1790</v>
      </c>
      <c r="DG615" s="1488" t="s">
        <v>1790</v>
      </c>
      <c r="DH615" s="1488" t="s">
        <v>1790</v>
      </c>
      <c r="DI615" s="1488" t="s">
        <v>1790</v>
      </c>
      <c r="DJ615" s="1488" t="s">
        <v>1790</v>
      </c>
      <c r="DK615" s="1488" t="s">
        <v>1790</v>
      </c>
      <c r="DL615" s="1488" t="s">
        <v>1790</v>
      </c>
      <c r="DM615" s="1488" t="s">
        <v>1790</v>
      </c>
      <c r="DN615" s="1488" t="s">
        <v>1790</v>
      </c>
      <c r="DO615" s="1488" t="s">
        <v>1790</v>
      </c>
      <c r="DP615" s="1488" t="s">
        <v>1790</v>
      </c>
      <c r="DQ615" s="1488" t="s">
        <v>1790</v>
      </c>
      <c r="DR615" s="1488" t="s">
        <v>1790</v>
      </c>
      <c r="DS615" s="1488" t="s">
        <v>1790</v>
      </c>
      <c r="DT615" s="1233" t="s">
        <v>1790</v>
      </c>
      <c r="DU615" s="1233" t="s">
        <v>1790</v>
      </c>
      <c r="DV615" s="1233" t="s">
        <v>1790</v>
      </c>
      <c r="DW615" s="1233" t="s">
        <v>1790</v>
      </c>
      <c r="DX615" s="1233" t="s">
        <v>1790</v>
      </c>
      <c r="DY615" s="1233" t="s">
        <v>1790</v>
      </c>
      <c r="DZ615" s="1233" t="s">
        <v>1790</v>
      </c>
      <c r="EA615" s="1233" t="s">
        <v>1790</v>
      </c>
      <c r="EB615" s="1233" t="s">
        <v>1790</v>
      </c>
      <c r="EC615" s="1233" t="s">
        <v>1790</v>
      </c>
      <c r="ED615" s="1233" t="s">
        <v>1790</v>
      </c>
    </row>
    <row r="616" spans="2:134" x14ac:dyDescent="0.25">
      <c r="B616" s="1740"/>
      <c r="C616" s="1485" t="s">
        <v>1875</v>
      </c>
      <c r="D616" s="1425" t="s">
        <v>1686</v>
      </c>
      <c r="E616" s="1267" t="s">
        <v>810</v>
      </c>
      <c r="F616" s="1424" t="s">
        <v>813</v>
      </c>
      <c r="G616" s="1424" t="s">
        <v>1790</v>
      </c>
      <c r="H616" s="1425" t="s">
        <v>812</v>
      </c>
      <c r="I616" s="1460" t="s">
        <v>1790</v>
      </c>
      <c r="J616" s="1461">
        <v>0.24208383753074339</v>
      </c>
      <c r="K616" s="1461" t="s">
        <v>1790</v>
      </c>
      <c r="L616" s="1461" t="s">
        <v>1790</v>
      </c>
      <c r="M616" s="1461" t="s">
        <v>1790</v>
      </c>
      <c r="N616" s="1489" t="s">
        <v>1790</v>
      </c>
      <c r="O616" s="1489" t="s">
        <v>1790</v>
      </c>
      <c r="P616" s="1489" t="s">
        <v>1790</v>
      </c>
      <c r="Q616" s="1489" t="s">
        <v>1790</v>
      </c>
      <c r="R616" s="1489" t="s">
        <v>1790</v>
      </c>
      <c r="S616" s="1489" t="s">
        <v>1790</v>
      </c>
      <c r="T616" s="1489" t="s">
        <v>1790</v>
      </c>
      <c r="U616" s="1489" t="s">
        <v>1790</v>
      </c>
      <c r="V616" s="1489" t="s">
        <v>1790</v>
      </c>
      <c r="W616" s="1489" t="s">
        <v>1790</v>
      </c>
      <c r="X616" s="1489" t="s">
        <v>1790</v>
      </c>
      <c r="Y616" s="1489" t="s">
        <v>1790</v>
      </c>
      <c r="Z616" s="1489" t="s">
        <v>1790</v>
      </c>
      <c r="AA616" s="1489" t="s">
        <v>1790</v>
      </c>
      <c r="AB616" s="1489" t="s">
        <v>1790</v>
      </c>
      <c r="AC616" s="1489" t="s">
        <v>1790</v>
      </c>
      <c r="AD616" s="1489" t="s">
        <v>1790</v>
      </c>
      <c r="AE616" s="1489" t="s">
        <v>1790</v>
      </c>
      <c r="AF616" s="1489" t="s">
        <v>1790</v>
      </c>
      <c r="AG616" s="1489" t="s">
        <v>1790</v>
      </c>
      <c r="AH616" s="1489" t="s">
        <v>1790</v>
      </c>
      <c r="AI616" s="1489" t="s">
        <v>1790</v>
      </c>
      <c r="AJ616" s="1489" t="s">
        <v>1790</v>
      </c>
      <c r="AK616" s="1489" t="s">
        <v>1790</v>
      </c>
      <c r="AL616" s="1489" t="s">
        <v>1790</v>
      </c>
      <c r="AM616" s="1489" t="s">
        <v>1790</v>
      </c>
      <c r="AN616" s="1489" t="s">
        <v>1790</v>
      </c>
      <c r="AO616" s="1489" t="s">
        <v>1790</v>
      </c>
      <c r="AP616" s="1489" t="s">
        <v>1790</v>
      </c>
      <c r="AQ616" s="1489" t="s">
        <v>1790</v>
      </c>
      <c r="AR616" s="1489" t="s">
        <v>1790</v>
      </c>
      <c r="AS616" s="1489" t="s">
        <v>1790</v>
      </c>
      <c r="AT616" s="1489" t="s">
        <v>1790</v>
      </c>
      <c r="AU616" s="1489" t="s">
        <v>1790</v>
      </c>
      <c r="AV616" s="1489" t="s">
        <v>1790</v>
      </c>
      <c r="AW616" s="1489" t="s">
        <v>1790</v>
      </c>
      <c r="AX616" s="1489" t="s">
        <v>1790</v>
      </c>
      <c r="AY616" s="1489" t="s">
        <v>1790</v>
      </c>
      <c r="AZ616" s="1489" t="s">
        <v>1790</v>
      </c>
      <c r="BA616" s="1489" t="s">
        <v>1790</v>
      </c>
      <c r="BB616" s="1489" t="s">
        <v>1790</v>
      </c>
      <c r="BC616" s="1489" t="s">
        <v>1790</v>
      </c>
      <c r="BD616" s="1489" t="s">
        <v>1790</v>
      </c>
      <c r="BE616" s="1489" t="s">
        <v>1790</v>
      </c>
      <c r="BF616" s="1489" t="s">
        <v>1790</v>
      </c>
      <c r="BG616" s="1489" t="s">
        <v>1790</v>
      </c>
      <c r="BH616" s="1489" t="s">
        <v>1790</v>
      </c>
      <c r="BI616" s="1489" t="s">
        <v>1790</v>
      </c>
      <c r="BJ616" s="1489" t="s">
        <v>1790</v>
      </c>
      <c r="BK616" s="1489" t="s">
        <v>1790</v>
      </c>
      <c r="BL616" s="1489" t="s">
        <v>1790</v>
      </c>
      <c r="BM616" s="1489" t="s">
        <v>1790</v>
      </c>
      <c r="BN616" s="1489" t="s">
        <v>1790</v>
      </c>
      <c r="BO616" s="1489" t="s">
        <v>1790</v>
      </c>
      <c r="BP616" s="1489" t="s">
        <v>1790</v>
      </c>
      <c r="BQ616" s="1489" t="s">
        <v>1790</v>
      </c>
      <c r="BR616" s="1489" t="s">
        <v>1790</v>
      </c>
      <c r="BS616" s="1489" t="s">
        <v>1790</v>
      </c>
      <c r="BT616" s="1489" t="s">
        <v>1790</v>
      </c>
      <c r="BU616" s="1489" t="s">
        <v>1790</v>
      </c>
      <c r="BV616" s="1489" t="s">
        <v>1790</v>
      </c>
      <c r="BW616" s="1489" t="s">
        <v>1790</v>
      </c>
      <c r="BX616" s="1489" t="s">
        <v>1790</v>
      </c>
      <c r="BY616" s="1489" t="s">
        <v>1790</v>
      </c>
      <c r="BZ616" s="1489" t="s">
        <v>1790</v>
      </c>
      <c r="CA616" s="1489" t="s">
        <v>1790</v>
      </c>
      <c r="CB616" s="1489" t="s">
        <v>1790</v>
      </c>
      <c r="CC616" s="1489" t="s">
        <v>1790</v>
      </c>
      <c r="CD616" s="1489" t="s">
        <v>1790</v>
      </c>
      <c r="CE616" s="1489" t="s">
        <v>1790</v>
      </c>
      <c r="CF616" s="1489" t="s">
        <v>1790</v>
      </c>
      <c r="CG616" s="1489" t="s">
        <v>1790</v>
      </c>
      <c r="CH616" s="1489" t="s">
        <v>1790</v>
      </c>
      <c r="CI616" s="1489" t="s">
        <v>1790</v>
      </c>
      <c r="CJ616" s="1489" t="s">
        <v>1790</v>
      </c>
      <c r="CK616" s="1489" t="s">
        <v>1790</v>
      </c>
      <c r="CL616" s="1489" t="s">
        <v>1790</v>
      </c>
      <c r="CM616" s="1489" t="s">
        <v>1790</v>
      </c>
      <c r="CN616" s="1489" t="s">
        <v>1790</v>
      </c>
      <c r="CO616" s="1489" t="s">
        <v>1790</v>
      </c>
      <c r="CP616" s="1490" t="s">
        <v>1790</v>
      </c>
      <c r="CQ616" s="1488" t="s">
        <v>1790</v>
      </c>
      <c r="CR616" s="1488" t="s">
        <v>1790</v>
      </c>
      <c r="CS616" s="1488" t="s">
        <v>1790</v>
      </c>
      <c r="CT616" s="1488" t="s">
        <v>1790</v>
      </c>
      <c r="CU616" s="1488" t="s">
        <v>1790</v>
      </c>
      <c r="CV616" s="1488" t="s">
        <v>1790</v>
      </c>
      <c r="CW616" s="1488" t="s">
        <v>1790</v>
      </c>
      <c r="CX616" s="1488" t="s">
        <v>1790</v>
      </c>
      <c r="CY616" s="1488" t="s">
        <v>1790</v>
      </c>
      <c r="CZ616" s="1488" t="s">
        <v>1790</v>
      </c>
      <c r="DA616" s="1488" t="s">
        <v>1790</v>
      </c>
      <c r="DB616" s="1488" t="s">
        <v>1790</v>
      </c>
      <c r="DC616" s="1488" t="s">
        <v>1790</v>
      </c>
      <c r="DD616" s="1488" t="s">
        <v>1790</v>
      </c>
      <c r="DE616" s="1488" t="s">
        <v>1790</v>
      </c>
      <c r="DF616" s="1488" t="s">
        <v>1790</v>
      </c>
      <c r="DG616" s="1488" t="s">
        <v>1790</v>
      </c>
      <c r="DH616" s="1488" t="s">
        <v>1790</v>
      </c>
      <c r="DI616" s="1488" t="s">
        <v>1790</v>
      </c>
      <c r="DJ616" s="1488" t="s">
        <v>1790</v>
      </c>
      <c r="DK616" s="1488" t="s">
        <v>1790</v>
      </c>
      <c r="DL616" s="1488" t="s">
        <v>1790</v>
      </c>
      <c r="DM616" s="1488" t="s">
        <v>1790</v>
      </c>
      <c r="DN616" s="1488" t="s">
        <v>1790</v>
      </c>
      <c r="DO616" s="1488" t="s">
        <v>1790</v>
      </c>
      <c r="DP616" s="1488" t="s">
        <v>1790</v>
      </c>
      <c r="DQ616" s="1488" t="s">
        <v>1790</v>
      </c>
      <c r="DR616" s="1488" t="s">
        <v>1790</v>
      </c>
      <c r="DS616" s="1488" t="s">
        <v>1790</v>
      </c>
      <c r="DT616" s="1233" t="s">
        <v>1790</v>
      </c>
      <c r="DU616" s="1233" t="s">
        <v>1790</v>
      </c>
      <c r="DV616" s="1233" t="s">
        <v>1790</v>
      </c>
      <c r="DW616" s="1233" t="s">
        <v>1790</v>
      </c>
      <c r="DX616" s="1233" t="s">
        <v>1790</v>
      </c>
      <c r="DY616" s="1233" t="s">
        <v>1790</v>
      </c>
      <c r="DZ616" s="1233" t="s">
        <v>1790</v>
      </c>
      <c r="EA616" s="1233" t="s">
        <v>1790</v>
      </c>
      <c r="EB616" s="1233" t="s">
        <v>1790</v>
      </c>
      <c r="EC616" s="1233" t="s">
        <v>1790</v>
      </c>
      <c r="ED616" s="1233" t="s">
        <v>1790</v>
      </c>
    </row>
    <row r="617" spans="2:134" ht="14.4" thickBot="1" x14ac:dyDescent="0.3">
      <c r="B617" s="1740"/>
      <c r="C617" s="1485" t="s">
        <v>1875</v>
      </c>
      <c r="D617" s="1425" t="s">
        <v>1686</v>
      </c>
      <c r="E617" s="1267" t="s">
        <v>814</v>
      </c>
      <c r="F617" s="1424" t="s">
        <v>1790</v>
      </c>
      <c r="G617" s="1424" t="s">
        <v>1790</v>
      </c>
      <c r="H617" s="1425" t="s">
        <v>84</v>
      </c>
      <c r="I617" s="1460" t="s">
        <v>1790</v>
      </c>
      <c r="J617" s="1461">
        <v>2.4054718614881655E-2</v>
      </c>
      <c r="K617" s="1461">
        <v>4.6364900315971999E-2</v>
      </c>
      <c r="L617" s="1461">
        <v>4.479700513620484E-2</v>
      </c>
      <c r="M617" s="1461">
        <v>4.3282130566381485E-2</v>
      </c>
      <c r="N617" s="1489">
        <v>4.1818483639015934E-2</v>
      </c>
      <c r="O617" s="1489">
        <v>4.0404332018372888E-2</v>
      </c>
      <c r="P617" s="1489">
        <v>3.9038001950118736E-2</v>
      </c>
      <c r="Q617" s="1489">
        <v>3.7717876280307962E-2</v>
      </c>
      <c r="R617" s="1489">
        <v>3.6442392541360349E-2</v>
      </c>
      <c r="S617" s="1489">
        <v>3.5210041102763628E-2</v>
      </c>
      <c r="T617" s="1489">
        <v>3.4019363384312683E-2</v>
      </c>
      <c r="U617" s="1489">
        <v>3.2868950129770716E-2</v>
      </c>
      <c r="V617" s="1489">
        <v>3.1757439738908905E-2</v>
      </c>
      <c r="W617" s="1489">
        <v>3.0683516655950635E-2</v>
      </c>
      <c r="X617" s="1489">
        <v>2.9645909812512691E-2</v>
      </c>
      <c r="Y617" s="1489">
        <v>2.8643391123200673E-2</v>
      </c>
      <c r="Z617" s="1489">
        <v>2.7604551204479903E-2</v>
      </c>
      <c r="AA617" s="1489">
        <v>2.6671063965681065E-2</v>
      </c>
      <c r="AB617" s="1489">
        <v>2.5769143928194266E-2</v>
      </c>
      <c r="AC617" s="1489">
        <v>2.4897723602120066E-2</v>
      </c>
      <c r="AD617" s="1489">
        <v>2.4055771596251274E-2</v>
      </c>
      <c r="AE617" s="1489">
        <v>2.3242291397344229E-2</v>
      </c>
      <c r="AF617" s="1489">
        <v>2.2456320190670755E-2</v>
      </c>
      <c r="AG617" s="1489">
        <v>2.1696927720454836E-2</v>
      </c>
      <c r="AH617" s="1489">
        <v>2.0963215188845256E-2</v>
      </c>
      <c r="AI617" s="1489">
        <v>2.0254314192121023E-2</v>
      </c>
      <c r="AJ617" s="1489">
        <v>1.9569385692870554E-2</v>
      </c>
      <c r="AK617" s="1489">
        <v>1.8907619026928071E-2</v>
      </c>
      <c r="AL617" s="1489">
        <v>1.826823094389186E-2</v>
      </c>
      <c r="AM617" s="1489">
        <v>1.7650464680088754E-2</v>
      </c>
      <c r="AN617" s="1489">
        <v>1.7136373475814322E-2</v>
      </c>
      <c r="AO617" s="1489">
        <v>1.6637255801761477E-2</v>
      </c>
      <c r="AP617" s="1489">
        <v>1.6152675535690754E-2</v>
      </c>
      <c r="AQ617" s="1489">
        <v>1.568220925795219E-2</v>
      </c>
      <c r="AR617" s="1489">
        <v>1.5225445881506983E-2</v>
      </c>
      <c r="AS617" s="1489">
        <v>1.4781986292725225E-2</v>
      </c>
      <c r="AT617" s="1489">
        <v>1.4351443002645852E-2</v>
      </c>
      <c r="AU617" s="1489">
        <v>1.3933439808394026E-2</v>
      </c>
      <c r="AV617" s="1489">
        <v>1.352761146446022E-2</v>
      </c>
      <c r="AW617" s="1489">
        <v>1.3133603363553615E-2</v>
      </c>
      <c r="AX617" s="1489">
        <v>1.2751071226751079E-2</v>
      </c>
      <c r="AY617" s="1489">
        <v>1.2379680802670949E-2</v>
      </c>
      <c r="AZ617" s="1489">
        <v>1.2019107575408694E-2</v>
      </c>
      <c r="BA617" s="1489">
        <v>1.1669036480979309E-2</v>
      </c>
      <c r="BB617" s="1489">
        <v>1.1329161632018749E-2</v>
      </c>
      <c r="BC617" s="1489">
        <v>1.0999186050503641E-2</v>
      </c>
      <c r="BD617" s="1489">
        <v>1.0678821408255962E-2</v>
      </c>
      <c r="BE617" s="1489">
        <v>1.036778777500579E-2</v>
      </c>
      <c r="BF617" s="1489">
        <v>1.006581337379203E-2</v>
      </c>
      <c r="BG617" s="1489">
        <v>9.7726343434874074E-3</v>
      </c>
      <c r="BH617" s="1489">
        <v>9.4879945082402013E-3</v>
      </c>
      <c r="BI617" s="1489">
        <v>9.2116451536312632E-3</v>
      </c>
      <c r="BJ617" s="1489">
        <v>8.9433448093507416E-3</v>
      </c>
      <c r="BK617" s="1489">
        <v>8.6828590382046038E-3</v>
      </c>
      <c r="BL617" s="1489">
        <v>8.4299602312666033E-3</v>
      </c>
      <c r="BM617" s="1489">
        <v>8.1844274089967039E-3</v>
      </c>
      <c r="BN617" s="1489">
        <v>7.9460460281521404E-3</v>
      </c>
      <c r="BO617" s="1489">
        <v>7.7146077943224646E-3</v>
      </c>
      <c r="BP617" s="1489">
        <v>7.4899104799247239E-3</v>
      </c>
      <c r="BQ617" s="1489">
        <v>7.2717577474997316E-3</v>
      </c>
      <c r="BR617" s="1489">
        <v>7.0599589781550785E-3</v>
      </c>
      <c r="BS617" s="1489">
        <v>6.8543291050049311E-3</v>
      </c>
      <c r="BT617" s="1489">
        <v>6.6546884514610966E-3</v>
      </c>
      <c r="BU617" s="1489">
        <v>6.4608625742340747E-3</v>
      </c>
      <c r="BV617" s="1489">
        <v>6.2726821109068704E-3</v>
      </c>
      <c r="BW617" s="1489">
        <v>6.0899826319484171E-3</v>
      </c>
      <c r="BX617" s="1489">
        <v>5.9126044970372986E-3</v>
      </c>
      <c r="BY617" s="1489">
        <v>5.7403927155701929E-3</v>
      </c>
      <c r="BZ617" s="1489">
        <v>5.5731968112331977E-3</v>
      </c>
      <c r="CA617" s="1489">
        <v>5.4108706905176673E-3</v>
      </c>
      <c r="CB617" s="1489">
        <v>5.2532725150656974E-3</v>
      </c>
      <c r="CC617" s="1489">
        <v>5.1002645777336857E-3</v>
      </c>
      <c r="CD617" s="1489">
        <v>4.9517131822657138E-3</v>
      </c>
      <c r="CE617" s="1489">
        <v>4.8074885264715681E-3</v>
      </c>
      <c r="CF617" s="1489">
        <v>4.6674645888073471E-3</v>
      </c>
      <c r="CG617" s="1489">
        <v>4.553623989080339E-3</v>
      </c>
      <c r="CH617" s="1489">
        <v>4.4425599893466727E-3</v>
      </c>
      <c r="CI617" s="1489">
        <v>4.33420486765529E-3</v>
      </c>
      <c r="CJ617" s="1489">
        <v>4.2284925538100399E-3</v>
      </c>
      <c r="CK617" s="1489">
        <v>4.1253585890829664E-3</v>
      </c>
      <c r="CL617" s="1489" t="s">
        <v>1790</v>
      </c>
      <c r="CM617" s="1489" t="s">
        <v>1790</v>
      </c>
      <c r="CN617" s="1489" t="s">
        <v>1790</v>
      </c>
      <c r="CO617" s="1489" t="s">
        <v>1790</v>
      </c>
      <c r="CP617" s="1490" t="s">
        <v>1790</v>
      </c>
      <c r="CQ617" s="1488" t="s">
        <v>1790</v>
      </c>
      <c r="CR617" s="1488" t="s">
        <v>1790</v>
      </c>
      <c r="CS617" s="1488" t="s">
        <v>1790</v>
      </c>
      <c r="CT617" s="1488" t="s">
        <v>1790</v>
      </c>
      <c r="CU617" s="1488" t="s">
        <v>1790</v>
      </c>
      <c r="CV617" s="1488" t="s">
        <v>1790</v>
      </c>
      <c r="CW617" s="1488" t="s">
        <v>1790</v>
      </c>
      <c r="CX617" s="1488" t="s">
        <v>1790</v>
      </c>
      <c r="CY617" s="1488" t="s">
        <v>1790</v>
      </c>
      <c r="CZ617" s="1488" t="s">
        <v>1790</v>
      </c>
      <c r="DA617" s="1488" t="s">
        <v>1790</v>
      </c>
      <c r="DB617" s="1488" t="s">
        <v>1790</v>
      </c>
      <c r="DC617" s="1488" t="s">
        <v>1790</v>
      </c>
      <c r="DD617" s="1488" t="s">
        <v>1790</v>
      </c>
      <c r="DE617" s="1488" t="s">
        <v>1790</v>
      </c>
      <c r="DF617" s="1488" t="s">
        <v>1790</v>
      </c>
      <c r="DG617" s="1488" t="s">
        <v>1790</v>
      </c>
      <c r="DH617" s="1488" t="s">
        <v>1790</v>
      </c>
      <c r="DI617" s="1488" t="s">
        <v>1790</v>
      </c>
      <c r="DJ617" s="1488" t="s">
        <v>1790</v>
      </c>
      <c r="DK617" s="1488" t="s">
        <v>1790</v>
      </c>
      <c r="DL617" s="1488" t="s">
        <v>1790</v>
      </c>
      <c r="DM617" s="1488" t="s">
        <v>1790</v>
      </c>
      <c r="DN617" s="1488" t="s">
        <v>1790</v>
      </c>
      <c r="DO617" s="1488" t="s">
        <v>1790</v>
      </c>
      <c r="DP617" s="1488" t="s">
        <v>1790</v>
      </c>
      <c r="DQ617" s="1488" t="s">
        <v>1790</v>
      </c>
      <c r="DR617" s="1488" t="s">
        <v>1790</v>
      </c>
      <c r="DS617" s="1488" t="s">
        <v>1790</v>
      </c>
      <c r="DT617" s="1233" t="s">
        <v>1790</v>
      </c>
      <c r="DU617" s="1233" t="s">
        <v>1790</v>
      </c>
      <c r="DV617" s="1233" t="s">
        <v>1790</v>
      </c>
      <c r="DW617" s="1233" t="s">
        <v>1790</v>
      </c>
      <c r="DX617" s="1233" t="s">
        <v>1790</v>
      </c>
      <c r="DY617" s="1233" t="s">
        <v>1790</v>
      </c>
      <c r="DZ617" s="1233" t="s">
        <v>1790</v>
      </c>
      <c r="EA617" s="1233" t="s">
        <v>1790</v>
      </c>
      <c r="EB617" s="1233" t="s">
        <v>1790</v>
      </c>
      <c r="EC617" s="1233" t="s">
        <v>1790</v>
      </c>
      <c r="ED617" s="1233" t="s">
        <v>1790</v>
      </c>
    </row>
    <row r="618" spans="2:134" ht="14.4" thickBot="1" x14ac:dyDescent="0.3">
      <c r="B618" s="1740"/>
      <c r="C618" s="1485" t="s">
        <v>1875</v>
      </c>
      <c r="D618" s="1425" t="s">
        <v>1686</v>
      </c>
      <c r="E618" s="1267" t="s">
        <v>815</v>
      </c>
      <c r="F618" s="1424" t="s">
        <v>1790</v>
      </c>
      <c r="G618" s="1424" t="s">
        <v>1790</v>
      </c>
      <c r="H618" s="1425" t="s">
        <v>84</v>
      </c>
      <c r="I618" s="1724">
        <f>IF(SUM(I617:CU617)&lt;&gt;0,SUM(I617:CU617),"")</f>
        <v>1.3432063860383336</v>
      </c>
      <c r="J618" s="1725"/>
      <c r="K618" s="1725"/>
      <c r="L618" s="1725"/>
      <c r="M618" s="1726"/>
      <c r="N618" s="1489" t="s">
        <v>1790</v>
      </c>
      <c r="O618" s="1489" t="s">
        <v>1790</v>
      </c>
      <c r="P618" s="1489" t="s">
        <v>1790</v>
      </c>
      <c r="Q618" s="1489" t="s">
        <v>1790</v>
      </c>
      <c r="R618" s="1489" t="s">
        <v>1790</v>
      </c>
      <c r="S618" s="1489" t="s">
        <v>1790</v>
      </c>
      <c r="T618" s="1489" t="s">
        <v>1790</v>
      </c>
      <c r="U618" s="1489" t="s">
        <v>1790</v>
      </c>
      <c r="V618" s="1489" t="s">
        <v>1790</v>
      </c>
      <c r="W618" s="1489" t="s">
        <v>1790</v>
      </c>
      <c r="X618" s="1489" t="s">
        <v>1790</v>
      </c>
      <c r="Y618" s="1489" t="s">
        <v>1790</v>
      </c>
      <c r="Z618" s="1489" t="s">
        <v>1790</v>
      </c>
      <c r="AA618" s="1489" t="s">
        <v>1790</v>
      </c>
      <c r="AB618" s="1489" t="s">
        <v>1790</v>
      </c>
      <c r="AC618" s="1489" t="s">
        <v>1790</v>
      </c>
      <c r="AD618" s="1489" t="s">
        <v>1790</v>
      </c>
      <c r="AE618" s="1489" t="s">
        <v>1790</v>
      </c>
      <c r="AF618" s="1489" t="s">
        <v>1790</v>
      </c>
      <c r="AG618" s="1489" t="s">
        <v>1790</v>
      </c>
      <c r="AH618" s="1489" t="s">
        <v>1790</v>
      </c>
      <c r="AI618" s="1489" t="s">
        <v>1790</v>
      </c>
      <c r="AJ618" s="1489" t="s">
        <v>1790</v>
      </c>
      <c r="AK618" s="1489" t="s">
        <v>1790</v>
      </c>
      <c r="AL618" s="1489" t="s">
        <v>1790</v>
      </c>
      <c r="AM618" s="1489" t="s">
        <v>1790</v>
      </c>
      <c r="AN618" s="1489" t="s">
        <v>1790</v>
      </c>
      <c r="AO618" s="1489" t="s">
        <v>1790</v>
      </c>
      <c r="AP618" s="1489" t="s">
        <v>1790</v>
      </c>
      <c r="AQ618" s="1489" t="s">
        <v>1790</v>
      </c>
      <c r="AR618" s="1489" t="s">
        <v>1790</v>
      </c>
      <c r="AS618" s="1489" t="s">
        <v>1790</v>
      </c>
      <c r="AT618" s="1489" t="s">
        <v>1790</v>
      </c>
      <c r="AU618" s="1489" t="s">
        <v>1790</v>
      </c>
      <c r="AV618" s="1489" t="s">
        <v>1790</v>
      </c>
      <c r="AW618" s="1489" t="s">
        <v>1790</v>
      </c>
      <c r="AX618" s="1489" t="s">
        <v>1790</v>
      </c>
      <c r="AY618" s="1489" t="s">
        <v>1790</v>
      </c>
      <c r="AZ618" s="1489" t="s">
        <v>1790</v>
      </c>
      <c r="BA618" s="1489" t="s">
        <v>1790</v>
      </c>
      <c r="BB618" s="1489" t="s">
        <v>1790</v>
      </c>
      <c r="BC618" s="1489" t="s">
        <v>1790</v>
      </c>
      <c r="BD618" s="1489" t="s">
        <v>1790</v>
      </c>
      <c r="BE618" s="1489" t="s">
        <v>1790</v>
      </c>
      <c r="BF618" s="1489" t="s">
        <v>1790</v>
      </c>
      <c r="BG618" s="1489" t="s">
        <v>1790</v>
      </c>
      <c r="BH618" s="1489" t="s">
        <v>1790</v>
      </c>
      <c r="BI618" s="1489" t="s">
        <v>1790</v>
      </c>
      <c r="BJ618" s="1489" t="s">
        <v>1790</v>
      </c>
      <c r="BK618" s="1489" t="s">
        <v>1790</v>
      </c>
      <c r="BL618" s="1489" t="s">
        <v>1790</v>
      </c>
      <c r="BM618" s="1489" t="s">
        <v>1790</v>
      </c>
      <c r="BN618" s="1489" t="s">
        <v>1790</v>
      </c>
      <c r="BO618" s="1489" t="s">
        <v>1790</v>
      </c>
      <c r="BP618" s="1489" t="s">
        <v>1790</v>
      </c>
      <c r="BQ618" s="1489" t="s">
        <v>1790</v>
      </c>
      <c r="BR618" s="1489" t="s">
        <v>1790</v>
      </c>
      <c r="BS618" s="1489" t="s">
        <v>1790</v>
      </c>
      <c r="BT618" s="1489" t="s">
        <v>1790</v>
      </c>
      <c r="BU618" s="1489" t="s">
        <v>1790</v>
      </c>
      <c r="BV618" s="1489" t="s">
        <v>1790</v>
      </c>
      <c r="BW618" s="1489" t="s">
        <v>1790</v>
      </c>
      <c r="BX618" s="1489" t="s">
        <v>1790</v>
      </c>
      <c r="BY618" s="1489" t="s">
        <v>1790</v>
      </c>
      <c r="BZ618" s="1489" t="s">
        <v>1790</v>
      </c>
      <c r="CA618" s="1489" t="s">
        <v>1790</v>
      </c>
      <c r="CB618" s="1489" t="s">
        <v>1790</v>
      </c>
      <c r="CC618" s="1489" t="s">
        <v>1790</v>
      </c>
      <c r="CD618" s="1489" t="s">
        <v>1790</v>
      </c>
      <c r="CE618" s="1489" t="s">
        <v>1790</v>
      </c>
      <c r="CF618" s="1489" t="s">
        <v>1790</v>
      </c>
      <c r="CG618" s="1489" t="s">
        <v>1790</v>
      </c>
      <c r="CH618" s="1489" t="s">
        <v>1790</v>
      </c>
      <c r="CI618" s="1489" t="s">
        <v>1790</v>
      </c>
      <c r="CJ618" s="1489" t="s">
        <v>1790</v>
      </c>
      <c r="CK618" s="1489" t="s">
        <v>1790</v>
      </c>
      <c r="CL618" s="1489" t="s">
        <v>1790</v>
      </c>
      <c r="CM618" s="1489" t="s">
        <v>1790</v>
      </c>
      <c r="CN618" s="1489" t="s">
        <v>1790</v>
      </c>
      <c r="CO618" s="1489" t="s">
        <v>1790</v>
      </c>
      <c r="CP618" s="1490" t="s">
        <v>1790</v>
      </c>
      <c r="CQ618" s="1488" t="s">
        <v>1790</v>
      </c>
      <c r="CR618" s="1488" t="s">
        <v>1790</v>
      </c>
      <c r="CS618" s="1488" t="s">
        <v>1790</v>
      </c>
      <c r="CT618" s="1488" t="s">
        <v>1790</v>
      </c>
      <c r="CU618" s="1488" t="s">
        <v>1790</v>
      </c>
      <c r="CV618" s="1488" t="s">
        <v>1790</v>
      </c>
      <c r="CW618" s="1488" t="s">
        <v>1790</v>
      </c>
      <c r="CX618" s="1488" t="s">
        <v>1790</v>
      </c>
      <c r="CY618" s="1488" t="s">
        <v>1790</v>
      </c>
      <c r="CZ618" s="1488" t="s">
        <v>1790</v>
      </c>
      <c r="DA618" s="1488" t="s">
        <v>1790</v>
      </c>
      <c r="DB618" s="1488" t="s">
        <v>1790</v>
      </c>
      <c r="DC618" s="1488" t="s">
        <v>1790</v>
      </c>
      <c r="DD618" s="1488" t="s">
        <v>1790</v>
      </c>
      <c r="DE618" s="1488" t="s">
        <v>1790</v>
      </c>
      <c r="DF618" s="1488" t="s">
        <v>1790</v>
      </c>
      <c r="DG618" s="1488" t="s">
        <v>1790</v>
      </c>
      <c r="DH618" s="1488" t="s">
        <v>1790</v>
      </c>
      <c r="DI618" s="1488" t="s">
        <v>1790</v>
      </c>
      <c r="DJ618" s="1488" t="s">
        <v>1790</v>
      </c>
      <c r="DK618" s="1488" t="s">
        <v>1790</v>
      </c>
      <c r="DL618" s="1488" t="s">
        <v>1790</v>
      </c>
      <c r="DM618" s="1488" t="s">
        <v>1790</v>
      </c>
      <c r="DN618" s="1488" t="s">
        <v>1790</v>
      </c>
      <c r="DO618" s="1488" t="s">
        <v>1790</v>
      </c>
      <c r="DP618" s="1488" t="s">
        <v>1790</v>
      </c>
      <c r="DQ618" s="1488" t="s">
        <v>1790</v>
      </c>
      <c r="DR618" s="1488" t="s">
        <v>1790</v>
      </c>
      <c r="DS618" s="1488" t="s">
        <v>1790</v>
      </c>
      <c r="DT618" s="1233" t="s">
        <v>1790</v>
      </c>
      <c r="DU618" s="1233" t="s">
        <v>1790</v>
      </c>
      <c r="DV618" s="1233" t="s">
        <v>1790</v>
      </c>
      <c r="DW618" s="1233" t="s">
        <v>1790</v>
      </c>
      <c r="DX618" s="1233" t="s">
        <v>1790</v>
      </c>
      <c r="DY618" s="1233" t="s">
        <v>1790</v>
      </c>
    </row>
    <row r="619" spans="2:134" x14ac:dyDescent="0.25">
      <c r="B619" s="1740"/>
      <c r="C619" s="1485" t="s">
        <v>1876</v>
      </c>
      <c r="D619" s="1425" t="s">
        <v>1702</v>
      </c>
      <c r="E619" s="1267" t="s">
        <v>810</v>
      </c>
      <c r="F619" s="1424" t="s">
        <v>1790</v>
      </c>
      <c r="G619" s="1424" t="s">
        <v>1790</v>
      </c>
      <c r="H619" s="1425" t="s">
        <v>84</v>
      </c>
      <c r="I619" s="1460" t="s">
        <v>1790</v>
      </c>
      <c r="J619" s="1461">
        <v>1.3084006807132575</v>
      </c>
      <c r="K619" s="1461" t="s">
        <v>1790</v>
      </c>
      <c r="L619" s="1461" t="s">
        <v>1790</v>
      </c>
      <c r="M619" s="1461" t="s">
        <v>1790</v>
      </c>
      <c r="N619" s="1489" t="s">
        <v>1790</v>
      </c>
      <c r="O619" s="1489" t="s">
        <v>1790</v>
      </c>
      <c r="P619" s="1489" t="s">
        <v>1790</v>
      </c>
      <c r="Q619" s="1489" t="s">
        <v>1790</v>
      </c>
      <c r="R619" s="1489" t="s">
        <v>1790</v>
      </c>
      <c r="S619" s="1489" t="s">
        <v>1790</v>
      </c>
      <c r="T619" s="1489" t="s">
        <v>1790</v>
      </c>
      <c r="U619" s="1489" t="s">
        <v>1790</v>
      </c>
      <c r="V619" s="1489" t="s">
        <v>1790</v>
      </c>
      <c r="W619" s="1489" t="s">
        <v>1790</v>
      </c>
      <c r="X619" s="1489" t="s">
        <v>1790</v>
      </c>
      <c r="Y619" s="1489" t="s">
        <v>1790</v>
      </c>
      <c r="Z619" s="1489" t="s">
        <v>1790</v>
      </c>
      <c r="AA619" s="1489" t="s">
        <v>1790</v>
      </c>
      <c r="AB619" s="1489" t="s">
        <v>1790</v>
      </c>
      <c r="AC619" s="1489" t="s">
        <v>1790</v>
      </c>
      <c r="AD619" s="1489" t="s">
        <v>1790</v>
      </c>
      <c r="AE619" s="1489" t="s">
        <v>1790</v>
      </c>
      <c r="AF619" s="1489" t="s">
        <v>1790</v>
      </c>
      <c r="AG619" s="1489" t="s">
        <v>1790</v>
      </c>
      <c r="AH619" s="1489" t="s">
        <v>1790</v>
      </c>
      <c r="AI619" s="1489" t="s">
        <v>1790</v>
      </c>
      <c r="AJ619" s="1489" t="s">
        <v>1790</v>
      </c>
      <c r="AK619" s="1489" t="s">
        <v>1790</v>
      </c>
      <c r="AL619" s="1489" t="s">
        <v>1790</v>
      </c>
      <c r="AM619" s="1489" t="s">
        <v>1790</v>
      </c>
      <c r="AN619" s="1489" t="s">
        <v>1790</v>
      </c>
      <c r="AO619" s="1489" t="s">
        <v>1790</v>
      </c>
      <c r="AP619" s="1489" t="s">
        <v>1790</v>
      </c>
      <c r="AQ619" s="1489" t="s">
        <v>1790</v>
      </c>
      <c r="AR619" s="1489" t="s">
        <v>1790</v>
      </c>
      <c r="AS619" s="1489" t="s">
        <v>1790</v>
      </c>
      <c r="AT619" s="1489" t="s">
        <v>1790</v>
      </c>
      <c r="AU619" s="1489" t="s">
        <v>1790</v>
      </c>
      <c r="AV619" s="1489" t="s">
        <v>1790</v>
      </c>
      <c r="AW619" s="1489" t="s">
        <v>1790</v>
      </c>
      <c r="AX619" s="1489" t="s">
        <v>1790</v>
      </c>
      <c r="AY619" s="1489" t="s">
        <v>1790</v>
      </c>
      <c r="AZ619" s="1489" t="s">
        <v>1790</v>
      </c>
      <c r="BA619" s="1489" t="s">
        <v>1790</v>
      </c>
      <c r="BB619" s="1489" t="s">
        <v>1790</v>
      </c>
      <c r="BC619" s="1489" t="s">
        <v>1790</v>
      </c>
      <c r="BD619" s="1489" t="s">
        <v>1790</v>
      </c>
      <c r="BE619" s="1489" t="s">
        <v>1790</v>
      </c>
      <c r="BF619" s="1489" t="s">
        <v>1790</v>
      </c>
      <c r="BG619" s="1489" t="s">
        <v>1790</v>
      </c>
      <c r="BH619" s="1489" t="s">
        <v>1790</v>
      </c>
      <c r="BI619" s="1489" t="s">
        <v>1790</v>
      </c>
      <c r="BJ619" s="1489" t="s">
        <v>1790</v>
      </c>
      <c r="BK619" s="1489" t="s">
        <v>1790</v>
      </c>
      <c r="BL619" s="1489" t="s">
        <v>1790</v>
      </c>
      <c r="BM619" s="1489" t="s">
        <v>1790</v>
      </c>
      <c r="BN619" s="1489" t="s">
        <v>1790</v>
      </c>
      <c r="BO619" s="1489" t="s">
        <v>1790</v>
      </c>
      <c r="BP619" s="1489" t="s">
        <v>1790</v>
      </c>
      <c r="BQ619" s="1489" t="s">
        <v>1790</v>
      </c>
      <c r="BR619" s="1489" t="s">
        <v>1790</v>
      </c>
      <c r="BS619" s="1489" t="s">
        <v>1790</v>
      </c>
      <c r="BT619" s="1489" t="s">
        <v>1790</v>
      </c>
      <c r="BU619" s="1489" t="s">
        <v>1790</v>
      </c>
      <c r="BV619" s="1489" t="s">
        <v>1790</v>
      </c>
      <c r="BW619" s="1489" t="s">
        <v>1790</v>
      </c>
      <c r="BX619" s="1489" t="s">
        <v>1790</v>
      </c>
      <c r="BY619" s="1489" t="s">
        <v>1790</v>
      </c>
      <c r="BZ619" s="1489" t="s">
        <v>1790</v>
      </c>
      <c r="CA619" s="1489" t="s">
        <v>1790</v>
      </c>
      <c r="CB619" s="1489" t="s">
        <v>1790</v>
      </c>
      <c r="CC619" s="1489" t="s">
        <v>1790</v>
      </c>
      <c r="CD619" s="1489" t="s">
        <v>1790</v>
      </c>
      <c r="CE619" s="1489" t="s">
        <v>1790</v>
      </c>
      <c r="CF619" s="1489" t="s">
        <v>1790</v>
      </c>
      <c r="CG619" s="1489" t="s">
        <v>1790</v>
      </c>
      <c r="CH619" s="1489" t="s">
        <v>1790</v>
      </c>
      <c r="CI619" s="1489" t="s">
        <v>1790</v>
      </c>
      <c r="CJ619" s="1489" t="s">
        <v>1790</v>
      </c>
      <c r="CK619" s="1489" t="s">
        <v>1790</v>
      </c>
      <c r="CL619" s="1489" t="s">
        <v>1790</v>
      </c>
      <c r="CM619" s="1489" t="s">
        <v>1790</v>
      </c>
      <c r="CN619" s="1489" t="s">
        <v>1790</v>
      </c>
      <c r="CO619" s="1489" t="s">
        <v>1790</v>
      </c>
      <c r="CP619" s="1490" t="s">
        <v>1790</v>
      </c>
      <c r="CQ619" s="1488" t="s">
        <v>1790</v>
      </c>
      <c r="CR619" s="1488" t="s">
        <v>1790</v>
      </c>
      <c r="CS619" s="1488" t="s">
        <v>1790</v>
      </c>
      <c r="CT619" s="1488" t="s">
        <v>1790</v>
      </c>
      <c r="CU619" s="1488" t="s">
        <v>1790</v>
      </c>
      <c r="CV619" s="1488" t="s">
        <v>1790</v>
      </c>
      <c r="CW619" s="1488" t="s">
        <v>1790</v>
      </c>
      <c r="CX619" s="1488" t="s">
        <v>1790</v>
      </c>
      <c r="CY619" s="1488" t="s">
        <v>1790</v>
      </c>
      <c r="CZ619" s="1488" t="s">
        <v>1790</v>
      </c>
      <c r="DA619" s="1488" t="s">
        <v>1790</v>
      </c>
      <c r="DB619" s="1488" t="s">
        <v>1790</v>
      </c>
      <c r="DC619" s="1488" t="s">
        <v>1790</v>
      </c>
      <c r="DD619" s="1488" t="s">
        <v>1790</v>
      </c>
      <c r="DE619" s="1488" t="s">
        <v>1790</v>
      </c>
      <c r="DF619" s="1488" t="s">
        <v>1790</v>
      </c>
      <c r="DG619" s="1488" t="s">
        <v>1790</v>
      </c>
      <c r="DH619" s="1488" t="s">
        <v>1790</v>
      </c>
      <c r="DI619" s="1488" t="s">
        <v>1790</v>
      </c>
      <c r="DJ619" s="1488" t="s">
        <v>1790</v>
      </c>
      <c r="DK619" s="1488" t="s">
        <v>1790</v>
      </c>
      <c r="DL619" s="1488" t="s">
        <v>1790</v>
      </c>
      <c r="DM619" s="1488" t="s">
        <v>1790</v>
      </c>
      <c r="DN619" s="1488" t="s">
        <v>1790</v>
      </c>
      <c r="DO619" s="1488" t="s">
        <v>1790</v>
      </c>
      <c r="DP619" s="1488" t="s">
        <v>1790</v>
      </c>
      <c r="DQ619" s="1488" t="s">
        <v>1790</v>
      </c>
      <c r="DR619" s="1488" t="s">
        <v>1790</v>
      </c>
      <c r="DS619" s="1488" t="s">
        <v>1790</v>
      </c>
      <c r="DT619" s="1233" t="s">
        <v>1790</v>
      </c>
      <c r="DU619" s="1233" t="s">
        <v>1790</v>
      </c>
      <c r="DV619" s="1233" t="s">
        <v>1790</v>
      </c>
      <c r="DW619" s="1233" t="s">
        <v>1790</v>
      </c>
      <c r="DX619" s="1233" t="s">
        <v>1790</v>
      </c>
      <c r="DY619" s="1233" t="s">
        <v>1790</v>
      </c>
      <c r="DZ619" s="1233" t="s">
        <v>1790</v>
      </c>
      <c r="EA619" s="1233" t="s">
        <v>1790</v>
      </c>
      <c r="EB619" s="1233" t="s">
        <v>1790</v>
      </c>
      <c r="EC619" s="1233" t="s">
        <v>1790</v>
      </c>
      <c r="ED619" s="1233" t="s">
        <v>1790</v>
      </c>
    </row>
    <row r="620" spans="2:134" x14ac:dyDescent="0.25">
      <c r="B620" s="1740"/>
      <c r="C620" s="1485" t="s">
        <v>1876</v>
      </c>
      <c r="D620" s="1425" t="s">
        <v>1702</v>
      </c>
      <c r="E620" s="1267" t="s">
        <v>807</v>
      </c>
      <c r="F620" s="1424" t="s">
        <v>1790</v>
      </c>
      <c r="G620" s="1424" t="s">
        <v>1790</v>
      </c>
      <c r="H620" s="1425" t="s">
        <v>84</v>
      </c>
      <c r="I620" s="1460" t="s">
        <v>1790</v>
      </c>
      <c r="J620" s="1461">
        <v>1.2602719182792281E-4</v>
      </c>
      <c r="K620" s="1461">
        <v>1.2602719182792281E-4</v>
      </c>
      <c r="L620" s="1461">
        <v>1.2602719182792281E-4</v>
      </c>
      <c r="M620" s="1461">
        <v>1.2602719182792281E-4</v>
      </c>
      <c r="N620" s="1489">
        <v>1.2602719182792281E-4</v>
      </c>
      <c r="O620" s="1489">
        <v>1.2602719182792281E-4</v>
      </c>
      <c r="P620" s="1489">
        <v>1.2602719182792281E-4</v>
      </c>
      <c r="Q620" s="1489">
        <v>1.2602719182792281E-4</v>
      </c>
      <c r="R620" s="1489">
        <v>1.2602719182792281E-4</v>
      </c>
      <c r="S620" s="1489">
        <v>1.2602719182792281E-4</v>
      </c>
      <c r="T620" s="1489">
        <v>1.2602719182792281E-4</v>
      </c>
      <c r="U620" s="1489">
        <v>1.2602719182792281E-4</v>
      </c>
      <c r="V620" s="1489">
        <v>1.2602719182792281E-4</v>
      </c>
      <c r="W620" s="1489">
        <v>1.2602719182792281E-4</v>
      </c>
      <c r="X620" s="1489">
        <v>1.2602719182792281E-4</v>
      </c>
      <c r="Y620" s="1489">
        <v>1.2602719182792281E-4</v>
      </c>
      <c r="Z620" s="1489">
        <v>1.2602719182792281E-4</v>
      </c>
      <c r="AA620" s="1489">
        <v>1.2602719182792281E-4</v>
      </c>
      <c r="AB620" s="1489">
        <v>1.2602719182792281E-4</v>
      </c>
      <c r="AC620" s="1489">
        <v>1.2602719182792281E-4</v>
      </c>
      <c r="AD620" s="1489">
        <v>1.2602719182792281E-4</v>
      </c>
      <c r="AE620" s="1489">
        <v>1.2602719182792281E-4</v>
      </c>
      <c r="AF620" s="1489">
        <v>1.2602719182792281E-4</v>
      </c>
      <c r="AG620" s="1489">
        <v>1.2602719182792281E-4</v>
      </c>
      <c r="AH620" s="1489">
        <v>1.2602719182792281E-4</v>
      </c>
      <c r="AI620" s="1489">
        <v>1.2602719182792281E-4</v>
      </c>
      <c r="AJ620" s="1489">
        <v>0</v>
      </c>
      <c r="AK620" s="1489">
        <v>0</v>
      </c>
      <c r="AL620" s="1489">
        <v>0</v>
      </c>
      <c r="AM620" s="1489">
        <v>0</v>
      </c>
      <c r="AN620" s="1489">
        <v>0</v>
      </c>
      <c r="AO620" s="1489">
        <v>0</v>
      </c>
      <c r="AP620" s="1489">
        <v>0</v>
      </c>
      <c r="AQ620" s="1489">
        <v>0</v>
      </c>
      <c r="AR620" s="1489">
        <v>0</v>
      </c>
      <c r="AS620" s="1489">
        <v>0</v>
      </c>
      <c r="AT620" s="1489">
        <v>0</v>
      </c>
      <c r="AU620" s="1489">
        <v>0</v>
      </c>
      <c r="AV620" s="1489">
        <v>0</v>
      </c>
      <c r="AW620" s="1489">
        <v>0</v>
      </c>
      <c r="AX620" s="1489">
        <v>0</v>
      </c>
      <c r="AY620" s="1489">
        <v>0</v>
      </c>
      <c r="AZ620" s="1489">
        <v>0</v>
      </c>
      <c r="BA620" s="1489">
        <v>0</v>
      </c>
      <c r="BB620" s="1489">
        <v>0</v>
      </c>
      <c r="BC620" s="1489">
        <v>0</v>
      </c>
      <c r="BD620" s="1489">
        <v>0</v>
      </c>
      <c r="BE620" s="1489">
        <v>0</v>
      </c>
      <c r="BF620" s="1489">
        <v>0</v>
      </c>
      <c r="BG620" s="1489">
        <v>0</v>
      </c>
      <c r="BH620" s="1489">
        <v>0</v>
      </c>
      <c r="BI620" s="1489">
        <v>0</v>
      </c>
      <c r="BJ620" s="1489">
        <v>0</v>
      </c>
      <c r="BK620" s="1489">
        <v>0</v>
      </c>
      <c r="BL620" s="1489">
        <v>0</v>
      </c>
      <c r="BM620" s="1489">
        <v>0</v>
      </c>
      <c r="BN620" s="1489">
        <v>0</v>
      </c>
      <c r="BO620" s="1489">
        <v>0</v>
      </c>
      <c r="BP620" s="1489">
        <v>0</v>
      </c>
      <c r="BQ620" s="1489">
        <v>0</v>
      </c>
      <c r="BR620" s="1489">
        <v>0</v>
      </c>
      <c r="BS620" s="1489">
        <v>0</v>
      </c>
      <c r="BT620" s="1489">
        <v>0</v>
      </c>
      <c r="BU620" s="1489">
        <v>0</v>
      </c>
      <c r="BV620" s="1489">
        <v>0</v>
      </c>
      <c r="BW620" s="1489">
        <v>0</v>
      </c>
      <c r="BX620" s="1489">
        <v>0</v>
      </c>
      <c r="BY620" s="1489">
        <v>0</v>
      </c>
      <c r="BZ620" s="1489">
        <v>0</v>
      </c>
      <c r="CA620" s="1489">
        <v>0</v>
      </c>
      <c r="CB620" s="1489">
        <v>0</v>
      </c>
      <c r="CC620" s="1489">
        <v>0</v>
      </c>
      <c r="CD620" s="1489">
        <v>0</v>
      </c>
      <c r="CE620" s="1489">
        <v>0</v>
      </c>
      <c r="CF620" s="1489">
        <v>0</v>
      </c>
      <c r="CG620" s="1489">
        <v>0</v>
      </c>
      <c r="CH620" s="1489">
        <v>0</v>
      </c>
      <c r="CI620" s="1489">
        <v>0</v>
      </c>
      <c r="CJ620" s="1489">
        <v>0</v>
      </c>
      <c r="CK620" s="1489">
        <v>0</v>
      </c>
      <c r="CL620" s="1489" t="s">
        <v>1790</v>
      </c>
      <c r="CM620" s="1489" t="s">
        <v>1790</v>
      </c>
      <c r="CN620" s="1489" t="s">
        <v>1790</v>
      </c>
      <c r="CO620" s="1489" t="s">
        <v>1790</v>
      </c>
      <c r="CP620" s="1490" t="s">
        <v>1790</v>
      </c>
      <c r="CQ620" s="1488" t="s">
        <v>1790</v>
      </c>
      <c r="CR620" s="1488" t="s">
        <v>1790</v>
      </c>
      <c r="CS620" s="1488" t="s">
        <v>1790</v>
      </c>
      <c r="CT620" s="1488" t="s">
        <v>1790</v>
      </c>
      <c r="CU620" s="1488" t="s">
        <v>1790</v>
      </c>
      <c r="CV620" s="1488" t="s">
        <v>1790</v>
      </c>
      <c r="CW620" s="1488" t="s">
        <v>1790</v>
      </c>
      <c r="CX620" s="1488" t="s">
        <v>1790</v>
      </c>
      <c r="CY620" s="1488" t="s">
        <v>1790</v>
      </c>
      <c r="CZ620" s="1488" t="s">
        <v>1790</v>
      </c>
      <c r="DA620" s="1488" t="s">
        <v>1790</v>
      </c>
      <c r="DB620" s="1488" t="s">
        <v>1790</v>
      </c>
      <c r="DC620" s="1488" t="s">
        <v>1790</v>
      </c>
      <c r="DD620" s="1488" t="s">
        <v>1790</v>
      </c>
      <c r="DE620" s="1488" t="s">
        <v>1790</v>
      </c>
      <c r="DF620" s="1488" t="s">
        <v>1790</v>
      </c>
      <c r="DG620" s="1488" t="s">
        <v>1790</v>
      </c>
      <c r="DH620" s="1488" t="s">
        <v>1790</v>
      </c>
      <c r="DI620" s="1488" t="s">
        <v>1790</v>
      </c>
      <c r="DJ620" s="1488" t="s">
        <v>1790</v>
      </c>
      <c r="DK620" s="1488" t="s">
        <v>1790</v>
      </c>
      <c r="DL620" s="1488" t="s">
        <v>1790</v>
      </c>
      <c r="DM620" s="1488" t="s">
        <v>1790</v>
      </c>
      <c r="DN620" s="1488" t="s">
        <v>1790</v>
      </c>
      <c r="DO620" s="1488" t="s">
        <v>1790</v>
      </c>
      <c r="DP620" s="1488" t="s">
        <v>1790</v>
      </c>
      <c r="DQ620" s="1488" t="s">
        <v>1790</v>
      </c>
      <c r="DR620" s="1488" t="s">
        <v>1790</v>
      </c>
      <c r="DS620" s="1488" t="s">
        <v>1790</v>
      </c>
      <c r="DT620" s="1233" t="s">
        <v>1790</v>
      </c>
      <c r="DU620" s="1233" t="s">
        <v>1790</v>
      </c>
      <c r="DV620" s="1233" t="s">
        <v>1790</v>
      </c>
      <c r="DW620" s="1233" t="s">
        <v>1790</v>
      </c>
      <c r="DX620" s="1233" t="s">
        <v>1790</v>
      </c>
      <c r="DY620" s="1233" t="s">
        <v>1790</v>
      </c>
      <c r="DZ620" s="1233" t="s">
        <v>1790</v>
      </c>
      <c r="EA620" s="1233" t="s">
        <v>1790</v>
      </c>
      <c r="EB620" s="1233" t="s">
        <v>1790</v>
      </c>
      <c r="EC620" s="1233" t="s">
        <v>1790</v>
      </c>
      <c r="ED620" s="1233" t="s">
        <v>1790</v>
      </c>
    </row>
    <row r="621" spans="2:134" x14ac:dyDescent="0.25">
      <c r="B621" s="1740"/>
      <c r="C621" s="1485" t="s">
        <v>1876</v>
      </c>
      <c r="D621" s="1425" t="s">
        <v>1702</v>
      </c>
      <c r="E621" s="1267" t="s">
        <v>808</v>
      </c>
      <c r="F621" s="1424" t="s">
        <v>1790</v>
      </c>
      <c r="G621" s="1424" t="s">
        <v>1790</v>
      </c>
      <c r="H621" s="1425" t="s">
        <v>84</v>
      </c>
      <c r="I621" s="1460" t="s">
        <v>1790</v>
      </c>
      <c r="J621" s="1461">
        <v>2.477060657457459E-2</v>
      </c>
      <c r="K621" s="1461">
        <v>4.954121314914918E-2</v>
      </c>
      <c r="L621" s="1461">
        <v>4.954121314914918E-2</v>
      </c>
      <c r="M621" s="1461">
        <v>4.954121314914918E-2</v>
      </c>
      <c r="N621" s="1489">
        <v>4.954121314914918E-2</v>
      </c>
      <c r="O621" s="1489">
        <v>4.954121314914918E-2</v>
      </c>
      <c r="P621" s="1489">
        <v>4.954121314914918E-2</v>
      </c>
      <c r="Q621" s="1489">
        <v>4.954121314914918E-2</v>
      </c>
      <c r="R621" s="1489">
        <v>4.954121314914918E-2</v>
      </c>
      <c r="S621" s="1489">
        <v>4.954121314914918E-2</v>
      </c>
      <c r="T621" s="1489">
        <v>4.954121314914918E-2</v>
      </c>
      <c r="U621" s="1489">
        <v>4.954121314914918E-2</v>
      </c>
      <c r="V621" s="1489">
        <v>4.954121314914918E-2</v>
      </c>
      <c r="W621" s="1489">
        <v>4.954121314914918E-2</v>
      </c>
      <c r="X621" s="1489">
        <v>4.954121314914918E-2</v>
      </c>
      <c r="Y621" s="1489">
        <v>4.954121314914918E-2</v>
      </c>
      <c r="Z621" s="1489">
        <v>4.954121314914918E-2</v>
      </c>
      <c r="AA621" s="1489">
        <v>4.954121314914918E-2</v>
      </c>
      <c r="AB621" s="1489">
        <v>4.954121314914918E-2</v>
      </c>
      <c r="AC621" s="1489">
        <v>4.954121314914918E-2</v>
      </c>
      <c r="AD621" s="1489">
        <v>4.954121314914918E-2</v>
      </c>
      <c r="AE621" s="1489">
        <v>4.954121314914918E-2</v>
      </c>
      <c r="AF621" s="1489">
        <v>4.954121314914918E-2</v>
      </c>
      <c r="AG621" s="1489">
        <v>4.954121314914918E-2</v>
      </c>
      <c r="AH621" s="1489">
        <v>4.954121314914918E-2</v>
      </c>
      <c r="AI621" s="1489">
        <v>4.954121314914918E-2</v>
      </c>
      <c r="AJ621" s="1489">
        <v>4.954121314914918E-2</v>
      </c>
      <c r="AK621" s="1489">
        <v>4.954121314914918E-2</v>
      </c>
      <c r="AL621" s="1489">
        <v>4.954121314914918E-2</v>
      </c>
      <c r="AM621" s="1489">
        <v>4.954121314914918E-2</v>
      </c>
      <c r="AN621" s="1489">
        <v>4.954121314914918E-2</v>
      </c>
      <c r="AO621" s="1489">
        <v>4.954121314914918E-2</v>
      </c>
      <c r="AP621" s="1489">
        <v>4.954121314914918E-2</v>
      </c>
      <c r="AQ621" s="1489">
        <v>4.954121314914918E-2</v>
      </c>
      <c r="AR621" s="1489">
        <v>4.954121314914918E-2</v>
      </c>
      <c r="AS621" s="1489">
        <v>4.954121314914918E-2</v>
      </c>
      <c r="AT621" s="1489">
        <v>4.954121314914918E-2</v>
      </c>
      <c r="AU621" s="1489">
        <v>4.954121314914918E-2</v>
      </c>
      <c r="AV621" s="1489">
        <v>4.954121314914918E-2</v>
      </c>
      <c r="AW621" s="1489">
        <v>4.954121314914918E-2</v>
      </c>
      <c r="AX621" s="1489">
        <v>4.954121314914918E-2</v>
      </c>
      <c r="AY621" s="1489">
        <v>4.954121314914918E-2</v>
      </c>
      <c r="AZ621" s="1489">
        <v>4.954121314914918E-2</v>
      </c>
      <c r="BA621" s="1489">
        <v>4.954121314914918E-2</v>
      </c>
      <c r="BB621" s="1489">
        <v>4.954121314914918E-2</v>
      </c>
      <c r="BC621" s="1489">
        <v>4.954121314914918E-2</v>
      </c>
      <c r="BD621" s="1489">
        <v>4.954121314914918E-2</v>
      </c>
      <c r="BE621" s="1489">
        <v>4.954121314914918E-2</v>
      </c>
      <c r="BF621" s="1489">
        <v>4.954121314914918E-2</v>
      </c>
      <c r="BG621" s="1489">
        <v>4.954121314914918E-2</v>
      </c>
      <c r="BH621" s="1489">
        <v>4.954121314914918E-2</v>
      </c>
      <c r="BI621" s="1489">
        <v>4.954121314914918E-2</v>
      </c>
      <c r="BJ621" s="1489">
        <v>4.954121314914918E-2</v>
      </c>
      <c r="BK621" s="1489">
        <v>4.954121314914918E-2</v>
      </c>
      <c r="BL621" s="1489">
        <v>4.954121314914918E-2</v>
      </c>
      <c r="BM621" s="1489">
        <v>4.954121314914918E-2</v>
      </c>
      <c r="BN621" s="1489">
        <v>4.954121314914918E-2</v>
      </c>
      <c r="BO621" s="1489">
        <v>4.954121314914918E-2</v>
      </c>
      <c r="BP621" s="1489">
        <v>4.954121314914918E-2</v>
      </c>
      <c r="BQ621" s="1489">
        <v>4.954121314914918E-2</v>
      </c>
      <c r="BR621" s="1489">
        <v>4.954121314914918E-2</v>
      </c>
      <c r="BS621" s="1489">
        <v>4.954121314914918E-2</v>
      </c>
      <c r="BT621" s="1489">
        <v>4.954121314914918E-2</v>
      </c>
      <c r="BU621" s="1489">
        <v>4.954121314914918E-2</v>
      </c>
      <c r="BV621" s="1489">
        <v>4.954121314914918E-2</v>
      </c>
      <c r="BW621" s="1489">
        <v>4.954121314914918E-2</v>
      </c>
      <c r="BX621" s="1489">
        <v>4.954121314914918E-2</v>
      </c>
      <c r="BY621" s="1489">
        <v>4.954121314914918E-2</v>
      </c>
      <c r="BZ621" s="1489">
        <v>4.954121314914918E-2</v>
      </c>
      <c r="CA621" s="1489">
        <v>4.954121314914918E-2</v>
      </c>
      <c r="CB621" s="1489">
        <v>4.954121314914918E-2</v>
      </c>
      <c r="CC621" s="1489">
        <v>4.954121314914918E-2</v>
      </c>
      <c r="CD621" s="1489">
        <v>4.954121314914918E-2</v>
      </c>
      <c r="CE621" s="1489">
        <v>4.954121314914918E-2</v>
      </c>
      <c r="CF621" s="1489">
        <v>4.954121314914918E-2</v>
      </c>
      <c r="CG621" s="1489">
        <v>4.954121314914918E-2</v>
      </c>
      <c r="CH621" s="1489">
        <v>4.954121314914918E-2</v>
      </c>
      <c r="CI621" s="1489">
        <v>4.954121314914918E-2</v>
      </c>
      <c r="CJ621" s="1489">
        <v>4.954121314914918E-2</v>
      </c>
      <c r="CK621" s="1489">
        <v>4.954121314914918E-2</v>
      </c>
      <c r="CL621" s="1489" t="s">
        <v>1790</v>
      </c>
      <c r="CM621" s="1489" t="s">
        <v>1790</v>
      </c>
      <c r="CN621" s="1489" t="s">
        <v>1790</v>
      </c>
      <c r="CO621" s="1489" t="s">
        <v>1790</v>
      </c>
      <c r="CP621" s="1490" t="s">
        <v>1790</v>
      </c>
      <c r="CQ621" s="1488" t="s">
        <v>1790</v>
      </c>
      <c r="CR621" s="1488" t="s">
        <v>1790</v>
      </c>
      <c r="CS621" s="1488" t="s">
        <v>1790</v>
      </c>
      <c r="CT621" s="1488" t="s">
        <v>1790</v>
      </c>
      <c r="CU621" s="1488" t="s">
        <v>1790</v>
      </c>
      <c r="CV621" s="1488" t="s">
        <v>1790</v>
      </c>
      <c r="CW621" s="1488" t="s">
        <v>1790</v>
      </c>
      <c r="CX621" s="1488" t="s">
        <v>1790</v>
      </c>
      <c r="CY621" s="1488" t="s">
        <v>1790</v>
      </c>
      <c r="CZ621" s="1488" t="s">
        <v>1790</v>
      </c>
      <c r="DA621" s="1488" t="s">
        <v>1790</v>
      </c>
      <c r="DB621" s="1488" t="s">
        <v>1790</v>
      </c>
      <c r="DC621" s="1488" t="s">
        <v>1790</v>
      </c>
      <c r="DD621" s="1488" t="s">
        <v>1790</v>
      </c>
      <c r="DE621" s="1488" t="s">
        <v>1790</v>
      </c>
      <c r="DF621" s="1488" t="s">
        <v>1790</v>
      </c>
      <c r="DG621" s="1488" t="s">
        <v>1790</v>
      </c>
      <c r="DH621" s="1488" t="s">
        <v>1790</v>
      </c>
      <c r="DI621" s="1488" t="s">
        <v>1790</v>
      </c>
      <c r="DJ621" s="1488" t="s">
        <v>1790</v>
      </c>
      <c r="DK621" s="1488" t="s">
        <v>1790</v>
      </c>
      <c r="DL621" s="1488" t="s">
        <v>1790</v>
      </c>
      <c r="DM621" s="1488" t="s">
        <v>1790</v>
      </c>
      <c r="DN621" s="1488" t="s">
        <v>1790</v>
      </c>
      <c r="DO621" s="1488" t="s">
        <v>1790</v>
      </c>
      <c r="DP621" s="1488" t="s">
        <v>1790</v>
      </c>
      <c r="DQ621" s="1488" t="s">
        <v>1790</v>
      </c>
      <c r="DR621" s="1488" t="s">
        <v>1790</v>
      </c>
      <c r="DS621" s="1488" t="s">
        <v>1790</v>
      </c>
      <c r="DT621" s="1233" t="s">
        <v>1790</v>
      </c>
      <c r="DU621" s="1233" t="s">
        <v>1790</v>
      </c>
      <c r="DV621" s="1233" t="s">
        <v>1790</v>
      </c>
      <c r="DW621" s="1233" t="s">
        <v>1790</v>
      </c>
      <c r="DX621" s="1233" t="s">
        <v>1790</v>
      </c>
      <c r="DY621" s="1233" t="s">
        <v>1790</v>
      </c>
      <c r="DZ621" s="1233" t="s">
        <v>1790</v>
      </c>
      <c r="EA621" s="1233" t="s">
        <v>1790</v>
      </c>
      <c r="EB621" s="1233" t="s">
        <v>1790</v>
      </c>
      <c r="EC621" s="1233" t="s">
        <v>1790</v>
      </c>
      <c r="ED621" s="1233" t="s">
        <v>1790</v>
      </c>
    </row>
    <row r="622" spans="2:134" x14ac:dyDescent="0.25">
      <c r="B622" s="1740"/>
      <c r="C622" s="1485" t="s">
        <v>1876</v>
      </c>
      <c r="D622" s="1425" t="s">
        <v>1702</v>
      </c>
      <c r="E622" s="1267" t="s">
        <v>826</v>
      </c>
      <c r="F622" s="1424" t="s">
        <v>1790</v>
      </c>
      <c r="G622" s="1424" t="s">
        <v>1790</v>
      </c>
      <c r="H622" s="1425" t="s">
        <v>84</v>
      </c>
      <c r="I622" s="1460" t="s">
        <v>1790</v>
      </c>
      <c r="J622" s="1461">
        <v>3.5000000000000003E-2</v>
      </c>
      <c r="K622" s="1461">
        <v>3.5000000000000003E-2</v>
      </c>
      <c r="L622" s="1461">
        <v>3.5000000000000003E-2</v>
      </c>
      <c r="M622" s="1461">
        <v>3.5000000000000003E-2</v>
      </c>
      <c r="N622" s="1489">
        <v>3.5000000000000003E-2</v>
      </c>
      <c r="O622" s="1489">
        <v>3.5000000000000003E-2</v>
      </c>
      <c r="P622" s="1489">
        <v>3.5000000000000003E-2</v>
      </c>
      <c r="Q622" s="1489">
        <v>3.5000000000000003E-2</v>
      </c>
      <c r="R622" s="1489">
        <v>3.5000000000000003E-2</v>
      </c>
      <c r="S622" s="1489">
        <v>3.5000000000000003E-2</v>
      </c>
      <c r="T622" s="1489">
        <v>3.5000000000000003E-2</v>
      </c>
      <c r="U622" s="1489">
        <v>3.5000000000000003E-2</v>
      </c>
      <c r="V622" s="1489">
        <v>3.5000000000000003E-2</v>
      </c>
      <c r="W622" s="1489">
        <v>3.5000000000000003E-2</v>
      </c>
      <c r="X622" s="1489">
        <v>3.5000000000000003E-2</v>
      </c>
      <c r="Y622" s="1489">
        <v>3.5000000000000003E-2</v>
      </c>
      <c r="Z622" s="1489">
        <v>3.5000000000000003E-2</v>
      </c>
      <c r="AA622" s="1489">
        <v>3.5000000000000003E-2</v>
      </c>
      <c r="AB622" s="1489">
        <v>3.5000000000000003E-2</v>
      </c>
      <c r="AC622" s="1489">
        <v>3.5000000000000003E-2</v>
      </c>
      <c r="AD622" s="1489">
        <v>3.5000000000000003E-2</v>
      </c>
      <c r="AE622" s="1489">
        <v>3.5000000000000003E-2</v>
      </c>
      <c r="AF622" s="1489">
        <v>3.5000000000000003E-2</v>
      </c>
      <c r="AG622" s="1489">
        <v>3.5000000000000003E-2</v>
      </c>
      <c r="AH622" s="1489">
        <v>3.5000000000000003E-2</v>
      </c>
      <c r="AI622" s="1489">
        <v>3.5000000000000003E-2</v>
      </c>
      <c r="AJ622" s="1489">
        <v>3.5000000000000003E-2</v>
      </c>
      <c r="AK622" s="1489">
        <v>3.5000000000000003E-2</v>
      </c>
      <c r="AL622" s="1489">
        <v>3.5000000000000003E-2</v>
      </c>
      <c r="AM622" s="1489">
        <v>3.5000000000000003E-2</v>
      </c>
      <c r="AN622" s="1489">
        <v>0.03</v>
      </c>
      <c r="AO622" s="1489">
        <v>0.03</v>
      </c>
      <c r="AP622" s="1489">
        <v>0.03</v>
      </c>
      <c r="AQ622" s="1489">
        <v>0.03</v>
      </c>
      <c r="AR622" s="1489">
        <v>0.03</v>
      </c>
      <c r="AS622" s="1489">
        <v>0.03</v>
      </c>
      <c r="AT622" s="1489">
        <v>0.03</v>
      </c>
      <c r="AU622" s="1489">
        <v>0.03</v>
      </c>
      <c r="AV622" s="1489">
        <v>0.03</v>
      </c>
      <c r="AW622" s="1489">
        <v>0.03</v>
      </c>
      <c r="AX622" s="1489">
        <v>0.03</v>
      </c>
      <c r="AY622" s="1489">
        <v>0.03</v>
      </c>
      <c r="AZ622" s="1489">
        <v>0.03</v>
      </c>
      <c r="BA622" s="1489">
        <v>0.03</v>
      </c>
      <c r="BB622" s="1489">
        <v>0.03</v>
      </c>
      <c r="BC622" s="1489">
        <v>0.03</v>
      </c>
      <c r="BD622" s="1489">
        <v>0.03</v>
      </c>
      <c r="BE622" s="1489">
        <v>0.03</v>
      </c>
      <c r="BF622" s="1489">
        <v>0.03</v>
      </c>
      <c r="BG622" s="1489">
        <v>0.03</v>
      </c>
      <c r="BH622" s="1489">
        <v>0.03</v>
      </c>
      <c r="BI622" s="1489">
        <v>0.03</v>
      </c>
      <c r="BJ622" s="1489">
        <v>0.03</v>
      </c>
      <c r="BK622" s="1489">
        <v>0.03</v>
      </c>
      <c r="BL622" s="1489">
        <v>0.03</v>
      </c>
      <c r="BM622" s="1489">
        <v>0.03</v>
      </c>
      <c r="BN622" s="1489">
        <v>0.03</v>
      </c>
      <c r="BO622" s="1489">
        <v>0.03</v>
      </c>
      <c r="BP622" s="1489">
        <v>0.03</v>
      </c>
      <c r="BQ622" s="1489">
        <v>0.03</v>
      </c>
      <c r="BR622" s="1489">
        <v>0.03</v>
      </c>
      <c r="BS622" s="1489">
        <v>0.03</v>
      </c>
      <c r="BT622" s="1489">
        <v>0.03</v>
      </c>
      <c r="BU622" s="1489">
        <v>0.03</v>
      </c>
      <c r="BV622" s="1489">
        <v>0.03</v>
      </c>
      <c r="BW622" s="1489">
        <v>0.03</v>
      </c>
      <c r="BX622" s="1489">
        <v>0.03</v>
      </c>
      <c r="BY622" s="1489">
        <v>0.03</v>
      </c>
      <c r="BZ622" s="1489">
        <v>0.03</v>
      </c>
      <c r="CA622" s="1489">
        <v>0.03</v>
      </c>
      <c r="CB622" s="1489">
        <v>0.03</v>
      </c>
      <c r="CC622" s="1489">
        <v>0.03</v>
      </c>
      <c r="CD622" s="1489">
        <v>0.03</v>
      </c>
      <c r="CE622" s="1489">
        <v>0.03</v>
      </c>
      <c r="CF622" s="1489">
        <v>0.03</v>
      </c>
      <c r="CG622" s="1489">
        <v>2.5000000000000001E-2</v>
      </c>
      <c r="CH622" s="1489">
        <v>2.5000000000000001E-2</v>
      </c>
      <c r="CI622" s="1489">
        <v>2.5000000000000001E-2</v>
      </c>
      <c r="CJ622" s="1489">
        <v>2.5000000000000001E-2</v>
      </c>
      <c r="CK622" s="1489">
        <v>2.5000000000000001E-2</v>
      </c>
      <c r="CL622" s="1489" t="s">
        <v>1790</v>
      </c>
      <c r="CM622" s="1489" t="s">
        <v>1790</v>
      </c>
      <c r="CN622" s="1489" t="s">
        <v>1790</v>
      </c>
      <c r="CO622" s="1489" t="s">
        <v>1790</v>
      </c>
      <c r="CP622" s="1490" t="s">
        <v>1790</v>
      </c>
      <c r="CQ622" s="1488" t="s">
        <v>1790</v>
      </c>
      <c r="CR622" s="1488" t="s">
        <v>1790</v>
      </c>
      <c r="CS622" s="1488" t="s">
        <v>1790</v>
      </c>
      <c r="CT622" s="1488" t="s">
        <v>1790</v>
      </c>
      <c r="CU622" s="1488" t="s">
        <v>1790</v>
      </c>
      <c r="CV622" s="1488" t="s">
        <v>1790</v>
      </c>
      <c r="CW622" s="1488" t="s">
        <v>1790</v>
      </c>
      <c r="CX622" s="1488" t="s">
        <v>1790</v>
      </c>
      <c r="CY622" s="1488" t="s">
        <v>1790</v>
      </c>
      <c r="CZ622" s="1488" t="s">
        <v>1790</v>
      </c>
      <c r="DA622" s="1488" t="s">
        <v>1790</v>
      </c>
      <c r="DB622" s="1488" t="s">
        <v>1790</v>
      </c>
      <c r="DC622" s="1488" t="s">
        <v>1790</v>
      </c>
      <c r="DD622" s="1488" t="s">
        <v>1790</v>
      </c>
      <c r="DE622" s="1488" t="s">
        <v>1790</v>
      </c>
      <c r="DF622" s="1488" t="s">
        <v>1790</v>
      </c>
      <c r="DG622" s="1488" t="s">
        <v>1790</v>
      </c>
      <c r="DH622" s="1488" t="s">
        <v>1790</v>
      </c>
      <c r="DI622" s="1488" t="s">
        <v>1790</v>
      </c>
      <c r="DJ622" s="1488" t="s">
        <v>1790</v>
      </c>
      <c r="DK622" s="1488" t="s">
        <v>1790</v>
      </c>
      <c r="DL622" s="1488" t="s">
        <v>1790</v>
      </c>
      <c r="DM622" s="1488" t="s">
        <v>1790</v>
      </c>
      <c r="DN622" s="1488" t="s">
        <v>1790</v>
      </c>
      <c r="DO622" s="1488" t="s">
        <v>1790</v>
      </c>
      <c r="DP622" s="1488" t="s">
        <v>1790</v>
      </c>
      <c r="DQ622" s="1488" t="s">
        <v>1790</v>
      </c>
      <c r="DR622" s="1488" t="s">
        <v>1790</v>
      </c>
      <c r="DS622" s="1488" t="s">
        <v>1790</v>
      </c>
      <c r="DT622" s="1233" t="s">
        <v>1790</v>
      </c>
      <c r="DU622" s="1233" t="s">
        <v>1790</v>
      </c>
      <c r="DV622" s="1233" t="s">
        <v>1790</v>
      </c>
      <c r="DW622" s="1233" t="s">
        <v>1790</v>
      </c>
      <c r="DX622" s="1233" t="s">
        <v>1790</v>
      </c>
      <c r="DY622" s="1233" t="s">
        <v>1790</v>
      </c>
      <c r="DZ622" s="1233" t="s">
        <v>1790</v>
      </c>
      <c r="EA622" s="1233" t="s">
        <v>1790</v>
      </c>
      <c r="EB622" s="1233" t="s">
        <v>1790</v>
      </c>
      <c r="EC622" s="1233" t="s">
        <v>1790</v>
      </c>
      <c r="ED622" s="1233" t="s">
        <v>1790</v>
      </c>
    </row>
    <row r="623" spans="2:134" x14ac:dyDescent="0.25">
      <c r="B623" s="1740"/>
      <c r="C623" s="1485" t="s">
        <v>1876</v>
      </c>
      <c r="D623" s="1425" t="s">
        <v>1702</v>
      </c>
      <c r="E623" s="1267" t="s">
        <v>809</v>
      </c>
      <c r="F623" s="1424" t="s">
        <v>1790</v>
      </c>
      <c r="G623" s="1424" t="s">
        <v>1790</v>
      </c>
      <c r="H623" s="1425" t="s">
        <v>84</v>
      </c>
      <c r="I623" s="1460" t="s">
        <v>1790</v>
      </c>
      <c r="J623" s="1461">
        <v>0.96618357487922713</v>
      </c>
      <c r="K623" s="1461">
        <v>0.93351070036640305</v>
      </c>
      <c r="L623" s="1461">
        <v>0.90194270566802237</v>
      </c>
      <c r="M623" s="1461">
        <v>0.87144222769857238</v>
      </c>
      <c r="N623" s="1489">
        <v>0.84197316685852408</v>
      </c>
      <c r="O623" s="1489">
        <v>0.81350064430775282</v>
      </c>
      <c r="P623" s="1489">
        <v>0.78599096068381924</v>
      </c>
      <c r="Q623" s="1489">
        <v>0.75941155621625056</v>
      </c>
      <c r="R623" s="1489">
        <v>0.73373097218961414</v>
      </c>
      <c r="S623" s="1489">
        <v>0.70891881370977217</v>
      </c>
      <c r="T623" s="1489">
        <v>0.68494571372924851</v>
      </c>
      <c r="U623" s="1489">
        <v>0.66178329828912907</v>
      </c>
      <c r="V623" s="1489">
        <v>0.63940415293635666</v>
      </c>
      <c r="W623" s="1489">
        <v>0.61778179027667313</v>
      </c>
      <c r="X623" s="1489">
        <v>0.59689061862480497</v>
      </c>
      <c r="Y623" s="1489">
        <v>0.57670591171478747</v>
      </c>
      <c r="Z623" s="1489">
        <v>0.55720377943457733</v>
      </c>
      <c r="AA623" s="1489">
        <v>0.53836113955031628</v>
      </c>
      <c r="AB623" s="1489">
        <v>0.520155690386779</v>
      </c>
      <c r="AC623" s="1489">
        <v>0.50256588443167061</v>
      </c>
      <c r="AD623" s="1489">
        <v>0.48557090283253201</v>
      </c>
      <c r="AE623" s="1489">
        <v>0.46915063075606961</v>
      </c>
      <c r="AF623" s="1489">
        <v>0.45328563358074364</v>
      </c>
      <c r="AG623" s="1489">
        <v>0.43795713389443836</v>
      </c>
      <c r="AH623" s="1489">
        <v>0.42314698926998878</v>
      </c>
      <c r="AI623" s="1489">
        <v>0.40883767079225974</v>
      </c>
      <c r="AJ623" s="1489">
        <v>0.39501224231136212</v>
      </c>
      <c r="AK623" s="1489">
        <v>0.38165434039745133</v>
      </c>
      <c r="AL623" s="1489">
        <v>0.36874815497338298</v>
      </c>
      <c r="AM623" s="1489">
        <v>0.35627841060230242</v>
      </c>
      <c r="AN623" s="1489">
        <v>0.3459013695167984</v>
      </c>
      <c r="AO623" s="1489">
        <v>0.33582657234640623</v>
      </c>
      <c r="AP623" s="1489">
        <v>0.32604521587029728</v>
      </c>
      <c r="AQ623" s="1489">
        <v>0.31654875327213333</v>
      </c>
      <c r="AR623" s="1489">
        <v>0.30732888667197411</v>
      </c>
      <c r="AS623" s="1489">
        <v>0.29837755987570302</v>
      </c>
      <c r="AT623" s="1489">
        <v>0.28968695133563405</v>
      </c>
      <c r="AU623" s="1489">
        <v>0.28124946731614947</v>
      </c>
      <c r="AV623" s="1489">
        <v>0.27305773525839755</v>
      </c>
      <c r="AW623" s="1489">
        <v>0.26510459733825009</v>
      </c>
      <c r="AX623" s="1489">
        <v>0.25738310421189325</v>
      </c>
      <c r="AY623" s="1489">
        <v>0.24988650894358566</v>
      </c>
      <c r="AZ623" s="1489">
        <v>0.24260826111027742</v>
      </c>
      <c r="BA623" s="1489">
        <v>0.23554200107793916</v>
      </c>
      <c r="BB623" s="1489">
        <v>0.22868155444460117</v>
      </c>
      <c r="BC623" s="1489">
        <v>0.22202092664524387</v>
      </c>
      <c r="BD623" s="1489">
        <v>0.215554297713829</v>
      </c>
      <c r="BE623" s="1489">
        <v>0.20927601719789227</v>
      </c>
      <c r="BF623" s="1489">
        <v>0.20318059922125464</v>
      </c>
      <c r="BG623" s="1489">
        <v>0.19726271769053846</v>
      </c>
      <c r="BH623" s="1489">
        <v>0.19151720164129948</v>
      </c>
      <c r="BI623" s="1489">
        <v>0.18593903071970824</v>
      </c>
      <c r="BJ623" s="1489">
        <v>0.18052333079583327</v>
      </c>
      <c r="BK623" s="1489">
        <v>0.17526536970469248</v>
      </c>
      <c r="BL623" s="1489">
        <v>0.17016055311135189</v>
      </c>
      <c r="BM623" s="1489">
        <v>0.16520442049645817</v>
      </c>
      <c r="BN623" s="1489">
        <v>0.16039264125869726</v>
      </c>
      <c r="BO623" s="1489">
        <v>0.15572101093077401</v>
      </c>
      <c r="BP623" s="1489">
        <v>0.15118544750560586</v>
      </c>
      <c r="BQ623" s="1489">
        <v>0.14678198786952024</v>
      </c>
      <c r="BR623" s="1489">
        <v>0.14250678433934003</v>
      </c>
      <c r="BS623" s="1489">
        <v>0.13835610130033013</v>
      </c>
      <c r="BT623" s="1489">
        <v>0.13432631194206807</v>
      </c>
      <c r="BU623" s="1489">
        <v>0.13041389508938647</v>
      </c>
      <c r="BV623" s="1489">
        <v>0.12661543212561796</v>
      </c>
      <c r="BW623" s="1489">
        <v>0.12292760400545433</v>
      </c>
      <c r="BX623" s="1489">
        <v>0.11934718835481004</v>
      </c>
      <c r="BY623" s="1489">
        <v>0.11587105665515537</v>
      </c>
      <c r="BZ623" s="1489">
        <v>0.11249617150985959</v>
      </c>
      <c r="CA623" s="1489">
        <v>0.10921958399015494</v>
      </c>
      <c r="CB623" s="1489">
        <v>0.10603843105840287</v>
      </c>
      <c r="CC623" s="1489">
        <v>0.10294993306641054</v>
      </c>
      <c r="CD623" s="1489">
        <v>9.9951391326612168E-2</v>
      </c>
      <c r="CE623" s="1489">
        <v>9.7040185753992411E-2</v>
      </c>
      <c r="CF623" s="1489">
        <v>9.4213772576691654E-2</v>
      </c>
      <c r="CG623" s="1489">
        <v>9.1915875684577236E-2</v>
      </c>
      <c r="CH623" s="1489">
        <v>8.9674025058124135E-2</v>
      </c>
      <c r="CI623" s="1489">
        <v>8.7486853715243049E-2</v>
      </c>
      <c r="CJ623" s="1489">
        <v>8.5353028014871282E-2</v>
      </c>
      <c r="CK623" s="1489">
        <v>8.3271246843776875E-2</v>
      </c>
      <c r="CL623" s="1489" t="s">
        <v>1790</v>
      </c>
      <c r="CM623" s="1489" t="s">
        <v>1790</v>
      </c>
      <c r="CN623" s="1489" t="s">
        <v>1790</v>
      </c>
      <c r="CO623" s="1489" t="s">
        <v>1790</v>
      </c>
      <c r="CP623" s="1490" t="s">
        <v>1790</v>
      </c>
      <c r="CQ623" s="1488" t="s">
        <v>1790</v>
      </c>
      <c r="CR623" s="1488" t="s">
        <v>1790</v>
      </c>
      <c r="CS623" s="1488" t="s">
        <v>1790</v>
      </c>
      <c r="CT623" s="1488" t="s">
        <v>1790</v>
      </c>
      <c r="CU623" s="1488" t="s">
        <v>1790</v>
      </c>
      <c r="CV623" s="1488" t="s">
        <v>1790</v>
      </c>
      <c r="CW623" s="1488" t="s">
        <v>1790</v>
      </c>
      <c r="CX623" s="1488" t="s">
        <v>1790</v>
      </c>
      <c r="CY623" s="1488" t="s">
        <v>1790</v>
      </c>
      <c r="CZ623" s="1488" t="s">
        <v>1790</v>
      </c>
      <c r="DA623" s="1488" t="s">
        <v>1790</v>
      </c>
      <c r="DB623" s="1488" t="s">
        <v>1790</v>
      </c>
      <c r="DC623" s="1488" t="s">
        <v>1790</v>
      </c>
      <c r="DD623" s="1488" t="s">
        <v>1790</v>
      </c>
      <c r="DE623" s="1488" t="s">
        <v>1790</v>
      </c>
      <c r="DF623" s="1488" t="s">
        <v>1790</v>
      </c>
      <c r="DG623" s="1488" t="s">
        <v>1790</v>
      </c>
      <c r="DH623" s="1488" t="s">
        <v>1790</v>
      </c>
      <c r="DI623" s="1488" t="s">
        <v>1790</v>
      </c>
      <c r="DJ623" s="1488" t="s">
        <v>1790</v>
      </c>
      <c r="DK623" s="1488" t="s">
        <v>1790</v>
      </c>
      <c r="DL623" s="1488" t="s">
        <v>1790</v>
      </c>
      <c r="DM623" s="1488" t="s">
        <v>1790</v>
      </c>
      <c r="DN623" s="1488" t="s">
        <v>1790</v>
      </c>
      <c r="DO623" s="1488" t="s">
        <v>1790</v>
      </c>
      <c r="DP623" s="1488" t="s">
        <v>1790</v>
      </c>
      <c r="DQ623" s="1488" t="s">
        <v>1790</v>
      </c>
      <c r="DR623" s="1488" t="s">
        <v>1790</v>
      </c>
      <c r="DS623" s="1488" t="s">
        <v>1790</v>
      </c>
      <c r="DT623" s="1233" t="s">
        <v>1790</v>
      </c>
      <c r="DU623" s="1233" t="s">
        <v>1790</v>
      </c>
      <c r="DV623" s="1233" t="s">
        <v>1790</v>
      </c>
      <c r="DW623" s="1233" t="s">
        <v>1790</v>
      </c>
      <c r="DX623" s="1233" t="s">
        <v>1790</v>
      </c>
      <c r="DY623" s="1233" t="s">
        <v>1790</v>
      </c>
      <c r="DZ623" s="1233" t="s">
        <v>1790</v>
      </c>
      <c r="EA623" s="1233" t="s">
        <v>1790</v>
      </c>
      <c r="EB623" s="1233" t="s">
        <v>1790</v>
      </c>
      <c r="EC623" s="1233" t="s">
        <v>1790</v>
      </c>
      <c r="ED623" s="1233" t="s">
        <v>1790</v>
      </c>
    </row>
    <row r="624" spans="2:134" x14ac:dyDescent="0.25">
      <c r="B624" s="1740"/>
      <c r="C624" s="1485" t="s">
        <v>1876</v>
      </c>
      <c r="D624" s="1425" t="s">
        <v>1702</v>
      </c>
      <c r="E624" s="1267" t="s">
        <v>810</v>
      </c>
      <c r="F624" s="1424" t="s">
        <v>811</v>
      </c>
      <c r="G624" s="1424" t="s">
        <v>1790</v>
      </c>
      <c r="H624" s="1425" t="s">
        <v>812</v>
      </c>
      <c r="I624" s="1460" t="s">
        <v>1790</v>
      </c>
      <c r="J624" s="1461">
        <v>4.2480534783304005E-2</v>
      </c>
      <c r="K624" s="1461" t="s">
        <v>1790</v>
      </c>
      <c r="L624" s="1461" t="s">
        <v>1790</v>
      </c>
      <c r="M624" s="1461" t="s">
        <v>1790</v>
      </c>
      <c r="N624" s="1489" t="s">
        <v>1790</v>
      </c>
      <c r="O624" s="1489" t="s">
        <v>1790</v>
      </c>
      <c r="P624" s="1489" t="s">
        <v>1790</v>
      </c>
      <c r="Q624" s="1489" t="s">
        <v>1790</v>
      </c>
      <c r="R624" s="1489" t="s">
        <v>1790</v>
      </c>
      <c r="S624" s="1489" t="s">
        <v>1790</v>
      </c>
      <c r="T624" s="1489" t="s">
        <v>1790</v>
      </c>
      <c r="U624" s="1489" t="s">
        <v>1790</v>
      </c>
      <c r="V624" s="1489" t="s">
        <v>1790</v>
      </c>
      <c r="W624" s="1489" t="s">
        <v>1790</v>
      </c>
      <c r="X624" s="1489" t="s">
        <v>1790</v>
      </c>
      <c r="Y624" s="1489" t="s">
        <v>1790</v>
      </c>
      <c r="Z624" s="1489" t="s">
        <v>1790</v>
      </c>
      <c r="AA624" s="1489" t="s">
        <v>1790</v>
      </c>
      <c r="AB624" s="1489" t="s">
        <v>1790</v>
      </c>
      <c r="AC624" s="1489" t="s">
        <v>1790</v>
      </c>
      <c r="AD624" s="1489" t="s">
        <v>1790</v>
      </c>
      <c r="AE624" s="1489" t="s">
        <v>1790</v>
      </c>
      <c r="AF624" s="1489" t="s">
        <v>1790</v>
      </c>
      <c r="AG624" s="1489" t="s">
        <v>1790</v>
      </c>
      <c r="AH624" s="1489" t="s">
        <v>1790</v>
      </c>
      <c r="AI624" s="1489" t="s">
        <v>1790</v>
      </c>
      <c r="AJ624" s="1489" t="s">
        <v>1790</v>
      </c>
      <c r="AK624" s="1489" t="s">
        <v>1790</v>
      </c>
      <c r="AL624" s="1489" t="s">
        <v>1790</v>
      </c>
      <c r="AM624" s="1489" t="s">
        <v>1790</v>
      </c>
      <c r="AN624" s="1489" t="s">
        <v>1790</v>
      </c>
      <c r="AO624" s="1489" t="s">
        <v>1790</v>
      </c>
      <c r="AP624" s="1489" t="s">
        <v>1790</v>
      </c>
      <c r="AQ624" s="1489" t="s">
        <v>1790</v>
      </c>
      <c r="AR624" s="1489" t="s">
        <v>1790</v>
      </c>
      <c r="AS624" s="1489" t="s">
        <v>1790</v>
      </c>
      <c r="AT624" s="1489" t="s">
        <v>1790</v>
      </c>
      <c r="AU624" s="1489" t="s">
        <v>1790</v>
      </c>
      <c r="AV624" s="1489" t="s">
        <v>1790</v>
      </c>
      <c r="AW624" s="1489" t="s">
        <v>1790</v>
      </c>
      <c r="AX624" s="1489" t="s">
        <v>1790</v>
      </c>
      <c r="AY624" s="1489" t="s">
        <v>1790</v>
      </c>
      <c r="AZ624" s="1489" t="s">
        <v>1790</v>
      </c>
      <c r="BA624" s="1489" t="s">
        <v>1790</v>
      </c>
      <c r="BB624" s="1489" t="s">
        <v>1790</v>
      </c>
      <c r="BC624" s="1489" t="s">
        <v>1790</v>
      </c>
      <c r="BD624" s="1489" t="s">
        <v>1790</v>
      </c>
      <c r="BE624" s="1489" t="s">
        <v>1790</v>
      </c>
      <c r="BF624" s="1489" t="s">
        <v>1790</v>
      </c>
      <c r="BG624" s="1489" t="s">
        <v>1790</v>
      </c>
      <c r="BH624" s="1489" t="s">
        <v>1790</v>
      </c>
      <c r="BI624" s="1489" t="s">
        <v>1790</v>
      </c>
      <c r="BJ624" s="1489" t="s">
        <v>1790</v>
      </c>
      <c r="BK624" s="1489" t="s">
        <v>1790</v>
      </c>
      <c r="BL624" s="1489" t="s">
        <v>1790</v>
      </c>
      <c r="BM624" s="1489" t="s">
        <v>1790</v>
      </c>
      <c r="BN624" s="1489" t="s">
        <v>1790</v>
      </c>
      <c r="BO624" s="1489" t="s">
        <v>1790</v>
      </c>
      <c r="BP624" s="1489" t="s">
        <v>1790</v>
      </c>
      <c r="BQ624" s="1489" t="s">
        <v>1790</v>
      </c>
      <c r="BR624" s="1489" t="s">
        <v>1790</v>
      </c>
      <c r="BS624" s="1489" t="s">
        <v>1790</v>
      </c>
      <c r="BT624" s="1489" t="s">
        <v>1790</v>
      </c>
      <c r="BU624" s="1489" t="s">
        <v>1790</v>
      </c>
      <c r="BV624" s="1489" t="s">
        <v>1790</v>
      </c>
      <c r="BW624" s="1489" t="s">
        <v>1790</v>
      </c>
      <c r="BX624" s="1489" t="s">
        <v>1790</v>
      </c>
      <c r="BY624" s="1489" t="s">
        <v>1790</v>
      </c>
      <c r="BZ624" s="1489" t="s">
        <v>1790</v>
      </c>
      <c r="CA624" s="1489" t="s">
        <v>1790</v>
      </c>
      <c r="CB624" s="1489" t="s">
        <v>1790</v>
      </c>
      <c r="CC624" s="1489" t="s">
        <v>1790</v>
      </c>
      <c r="CD624" s="1489" t="s">
        <v>1790</v>
      </c>
      <c r="CE624" s="1489" t="s">
        <v>1790</v>
      </c>
      <c r="CF624" s="1489" t="s">
        <v>1790</v>
      </c>
      <c r="CG624" s="1489" t="s">
        <v>1790</v>
      </c>
      <c r="CH624" s="1489" t="s">
        <v>1790</v>
      </c>
      <c r="CI624" s="1489" t="s">
        <v>1790</v>
      </c>
      <c r="CJ624" s="1489" t="s">
        <v>1790</v>
      </c>
      <c r="CK624" s="1489" t="s">
        <v>1790</v>
      </c>
      <c r="CL624" s="1489" t="s">
        <v>1790</v>
      </c>
      <c r="CM624" s="1489" t="s">
        <v>1790</v>
      </c>
      <c r="CN624" s="1489" t="s">
        <v>1790</v>
      </c>
      <c r="CO624" s="1489" t="s">
        <v>1790</v>
      </c>
      <c r="CP624" s="1490" t="s">
        <v>1790</v>
      </c>
      <c r="CQ624" s="1488" t="s">
        <v>1790</v>
      </c>
      <c r="CR624" s="1488" t="s">
        <v>1790</v>
      </c>
      <c r="CS624" s="1488" t="s">
        <v>1790</v>
      </c>
      <c r="CT624" s="1488" t="s">
        <v>1790</v>
      </c>
      <c r="CU624" s="1488" t="s">
        <v>1790</v>
      </c>
      <c r="CV624" s="1488" t="s">
        <v>1790</v>
      </c>
      <c r="CW624" s="1488" t="s">
        <v>1790</v>
      </c>
      <c r="CX624" s="1488" t="s">
        <v>1790</v>
      </c>
      <c r="CY624" s="1488" t="s">
        <v>1790</v>
      </c>
      <c r="CZ624" s="1488" t="s">
        <v>1790</v>
      </c>
      <c r="DA624" s="1488" t="s">
        <v>1790</v>
      </c>
      <c r="DB624" s="1488" t="s">
        <v>1790</v>
      </c>
      <c r="DC624" s="1488" t="s">
        <v>1790</v>
      </c>
      <c r="DD624" s="1488" t="s">
        <v>1790</v>
      </c>
      <c r="DE624" s="1488" t="s">
        <v>1790</v>
      </c>
      <c r="DF624" s="1488" t="s">
        <v>1790</v>
      </c>
      <c r="DG624" s="1488" t="s">
        <v>1790</v>
      </c>
      <c r="DH624" s="1488" t="s">
        <v>1790</v>
      </c>
      <c r="DI624" s="1488" t="s">
        <v>1790</v>
      </c>
      <c r="DJ624" s="1488" t="s">
        <v>1790</v>
      </c>
      <c r="DK624" s="1488" t="s">
        <v>1790</v>
      </c>
      <c r="DL624" s="1488" t="s">
        <v>1790</v>
      </c>
      <c r="DM624" s="1488" t="s">
        <v>1790</v>
      </c>
      <c r="DN624" s="1488" t="s">
        <v>1790</v>
      </c>
      <c r="DO624" s="1488" t="s">
        <v>1790</v>
      </c>
      <c r="DP624" s="1488" t="s">
        <v>1790</v>
      </c>
      <c r="DQ624" s="1488" t="s">
        <v>1790</v>
      </c>
      <c r="DR624" s="1488" t="s">
        <v>1790</v>
      </c>
      <c r="DS624" s="1488" t="s">
        <v>1790</v>
      </c>
      <c r="DT624" s="1233" t="s">
        <v>1790</v>
      </c>
      <c r="DU624" s="1233" t="s">
        <v>1790</v>
      </c>
      <c r="DV624" s="1233" t="s">
        <v>1790</v>
      </c>
      <c r="DW624" s="1233" t="s">
        <v>1790</v>
      </c>
      <c r="DX624" s="1233" t="s">
        <v>1790</v>
      </c>
      <c r="DY624" s="1233" t="s">
        <v>1790</v>
      </c>
      <c r="DZ624" s="1233" t="s">
        <v>1790</v>
      </c>
      <c r="EA624" s="1233" t="s">
        <v>1790</v>
      </c>
      <c r="EB624" s="1233" t="s">
        <v>1790</v>
      </c>
      <c r="EC624" s="1233" t="s">
        <v>1790</v>
      </c>
      <c r="ED624" s="1233" t="s">
        <v>1790</v>
      </c>
    </row>
    <row r="625" spans="2:134" x14ac:dyDescent="0.25">
      <c r="B625" s="1740"/>
      <c r="C625" s="1485" t="s">
        <v>1876</v>
      </c>
      <c r="D625" s="1425" t="s">
        <v>1702</v>
      </c>
      <c r="E625" s="1267" t="s">
        <v>810</v>
      </c>
      <c r="F625" s="1424" t="s">
        <v>813</v>
      </c>
      <c r="G625" s="1424" t="s">
        <v>1790</v>
      </c>
      <c r="H625" s="1425" t="s">
        <v>812</v>
      </c>
      <c r="I625" s="1460" t="s">
        <v>1790</v>
      </c>
      <c r="J625" s="1461">
        <v>0.24208383753074339</v>
      </c>
      <c r="K625" s="1461" t="s">
        <v>1790</v>
      </c>
      <c r="L625" s="1461" t="s">
        <v>1790</v>
      </c>
      <c r="M625" s="1461" t="s">
        <v>1790</v>
      </c>
      <c r="N625" s="1489" t="s">
        <v>1790</v>
      </c>
      <c r="O625" s="1489" t="s">
        <v>1790</v>
      </c>
      <c r="P625" s="1489" t="s">
        <v>1790</v>
      </c>
      <c r="Q625" s="1489" t="s">
        <v>1790</v>
      </c>
      <c r="R625" s="1489" t="s">
        <v>1790</v>
      </c>
      <c r="S625" s="1489" t="s">
        <v>1790</v>
      </c>
      <c r="T625" s="1489" t="s">
        <v>1790</v>
      </c>
      <c r="U625" s="1489" t="s">
        <v>1790</v>
      </c>
      <c r="V625" s="1489" t="s">
        <v>1790</v>
      </c>
      <c r="W625" s="1489" t="s">
        <v>1790</v>
      </c>
      <c r="X625" s="1489" t="s">
        <v>1790</v>
      </c>
      <c r="Y625" s="1489" t="s">
        <v>1790</v>
      </c>
      <c r="Z625" s="1489" t="s">
        <v>1790</v>
      </c>
      <c r="AA625" s="1489" t="s">
        <v>1790</v>
      </c>
      <c r="AB625" s="1489" t="s">
        <v>1790</v>
      </c>
      <c r="AC625" s="1489" t="s">
        <v>1790</v>
      </c>
      <c r="AD625" s="1489" t="s">
        <v>1790</v>
      </c>
      <c r="AE625" s="1489" t="s">
        <v>1790</v>
      </c>
      <c r="AF625" s="1489" t="s">
        <v>1790</v>
      </c>
      <c r="AG625" s="1489" t="s">
        <v>1790</v>
      </c>
      <c r="AH625" s="1489" t="s">
        <v>1790</v>
      </c>
      <c r="AI625" s="1489" t="s">
        <v>1790</v>
      </c>
      <c r="AJ625" s="1489" t="s">
        <v>1790</v>
      </c>
      <c r="AK625" s="1489" t="s">
        <v>1790</v>
      </c>
      <c r="AL625" s="1489" t="s">
        <v>1790</v>
      </c>
      <c r="AM625" s="1489" t="s">
        <v>1790</v>
      </c>
      <c r="AN625" s="1489" t="s">
        <v>1790</v>
      </c>
      <c r="AO625" s="1489" t="s">
        <v>1790</v>
      </c>
      <c r="AP625" s="1489" t="s">
        <v>1790</v>
      </c>
      <c r="AQ625" s="1489" t="s">
        <v>1790</v>
      </c>
      <c r="AR625" s="1489" t="s">
        <v>1790</v>
      </c>
      <c r="AS625" s="1489" t="s">
        <v>1790</v>
      </c>
      <c r="AT625" s="1489" t="s">
        <v>1790</v>
      </c>
      <c r="AU625" s="1489" t="s">
        <v>1790</v>
      </c>
      <c r="AV625" s="1489" t="s">
        <v>1790</v>
      </c>
      <c r="AW625" s="1489" t="s">
        <v>1790</v>
      </c>
      <c r="AX625" s="1489" t="s">
        <v>1790</v>
      </c>
      <c r="AY625" s="1489" t="s">
        <v>1790</v>
      </c>
      <c r="AZ625" s="1489" t="s">
        <v>1790</v>
      </c>
      <c r="BA625" s="1489" t="s">
        <v>1790</v>
      </c>
      <c r="BB625" s="1489" t="s">
        <v>1790</v>
      </c>
      <c r="BC625" s="1489" t="s">
        <v>1790</v>
      </c>
      <c r="BD625" s="1489" t="s">
        <v>1790</v>
      </c>
      <c r="BE625" s="1489" t="s">
        <v>1790</v>
      </c>
      <c r="BF625" s="1489" t="s">
        <v>1790</v>
      </c>
      <c r="BG625" s="1489" t="s">
        <v>1790</v>
      </c>
      <c r="BH625" s="1489" t="s">
        <v>1790</v>
      </c>
      <c r="BI625" s="1489" t="s">
        <v>1790</v>
      </c>
      <c r="BJ625" s="1489" t="s">
        <v>1790</v>
      </c>
      <c r="BK625" s="1489" t="s">
        <v>1790</v>
      </c>
      <c r="BL625" s="1489" t="s">
        <v>1790</v>
      </c>
      <c r="BM625" s="1489" t="s">
        <v>1790</v>
      </c>
      <c r="BN625" s="1489" t="s">
        <v>1790</v>
      </c>
      <c r="BO625" s="1489" t="s">
        <v>1790</v>
      </c>
      <c r="BP625" s="1489" t="s">
        <v>1790</v>
      </c>
      <c r="BQ625" s="1489" t="s">
        <v>1790</v>
      </c>
      <c r="BR625" s="1489" t="s">
        <v>1790</v>
      </c>
      <c r="BS625" s="1489" t="s">
        <v>1790</v>
      </c>
      <c r="BT625" s="1489" t="s">
        <v>1790</v>
      </c>
      <c r="BU625" s="1489" t="s">
        <v>1790</v>
      </c>
      <c r="BV625" s="1489" t="s">
        <v>1790</v>
      </c>
      <c r="BW625" s="1489" t="s">
        <v>1790</v>
      </c>
      <c r="BX625" s="1489" t="s">
        <v>1790</v>
      </c>
      <c r="BY625" s="1489" t="s">
        <v>1790</v>
      </c>
      <c r="BZ625" s="1489" t="s">
        <v>1790</v>
      </c>
      <c r="CA625" s="1489" t="s">
        <v>1790</v>
      </c>
      <c r="CB625" s="1489" t="s">
        <v>1790</v>
      </c>
      <c r="CC625" s="1489" t="s">
        <v>1790</v>
      </c>
      <c r="CD625" s="1489" t="s">
        <v>1790</v>
      </c>
      <c r="CE625" s="1489" t="s">
        <v>1790</v>
      </c>
      <c r="CF625" s="1489" t="s">
        <v>1790</v>
      </c>
      <c r="CG625" s="1489" t="s">
        <v>1790</v>
      </c>
      <c r="CH625" s="1489" t="s">
        <v>1790</v>
      </c>
      <c r="CI625" s="1489" t="s">
        <v>1790</v>
      </c>
      <c r="CJ625" s="1489" t="s">
        <v>1790</v>
      </c>
      <c r="CK625" s="1489" t="s">
        <v>1790</v>
      </c>
      <c r="CL625" s="1489" t="s">
        <v>1790</v>
      </c>
      <c r="CM625" s="1489" t="s">
        <v>1790</v>
      </c>
      <c r="CN625" s="1489" t="s">
        <v>1790</v>
      </c>
      <c r="CO625" s="1489" t="s">
        <v>1790</v>
      </c>
      <c r="CP625" s="1490" t="s">
        <v>1790</v>
      </c>
      <c r="CQ625" s="1488" t="s">
        <v>1790</v>
      </c>
      <c r="CR625" s="1488" t="s">
        <v>1790</v>
      </c>
      <c r="CS625" s="1488" t="s">
        <v>1790</v>
      </c>
      <c r="CT625" s="1488" t="s">
        <v>1790</v>
      </c>
      <c r="CU625" s="1488" t="s">
        <v>1790</v>
      </c>
      <c r="CV625" s="1488" t="s">
        <v>1790</v>
      </c>
      <c r="CW625" s="1488" t="s">
        <v>1790</v>
      </c>
      <c r="CX625" s="1488" t="s">
        <v>1790</v>
      </c>
      <c r="CY625" s="1488" t="s">
        <v>1790</v>
      </c>
      <c r="CZ625" s="1488" t="s">
        <v>1790</v>
      </c>
      <c r="DA625" s="1488" t="s">
        <v>1790</v>
      </c>
      <c r="DB625" s="1488" t="s">
        <v>1790</v>
      </c>
      <c r="DC625" s="1488" t="s">
        <v>1790</v>
      </c>
      <c r="DD625" s="1488" t="s">
        <v>1790</v>
      </c>
      <c r="DE625" s="1488" t="s">
        <v>1790</v>
      </c>
      <c r="DF625" s="1488" t="s">
        <v>1790</v>
      </c>
      <c r="DG625" s="1488" t="s">
        <v>1790</v>
      </c>
      <c r="DH625" s="1488" t="s">
        <v>1790</v>
      </c>
      <c r="DI625" s="1488" t="s">
        <v>1790</v>
      </c>
      <c r="DJ625" s="1488" t="s">
        <v>1790</v>
      </c>
      <c r="DK625" s="1488" t="s">
        <v>1790</v>
      </c>
      <c r="DL625" s="1488" t="s">
        <v>1790</v>
      </c>
      <c r="DM625" s="1488" t="s">
        <v>1790</v>
      </c>
      <c r="DN625" s="1488" t="s">
        <v>1790</v>
      </c>
      <c r="DO625" s="1488" t="s">
        <v>1790</v>
      </c>
      <c r="DP625" s="1488" t="s">
        <v>1790</v>
      </c>
      <c r="DQ625" s="1488" t="s">
        <v>1790</v>
      </c>
      <c r="DR625" s="1488" t="s">
        <v>1790</v>
      </c>
      <c r="DS625" s="1488" t="s">
        <v>1790</v>
      </c>
      <c r="DT625" s="1233" t="s">
        <v>1790</v>
      </c>
      <c r="DU625" s="1233" t="s">
        <v>1790</v>
      </c>
      <c r="DV625" s="1233" t="s">
        <v>1790</v>
      </c>
      <c r="DW625" s="1233" t="s">
        <v>1790</v>
      </c>
      <c r="DX625" s="1233" t="s">
        <v>1790</v>
      </c>
      <c r="DY625" s="1233" t="s">
        <v>1790</v>
      </c>
      <c r="DZ625" s="1233" t="s">
        <v>1790</v>
      </c>
      <c r="EA625" s="1233" t="s">
        <v>1790</v>
      </c>
      <c r="EB625" s="1233" t="s">
        <v>1790</v>
      </c>
      <c r="EC625" s="1233" t="s">
        <v>1790</v>
      </c>
      <c r="ED625" s="1233" t="s">
        <v>1790</v>
      </c>
    </row>
    <row r="626" spans="2:134" ht="14.4" thickBot="1" x14ac:dyDescent="0.3">
      <c r="B626" s="1740"/>
      <c r="C626" s="1485" t="s">
        <v>1876</v>
      </c>
      <c r="D626" s="1425" t="s">
        <v>1702</v>
      </c>
      <c r="E626" s="1267" t="s">
        <v>814</v>
      </c>
      <c r="F626" s="1424" t="s">
        <v>1790</v>
      </c>
      <c r="G626" s="1424" t="s">
        <v>1790</v>
      </c>
      <c r="H626" s="1425" t="s">
        <v>84</v>
      </c>
      <c r="I626" s="1460" t="s">
        <v>1790</v>
      </c>
      <c r="J626" s="1461">
        <v>2.4054718614881655E-2</v>
      </c>
      <c r="K626" s="1461">
        <v>4.6364900315971999E-2</v>
      </c>
      <c r="L626" s="1461">
        <v>4.479700513620484E-2</v>
      </c>
      <c r="M626" s="1461">
        <v>4.3282130566381485E-2</v>
      </c>
      <c r="N626" s="1489">
        <v>4.1818483639015934E-2</v>
      </c>
      <c r="O626" s="1489">
        <v>4.0404332018372888E-2</v>
      </c>
      <c r="P626" s="1489">
        <v>3.9038001950118736E-2</v>
      </c>
      <c r="Q626" s="1489">
        <v>3.7717876280307962E-2</v>
      </c>
      <c r="R626" s="1489">
        <v>3.6442392541360349E-2</v>
      </c>
      <c r="S626" s="1489">
        <v>3.5210041102763628E-2</v>
      </c>
      <c r="T626" s="1489">
        <v>3.4019363384312683E-2</v>
      </c>
      <c r="U626" s="1489">
        <v>3.2868950129770716E-2</v>
      </c>
      <c r="V626" s="1489">
        <v>3.1757439738908905E-2</v>
      </c>
      <c r="W626" s="1489">
        <v>3.0683516655950635E-2</v>
      </c>
      <c r="X626" s="1489">
        <v>2.9645909812512691E-2</v>
      </c>
      <c r="Y626" s="1489">
        <v>2.8643391123200673E-2</v>
      </c>
      <c r="Z626" s="1489">
        <v>2.7674774032077947E-2</v>
      </c>
      <c r="AA626" s="1489">
        <v>2.6738912108287872E-2</v>
      </c>
      <c r="AB626" s="1489">
        <v>2.5834697689167026E-2</v>
      </c>
      <c r="AC626" s="1489">
        <v>2.4961060569243507E-2</v>
      </c>
      <c r="AD626" s="1489">
        <v>2.4116966733568605E-2</v>
      </c>
      <c r="AE626" s="1489">
        <v>2.3301417133882712E-2</v>
      </c>
      <c r="AF626" s="1489">
        <v>2.2513446506166875E-2</v>
      </c>
      <c r="AG626" s="1489">
        <v>2.175212222818056E-2</v>
      </c>
      <c r="AH626" s="1489">
        <v>2.1016543215633392E-2</v>
      </c>
      <c r="AI626" s="1489">
        <v>2.030583885568444E-2</v>
      </c>
      <c r="AJ626" s="1489">
        <v>1.9569385692870554E-2</v>
      </c>
      <c r="AK626" s="1489">
        <v>1.8907619026928071E-2</v>
      </c>
      <c r="AL626" s="1489">
        <v>1.826823094389186E-2</v>
      </c>
      <c r="AM626" s="1489">
        <v>1.7650464680088754E-2</v>
      </c>
      <c r="AN626" s="1489">
        <v>1.7136373475814322E-2</v>
      </c>
      <c r="AO626" s="1489">
        <v>1.6637255801761477E-2</v>
      </c>
      <c r="AP626" s="1489">
        <v>1.6152675535690754E-2</v>
      </c>
      <c r="AQ626" s="1489">
        <v>1.568220925795219E-2</v>
      </c>
      <c r="AR626" s="1489">
        <v>1.5225445881506983E-2</v>
      </c>
      <c r="AS626" s="1489">
        <v>1.4781986292725225E-2</v>
      </c>
      <c r="AT626" s="1489">
        <v>1.4351443002645852E-2</v>
      </c>
      <c r="AU626" s="1489">
        <v>1.3933439808394026E-2</v>
      </c>
      <c r="AV626" s="1489">
        <v>1.352761146446022E-2</v>
      </c>
      <c r="AW626" s="1489">
        <v>1.3133603363553615E-2</v>
      </c>
      <c r="AX626" s="1489">
        <v>1.2751071226751079E-2</v>
      </c>
      <c r="AY626" s="1489">
        <v>1.2379680802670949E-2</v>
      </c>
      <c r="AZ626" s="1489">
        <v>1.2019107575408694E-2</v>
      </c>
      <c r="BA626" s="1489">
        <v>1.1669036480979309E-2</v>
      </c>
      <c r="BB626" s="1489">
        <v>1.1329161632018749E-2</v>
      </c>
      <c r="BC626" s="1489">
        <v>1.0999186050503641E-2</v>
      </c>
      <c r="BD626" s="1489">
        <v>1.0678821408255962E-2</v>
      </c>
      <c r="BE626" s="1489">
        <v>1.036778777500579E-2</v>
      </c>
      <c r="BF626" s="1489">
        <v>1.006581337379203E-2</v>
      </c>
      <c r="BG626" s="1489">
        <v>9.7726343434874074E-3</v>
      </c>
      <c r="BH626" s="1489">
        <v>9.4879945082402013E-3</v>
      </c>
      <c r="BI626" s="1489">
        <v>9.2116451536312632E-3</v>
      </c>
      <c r="BJ626" s="1489">
        <v>8.9433448093507416E-3</v>
      </c>
      <c r="BK626" s="1489">
        <v>8.6828590382046038E-3</v>
      </c>
      <c r="BL626" s="1489">
        <v>8.4299602312666033E-3</v>
      </c>
      <c r="BM626" s="1489">
        <v>8.1844274089967039E-3</v>
      </c>
      <c r="BN626" s="1489">
        <v>7.9460460281521404E-3</v>
      </c>
      <c r="BO626" s="1489">
        <v>7.7146077943224646E-3</v>
      </c>
      <c r="BP626" s="1489">
        <v>7.4899104799247239E-3</v>
      </c>
      <c r="BQ626" s="1489">
        <v>7.2717577474997316E-3</v>
      </c>
      <c r="BR626" s="1489">
        <v>7.0599589781550785E-3</v>
      </c>
      <c r="BS626" s="1489">
        <v>6.8543291050049311E-3</v>
      </c>
      <c r="BT626" s="1489">
        <v>6.6546884514610966E-3</v>
      </c>
      <c r="BU626" s="1489">
        <v>6.4608625742340747E-3</v>
      </c>
      <c r="BV626" s="1489">
        <v>6.2726821109068704E-3</v>
      </c>
      <c r="BW626" s="1489">
        <v>6.0899826319484171E-3</v>
      </c>
      <c r="BX626" s="1489">
        <v>5.9126044970372986E-3</v>
      </c>
      <c r="BY626" s="1489">
        <v>5.7403927155701929E-3</v>
      </c>
      <c r="BZ626" s="1489">
        <v>5.5731968112331977E-3</v>
      </c>
      <c r="CA626" s="1489">
        <v>5.4108706905176673E-3</v>
      </c>
      <c r="CB626" s="1489">
        <v>5.2532725150656974E-3</v>
      </c>
      <c r="CC626" s="1489">
        <v>5.1002645777336857E-3</v>
      </c>
      <c r="CD626" s="1489">
        <v>4.9517131822657138E-3</v>
      </c>
      <c r="CE626" s="1489">
        <v>4.8074885264715681E-3</v>
      </c>
      <c r="CF626" s="1489">
        <v>4.6674645888073471E-3</v>
      </c>
      <c r="CG626" s="1489">
        <v>4.553623989080339E-3</v>
      </c>
      <c r="CH626" s="1489">
        <v>4.4425599893466727E-3</v>
      </c>
      <c r="CI626" s="1489">
        <v>4.33420486765529E-3</v>
      </c>
      <c r="CJ626" s="1489">
        <v>4.2284925538100399E-3</v>
      </c>
      <c r="CK626" s="1489">
        <v>4.1253585890829664E-3</v>
      </c>
      <c r="CL626" s="1489" t="s">
        <v>1790</v>
      </c>
      <c r="CM626" s="1489" t="s">
        <v>1790</v>
      </c>
      <c r="CN626" s="1489" t="s">
        <v>1790</v>
      </c>
      <c r="CO626" s="1489" t="s">
        <v>1790</v>
      </c>
      <c r="CP626" s="1490" t="s">
        <v>1790</v>
      </c>
      <c r="CQ626" s="1488" t="s">
        <v>1790</v>
      </c>
      <c r="CR626" s="1488" t="s">
        <v>1790</v>
      </c>
      <c r="CS626" s="1488" t="s">
        <v>1790</v>
      </c>
      <c r="CT626" s="1488" t="s">
        <v>1790</v>
      </c>
      <c r="CU626" s="1488" t="s">
        <v>1790</v>
      </c>
      <c r="CV626" s="1488" t="s">
        <v>1790</v>
      </c>
      <c r="CW626" s="1488" t="s">
        <v>1790</v>
      </c>
      <c r="CX626" s="1488" t="s">
        <v>1790</v>
      </c>
      <c r="CY626" s="1488" t="s">
        <v>1790</v>
      </c>
      <c r="CZ626" s="1488" t="s">
        <v>1790</v>
      </c>
      <c r="DA626" s="1488" t="s">
        <v>1790</v>
      </c>
      <c r="DB626" s="1488" t="s">
        <v>1790</v>
      </c>
      <c r="DC626" s="1488" t="s">
        <v>1790</v>
      </c>
      <c r="DD626" s="1488" t="s">
        <v>1790</v>
      </c>
      <c r="DE626" s="1488" t="s">
        <v>1790</v>
      </c>
      <c r="DF626" s="1488" t="s">
        <v>1790</v>
      </c>
      <c r="DG626" s="1488" t="s">
        <v>1790</v>
      </c>
      <c r="DH626" s="1488" t="s">
        <v>1790</v>
      </c>
      <c r="DI626" s="1488" t="s">
        <v>1790</v>
      </c>
      <c r="DJ626" s="1488" t="s">
        <v>1790</v>
      </c>
      <c r="DK626" s="1488" t="s">
        <v>1790</v>
      </c>
      <c r="DL626" s="1488" t="s">
        <v>1790</v>
      </c>
      <c r="DM626" s="1488" t="s">
        <v>1790</v>
      </c>
      <c r="DN626" s="1488" t="s">
        <v>1790</v>
      </c>
      <c r="DO626" s="1488" t="s">
        <v>1790</v>
      </c>
      <c r="DP626" s="1488" t="s">
        <v>1790</v>
      </c>
      <c r="DQ626" s="1488" t="s">
        <v>1790</v>
      </c>
      <c r="DR626" s="1488" t="s">
        <v>1790</v>
      </c>
      <c r="DS626" s="1488" t="s">
        <v>1790</v>
      </c>
      <c r="DT626" s="1233" t="s">
        <v>1790</v>
      </c>
      <c r="DU626" s="1233" t="s">
        <v>1790</v>
      </c>
      <c r="DV626" s="1233" t="s">
        <v>1790</v>
      </c>
      <c r="DW626" s="1233" t="s">
        <v>1790</v>
      </c>
      <c r="DX626" s="1233" t="s">
        <v>1790</v>
      </c>
      <c r="DY626" s="1233" t="s">
        <v>1790</v>
      </c>
      <c r="DZ626" s="1233" t="s">
        <v>1790</v>
      </c>
      <c r="EA626" s="1233" t="s">
        <v>1790</v>
      </c>
      <c r="EB626" s="1233" t="s">
        <v>1790</v>
      </c>
      <c r="EC626" s="1233" t="s">
        <v>1790</v>
      </c>
      <c r="ED626" s="1233" t="s">
        <v>1790</v>
      </c>
    </row>
    <row r="627" spans="2:134" ht="14.4" thickBot="1" x14ac:dyDescent="0.3">
      <c r="B627" s="1740"/>
      <c r="C627" s="1485" t="s">
        <v>1876</v>
      </c>
      <c r="D627" s="1425" t="s">
        <v>1702</v>
      </c>
      <c r="E627" s="1267" t="s">
        <v>815</v>
      </c>
      <c r="F627" s="1424" t="s">
        <v>1790</v>
      </c>
      <c r="G627" s="1424" t="s">
        <v>1790</v>
      </c>
      <c r="H627" s="1425" t="s">
        <v>84</v>
      </c>
      <c r="I627" s="1724">
        <f>IF(SUM(I626:CU626)&lt;&gt;0,SUM(I626:CU626),"")</f>
        <v>1.3438108421240638</v>
      </c>
      <c r="J627" s="1725"/>
      <c r="K627" s="1725"/>
      <c r="L627" s="1725"/>
      <c r="M627" s="1726"/>
      <c r="N627" s="1489" t="s">
        <v>1790</v>
      </c>
      <c r="O627" s="1489" t="s">
        <v>1790</v>
      </c>
      <c r="P627" s="1489" t="s">
        <v>1790</v>
      </c>
      <c r="Q627" s="1489" t="s">
        <v>1790</v>
      </c>
      <c r="R627" s="1489" t="s">
        <v>1790</v>
      </c>
      <c r="S627" s="1489" t="s">
        <v>1790</v>
      </c>
      <c r="T627" s="1489" t="s">
        <v>1790</v>
      </c>
      <c r="U627" s="1489" t="s">
        <v>1790</v>
      </c>
      <c r="V627" s="1489" t="s">
        <v>1790</v>
      </c>
      <c r="W627" s="1489" t="s">
        <v>1790</v>
      </c>
      <c r="X627" s="1489" t="s">
        <v>1790</v>
      </c>
      <c r="Y627" s="1489" t="s">
        <v>1790</v>
      </c>
      <c r="Z627" s="1489" t="s">
        <v>1790</v>
      </c>
      <c r="AA627" s="1489" t="s">
        <v>1790</v>
      </c>
      <c r="AB627" s="1489" t="s">
        <v>1790</v>
      </c>
      <c r="AC627" s="1489" t="s">
        <v>1790</v>
      </c>
      <c r="AD627" s="1489" t="s">
        <v>1790</v>
      </c>
      <c r="AE627" s="1489" t="s">
        <v>1790</v>
      </c>
      <c r="AF627" s="1489" t="s">
        <v>1790</v>
      </c>
      <c r="AG627" s="1489" t="s">
        <v>1790</v>
      </c>
      <c r="AH627" s="1489" t="s">
        <v>1790</v>
      </c>
      <c r="AI627" s="1489" t="s">
        <v>1790</v>
      </c>
      <c r="AJ627" s="1489" t="s">
        <v>1790</v>
      </c>
      <c r="AK627" s="1489" t="s">
        <v>1790</v>
      </c>
      <c r="AL627" s="1489" t="s">
        <v>1790</v>
      </c>
      <c r="AM627" s="1489" t="s">
        <v>1790</v>
      </c>
      <c r="AN627" s="1489" t="s">
        <v>1790</v>
      </c>
      <c r="AO627" s="1489" t="s">
        <v>1790</v>
      </c>
      <c r="AP627" s="1489" t="s">
        <v>1790</v>
      </c>
      <c r="AQ627" s="1489" t="s">
        <v>1790</v>
      </c>
      <c r="AR627" s="1489" t="s">
        <v>1790</v>
      </c>
      <c r="AS627" s="1489" t="s">
        <v>1790</v>
      </c>
      <c r="AT627" s="1489" t="s">
        <v>1790</v>
      </c>
      <c r="AU627" s="1489" t="s">
        <v>1790</v>
      </c>
      <c r="AV627" s="1489" t="s">
        <v>1790</v>
      </c>
      <c r="AW627" s="1489" t="s">
        <v>1790</v>
      </c>
      <c r="AX627" s="1489" t="s">
        <v>1790</v>
      </c>
      <c r="AY627" s="1489" t="s">
        <v>1790</v>
      </c>
      <c r="AZ627" s="1489" t="s">
        <v>1790</v>
      </c>
      <c r="BA627" s="1489" t="s">
        <v>1790</v>
      </c>
      <c r="BB627" s="1489" t="s">
        <v>1790</v>
      </c>
      <c r="BC627" s="1489" t="s">
        <v>1790</v>
      </c>
      <c r="BD627" s="1489" t="s">
        <v>1790</v>
      </c>
      <c r="BE627" s="1489" t="s">
        <v>1790</v>
      </c>
      <c r="BF627" s="1489" t="s">
        <v>1790</v>
      </c>
      <c r="BG627" s="1489" t="s">
        <v>1790</v>
      </c>
      <c r="BH627" s="1489" t="s">
        <v>1790</v>
      </c>
      <c r="BI627" s="1489" t="s">
        <v>1790</v>
      </c>
      <c r="BJ627" s="1489" t="s">
        <v>1790</v>
      </c>
      <c r="BK627" s="1489" t="s">
        <v>1790</v>
      </c>
      <c r="BL627" s="1489" t="s">
        <v>1790</v>
      </c>
      <c r="BM627" s="1489" t="s">
        <v>1790</v>
      </c>
      <c r="BN627" s="1489" t="s">
        <v>1790</v>
      </c>
      <c r="BO627" s="1489" t="s">
        <v>1790</v>
      </c>
      <c r="BP627" s="1489" t="s">
        <v>1790</v>
      </c>
      <c r="BQ627" s="1489" t="s">
        <v>1790</v>
      </c>
      <c r="BR627" s="1489" t="s">
        <v>1790</v>
      </c>
      <c r="BS627" s="1489" t="s">
        <v>1790</v>
      </c>
      <c r="BT627" s="1489" t="s">
        <v>1790</v>
      </c>
      <c r="BU627" s="1489" t="s">
        <v>1790</v>
      </c>
      <c r="BV627" s="1489" t="s">
        <v>1790</v>
      </c>
      <c r="BW627" s="1489" t="s">
        <v>1790</v>
      </c>
      <c r="BX627" s="1489" t="s">
        <v>1790</v>
      </c>
      <c r="BY627" s="1489" t="s">
        <v>1790</v>
      </c>
      <c r="BZ627" s="1489" t="s">
        <v>1790</v>
      </c>
      <c r="CA627" s="1489" t="s">
        <v>1790</v>
      </c>
      <c r="CB627" s="1489" t="s">
        <v>1790</v>
      </c>
      <c r="CC627" s="1489" t="s">
        <v>1790</v>
      </c>
      <c r="CD627" s="1489" t="s">
        <v>1790</v>
      </c>
      <c r="CE627" s="1489" t="s">
        <v>1790</v>
      </c>
      <c r="CF627" s="1489" t="s">
        <v>1790</v>
      </c>
      <c r="CG627" s="1489" t="s">
        <v>1790</v>
      </c>
      <c r="CH627" s="1489" t="s">
        <v>1790</v>
      </c>
      <c r="CI627" s="1489" t="s">
        <v>1790</v>
      </c>
      <c r="CJ627" s="1489" t="s">
        <v>1790</v>
      </c>
      <c r="CK627" s="1489" t="s">
        <v>1790</v>
      </c>
      <c r="CL627" s="1489" t="s">
        <v>1790</v>
      </c>
      <c r="CM627" s="1489" t="s">
        <v>1790</v>
      </c>
      <c r="CN627" s="1489" t="s">
        <v>1790</v>
      </c>
      <c r="CO627" s="1489" t="s">
        <v>1790</v>
      </c>
      <c r="CP627" s="1490" t="s">
        <v>1790</v>
      </c>
      <c r="CQ627" s="1488" t="s">
        <v>1790</v>
      </c>
      <c r="CR627" s="1488" t="s">
        <v>1790</v>
      </c>
      <c r="CS627" s="1488" t="s">
        <v>1790</v>
      </c>
      <c r="CT627" s="1488" t="s">
        <v>1790</v>
      </c>
      <c r="CU627" s="1488" t="s">
        <v>1790</v>
      </c>
      <c r="CV627" s="1488" t="s">
        <v>1790</v>
      </c>
      <c r="CW627" s="1488" t="s">
        <v>1790</v>
      </c>
      <c r="CX627" s="1488" t="s">
        <v>1790</v>
      </c>
      <c r="CY627" s="1488" t="s">
        <v>1790</v>
      </c>
      <c r="CZ627" s="1488" t="s">
        <v>1790</v>
      </c>
      <c r="DA627" s="1488" t="s">
        <v>1790</v>
      </c>
      <c r="DB627" s="1488" t="s">
        <v>1790</v>
      </c>
      <c r="DC627" s="1488" t="s">
        <v>1790</v>
      </c>
      <c r="DD627" s="1488" t="s">
        <v>1790</v>
      </c>
      <c r="DE627" s="1488" t="s">
        <v>1790</v>
      </c>
      <c r="DF627" s="1488" t="s">
        <v>1790</v>
      </c>
      <c r="DG627" s="1488" t="s">
        <v>1790</v>
      </c>
      <c r="DH627" s="1488" t="s">
        <v>1790</v>
      </c>
      <c r="DI627" s="1488" t="s">
        <v>1790</v>
      </c>
      <c r="DJ627" s="1488" t="s">
        <v>1790</v>
      </c>
      <c r="DK627" s="1488" t="s">
        <v>1790</v>
      </c>
      <c r="DL627" s="1488" t="s">
        <v>1790</v>
      </c>
      <c r="DM627" s="1488" t="s">
        <v>1790</v>
      </c>
      <c r="DN627" s="1488" t="s">
        <v>1790</v>
      </c>
      <c r="DO627" s="1488" t="s">
        <v>1790</v>
      </c>
      <c r="DP627" s="1488" t="s">
        <v>1790</v>
      </c>
      <c r="DQ627" s="1488" t="s">
        <v>1790</v>
      </c>
      <c r="DR627" s="1488" t="s">
        <v>1790</v>
      </c>
      <c r="DS627" s="1488" t="s">
        <v>1790</v>
      </c>
      <c r="DT627" s="1233" t="s">
        <v>1790</v>
      </c>
      <c r="DU627" s="1233" t="s">
        <v>1790</v>
      </c>
      <c r="DV627" s="1233" t="s">
        <v>1790</v>
      </c>
      <c r="DW627" s="1233" t="s">
        <v>1790</v>
      </c>
      <c r="DX627" s="1233" t="s">
        <v>1790</v>
      </c>
      <c r="DY627" s="1233" t="s">
        <v>1790</v>
      </c>
    </row>
    <row r="628" spans="2:134" x14ac:dyDescent="0.25">
      <c r="B628" s="1740"/>
      <c r="C628" s="1485" t="s">
        <v>1877</v>
      </c>
      <c r="D628" s="1425" t="s">
        <v>1703</v>
      </c>
      <c r="E628" s="1267" t="s">
        <v>810</v>
      </c>
      <c r="F628" s="1424" t="s">
        <v>1790</v>
      </c>
      <c r="G628" s="1424" t="s">
        <v>1790</v>
      </c>
      <c r="H628" s="1425" t="s">
        <v>84</v>
      </c>
      <c r="I628" s="1460" t="s">
        <v>1790</v>
      </c>
      <c r="J628" s="1461">
        <v>1.3084006807132575</v>
      </c>
      <c r="K628" s="1461" t="s">
        <v>1790</v>
      </c>
      <c r="L628" s="1461" t="s">
        <v>1790</v>
      </c>
      <c r="M628" s="1461" t="s">
        <v>1790</v>
      </c>
      <c r="N628" s="1489" t="s">
        <v>1790</v>
      </c>
      <c r="O628" s="1489" t="s">
        <v>1790</v>
      </c>
      <c r="P628" s="1489" t="s">
        <v>1790</v>
      </c>
      <c r="Q628" s="1489" t="s">
        <v>1790</v>
      </c>
      <c r="R628" s="1489" t="s">
        <v>1790</v>
      </c>
      <c r="S628" s="1489" t="s">
        <v>1790</v>
      </c>
      <c r="T628" s="1489" t="s">
        <v>1790</v>
      </c>
      <c r="U628" s="1489" t="s">
        <v>1790</v>
      </c>
      <c r="V628" s="1489" t="s">
        <v>1790</v>
      </c>
      <c r="W628" s="1489" t="s">
        <v>1790</v>
      </c>
      <c r="X628" s="1489" t="s">
        <v>1790</v>
      </c>
      <c r="Y628" s="1489" t="s">
        <v>1790</v>
      </c>
      <c r="Z628" s="1489" t="s">
        <v>1790</v>
      </c>
      <c r="AA628" s="1489" t="s">
        <v>1790</v>
      </c>
      <c r="AB628" s="1489" t="s">
        <v>1790</v>
      </c>
      <c r="AC628" s="1489" t="s">
        <v>1790</v>
      </c>
      <c r="AD628" s="1489" t="s">
        <v>1790</v>
      </c>
      <c r="AE628" s="1489" t="s">
        <v>1790</v>
      </c>
      <c r="AF628" s="1489" t="s">
        <v>1790</v>
      </c>
      <c r="AG628" s="1489" t="s">
        <v>1790</v>
      </c>
      <c r="AH628" s="1489" t="s">
        <v>1790</v>
      </c>
      <c r="AI628" s="1489" t="s">
        <v>1790</v>
      </c>
      <c r="AJ628" s="1489" t="s">
        <v>1790</v>
      </c>
      <c r="AK628" s="1489" t="s">
        <v>1790</v>
      </c>
      <c r="AL628" s="1489" t="s">
        <v>1790</v>
      </c>
      <c r="AM628" s="1489" t="s">
        <v>1790</v>
      </c>
      <c r="AN628" s="1489" t="s">
        <v>1790</v>
      </c>
      <c r="AO628" s="1489" t="s">
        <v>1790</v>
      </c>
      <c r="AP628" s="1489" t="s">
        <v>1790</v>
      </c>
      <c r="AQ628" s="1489" t="s">
        <v>1790</v>
      </c>
      <c r="AR628" s="1489" t="s">
        <v>1790</v>
      </c>
      <c r="AS628" s="1489" t="s">
        <v>1790</v>
      </c>
      <c r="AT628" s="1489" t="s">
        <v>1790</v>
      </c>
      <c r="AU628" s="1489" t="s">
        <v>1790</v>
      </c>
      <c r="AV628" s="1489" t="s">
        <v>1790</v>
      </c>
      <c r="AW628" s="1489" t="s">
        <v>1790</v>
      </c>
      <c r="AX628" s="1489" t="s">
        <v>1790</v>
      </c>
      <c r="AY628" s="1489" t="s">
        <v>1790</v>
      </c>
      <c r="AZ628" s="1489" t="s">
        <v>1790</v>
      </c>
      <c r="BA628" s="1489" t="s">
        <v>1790</v>
      </c>
      <c r="BB628" s="1489" t="s">
        <v>1790</v>
      </c>
      <c r="BC628" s="1489" t="s">
        <v>1790</v>
      </c>
      <c r="BD628" s="1489" t="s">
        <v>1790</v>
      </c>
      <c r="BE628" s="1489" t="s">
        <v>1790</v>
      </c>
      <c r="BF628" s="1489" t="s">
        <v>1790</v>
      </c>
      <c r="BG628" s="1489" t="s">
        <v>1790</v>
      </c>
      <c r="BH628" s="1489" t="s">
        <v>1790</v>
      </c>
      <c r="BI628" s="1489" t="s">
        <v>1790</v>
      </c>
      <c r="BJ628" s="1489" t="s">
        <v>1790</v>
      </c>
      <c r="BK628" s="1489" t="s">
        <v>1790</v>
      </c>
      <c r="BL628" s="1489" t="s">
        <v>1790</v>
      </c>
      <c r="BM628" s="1489" t="s">
        <v>1790</v>
      </c>
      <c r="BN628" s="1489" t="s">
        <v>1790</v>
      </c>
      <c r="BO628" s="1489" t="s">
        <v>1790</v>
      </c>
      <c r="BP628" s="1489" t="s">
        <v>1790</v>
      </c>
      <c r="BQ628" s="1489" t="s">
        <v>1790</v>
      </c>
      <c r="BR628" s="1489" t="s">
        <v>1790</v>
      </c>
      <c r="BS628" s="1489" t="s">
        <v>1790</v>
      </c>
      <c r="BT628" s="1489" t="s">
        <v>1790</v>
      </c>
      <c r="BU628" s="1489" t="s">
        <v>1790</v>
      </c>
      <c r="BV628" s="1489" t="s">
        <v>1790</v>
      </c>
      <c r="BW628" s="1489" t="s">
        <v>1790</v>
      </c>
      <c r="BX628" s="1489" t="s">
        <v>1790</v>
      </c>
      <c r="BY628" s="1489" t="s">
        <v>1790</v>
      </c>
      <c r="BZ628" s="1489" t="s">
        <v>1790</v>
      </c>
      <c r="CA628" s="1489" t="s">
        <v>1790</v>
      </c>
      <c r="CB628" s="1489" t="s">
        <v>1790</v>
      </c>
      <c r="CC628" s="1489" t="s">
        <v>1790</v>
      </c>
      <c r="CD628" s="1489" t="s">
        <v>1790</v>
      </c>
      <c r="CE628" s="1489" t="s">
        <v>1790</v>
      </c>
      <c r="CF628" s="1489" t="s">
        <v>1790</v>
      </c>
      <c r="CG628" s="1489" t="s">
        <v>1790</v>
      </c>
      <c r="CH628" s="1489" t="s">
        <v>1790</v>
      </c>
      <c r="CI628" s="1489" t="s">
        <v>1790</v>
      </c>
      <c r="CJ628" s="1489" t="s">
        <v>1790</v>
      </c>
      <c r="CK628" s="1489" t="s">
        <v>1790</v>
      </c>
      <c r="CL628" s="1489" t="s">
        <v>1790</v>
      </c>
      <c r="CM628" s="1489" t="s">
        <v>1790</v>
      </c>
      <c r="CN628" s="1489" t="s">
        <v>1790</v>
      </c>
      <c r="CO628" s="1489" t="s">
        <v>1790</v>
      </c>
      <c r="CP628" s="1490" t="s">
        <v>1790</v>
      </c>
      <c r="CQ628" s="1488" t="s">
        <v>1790</v>
      </c>
      <c r="CR628" s="1488" t="s">
        <v>1790</v>
      </c>
      <c r="CS628" s="1488" t="s">
        <v>1790</v>
      </c>
      <c r="CT628" s="1488" t="s">
        <v>1790</v>
      </c>
      <c r="CU628" s="1488" t="s">
        <v>1790</v>
      </c>
      <c r="CV628" s="1488" t="s">
        <v>1790</v>
      </c>
      <c r="CW628" s="1488" t="s">
        <v>1790</v>
      </c>
      <c r="CX628" s="1488" t="s">
        <v>1790</v>
      </c>
      <c r="CY628" s="1488" t="s">
        <v>1790</v>
      </c>
      <c r="CZ628" s="1488" t="s">
        <v>1790</v>
      </c>
      <c r="DA628" s="1488" t="s">
        <v>1790</v>
      </c>
      <c r="DB628" s="1488" t="s">
        <v>1790</v>
      </c>
      <c r="DC628" s="1488" t="s">
        <v>1790</v>
      </c>
      <c r="DD628" s="1488" t="s">
        <v>1790</v>
      </c>
      <c r="DE628" s="1488" t="s">
        <v>1790</v>
      </c>
      <c r="DF628" s="1488" t="s">
        <v>1790</v>
      </c>
      <c r="DG628" s="1488" t="s">
        <v>1790</v>
      </c>
      <c r="DH628" s="1488" t="s">
        <v>1790</v>
      </c>
      <c r="DI628" s="1488" t="s">
        <v>1790</v>
      </c>
      <c r="DJ628" s="1488" t="s">
        <v>1790</v>
      </c>
      <c r="DK628" s="1488" t="s">
        <v>1790</v>
      </c>
      <c r="DL628" s="1488" t="s">
        <v>1790</v>
      </c>
      <c r="DM628" s="1488" t="s">
        <v>1790</v>
      </c>
      <c r="DN628" s="1488" t="s">
        <v>1790</v>
      </c>
      <c r="DO628" s="1488" t="s">
        <v>1790</v>
      </c>
      <c r="DP628" s="1488" t="s">
        <v>1790</v>
      </c>
      <c r="DQ628" s="1488" t="s">
        <v>1790</v>
      </c>
      <c r="DR628" s="1488" t="s">
        <v>1790</v>
      </c>
      <c r="DS628" s="1488" t="s">
        <v>1790</v>
      </c>
      <c r="DT628" s="1233" t="s">
        <v>1790</v>
      </c>
      <c r="DU628" s="1233" t="s">
        <v>1790</v>
      </c>
      <c r="DV628" s="1233" t="s">
        <v>1790</v>
      </c>
      <c r="DW628" s="1233" t="s">
        <v>1790</v>
      </c>
      <c r="DX628" s="1233" t="s">
        <v>1790</v>
      </c>
      <c r="DY628" s="1233" t="s">
        <v>1790</v>
      </c>
      <c r="DZ628" s="1233" t="s">
        <v>1790</v>
      </c>
      <c r="EA628" s="1233" t="s">
        <v>1790</v>
      </c>
      <c r="EB628" s="1233" t="s">
        <v>1790</v>
      </c>
      <c r="EC628" s="1233" t="s">
        <v>1790</v>
      </c>
      <c r="ED628" s="1233" t="s">
        <v>1790</v>
      </c>
    </row>
    <row r="629" spans="2:134" x14ac:dyDescent="0.25">
      <c r="B629" s="1740"/>
      <c r="C629" s="1485" t="s">
        <v>1877</v>
      </c>
      <c r="D629" s="1425" t="s">
        <v>1703</v>
      </c>
      <c r="E629" s="1267" t="s">
        <v>807</v>
      </c>
      <c r="F629" s="1424" t="s">
        <v>1790</v>
      </c>
      <c r="G629" s="1424" t="s">
        <v>1790</v>
      </c>
      <c r="H629" s="1425" t="s">
        <v>84</v>
      </c>
      <c r="I629" s="1460" t="s">
        <v>1790</v>
      </c>
      <c r="J629" s="1461">
        <v>1.2602719182792281E-4</v>
      </c>
      <c r="K629" s="1461">
        <v>1.2602719182792281E-4</v>
      </c>
      <c r="L629" s="1461">
        <v>1.2602719182792281E-4</v>
      </c>
      <c r="M629" s="1461">
        <v>1.2602719182792281E-4</v>
      </c>
      <c r="N629" s="1489">
        <v>1.2602719182792281E-4</v>
      </c>
      <c r="O629" s="1489">
        <v>1.2602719182792281E-4</v>
      </c>
      <c r="P629" s="1489">
        <v>1.2602719182792281E-4</v>
      </c>
      <c r="Q629" s="1489">
        <v>1.2602719182792281E-4</v>
      </c>
      <c r="R629" s="1489">
        <v>1.2602719182792281E-4</v>
      </c>
      <c r="S629" s="1489">
        <v>1.2602719182792281E-4</v>
      </c>
      <c r="T629" s="1489">
        <v>1.2602719182792281E-4</v>
      </c>
      <c r="U629" s="1489">
        <v>1.2602719182792281E-4</v>
      </c>
      <c r="V629" s="1489">
        <v>1.2602719182792281E-4</v>
      </c>
      <c r="W629" s="1489">
        <v>1.2602719182792281E-4</v>
      </c>
      <c r="X629" s="1489">
        <v>1.2602719182792281E-4</v>
      </c>
      <c r="Y629" s="1489">
        <v>1.2602719182792281E-4</v>
      </c>
      <c r="Z629" s="1489">
        <v>1.2602719182792281E-4</v>
      </c>
      <c r="AA629" s="1489">
        <v>1.2602719182792281E-4</v>
      </c>
      <c r="AB629" s="1489">
        <v>1.2602719182792281E-4</v>
      </c>
      <c r="AC629" s="1489">
        <v>1.2602719182792281E-4</v>
      </c>
      <c r="AD629" s="1489">
        <v>1.2602719182792281E-4</v>
      </c>
      <c r="AE629" s="1489">
        <v>0</v>
      </c>
      <c r="AF629" s="1489">
        <v>0</v>
      </c>
      <c r="AG629" s="1489">
        <v>0</v>
      </c>
      <c r="AH629" s="1489">
        <v>0</v>
      </c>
      <c r="AI629" s="1489">
        <v>0</v>
      </c>
      <c r="AJ629" s="1489">
        <v>0</v>
      </c>
      <c r="AK629" s="1489">
        <v>0</v>
      </c>
      <c r="AL629" s="1489">
        <v>0</v>
      </c>
      <c r="AM629" s="1489">
        <v>0</v>
      </c>
      <c r="AN629" s="1489">
        <v>0</v>
      </c>
      <c r="AO629" s="1489">
        <v>0</v>
      </c>
      <c r="AP629" s="1489">
        <v>0</v>
      </c>
      <c r="AQ629" s="1489">
        <v>0</v>
      </c>
      <c r="AR629" s="1489">
        <v>0</v>
      </c>
      <c r="AS629" s="1489">
        <v>0</v>
      </c>
      <c r="AT629" s="1489">
        <v>0</v>
      </c>
      <c r="AU629" s="1489">
        <v>0</v>
      </c>
      <c r="AV629" s="1489">
        <v>0</v>
      </c>
      <c r="AW629" s="1489">
        <v>0</v>
      </c>
      <c r="AX629" s="1489">
        <v>0</v>
      </c>
      <c r="AY629" s="1489">
        <v>0</v>
      </c>
      <c r="AZ629" s="1489">
        <v>0</v>
      </c>
      <c r="BA629" s="1489">
        <v>0</v>
      </c>
      <c r="BB629" s="1489">
        <v>0</v>
      </c>
      <c r="BC629" s="1489">
        <v>0</v>
      </c>
      <c r="BD629" s="1489">
        <v>0</v>
      </c>
      <c r="BE629" s="1489">
        <v>0</v>
      </c>
      <c r="BF629" s="1489">
        <v>0</v>
      </c>
      <c r="BG629" s="1489">
        <v>0</v>
      </c>
      <c r="BH629" s="1489">
        <v>0</v>
      </c>
      <c r="BI629" s="1489">
        <v>0</v>
      </c>
      <c r="BJ629" s="1489">
        <v>0</v>
      </c>
      <c r="BK629" s="1489">
        <v>0</v>
      </c>
      <c r="BL629" s="1489">
        <v>0</v>
      </c>
      <c r="BM629" s="1489">
        <v>0</v>
      </c>
      <c r="BN629" s="1489">
        <v>0</v>
      </c>
      <c r="BO629" s="1489">
        <v>0</v>
      </c>
      <c r="BP629" s="1489">
        <v>0</v>
      </c>
      <c r="BQ629" s="1489">
        <v>0</v>
      </c>
      <c r="BR629" s="1489">
        <v>0</v>
      </c>
      <c r="BS629" s="1489">
        <v>0</v>
      </c>
      <c r="BT629" s="1489">
        <v>0</v>
      </c>
      <c r="BU629" s="1489">
        <v>0</v>
      </c>
      <c r="BV629" s="1489">
        <v>0</v>
      </c>
      <c r="BW629" s="1489">
        <v>0</v>
      </c>
      <c r="BX629" s="1489">
        <v>0</v>
      </c>
      <c r="BY629" s="1489">
        <v>0</v>
      </c>
      <c r="BZ629" s="1489">
        <v>0</v>
      </c>
      <c r="CA629" s="1489">
        <v>0</v>
      </c>
      <c r="CB629" s="1489">
        <v>0</v>
      </c>
      <c r="CC629" s="1489">
        <v>0</v>
      </c>
      <c r="CD629" s="1489">
        <v>0</v>
      </c>
      <c r="CE629" s="1489">
        <v>0</v>
      </c>
      <c r="CF629" s="1489">
        <v>0</v>
      </c>
      <c r="CG629" s="1489">
        <v>0</v>
      </c>
      <c r="CH629" s="1489">
        <v>0</v>
      </c>
      <c r="CI629" s="1489">
        <v>0</v>
      </c>
      <c r="CJ629" s="1489">
        <v>0</v>
      </c>
      <c r="CK629" s="1489">
        <v>0</v>
      </c>
      <c r="CL629" s="1489" t="s">
        <v>1790</v>
      </c>
      <c r="CM629" s="1489" t="s">
        <v>1790</v>
      </c>
      <c r="CN629" s="1489" t="s">
        <v>1790</v>
      </c>
      <c r="CO629" s="1489" t="s">
        <v>1790</v>
      </c>
      <c r="CP629" s="1490" t="s">
        <v>1790</v>
      </c>
      <c r="CQ629" s="1488" t="s">
        <v>1790</v>
      </c>
      <c r="CR629" s="1488" t="s">
        <v>1790</v>
      </c>
      <c r="CS629" s="1488" t="s">
        <v>1790</v>
      </c>
      <c r="CT629" s="1488" t="s">
        <v>1790</v>
      </c>
      <c r="CU629" s="1488" t="s">
        <v>1790</v>
      </c>
      <c r="CV629" s="1488" t="s">
        <v>1790</v>
      </c>
      <c r="CW629" s="1488" t="s">
        <v>1790</v>
      </c>
      <c r="CX629" s="1488" t="s">
        <v>1790</v>
      </c>
      <c r="CY629" s="1488" t="s">
        <v>1790</v>
      </c>
      <c r="CZ629" s="1488" t="s">
        <v>1790</v>
      </c>
      <c r="DA629" s="1488" t="s">
        <v>1790</v>
      </c>
      <c r="DB629" s="1488" t="s">
        <v>1790</v>
      </c>
      <c r="DC629" s="1488" t="s">
        <v>1790</v>
      </c>
      <c r="DD629" s="1488" t="s">
        <v>1790</v>
      </c>
      <c r="DE629" s="1488" t="s">
        <v>1790</v>
      </c>
      <c r="DF629" s="1488" t="s">
        <v>1790</v>
      </c>
      <c r="DG629" s="1488" t="s">
        <v>1790</v>
      </c>
      <c r="DH629" s="1488" t="s">
        <v>1790</v>
      </c>
      <c r="DI629" s="1488" t="s">
        <v>1790</v>
      </c>
      <c r="DJ629" s="1488" t="s">
        <v>1790</v>
      </c>
      <c r="DK629" s="1488" t="s">
        <v>1790</v>
      </c>
      <c r="DL629" s="1488" t="s">
        <v>1790</v>
      </c>
      <c r="DM629" s="1488" t="s">
        <v>1790</v>
      </c>
      <c r="DN629" s="1488" t="s">
        <v>1790</v>
      </c>
      <c r="DO629" s="1488" t="s">
        <v>1790</v>
      </c>
      <c r="DP629" s="1488" t="s">
        <v>1790</v>
      </c>
      <c r="DQ629" s="1488" t="s">
        <v>1790</v>
      </c>
      <c r="DR629" s="1488" t="s">
        <v>1790</v>
      </c>
      <c r="DS629" s="1488" t="s">
        <v>1790</v>
      </c>
      <c r="DT629" s="1233" t="s">
        <v>1790</v>
      </c>
      <c r="DU629" s="1233" t="s">
        <v>1790</v>
      </c>
      <c r="DV629" s="1233" t="s">
        <v>1790</v>
      </c>
      <c r="DW629" s="1233" t="s">
        <v>1790</v>
      </c>
      <c r="DX629" s="1233" t="s">
        <v>1790</v>
      </c>
      <c r="DY629" s="1233" t="s">
        <v>1790</v>
      </c>
      <c r="DZ629" s="1233" t="s">
        <v>1790</v>
      </c>
      <c r="EA629" s="1233" t="s">
        <v>1790</v>
      </c>
      <c r="EB629" s="1233" t="s">
        <v>1790</v>
      </c>
      <c r="EC629" s="1233" t="s">
        <v>1790</v>
      </c>
      <c r="ED629" s="1233" t="s">
        <v>1790</v>
      </c>
    </row>
    <row r="630" spans="2:134" x14ac:dyDescent="0.25">
      <c r="B630" s="1740"/>
      <c r="C630" s="1485" t="s">
        <v>1877</v>
      </c>
      <c r="D630" s="1425" t="s">
        <v>1703</v>
      </c>
      <c r="E630" s="1267" t="s">
        <v>808</v>
      </c>
      <c r="F630" s="1424" t="s">
        <v>1790</v>
      </c>
      <c r="G630" s="1424" t="s">
        <v>1790</v>
      </c>
      <c r="H630" s="1425" t="s">
        <v>84</v>
      </c>
      <c r="I630" s="1460" t="s">
        <v>1790</v>
      </c>
      <c r="J630" s="1461">
        <v>2.477060657457459E-2</v>
      </c>
      <c r="K630" s="1461">
        <v>4.954121314914918E-2</v>
      </c>
      <c r="L630" s="1461">
        <v>4.954121314914918E-2</v>
      </c>
      <c r="M630" s="1461">
        <v>4.954121314914918E-2</v>
      </c>
      <c r="N630" s="1489">
        <v>4.954121314914918E-2</v>
      </c>
      <c r="O630" s="1489">
        <v>4.954121314914918E-2</v>
      </c>
      <c r="P630" s="1489">
        <v>4.954121314914918E-2</v>
      </c>
      <c r="Q630" s="1489">
        <v>4.954121314914918E-2</v>
      </c>
      <c r="R630" s="1489">
        <v>4.954121314914918E-2</v>
      </c>
      <c r="S630" s="1489">
        <v>4.954121314914918E-2</v>
      </c>
      <c r="T630" s="1489">
        <v>4.954121314914918E-2</v>
      </c>
      <c r="U630" s="1489">
        <v>4.954121314914918E-2</v>
      </c>
      <c r="V630" s="1489">
        <v>4.954121314914918E-2</v>
      </c>
      <c r="W630" s="1489">
        <v>4.954121314914918E-2</v>
      </c>
      <c r="X630" s="1489">
        <v>4.954121314914918E-2</v>
      </c>
      <c r="Y630" s="1489">
        <v>4.954121314914918E-2</v>
      </c>
      <c r="Z630" s="1489">
        <v>4.954121314914918E-2</v>
      </c>
      <c r="AA630" s="1489">
        <v>4.954121314914918E-2</v>
      </c>
      <c r="AB630" s="1489">
        <v>4.954121314914918E-2</v>
      </c>
      <c r="AC630" s="1489">
        <v>4.954121314914918E-2</v>
      </c>
      <c r="AD630" s="1489">
        <v>4.954121314914918E-2</v>
      </c>
      <c r="AE630" s="1489">
        <v>4.954121314914918E-2</v>
      </c>
      <c r="AF630" s="1489">
        <v>4.954121314914918E-2</v>
      </c>
      <c r="AG630" s="1489">
        <v>4.954121314914918E-2</v>
      </c>
      <c r="AH630" s="1489">
        <v>4.954121314914918E-2</v>
      </c>
      <c r="AI630" s="1489">
        <v>4.954121314914918E-2</v>
      </c>
      <c r="AJ630" s="1489">
        <v>4.954121314914918E-2</v>
      </c>
      <c r="AK630" s="1489">
        <v>4.954121314914918E-2</v>
      </c>
      <c r="AL630" s="1489">
        <v>4.954121314914918E-2</v>
      </c>
      <c r="AM630" s="1489">
        <v>4.954121314914918E-2</v>
      </c>
      <c r="AN630" s="1489">
        <v>4.954121314914918E-2</v>
      </c>
      <c r="AO630" s="1489">
        <v>4.954121314914918E-2</v>
      </c>
      <c r="AP630" s="1489">
        <v>4.954121314914918E-2</v>
      </c>
      <c r="AQ630" s="1489">
        <v>4.954121314914918E-2</v>
      </c>
      <c r="AR630" s="1489">
        <v>4.954121314914918E-2</v>
      </c>
      <c r="AS630" s="1489">
        <v>4.954121314914918E-2</v>
      </c>
      <c r="AT630" s="1489">
        <v>4.954121314914918E-2</v>
      </c>
      <c r="AU630" s="1489">
        <v>4.954121314914918E-2</v>
      </c>
      <c r="AV630" s="1489">
        <v>4.954121314914918E-2</v>
      </c>
      <c r="AW630" s="1489">
        <v>4.954121314914918E-2</v>
      </c>
      <c r="AX630" s="1489">
        <v>4.954121314914918E-2</v>
      </c>
      <c r="AY630" s="1489">
        <v>4.954121314914918E-2</v>
      </c>
      <c r="AZ630" s="1489">
        <v>4.954121314914918E-2</v>
      </c>
      <c r="BA630" s="1489">
        <v>4.954121314914918E-2</v>
      </c>
      <c r="BB630" s="1489">
        <v>4.954121314914918E-2</v>
      </c>
      <c r="BC630" s="1489">
        <v>4.954121314914918E-2</v>
      </c>
      <c r="BD630" s="1489">
        <v>4.954121314914918E-2</v>
      </c>
      <c r="BE630" s="1489">
        <v>4.954121314914918E-2</v>
      </c>
      <c r="BF630" s="1489">
        <v>4.954121314914918E-2</v>
      </c>
      <c r="BG630" s="1489">
        <v>4.954121314914918E-2</v>
      </c>
      <c r="BH630" s="1489">
        <v>4.954121314914918E-2</v>
      </c>
      <c r="BI630" s="1489">
        <v>4.954121314914918E-2</v>
      </c>
      <c r="BJ630" s="1489">
        <v>4.954121314914918E-2</v>
      </c>
      <c r="BK630" s="1489">
        <v>4.954121314914918E-2</v>
      </c>
      <c r="BL630" s="1489">
        <v>4.954121314914918E-2</v>
      </c>
      <c r="BM630" s="1489">
        <v>4.954121314914918E-2</v>
      </c>
      <c r="BN630" s="1489">
        <v>4.954121314914918E-2</v>
      </c>
      <c r="BO630" s="1489">
        <v>4.954121314914918E-2</v>
      </c>
      <c r="BP630" s="1489">
        <v>4.954121314914918E-2</v>
      </c>
      <c r="BQ630" s="1489">
        <v>4.954121314914918E-2</v>
      </c>
      <c r="BR630" s="1489">
        <v>4.954121314914918E-2</v>
      </c>
      <c r="BS630" s="1489">
        <v>4.954121314914918E-2</v>
      </c>
      <c r="BT630" s="1489">
        <v>4.954121314914918E-2</v>
      </c>
      <c r="BU630" s="1489">
        <v>4.954121314914918E-2</v>
      </c>
      <c r="BV630" s="1489">
        <v>4.954121314914918E-2</v>
      </c>
      <c r="BW630" s="1489">
        <v>4.954121314914918E-2</v>
      </c>
      <c r="BX630" s="1489">
        <v>4.954121314914918E-2</v>
      </c>
      <c r="BY630" s="1489">
        <v>4.954121314914918E-2</v>
      </c>
      <c r="BZ630" s="1489">
        <v>4.954121314914918E-2</v>
      </c>
      <c r="CA630" s="1489">
        <v>4.954121314914918E-2</v>
      </c>
      <c r="CB630" s="1489">
        <v>4.954121314914918E-2</v>
      </c>
      <c r="CC630" s="1489">
        <v>4.954121314914918E-2</v>
      </c>
      <c r="CD630" s="1489">
        <v>4.954121314914918E-2</v>
      </c>
      <c r="CE630" s="1489">
        <v>4.954121314914918E-2</v>
      </c>
      <c r="CF630" s="1489">
        <v>4.954121314914918E-2</v>
      </c>
      <c r="CG630" s="1489">
        <v>4.954121314914918E-2</v>
      </c>
      <c r="CH630" s="1489">
        <v>4.954121314914918E-2</v>
      </c>
      <c r="CI630" s="1489">
        <v>4.954121314914918E-2</v>
      </c>
      <c r="CJ630" s="1489">
        <v>4.954121314914918E-2</v>
      </c>
      <c r="CK630" s="1489">
        <v>4.954121314914918E-2</v>
      </c>
      <c r="CL630" s="1489" t="s">
        <v>1790</v>
      </c>
      <c r="CM630" s="1489" t="s">
        <v>1790</v>
      </c>
      <c r="CN630" s="1489" t="s">
        <v>1790</v>
      </c>
      <c r="CO630" s="1489" t="s">
        <v>1790</v>
      </c>
      <c r="CP630" s="1490" t="s">
        <v>1790</v>
      </c>
      <c r="CQ630" s="1488" t="s">
        <v>1790</v>
      </c>
      <c r="CR630" s="1488" t="s">
        <v>1790</v>
      </c>
      <c r="CS630" s="1488" t="s">
        <v>1790</v>
      </c>
      <c r="CT630" s="1488" t="s">
        <v>1790</v>
      </c>
      <c r="CU630" s="1488" t="s">
        <v>1790</v>
      </c>
      <c r="CV630" s="1488" t="s">
        <v>1790</v>
      </c>
      <c r="CW630" s="1488" t="s">
        <v>1790</v>
      </c>
      <c r="CX630" s="1488" t="s">
        <v>1790</v>
      </c>
      <c r="CY630" s="1488" t="s">
        <v>1790</v>
      </c>
      <c r="CZ630" s="1488" t="s">
        <v>1790</v>
      </c>
      <c r="DA630" s="1488" t="s">
        <v>1790</v>
      </c>
      <c r="DB630" s="1488" t="s">
        <v>1790</v>
      </c>
      <c r="DC630" s="1488" t="s">
        <v>1790</v>
      </c>
      <c r="DD630" s="1488" t="s">
        <v>1790</v>
      </c>
      <c r="DE630" s="1488" t="s">
        <v>1790</v>
      </c>
      <c r="DF630" s="1488" t="s">
        <v>1790</v>
      </c>
      <c r="DG630" s="1488" t="s">
        <v>1790</v>
      </c>
      <c r="DH630" s="1488" t="s">
        <v>1790</v>
      </c>
      <c r="DI630" s="1488" t="s">
        <v>1790</v>
      </c>
      <c r="DJ630" s="1488" t="s">
        <v>1790</v>
      </c>
      <c r="DK630" s="1488" t="s">
        <v>1790</v>
      </c>
      <c r="DL630" s="1488" t="s">
        <v>1790</v>
      </c>
      <c r="DM630" s="1488" t="s">
        <v>1790</v>
      </c>
      <c r="DN630" s="1488" t="s">
        <v>1790</v>
      </c>
      <c r="DO630" s="1488" t="s">
        <v>1790</v>
      </c>
      <c r="DP630" s="1488" t="s">
        <v>1790</v>
      </c>
      <c r="DQ630" s="1488" t="s">
        <v>1790</v>
      </c>
      <c r="DR630" s="1488" t="s">
        <v>1790</v>
      </c>
      <c r="DS630" s="1488" t="s">
        <v>1790</v>
      </c>
      <c r="DT630" s="1233" t="s">
        <v>1790</v>
      </c>
      <c r="DU630" s="1233" t="s">
        <v>1790</v>
      </c>
      <c r="DV630" s="1233" t="s">
        <v>1790</v>
      </c>
      <c r="DW630" s="1233" t="s">
        <v>1790</v>
      </c>
      <c r="DX630" s="1233" t="s">
        <v>1790</v>
      </c>
      <c r="DY630" s="1233" t="s">
        <v>1790</v>
      </c>
      <c r="DZ630" s="1233" t="s">
        <v>1790</v>
      </c>
      <c r="EA630" s="1233" t="s">
        <v>1790</v>
      </c>
      <c r="EB630" s="1233" t="s">
        <v>1790</v>
      </c>
      <c r="EC630" s="1233" t="s">
        <v>1790</v>
      </c>
      <c r="ED630" s="1233" t="s">
        <v>1790</v>
      </c>
    </row>
    <row r="631" spans="2:134" x14ac:dyDescent="0.25">
      <c r="B631" s="1740"/>
      <c r="C631" s="1485" t="s">
        <v>1877</v>
      </c>
      <c r="D631" s="1425" t="s">
        <v>1703</v>
      </c>
      <c r="E631" s="1267" t="s">
        <v>826</v>
      </c>
      <c r="F631" s="1424" t="s">
        <v>1790</v>
      </c>
      <c r="G631" s="1424" t="s">
        <v>1790</v>
      </c>
      <c r="H631" s="1425" t="s">
        <v>84</v>
      </c>
      <c r="I631" s="1460" t="s">
        <v>1790</v>
      </c>
      <c r="J631" s="1461">
        <v>3.5000000000000003E-2</v>
      </c>
      <c r="K631" s="1461">
        <v>3.5000000000000003E-2</v>
      </c>
      <c r="L631" s="1461">
        <v>3.5000000000000003E-2</v>
      </c>
      <c r="M631" s="1461">
        <v>3.5000000000000003E-2</v>
      </c>
      <c r="N631" s="1489">
        <v>3.5000000000000003E-2</v>
      </c>
      <c r="O631" s="1489">
        <v>3.5000000000000003E-2</v>
      </c>
      <c r="P631" s="1489">
        <v>3.5000000000000003E-2</v>
      </c>
      <c r="Q631" s="1489">
        <v>3.5000000000000003E-2</v>
      </c>
      <c r="R631" s="1489">
        <v>3.5000000000000003E-2</v>
      </c>
      <c r="S631" s="1489">
        <v>3.5000000000000003E-2</v>
      </c>
      <c r="T631" s="1489">
        <v>3.5000000000000003E-2</v>
      </c>
      <c r="U631" s="1489">
        <v>3.5000000000000003E-2</v>
      </c>
      <c r="V631" s="1489">
        <v>3.5000000000000003E-2</v>
      </c>
      <c r="W631" s="1489">
        <v>3.5000000000000003E-2</v>
      </c>
      <c r="X631" s="1489">
        <v>3.5000000000000003E-2</v>
      </c>
      <c r="Y631" s="1489">
        <v>3.5000000000000003E-2</v>
      </c>
      <c r="Z631" s="1489">
        <v>3.5000000000000003E-2</v>
      </c>
      <c r="AA631" s="1489">
        <v>3.5000000000000003E-2</v>
      </c>
      <c r="AB631" s="1489">
        <v>3.5000000000000003E-2</v>
      </c>
      <c r="AC631" s="1489">
        <v>3.5000000000000003E-2</v>
      </c>
      <c r="AD631" s="1489">
        <v>3.5000000000000003E-2</v>
      </c>
      <c r="AE631" s="1489">
        <v>3.5000000000000003E-2</v>
      </c>
      <c r="AF631" s="1489">
        <v>3.5000000000000003E-2</v>
      </c>
      <c r="AG631" s="1489">
        <v>3.5000000000000003E-2</v>
      </c>
      <c r="AH631" s="1489">
        <v>3.5000000000000003E-2</v>
      </c>
      <c r="AI631" s="1489">
        <v>3.5000000000000003E-2</v>
      </c>
      <c r="AJ631" s="1489">
        <v>3.5000000000000003E-2</v>
      </c>
      <c r="AK631" s="1489">
        <v>3.5000000000000003E-2</v>
      </c>
      <c r="AL631" s="1489">
        <v>3.5000000000000003E-2</v>
      </c>
      <c r="AM631" s="1489">
        <v>3.5000000000000003E-2</v>
      </c>
      <c r="AN631" s="1489">
        <v>0.03</v>
      </c>
      <c r="AO631" s="1489">
        <v>0.03</v>
      </c>
      <c r="AP631" s="1489">
        <v>0.03</v>
      </c>
      <c r="AQ631" s="1489">
        <v>0.03</v>
      </c>
      <c r="AR631" s="1489">
        <v>0.03</v>
      </c>
      <c r="AS631" s="1489">
        <v>0.03</v>
      </c>
      <c r="AT631" s="1489">
        <v>0.03</v>
      </c>
      <c r="AU631" s="1489">
        <v>0.03</v>
      </c>
      <c r="AV631" s="1489">
        <v>0.03</v>
      </c>
      <c r="AW631" s="1489">
        <v>0.03</v>
      </c>
      <c r="AX631" s="1489">
        <v>0.03</v>
      </c>
      <c r="AY631" s="1489">
        <v>0.03</v>
      </c>
      <c r="AZ631" s="1489">
        <v>0.03</v>
      </c>
      <c r="BA631" s="1489">
        <v>0.03</v>
      </c>
      <c r="BB631" s="1489">
        <v>0.03</v>
      </c>
      <c r="BC631" s="1489">
        <v>0.03</v>
      </c>
      <c r="BD631" s="1489">
        <v>0.03</v>
      </c>
      <c r="BE631" s="1489">
        <v>0.03</v>
      </c>
      <c r="BF631" s="1489">
        <v>0.03</v>
      </c>
      <c r="BG631" s="1489">
        <v>0.03</v>
      </c>
      <c r="BH631" s="1489">
        <v>0.03</v>
      </c>
      <c r="BI631" s="1489">
        <v>0.03</v>
      </c>
      <c r="BJ631" s="1489">
        <v>0.03</v>
      </c>
      <c r="BK631" s="1489">
        <v>0.03</v>
      </c>
      <c r="BL631" s="1489">
        <v>0.03</v>
      </c>
      <c r="BM631" s="1489">
        <v>0.03</v>
      </c>
      <c r="BN631" s="1489">
        <v>0.03</v>
      </c>
      <c r="BO631" s="1489">
        <v>0.03</v>
      </c>
      <c r="BP631" s="1489">
        <v>0.03</v>
      </c>
      <c r="BQ631" s="1489">
        <v>0.03</v>
      </c>
      <c r="BR631" s="1489">
        <v>0.03</v>
      </c>
      <c r="BS631" s="1489">
        <v>0.03</v>
      </c>
      <c r="BT631" s="1489">
        <v>0.03</v>
      </c>
      <c r="BU631" s="1489">
        <v>0.03</v>
      </c>
      <c r="BV631" s="1489">
        <v>0.03</v>
      </c>
      <c r="BW631" s="1489">
        <v>0.03</v>
      </c>
      <c r="BX631" s="1489">
        <v>0.03</v>
      </c>
      <c r="BY631" s="1489">
        <v>0.03</v>
      </c>
      <c r="BZ631" s="1489">
        <v>0.03</v>
      </c>
      <c r="CA631" s="1489">
        <v>0.03</v>
      </c>
      <c r="CB631" s="1489">
        <v>0.03</v>
      </c>
      <c r="CC631" s="1489">
        <v>0.03</v>
      </c>
      <c r="CD631" s="1489">
        <v>0.03</v>
      </c>
      <c r="CE631" s="1489">
        <v>0.03</v>
      </c>
      <c r="CF631" s="1489">
        <v>0.03</v>
      </c>
      <c r="CG631" s="1489">
        <v>2.5000000000000001E-2</v>
      </c>
      <c r="CH631" s="1489">
        <v>2.5000000000000001E-2</v>
      </c>
      <c r="CI631" s="1489">
        <v>2.5000000000000001E-2</v>
      </c>
      <c r="CJ631" s="1489">
        <v>2.5000000000000001E-2</v>
      </c>
      <c r="CK631" s="1489">
        <v>2.5000000000000001E-2</v>
      </c>
      <c r="CL631" s="1489" t="s">
        <v>1790</v>
      </c>
      <c r="CM631" s="1489" t="s">
        <v>1790</v>
      </c>
      <c r="CN631" s="1489" t="s">
        <v>1790</v>
      </c>
      <c r="CO631" s="1489" t="s">
        <v>1790</v>
      </c>
      <c r="CP631" s="1490" t="s">
        <v>1790</v>
      </c>
      <c r="CQ631" s="1488" t="s">
        <v>1790</v>
      </c>
      <c r="CR631" s="1488" t="s">
        <v>1790</v>
      </c>
      <c r="CS631" s="1488" t="s">
        <v>1790</v>
      </c>
      <c r="CT631" s="1488" t="s">
        <v>1790</v>
      </c>
      <c r="CU631" s="1488" t="s">
        <v>1790</v>
      </c>
      <c r="CV631" s="1488" t="s">
        <v>1790</v>
      </c>
      <c r="CW631" s="1488" t="s">
        <v>1790</v>
      </c>
      <c r="CX631" s="1488" t="s">
        <v>1790</v>
      </c>
      <c r="CY631" s="1488" t="s">
        <v>1790</v>
      </c>
      <c r="CZ631" s="1488" t="s">
        <v>1790</v>
      </c>
      <c r="DA631" s="1488" t="s">
        <v>1790</v>
      </c>
      <c r="DB631" s="1488" t="s">
        <v>1790</v>
      </c>
      <c r="DC631" s="1488" t="s">
        <v>1790</v>
      </c>
      <c r="DD631" s="1488" t="s">
        <v>1790</v>
      </c>
      <c r="DE631" s="1488" t="s">
        <v>1790</v>
      </c>
      <c r="DF631" s="1488" t="s">
        <v>1790</v>
      </c>
      <c r="DG631" s="1488" t="s">
        <v>1790</v>
      </c>
      <c r="DH631" s="1488" t="s">
        <v>1790</v>
      </c>
      <c r="DI631" s="1488" t="s">
        <v>1790</v>
      </c>
      <c r="DJ631" s="1488" t="s">
        <v>1790</v>
      </c>
      <c r="DK631" s="1488" t="s">
        <v>1790</v>
      </c>
      <c r="DL631" s="1488" t="s">
        <v>1790</v>
      </c>
      <c r="DM631" s="1488" t="s">
        <v>1790</v>
      </c>
      <c r="DN631" s="1488" t="s">
        <v>1790</v>
      </c>
      <c r="DO631" s="1488" t="s">
        <v>1790</v>
      </c>
      <c r="DP631" s="1488" t="s">
        <v>1790</v>
      </c>
      <c r="DQ631" s="1488" t="s">
        <v>1790</v>
      </c>
      <c r="DR631" s="1488" t="s">
        <v>1790</v>
      </c>
      <c r="DS631" s="1488" t="s">
        <v>1790</v>
      </c>
      <c r="DT631" s="1233" t="s">
        <v>1790</v>
      </c>
      <c r="DU631" s="1233" t="s">
        <v>1790</v>
      </c>
      <c r="DV631" s="1233" t="s">
        <v>1790</v>
      </c>
      <c r="DW631" s="1233" t="s">
        <v>1790</v>
      </c>
      <c r="DX631" s="1233" t="s">
        <v>1790</v>
      </c>
      <c r="DY631" s="1233" t="s">
        <v>1790</v>
      </c>
      <c r="DZ631" s="1233" t="s">
        <v>1790</v>
      </c>
      <c r="EA631" s="1233" t="s">
        <v>1790</v>
      </c>
      <c r="EB631" s="1233" t="s">
        <v>1790</v>
      </c>
      <c r="EC631" s="1233" t="s">
        <v>1790</v>
      </c>
      <c r="ED631" s="1233" t="s">
        <v>1790</v>
      </c>
    </row>
    <row r="632" spans="2:134" x14ac:dyDescent="0.25">
      <c r="B632" s="1740"/>
      <c r="C632" s="1485" t="s">
        <v>1877</v>
      </c>
      <c r="D632" s="1425" t="s">
        <v>1703</v>
      </c>
      <c r="E632" s="1267" t="s">
        <v>809</v>
      </c>
      <c r="F632" s="1424" t="s">
        <v>1790</v>
      </c>
      <c r="G632" s="1424" t="s">
        <v>1790</v>
      </c>
      <c r="H632" s="1425" t="s">
        <v>84</v>
      </c>
      <c r="I632" s="1460" t="s">
        <v>1790</v>
      </c>
      <c r="J632" s="1461">
        <v>0.96618357487922713</v>
      </c>
      <c r="K632" s="1461">
        <v>0.93351070036640305</v>
      </c>
      <c r="L632" s="1461">
        <v>0.90194270566802237</v>
      </c>
      <c r="M632" s="1461">
        <v>0.87144222769857238</v>
      </c>
      <c r="N632" s="1489">
        <v>0.84197316685852408</v>
      </c>
      <c r="O632" s="1489">
        <v>0.81350064430775282</v>
      </c>
      <c r="P632" s="1489">
        <v>0.78599096068381924</v>
      </c>
      <c r="Q632" s="1489">
        <v>0.75941155621625056</v>
      </c>
      <c r="R632" s="1489">
        <v>0.73373097218961414</v>
      </c>
      <c r="S632" s="1489">
        <v>0.70891881370977217</v>
      </c>
      <c r="T632" s="1489">
        <v>0.68494571372924851</v>
      </c>
      <c r="U632" s="1489">
        <v>0.66178329828912907</v>
      </c>
      <c r="V632" s="1489">
        <v>0.63940415293635666</v>
      </c>
      <c r="W632" s="1489">
        <v>0.61778179027667313</v>
      </c>
      <c r="X632" s="1489">
        <v>0.59689061862480497</v>
      </c>
      <c r="Y632" s="1489">
        <v>0.57670591171478747</v>
      </c>
      <c r="Z632" s="1489">
        <v>0.55720377943457733</v>
      </c>
      <c r="AA632" s="1489">
        <v>0.53836113955031628</v>
      </c>
      <c r="AB632" s="1489">
        <v>0.520155690386779</v>
      </c>
      <c r="AC632" s="1489">
        <v>0.50256588443167061</v>
      </c>
      <c r="AD632" s="1489">
        <v>0.48557090283253201</v>
      </c>
      <c r="AE632" s="1489">
        <v>0.46915063075606961</v>
      </c>
      <c r="AF632" s="1489">
        <v>0.45328563358074364</v>
      </c>
      <c r="AG632" s="1489">
        <v>0.43795713389443836</v>
      </c>
      <c r="AH632" s="1489">
        <v>0.42314698926998878</v>
      </c>
      <c r="AI632" s="1489">
        <v>0.40883767079225974</v>
      </c>
      <c r="AJ632" s="1489">
        <v>0.39501224231136212</v>
      </c>
      <c r="AK632" s="1489">
        <v>0.38165434039745133</v>
      </c>
      <c r="AL632" s="1489">
        <v>0.36874815497338298</v>
      </c>
      <c r="AM632" s="1489">
        <v>0.35627841060230242</v>
      </c>
      <c r="AN632" s="1489">
        <v>0.3459013695167984</v>
      </c>
      <c r="AO632" s="1489">
        <v>0.33582657234640623</v>
      </c>
      <c r="AP632" s="1489">
        <v>0.32604521587029728</v>
      </c>
      <c r="AQ632" s="1489">
        <v>0.31654875327213333</v>
      </c>
      <c r="AR632" s="1489">
        <v>0.30732888667197411</v>
      </c>
      <c r="AS632" s="1489">
        <v>0.29837755987570302</v>
      </c>
      <c r="AT632" s="1489">
        <v>0.28968695133563405</v>
      </c>
      <c r="AU632" s="1489">
        <v>0.28124946731614947</v>
      </c>
      <c r="AV632" s="1489">
        <v>0.27305773525839755</v>
      </c>
      <c r="AW632" s="1489">
        <v>0.26510459733825009</v>
      </c>
      <c r="AX632" s="1489">
        <v>0.25738310421189325</v>
      </c>
      <c r="AY632" s="1489">
        <v>0.24988650894358566</v>
      </c>
      <c r="AZ632" s="1489">
        <v>0.24260826111027742</v>
      </c>
      <c r="BA632" s="1489">
        <v>0.23554200107793916</v>
      </c>
      <c r="BB632" s="1489">
        <v>0.22868155444460117</v>
      </c>
      <c r="BC632" s="1489">
        <v>0.22202092664524387</v>
      </c>
      <c r="BD632" s="1489">
        <v>0.215554297713829</v>
      </c>
      <c r="BE632" s="1489">
        <v>0.20927601719789227</v>
      </c>
      <c r="BF632" s="1489">
        <v>0.20318059922125464</v>
      </c>
      <c r="BG632" s="1489">
        <v>0.19726271769053846</v>
      </c>
      <c r="BH632" s="1489">
        <v>0.19151720164129948</v>
      </c>
      <c r="BI632" s="1489">
        <v>0.18593903071970824</v>
      </c>
      <c r="BJ632" s="1489">
        <v>0.18052333079583327</v>
      </c>
      <c r="BK632" s="1489">
        <v>0.17526536970469248</v>
      </c>
      <c r="BL632" s="1489">
        <v>0.17016055311135189</v>
      </c>
      <c r="BM632" s="1489">
        <v>0.16520442049645817</v>
      </c>
      <c r="BN632" s="1489">
        <v>0.16039264125869726</v>
      </c>
      <c r="BO632" s="1489">
        <v>0.15572101093077401</v>
      </c>
      <c r="BP632" s="1489">
        <v>0.15118544750560586</v>
      </c>
      <c r="BQ632" s="1489">
        <v>0.14678198786952024</v>
      </c>
      <c r="BR632" s="1489">
        <v>0.14250678433934003</v>
      </c>
      <c r="BS632" s="1489">
        <v>0.13835610130033013</v>
      </c>
      <c r="BT632" s="1489">
        <v>0.13432631194206807</v>
      </c>
      <c r="BU632" s="1489">
        <v>0.13041389508938647</v>
      </c>
      <c r="BV632" s="1489">
        <v>0.12661543212561796</v>
      </c>
      <c r="BW632" s="1489">
        <v>0.12292760400545433</v>
      </c>
      <c r="BX632" s="1489">
        <v>0.11934718835481004</v>
      </c>
      <c r="BY632" s="1489">
        <v>0.11587105665515537</v>
      </c>
      <c r="BZ632" s="1489">
        <v>0.11249617150985959</v>
      </c>
      <c r="CA632" s="1489">
        <v>0.10921958399015494</v>
      </c>
      <c r="CB632" s="1489">
        <v>0.10603843105840287</v>
      </c>
      <c r="CC632" s="1489">
        <v>0.10294993306641054</v>
      </c>
      <c r="CD632" s="1489">
        <v>9.9951391326612168E-2</v>
      </c>
      <c r="CE632" s="1489">
        <v>9.7040185753992411E-2</v>
      </c>
      <c r="CF632" s="1489">
        <v>9.4213772576691654E-2</v>
      </c>
      <c r="CG632" s="1489">
        <v>9.1915875684577236E-2</v>
      </c>
      <c r="CH632" s="1489">
        <v>8.9674025058124135E-2</v>
      </c>
      <c r="CI632" s="1489">
        <v>8.7486853715243049E-2</v>
      </c>
      <c r="CJ632" s="1489">
        <v>8.5353028014871282E-2</v>
      </c>
      <c r="CK632" s="1489">
        <v>8.3271246843776875E-2</v>
      </c>
      <c r="CL632" s="1489" t="s">
        <v>1790</v>
      </c>
      <c r="CM632" s="1489" t="s">
        <v>1790</v>
      </c>
      <c r="CN632" s="1489" t="s">
        <v>1790</v>
      </c>
      <c r="CO632" s="1489" t="s">
        <v>1790</v>
      </c>
      <c r="CP632" s="1490" t="s">
        <v>1790</v>
      </c>
      <c r="CQ632" s="1488" t="s">
        <v>1790</v>
      </c>
      <c r="CR632" s="1488" t="s">
        <v>1790</v>
      </c>
      <c r="CS632" s="1488" t="s">
        <v>1790</v>
      </c>
      <c r="CT632" s="1488" t="s">
        <v>1790</v>
      </c>
      <c r="CU632" s="1488" t="s">
        <v>1790</v>
      </c>
      <c r="CV632" s="1488" t="s">
        <v>1790</v>
      </c>
      <c r="CW632" s="1488" t="s">
        <v>1790</v>
      </c>
      <c r="CX632" s="1488" t="s">
        <v>1790</v>
      </c>
      <c r="CY632" s="1488" t="s">
        <v>1790</v>
      </c>
      <c r="CZ632" s="1488" t="s">
        <v>1790</v>
      </c>
      <c r="DA632" s="1488" t="s">
        <v>1790</v>
      </c>
      <c r="DB632" s="1488" t="s">
        <v>1790</v>
      </c>
      <c r="DC632" s="1488" t="s">
        <v>1790</v>
      </c>
      <c r="DD632" s="1488" t="s">
        <v>1790</v>
      </c>
      <c r="DE632" s="1488" t="s">
        <v>1790</v>
      </c>
      <c r="DF632" s="1488" t="s">
        <v>1790</v>
      </c>
      <c r="DG632" s="1488" t="s">
        <v>1790</v>
      </c>
      <c r="DH632" s="1488" t="s">
        <v>1790</v>
      </c>
      <c r="DI632" s="1488" t="s">
        <v>1790</v>
      </c>
      <c r="DJ632" s="1488" t="s">
        <v>1790</v>
      </c>
      <c r="DK632" s="1488" t="s">
        <v>1790</v>
      </c>
      <c r="DL632" s="1488" t="s">
        <v>1790</v>
      </c>
      <c r="DM632" s="1488" t="s">
        <v>1790</v>
      </c>
      <c r="DN632" s="1488" t="s">
        <v>1790</v>
      </c>
      <c r="DO632" s="1488" t="s">
        <v>1790</v>
      </c>
      <c r="DP632" s="1488" t="s">
        <v>1790</v>
      </c>
      <c r="DQ632" s="1488" t="s">
        <v>1790</v>
      </c>
      <c r="DR632" s="1488" t="s">
        <v>1790</v>
      </c>
      <c r="DS632" s="1488" t="s">
        <v>1790</v>
      </c>
      <c r="DT632" s="1233" t="s">
        <v>1790</v>
      </c>
      <c r="DU632" s="1233" t="s">
        <v>1790</v>
      </c>
      <c r="DV632" s="1233" t="s">
        <v>1790</v>
      </c>
      <c r="DW632" s="1233" t="s">
        <v>1790</v>
      </c>
      <c r="DX632" s="1233" t="s">
        <v>1790</v>
      </c>
      <c r="DY632" s="1233" t="s">
        <v>1790</v>
      </c>
      <c r="DZ632" s="1233" t="s">
        <v>1790</v>
      </c>
      <c r="EA632" s="1233" t="s">
        <v>1790</v>
      </c>
      <c r="EB632" s="1233" t="s">
        <v>1790</v>
      </c>
      <c r="EC632" s="1233" t="s">
        <v>1790</v>
      </c>
      <c r="ED632" s="1233" t="s">
        <v>1790</v>
      </c>
    </row>
    <row r="633" spans="2:134" x14ac:dyDescent="0.25">
      <c r="B633" s="1740"/>
      <c r="C633" s="1485" t="s">
        <v>1877</v>
      </c>
      <c r="D633" s="1425" t="s">
        <v>1703</v>
      </c>
      <c r="E633" s="1267" t="s">
        <v>810</v>
      </c>
      <c r="F633" s="1424" t="s">
        <v>811</v>
      </c>
      <c r="G633" s="1424" t="s">
        <v>1790</v>
      </c>
      <c r="H633" s="1425" t="s">
        <v>812</v>
      </c>
      <c r="I633" s="1460" t="s">
        <v>1790</v>
      </c>
      <c r="J633" s="1461">
        <v>4.2480534783304005E-2</v>
      </c>
      <c r="K633" s="1461" t="s">
        <v>1790</v>
      </c>
      <c r="L633" s="1461" t="s">
        <v>1790</v>
      </c>
      <c r="M633" s="1461" t="s">
        <v>1790</v>
      </c>
      <c r="N633" s="1489" t="s">
        <v>1790</v>
      </c>
      <c r="O633" s="1489" t="s">
        <v>1790</v>
      </c>
      <c r="P633" s="1489" t="s">
        <v>1790</v>
      </c>
      <c r="Q633" s="1489" t="s">
        <v>1790</v>
      </c>
      <c r="R633" s="1489" t="s">
        <v>1790</v>
      </c>
      <c r="S633" s="1489" t="s">
        <v>1790</v>
      </c>
      <c r="T633" s="1489" t="s">
        <v>1790</v>
      </c>
      <c r="U633" s="1489" t="s">
        <v>1790</v>
      </c>
      <c r="V633" s="1489" t="s">
        <v>1790</v>
      </c>
      <c r="W633" s="1489" t="s">
        <v>1790</v>
      </c>
      <c r="X633" s="1489" t="s">
        <v>1790</v>
      </c>
      <c r="Y633" s="1489" t="s">
        <v>1790</v>
      </c>
      <c r="Z633" s="1489" t="s">
        <v>1790</v>
      </c>
      <c r="AA633" s="1489" t="s">
        <v>1790</v>
      </c>
      <c r="AB633" s="1489" t="s">
        <v>1790</v>
      </c>
      <c r="AC633" s="1489" t="s">
        <v>1790</v>
      </c>
      <c r="AD633" s="1489" t="s">
        <v>1790</v>
      </c>
      <c r="AE633" s="1489" t="s">
        <v>1790</v>
      </c>
      <c r="AF633" s="1489" t="s">
        <v>1790</v>
      </c>
      <c r="AG633" s="1489" t="s">
        <v>1790</v>
      </c>
      <c r="AH633" s="1489" t="s">
        <v>1790</v>
      </c>
      <c r="AI633" s="1489" t="s">
        <v>1790</v>
      </c>
      <c r="AJ633" s="1489" t="s">
        <v>1790</v>
      </c>
      <c r="AK633" s="1489" t="s">
        <v>1790</v>
      </c>
      <c r="AL633" s="1489" t="s">
        <v>1790</v>
      </c>
      <c r="AM633" s="1489" t="s">
        <v>1790</v>
      </c>
      <c r="AN633" s="1489" t="s">
        <v>1790</v>
      </c>
      <c r="AO633" s="1489" t="s">
        <v>1790</v>
      </c>
      <c r="AP633" s="1489" t="s">
        <v>1790</v>
      </c>
      <c r="AQ633" s="1489" t="s">
        <v>1790</v>
      </c>
      <c r="AR633" s="1489" t="s">
        <v>1790</v>
      </c>
      <c r="AS633" s="1489" t="s">
        <v>1790</v>
      </c>
      <c r="AT633" s="1489" t="s">
        <v>1790</v>
      </c>
      <c r="AU633" s="1489" t="s">
        <v>1790</v>
      </c>
      <c r="AV633" s="1489" t="s">
        <v>1790</v>
      </c>
      <c r="AW633" s="1489" t="s">
        <v>1790</v>
      </c>
      <c r="AX633" s="1489" t="s">
        <v>1790</v>
      </c>
      <c r="AY633" s="1489" t="s">
        <v>1790</v>
      </c>
      <c r="AZ633" s="1489" t="s">
        <v>1790</v>
      </c>
      <c r="BA633" s="1489" t="s">
        <v>1790</v>
      </c>
      <c r="BB633" s="1489" t="s">
        <v>1790</v>
      </c>
      <c r="BC633" s="1489" t="s">
        <v>1790</v>
      </c>
      <c r="BD633" s="1489" t="s">
        <v>1790</v>
      </c>
      <c r="BE633" s="1489" t="s">
        <v>1790</v>
      </c>
      <c r="BF633" s="1489" t="s">
        <v>1790</v>
      </c>
      <c r="BG633" s="1489" t="s">
        <v>1790</v>
      </c>
      <c r="BH633" s="1489" t="s">
        <v>1790</v>
      </c>
      <c r="BI633" s="1489" t="s">
        <v>1790</v>
      </c>
      <c r="BJ633" s="1489" t="s">
        <v>1790</v>
      </c>
      <c r="BK633" s="1489" t="s">
        <v>1790</v>
      </c>
      <c r="BL633" s="1489" t="s">
        <v>1790</v>
      </c>
      <c r="BM633" s="1489" t="s">
        <v>1790</v>
      </c>
      <c r="BN633" s="1489" t="s">
        <v>1790</v>
      </c>
      <c r="BO633" s="1489" t="s">
        <v>1790</v>
      </c>
      <c r="BP633" s="1489" t="s">
        <v>1790</v>
      </c>
      <c r="BQ633" s="1489" t="s">
        <v>1790</v>
      </c>
      <c r="BR633" s="1489" t="s">
        <v>1790</v>
      </c>
      <c r="BS633" s="1489" t="s">
        <v>1790</v>
      </c>
      <c r="BT633" s="1489" t="s">
        <v>1790</v>
      </c>
      <c r="BU633" s="1489" t="s">
        <v>1790</v>
      </c>
      <c r="BV633" s="1489" t="s">
        <v>1790</v>
      </c>
      <c r="BW633" s="1489" t="s">
        <v>1790</v>
      </c>
      <c r="BX633" s="1489" t="s">
        <v>1790</v>
      </c>
      <c r="BY633" s="1489" t="s">
        <v>1790</v>
      </c>
      <c r="BZ633" s="1489" t="s">
        <v>1790</v>
      </c>
      <c r="CA633" s="1489" t="s">
        <v>1790</v>
      </c>
      <c r="CB633" s="1489" t="s">
        <v>1790</v>
      </c>
      <c r="CC633" s="1489" t="s">
        <v>1790</v>
      </c>
      <c r="CD633" s="1489" t="s">
        <v>1790</v>
      </c>
      <c r="CE633" s="1489" t="s">
        <v>1790</v>
      </c>
      <c r="CF633" s="1489" t="s">
        <v>1790</v>
      </c>
      <c r="CG633" s="1489" t="s">
        <v>1790</v>
      </c>
      <c r="CH633" s="1489" t="s">
        <v>1790</v>
      </c>
      <c r="CI633" s="1489" t="s">
        <v>1790</v>
      </c>
      <c r="CJ633" s="1489" t="s">
        <v>1790</v>
      </c>
      <c r="CK633" s="1489" t="s">
        <v>1790</v>
      </c>
      <c r="CL633" s="1489" t="s">
        <v>1790</v>
      </c>
      <c r="CM633" s="1489" t="s">
        <v>1790</v>
      </c>
      <c r="CN633" s="1489" t="s">
        <v>1790</v>
      </c>
      <c r="CO633" s="1489" t="s">
        <v>1790</v>
      </c>
      <c r="CP633" s="1490" t="s">
        <v>1790</v>
      </c>
      <c r="CQ633" s="1488" t="s">
        <v>1790</v>
      </c>
      <c r="CR633" s="1488" t="s">
        <v>1790</v>
      </c>
      <c r="CS633" s="1488" t="s">
        <v>1790</v>
      </c>
      <c r="CT633" s="1488" t="s">
        <v>1790</v>
      </c>
      <c r="CU633" s="1488" t="s">
        <v>1790</v>
      </c>
      <c r="CV633" s="1488" t="s">
        <v>1790</v>
      </c>
      <c r="CW633" s="1488" t="s">
        <v>1790</v>
      </c>
      <c r="CX633" s="1488" t="s">
        <v>1790</v>
      </c>
      <c r="CY633" s="1488" t="s">
        <v>1790</v>
      </c>
      <c r="CZ633" s="1488" t="s">
        <v>1790</v>
      </c>
      <c r="DA633" s="1488" t="s">
        <v>1790</v>
      </c>
      <c r="DB633" s="1488" t="s">
        <v>1790</v>
      </c>
      <c r="DC633" s="1488" t="s">
        <v>1790</v>
      </c>
      <c r="DD633" s="1488" t="s">
        <v>1790</v>
      </c>
      <c r="DE633" s="1488" t="s">
        <v>1790</v>
      </c>
      <c r="DF633" s="1488" t="s">
        <v>1790</v>
      </c>
      <c r="DG633" s="1488" t="s">
        <v>1790</v>
      </c>
      <c r="DH633" s="1488" t="s">
        <v>1790</v>
      </c>
      <c r="DI633" s="1488" t="s">
        <v>1790</v>
      </c>
      <c r="DJ633" s="1488" t="s">
        <v>1790</v>
      </c>
      <c r="DK633" s="1488" t="s">
        <v>1790</v>
      </c>
      <c r="DL633" s="1488" t="s">
        <v>1790</v>
      </c>
      <c r="DM633" s="1488" t="s">
        <v>1790</v>
      </c>
      <c r="DN633" s="1488" t="s">
        <v>1790</v>
      </c>
      <c r="DO633" s="1488" t="s">
        <v>1790</v>
      </c>
      <c r="DP633" s="1488" t="s">
        <v>1790</v>
      </c>
      <c r="DQ633" s="1488" t="s">
        <v>1790</v>
      </c>
      <c r="DR633" s="1488" t="s">
        <v>1790</v>
      </c>
      <c r="DS633" s="1488" t="s">
        <v>1790</v>
      </c>
      <c r="DT633" s="1233" t="s">
        <v>1790</v>
      </c>
      <c r="DU633" s="1233" t="s">
        <v>1790</v>
      </c>
      <c r="DV633" s="1233" t="s">
        <v>1790</v>
      </c>
      <c r="DW633" s="1233" t="s">
        <v>1790</v>
      </c>
      <c r="DX633" s="1233" t="s">
        <v>1790</v>
      </c>
      <c r="DY633" s="1233" t="s">
        <v>1790</v>
      </c>
      <c r="DZ633" s="1233" t="s">
        <v>1790</v>
      </c>
      <c r="EA633" s="1233" t="s">
        <v>1790</v>
      </c>
      <c r="EB633" s="1233" t="s">
        <v>1790</v>
      </c>
      <c r="EC633" s="1233" t="s">
        <v>1790</v>
      </c>
      <c r="ED633" s="1233" t="s">
        <v>1790</v>
      </c>
    </row>
    <row r="634" spans="2:134" x14ac:dyDescent="0.25">
      <c r="B634" s="1740"/>
      <c r="C634" s="1485" t="s">
        <v>1877</v>
      </c>
      <c r="D634" s="1425" t="s">
        <v>1703</v>
      </c>
      <c r="E634" s="1267" t="s">
        <v>810</v>
      </c>
      <c r="F634" s="1424" t="s">
        <v>813</v>
      </c>
      <c r="G634" s="1424" t="s">
        <v>1790</v>
      </c>
      <c r="H634" s="1425" t="s">
        <v>812</v>
      </c>
      <c r="I634" s="1460" t="s">
        <v>1790</v>
      </c>
      <c r="J634" s="1461">
        <v>0.24208383753074339</v>
      </c>
      <c r="K634" s="1461" t="s">
        <v>1790</v>
      </c>
      <c r="L634" s="1461" t="s">
        <v>1790</v>
      </c>
      <c r="M634" s="1461" t="s">
        <v>1790</v>
      </c>
      <c r="N634" s="1489" t="s">
        <v>1790</v>
      </c>
      <c r="O634" s="1489" t="s">
        <v>1790</v>
      </c>
      <c r="P634" s="1489" t="s">
        <v>1790</v>
      </c>
      <c r="Q634" s="1489" t="s">
        <v>1790</v>
      </c>
      <c r="R634" s="1489" t="s">
        <v>1790</v>
      </c>
      <c r="S634" s="1489" t="s">
        <v>1790</v>
      </c>
      <c r="T634" s="1489" t="s">
        <v>1790</v>
      </c>
      <c r="U634" s="1489" t="s">
        <v>1790</v>
      </c>
      <c r="V634" s="1489" t="s">
        <v>1790</v>
      </c>
      <c r="W634" s="1489" t="s">
        <v>1790</v>
      </c>
      <c r="X634" s="1489" t="s">
        <v>1790</v>
      </c>
      <c r="Y634" s="1489" t="s">
        <v>1790</v>
      </c>
      <c r="Z634" s="1489" t="s">
        <v>1790</v>
      </c>
      <c r="AA634" s="1489" t="s">
        <v>1790</v>
      </c>
      <c r="AB634" s="1489" t="s">
        <v>1790</v>
      </c>
      <c r="AC634" s="1489" t="s">
        <v>1790</v>
      </c>
      <c r="AD634" s="1489" t="s">
        <v>1790</v>
      </c>
      <c r="AE634" s="1489" t="s">
        <v>1790</v>
      </c>
      <c r="AF634" s="1489" t="s">
        <v>1790</v>
      </c>
      <c r="AG634" s="1489" t="s">
        <v>1790</v>
      </c>
      <c r="AH634" s="1489" t="s">
        <v>1790</v>
      </c>
      <c r="AI634" s="1489" t="s">
        <v>1790</v>
      </c>
      <c r="AJ634" s="1489" t="s">
        <v>1790</v>
      </c>
      <c r="AK634" s="1489" t="s">
        <v>1790</v>
      </c>
      <c r="AL634" s="1489" t="s">
        <v>1790</v>
      </c>
      <c r="AM634" s="1489" t="s">
        <v>1790</v>
      </c>
      <c r="AN634" s="1489" t="s">
        <v>1790</v>
      </c>
      <c r="AO634" s="1489" t="s">
        <v>1790</v>
      </c>
      <c r="AP634" s="1489" t="s">
        <v>1790</v>
      </c>
      <c r="AQ634" s="1489" t="s">
        <v>1790</v>
      </c>
      <c r="AR634" s="1489" t="s">
        <v>1790</v>
      </c>
      <c r="AS634" s="1489" t="s">
        <v>1790</v>
      </c>
      <c r="AT634" s="1489" t="s">
        <v>1790</v>
      </c>
      <c r="AU634" s="1489" t="s">
        <v>1790</v>
      </c>
      <c r="AV634" s="1489" t="s">
        <v>1790</v>
      </c>
      <c r="AW634" s="1489" t="s">
        <v>1790</v>
      </c>
      <c r="AX634" s="1489" t="s">
        <v>1790</v>
      </c>
      <c r="AY634" s="1489" t="s">
        <v>1790</v>
      </c>
      <c r="AZ634" s="1489" t="s">
        <v>1790</v>
      </c>
      <c r="BA634" s="1489" t="s">
        <v>1790</v>
      </c>
      <c r="BB634" s="1489" t="s">
        <v>1790</v>
      </c>
      <c r="BC634" s="1489" t="s">
        <v>1790</v>
      </c>
      <c r="BD634" s="1489" t="s">
        <v>1790</v>
      </c>
      <c r="BE634" s="1489" t="s">
        <v>1790</v>
      </c>
      <c r="BF634" s="1489" t="s">
        <v>1790</v>
      </c>
      <c r="BG634" s="1489" t="s">
        <v>1790</v>
      </c>
      <c r="BH634" s="1489" t="s">
        <v>1790</v>
      </c>
      <c r="BI634" s="1489" t="s">
        <v>1790</v>
      </c>
      <c r="BJ634" s="1489" t="s">
        <v>1790</v>
      </c>
      <c r="BK634" s="1489" t="s">
        <v>1790</v>
      </c>
      <c r="BL634" s="1489" t="s">
        <v>1790</v>
      </c>
      <c r="BM634" s="1489" t="s">
        <v>1790</v>
      </c>
      <c r="BN634" s="1489" t="s">
        <v>1790</v>
      </c>
      <c r="BO634" s="1489" t="s">
        <v>1790</v>
      </c>
      <c r="BP634" s="1489" t="s">
        <v>1790</v>
      </c>
      <c r="BQ634" s="1489" t="s">
        <v>1790</v>
      </c>
      <c r="BR634" s="1489" t="s">
        <v>1790</v>
      </c>
      <c r="BS634" s="1489" t="s">
        <v>1790</v>
      </c>
      <c r="BT634" s="1489" t="s">
        <v>1790</v>
      </c>
      <c r="BU634" s="1489" t="s">
        <v>1790</v>
      </c>
      <c r="BV634" s="1489" t="s">
        <v>1790</v>
      </c>
      <c r="BW634" s="1489" t="s">
        <v>1790</v>
      </c>
      <c r="BX634" s="1489" t="s">
        <v>1790</v>
      </c>
      <c r="BY634" s="1489" t="s">
        <v>1790</v>
      </c>
      <c r="BZ634" s="1489" t="s">
        <v>1790</v>
      </c>
      <c r="CA634" s="1489" t="s">
        <v>1790</v>
      </c>
      <c r="CB634" s="1489" t="s">
        <v>1790</v>
      </c>
      <c r="CC634" s="1489" t="s">
        <v>1790</v>
      </c>
      <c r="CD634" s="1489" t="s">
        <v>1790</v>
      </c>
      <c r="CE634" s="1489" t="s">
        <v>1790</v>
      </c>
      <c r="CF634" s="1489" t="s">
        <v>1790</v>
      </c>
      <c r="CG634" s="1489" t="s">
        <v>1790</v>
      </c>
      <c r="CH634" s="1489" t="s">
        <v>1790</v>
      </c>
      <c r="CI634" s="1489" t="s">
        <v>1790</v>
      </c>
      <c r="CJ634" s="1489" t="s">
        <v>1790</v>
      </c>
      <c r="CK634" s="1489" t="s">
        <v>1790</v>
      </c>
      <c r="CL634" s="1489" t="s">
        <v>1790</v>
      </c>
      <c r="CM634" s="1489" t="s">
        <v>1790</v>
      </c>
      <c r="CN634" s="1489" t="s">
        <v>1790</v>
      </c>
      <c r="CO634" s="1489" t="s">
        <v>1790</v>
      </c>
      <c r="CP634" s="1490" t="s">
        <v>1790</v>
      </c>
      <c r="CQ634" s="1488" t="s">
        <v>1790</v>
      </c>
      <c r="CR634" s="1488" t="s">
        <v>1790</v>
      </c>
      <c r="CS634" s="1488" t="s">
        <v>1790</v>
      </c>
      <c r="CT634" s="1488" t="s">
        <v>1790</v>
      </c>
      <c r="CU634" s="1488" t="s">
        <v>1790</v>
      </c>
      <c r="CV634" s="1488" t="s">
        <v>1790</v>
      </c>
      <c r="CW634" s="1488" t="s">
        <v>1790</v>
      </c>
      <c r="CX634" s="1488" t="s">
        <v>1790</v>
      </c>
      <c r="CY634" s="1488" t="s">
        <v>1790</v>
      </c>
      <c r="CZ634" s="1488" t="s">
        <v>1790</v>
      </c>
      <c r="DA634" s="1488" t="s">
        <v>1790</v>
      </c>
      <c r="DB634" s="1488" t="s">
        <v>1790</v>
      </c>
      <c r="DC634" s="1488" t="s">
        <v>1790</v>
      </c>
      <c r="DD634" s="1488" t="s">
        <v>1790</v>
      </c>
      <c r="DE634" s="1488" t="s">
        <v>1790</v>
      </c>
      <c r="DF634" s="1488" t="s">
        <v>1790</v>
      </c>
      <c r="DG634" s="1488" t="s">
        <v>1790</v>
      </c>
      <c r="DH634" s="1488" t="s">
        <v>1790</v>
      </c>
      <c r="DI634" s="1488" t="s">
        <v>1790</v>
      </c>
      <c r="DJ634" s="1488" t="s">
        <v>1790</v>
      </c>
      <c r="DK634" s="1488" t="s">
        <v>1790</v>
      </c>
      <c r="DL634" s="1488" t="s">
        <v>1790</v>
      </c>
      <c r="DM634" s="1488" t="s">
        <v>1790</v>
      </c>
      <c r="DN634" s="1488" t="s">
        <v>1790</v>
      </c>
      <c r="DO634" s="1488" t="s">
        <v>1790</v>
      </c>
      <c r="DP634" s="1488" t="s">
        <v>1790</v>
      </c>
      <c r="DQ634" s="1488" t="s">
        <v>1790</v>
      </c>
      <c r="DR634" s="1488" t="s">
        <v>1790</v>
      </c>
      <c r="DS634" s="1488" t="s">
        <v>1790</v>
      </c>
      <c r="DT634" s="1233" t="s">
        <v>1790</v>
      </c>
      <c r="DU634" s="1233" t="s">
        <v>1790</v>
      </c>
      <c r="DV634" s="1233" t="s">
        <v>1790</v>
      </c>
      <c r="DW634" s="1233" t="s">
        <v>1790</v>
      </c>
      <c r="DX634" s="1233" t="s">
        <v>1790</v>
      </c>
      <c r="DY634" s="1233" t="s">
        <v>1790</v>
      </c>
      <c r="DZ634" s="1233" t="s">
        <v>1790</v>
      </c>
      <c r="EA634" s="1233" t="s">
        <v>1790</v>
      </c>
      <c r="EB634" s="1233" t="s">
        <v>1790</v>
      </c>
      <c r="EC634" s="1233" t="s">
        <v>1790</v>
      </c>
      <c r="ED634" s="1233" t="s">
        <v>1790</v>
      </c>
    </row>
    <row r="635" spans="2:134" ht="14.4" thickBot="1" x14ac:dyDescent="0.3">
      <c r="B635" s="1740"/>
      <c r="C635" s="1485" t="s">
        <v>1877</v>
      </c>
      <c r="D635" s="1425" t="s">
        <v>1703</v>
      </c>
      <c r="E635" s="1267" t="s">
        <v>814</v>
      </c>
      <c r="F635" s="1424" t="s">
        <v>1790</v>
      </c>
      <c r="G635" s="1424" t="s">
        <v>1790</v>
      </c>
      <c r="H635" s="1425" t="s">
        <v>84</v>
      </c>
      <c r="I635" s="1460" t="s">
        <v>1790</v>
      </c>
      <c r="J635" s="1461">
        <v>2.4054718614881655E-2</v>
      </c>
      <c r="K635" s="1461">
        <v>4.6364900315971999E-2</v>
      </c>
      <c r="L635" s="1461">
        <v>4.479700513620484E-2</v>
      </c>
      <c r="M635" s="1461">
        <v>4.3282130566381485E-2</v>
      </c>
      <c r="N635" s="1489">
        <v>4.1818483639015934E-2</v>
      </c>
      <c r="O635" s="1489">
        <v>4.0404332018372888E-2</v>
      </c>
      <c r="P635" s="1489">
        <v>3.9038001950118736E-2</v>
      </c>
      <c r="Q635" s="1489">
        <v>3.7717876280307962E-2</v>
      </c>
      <c r="R635" s="1489">
        <v>3.6442392541360349E-2</v>
      </c>
      <c r="S635" s="1489">
        <v>3.5210041102763628E-2</v>
      </c>
      <c r="T635" s="1489">
        <v>3.4019363384312683E-2</v>
      </c>
      <c r="U635" s="1489">
        <v>3.2868950129770716E-2</v>
      </c>
      <c r="V635" s="1489">
        <v>3.1757439738908905E-2</v>
      </c>
      <c r="W635" s="1489">
        <v>3.0683516655950635E-2</v>
      </c>
      <c r="X635" s="1489">
        <v>2.9645909812512691E-2</v>
      </c>
      <c r="Y635" s="1489">
        <v>2.8643391123200673E-2</v>
      </c>
      <c r="Z635" s="1489">
        <v>2.7674774032077947E-2</v>
      </c>
      <c r="AA635" s="1489">
        <v>2.6738912108287872E-2</v>
      </c>
      <c r="AB635" s="1489">
        <v>2.5834697689167026E-2</v>
      </c>
      <c r="AC635" s="1489">
        <v>2.4961060569243507E-2</v>
      </c>
      <c r="AD635" s="1489">
        <v>2.4116966733568605E-2</v>
      </c>
      <c r="AE635" s="1489">
        <v>2.3242291397344229E-2</v>
      </c>
      <c r="AF635" s="1489">
        <v>2.2456320190670755E-2</v>
      </c>
      <c r="AG635" s="1489">
        <v>2.1696927720454836E-2</v>
      </c>
      <c r="AH635" s="1489">
        <v>2.0963215188845256E-2</v>
      </c>
      <c r="AI635" s="1489">
        <v>2.0254314192121023E-2</v>
      </c>
      <c r="AJ635" s="1489">
        <v>1.9569385692870554E-2</v>
      </c>
      <c r="AK635" s="1489">
        <v>1.8907619026928071E-2</v>
      </c>
      <c r="AL635" s="1489">
        <v>1.826823094389186E-2</v>
      </c>
      <c r="AM635" s="1489">
        <v>1.7650464680088754E-2</v>
      </c>
      <c r="AN635" s="1489">
        <v>1.7136373475814322E-2</v>
      </c>
      <c r="AO635" s="1489">
        <v>1.6637255801761477E-2</v>
      </c>
      <c r="AP635" s="1489">
        <v>1.6152675535690754E-2</v>
      </c>
      <c r="AQ635" s="1489">
        <v>1.568220925795219E-2</v>
      </c>
      <c r="AR635" s="1489">
        <v>1.5225445881506983E-2</v>
      </c>
      <c r="AS635" s="1489">
        <v>1.4781986292725225E-2</v>
      </c>
      <c r="AT635" s="1489">
        <v>1.4351443002645852E-2</v>
      </c>
      <c r="AU635" s="1489">
        <v>1.3933439808394026E-2</v>
      </c>
      <c r="AV635" s="1489">
        <v>1.352761146446022E-2</v>
      </c>
      <c r="AW635" s="1489">
        <v>1.3133603363553615E-2</v>
      </c>
      <c r="AX635" s="1489">
        <v>1.2751071226751079E-2</v>
      </c>
      <c r="AY635" s="1489">
        <v>1.2379680802670949E-2</v>
      </c>
      <c r="AZ635" s="1489">
        <v>1.2019107575408694E-2</v>
      </c>
      <c r="BA635" s="1489">
        <v>1.1669036480979309E-2</v>
      </c>
      <c r="BB635" s="1489">
        <v>1.1329161632018749E-2</v>
      </c>
      <c r="BC635" s="1489">
        <v>1.0999186050503641E-2</v>
      </c>
      <c r="BD635" s="1489">
        <v>1.0678821408255962E-2</v>
      </c>
      <c r="BE635" s="1489">
        <v>1.036778777500579E-2</v>
      </c>
      <c r="BF635" s="1489">
        <v>1.006581337379203E-2</v>
      </c>
      <c r="BG635" s="1489">
        <v>9.7726343434874074E-3</v>
      </c>
      <c r="BH635" s="1489">
        <v>9.4879945082402013E-3</v>
      </c>
      <c r="BI635" s="1489">
        <v>9.2116451536312632E-3</v>
      </c>
      <c r="BJ635" s="1489">
        <v>8.9433448093507416E-3</v>
      </c>
      <c r="BK635" s="1489">
        <v>8.6828590382046038E-3</v>
      </c>
      <c r="BL635" s="1489">
        <v>8.4299602312666033E-3</v>
      </c>
      <c r="BM635" s="1489">
        <v>8.1844274089967039E-3</v>
      </c>
      <c r="BN635" s="1489">
        <v>7.9460460281521404E-3</v>
      </c>
      <c r="BO635" s="1489">
        <v>7.7146077943224646E-3</v>
      </c>
      <c r="BP635" s="1489">
        <v>7.4899104799247239E-3</v>
      </c>
      <c r="BQ635" s="1489">
        <v>7.2717577474997316E-3</v>
      </c>
      <c r="BR635" s="1489">
        <v>7.0599589781550785E-3</v>
      </c>
      <c r="BS635" s="1489">
        <v>6.8543291050049311E-3</v>
      </c>
      <c r="BT635" s="1489">
        <v>6.6546884514610966E-3</v>
      </c>
      <c r="BU635" s="1489">
        <v>6.4608625742340747E-3</v>
      </c>
      <c r="BV635" s="1489">
        <v>6.2726821109068704E-3</v>
      </c>
      <c r="BW635" s="1489">
        <v>6.0899826319484171E-3</v>
      </c>
      <c r="BX635" s="1489">
        <v>5.9126044970372986E-3</v>
      </c>
      <c r="BY635" s="1489">
        <v>5.7403927155701929E-3</v>
      </c>
      <c r="BZ635" s="1489">
        <v>5.5731968112331977E-3</v>
      </c>
      <c r="CA635" s="1489">
        <v>5.4108706905176673E-3</v>
      </c>
      <c r="CB635" s="1489">
        <v>5.2532725150656974E-3</v>
      </c>
      <c r="CC635" s="1489">
        <v>5.1002645777336857E-3</v>
      </c>
      <c r="CD635" s="1489">
        <v>4.9517131822657138E-3</v>
      </c>
      <c r="CE635" s="1489">
        <v>4.8074885264715681E-3</v>
      </c>
      <c r="CF635" s="1489">
        <v>4.6674645888073471E-3</v>
      </c>
      <c r="CG635" s="1489">
        <v>4.553623989080339E-3</v>
      </c>
      <c r="CH635" s="1489">
        <v>4.4425599893466727E-3</v>
      </c>
      <c r="CI635" s="1489">
        <v>4.33420486765529E-3</v>
      </c>
      <c r="CJ635" s="1489">
        <v>4.2284925538100399E-3</v>
      </c>
      <c r="CK635" s="1489">
        <v>4.1253585890829664E-3</v>
      </c>
      <c r="CL635" s="1489" t="s">
        <v>1790</v>
      </c>
      <c r="CM635" s="1489" t="s">
        <v>1790</v>
      </c>
      <c r="CN635" s="1489" t="s">
        <v>1790</v>
      </c>
      <c r="CO635" s="1489" t="s">
        <v>1790</v>
      </c>
      <c r="CP635" s="1490" t="s">
        <v>1790</v>
      </c>
      <c r="CQ635" s="1488" t="s">
        <v>1790</v>
      </c>
      <c r="CR635" s="1488" t="s">
        <v>1790</v>
      </c>
      <c r="CS635" s="1488" t="s">
        <v>1790</v>
      </c>
      <c r="CT635" s="1488" t="s">
        <v>1790</v>
      </c>
      <c r="CU635" s="1488" t="s">
        <v>1790</v>
      </c>
      <c r="CV635" s="1488" t="s">
        <v>1790</v>
      </c>
      <c r="CW635" s="1488" t="s">
        <v>1790</v>
      </c>
      <c r="CX635" s="1488" t="s">
        <v>1790</v>
      </c>
      <c r="CY635" s="1488" t="s">
        <v>1790</v>
      </c>
      <c r="CZ635" s="1488" t="s">
        <v>1790</v>
      </c>
      <c r="DA635" s="1488" t="s">
        <v>1790</v>
      </c>
      <c r="DB635" s="1488" t="s">
        <v>1790</v>
      </c>
      <c r="DC635" s="1488" t="s">
        <v>1790</v>
      </c>
      <c r="DD635" s="1488" t="s">
        <v>1790</v>
      </c>
      <c r="DE635" s="1488" t="s">
        <v>1790</v>
      </c>
      <c r="DF635" s="1488" t="s">
        <v>1790</v>
      </c>
      <c r="DG635" s="1488" t="s">
        <v>1790</v>
      </c>
      <c r="DH635" s="1488" t="s">
        <v>1790</v>
      </c>
      <c r="DI635" s="1488" t="s">
        <v>1790</v>
      </c>
      <c r="DJ635" s="1488" t="s">
        <v>1790</v>
      </c>
      <c r="DK635" s="1488" t="s">
        <v>1790</v>
      </c>
      <c r="DL635" s="1488" t="s">
        <v>1790</v>
      </c>
      <c r="DM635" s="1488" t="s">
        <v>1790</v>
      </c>
      <c r="DN635" s="1488" t="s">
        <v>1790</v>
      </c>
      <c r="DO635" s="1488" t="s">
        <v>1790</v>
      </c>
      <c r="DP635" s="1488" t="s">
        <v>1790</v>
      </c>
      <c r="DQ635" s="1488" t="s">
        <v>1790</v>
      </c>
      <c r="DR635" s="1488" t="s">
        <v>1790</v>
      </c>
      <c r="DS635" s="1488" t="s">
        <v>1790</v>
      </c>
      <c r="DT635" s="1233" t="s">
        <v>1790</v>
      </c>
      <c r="DU635" s="1233" t="s">
        <v>1790</v>
      </c>
      <c r="DV635" s="1233" t="s">
        <v>1790</v>
      </c>
      <c r="DW635" s="1233" t="s">
        <v>1790</v>
      </c>
      <c r="DX635" s="1233" t="s">
        <v>1790</v>
      </c>
      <c r="DY635" s="1233" t="s">
        <v>1790</v>
      </c>
      <c r="DZ635" s="1233" t="s">
        <v>1790</v>
      </c>
      <c r="EA635" s="1233" t="s">
        <v>1790</v>
      </c>
      <c r="EB635" s="1233" t="s">
        <v>1790</v>
      </c>
      <c r="EC635" s="1233" t="s">
        <v>1790</v>
      </c>
      <c r="ED635" s="1233" t="s">
        <v>1790</v>
      </c>
    </row>
    <row r="636" spans="2:134" ht="14.4" thickBot="1" x14ac:dyDescent="0.3">
      <c r="B636" s="1740"/>
      <c r="C636" s="1485" t="s">
        <v>1877</v>
      </c>
      <c r="D636" s="1425" t="s">
        <v>1703</v>
      </c>
      <c r="E636" s="1267" t="s">
        <v>815</v>
      </c>
      <c r="F636" s="1424" t="s">
        <v>1790</v>
      </c>
      <c r="G636" s="1424" t="s">
        <v>1790</v>
      </c>
      <c r="H636" s="1425" t="s">
        <v>84</v>
      </c>
      <c r="I636" s="1724">
        <f>IF(SUM(I635:CU635)&lt;&gt;0,SUM(I635:CU635),"")</f>
        <v>1.343534542873952</v>
      </c>
      <c r="J636" s="1725"/>
      <c r="K636" s="1725"/>
      <c r="L636" s="1725"/>
      <c r="M636" s="1726"/>
      <c r="N636" s="1489" t="s">
        <v>1790</v>
      </c>
      <c r="O636" s="1489" t="s">
        <v>1790</v>
      </c>
      <c r="P636" s="1489" t="s">
        <v>1790</v>
      </c>
      <c r="Q636" s="1489" t="s">
        <v>1790</v>
      </c>
      <c r="R636" s="1489" t="s">
        <v>1790</v>
      </c>
      <c r="S636" s="1489" t="s">
        <v>1790</v>
      </c>
      <c r="T636" s="1489" t="s">
        <v>1790</v>
      </c>
      <c r="U636" s="1489" t="s">
        <v>1790</v>
      </c>
      <c r="V636" s="1489" t="s">
        <v>1790</v>
      </c>
      <c r="W636" s="1489" t="s">
        <v>1790</v>
      </c>
      <c r="X636" s="1489" t="s">
        <v>1790</v>
      </c>
      <c r="Y636" s="1489" t="s">
        <v>1790</v>
      </c>
      <c r="Z636" s="1489" t="s">
        <v>1790</v>
      </c>
      <c r="AA636" s="1489" t="s">
        <v>1790</v>
      </c>
      <c r="AB636" s="1489" t="s">
        <v>1790</v>
      </c>
      <c r="AC636" s="1489" t="s">
        <v>1790</v>
      </c>
      <c r="AD636" s="1489" t="s">
        <v>1790</v>
      </c>
      <c r="AE636" s="1489" t="s">
        <v>1790</v>
      </c>
      <c r="AF636" s="1489" t="s">
        <v>1790</v>
      </c>
      <c r="AG636" s="1489" t="s">
        <v>1790</v>
      </c>
      <c r="AH636" s="1489" t="s">
        <v>1790</v>
      </c>
      <c r="AI636" s="1489" t="s">
        <v>1790</v>
      </c>
      <c r="AJ636" s="1489" t="s">
        <v>1790</v>
      </c>
      <c r="AK636" s="1489" t="s">
        <v>1790</v>
      </c>
      <c r="AL636" s="1489" t="s">
        <v>1790</v>
      </c>
      <c r="AM636" s="1489" t="s">
        <v>1790</v>
      </c>
      <c r="AN636" s="1489" t="s">
        <v>1790</v>
      </c>
      <c r="AO636" s="1489" t="s">
        <v>1790</v>
      </c>
      <c r="AP636" s="1489" t="s">
        <v>1790</v>
      </c>
      <c r="AQ636" s="1489" t="s">
        <v>1790</v>
      </c>
      <c r="AR636" s="1489" t="s">
        <v>1790</v>
      </c>
      <c r="AS636" s="1489" t="s">
        <v>1790</v>
      </c>
      <c r="AT636" s="1489" t="s">
        <v>1790</v>
      </c>
      <c r="AU636" s="1489" t="s">
        <v>1790</v>
      </c>
      <c r="AV636" s="1489" t="s">
        <v>1790</v>
      </c>
      <c r="AW636" s="1489" t="s">
        <v>1790</v>
      </c>
      <c r="AX636" s="1489" t="s">
        <v>1790</v>
      </c>
      <c r="AY636" s="1489" t="s">
        <v>1790</v>
      </c>
      <c r="AZ636" s="1489" t="s">
        <v>1790</v>
      </c>
      <c r="BA636" s="1489" t="s">
        <v>1790</v>
      </c>
      <c r="BB636" s="1489" t="s">
        <v>1790</v>
      </c>
      <c r="BC636" s="1489" t="s">
        <v>1790</v>
      </c>
      <c r="BD636" s="1489" t="s">
        <v>1790</v>
      </c>
      <c r="BE636" s="1489" t="s">
        <v>1790</v>
      </c>
      <c r="BF636" s="1489" t="s">
        <v>1790</v>
      </c>
      <c r="BG636" s="1489" t="s">
        <v>1790</v>
      </c>
      <c r="BH636" s="1489" t="s">
        <v>1790</v>
      </c>
      <c r="BI636" s="1489" t="s">
        <v>1790</v>
      </c>
      <c r="BJ636" s="1489" t="s">
        <v>1790</v>
      </c>
      <c r="BK636" s="1489" t="s">
        <v>1790</v>
      </c>
      <c r="BL636" s="1489" t="s">
        <v>1790</v>
      </c>
      <c r="BM636" s="1489" t="s">
        <v>1790</v>
      </c>
      <c r="BN636" s="1489" t="s">
        <v>1790</v>
      </c>
      <c r="BO636" s="1489" t="s">
        <v>1790</v>
      </c>
      <c r="BP636" s="1489" t="s">
        <v>1790</v>
      </c>
      <c r="BQ636" s="1489" t="s">
        <v>1790</v>
      </c>
      <c r="BR636" s="1489" t="s">
        <v>1790</v>
      </c>
      <c r="BS636" s="1489" t="s">
        <v>1790</v>
      </c>
      <c r="BT636" s="1489" t="s">
        <v>1790</v>
      </c>
      <c r="BU636" s="1489" t="s">
        <v>1790</v>
      </c>
      <c r="BV636" s="1489" t="s">
        <v>1790</v>
      </c>
      <c r="BW636" s="1489" t="s">
        <v>1790</v>
      </c>
      <c r="BX636" s="1489" t="s">
        <v>1790</v>
      </c>
      <c r="BY636" s="1489" t="s">
        <v>1790</v>
      </c>
      <c r="BZ636" s="1489" t="s">
        <v>1790</v>
      </c>
      <c r="CA636" s="1489" t="s">
        <v>1790</v>
      </c>
      <c r="CB636" s="1489" t="s">
        <v>1790</v>
      </c>
      <c r="CC636" s="1489" t="s">
        <v>1790</v>
      </c>
      <c r="CD636" s="1489" t="s">
        <v>1790</v>
      </c>
      <c r="CE636" s="1489" t="s">
        <v>1790</v>
      </c>
      <c r="CF636" s="1489" t="s">
        <v>1790</v>
      </c>
      <c r="CG636" s="1489" t="s">
        <v>1790</v>
      </c>
      <c r="CH636" s="1489" t="s">
        <v>1790</v>
      </c>
      <c r="CI636" s="1489" t="s">
        <v>1790</v>
      </c>
      <c r="CJ636" s="1489" t="s">
        <v>1790</v>
      </c>
      <c r="CK636" s="1489" t="s">
        <v>1790</v>
      </c>
      <c r="CL636" s="1489" t="s">
        <v>1790</v>
      </c>
      <c r="CM636" s="1489" t="s">
        <v>1790</v>
      </c>
      <c r="CN636" s="1489" t="s">
        <v>1790</v>
      </c>
      <c r="CO636" s="1489" t="s">
        <v>1790</v>
      </c>
      <c r="CP636" s="1490" t="s">
        <v>1790</v>
      </c>
      <c r="CQ636" s="1488" t="s">
        <v>1790</v>
      </c>
      <c r="CR636" s="1488" t="s">
        <v>1790</v>
      </c>
      <c r="CS636" s="1488" t="s">
        <v>1790</v>
      </c>
      <c r="CT636" s="1488" t="s">
        <v>1790</v>
      </c>
      <c r="CU636" s="1488" t="s">
        <v>1790</v>
      </c>
      <c r="CV636" s="1488" t="s">
        <v>1790</v>
      </c>
      <c r="CW636" s="1488" t="s">
        <v>1790</v>
      </c>
      <c r="CX636" s="1488" t="s">
        <v>1790</v>
      </c>
      <c r="CY636" s="1488" t="s">
        <v>1790</v>
      </c>
      <c r="CZ636" s="1488" t="s">
        <v>1790</v>
      </c>
      <c r="DA636" s="1488" t="s">
        <v>1790</v>
      </c>
      <c r="DB636" s="1488" t="s">
        <v>1790</v>
      </c>
      <c r="DC636" s="1488" t="s">
        <v>1790</v>
      </c>
      <c r="DD636" s="1488" t="s">
        <v>1790</v>
      </c>
      <c r="DE636" s="1488" t="s">
        <v>1790</v>
      </c>
      <c r="DF636" s="1488" t="s">
        <v>1790</v>
      </c>
      <c r="DG636" s="1488" t="s">
        <v>1790</v>
      </c>
      <c r="DH636" s="1488" t="s">
        <v>1790</v>
      </c>
      <c r="DI636" s="1488" t="s">
        <v>1790</v>
      </c>
      <c r="DJ636" s="1488" t="s">
        <v>1790</v>
      </c>
      <c r="DK636" s="1488" t="s">
        <v>1790</v>
      </c>
      <c r="DL636" s="1488" t="s">
        <v>1790</v>
      </c>
      <c r="DM636" s="1488" t="s">
        <v>1790</v>
      </c>
      <c r="DN636" s="1488" t="s">
        <v>1790</v>
      </c>
      <c r="DO636" s="1488" t="s">
        <v>1790</v>
      </c>
      <c r="DP636" s="1488" t="s">
        <v>1790</v>
      </c>
      <c r="DQ636" s="1488" t="s">
        <v>1790</v>
      </c>
      <c r="DR636" s="1488" t="s">
        <v>1790</v>
      </c>
      <c r="DS636" s="1488" t="s">
        <v>1790</v>
      </c>
      <c r="DT636" s="1233" t="s">
        <v>1790</v>
      </c>
      <c r="DU636" s="1233" t="s">
        <v>1790</v>
      </c>
      <c r="DV636" s="1233" t="s">
        <v>1790</v>
      </c>
      <c r="DW636" s="1233" t="s">
        <v>1790</v>
      </c>
      <c r="DX636" s="1233" t="s">
        <v>1790</v>
      </c>
      <c r="DY636" s="1233" t="s">
        <v>1790</v>
      </c>
    </row>
    <row r="637" spans="2:134" x14ac:dyDescent="0.25">
      <c r="B637" s="1740"/>
      <c r="C637" s="1485" t="s">
        <v>1878</v>
      </c>
      <c r="D637" s="1425" t="s">
        <v>1704</v>
      </c>
      <c r="E637" s="1267" t="s">
        <v>810</v>
      </c>
      <c r="F637" s="1424" t="s">
        <v>1790</v>
      </c>
      <c r="G637" s="1424" t="s">
        <v>1790</v>
      </c>
      <c r="H637" s="1425" t="s">
        <v>84</v>
      </c>
      <c r="I637" s="1460" t="s">
        <v>1790</v>
      </c>
      <c r="J637" s="1461">
        <v>1.3084006807132575</v>
      </c>
      <c r="K637" s="1461" t="s">
        <v>1790</v>
      </c>
      <c r="L637" s="1461" t="s">
        <v>1790</v>
      </c>
      <c r="M637" s="1461" t="s">
        <v>1790</v>
      </c>
      <c r="N637" s="1489" t="s">
        <v>1790</v>
      </c>
      <c r="O637" s="1489" t="s">
        <v>1790</v>
      </c>
      <c r="P637" s="1489" t="s">
        <v>1790</v>
      </c>
      <c r="Q637" s="1489" t="s">
        <v>1790</v>
      </c>
      <c r="R637" s="1489" t="s">
        <v>1790</v>
      </c>
      <c r="S637" s="1489" t="s">
        <v>1790</v>
      </c>
      <c r="T637" s="1489" t="s">
        <v>1790</v>
      </c>
      <c r="U637" s="1489" t="s">
        <v>1790</v>
      </c>
      <c r="V637" s="1489" t="s">
        <v>1790</v>
      </c>
      <c r="W637" s="1489" t="s">
        <v>1790</v>
      </c>
      <c r="X637" s="1489" t="s">
        <v>1790</v>
      </c>
      <c r="Y637" s="1489" t="s">
        <v>1790</v>
      </c>
      <c r="Z637" s="1489" t="s">
        <v>1790</v>
      </c>
      <c r="AA637" s="1489" t="s">
        <v>1790</v>
      </c>
      <c r="AB637" s="1489" t="s">
        <v>1790</v>
      </c>
      <c r="AC637" s="1489" t="s">
        <v>1790</v>
      </c>
      <c r="AD637" s="1489" t="s">
        <v>1790</v>
      </c>
      <c r="AE637" s="1489" t="s">
        <v>1790</v>
      </c>
      <c r="AF637" s="1489" t="s">
        <v>1790</v>
      </c>
      <c r="AG637" s="1489" t="s">
        <v>1790</v>
      </c>
      <c r="AH637" s="1489" t="s">
        <v>1790</v>
      </c>
      <c r="AI637" s="1489" t="s">
        <v>1790</v>
      </c>
      <c r="AJ637" s="1489" t="s">
        <v>1790</v>
      </c>
      <c r="AK637" s="1489" t="s">
        <v>1790</v>
      </c>
      <c r="AL637" s="1489" t="s">
        <v>1790</v>
      </c>
      <c r="AM637" s="1489" t="s">
        <v>1790</v>
      </c>
      <c r="AN637" s="1489" t="s">
        <v>1790</v>
      </c>
      <c r="AO637" s="1489" t="s">
        <v>1790</v>
      </c>
      <c r="AP637" s="1489" t="s">
        <v>1790</v>
      </c>
      <c r="AQ637" s="1489" t="s">
        <v>1790</v>
      </c>
      <c r="AR637" s="1489" t="s">
        <v>1790</v>
      </c>
      <c r="AS637" s="1489" t="s">
        <v>1790</v>
      </c>
      <c r="AT637" s="1489" t="s">
        <v>1790</v>
      </c>
      <c r="AU637" s="1489" t="s">
        <v>1790</v>
      </c>
      <c r="AV637" s="1489" t="s">
        <v>1790</v>
      </c>
      <c r="AW637" s="1489" t="s">
        <v>1790</v>
      </c>
      <c r="AX637" s="1489" t="s">
        <v>1790</v>
      </c>
      <c r="AY637" s="1489" t="s">
        <v>1790</v>
      </c>
      <c r="AZ637" s="1489" t="s">
        <v>1790</v>
      </c>
      <c r="BA637" s="1489" t="s">
        <v>1790</v>
      </c>
      <c r="BB637" s="1489" t="s">
        <v>1790</v>
      </c>
      <c r="BC637" s="1489" t="s">
        <v>1790</v>
      </c>
      <c r="BD637" s="1489" t="s">
        <v>1790</v>
      </c>
      <c r="BE637" s="1489" t="s">
        <v>1790</v>
      </c>
      <c r="BF637" s="1489" t="s">
        <v>1790</v>
      </c>
      <c r="BG637" s="1489" t="s">
        <v>1790</v>
      </c>
      <c r="BH637" s="1489" t="s">
        <v>1790</v>
      </c>
      <c r="BI637" s="1489" t="s">
        <v>1790</v>
      </c>
      <c r="BJ637" s="1489" t="s">
        <v>1790</v>
      </c>
      <c r="BK637" s="1489" t="s">
        <v>1790</v>
      </c>
      <c r="BL637" s="1489" t="s">
        <v>1790</v>
      </c>
      <c r="BM637" s="1489" t="s">
        <v>1790</v>
      </c>
      <c r="BN637" s="1489" t="s">
        <v>1790</v>
      </c>
      <c r="BO637" s="1489" t="s">
        <v>1790</v>
      </c>
      <c r="BP637" s="1489" t="s">
        <v>1790</v>
      </c>
      <c r="BQ637" s="1489" t="s">
        <v>1790</v>
      </c>
      <c r="BR637" s="1489" t="s">
        <v>1790</v>
      </c>
      <c r="BS637" s="1489" t="s">
        <v>1790</v>
      </c>
      <c r="BT637" s="1489" t="s">
        <v>1790</v>
      </c>
      <c r="BU637" s="1489" t="s">
        <v>1790</v>
      </c>
      <c r="BV637" s="1489" t="s">
        <v>1790</v>
      </c>
      <c r="BW637" s="1489" t="s">
        <v>1790</v>
      </c>
      <c r="BX637" s="1489" t="s">
        <v>1790</v>
      </c>
      <c r="BY637" s="1489" t="s">
        <v>1790</v>
      </c>
      <c r="BZ637" s="1489" t="s">
        <v>1790</v>
      </c>
      <c r="CA637" s="1489" t="s">
        <v>1790</v>
      </c>
      <c r="CB637" s="1489" t="s">
        <v>1790</v>
      </c>
      <c r="CC637" s="1489" t="s">
        <v>1790</v>
      </c>
      <c r="CD637" s="1489" t="s">
        <v>1790</v>
      </c>
      <c r="CE637" s="1489" t="s">
        <v>1790</v>
      </c>
      <c r="CF637" s="1489" t="s">
        <v>1790</v>
      </c>
      <c r="CG637" s="1489" t="s">
        <v>1790</v>
      </c>
      <c r="CH637" s="1489" t="s">
        <v>1790</v>
      </c>
      <c r="CI637" s="1489" t="s">
        <v>1790</v>
      </c>
      <c r="CJ637" s="1489" t="s">
        <v>1790</v>
      </c>
      <c r="CK637" s="1489" t="s">
        <v>1790</v>
      </c>
      <c r="CL637" s="1489" t="s">
        <v>1790</v>
      </c>
      <c r="CM637" s="1489" t="s">
        <v>1790</v>
      </c>
      <c r="CN637" s="1489" t="s">
        <v>1790</v>
      </c>
      <c r="CO637" s="1489" t="s">
        <v>1790</v>
      </c>
      <c r="CP637" s="1490" t="s">
        <v>1790</v>
      </c>
      <c r="CQ637" s="1488" t="s">
        <v>1790</v>
      </c>
      <c r="CR637" s="1488" t="s">
        <v>1790</v>
      </c>
      <c r="CS637" s="1488" t="s">
        <v>1790</v>
      </c>
      <c r="CT637" s="1488" t="s">
        <v>1790</v>
      </c>
      <c r="CU637" s="1488" t="s">
        <v>1790</v>
      </c>
      <c r="CV637" s="1488" t="s">
        <v>1790</v>
      </c>
      <c r="CW637" s="1488" t="s">
        <v>1790</v>
      </c>
      <c r="CX637" s="1488" t="s">
        <v>1790</v>
      </c>
      <c r="CY637" s="1488" t="s">
        <v>1790</v>
      </c>
      <c r="CZ637" s="1488" t="s">
        <v>1790</v>
      </c>
      <c r="DA637" s="1488" t="s">
        <v>1790</v>
      </c>
      <c r="DB637" s="1488" t="s">
        <v>1790</v>
      </c>
      <c r="DC637" s="1488" t="s">
        <v>1790</v>
      </c>
      <c r="DD637" s="1488" t="s">
        <v>1790</v>
      </c>
      <c r="DE637" s="1488" t="s">
        <v>1790</v>
      </c>
      <c r="DF637" s="1488" t="s">
        <v>1790</v>
      </c>
      <c r="DG637" s="1488" t="s">
        <v>1790</v>
      </c>
      <c r="DH637" s="1488" t="s">
        <v>1790</v>
      </c>
      <c r="DI637" s="1488" t="s">
        <v>1790</v>
      </c>
      <c r="DJ637" s="1488" t="s">
        <v>1790</v>
      </c>
      <c r="DK637" s="1488" t="s">
        <v>1790</v>
      </c>
      <c r="DL637" s="1488" t="s">
        <v>1790</v>
      </c>
      <c r="DM637" s="1488" t="s">
        <v>1790</v>
      </c>
      <c r="DN637" s="1488" t="s">
        <v>1790</v>
      </c>
      <c r="DO637" s="1488" t="s">
        <v>1790</v>
      </c>
      <c r="DP637" s="1488" t="s">
        <v>1790</v>
      </c>
      <c r="DQ637" s="1488" t="s">
        <v>1790</v>
      </c>
      <c r="DR637" s="1488" t="s">
        <v>1790</v>
      </c>
      <c r="DS637" s="1488" t="s">
        <v>1790</v>
      </c>
      <c r="DT637" s="1233" t="s">
        <v>1790</v>
      </c>
      <c r="DU637" s="1233" t="s">
        <v>1790</v>
      </c>
      <c r="DV637" s="1233" t="s">
        <v>1790</v>
      </c>
      <c r="DW637" s="1233" t="s">
        <v>1790</v>
      </c>
      <c r="DX637" s="1233" t="s">
        <v>1790</v>
      </c>
      <c r="DY637" s="1233" t="s">
        <v>1790</v>
      </c>
    </row>
    <row r="638" spans="2:134" x14ac:dyDescent="0.25">
      <c r="B638" s="1740"/>
      <c r="C638" s="1485" t="s">
        <v>1878</v>
      </c>
      <c r="D638" s="1425" t="s">
        <v>1704</v>
      </c>
      <c r="E638" s="1267" t="s">
        <v>807</v>
      </c>
      <c r="F638" s="1424" t="s">
        <v>1790</v>
      </c>
      <c r="G638" s="1424" t="s">
        <v>1790</v>
      </c>
      <c r="H638" s="1425" t="s">
        <v>84</v>
      </c>
      <c r="I638" s="1460" t="s">
        <v>1790</v>
      </c>
      <c r="J638" s="1461">
        <v>1.2602719182792281E-4</v>
      </c>
      <c r="K638" s="1461">
        <v>1.2602719182792281E-4</v>
      </c>
      <c r="L638" s="1461">
        <v>1.2602719182792281E-4</v>
      </c>
      <c r="M638" s="1461">
        <v>1.2602719182792281E-4</v>
      </c>
      <c r="N638" s="1489">
        <v>1.2602719182792281E-4</v>
      </c>
      <c r="O638" s="1489">
        <v>1.2602719182792281E-4</v>
      </c>
      <c r="P638" s="1489">
        <v>1.2602719182792281E-4</v>
      </c>
      <c r="Q638" s="1489">
        <v>1.2602719182792281E-4</v>
      </c>
      <c r="R638" s="1489">
        <v>1.2602719182792281E-4</v>
      </c>
      <c r="S638" s="1489">
        <v>1.2602719182792281E-4</v>
      </c>
      <c r="T638" s="1489">
        <v>1.2602719182792281E-4</v>
      </c>
      <c r="U638" s="1489">
        <v>0</v>
      </c>
      <c r="V638" s="1489">
        <v>0</v>
      </c>
      <c r="W638" s="1489">
        <v>0</v>
      </c>
      <c r="X638" s="1489">
        <v>0</v>
      </c>
      <c r="Y638" s="1489">
        <v>0</v>
      </c>
      <c r="Z638" s="1489">
        <v>0</v>
      </c>
      <c r="AA638" s="1489">
        <v>0</v>
      </c>
      <c r="AB638" s="1489">
        <v>0</v>
      </c>
      <c r="AC638" s="1489">
        <v>0</v>
      </c>
      <c r="AD638" s="1489">
        <v>0</v>
      </c>
      <c r="AE638" s="1489">
        <v>0</v>
      </c>
      <c r="AF638" s="1489">
        <v>0</v>
      </c>
      <c r="AG638" s="1489">
        <v>0</v>
      </c>
      <c r="AH638" s="1489">
        <v>0</v>
      </c>
      <c r="AI638" s="1489">
        <v>0</v>
      </c>
      <c r="AJ638" s="1489">
        <v>0</v>
      </c>
      <c r="AK638" s="1489">
        <v>0</v>
      </c>
      <c r="AL638" s="1489">
        <v>0</v>
      </c>
      <c r="AM638" s="1489">
        <v>0</v>
      </c>
      <c r="AN638" s="1489">
        <v>0</v>
      </c>
      <c r="AO638" s="1489">
        <v>0</v>
      </c>
      <c r="AP638" s="1489">
        <v>0</v>
      </c>
      <c r="AQ638" s="1489">
        <v>0</v>
      </c>
      <c r="AR638" s="1489">
        <v>0</v>
      </c>
      <c r="AS638" s="1489">
        <v>0</v>
      </c>
      <c r="AT638" s="1489">
        <v>0</v>
      </c>
      <c r="AU638" s="1489">
        <v>0</v>
      </c>
      <c r="AV638" s="1489">
        <v>0</v>
      </c>
      <c r="AW638" s="1489">
        <v>0</v>
      </c>
      <c r="AX638" s="1489">
        <v>0</v>
      </c>
      <c r="AY638" s="1489">
        <v>0</v>
      </c>
      <c r="AZ638" s="1489">
        <v>0</v>
      </c>
      <c r="BA638" s="1489">
        <v>0</v>
      </c>
      <c r="BB638" s="1489">
        <v>0</v>
      </c>
      <c r="BC638" s="1489">
        <v>0</v>
      </c>
      <c r="BD638" s="1489">
        <v>0</v>
      </c>
      <c r="BE638" s="1489">
        <v>0</v>
      </c>
      <c r="BF638" s="1489">
        <v>0</v>
      </c>
      <c r="BG638" s="1489">
        <v>0</v>
      </c>
      <c r="BH638" s="1489">
        <v>0</v>
      </c>
      <c r="BI638" s="1489">
        <v>0</v>
      </c>
      <c r="BJ638" s="1489">
        <v>0</v>
      </c>
      <c r="BK638" s="1489">
        <v>0</v>
      </c>
      <c r="BL638" s="1489">
        <v>0</v>
      </c>
      <c r="BM638" s="1489">
        <v>0</v>
      </c>
      <c r="BN638" s="1489">
        <v>0</v>
      </c>
      <c r="BO638" s="1489">
        <v>0</v>
      </c>
      <c r="BP638" s="1489">
        <v>0</v>
      </c>
      <c r="BQ638" s="1489">
        <v>0</v>
      </c>
      <c r="BR638" s="1489">
        <v>0</v>
      </c>
      <c r="BS638" s="1489">
        <v>0</v>
      </c>
      <c r="BT638" s="1489">
        <v>0</v>
      </c>
      <c r="BU638" s="1489">
        <v>0</v>
      </c>
      <c r="BV638" s="1489">
        <v>0</v>
      </c>
      <c r="BW638" s="1489">
        <v>0</v>
      </c>
      <c r="BX638" s="1489">
        <v>0</v>
      </c>
      <c r="BY638" s="1489">
        <v>0</v>
      </c>
      <c r="BZ638" s="1489">
        <v>0</v>
      </c>
      <c r="CA638" s="1489">
        <v>0</v>
      </c>
      <c r="CB638" s="1489">
        <v>0</v>
      </c>
      <c r="CC638" s="1489">
        <v>0</v>
      </c>
      <c r="CD638" s="1489">
        <v>0</v>
      </c>
      <c r="CE638" s="1489">
        <v>0</v>
      </c>
      <c r="CF638" s="1489">
        <v>0</v>
      </c>
      <c r="CG638" s="1489">
        <v>0</v>
      </c>
      <c r="CH638" s="1489">
        <v>0</v>
      </c>
      <c r="CI638" s="1489">
        <v>0</v>
      </c>
      <c r="CJ638" s="1489">
        <v>0</v>
      </c>
      <c r="CK638" s="1489">
        <v>0</v>
      </c>
      <c r="CL638" s="1489" t="s">
        <v>1790</v>
      </c>
      <c r="CM638" s="1489" t="s">
        <v>1790</v>
      </c>
      <c r="CN638" s="1489" t="s">
        <v>1790</v>
      </c>
      <c r="CO638" s="1489" t="s">
        <v>1790</v>
      </c>
      <c r="CP638" s="1490" t="s">
        <v>1790</v>
      </c>
      <c r="CQ638" s="1488" t="s">
        <v>1790</v>
      </c>
      <c r="CR638" s="1488" t="s">
        <v>1790</v>
      </c>
      <c r="CS638" s="1488" t="s">
        <v>1790</v>
      </c>
      <c r="CT638" s="1488" t="s">
        <v>1790</v>
      </c>
      <c r="CU638" s="1488" t="s">
        <v>1790</v>
      </c>
      <c r="CV638" s="1488" t="s">
        <v>1790</v>
      </c>
      <c r="CW638" s="1488" t="s">
        <v>1790</v>
      </c>
      <c r="CX638" s="1488" t="s">
        <v>1790</v>
      </c>
      <c r="CY638" s="1488" t="s">
        <v>1790</v>
      </c>
      <c r="CZ638" s="1488" t="s">
        <v>1790</v>
      </c>
      <c r="DA638" s="1488" t="s">
        <v>1790</v>
      </c>
      <c r="DB638" s="1488" t="s">
        <v>1790</v>
      </c>
      <c r="DC638" s="1488" t="s">
        <v>1790</v>
      </c>
      <c r="DD638" s="1488" t="s">
        <v>1790</v>
      </c>
      <c r="DE638" s="1488" t="s">
        <v>1790</v>
      </c>
      <c r="DF638" s="1488" t="s">
        <v>1790</v>
      </c>
      <c r="DG638" s="1488" t="s">
        <v>1790</v>
      </c>
      <c r="DH638" s="1488" t="s">
        <v>1790</v>
      </c>
      <c r="DI638" s="1488" t="s">
        <v>1790</v>
      </c>
      <c r="DJ638" s="1488" t="s">
        <v>1790</v>
      </c>
      <c r="DK638" s="1488" t="s">
        <v>1790</v>
      </c>
      <c r="DL638" s="1488" t="s">
        <v>1790</v>
      </c>
      <c r="DM638" s="1488" t="s">
        <v>1790</v>
      </c>
      <c r="DN638" s="1488" t="s">
        <v>1790</v>
      </c>
      <c r="DO638" s="1488" t="s">
        <v>1790</v>
      </c>
      <c r="DP638" s="1488" t="s">
        <v>1790</v>
      </c>
      <c r="DQ638" s="1488" t="s">
        <v>1790</v>
      </c>
      <c r="DR638" s="1488" t="s">
        <v>1790</v>
      </c>
      <c r="DS638" s="1488" t="s">
        <v>1790</v>
      </c>
      <c r="DT638" s="1233" t="s">
        <v>1790</v>
      </c>
      <c r="DU638" s="1233" t="s">
        <v>1790</v>
      </c>
      <c r="DV638" s="1233" t="s">
        <v>1790</v>
      </c>
      <c r="DW638" s="1233" t="s">
        <v>1790</v>
      </c>
      <c r="DX638" s="1233" t="s">
        <v>1790</v>
      </c>
      <c r="DY638" s="1233" t="s">
        <v>1790</v>
      </c>
    </row>
    <row r="639" spans="2:134" x14ac:dyDescent="0.25">
      <c r="B639" s="1740"/>
      <c r="C639" s="1485" t="s">
        <v>1878</v>
      </c>
      <c r="D639" s="1425" t="s">
        <v>1704</v>
      </c>
      <c r="E639" s="1267" t="s">
        <v>808</v>
      </c>
      <c r="F639" s="1424" t="s">
        <v>1790</v>
      </c>
      <c r="G639" s="1424" t="s">
        <v>1790</v>
      </c>
      <c r="H639" s="1425" t="s">
        <v>84</v>
      </c>
      <c r="I639" s="1460" t="s">
        <v>1790</v>
      </c>
      <c r="J639" s="1461">
        <v>2.477060657457459E-2</v>
      </c>
      <c r="K639" s="1461">
        <v>4.954121314914918E-2</v>
      </c>
      <c r="L639" s="1461">
        <v>4.954121314914918E-2</v>
      </c>
      <c r="M639" s="1461">
        <v>4.954121314914918E-2</v>
      </c>
      <c r="N639" s="1489">
        <v>4.954121314914918E-2</v>
      </c>
      <c r="O639" s="1489">
        <v>4.954121314914918E-2</v>
      </c>
      <c r="P639" s="1489">
        <v>4.954121314914918E-2</v>
      </c>
      <c r="Q639" s="1489">
        <v>4.954121314914918E-2</v>
      </c>
      <c r="R639" s="1489">
        <v>4.954121314914918E-2</v>
      </c>
      <c r="S639" s="1489">
        <v>4.954121314914918E-2</v>
      </c>
      <c r="T639" s="1489">
        <v>4.954121314914918E-2</v>
      </c>
      <c r="U639" s="1489">
        <v>4.954121314914918E-2</v>
      </c>
      <c r="V639" s="1489">
        <v>4.954121314914918E-2</v>
      </c>
      <c r="W639" s="1489">
        <v>4.954121314914918E-2</v>
      </c>
      <c r="X639" s="1489">
        <v>4.954121314914918E-2</v>
      </c>
      <c r="Y639" s="1489">
        <v>4.954121314914918E-2</v>
      </c>
      <c r="Z639" s="1489">
        <v>4.954121314914918E-2</v>
      </c>
      <c r="AA639" s="1489">
        <v>4.954121314914918E-2</v>
      </c>
      <c r="AB639" s="1489">
        <v>4.954121314914918E-2</v>
      </c>
      <c r="AC639" s="1489">
        <v>4.954121314914918E-2</v>
      </c>
      <c r="AD639" s="1489">
        <v>4.954121314914918E-2</v>
      </c>
      <c r="AE639" s="1489">
        <v>4.954121314914918E-2</v>
      </c>
      <c r="AF639" s="1489">
        <v>4.954121314914918E-2</v>
      </c>
      <c r="AG639" s="1489">
        <v>4.954121314914918E-2</v>
      </c>
      <c r="AH639" s="1489">
        <v>4.954121314914918E-2</v>
      </c>
      <c r="AI639" s="1489">
        <v>4.954121314914918E-2</v>
      </c>
      <c r="AJ639" s="1489">
        <v>4.954121314914918E-2</v>
      </c>
      <c r="AK639" s="1489">
        <v>4.954121314914918E-2</v>
      </c>
      <c r="AL639" s="1489">
        <v>4.954121314914918E-2</v>
      </c>
      <c r="AM639" s="1489">
        <v>4.954121314914918E-2</v>
      </c>
      <c r="AN639" s="1489">
        <v>4.954121314914918E-2</v>
      </c>
      <c r="AO639" s="1489">
        <v>4.954121314914918E-2</v>
      </c>
      <c r="AP639" s="1489">
        <v>4.954121314914918E-2</v>
      </c>
      <c r="AQ639" s="1489">
        <v>4.954121314914918E-2</v>
      </c>
      <c r="AR639" s="1489">
        <v>4.954121314914918E-2</v>
      </c>
      <c r="AS639" s="1489">
        <v>4.954121314914918E-2</v>
      </c>
      <c r="AT639" s="1489">
        <v>4.954121314914918E-2</v>
      </c>
      <c r="AU639" s="1489">
        <v>4.954121314914918E-2</v>
      </c>
      <c r="AV639" s="1489">
        <v>4.954121314914918E-2</v>
      </c>
      <c r="AW639" s="1489">
        <v>4.954121314914918E-2</v>
      </c>
      <c r="AX639" s="1489">
        <v>4.954121314914918E-2</v>
      </c>
      <c r="AY639" s="1489">
        <v>4.954121314914918E-2</v>
      </c>
      <c r="AZ639" s="1489">
        <v>4.954121314914918E-2</v>
      </c>
      <c r="BA639" s="1489">
        <v>4.954121314914918E-2</v>
      </c>
      <c r="BB639" s="1489">
        <v>4.954121314914918E-2</v>
      </c>
      <c r="BC639" s="1489">
        <v>4.954121314914918E-2</v>
      </c>
      <c r="BD639" s="1489">
        <v>4.954121314914918E-2</v>
      </c>
      <c r="BE639" s="1489">
        <v>4.954121314914918E-2</v>
      </c>
      <c r="BF639" s="1489">
        <v>4.954121314914918E-2</v>
      </c>
      <c r="BG639" s="1489">
        <v>4.954121314914918E-2</v>
      </c>
      <c r="BH639" s="1489">
        <v>4.954121314914918E-2</v>
      </c>
      <c r="BI639" s="1489">
        <v>4.954121314914918E-2</v>
      </c>
      <c r="BJ639" s="1489">
        <v>4.954121314914918E-2</v>
      </c>
      <c r="BK639" s="1489">
        <v>4.954121314914918E-2</v>
      </c>
      <c r="BL639" s="1489">
        <v>4.954121314914918E-2</v>
      </c>
      <c r="BM639" s="1489">
        <v>4.954121314914918E-2</v>
      </c>
      <c r="BN639" s="1489">
        <v>4.954121314914918E-2</v>
      </c>
      <c r="BO639" s="1489">
        <v>4.954121314914918E-2</v>
      </c>
      <c r="BP639" s="1489">
        <v>4.954121314914918E-2</v>
      </c>
      <c r="BQ639" s="1489">
        <v>4.954121314914918E-2</v>
      </c>
      <c r="BR639" s="1489">
        <v>4.954121314914918E-2</v>
      </c>
      <c r="BS639" s="1489">
        <v>4.954121314914918E-2</v>
      </c>
      <c r="BT639" s="1489">
        <v>4.954121314914918E-2</v>
      </c>
      <c r="BU639" s="1489">
        <v>4.954121314914918E-2</v>
      </c>
      <c r="BV639" s="1489">
        <v>4.954121314914918E-2</v>
      </c>
      <c r="BW639" s="1489">
        <v>4.954121314914918E-2</v>
      </c>
      <c r="BX639" s="1489">
        <v>4.954121314914918E-2</v>
      </c>
      <c r="BY639" s="1489">
        <v>4.954121314914918E-2</v>
      </c>
      <c r="BZ639" s="1489">
        <v>4.954121314914918E-2</v>
      </c>
      <c r="CA639" s="1489">
        <v>4.954121314914918E-2</v>
      </c>
      <c r="CB639" s="1489">
        <v>4.954121314914918E-2</v>
      </c>
      <c r="CC639" s="1489">
        <v>4.954121314914918E-2</v>
      </c>
      <c r="CD639" s="1489">
        <v>4.954121314914918E-2</v>
      </c>
      <c r="CE639" s="1489">
        <v>4.954121314914918E-2</v>
      </c>
      <c r="CF639" s="1489">
        <v>4.954121314914918E-2</v>
      </c>
      <c r="CG639" s="1489">
        <v>4.954121314914918E-2</v>
      </c>
      <c r="CH639" s="1489">
        <v>4.954121314914918E-2</v>
      </c>
      <c r="CI639" s="1489">
        <v>4.954121314914918E-2</v>
      </c>
      <c r="CJ639" s="1489">
        <v>4.954121314914918E-2</v>
      </c>
      <c r="CK639" s="1489">
        <v>4.954121314914918E-2</v>
      </c>
      <c r="CL639" s="1489" t="s">
        <v>1790</v>
      </c>
      <c r="CM639" s="1489" t="s">
        <v>1790</v>
      </c>
      <c r="CN639" s="1489" t="s">
        <v>1790</v>
      </c>
      <c r="CO639" s="1489" t="s">
        <v>1790</v>
      </c>
      <c r="CP639" s="1490" t="s">
        <v>1790</v>
      </c>
      <c r="CQ639" s="1488" t="s">
        <v>1790</v>
      </c>
      <c r="CR639" s="1488" t="s">
        <v>1790</v>
      </c>
      <c r="CS639" s="1488" t="s">
        <v>1790</v>
      </c>
      <c r="CT639" s="1488" t="s">
        <v>1790</v>
      </c>
      <c r="CU639" s="1488" t="s">
        <v>1790</v>
      </c>
      <c r="CV639" s="1488" t="s">
        <v>1790</v>
      </c>
      <c r="CW639" s="1488" t="s">
        <v>1790</v>
      </c>
      <c r="CX639" s="1488" t="s">
        <v>1790</v>
      </c>
      <c r="CY639" s="1488" t="s">
        <v>1790</v>
      </c>
      <c r="CZ639" s="1488" t="s">
        <v>1790</v>
      </c>
      <c r="DA639" s="1488" t="s">
        <v>1790</v>
      </c>
      <c r="DB639" s="1488" t="s">
        <v>1790</v>
      </c>
      <c r="DC639" s="1488" t="s">
        <v>1790</v>
      </c>
      <c r="DD639" s="1488" t="s">
        <v>1790</v>
      </c>
      <c r="DE639" s="1488" t="s">
        <v>1790</v>
      </c>
      <c r="DF639" s="1488" t="s">
        <v>1790</v>
      </c>
      <c r="DG639" s="1488" t="s">
        <v>1790</v>
      </c>
      <c r="DH639" s="1488" t="s">
        <v>1790</v>
      </c>
      <c r="DI639" s="1488" t="s">
        <v>1790</v>
      </c>
      <c r="DJ639" s="1488" t="s">
        <v>1790</v>
      </c>
      <c r="DK639" s="1488" t="s">
        <v>1790</v>
      </c>
      <c r="DL639" s="1488" t="s">
        <v>1790</v>
      </c>
      <c r="DM639" s="1488" t="s">
        <v>1790</v>
      </c>
      <c r="DN639" s="1488" t="s">
        <v>1790</v>
      </c>
      <c r="DO639" s="1488" t="s">
        <v>1790</v>
      </c>
      <c r="DP639" s="1488" t="s">
        <v>1790</v>
      </c>
      <c r="DQ639" s="1488" t="s">
        <v>1790</v>
      </c>
      <c r="DR639" s="1488" t="s">
        <v>1790</v>
      </c>
      <c r="DS639" s="1488" t="s">
        <v>1790</v>
      </c>
      <c r="DT639" s="1233" t="s">
        <v>1790</v>
      </c>
      <c r="DU639" s="1233" t="s">
        <v>1790</v>
      </c>
      <c r="DV639" s="1233" t="s">
        <v>1790</v>
      </c>
      <c r="DW639" s="1233" t="s">
        <v>1790</v>
      </c>
      <c r="DX639" s="1233" t="s">
        <v>1790</v>
      </c>
      <c r="DY639" s="1233" t="s">
        <v>1790</v>
      </c>
    </row>
    <row r="640" spans="2:134" x14ac:dyDescent="0.25">
      <c r="B640" s="1740"/>
      <c r="C640" s="1485" t="s">
        <v>1878</v>
      </c>
      <c r="D640" s="1425" t="s">
        <v>1704</v>
      </c>
      <c r="E640" s="1267" t="s">
        <v>826</v>
      </c>
      <c r="F640" s="1424" t="s">
        <v>1790</v>
      </c>
      <c r="G640" s="1424" t="s">
        <v>1790</v>
      </c>
      <c r="H640" s="1425" t="s">
        <v>84</v>
      </c>
      <c r="I640" s="1460" t="s">
        <v>1790</v>
      </c>
      <c r="J640" s="1461">
        <v>3.5000000000000003E-2</v>
      </c>
      <c r="K640" s="1461">
        <v>3.5000000000000003E-2</v>
      </c>
      <c r="L640" s="1461">
        <v>3.5000000000000003E-2</v>
      </c>
      <c r="M640" s="1461">
        <v>3.5000000000000003E-2</v>
      </c>
      <c r="N640" s="1489">
        <v>3.5000000000000003E-2</v>
      </c>
      <c r="O640" s="1489">
        <v>3.5000000000000003E-2</v>
      </c>
      <c r="P640" s="1489">
        <v>3.5000000000000003E-2</v>
      </c>
      <c r="Q640" s="1489">
        <v>3.5000000000000003E-2</v>
      </c>
      <c r="R640" s="1489">
        <v>3.5000000000000003E-2</v>
      </c>
      <c r="S640" s="1489">
        <v>3.5000000000000003E-2</v>
      </c>
      <c r="T640" s="1489">
        <v>3.5000000000000003E-2</v>
      </c>
      <c r="U640" s="1489">
        <v>3.5000000000000003E-2</v>
      </c>
      <c r="V640" s="1489">
        <v>3.5000000000000003E-2</v>
      </c>
      <c r="W640" s="1489">
        <v>3.5000000000000003E-2</v>
      </c>
      <c r="X640" s="1489">
        <v>3.5000000000000003E-2</v>
      </c>
      <c r="Y640" s="1489">
        <v>3.5000000000000003E-2</v>
      </c>
      <c r="Z640" s="1489">
        <v>3.5000000000000003E-2</v>
      </c>
      <c r="AA640" s="1489">
        <v>3.5000000000000003E-2</v>
      </c>
      <c r="AB640" s="1489">
        <v>3.5000000000000003E-2</v>
      </c>
      <c r="AC640" s="1489">
        <v>3.5000000000000003E-2</v>
      </c>
      <c r="AD640" s="1489">
        <v>3.5000000000000003E-2</v>
      </c>
      <c r="AE640" s="1489">
        <v>3.5000000000000003E-2</v>
      </c>
      <c r="AF640" s="1489">
        <v>3.5000000000000003E-2</v>
      </c>
      <c r="AG640" s="1489">
        <v>3.5000000000000003E-2</v>
      </c>
      <c r="AH640" s="1489">
        <v>3.5000000000000003E-2</v>
      </c>
      <c r="AI640" s="1489">
        <v>3.5000000000000003E-2</v>
      </c>
      <c r="AJ640" s="1489">
        <v>3.5000000000000003E-2</v>
      </c>
      <c r="AK640" s="1489">
        <v>3.5000000000000003E-2</v>
      </c>
      <c r="AL640" s="1489">
        <v>3.5000000000000003E-2</v>
      </c>
      <c r="AM640" s="1489">
        <v>3.5000000000000003E-2</v>
      </c>
      <c r="AN640" s="1489">
        <v>0.03</v>
      </c>
      <c r="AO640" s="1489">
        <v>0.03</v>
      </c>
      <c r="AP640" s="1489">
        <v>0.03</v>
      </c>
      <c r="AQ640" s="1489">
        <v>0.03</v>
      </c>
      <c r="AR640" s="1489">
        <v>0.03</v>
      </c>
      <c r="AS640" s="1489">
        <v>0.03</v>
      </c>
      <c r="AT640" s="1489">
        <v>0.03</v>
      </c>
      <c r="AU640" s="1489">
        <v>0.03</v>
      </c>
      <c r="AV640" s="1489">
        <v>0.03</v>
      </c>
      <c r="AW640" s="1489">
        <v>0.03</v>
      </c>
      <c r="AX640" s="1489">
        <v>0.03</v>
      </c>
      <c r="AY640" s="1489">
        <v>0.03</v>
      </c>
      <c r="AZ640" s="1489">
        <v>0.03</v>
      </c>
      <c r="BA640" s="1489">
        <v>0.03</v>
      </c>
      <c r="BB640" s="1489">
        <v>0.03</v>
      </c>
      <c r="BC640" s="1489">
        <v>0.03</v>
      </c>
      <c r="BD640" s="1489">
        <v>0.03</v>
      </c>
      <c r="BE640" s="1489">
        <v>0.03</v>
      </c>
      <c r="BF640" s="1489">
        <v>0.03</v>
      </c>
      <c r="BG640" s="1489">
        <v>0.03</v>
      </c>
      <c r="BH640" s="1489">
        <v>0.03</v>
      </c>
      <c r="BI640" s="1489">
        <v>0.03</v>
      </c>
      <c r="BJ640" s="1489">
        <v>0.03</v>
      </c>
      <c r="BK640" s="1489">
        <v>0.03</v>
      </c>
      <c r="BL640" s="1489">
        <v>0.03</v>
      </c>
      <c r="BM640" s="1489">
        <v>0.03</v>
      </c>
      <c r="BN640" s="1489">
        <v>0.03</v>
      </c>
      <c r="BO640" s="1489">
        <v>0.03</v>
      </c>
      <c r="BP640" s="1489">
        <v>0.03</v>
      </c>
      <c r="BQ640" s="1489">
        <v>0.03</v>
      </c>
      <c r="BR640" s="1489">
        <v>0.03</v>
      </c>
      <c r="BS640" s="1489">
        <v>0.03</v>
      </c>
      <c r="BT640" s="1489">
        <v>0.03</v>
      </c>
      <c r="BU640" s="1489">
        <v>0.03</v>
      </c>
      <c r="BV640" s="1489">
        <v>0.03</v>
      </c>
      <c r="BW640" s="1489">
        <v>0.03</v>
      </c>
      <c r="BX640" s="1489">
        <v>0.03</v>
      </c>
      <c r="BY640" s="1489">
        <v>0.03</v>
      </c>
      <c r="BZ640" s="1489">
        <v>0.03</v>
      </c>
      <c r="CA640" s="1489">
        <v>0.03</v>
      </c>
      <c r="CB640" s="1489">
        <v>0.03</v>
      </c>
      <c r="CC640" s="1489">
        <v>0.03</v>
      </c>
      <c r="CD640" s="1489">
        <v>0.03</v>
      </c>
      <c r="CE640" s="1489">
        <v>0.03</v>
      </c>
      <c r="CF640" s="1489">
        <v>0.03</v>
      </c>
      <c r="CG640" s="1489">
        <v>2.5000000000000001E-2</v>
      </c>
      <c r="CH640" s="1489">
        <v>2.5000000000000001E-2</v>
      </c>
      <c r="CI640" s="1489">
        <v>2.5000000000000001E-2</v>
      </c>
      <c r="CJ640" s="1489">
        <v>2.5000000000000001E-2</v>
      </c>
      <c r="CK640" s="1489">
        <v>2.5000000000000001E-2</v>
      </c>
      <c r="CL640" s="1489" t="s">
        <v>1790</v>
      </c>
      <c r="CM640" s="1489" t="s">
        <v>1790</v>
      </c>
      <c r="CN640" s="1489" t="s">
        <v>1790</v>
      </c>
      <c r="CO640" s="1489" t="s">
        <v>1790</v>
      </c>
      <c r="CP640" s="1490" t="s">
        <v>1790</v>
      </c>
      <c r="CQ640" s="1488" t="s">
        <v>1790</v>
      </c>
      <c r="CR640" s="1488" t="s">
        <v>1790</v>
      </c>
      <c r="CS640" s="1488" t="s">
        <v>1790</v>
      </c>
      <c r="CT640" s="1488" t="s">
        <v>1790</v>
      </c>
      <c r="CU640" s="1488" t="s">
        <v>1790</v>
      </c>
      <c r="CV640" s="1488" t="s">
        <v>1790</v>
      </c>
      <c r="CW640" s="1488" t="s">
        <v>1790</v>
      </c>
      <c r="CX640" s="1488" t="s">
        <v>1790</v>
      </c>
      <c r="CY640" s="1488" t="s">
        <v>1790</v>
      </c>
      <c r="CZ640" s="1488" t="s">
        <v>1790</v>
      </c>
      <c r="DA640" s="1488" t="s">
        <v>1790</v>
      </c>
      <c r="DB640" s="1488" t="s">
        <v>1790</v>
      </c>
      <c r="DC640" s="1488" t="s">
        <v>1790</v>
      </c>
      <c r="DD640" s="1488" t="s">
        <v>1790</v>
      </c>
      <c r="DE640" s="1488" t="s">
        <v>1790</v>
      </c>
      <c r="DF640" s="1488" t="s">
        <v>1790</v>
      </c>
      <c r="DG640" s="1488" t="s">
        <v>1790</v>
      </c>
      <c r="DH640" s="1488" t="s">
        <v>1790</v>
      </c>
      <c r="DI640" s="1488" t="s">
        <v>1790</v>
      </c>
      <c r="DJ640" s="1488" t="s">
        <v>1790</v>
      </c>
      <c r="DK640" s="1488" t="s">
        <v>1790</v>
      </c>
      <c r="DL640" s="1488" t="s">
        <v>1790</v>
      </c>
      <c r="DM640" s="1488" t="s">
        <v>1790</v>
      </c>
      <c r="DN640" s="1488" t="s">
        <v>1790</v>
      </c>
      <c r="DO640" s="1488" t="s">
        <v>1790</v>
      </c>
      <c r="DP640" s="1488" t="s">
        <v>1790</v>
      </c>
      <c r="DQ640" s="1488" t="s">
        <v>1790</v>
      </c>
      <c r="DR640" s="1488" t="s">
        <v>1790</v>
      </c>
      <c r="DS640" s="1488" t="s">
        <v>1790</v>
      </c>
      <c r="DT640" s="1233" t="s">
        <v>1790</v>
      </c>
      <c r="DU640" s="1233" t="s">
        <v>1790</v>
      </c>
      <c r="DV640" s="1233" t="s">
        <v>1790</v>
      </c>
      <c r="DW640" s="1233" t="s">
        <v>1790</v>
      </c>
      <c r="DX640" s="1233" t="s">
        <v>1790</v>
      </c>
      <c r="DY640" s="1233" t="s">
        <v>1790</v>
      </c>
    </row>
    <row r="641" spans="2:129" x14ac:dyDescent="0.25">
      <c r="B641" s="1740"/>
      <c r="C641" s="1485" t="s">
        <v>1878</v>
      </c>
      <c r="D641" s="1425" t="s">
        <v>1704</v>
      </c>
      <c r="E641" s="1267" t="s">
        <v>809</v>
      </c>
      <c r="F641" s="1424" t="s">
        <v>1790</v>
      </c>
      <c r="G641" s="1424" t="s">
        <v>1790</v>
      </c>
      <c r="H641" s="1425" t="s">
        <v>84</v>
      </c>
      <c r="I641" s="1460" t="s">
        <v>1790</v>
      </c>
      <c r="J641" s="1461">
        <v>0.96618357487922713</v>
      </c>
      <c r="K641" s="1461">
        <v>0.93351070036640305</v>
      </c>
      <c r="L641" s="1461">
        <v>0.90194270566802237</v>
      </c>
      <c r="M641" s="1461">
        <v>0.87144222769857238</v>
      </c>
      <c r="N641" s="1489">
        <v>0.84197316685852408</v>
      </c>
      <c r="O641" s="1489">
        <v>0.81350064430775282</v>
      </c>
      <c r="P641" s="1489">
        <v>0.78599096068381924</v>
      </c>
      <c r="Q641" s="1489">
        <v>0.75941155621625056</v>
      </c>
      <c r="R641" s="1489">
        <v>0.73373097218961414</v>
      </c>
      <c r="S641" s="1489">
        <v>0.70891881370977217</v>
      </c>
      <c r="T641" s="1489">
        <v>0.68494571372924851</v>
      </c>
      <c r="U641" s="1489">
        <v>0.66178329828912907</v>
      </c>
      <c r="V641" s="1489">
        <v>0.63940415293635666</v>
      </c>
      <c r="W641" s="1489">
        <v>0.61778179027667313</v>
      </c>
      <c r="X641" s="1489">
        <v>0.59689061862480497</v>
      </c>
      <c r="Y641" s="1489">
        <v>0.57670591171478747</v>
      </c>
      <c r="Z641" s="1489">
        <v>0.55720377943457733</v>
      </c>
      <c r="AA641" s="1489">
        <v>0.53836113955031628</v>
      </c>
      <c r="AB641" s="1489">
        <v>0.520155690386779</v>
      </c>
      <c r="AC641" s="1489">
        <v>0.50256588443167061</v>
      </c>
      <c r="AD641" s="1489">
        <v>0.48557090283253201</v>
      </c>
      <c r="AE641" s="1489">
        <v>0.46915063075606961</v>
      </c>
      <c r="AF641" s="1489">
        <v>0.45328563358074364</v>
      </c>
      <c r="AG641" s="1489">
        <v>0.43795713389443836</v>
      </c>
      <c r="AH641" s="1489">
        <v>0.42314698926998878</v>
      </c>
      <c r="AI641" s="1489">
        <v>0.40883767079225974</v>
      </c>
      <c r="AJ641" s="1489">
        <v>0.39501224231136212</v>
      </c>
      <c r="AK641" s="1489">
        <v>0.38165434039745133</v>
      </c>
      <c r="AL641" s="1489">
        <v>0.36874815497338298</v>
      </c>
      <c r="AM641" s="1489">
        <v>0.35627841060230242</v>
      </c>
      <c r="AN641" s="1489">
        <v>0.3459013695167984</v>
      </c>
      <c r="AO641" s="1489">
        <v>0.33582657234640623</v>
      </c>
      <c r="AP641" s="1489">
        <v>0.32604521587029728</v>
      </c>
      <c r="AQ641" s="1489">
        <v>0.31654875327213333</v>
      </c>
      <c r="AR641" s="1489">
        <v>0.30732888667197411</v>
      </c>
      <c r="AS641" s="1489">
        <v>0.29837755987570302</v>
      </c>
      <c r="AT641" s="1489">
        <v>0.28968695133563405</v>
      </c>
      <c r="AU641" s="1489">
        <v>0.28124946731614947</v>
      </c>
      <c r="AV641" s="1489">
        <v>0.27305773525839755</v>
      </c>
      <c r="AW641" s="1489">
        <v>0.26510459733825009</v>
      </c>
      <c r="AX641" s="1489">
        <v>0.25738310421189325</v>
      </c>
      <c r="AY641" s="1489">
        <v>0.24988650894358566</v>
      </c>
      <c r="AZ641" s="1489">
        <v>0.24260826111027742</v>
      </c>
      <c r="BA641" s="1489">
        <v>0.23554200107793916</v>
      </c>
      <c r="BB641" s="1489">
        <v>0.22868155444460117</v>
      </c>
      <c r="BC641" s="1489">
        <v>0.22202092664524387</v>
      </c>
      <c r="BD641" s="1489">
        <v>0.215554297713829</v>
      </c>
      <c r="BE641" s="1489">
        <v>0.20927601719789227</v>
      </c>
      <c r="BF641" s="1489">
        <v>0.20318059922125464</v>
      </c>
      <c r="BG641" s="1489">
        <v>0.19726271769053846</v>
      </c>
      <c r="BH641" s="1489">
        <v>0.19151720164129948</v>
      </c>
      <c r="BI641" s="1489">
        <v>0.18593903071970824</v>
      </c>
      <c r="BJ641" s="1489">
        <v>0.18052333079583327</v>
      </c>
      <c r="BK641" s="1489">
        <v>0.17526536970469248</v>
      </c>
      <c r="BL641" s="1489">
        <v>0.17016055311135189</v>
      </c>
      <c r="BM641" s="1489">
        <v>0.16520442049645817</v>
      </c>
      <c r="BN641" s="1489">
        <v>0.16039264125869726</v>
      </c>
      <c r="BO641" s="1489">
        <v>0.15572101093077401</v>
      </c>
      <c r="BP641" s="1489">
        <v>0.15118544750560586</v>
      </c>
      <c r="BQ641" s="1489">
        <v>0.14678198786952024</v>
      </c>
      <c r="BR641" s="1489">
        <v>0.14250678433934003</v>
      </c>
      <c r="BS641" s="1489">
        <v>0.13835610130033013</v>
      </c>
      <c r="BT641" s="1489">
        <v>0.13432631194206807</v>
      </c>
      <c r="BU641" s="1489">
        <v>0.13041389508938647</v>
      </c>
      <c r="BV641" s="1489">
        <v>0.12661543212561796</v>
      </c>
      <c r="BW641" s="1489">
        <v>0.12292760400545433</v>
      </c>
      <c r="BX641" s="1489">
        <v>0.11934718835481004</v>
      </c>
      <c r="BY641" s="1489">
        <v>0.11587105665515537</v>
      </c>
      <c r="BZ641" s="1489">
        <v>0.11249617150985959</v>
      </c>
      <c r="CA641" s="1489">
        <v>0.10921958399015494</v>
      </c>
      <c r="CB641" s="1489">
        <v>0.10603843105840287</v>
      </c>
      <c r="CC641" s="1489">
        <v>0.10294993306641054</v>
      </c>
      <c r="CD641" s="1489">
        <v>9.9951391326612168E-2</v>
      </c>
      <c r="CE641" s="1489">
        <v>9.7040185753992411E-2</v>
      </c>
      <c r="CF641" s="1489">
        <v>9.4213772576691654E-2</v>
      </c>
      <c r="CG641" s="1489">
        <v>9.1915875684577236E-2</v>
      </c>
      <c r="CH641" s="1489">
        <v>8.9674025058124135E-2</v>
      </c>
      <c r="CI641" s="1489">
        <v>8.7486853715243049E-2</v>
      </c>
      <c r="CJ641" s="1489">
        <v>8.5353028014871282E-2</v>
      </c>
      <c r="CK641" s="1489">
        <v>8.3271246843776875E-2</v>
      </c>
      <c r="CL641" s="1489" t="s">
        <v>1790</v>
      </c>
      <c r="CM641" s="1489" t="s">
        <v>1790</v>
      </c>
      <c r="CN641" s="1489" t="s">
        <v>1790</v>
      </c>
      <c r="CO641" s="1489" t="s">
        <v>1790</v>
      </c>
      <c r="CP641" s="1490" t="s">
        <v>1790</v>
      </c>
      <c r="CQ641" s="1488" t="s">
        <v>1790</v>
      </c>
      <c r="CR641" s="1488" t="s">
        <v>1790</v>
      </c>
      <c r="CS641" s="1488" t="s">
        <v>1790</v>
      </c>
      <c r="CT641" s="1488" t="s">
        <v>1790</v>
      </c>
      <c r="CU641" s="1488" t="s">
        <v>1790</v>
      </c>
      <c r="CV641" s="1488" t="s">
        <v>1790</v>
      </c>
      <c r="CW641" s="1488" t="s">
        <v>1790</v>
      </c>
      <c r="CX641" s="1488" t="s">
        <v>1790</v>
      </c>
      <c r="CY641" s="1488" t="s">
        <v>1790</v>
      </c>
      <c r="CZ641" s="1488" t="s">
        <v>1790</v>
      </c>
      <c r="DA641" s="1488" t="s">
        <v>1790</v>
      </c>
      <c r="DB641" s="1488" t="s">
        <v>1790</v>
      </c>
      <c r="DC641" s="1488" t="s">
        <v>1790</v>
      </c>
      <c r="DD641" s="1488" t="s">
        <v>1790</v>
      </c>
      <c r="DE641" s="1488" t="s">
        <v>1790</v>
      </c>
      <c r="DF641" s="1488" t="s">
        <v>1790</v>
      </c>
      <c r="DG641" s="1488" t="s">
        <v>1790</v>
      </c>
      <c r="DH641" s="1488" t="s">
        <v>1790</v>
      </c>
      <c r="DI641" s="1488" t="s">
        <v>1790</v>
      </c>
      <c r="DJ641" s="1488" t="s">
        <v>1790</v>
      </c>
      <c r="DK641" s="1488" t="s">
        <v>1790</v>
      </c>
      <c r="DL641" s="1488" t="s">
        <v>1790</v>
      </c>
      <c r="DM641" s="1488" t="s">
        <v>1790</v>
      </c>
      <c r="DN641" s="1488" t="s">
        <v>1790</v>
      </c>
      <c r="DO641" s="1488" t="s">
        <v>1790</v>
      </c>
      <c r="DP641" s="1488" t="s">
        <v>1790</v>
      </c>
      <c r="DQ641" s="1488" t="s">
        <v>1790</v>
      </c>
      <c r="DR641" s="1488" t="s">
        <v>1790</v>
      </c>
      <c r="DS641" s="1488" t="s">
        <v>1790</v>
      </c>
      <c r="DT641" s="1233" t="s">
        <v>1790</v>
      </c>
      <c r="DU641" s="1233" t="s">
        <v>1790</v>
      </c>
      <c r="DV641" s="1233" t="s">
        <v>1790</v>
      </c>
      <c r="DW641" s="1233" t="s">
        <v>1790</v>
      </c>
      <c r="DX641" s="1233" t="s">
        <v>1790</v>
      </c>
      <c r="DY641" s="1233" t="s">
        <v>1790</v>
      </c>
    </row>
    <row r="642" spans="2:129" x14ac:dyDescent="0.25">
      <c r="B642" s="1740"/>
      <c r="C642" s="1485" t="s">
        <v>1878</v>
      </c>
      <c r="D642" s="1425" t="s">
        <v>1704</v>
      </c>
      <c r="E642" s="1267" t="s">
        <v>810</v>
      </c>
      <c r="F642" s="1424" t="s">
        <v>811</v>
      </c>
      <c r="G642" s="1424" t="s">
        <v>1790</v>
      </c>
      <c r="H642" s="1425" t="s">
        <v>812</v>
      </c>
      <c r="I642" s="1460" t="s">
        <v>1790</v>
      </c>
      <c r="J642" s="1461">
        <v>4.2480534783304005E-2</v>
      </c>
      <c r="K642" s="1461" t="s">
        <v>1790</v>
      </c>
      <c r="L642" s="1461" t="s">
        <v>1790</v>
      </c>
      <c r="M642" s="1461" t="s">
        <v>1790</v>
      </c>
      <c r="N642" s="1489" t="s">
        <v>1790</v>
      </c>
      <c r="O642" s="1489" t="s">
        <v>1790</v>
      </c>
      <c r="P642" s="1489" t="s">
        <v>1790</v>
      </c>
      <c r="Q642" s="1489" t="s">
        <v>1790</v>
      </c>
      <c r="R642" s="1489" t="s">
        <v>1790</v>
      </c>
      <c r="S642" s="1489" t="s">
        <v>1790</v>
      </c>
      <c r="T642" s="1489" t="s">
        <v>1790</v>
      </c>
      <c r="U642" s="1489" t="s">
        <v>1790</v>
      </c>
      <c r="V642" s="1489" t="s">
        <v>1790</v>
      </c>
      <c r="W642" s="1489" t="s">
        <v>1790</v>
      </c>
      <c r="X642" s="1489" t="s">
        <v>1790</v>
      </c>
      <c r="Y642" s="1489" t="s">
        <v>1790</v>
      </c>
      <c r="Z642" s="1489" t="s">
        <v>1790</v>
      </c>
      <c r="AA642" s="1489" t="s">
        <v>1790</v>
      </c>
      <c r="AB642" s="1489" t="s">
        <v>1790</v>
      </c>
      <c r="AC642" s="1489" t="s">
        <v>1790</v>
      </c>
      <c r="AD642" s="1489" t="s">
        <v>1790</v>
      </c>
      <c r="AE642" s="1489" t="s">
        <v>1790</v>
      </c>
      <c r="AF642" s="1489" t="s">
        <v>1790</v>
      </c>
      <c r="AG642" s="1489" t="s">
        <v>1790</v>
      </c>
      <c r="AH642" s="1489" t="s">
        <v>1790</v>
      </c>
      <c r="AI642" s="1489" t="s">
        <v>1790</v>
      </c>
      <c r="AJ642" s="1489" t="s">
        <v>1790</v>
      </c>
      <c r="AK642" s="1489" t="s">
        <v>1790</v>
      </c>
      <c r="AL642" s="1489" t="s">
        <v>1790</v>
      </c>
      <c r="AM642" s="1489" t="s">
        <v>1790</v>
      </c>
      <c r="AN642" s="1489" t="s">
        <v>1790</v>
      </c>
      <c r="AO642" s="1489" t="s">
        <v>1790</v>
      </c>
      <c r="AP642" s="1489" t="s">
        <v>1790</v>
      </c>
      <c r="AQ642" s="1489" t="s">
        <v>1790</v>
      </c>
      <c r="AR642" s="1489" t="s">
        <v>1790</v>
      </c>
      <c r="AS642" s="1489" t="s">
        <v>1790</v>
      </c>
      <c r="AT642" s="1489" t="s">
        <v>1790</v>
      </c>
      <c r="AU642" s="1489" t="s">
        <v>1790</v>
      </c>
      <c r="AV642" s="1489" t="s">
        <v>1790</v>
      </c>
      <c r="AW642" s="1489" t="s">
        <v>1790</v>
      </c>
      <c r="AX642" s="1489" t="s">
        <v>1790</v>
      </c>
      <c r="AY642" s="1489" t="s">
        <v>1790</v>
      </c>
      <c r="AZ642" s="1489" t="s">
        <v>1790</v>
      </c>
      <c r="BA642" s="1489" t="s">
        <v>1790</v>
      </c>
      <c r="BB642" s="1489" t="s">
        <v>1790</v>
      </c>
      <c r="BC642" s="1489" t="s">
        <v>1790</v>
      </c>
      <c r="BD642" s="1489" t="s">
        <v>1790</v>
      </c>
      <c r="BE642" s="1489" t="s">
        <v>1790</v>
      </c>
      <c r="BF642" s="1489" t="s">
        <v>1790</v>
      </c>
      <c r="BG642" s="1489" t="s">
        <v>1790</v>
      </c>
      <c r="BH642" s="1489" t="s">
        <v>1790</v>
      </c>
      <c r="BI642" s="1489" t="s">
        <v>1790</v>
      </c>
      <c r="BJ642" s="1489" t="s">
        <v>1790</v>
      </c>
      <c r="BK642" s="1489" t="s">
        <v>1790</v>
      </c>
      <c r="BL642" s="1489" t="s">
        <v>1790</v>
      </c>
      <c r="BM642" s="1489" t="s">
        <v>1790</v>
      </c>
      <c r="BN642" s="1489" t="s">
        <v>1790</v>
      </c>
      <c r="BO642" s="1489" t="s">
        <v>1790</v>
      </c>
      <c r="BP642" s="1489" t="s">
        <v>1790</v>
      </c>
      <c r="BQ642" s="1489" t="s">
        <v>1790</v>
      </c>
      <c r="BR642" s="1489" t="s">
        <v>1790</v>
      </c>
      <c r="BS642" s="1489" t="s">
        <v>1790</v>
      </c>
      <c r="BT642" s="1489" t="s">
        <v>1790</v>
      </c>
      <c r="BU642" s="1489" t="s">
        <v>1790</v>
      </c>
      <c r="BV642" s="1489" t="s">
        <v>1790</v>
      </c>
      <c r="BW642" s="1489" t="s">
        <v>1790</v>
      </c>
      <c r="BX642" s="1489" t="s">
        <v>1790</v>
      </c>
      <c r="BY642" s="1489" t="s">
        <v>1790</v>
      </c>
      <c r="BZ642" s="1489" t="s">
        <v>1790</v>
      </c>
      <c r="CA642" s="1489" t="s">
        <v>1790</v>
      </c>
      <c r="CB642" s="1489" t="s">
        <v>1790</v>
      </c>
      <c r="CC642" s="1489" t="s">
        <v>1790</v>
      </c>
      <c r="CD642" s="1489" t="s">
        <v>1790</v>
      </c>
      <c r="CE642" s="1489" t="s">
        <v>1790</v>
      </c>
      <c r="CF642" s="1489" t="s">
        <v>1790</v>
      </c>
      <c r="CG642" s="1489" t="s">
        <v>1790</v>
      </c>
      <c r="CH642" s="1489" t="s">
        <v>1790</v>
      </c>
      <c r="CI642" s="1489" t="s">
        <v>1790</v>
      </c>
      <c r="CJ642" s="1489" t="s">
        <v>1790</v>
      </c>
      <c r="CK642" s="1489" t="s">
        <v>1790</v>
      </c>
      <c r="CL642" s="1489" t="s">
        <v>1790</v>
      </c>
      <c r="CM642" s="1489" t="s">
        <v>1790</v>
      </c>
      <c r="CN642" s="1489" t="s">
        <v>1790</v>
      </c>
      <c r="CO642" s="1489" t="s">
        <v>1790</v>
      </c>
      <c r="CP642" s="1490" t="s">
        <v>1790</v>
      </c>
      <c r="CQ642" s="1488" t="s">
        <v>1790</v>
      </c>
      <c r="CR642" s="1488" t="s">
        <v>1790</v>
      </c>
      <c r="CS642" s="1488" t="s">
        <v>1790</v>
      </c>
      <c r="CT642" s="1488" t="s">
        <v>1790</v>
      </c>
      <c r="CU642" s="1488" t="s">
        <v>1790</v>
      </c>
      <c r="CV642" s="1488" t="s">
        <v>1790</v>
      </c>
      <c r="CW642" s="1488" t="s">
        <v>1790</v>
      </c>
      <c r="CX642" s="1488" t="s">
        <v>1790</v>
      </c>
      <c r="CY642" s="1488" t="s">
        <v>1790</v>
      </c>
      <c r="CZ642" s="1488" t="s">
        <v>1790</v>
      </c>
      <c r="DA642" s="1488" t="s">
        <v>1790</v>
      </c>
      <c r="DB642" s="1488" t="s">
        <v>1790</v>
      </c>
      <c r="DC642" s="1488" t="s">
        <v>1790</v>
      </c>
      <c r="DD642" s="1488" t="s">
        <v>1790</v>
      </c>
      <c r="DE642" s="1488" t="s">
        <v>1790</v>
      </c>
      <c r="DF642" s="1488" t="s">
        <v>1790</v>
      </c>
      <c r="DG642" s="1488" t="s">
        <v>1790</v>
      </c>
      <c r="DH642" s="1488" t="s">
        <v>1790</v>
      </c>
      <c r="DI642" s="1488" t="s">
        <v>1790</v>
      </c>
      <c r="DJ642" s="1488" t="s">
        <v>1790</v>
      </c>
      <c r="DK642" s="1488" t="s">
        <v>1790</v>
      </c>
      <c r="DL642" s="1488" t="s">
        <v>1790</v>
      </c>
      <c r="DM642" s="1488" t="s">
        <v>1790</v>
      </c>
      <c r="DN642" s="1488" t="s">
        <v>1790</v>
      </c>
      <c r="DO642" s="1488" t="s">
        <v>1790</v>
      </c>
      <c r="DP642" s="1488" t="s">
        <v>1790</v>
      </c>
      <c r="DQ642" s="1488" t="s">
        <v>1790</v>
      </c>
      <c r="DR642" s="1488" t="s">
        <v>1790</v>
      </c>
      <c r="DS642" s="1488" t="s">
        <v>1790</v>
      </c>
      <c r="DT642" s="1233" t="s">
        <v>1790</v>
      </c>
      <c r="DU642" s="1233" t="s">
        <v>1790</v>
      </c>
      <c r="DV642" s="1233" t="s">
        <v>1790</v>
      </c>
      <c r="DW642" s="1233" t="s">
        <v>1790</v>
      </c>
      <c r="DX642" s="1233" t="s">
        <v>1790</v>
      </c>
      <c r="DY642" s="1233" t="s">
        <v>1790</v>
      </c>
    </row>
    <row r="643" spans="2:129" x14ac:dyDescent="0.25">
      <c r="B643" s="1740"/>
      <c r="C643" s="1485" t="s">
        <v>1878</v>
      </c>
      <c r="D643" s="1425" t="s">
        <v>1704</v>
      </c>
      <c r="E643" s="1267" t="s">
        <v>810</v>
      </c>
      <c r="F643" s="1424" t="s">
        <v>813</v>
      </c>
      <c r="G643" s="1424" t="s">
        <v>1790</v>
      </c>
      <c r="H643" s="1425" t="s">
        <v>812</v>
      </c>
      <c r="I643" s="1460" t="s">
        <v>1790</v>
      </c>
      <c r="J643" s="1461">
        <v>0.24208383753074339</v>
      </c>
      <c r="K643" s="1461" t="s">
        <v>1790</v>
      </c>
      <c r="L643" s="1461" t="s">
        <v>1790</v>
      </c>
      <c r="M643" s="1461" t="s">
        <v>1790</v>
      </c>
      <c r="N643" s="1489" t="s">
        <v>1790</v>
      </c>
      <c r="O643" s="1489" t="s">
        <v>1790</v>
      </c>
      <c r="P643" s="1489" t="s">
        <v>1790</v>
      </c>
      <c r="Q643" s="1489" t="s">
        <v>1790</v>
      </c>
      <c r="R643" s="1489" t="s">
        <v>1790</v>
      </c>
      <c r="S643" s="1489" t="s">
        <v>1790</v>
      </c>
      <c r="T643" s="1489" t="s">
        <v>1790</v>
      </c>
      <c r="U643" s="1489" t="s">
        <v>1790</v>
      </c>
      <c r="V643" s="1489" t="s">
        <v>1790</v>
      </c>
      <c r="W643" s="1489" t="s">
        <v>1790</v>
      </c>
      <c r="X643" s="1489" t="s">
        <v>1790</v>
      </c>
      <c r="Y643" s="1489" t="s">
        <v>1790</v>
      </c>
      <c r="Z643" s="1489" t="s">
        <v>1790</v>
      </c>
      <c r="AA643" s="1489" t="s">
        <v>1790</v>
      </c>
      <c r="AB643" s="1489" t="s">
        <v>1790</v>
      </c>
      <c r="AC643" s="1489" t="s">
        <v>1790</v>
      </c>
      <c r="AD643" s="1489" t="s">
        <v>1790</v>
      </c>
      <c r="AE643" s="1489" t="s">
        <v>1790</v>
      </c>
      <c r="AF643" s="1489" t="s">
        <v>1790</v>
      </c>
      <c r="AG643" s="1489" t="s">
        <v>1790</v>
      </c>
      <c r="AH643" s="1489" t="s">
        <v>1790</v>
      </c>
      <c r="AI643" s="1489" t="s">
        <v>1790</v>
      </c>
      <c r="AJ643" s="1489" t="s">
        <v>1790</v>
      </c>
      <c r="AK643" s="1489" t="s">
        <v>1790</v>
      </c>
      <c r="AL643" s="1489" t="s">
        <v>1790</v>
      </c>
      <c r="AM643" s="1489" t="s">
        <v>1790</v>
      </c>
      <c r="AN643" s="1489" t="s">
        <v>1790</v>
      </c>
      <c r="AO643" s="1489" t="s">
        <v>1790</v>
      </c>
      <c r="AP643" s="1489" t="s">
        <v>1790</v>
      </c>
      <c r="AQ643" s="1489" t="s">
        <v>1790</v>
      </c>
      <c r="AR643" s="1489" t="s">
        <v>1790</v>
      </c>
      <c r="AS643" s="1489" t="s">
        <v>1790</v>
      </c>
      <c r="AT643" s="1489" t="s">
        <v>1790</v>
      </c>
      <c r="AU643" s="1489" t="s">
        <v>1790</v>
      </c>
      <c r="AV643" s="1489" t="s">
        <v>1790</v>
      </c>
      <c r="AW643" s="1489" t="s">
        <v>1790</v>
      </c>
      <c r="AX643" s="1489" t="s">
        <v>1790</v>
      </c>
      <c r="AY643" s="1489" t="s">
        <v>1790</v>
      </c>
      <c r="AZ643" s="1489" t="s">
        <v>1790</v>
      </c>
      <c r="BA643" s="1489" t="s">
        <v>1790</v>
      </c>
      <c r="BB643" s="1489" t="s">
        <v>1790</v>
      </c>
      <c r="BC643" s="1489" t="s">
        <v>1790</v>
      </c>
      <c r="BD643" s="1489" t="s">
        <v>1790</v>
      </c>
      <c r="BE643" s="1489" t="s">
        <v>1790</v>
      </c>
      <c r="BF643" s="1489" t="s">
        <v>1790</v>
      </c>
      <c r="BG643" s="1489" t="s">
        <v>1790</v>
      </c>
      <c r="BH643" s="1489" t="s">
        <v>1790</v>
      </c>
      <c r="BI643" s="1489" t="s">
        <v>1790</v>
      </c>
      <c r="BJ643" s="1489" t="s">
        <v>1790</v>
      </c>
      <c r="BK643" s="1489" t="s">
        <v>1790</v>
      </c>
      <c r="BL643" s="1489" t="s">
        <v>1790</v>
      </c>
      <c r="BM643" s="1489" t="s">
        <v>1790</v>
      </c>
      <c r="BN643" s="1489" t="s">
        <v>1790</v>
      </c>
      <c r="BO643" s="1489" t="s">
        <v>1790</v>
      </c>
      <c r="BP643" s="1489" t="s">
        <v>1790</v>
      </c>
      <c r="BQ643" s="1489" t="s">
        <v>1790</v>
      </c>
      <c r="BR643" s="1489" t="s">
        <v>1790</v>
      </c>
      <c r="BS643" s="1489" t="s">
        <v>1790</v>
      </c>
      <c r="BT643" s="1489" t="s">
        <v>1790</v>
      </c>
      <c r="BU643" s="1489" t="s">
        <v>1790</v>
      </c>
      <c r="BV643" s="1489" t="s">
        <v>1790</v>
      </c>
      <c r="BW643" s="1489" t="s">
        <v>1790</v>
      </c>
      <c r="BX643" s="1489" t="s">
        <v>1790</v>
      </c>
      <c r="BY643" s="1489" t="s">
        <v>1790</v>
      </c>
      <c r="BZ643" s="1489" t="s">
        <v>1790</v>
      </c>
      <c r="CA643" s="1489" t="s">
        <v>1790</v>
      </c>
      <c r="CB643" s="1489" t="s">
        <v>1790</v>
      </c>
      <c r="CC643" s="1489" t="s">
        <v>1790</v>
      </c>
      <c r="CD643" s="1489" t="s">
        <v>1790</v>
      </c>
      <c r="CE643" s="1489" t="s">
        <v>1790</v>
      </c>
      <c r="CF643" s="1489" t="s">
        <v>1790</v>
      </c>
      <c r="CG643" s="1489" t="s">
        <v>1790</v>
      </c>
      <c r="CH643" s="1489" t="s">
        <v>1790</v>
      </c>
      <c r="CI643" s="1489" t="s">
        <v>1790</v>
      </c>
      <c r="CJ643" s="1489" t="s">
        <v>1790</v>
      </c>
      <c r="CK643" s="1489" t="s">
        <v>1790</v>
      </c>
      <c r="CL643" s="1489" t="s">
        <v>1790</v>
      </c>
      <c r="CM643" s="1489" t="s">
        <v>1790</v>
      </c>
      <c r="CN643" s="1489" t="s">
        <v>1790</v>
      </c>
      <c r="CO643" s="1489" t="s">
        <v>1790</v>
      </c>
      <c r="CP643" s="1490" t="s">
        <v>1790</v>
      </c>
      <c r="CQ643" s="1488" t="s">
        <v>1790</v>
      </c>
      <c r="CR643" s="1488" t="s">
        <v>1790</v>
      </c>
      <c r="CS643" s="1488" t="s">
        <v>1790</v>
      </c>
      <c r="CT643" s="1488" t="s">
        <v>1790</v>
      </c>
      <c r="CU643" s="1488" t="s">
        <v>1790</v>
      </c>
      <c r="CV643" s="1488" t="s">
        <v>1790</v>
      </c>
      <c r="CW643" s="1488" t="s">
        <v>1790</v>
      </c>
      <c r="CX643" s="1488" t="s">
        <v>1790</v>
      </c>
      <c r="CY643" s="1488" t="s">
        <v>1790</v>
      </c>
      <c r="CZ643" s="1488" t="s">
        <v>1790</v>
      </c>
      <c r="DA643" s="1488" t="s">
        <v>1790</v>
      </c>
      <c r="DB643" s="1488" t="s">
        <v>1790</v>
      </c>
      <c r="DC643" s="1488" t="s">
        <v>1790</v>
      </c>
      <c r="DD643" s="1488" t="s">
        <v>1790</v>
      </c>
      <c r="DE643" s="1488" t="s">
        <v>1790</v>
      </c>
      <c r="DF643" s="1488" t="s">
        <v>1790</v>
      </c>
      <c r="DG643" s="1488" t="s">
        <v>1790</v>
      </c>
      <c r="DH643" s="1488" t="s">
        <v>1790</v>
      </c>
      <c r="DI643" s="1488" t="s">
        <v>1790</v>
      </c>
      <c r="DJ643" s="1488" t="s">
        <v>1790</v>
      </c>
      <c r="DK643" s="1488" t="s">
        <v>1790</v>
      </c>
      <c r="DL643" s="1488" t="s">
        <v>1790</v>
      </c>
      <c r="DM643" s="1488" t="s">
        <v>1790</v>
      </c>
      <c r="DN643" s="1488" t="s">
        <v>1790</v>
      </c>
      <c r="DO643" s="1488" t="s">
        <v>1790</v>
      </c>
      <c r="DP643" s="1488" t="s">
        <v>1790</v>
      </c>
      <c r="DQ643" s="1488" t="s">
        <v>1790</v>
      </c>
      <c r="DR643" s="1488" t="s">
        <v>1790</v>
      </c>
      <c r="DS643" s="1488" t="s">
        <v>1790</v>
      </c>
      <c r="DT643" s="1233" t="s">
        <v>1790</v>
      </c>
      <c r="DU643" s="1233" t="s">
        <v>1790</v>
      </c>
      <c r="DV643" s="1233" t="s">
        <v>1790</v>
      </c>
      <c r="DW643" s="1233" t="s">
        <v>1790</v>
      </c>
      <c r="DX643" s="1233" t="s">
        <v>1790</v>
      </c>
      <c r="DY643" s="1233" t="s">
        <v>1790</v>
      </c>
    </row>
    <row r="644" spans="2:129" ht="14.4" thickBot="1" x14ac:dyDescent="0.3">
      <c r="B644" s="1740"/>
      <c r="C644" s="1485" t="s">
        <v>1878</v>
      </c>
      <c r="D644" s="1425" t="s">
        <v>1704</v>
      </c>
      <c r="E644" s="1267" t="s">
        <v>814</v>
      </c>
      <c r="F644" s="1424" t="s">
        <v>1790</v>
      </c>
      <c r="G644" s="1424" t="s">
        <v>1790</v>
      </c>
      <c r="H644" s="1425" t="s">
        <v>84</v>
      </c>
      <c r="I644" s="1460" t="s">
        <v>1790</v>
      </c>
      <c r="J644" s="1461">
        <v>2.4054718614881655E-2</v>
      </c>
      <c r="K644" s="1461">
        <v>4.6364900315971999E-2</v>
      </c>
      <c r="L644" s="1461">
        <v>4.479700513620484E-2</v>
      </c>
      <c r="M644" s="1461">
        <v>4.3282130566381485E-2</v>
      </c>
      <c r="N644" s="1489">
        <v>4.1818483639015934E-2</v>
      </c>
      <c r="O644" s="1489">
        <v>4.0404332018372888E-2</v>
      </c>
      <c r="P644" s="1489">
        <v>3.9038001950118736E-2</v>
      </c>
      <c r="Q644" s="1489">
        <v>3.7717876280307962E-2</v>
      </c>
      <c r="R644" s="1489">
        <v>3.6442392541360349E-2</v>
      </c>
      <c r="S644" s="1489">
        <v>3.5210041102763628E-2</v>
      </c>
      <c r="T644" s="1489">
        <v>3.4019363384312683E-2</v>
      </c>
      <c r="U644" s="1489">
        <v>3.2785547439088715E-2</v>
      </c>
      <c r="V644" s="1489">
        <v>3.1676857429071226E-2</v>
      </c>
      <c r="W644" s="1489">
        <v>3.0605659351759639E-2</v>
      </c>
      <c r="X644" s="1489">
        <v>2.9570685364018977E-2</v>
      </c>
      <c r="Y644" s="1489">
        <v>2.8570710496636696E-2</v>
      </c>
      <c r="Z644" s="1489">
        <v>2.7604551204479903E-2</v>
      </c>
      <c r="AA644" s="1489">
        <v>2.6671063965681065E-2</v>
      </c>
      <c r="AB644" s="1489">
        <v>2.5769143928194266E-2</v>
      </c>
      <c r="AC644" s="1489">
        <v>2.4897723602120066E-2</v>
      </c>
      <c r="AD644" s="1489">
        <v>2.4055771596251274E-2</v>
      </c>
      <c r="AE644" s="1489">
        <v>2.3242291397344229E-2</v>
      </c>
      <c r="AF644" s="1489">
        <v>2.2456320190670755E-2</v>
      </c>
      <c r="AG644" s="1489">
        <v>2.1696927720454836E-2</v>
      </c>
      <c r="AH644" s="1489">
        <v>2.0963215188845256E-2</v>
      </c>
      <c r="AI644" s="1489">
        <v>2.0254314192121023E-2</v>
      </c>
      <c r="AJ644" s="1489">
        <v>1.9569385692870554E-2</v>
      </c>
      <c r="AK644" s="1489">
        <v>1.8907619026928071E-2</v>
      </c>
      <c r="AL644" s="1489">
        <v>1.826823094389186E-2</v>
      </c>
      <c r="AM644" s="1489">
        <v>1.7650464680088754E-2</v>
      </c>
      <c r="AN644" s="1489">
        <v>1.7136373475814322E-2</v>
      </c>
      <c r="AO644" s="1489">
        <v>1.6637255801761477E-2</v>
      </c>
      <c r="AP644" s="1489">
        <v>1.6152675535690754E-2</v>
      </c>
      <c r="AQ644" s="1489">
        <v>1.568220925795219E-2</v>
      </c>
      <c r="AR644" s="1489">
        <v>1.5225445881506983E-2</v>
      </c>
      <c r="AS644" s="1489">
        <v>1.4781986292725225E-2</v>
      </c>
      <c r="AT644" s="1489">
        <v>1.4351443002645852E-2</v>
      </c>
      <c r="AU644" s="1489">
        <v>1.3933439808394026E-2</v>
      </c>
      <c r="AV644" s="1489">
        <v>1.352761146446022E-2</v>
      </c>
      <c r="AW644" s="1489">
        <v>1.3133603363553615E-2</v>
      </c>
      <c r="AX644" s="1489">
        <v>1.2751071226751079E-2</v>
      </c>
      <c r="AY644" s="1489">
        <v>1.2379680802670949E-2</v>
      </c>
      <c r="AZ644" s="1489">
        <v>1.2019107575408694E-2</v>
      </c>
      <c r="BA644" s="1489">
        <v>1.1669036480979309E-2</v>
      </c>
      <c r="BB644" s="1489">
        <v>1.1329161632018749E-2</v>
      </c>
      <c r="BC644" s="1489">
        <v>1.0999186050503641E-2</v>
      </c>
      <c r="BD644" s="1489">
        <v>1.0678821408255962E-2</v>
      </c>
      <c r="BE644" s="1489">
        <v>1.036778777500579E-2</v>
      </c>
      <c r="BF644" s="1489">
        <v>1.006581337379203E-2</v>
      </c>
      <c r="BG644" s="1489">
        <v>9.7726343434874074E-3</v>
      </c>
      <c r="BH644" s="1489">
        <v>9.4879945082402013E-3</v>
      </c>
      <c r="BI644" s="1489">
        <v>9.2116451536312632E-3</v>
      </c>
      <c r="BJ644" s="1489">
        <v>8.9433448093507416E-3</v>
      </c>
      <c r="BK644" s="1489">
        <v>8.6828590382046038E-3</v>
      </c>
      <c r="BL644" s="1489">
        <v>8.4299602312666033E-3</v>
      </c>
      <c r="BM644" s="1489">
        <v>8.1844274089967039E-3</v>
      </c>
      <c r="BN644" s="1489">
        <v>7.9460460281521404E-3</v>
      </c>
      <c r="BO644" s="1489">
        <v>7.7146077943224646E-3</v>
      </c>
      <c r="BP644" s="1489">
        <v>7.4899104799247239E-3</v>
      </c>
      <c r="BQ644" s="1489">
        <v>7.2717577474997316E-3</v>
      </c>
      <c r="BR644" s="1489">
        <v>7.0599589781550785E-3</v>
      </c>
      <c r="BS644" s="1489">
        <v>6.8543291050049311E-3</v>
      </c>
      <c r="BT644" s="1489">
        <v>6.6546884514610966E-3</v>
      </c>
      <c r="BU644" s="1489">
        <v>6.4608625742340747E-3</v>
      </c>
      <c r="BV644" s="1489">
        <v>6.2726821109068704E-3</v>
      </c>
      <c r="BW644" s="1489">
        <v>6.0899826319484171E-3</v>
      </c>
      <c r="BX644" s="1489">
        <v>5.9126044970372986E-3</v>
      </c>
      <c r="BY644" s="1489">
        <v>5.7403927155701929E-3</v>
      </c>
      <c r="BZ644" s="1489">
        <v>5.5731968112331977E-3</v>
      </c>
      <c r="CA644" s="1489">
        <v>5.4108706905176673E-3</v>
      </c>
      <c r="CB644" s="1489">
        <v>5.2532725150656974E-3</v>
      </c>
      <c r="CC644" s="1489">
        <v>5.1002645777336857E-3</v>
      </c>
      <c r="CD644" s="1489">
        <v>4.9517131822657138E-3</v>
      </c>
      <c r="CE644" s="1489">
        <v>4.8074885264715681E-3</v>
      </c>
      <c r="CF644" s="1489">
        <v>4.6674645888073471E-3</v>
      </c>
      <c r="CG644" s="1489">
        <v>4.553623989080339E-3</v>
      </c>
      <c r="CH644" s="1489">
        <v>4.4425599893466727E-3</v>
      </c>
      <c r="CI644" s="1489">
        <v>4.33420486765529E-3</v>
      </c>
      <c r="CJ644" s="1489">
        <v>4.2284925538100399E-3</v>
      </c>
      <c r="CK644" s="1489">
        <v>4.1253585890829664E-3</v>
      </c>
      <c r="CL644" s="1489" t="s">
        <v>1790</v>
      </c>
      <c r="CM644" s="1489" t="s">
        <v>1790</v>
      </c>
      <c r="CN644" s="1489" t="s">
        <v>1790</v>
      </c>
      <c r="CO644" s="1489" t="s">
        <v>1790</v>
      </c>
      <c r="CP644" s="1490" t="s">
        <v>1790</v>
      </c>
      <c r="CQ644" s="1488" t="s">
        <v>1790</v>
      </c>
      <c r="CR644" s="1488" t="s">
        <v>1790</v>
      </c>
      <c r="CS644" s="1488" t="s">
        <v>1790</v>
      </c>
      <c r="CT644" s="1488" t="s">
        <v>1790</v>
      </c>
      <c r="CU644" s="1488" t="s">
        <v>1790</v>
      </c>
      <c r="CV644" s="1488" t="s">
        <v>1790</v>
      </c>
      <c r="CW644" s="1488" t="s">
        <v>1790</v>
      </c>
      <c r="CX644" s="1488" t="s">
        <v>1790</v>
      </c>
      <c r="CY644" s="1488" t="s">
        <v>1790</v>
      </c>
      <c r="CZ644" s="1488" t="s">
        <v>1790</v>
      </c>
      <c r="DA644" s="1488" t="s">
        <v>1790</v>
      </c>
      <c r="DB644" s="1488" t="s">
        <v>1790</v>
      </c>
      <c r="DC644" s="1488" t="s">
        <v>1790</v>
      </c>
      <c r="DD644" s="1488" t="s">
        <v>1790</v>
      </c>
      <c r="DE644" s="1488" t="s">
        <v>1790</v>
      </c>
      <c r="DF644" s="1488" t="s">
        <v>1790</v>
      </c>
      <c r="DG644" s="1488" t="s">
        <v>1790</v>
      </c>
      <c r="DH644" s="1488" t="s">
        <v>1790</v>
      </c>
      <c r="DI644" s="1488" t="s">
        <v>1790</v>
      </c>
      <c r="DJ644" s="1488" t="s">
        <v>1790</v>
      </c>
      <c r="DK644" s="1488" t="s">
        <v>1790</v>
      </c>
      <c r="DL644" s="1488" t="s">
        <v>1790</v>
      </c>
      <c r="DM644" s="1488" t="s">
        <v>1790</v>
      </c>
      <c r="DN644" s="1488" t="s">
        <v>1790</v>
      </c>
      <c r="DO644" s="1488" t="s">
        <v>1790</v>
      </c>
      <c r="DP644" s="1488" t="s">
        <v>1790</v>
      </c>
      <c r="DQ644" s="1488" t="s">
        <v>1790</v>
      </c>
      <c r="DR644" s="1488" t="s">
        <v>1790</v>
      </c>
      <c r="DS644" s="1488" t="s">
        <v>1790</v>
      </c>
      <c r="DT644" s="1233" t="s">
        <v>1790</v>
      </c>
      <c r="DU644" s="1233" t="s">
        <v>1790</v>
      </c>
      <c r="DV644" s="1233" t="s">
        <v>1790</v>
      </c>
      <c r="DW644" s="1233" t="s">
        <v>1790</v>
      </c>
      <c r="DX644" s="1233" t="s">
        <v>1790</v>
      </c>
      <c r="DY644" s="1233" t="s">
        <v>1790</v>
      </c>
    </row>
    <row r="645" spans="2:129" ht="14.4" thickBot="1" x14ac:dyDescent="0.3">
      <c r="B645" s="1740"/>
      <c r="C645" s="1485" t="s">
        <v>1878</v>
      </c>
      <c r="D645" s="1425" t="s">
        <v>1704</v>
      </c>
      <c r="E645" s="1267" t="s">
        <v>815</v>
      </c>
      <c r="F645" s="1424" t="s">
        <v>1790</v>
      </c>
      <c r="G645" s="1424" t="s">
        <v>1790</v>
      </c>
      <c r="H645" s="1425" t="s">
        <v>84</v>
      </c>
      <c r="I645" s="1724">
        <f>IF(SUM(I644:CU644)&lt;&gt;0,SUM(I644:CU644),"")</f>
        <v>1.3428166386585652</v>
      </c>
      <c r="J645" s="1725"/>
      <c r="K645" s="1725"/>
      <c r="L645" s="1725"/>
      <c r="M645" s="1726"/>
      <c r="N645" s="1489" t="s">
        <v>1790</v>
      </c>
      <c r="O645" s="1489" t="s">
        <v>1790</v>
      </c>
      <c r="P645" s="1489" t="s">
        <v>1790</v>
      </c>
      <c r="Q645" s="1489" t="s">
        <v>1790</v>
      </c>
      <c r="R645" s="1489" t="s">
        <v>1790</v>
      </c>
      <c r="S645" s="1489" t="s">
        <v>1790</v>
      </c>
      <c r="T645" s="1489" t="s">
        <v>1790</v>
      </c>
      <c r="U645" s="1489" t="s">
        <v>1790</v>
      </c>
      <c r="V645" s="1489" t="s">
        <v>1790</v>
      </c>
      <c r="W645" s="1489" t="s">
        <v>1790</v>
      </c>
      <c r="X645" s="1489" t="s">
        <v>1790</v>
      </c>
      <c r="Y645" s="1489" t="s">
        <v>1790</v>
      </c>
      <c r="Z645" s="1489" t="s">
        <v>1790</v>
      </c>
      <c r="AA645" s="1489" t="s">
        <v>1790</v>
      </c>
      <c r="AB645" s="1489" t="s">
        <v>1790</v>
      </c>
      <c r="AC645" s="1489" t="s">
        <v>1790</v>
      </c>
      <c r="AD645" s="1489" t="s">
        <v>1790</v>
      </c>
      <c r="AE645" s="1489" t="s">
        <v>1790</v>
      </c>
      <c r="AF645" s="1489" t="s">
        <v>1790</v>
      </c>
      <c r="AG645" s="1489" t="s">
        <v>1790</v>
      </c>
      <c r="AH645" s="1489" t="s">
        <v>1790</v>
      </c>
      <c r="AI645" s="1489" t="s">
        <v>1790</v>
      </c>
      <c r="AJ645" s="1489" t="s">
        <v>1790</v>
      </c>
      <c r="AK645" s="1489" t="s">
        <v>1790</v>
      </c>
      <c r="AL645" s="1489" t="s">
        <v>1790</v>
      </c>
      <c r="AM645" s="1489" t="s">
        <v>1790</v>
      </c>
      <c r="AN645" s="1489" t="s">
        <v>1790</v>
      </c>
      <c r="AO645" s="1489" t="s">
        <v>1790</v>
      </c>
      <c r="AP645" s="1489" t="s">
        <v>1790</v>
      </c>
      <c r="AQ645" s="1489" t="s">
        <v>1790</v>
      </c>
      <c r="AR645" s="1489" t="s">
        <v>1790</v>
      </c>
      <c r="AS645" s="1489" t="s">
        <v>1790</v>
      </c>
      <c r="AT645" s="1489" t="s">
        <v>1790</v>
      </c>
      <c r="AU645" s="1489" t="s">
        <v>1790</v>
      </c>
      <c r="AV645" s="1489" t="s">
        <v>1790</v>
      </c>
      <c r="AW645" s="1489" t="s">
        <v>1790</v>
      </c>
      <c r="AX645" s="1489" t="s">
        <v>1790</v>
      </c>
      <c r="AY645" s="1489" t="s">
        <v>1790</v>
      </c>
      <c r="AZ645" s="1489" t="s">
        <v>1790</v>
      </c>
      <c r="BA645" s="1489" t="s">
        <v>1790</v>
      </c>
      <c r="BB645" s="1489" t="s">
        <v>1790</v>
      </c>
      <c r="BC645" s="1489" t="s">
        <v>1790</v>
      </c>
      <c r="BD645" s="1489" t="s">
        <v>1790</v>
      </c>
      <c r="BE645" s="1489" t="s">
        <v>1790</v>
      </c>
      <c r="BF645" s="1489" t="s">
        <v>1790</v>
      </c>
      <c r="BG645" s="1489" t="s">
        <v>1790</v>
      </c>
      <c r="BH645" s="1489" t="s">
        <v>1790</v>
      </c>
      <c r="BI645" s="1489" t="s">
        <v>1790</v>
      </c>
      <c r="BJ645" s="1489" t="s">
        <v>1790</v>
      </c>
      <c r="BK645" s="1489" t="s">
        <v>1790</v>
      </c>
      <c r="BL645" s="1489" t="s">
        <v>1790</v>
      </c>
      <c r="BM645" s="1489" t="s">
        <v>1790</v>
      </c>
      <c r="BN645" s="1489" t="s">
        <v>1790</v>
      </c>
      <c r="BO645" s="1489" t="s">
        <v>1790</v>
      </c>
      <c r="BP645" s="1489" t="s">
        <v>1790</v>
      </c>
      <c r="BQ645" s="1489" t="s">
        <v>1790</v>
      </c>
      <c r="BR645" s="1489" t="s">
        <v>1790</v>
      </c>
      <c r="BS645" s="1489" t="s">
        <v>1790</v>
      </c>
      <c r="BT645" s="1489" t="s">
        <v>1790</v>
      </c>
      <c r="BU645" s="1489" t="s">
        <v>1790</v>
      </c>
      <c r="BV645" s="1489" t="s">
        <v>1790</v>
      </c>
      <c r="BW645" s="1489" t="s">
        <v>1790</v>
      </c>
      <c r="BX645" s="1489" t="s">
        <v>1790</v>
      </c>
      <c r="BY645" s="1489" t="s">
        <v>1790</v>
      </c>
      <c r="BZ645" s="1489" t="s">
        <v>1790</v>
      </c>
      <c r="CA645" s="1489" t="s">
        <v>1790</v>
      </c>
      <c r="CB645" s="1489" t="s">
        <v>1790</v>
      </c>
      <c r="CC645" s="1489" t="s">
        <v>1790</v>
      </c>
      <c r="CD645" s="1489" t="s">
        <v>1790</v>
      </c>
      <c r="CE645" s="1489" t="s">
        <v>1790</v>
      </c>
      <c r="CF645" s="1489" t="s">
        <v>1790</v>
      </c>
      <c r="CG645" s="1489" t="s">
        <v>1790</v>
      </c>
      <c r="CH645" s="1489" t="s">
        <v>1790</v>
      </c>
      <c r="CI645" s="1489" t="s">
        <v>1790</v>
      </c>
      <c r="CJ645" s="1489" t="s">
        <v>1790</v>
      </c>
      <c r="CK645" s="1489" t="s">
        <v>1790</v>
      </c>
      <c r="CL645" s="1489" t="s">
        <v>1790</v>
      </c>
      <c r="CM645" s="1489" t="s">
        <v>1790</v>
      </c>
      <c r="CN645" s="1489" t="s">
        <v>1790</v>
      </c>
      <c r="CO645" s="1489" t="s">
        <v>1790</v>
      </c>
      <c r="CP645" s="1490" t="s">
        <v>1790</v>
      </c>
      <c r="CQ645" s="1488" t="s">
        <v>1790</v>
      </c>
      <c r="CR645" s="1488" t="s">
        <v>1790</v>
      </c>
      <c r="CS645" s="1488" t="s">
        <v>1790</v>
      </c>
      <c r="CT645" s="1488" t="s">
        <v>1790</v>
      </c>
      <c r="CU645" s="1488" t="s">
        <v>1790</v>
      </c>
      <c r="CV645" s="1488" t="s">
        <v>1790</v>
      </c>
      <c r="CW645" s="1488" t="s">
        <v>1790</v>
      </c>
      <c r="CX645" s="1488" t="s">
        <v>1790</v>
      </c>
      <c r="CY645" s="1488" t="s">
        <v>1790</v>
      </c>
      <c r="CZ645" s="1488" t="s">
        <v>1790</v>
      </c>
      <c r="DA645" s="1488" t="s">
        <v>1790</v>
      </c>
      <c r="DB645" s="1488" t="s">
        <v>1790</v>
      </c>
      <c r="DC645" s="1488" t="s">
        <v>1790</v>
      </c>
      <c r="DD645" s="1488" t="s">
        <v>1790</v>
      </c>
      <c r="DE645" s="1488" t="s">
        <v>1790</v>
      </c>
      <c r="DF645" s="1488" t="s">
        <v>1790</v>
      </c>
      <c r="DG645" s="1488" t="s">
        <v>1790</v>
      </c>
      <c r="DH645" s="1488" t="s">
        <v>1790</v>
      </c>
      <c r="DI645" s="1488" t="s">
        <v>1790</v>
      </c>
      <c r="DJ645" s="1488" t="s">
        <v>1790</v>
      </c>
      <c r="DK645" s="1488" t="s">
        <v>1790</v>
      </c>
      <c r="DL645" s="1488" t="s">
        <v>1790</v>
      </c>
      <c r="DM645" s="1488" t="s">
        <v>1790</v>
      </c>
      <c r="DN645" s="1488" t="s">
        <v>1790</v>
      </c>
      <c r="DO645" s="1488" t="s">
        <v>1790</v>
      </c>
      <c r="DP645" s="1488" t="s">
        <v>1790</v>
      </c>
      <c r="DQ645" s="1488" t="s">
        <v>1790</v>
      </c>
      <c r="DR645" s="1488" t="s">
        <v>1790</v>
      </c>
      <c r="DS645" s="1488" t="s">
        <v>1790</v>
      </c>
      <c r="DT645" s="1233" t="s">
        <v>1790</v>
      </c>
      <c r="DU645" s="1233" t="s">
        <v>1790</v>
      </c>
      <c r="DV645" s="1233" t="s">
        <v>1790</v>
      </c>
      <c r="DW645" s="1233" t="s">
        <v>1790</v>
      </c>
      <c r="DX645" s="1233" t="s">
        <v>1790</v>
      </c>
      <c r="DY645" s="1233" t="s">
        <v>1790</v>
      </c>
    </row>
    <row r="646" spans="2:129" x14ac:dyDescent="0.25">
      <c r="B646" s="1740"/>
      <c r="C646" s="1485" t="s">
        <v>1879</v>
      </c>
      <c r="D646" s="1425" t="s">
        <v>1705</v>
      </c>
      <c r="E646" s="1267" t="s">
        <v>810</v>
      </c>
      <c r="F646" s="1424" t="s">
        <v>1790</v>
      </c>
      <c r="G646" s="1424" t="s">
        <v>1790</v>
      </c>
      <c r="H646" s="1425" t="s">
        <v>84</v>
      </c>
      <c r="I646" s="1460" t="s">
        <v>1790</v>
      </c>
      <c r="J646" s="1461">
        <v>1.3084006807132575</v>
      </c>
      <c r="K646" s="1461" t="s">
        <v>1790</v>
      </c>
      <c r="L646" s="1461" t="s">
        <v>1790</v>
      </c>
      <c r="M646" s="1461" t="s">
        <v>1790</v>
      </c>
      <c r="N646" s="1489" t="s">
        <v>1790</v>
      </c>
      <c r="O646" s="1489" t="s">
        <v>1790</v>
      </c>
      <c r="P646" s="1489" t="s">
        <v>1790</v>
      </c>
      <c r="Q646" s="1489" t="s">
        <v>1790</v>
      </c>
      <c r="R646" s="1489" t="s">
        <v>1790</v>
      </c>
      <c r="S646" s="1489" t="s">
        <v>1790</v>
      </c>
      <c r="T646" s="1489" t="s">
        <v>1790</v>
      </c>
      <c r="U646" s="1489" t="s">
        <v>1790</v>
      </c>
      <c r="V646" s="1489" t="s">
        <v>1790</v>
      </c>
      <c r="W646" s="1489" t="s">
        <v>1790</v>
      </c>
      <c r="X646" s="1489" t="s">
        <v>1790</v>
      </c>
      <c r="Y646" s="1489" t="s">
        <v>1790</v>
      </c>
      <c r="Z646" s="1489" t="s">
        <v>1790</v>
      </c>
      <c r="AA646" s="1489" t="s">
        <v>1790</v>
      </c>
      <c r="AB646" s="1489" t="s">
        <v>1790</v>
      </c>
      <c r="AC646" s="1489" t="s">
        <v>1790</v>
      </c>
      <c r="AD646" s="1489" t="s">
        <v>1790</v>
      </c>
      <c r="AE646" s="1489" t="s">
        <v>1790</v>
      </c>
      <c r="AF646" s="1489" t="s">
        <v>1790</v>
      </c>
      <c r="AG646" s="1489" t="s">
        <v>1790</v>
      </c>
      <c r="AH646" s="1489" t="s">
        <v>1790</v>
      </c>
      <c r="AI646" s="1489" t="s">
        <v>1790</v>
      </c>
      <c r="AJ646" s="1489" t="s">
        <v>1790</v>
      </c>
      <c r="AK646" s="1489" t="s">
        <v>1790</v>
      </c>
      <c r="AL646" s="1489" t="s">
        <v>1790</v>
      </c>
      <c r="AM646" s="1489" t="s">
        <v>1790</v>
      </c>
      <c r="AN646" s="1489" t="s">
        <v>1790</v>
      </c>
      <c r="AO646" s="1489" t="s">
        <v>1790</v>
      </c>
      <c r="AP646" s="1489" t="s">
        <v>1790</v>
      </c>
      <c r="AQ646" s="1489" t="s">
        <v>1790</v>
      </c>
      <c r="AR646" s="1489" t="s">
        <v>1790</v>
      </c>
      <c r="AS646" s="1489" t="s">
        <v>1790</v>
      </c>
      <c r="AT646" s="1489" t="s">
        <v>1790</v>
      </c>
      <c r="AU646" s="1489" t="s">
        <v>1790</v>
      </c>
      <c r="AV646" s="1489" t="s">
        <v>1790</v>
      </c>
      <c r="AW646" s="1489" t="s">
        <v>1790</v>
      </c>
      <c r="AX646" s="1489" t="s">
        <v>1790</v>
      </c>
      <c r="AY646" s="1489" t="s">
        <v>1790</v>
      </c>
      <c r="AZ646" s="1489" t="s">
        <v>1790</v>
      </c>
      <c r="BA646" s="1489" t="s">
        <v>1790</v>
      </c>
      <c r="BB646" s="1489" t="s">
        <v>1790</v>
      </c>
      <c r="BC646" s="1489" t="s">
        <v>1790</v>
      </c>
      <c r="BD646" s="1489" t="s">
        <v>1790</v>
      </c>
      <c r="BE646" s="1489" t="s">
        <v>1790</v>
      </c>
      <c r="BF646" s="1489" t="s">
        <v>1790</v>
      </c>
      <c r="BG646" s="1489" t="s">
        <v>1790</v>
      </c>
      <c r="BH646" s="1489" t="s">
        <v>1790</v>
      </c>
      <c r="BI646" s="1489" t="s">
        <v>1790</v>
      </c>
      <c r="BJ646" s="1489" t="s">
        <v>1790</v>
      </c>
      <c r="BK646" s="1489" t="s">
        <v>1790</v>
      </c>
      <c r="BL646" s="1489" t="s">
        <v>1790</v>
      </c>
      <c r="BM646" s="1489" t="s">
        <v>1790</v>
      </c>
      <c r="BN646" s="1489" t="s">
        <v>1790</v>
      </c>
      <c r="BO646" s="1489" t="s">
        <v>1790</v>
      </c>
      <c r="BP646" s="1489" t="s">
        <v>1790</v>
      </c>
      <c r="BQ646" s="1489" t="s">
        <v>1790</v>
      </c>
      <c r="BR646" s="1489" t="s">
        <v>1790</v>
      </c>
      <c r="BS646" s="1489" t="s">
        <v>1790</v>
      </c>
      <c r="BT646" s="1489" t="s">
        <v>1790</v>
      </c>
      <c r="BU646" s="1489" t="s">
        <v>1790</v>
      </c>
      <c r="BV646" s="1489" t="s">
        <v>1790</v>
      </c>
      <c r="BW646" s="1489" t="s">
        <v>1790</v>
      </c>
      <c r="BX646" s="1489" t="s">
        <v>1790</v>
      </c>
      <c r="BY646" s="1489" t="s">
        <v>1790</v>
      </c>
      <c r="BZ646" s="1489" t="s">
        <v>1790</v>
      </c>
      <c r="CA646" s="1489" t="s">
        <v>1790</v>
      </c>
      <c r="CB646" s="1489" t="s">
        <v>1790</v>
      </c>
      <c r="CC646" s="1489" t="s">
        <v>1790</v>
      </c>
      <c r="CD646" s="1489" t="s">
        <v>1790</v>
      </c>
      <c r="CE646" s="1489" t="s">
        <v>1790</v>
      </c>
      <c r="CF646" s="1489" t="s">
        <v>1790</v>
      </c>
      <c r="CG646" s="1489" t="s">
        <v>1790</v>
      </c>
      <c r="CH646" s="1489" t="s">
        <v>1790</v>
      </c>
      <c r="CI646" s="1489" t="s">
        <v>1790</v>
      </c>
      <c r="CJ646" s="1489" t="s">
        <v>1790</v>
      </c>
      <c r="CK646" s="1489" t="s">
        <v>1790</v>
      </c>
      <c r="CL646" s="1489" t="s">
        <v>1790</v>
      </c>
      <c r="CM646" s="1489" t="s">
        <v>1790</v>
      </c>
      <c r="CN646" s="1489" t="s">
        <v>1790</v>
      </c>
      <c r="CO646" s="1489" t="s">
        <v>1790</v>
      </c>
      <c r="CP646" s="1490" t="s">
        <v>1790</v>
      </c>
      <c r="CQ646" s="1488" t="s">
        <v>1790</v>
      </c>
      <c r="CR646" s="1488" t="s">
        <v>1790</v>
      </c>
      <c r="CS646" s="1488" t="s">
        <v>1790</v>
      </c>
      <c r="CT646" s="1488" t="s">
        <v>1790</v>
      </c>
      <c r="CU646" s="1488" t="s">
        <v>1790</v>
      </c>
      <c r="CV646" s="1488" t="s">
        <v>1790</v>
      </c>
      <c r="CW646" s="1488" t="s">
        <v>1790</v>
      </c>
      <c r="CX646" s="1488" t="s">
        <v>1790</v>
      </c>
      <c r="CY646" s="1488" t="s">
        <v>1790</v>
      </c>
      <c r="CZ646" s="1488" t="s">
        <v>1790</v>
      </c>
      <c r="DA646" s="1488" t="s">
        <v>1790</v>
      </c>
      <c r="DB646" s="1488" t="s">
        <v>1790</v>
      </c>
      <c r="DC646" s="1488" t="s">
        <v>1790</v>
      </c>
      <c r="DD646" s="1488" t="s">
        <v>1790</v>
      </c>
      <c r="DE646" s="1488" t="s">
        <v>1790</v>
      </c>
      <c r="DF646" s="1488" t="s">
        <v>1790</v>
      </c>
      <c r="DG646" s="1488" t="s">
        <v>1790</v>
      </c>
      <c r="DH646" s="1488" t="s">
        <v>1790</v>
      </c>
      <c r="DI646" s="1488" t="s">
        <v>1790</v>
      </c>
      <c r="DJ646" s="1488" t="s">
        <v>1790</v>
      </c>
      <c r="DK646" s="1488" t="s">
        <v>1790</v>
      </c>
      <c r="DL646" s="1488" t="s">
        <v>1790</v>
      </c>
      <c r="DM646" s="1488" t="s">
        <v>1790</v>
      </c>
      <c r="DN646" s="1488" t="s">
        <v>1790</v>
      </c>
      <c r="DO646" s="1488" t="s">
        <v>1790</v>
      </c>
      <c r="DP646" s="1488" t="s">
        <v>1790</v>
      </c>
      <c r="DQ646" s="1488" t="s">
        <v>1790</v>
      </c>
      <c r="DR646" s="1488" t="s">
        <v>1790</v>
      </c>
      <c r="DS646" s="1488" t="s">
        <v>1790</v>
      </c>
      <c r="DT646" s="1233" t="s">
        <v>1790</v>
      </c>
      <c r="DU646" s="1233" t="s">
        <v>1790</v>
      </c>
      <c r="DV646" s="1233" t="s">
        <v>1790</v>
      </c>
      <c r="DW646" s="1233" t="s">
        <v>1790</v>
      </c>
      <c r="DX646" s="1233" t="s">
        <v>1790</v>
      </c>
      <c r="DY646" s="1233" t="s">
        <v>1790</v>
      </c>
    </row>
    <row r="647" spans="2:129" x14ac:dyDescent="0.25">
      <c r="B647" s="1740"/>
      <c r="C647" s="1485" t="s">
        <v>1879</v>
      </c>
      <c r="D647" s="1425" t="s">
        <v>1705</v>
      </c>
      <c r="E647" s="1267" t="s">
        <v>807</v>
      </c>
      <c r="F647" s="1424" t="s">
        <v>1790</v>
      </c>
      <c r="G647" s="1424" t="s">
        <v>1790</v>
      </c>
      <c r="H647" s="1425" t="s">
        <v>84</v>
      </c>
      <c r="I647" s="1460" t="s">
        <v>1790</v>
      </c>
      <c r="J647" s="1461">
        <v>1.2602719182792281E-4</v>
      </c>
      <c r="K647" s="1461">
        <v>1.2602719182792281E-4</v>
      </c>
      <c r="L647" s="1461">
        <v>1.2602719182792281E-4</v>
      </c>
      <c r="M647" s="1461">
        <v>1.2602719182792281E-4</v>
      </c>
      <c r="N647" s="1489">
        <v>1.2602719182792281E-4</v>
      </c>
      <c r="O647" s="1489">
        <v>1.2602719182792281E-4</v>
      </c>
      <c r="P647" s="1489">
        <v>1.2602719182792281E-4</v>
      </c>
      <c r="Q647" s="1489">
        <v>1.2602719182792281E-4</v>
      </c>
      <c r="R647" s="1489">
        <v>1.2602719182792281E-4</v>
      </c>
      <c r="S647" s="1489">
        <v>1.2602719182792281E-4</v>
      </c>
      <c r="T647" s="1489">
        <v>1.2602719182792281E-4</v>
      </c>
      <c r="U647" s="1489">
        <v>1.2602719182792281E-4</v>
      </c>
      <c r="V647" s="1489">
        <v>1.2602719182792281E-4</v>
      </c>
      <c r="W647" s="1489">
        <v>1.2602719182792281E-4</v>
      </c>
      <c r="X647" s="1489">
        <v>1.2602719182792281E-4</v>
      </c>
      <c r="Y647" s="1489">
        <v>1.2602719182792281E-4</v>
      </c>
      <c r="Z647" s="1489">
        <v>1.2602719182792281E-4</v>
      </c>
      <c r="AA647" s="1489">
        <v>1.2602719182792281E-4</v>
      </c>
      <c r="AB647" s="1489">
        <v>1.2602719182792281E-4</v>
      </c>
      <c r="AC647" s="1489">
        <v>1.2602719182792281E-4</v>
      </c>
      <c r="AD647" s="1489">
        <v>1.2602719182792281E-4</v>
      </c>
      <c r="AE647" s="1489">
        <v>1.2602719182792281E-4</v>
      </c>
      <c r="AF647" s="1489">
        <v>1.2602719182792281E-4</v>
      </c>
      <c r="AG647" s="1489">
        <v>1.2602719182792281E-4</v>
      </c>
      <c r="AH647" s="1489">
        <v>1.2602719182792281E-4</v>
      </c>
      <c r="AI647" s="1489">
        <v>1.2602719182792281E-4</v>
      </c>
      <c r="AJ647" s="1489">
        <v>1.2602719182792281E-4</v>
      </c>
      <c r="AK647" s="1489">
        <v>1.2602719182792281E-4</v>
      </c>
      <c r="AL647" s="1489">
        <v>1.2602719182792281E-4</v>
      </c>
      <c r="AM647" s="1489">
        <v>1.2602719182792281E-4</v>
      </c>
      <c r="AN647" s="1489">
        <v>1.2602719182792281E-4</v>
      </c>
      <c r="AO647" s="1489">
        <v>1.2602719182792281E-4</v>
      </c>
      <c r="AP647" s="1489">
        <v>1.2602719182792281E-4</v>
      </c>
      <c r="AQ647" s="1489">
        <v>1.2602719182792281E-4</v>
      </c>
      <c r="AR647" s="1489">
        <v>1.2602719182792281E-4</v>
      </c>
      <c r="AS647" s="1489">
        <v>1.2602719182792281E-4</v>
      </c>
      <c r="AT647" s="1489">
        <v>1.2602719182792281E-4</v>
      </c>
      <c r="AU647" s="1489">
        <v>1.2602719182792281E-4</v>
      </c>
      <c r="AV647" s="1489">
        <v>1.2602719182792281E-4</v>
      </c>
      <c r="AW647" s="1489">
        <v>1.2602719182792281E-4</v>
      </c>
      <c r="AX647" s="1489">
        <v>1.2602719182792281E-4</v>
      </c>
      <c r="AY647" s="1489">
        <v>1.2602719182792281E-4</v>
      </c>
      <c r="AZ647" s="1489">
        <v>1.2602719182792281E-4</v>
      </c>
      <c r="BA647" s="1489">
        <v>1.2602719182792281E-4</v>
      </c>
      <c r="BB647" s="1489">
        <v>1.2602719182792281E-4</v>
      </c>
      <c r="BC647" s="1489">
        <v>1.2602719182792281E-4</v>
      </c>
      <c r="BD647" s="1489">
        <v>1.2602719182792281E-4</v>
      </c>
      <c r="BE647" s="1489">
        <v>1.2602719182792281E-4</v>
      </c>
      <c r="BF647" s="1489">
        <v>1.2602719182792281E-4</v>
      </c>
      <c r="BG647" s="1489">
        <v>1.2602719182792281E-4</v>
      </c>
      <c r="BH647" s="1489">
        <v>1.2602719182792281E-4</v>
      </c>
      <c r="BI647" s="1489">
        <v>1.2602719182792281E-4</v>
      </c>
      <c r="BJ647" s="1489">
        <v>1.2602719182792281E-4</v>
      </c>
      <c r="BK647" s="1489">
        <v>1.2602719182792281E-4</v>
      </c>
      <c r="BL647" s="1489">
        <v>1.2602719182792281E-4</v>
      </c>
      <c r="BM647" s="1489">
        <v>1.2602719182792281E-4</v>
      </c>
      <c r="BN647" s="1489">
        <v>1.2602719182792281E-4</v>
      </c>
      <c r="BO647" s="1489">
        <v>1.2602719182792281E-4</v>
      </c>
      <c r="BP647" s="1489">
        <v>1.2602719182792281E-4</v>
      </c>
      <c r="BQ647" s="1489">
        <v>1.2602719182792281E-4</v>
      </c>
      <c r="BR647" s="1489">
        <v>1.2602719182792281E-4</v>
      </c>
      <c r="BS647" s="1489">
        <v>1.2602719182792281E-4</v>
      </c>
      <c r="BT647" s="1489">
        <v>1.2602719182792281E-4</v>
      </c>
      <c r="BU647" s="1489">
        <v>1.2602719182792281E-4</v>
      </c>
      <c r="BV647" s="1489">
        <v>1.2602719182792281E-4</v>
      </c>
      <c r="BW647" s="1489">
        <v>1.2602719182792281E-4</v>
      </c>
      <c r="BX647" s="1489">
        <v>1.2602719182792281E-4</v>
      </c>
      <c r="BY647" s="1489">
        <v>1.2602719182792281E-4</v>
      </c>
      <c r="BZ647" s="1489">
        <v>1.2602719182792281E-4</v>
      </c>
      <c r="CA647" s="1489">
        <v>1.2602719182792281E-4</v>
      </c>
      <c r="CB647" s="1489">
        <v>1.2602719182792281E-4</v>
      </c>
      <c r="CC647" s="1489">
        <v>1.2602719182792281E-4</v>
      </c>
      <c r="CD647" s="1489">
        <v>1.2602719182792281E-4</v>
      </c>
      <c r="CE647" s="1489">
        <v>1.2602719182792281E-4</v>
      </c>
      <c r="CF647" s="1489">
        <v>1.2602719182792281E-4</v>
      </c>
      <c r="CG647" s="1489">
        <v>1.2602719182792281E-4</v>
      </c>
      <c r="CH647" s="1489">
        <v>1.2602719182792281E-4</v>
      </c>
      <c r="CI647" s="1489">
        <v>1.2602719182792281E-4</v>
      </c>
      <c r="CJ647" s="1489">
        <v>1.2602719182792281E-4</v>
      </c>
      <c r="CK647" s="1489">
        <v>1.2602719182792281E-4</v>
      </c>
      <c r="CL647" s="1489" t="s">
        <v>1790</v>
      </c>
      <c r="CM647" s="1489" t="s">
        <v>1790</v>
      </c>
      <c r="CN647" s="1489" t="s">
        <v>1790</v>
      </c>
      <c r="CO647" s="1489" t="s">
        <v>1790</v>
      </c>
      <c r="CP647" s="1490" t="s">
        <v>1790</v>
      </c>
      <c r="CQ647" s="1488" t="s">
        <v>1790</v>
      </c>
      <c r="CR647" s="1488" t="s">
        <v>1790</v>
      </c>
      <c r="CS647" s="1488" t="s">
        <v>1790</v>
      </c>
      <c r="CT647" s="1488" t="s">
        <v>1790</v>
      </c>
      <c r="CU647" s="1488" t="s">
        <v>1790</v>
      </c>
      <c r="CV647" s="1488" t="s">
        <v>1790</v>
      </c>
      <c r="CW647" s="1488" t="s">
        <v>1790</v>
      </c>
      <c r="CX647" s="1488" t="s">
        <v>1790</v>
      </c>
      <c r="CY647" s="1488" t="s">
        <v>1790</v>
      </c>
      <c r="CZ647" s="1488" t="s">
        <v>1790</v>
      </c>
      <c r="DA647" s="1488" t="s">
        <v>1790</v>
      </c>
      <c r="DB647" s="1488" t="s">
        <v>1790</v>
      </c>
      <c r="DC647" s="1488" t="s">
        <v>1790</v>
      </c>
      <c r="DD647" s="1488" t="s">
        <v>1790</v>
      </c>
      <c r="DE647" s="1488" t="s">
        <v>1790</v>
      </c>
      <c r="DF647" s="1488" t="s">
        <v>1790</v>
      </c>
      <c r="DG647" s="1488" t="s">
        <v>1790</v>
      </c>
      <c r="DH647" s="1488" t="s">
        <v>1790</v>
      </c>
      <c r="DI647" s="1488" t="s">
        <v>1790</v>
      </c>
      <c r="DJ647" s="1488" t="s">
        <v>1790</v>
      </c>
      <c r="DK647" s="1488" t="s">
        <v>1790</v>
      </c>
      <c r="DL647" s="1488" t="s">
        <v>1790</v>
      </c>
      <c r="DM647" s="1488" t="s">
        <v>1790</v>
      </c>
      <c r="DN647" s="1488" t="s">
        <v>1790</v>
      </c>
      <c r="DO647" s="1488" t="s">
        <v>1790</v>
      </c>
      <c r="DP647" s="1488" t="s">
        <v>1790</v>
      </c>
      <c r="DQ647" s="1488" t="s">
        <v>1790</v>
      </c>
      <c r="DR647" s="1488" t="s">
        <v>1790</v>
      </c>
      <c r="DS647" s="1488" t="s">
        <v>1790</v>
      </c>
      <c r="DT647" s="1233" t="s">
        <v>1790</v>
      </c>
      <c r="DU647" s="1233" t="s">
        <v>1790</v>
      </c>
      <c r="DV647" s="1233" t="s">
        <v>1790</v>
      </c>
      <c r="DW647" s="1233" t="s">
        <v>1790</v>
      </c>
      <c r="DX647" s="1233" t="s">
        <v>1790</v>
      </c>
      <c r="DY647" s="1233" t="s">
        <v>1790</v>
      </c>
    </row>
    <row r="648" spans="2:129" x14ac:dyDescent="0.25">
      <c r="B648" s="1740"/>
      <c r="C648" s="1485" t="s">
        <v>1879</v>
      </c>
      <c r="D648" s="1425" t="s">
        <v>1705</v>
      </c>
      <c r="E648" s="1267" t="s">
        <v>808</v>
      </c>
      <c r="F648" s="1424" t="s">
        <v>1790</v>
      </c>
      <c r="G648" s="1424" t="s">
        <v>1790</v>
      </c>
      <c r="H648" s="1425" t="s">
        <v>84</v>
      </c>
      <c r="I648" s="1460" t="s">
        <v>1790</v>
      </c>
      <c r="J648" s="1461">
        <v>2.477060657457459E-2</v>
      </c>
      <c r="K648" s="1461">
        <v>4.954121314914918E-2</v>
      </c>
      <c r="L648" s="1461">
        <v>4.954121314914918E-2</v>
      </c>
      <c r="M648" s="1461">
        <v>4.954121314914918E-2</v>
      </c>
      <c r="N648" s="1489">
        <v>4.954121314914918E-2</v>
      </c>
      <c r="O648" s="1489">
        <v>4.954121314914918E-2</v>
      </c>
      <c r="P648" s="1489">
        <v>4.954121314914918E-2</v>
      </c>
      <c r="Q648" s="1489">
        <v>4.954121314914918E-2</v>
      </c>
      <c r="R648" s="1489">
        <v>4.954121314914918E-2</v>
      </c>
      <c r="S648" s="1489">
        <v>4.954121314914918E-2</v>
      </c>
      <c r="T648" s="1489">
        <v>4.954121314914918E-2</v>
      </c>
      <c r="U648" s="1489">
        <v>4.954121314914918E-2</v>
      </c>
      <c r="V648" s="1489">
        <v>4.954121314914918E-2</v>
      </c>
      <c r="W648" s="1489">
        <v>4.954121314914918E-2</v>
      </c>
      <c r="X648" s="1489">
        <v>4.954121314914918E-2</v>
      </c>
      <c r="Y648" s="1489">
        <v>4.954121314914918E-2</v>
      </c>
      <c r="Z648" s="1489">
        <v>4.954121314914918E-2</v>
      </c>
      <c r="AA648" s="1489">
        <v>4.954121314914918E-2</v>
      </c>
      <c r="AB648" s="1489">
        <v>4.954121314914918E-2</v>
      </c>
      <c r="AC648" s="1489">
        <v>4.954121314914918E-2</v>
      </c>
      <c r="AD648" s="1489">
        <v>4.954121314914918E-2</v>
      </c>
      <c r="AE648" s="1489">
        <v>4.954121314914918E-2</v>
      </c>
      <c r="AF648" s="1489">
        <v>4.954121314914918E-2</v>
      </c>
      <c r="AG648" s="1489">
        <v>4.954121314914918E-2</v>
      </c>
      <c r="AH648" s="1489">
        <v>4.954121314914918E-2</v>
      </c>
      <c r="AI648" s="1489">
        <v>4.954121314914918E-2</v>
      </c>
      <c r="AJ648" s="1489">
        <v>4.954121314914918E-2</v>
      </c>
      <c r="AK648" s="1489">
        <v>4.954121314914918E-2</v>
      </c>
      <c r="AL648" s="1489">
        <v>4.954121314914918E-2</v>
      </c>
      <c r="AM648" s="1489">
        <v>4.954121314914918E-2</v>
      </c>
      <c r="AN648" s="1489">
        <v>4.954121314914918E-2</v>
      </c>
      <c r="AO648" s="1489">
        <v>4.954121314914918E-2</v>
      </c>
      <c r="AP648" s="1489">
        <v>4.954121314914918E-2</v>
      </c>
      <c r="AQ648" s="1489">
        <v>4.954121314914918E-2</v>
      </c>
      <c r="AR648" s="1489">
        <v>4.954121314914918E-2</v>
      </c>
      <c r="AS648" s="1489">
        <v>4.954121314914918E-2</v>
      </c>
      <c r="AT648" s="1489">
        <v>4.954121314914918E-2</v>
      </c>
      <c r="AU648" s="1489">
        <v>4.954121314914918E-2</v>
      </c>
      <c r="AV648" s="1489">
        <v>4.954121314914918E-2</v>
      </c>
      <c r="AW648" s="1489">
        <v>4.954121314914918E-2</v>
      </c>
      <c r="AX648" s="1489">
        <v>4.954121314914918E-2</v>
      </c>
      <c r="AY648" s="1489">
        <v>4.954121314914918E-2</v>
      </c>
      <c r="AZ648" s="1489">
        <v>4.954121314914918E-2</v>
      </c>
      <c r="BA648" s="1489">
        <v>4.954121314914918E-2</v>
      </c>
      <c r="BB648" s="1489">
        <v>4.954121314914918E-2</v>
      </c>
      <c r="BC648" s="1489">
        <v>4.954121314914918E-2</v>
      </c>
      <c r="BD648" s="1489">
        <v>4.954121314914918E-2</v>
      </c>
      <c r="BE648" s="1489">
        <v>4.954121314914918E-2</v>
      </c>
      <c r="BF648" s="1489">
        <v>4.954121314914918E-2</v>
      </c>
      <c r="BG648" s="1489">
        <v>4.954121314914918E-2</v>
      </c>
      <c r="BH648" s="1489">
        <v>4.954121314914918E-2</v>
      </c>
      <c r="BI648" s="1489">
        <v>4.954121314914918E-2</v>
      </c>
      <c r="BJ648" s="1489">
        <v>4.954121314914918E-2</v>
      </c>
      <c r="BK648" s="1489">
        <v>4.954121314914918E-2</v>
      </c>
      <c r="BL648" s="1489">
        <v>4.954121314914918E-2</v>
      </c>
      <c r="BM648" s="1489">
        <v>4.954121314914918E-2</v>
      </c>
      <c r="BN648" s="1489">
        <v>4.954121314914918E-2</v>
      </c>
      <c r="BO648" s="1489">
        <v>4.954121314914918E-2</v>
      </c>
      <c r="BP648" s="1489">
        <v>4.954121314914918E-2</v>
      </c>
      <c r="BQ648" s="1489">
        <v>4.954121314914918E-2</v>
      </c>
      <c r="BR648" s="1489">
        <v>4.954121314914918E-2</v>
      </c>
      <c r="BS648" s="1489">
        <v>4.954121314914918E-2</v>
      </c>
      <c r="BT648" s="1489">
        <v>4.954121314914918E-2</v>
      </c>
      <c r="BU648" s="1489">
        <v>4.954121314914918E-2</v>
      </c>
      <c r="BV648" s="1489">
        <v>4.954121314914918E-2</v>
      </c>
      <c r="BW648" s="1489">
        <v>4.954121314914918E-2</v>
      </c>
      <c r="BX648" s="1489">
        <v>4.954121314914918E-2</v>
      </c>
      <c r="BY648" s="1489">
        <v>4.954121314914918E-2</v>
      </c>
      <c r="BZ648" s="1489">
        <v>4.954121314914918E-2</v>
      </c>
      <c r="CA648" s="1489">
        <v>4.954121314914918E-2</v>
      </c>
      <c r="CB648" s="1489">
        <v>4.954121314914918E-2</v>
      </c>
      <c r="CC648" s="1489">
        <v>4.954121314914918E-2</v>
      </c>
      <c r="CD648" s="1489">
        <v>4.954121314914918E-2</v>
      </c>
      <c r="CE648" s="1489">
        <v>4.954121314914918E-2</v>
      </c>
      <c r="CF648" s="1489">
        <v>4.954121314914918E-2</v>
      </c>
      <c r="CG648" s="1489">
        <v>4.954121314914918E-2</v>
      </c>
      <c r="CH648" s="1489">
        <v>4.954121314914918E-2</v>
      </c>
      <c r="CI648" s="1489">
        <v>4.954121314914918E-2</v>
      </c>
      <c r="CJ648" s="1489">
        <v>4.954121314914918E-2</v>
      </c>
      <c r="CK648" s="1489">
        <v>4.954121314914918E-2</v>
      </c>
      <c r="CL648" s="1489" t="s">
        <v>1790</v>
      </c>
      <c r="CM648" s="1489" t="s">
        <v>1790</v>
      </c>
      <c r="CN648" s="1489" t="s">
        <v>1790</v>
      </c>
      <c r="CO648" s="1489" t="s">
        <v>1790</v>
      </c>
      <c r="CP648" s="1490" t="s">
        <v>1790</v>
      </c>
      <c r="CQ648" s="1488" t="s">
        <v>1790</v>
      </c>
      <c r="CR648" s="1488" t="s">
        <v>1790</v>
      </c>
      <c r="CS648" s="1488" t="s">
        <v>1790</v>
      </c>
      <c r="CT648" s="1488" t="s">
        <v>1790</v>
      </c>
      <c r="CU648" s="1488" t="s">
        <v>1790</v>
      </c>
      <c r="CV648" s="1488" t="s">
        <v>1790</v>
      </c>
      <c r="CW648" s="1488" t="s">
        <v>1790</v>
      </c>
      <c r="CX648" s="1488" t="s">
        <v>1790</v>
      </c>
      <c r="CY648" s="1488" t="s">
        <v>1790</v>
      </c>
      <c r="CZ648" s="1488" t="s">
        <v>1790</v>
      </c>
      <c r="DA648" s="1488" t="s">
        <v>1790</v>
      </c>
      <c r="DB648" s="1488" t="s">
        <v>1790</v>
      </c>
      <c r="DC648" s="1488" t="s">
        <v>1790</v>
      </c>
      <c r="DD648" s="1488" t="s">
        <v>1790</v>
      </c>
      <c r="DE648" s="1488" t="s">
        <v>1790</v>
      </c>
      <c r="DF648" s="1488" t="s">
        <v>1790</v>
      </c>
      <c r="DG648" s="1488" t="s">
        <v>1790</v>
      </c>
      <c r="DH648" s="1488" t="s">
        <v>1790</v>
      </c>
      <c r="DI648" s="1488" t="s">
        <v>1790</v>
      </c>
      <c r="DJ648" s="1488" t="s">
        <v>1790</v>
      </c>
      <c r="DK648" s="1488" t="s">
        <v>1790</v>
      </c>
      <c r="DL648" s="1488" t="s">
        <v>1790</v>
      </c>
      <c r="DM648" s="1488" t="s">
        <v>1790</v>
      </c>
      <c r="DN648" s="1488" t="s">
        <v>1790</v>
      </c>
      <c r="DO648" s="1488" t="s">
        <v>1790</v>
      </c>
      <c r="DP648" s="1488" t="s">
        <v>1790</v>
      </c>
      <c r="DQ648" s="1488" t="s">
        <v>1790</v>
      </c>
      <c r="DR648" s="1488" t="s">
        <v>1790</v>
      </c>
      <c r="DS648" s="1488" t="s">
        <v>1790</v>
      </c>
      <c r="DT648" s="1233" t="s">
        <v>1790</v>
      </c>
      <c r="DU648" s="1233" t="s">
        <v>1790</v>
      </c>
      <c r="DV648" s="1233" t="s">
        <v>1790</v>
      </c>
      <c r="DW648" s="1233" t="s">
        <v>1790</v>
      </c>
      <c r="DX648" s="1233" t="s">
        <v>1790</v>
      </c>
      <c r="DY648" s="1233" t="s">
        <v>1790</v>
      </c>
    </row>
    <row r="649" spans="2:129" x14ac:dyDescent="0.25">
      <c r="B649" s="1740"/>
      <c r="C649" s="1485" t="s">
        <v>1879</v>
      </c>
      <c r="D649" s="1425" t="s">
        <v>1705</v>
      </c>
      <c r="E649" s="1267" t="s">
        <v>826</v>
      </c>
      <c r="F649" s="1424" t="s">
        <v>1790</v>
      </c>
      <c r="G649" s="1424" t="s">
        <v>1790</v>
      </c>
      <c r="H649" s="1425" t="s">
        <v>84</v>
      </c>
      <c r="I649" s="1460" t="s">
        <v>1790</v>
      </c>
      <c r="J649" s="1461">
        <v>3.5000000000000003E-2</v>
      </c>
      <c r="K649" s="1461">
        <v>3.5000000000000003E-2</v>
      </c>
      <c r="L649" s="1461">
        <v>3.5000000000000003E-2</v>
      </c>
      <c r="M649" s="1461">
        <v>3.5000000000000003E-2</v>
      </c>
      <c r="N649" s="1489">
        <v>3.5000000000000003E-2</v>
      </c>
      <c r="O649" s="1489">
        <v>3.5000000000000003E-2</v>
      </c>
      <c r="P649" s="1489">
        <v>3.5000000000000003E-2</v>
      </c>
      <c r="Q649" s="1489">
        <v>3.5000000000000003E-2</v>
      </c>
      <c r="R649" s="1489">
        <v>3.5000000000000003E-2</v>
      </c>
      <c r="S649" s="1489">
        <v>3.5000000000000003E-2</v>
      </c>
      <c r="T649" s="1489">
        <v>3.5000000000000003E-2</v>
      </c>
      <c r="U649" s="1489">
        <v>3.5000000000000003E-2</v>
      </c>
      <c r="V649" s="1489">
        <v>3.5000000000000003E-2</v>
      </c>
      <c r="W649" s="1489">
        <v>3.5000000000000003E-2</v>
      </c>
      <c r="X649" s="1489">
        <v>3.5000000000000003E-2</v>
      </c>
      <c r="Y649" s="1489">
        <v>3.5000000000000003E-2</v>
      </c>
      <c r="Z649" s="1489">
        <v>3.5000000000000003E-2</v>
      </c>
      <c r="AA649" s="1489">
        <v>3.5000000000000003E-2</v>
      </c>
      <c r="AB649" s="1489">
        <v>3.5000000000000003E-2</v>
      </c>
      <c r="AC649" s="1489">
        <v>3.5000000000000003E-2</v>
      </c>
      <c r="AD649" s="1489">
        <v>3.5000000000000003E-2</v>
      </c>
      <c r="AE649" s="1489">
        <v>3.5000000000000003E-2</v>
      </c>
      <c r="AF649" s="1489">
        <v>3.5000000000000003E-2</v>
      </c>
      <c r="AG649" s="1489">
        <v>3.5000000000000003E-2</v>
      </c>
      <c r="AH649" s="1489">
        <v>3.5000000000000003E-2</v>
      </c>
      <c r="AI649" s="1489">
        <v>3.5000000000000003E-2</v>
      </c>
      <c r="AJ649" s="1489">
        <v>3.5000000000000003E-2</v>
      </c>
      <c r="AK649" s="1489">
        <v>3.5000000000000003E-2</v>
      </c>
      <c r="AL649" s="1489">
        <v>3.5000000000000003E-2</v>
      </c>
      <c r="AM649" s="1489">
        <v>3.5000000000000003E-2</v>
      </c>
      <c r="AN649" s="1489">
        <v>0.03</v>
      </c>
      <c r="AO649" s="1489">
        <v>0.03</v>
      </c>
      <c r="AP649" s="1489">
        <v>0.03</v>
      </c>
      <c r="AQ649" s="1489">
        <v>0.03</v>
      </c>
      <c r="AR649" s="1489">
        <v>0.03</v>
      </c>
      <c r="AS649" s="1489">
        <v>0.03</v>
      </c>
      <c r="AT649" s="1489">
        <v>0.03</v>
      </c>
      <c r="AU649" s="1489">
        <v>0.03</v>
      </c>
      <c r="AV649" s="1489">
        <v>0.03</v>
      </c>
      <c r="AW649" s="1489">
        <v>0.03</v>
      </c>
      <c r="AX649" s="1489">
        <v>0.03</v>
      </c>
      <c r="AY649" s="1489">
        <v>0.03</v>
      </c>
      <c r="AZ649" s="1489">
        <v>0.03</v>
      </c>
      <c r="BA649" s="1489">
        <v>0.03</v>
      </c>
      <c r="BB649" s="1489">
        <v>0.03</v>
      </c>
      <c r="BC649" s="1489">
        <v>0.03</v>
      </c>
      <c r="BD649" s="1489">
        <v>0.03</v>
      </c>
      <c r="BE649" s="1489">
        <v>0.03</v>
      </c>
      <c r="BF649" s="1489">
        <v>0.03</v>
      </c>
      <c r="BG649" s="1489">
        <v>0.03</v>
      </c>
      <c r="BH649" s="1489">
        <v>0.03</v>
      </c>
      <c r="BI649" s="1489">
        <v>0.03</v>
      </c>
      <c r="BJ649" s="1489">
        <v>0.03</v>
      </c>
      <c r="BK649" s="1489">
        <v>0.03</v>
      </c>
      <c r="BL649" s="1489">
        <v>0.03</v>
      </c>
      <c r="BM649" s="1489">
        <v>0.03</v>
      </c>
      <c r="BN649" s="1489">
        <v>0.03</v>
      </c>
      <c r="BO649" s="1489">
        <v>0.03</v>
      </c>
      <c r="BP649" s="1489">
        <v>0.03</v>
      </c>
      <c r="BQ649" s="1489">
        <v>0.03</v>
      </c>
      <c r="BR649" s="1489">
        <v>0.03</v>
      </c>
      <c r="BS649" s="1489">
        <v>0.03</v>
      </c>
      <c r="BT649" s="1489">
        <v>0.03</v>
      </c>
      <c r="BU649" s="1489">
        <v>0.03</v>
      </c>
      <c r="BV649" s="1489">
        <v>0.03</v>
      </c>
      <c r="BW649" s="1489">
        <v>0.03</v>
      </c>
      <c r="BX649" s="1489">
        <v>0.03</v>
      </c>
      <c r="BY649" s="1489">
        <v>0.03</v>
      </c>
      <c r="BZ649" s="1489">
        <v>0.03</v>
      </c>
      <c r="CA649" s="1489">
        <v>0.03</v>
      </c>
      <c r="CB649" s="1489">
        <v>0.03</v>
      </c>
      <c r="CC649" s="1489">
        <v>0.03</v>
      </c>
      <c r="CD649" s="1489">
        <v>0.03</v>
      </c>
      <c r="CE649" s="1489">
        <v>0.03</v>
      </c>
      <c r="CF649" s="1489">
        <v>0.03</v>
      </c>
      <c r="CG649" s="1489">
        <v>2.5000000000000001E-2</v>
      </c>
      <c r="CH649" s="1489">
        <v>2.5000000000000001E-2</v>
      </c>
      <c r="CI649" s="1489">
        <v>2.5000000000000001E-2</v>
      </c>
      <c r="CJ649" s="1489">
        <v>2.5000000000000001E-2</v>
      </c>
      <c r="CK649" s="1489">
        <v>2.5000000000000001E-2</v>
      </c>
      <c r="CL649" s="1489" t="s">
        <v>1790</v>
      </c>
      <c r="CM649" s="1489" t="s">
        <v>1790</v>
      </c>
      <c r="CN649" s="1489" t="s">
        <v>1790</v>
      </c>
      <c r="CO649" s="1489" t="s">
        <v>1790</v>
      </c>
      <c r="CP649" s="1490" t="s">
        <v>1790</v>
      </c>
      <c r="CQ649" s="1488" t="s">
        <v>1790</v>
      </c>
      <c r="CR649" s="1488" t="s">
        <v>1790</v>
      </c>
      <c r="CS649" s="1488" t="s">
        <v>1790</v>
      </c>
      <c r="CT649" s="1488" t="s">
        <v>1790</v>
      </c>
      <c r="CU649" s="1488" t="s">
        <v>1790</v>
      </c>
      <c r="CV649" s="1488" t="s">
        <v>1790</v>
      </c>
      <c r="CW649" s="1488" t="s">
        <v>1790</v>
      </c>
      <c r="CX649" s="1488" t="s">
        <v>1790</v>
      </c>
      <c r="CY649" s="1488" t="s">
        <v>1790</v>
      </c>
      <c r="CZ649" s="1488" t="s">
        <v>1790</v>
      </c>
      <c r="DA649" s="1488" t="s">
        <v>1790</v>
      </c>
      <c r="DB649" s="1488" t="s">
        <v>1790</v>
      </c>
      <c r="DC649" s="1488" t="s">
        <v>1790</v>
      </c>
      <c r="DD649" s="1488" t="s">
        <v>1790</v>
      </c>
      <c r="DE649" s="1488" t="s">
        <v>1790</v>
      </c>
      <c r="DF649" s="1488" t="s">
        <v>1790</v>
      </c>
      <c r="DG649" s="1488" t="s">
        <v>1790</v>
      </c>
      <c r="DH649" s="1488" t="s">
        <v>1790</v>
      </c>
      <c r="DI649" s="1488" t="s">
        <v>1790</v>
      </c>
      <c r="DJ649" s="1488" t="s">
        <v>1790</v>
      </c>
      <c r="DK649" s="1488" t="s">
        <v>1790</v>
      </c>
      <c r="DL649" s="1488" t="s">
        <v>1790</v>
      </c>
      <c r="DM649" s="1488" t="s">
        <v>1790</v>
      </c>
      <c r="DN649" s="1488" t="s">
        <v>1790</v>
      </c>
      <c r="DO649" s="1488" t="s">
        <v>1790</v>
      </c>
      <c r="DP649" s="1488" t="s">
        <v>1790</v>
      </c>
      <c r="DQ649" s="1488" t="s">
        <v>1790</v>
      </c>
      <c r="DR649" s="1488" t="s">
        <v>1790</v>
      </c>
      <c r="DS649" s="1488" t="s">
        <v>1790</v>
      </c>
      <c r="DT649" s="1233" t="s">
        <v>1790</v>
      </c>
      <c r="DU649" s="1233" t="s">
        <v>1790</v>
      </c>
      <c r="DV649" s="1233" t="s">
        <v>1790</v>
      </c>
      <c r="DW649" s="1233" t="s">
        <v>1790</v>
      </c>
      <c r="DX649" s="1233" t="s">
        <v>1790</v>
      </c>
      <c r="DY649" s="1233" t="s">
        <v>1790</v>
      </c>
    </row>
    <row r="650" spans="2:129" x14ac:dyDescent="0.25">
      <c r="B650" s="1740"/>
      <c r="C650" s="1485" t="s">
        <v>1879</v>
      </c>
      <c r="D650" s="1425" t="s">
        <v>1705</v>
      </c>
      <c r="E650" s="1267" t="s">
        <v>809</v>
      </c>
      <c r="F650" s="1424" t="s">
        <v>1790</v>
      </c>
      <c r="G650" s="1424" t="s">
        <v>1790</v>
      </c>
      <c r="H650" s="1425" t="s">
        <v>84</v>
      </c>
      <c r="I650" s="1460" t="s">
        <v>1790</v>
      </c>
      <c r="J650" s="1461">
        <v>0.96618357487922713</v>
      </c>
      <c r="K650" s="1461">
        <v>0.93351070036640305</v>
      </c>
      <c r="L650" s="1461">
        <v>0.90194270566802237</v>
      </c>
      <c r="M650" s="1461">
        <v>0.87144222769857238</v>
      </c>
      <c r="N650" s="1489">
        <v>0.84197316685852408</v>
      </c>
      <c r="O650" s="1489">
        <v>0.81350064430775282</v>
      </c>
      <c r="P650" s="1489">
        <v>0.78599096068381924</v>
      </c>
      <c r="Q650" s="1489">
        <v>0.75941155621625056</v>
      </c>
      <c r="R650" s="1489">
        <v>0.73373097218961414</v>
      </c>
      <c r="S650" s="1489">
        <v>0.70891881370977217</v>
      </c>
      <c r="T650" s="1489">
        <v>0.68494571372924851</v>
      </c>
      <c r="U650" s="1489">
        <v>0.66178329828912907</v>
      </c>
      <c r="V650" s="1489">
        <v>0.63940415293635666</v>
      </c>
      <c r="W650" s="1489">
        <v>0.61778179027667313</v>
      </c>
      <c r="X650" s="1489">
        <v>0.59689061862480497</v>
      </c>
      <c r="Y650" s="1489">
        <v>0.57670591171478747</v>
      </c>
      <c r="Z650" s="1489">
        <v>0.55720377943457733</v>
      </c>
      <c r="AA650" s="1489">
        <v>0.53836113955031628</v>
      </c>
      <c r="AB650" s="1489">
        <v>0.520155690386779</v>
      </c>
      <c r="AC650" s="1489">
        <v>0.50256588443167061</v>
      </c>
      <c r="AD650" s="1489">
        <v>0.48557090283253201</v>
      </c>
      <c r="AE650" s="1489">
        <v>0.46915063075606961</v>
      </c>
      <c r="AF650" s="1489">
        <v>0.45328563358074364</v>
      </c>
      <c r="AG650" s="1489">
        <v>0.43795713389443836</v>
      </c>
      <c r="AH650" s="1489">
        <v>0.42314698926998878</v>
      </c>
      <c r="AI650" s="1489">
        <v>0.40883767079225974</v>
      </c>
      <c r="AJ650" s="1489">
        <v>0.39501224231136212</v>
      </c>
      <c r="AK650" s="1489">
        <v>0.38165434039745133</v>
      </c>
      <c r="AL650" s="1489">
        <v>0.36874815497338298</v>
      </c>
      <c r="AM650" s="1489">
        <v>0.35627841060230242</v>
      </c>
      <c r="AN650" s="1489">
        <v>0.3459013695167984</v>
      </c>
      <c r="AO650" s="1489">
        <v>0.33582657234640623</v>
      </c>
      <c r="AP650" s="1489">
        <v>0.32604521587029728</v>
      </c>
      <c r="AQ650" s="1489">
        <v>0.31654875327213333</v>
      </c>
      <c r="AR650" s="1489">
        <v>0.30732888667197411</v>
      </c>
      <c r="AS650" s="1489">
        <v>0.29837755987570302</v>
      </c>
      <c r="AT650" s="1489">
        <v>0.28968695133563405</v>
      </c>
      <c r="AU650" s="1489">
        <v>0.28124946731614947</v>
      </c>
      <c r="AV650" s="1489">
        <v>0.27305773525839755</v>
      </c>
      <c r="AW650" s="1489">
        <v>0.26510459733825009</v>
      </c>
      <c r="AX650" s="1489">
        <v>0.25738310421189325</v>
      </c>
      <c r="AY650" s="1489">
        <v>0.24988650894358566</v>
      </c>
      <c r="AZ650" s="1489">
        <v>0.24260826111027742</v>
      </c>
      <c r="BA650" s="1489">
        <v>0.23554200107793916</v>
      </c>
      <c r="BB650" s="1489">
        <v>0.22868155444460117</v>
      </c>
      <c r="BC650" s="1489">
        <v>0.22202092664524387</v>
      </c>
      <c r="BD650" s="1489">
        <v>0.215554297713829</v>
      </c>
      <c r="BE650" s="1489">
        <v>0.20927601719789227</v>
      </c>
      <c r="BF650" s="1489">
        <v>0.20318059922125464</v>
      </c>
      <c r="BG650" s="1489">
        <v>0.19726271769053846</v>
      </c>
      <c r="BH650" s="1489">
        <v>0.19151720164129948</v>
      </c>
      <c r="BI650" s="1489">
        <v>0.18593903071970824</v>
      </c>
      <c r="BJ650" s="1489">
        <v>0.18052333079583327</v>
      </c>
      <c r="BK650" s="1489">
        <v>0.17526536970469248</v>
      </c>
      <c r="BL650" s="1489">
        <v>0.17016055311135189</v>
      </c>
      <c r="BM650" s="1489">
        <v>0.16520442049645817</v>
      </c>
      <c r="BN650" s="1489">
        <v>0.16039264125869726</v>
      </c>
      <c r="BO650" s="1489">
        <v>0.15572101093077401</v>
      </c>
      <c r="BP650" s="1489">
        <v>0.15118544750560586</v>
      </c>
      <c r="BQ650" s="1489">
        <v>0.14678198786952024</v>
      </c>
      <c r="BR650" s="1489">
        <v>0.14250678433934003</v>
      </c>
      <c r="BS650" s="1489">
        <v>0.13835610130033013</v>
      </c>
      <c r="BT650" s="1489">
        <v>0.13432631194206807</v>
      </c>
      <c r="BU650" s="1489">
        <v>0.13041389508938647</v>
      </c>
      <c r="BV650" s="1489">
        <v>0.12661543212561796</v>
      </c>
      <c r="BW650" s="1489">
        <v>0.12292760400545433</v>
      </c>
      <c r="BX650" s="1489">
        <v>0.11934718835481004</v>
      </c>
      <c r="BY650" s="1489">
        <v>0.11587105665515537</v>
      </c>
      <c r="BZ650" s="1489">
        <v>0.11249617150985959</v>
      </c>
      <c r="CA650" s="1489">
        <v>0.10921958399015494</v>
      </c>
      <c r="CB650" s="1489">
        <v>0.10603843105840287</v>
      </c>
      <c r="CC650" s="1489">
        <v>0.10294993306641054</v>
      </c>
      <c r="CD650" s="1489">
        <v>9.9951391326612168E-2</v>
      </c>
      <c r="CE650" s="1489">
        <v>9.7040185753992411E-2</v>
      </c>
      <c r="CF650" s="1489">
        <v>9.4213772576691654E-2</v>
      </c>
      <c r="CG650" s="1489">
        <v>9.1915875684577236E-2</v>
      </c>
      <c r="CH650" s="1489">
        <v>8.9674025058124135E-2</v>
      </c>
      <c r="CI650" s="1489">
        <v>8.7486853715243049E-2</v>
      </c>
      <c r="CJ650" s="1489">
        <v>8.5353028014871282E-2</v>
      </c>
      <c r="CK650" s="1489">
        <v>8.3271246843776875E-2</v>
      </c>
      <c r="CL650" s="1489" t="s">
        <v>1790</v>
      </c>
      <c r="CM650" s="1489" t="s">
        <v>1790</v>
      </c>
      <c r="CN650" s="1489" t="s">
        <v>1790</v>
      </c>
      <c r="CO650" s="1489" t="s">
        <v>1790</v>
      </c>
      <c r="CP650" s="1490" t="s">
        <v>1790</v>
      </c>
      <c r="CQ650" s="1488" t="s">
        <v>1790</v>
      </c>
      <c r="CR650" s="1488" t="s">
        <v>1790</v>
      </c>
      <c r="CS650" s="1488" t="s">
        <v>1790</v>
      </c>
      <c r="CT650" s="1488" t="s">
        <v>1790</v>
      </c>
      <c r="CU650" s="1488" t="s">
        <v>1790</v>
      </c>
      <c r="CV650" s="1488" t="s">
        <v>1790</v>
      </c>
      <c r="CW650" s="1488" t="s">
        <v>1790</v>
      </c>
      <c r="CX650" s="1488" t="s">
        <v>1790</v>
      </c>
      <c r="CY650" s="1488" t="s">
        <v>1790</v>
      </c>
      <c r="CZ650" s="1488" t="s">
        <v>1790</v>
      </c>
      <c r="DA650" s="1488" t="s">
        <v>1790</v>
      </c>
      <c r="DB650" s="1488" t="s">
        <v>1790</v>
      </c>
      <c r="DC650" s="1488" t="s">
        <v>1790</v>
      </c>
      <c r="DD650" s="1488" t="s">
        <v>1790</v>
      </c>
      <c r="DE650" s="1488" t="s">
        <v>1790</v>
      </c>
      <c r="DF650" s="1488" t="s">
        <v>1790</v>
      </c>
      <c r="DG650" s="1488" t="s">
        <v>1790</v>
      </c>
      <c r="DH650" s="1488" t="s">
        <v>1790</v>
      </c>
      <c r="DI650" s="1488" t="s">
        <v>1790</v>
      </c>
      <c r="DJ650" s="1488" t="s">
        <v>1790</v>
      </c>
      <c r="DK650" s="1488" t="s">
        <v>1790</v>
      </c>
      <c r="DL650" s="1488" t="s">
        <v>1790</v>
      </c>
      <c r="DM650" s="1488" t="s">
        <v>1790</v>
      </c>
      <c r="DN650" s="1488" t="s">
        <v>1790</v>
      </c>
      <c r="DO650" s="1488" t="s">
        <v>1790</v>
      </c>
      <c r="DP650" s="1488" t="s">
        <v>1790</v>
      </c>
      <c r="DQ650" s="1488" t="s">
        <v>1790</v>
      </c>
      <c r="DR650" s="1488" t="s">
        <v>1790</v>
      </c>
      <c r="DS650" s="1488" t="s">
        <v>1790</v>
      </c>
      <c r="DT650" s="1233" t="s">
        <v>1790</v>
      </c>
      <c r="DU650" s="1233" t="s">
        <v>1790</v>
      </c>
      <c r="DV650" s="1233" t="s">
        <v>1790</v>
      </c>
      <c r="DW650" s="1233" t="s">
        <v>1790</v>
      </c>
      <c r="DX650" s="1233" t="s">
        <v>1790</v>
      </c>
      <c r="DY650" s="1233" t="s">
        <v>1790</v>
      </c>
    </row>
    <row r="651" spans="2:129" x14ac:dyDescent="0.25">
      <c r="B651" s="1740"/>
      <c r="C651" s="1485" t="s">
        <v>1879</v>
      </c>
      <c r="D651" s="1425" t="s">
        <v>1705</v>
      </c>
      <c r="E651" s="1267" t="s">
        <v>810</v>
      </c>
      <c r="F651" s="1424" t="s">
        <v>811</v>
      </c>
      <c r="G651" s="1424" t="s">
        <v>1790</v>
      </c>
      <c r="H651" s="1425" t="s">
        <v>812</v>
      </c>
      <c r="I651" s="1460" t="s">
        <v>1790</v>
      </c>
      <c r="J651" s="1461">
        <v>4.2480534783304005E-2</v>
      </c>
      <c r="K651" s="1461" t="s">
        <v>1790</v>
      </c>
      <c r="L651" s="1461" t="s">
        <v>1790</v>
      </c>
      <c r="M651" s="1461" t="s">
        <v>1790</v>
      </c>
      <c r="N651" s="1489" t="s">
        <v>1790</v>
      </c>
      <c r="O651" s="1489" t="s">
        <v>1790</v>
      </c>
      <c r="P651" s="1489" t="s">
        <v>1790</v>
      </c>
      <c r="Q651" s="1489" t="s">
        <v>1790</v>
      </c>
      <c r="R651" s="1489" t="s">
        <v>1790</v>
      </c>
      <c r="S651" s="1489" t="s">
        <v>1790</v>
      </c>
      <c r="T651" s="1489" t="s">
        <v>1790</v>
      </c>
      <c r="U651" s="1489" t="s">
        <v>1790</v>
      </c>
      <c r="V651" s="1489" t="s">
        <v>1790</v>
      </c>
      <c r="W651" s="1489" t="s">
        <v>1790</v>
      </c>
      <c r="X651" s="1489" t="s">
        <v>1790</v>
      </c>
      <c r="Y651" s="1489" t="s">
        <v>1790</v>
      </c>
      <c r="Z651" s="1489" t="s">
        <v>1790</v>
      </c>
      <c r="AA651" s="1489" t="s">
        <v>1790</v>
      </c>
      <c r="AB651" s="1489" t="s">
        <v>1790</v>
      </c>
      <c r="AC651" s="1489" t="s">
        <v>1790</v>
      </c>
      <c r="AD651" s="1489" t="s">
        <v>1790</v>
      </c>
      <c r="AE651" s="1489" t="s">
        <v>1790</v>
      </c>
      <c r="AF651" s="1489" t="s">
        <v>1790</v>
      </c>
      <c r="AG651" s="1489" t="s">
        <v>1790</v>
      </c>
      <c r="AH651" s="1489" t="s">
        <v>1790</v>
      </c>
      <c r="AI651" s="1489" t="s">
        <v>1790</v>
      </c>
      <c r="AJ651" s="1489" t="s">
        <v>1790</v>
      </c>
      <c r="AK651" s="1489" t="s">
        <v>1790</v>
      </c>
      <c r="AL651" s="1489" t="s">
        <v>1790</v>
      </c>
      <c r="AM651" s="1489" t="s">
        <v>1790</v>
      </c>
      <c r="AN651" s="1489" t="s">
        <v>1790</v>
      </c>
      <c r="AO651" s="1489" t="s">
        <v>1790</v>
      </c>
      <c r="AP651" s="1489" t="s">
        <v>1790</v>
      </c>
      <c r="AQ651" s="1489" t="s">
        <v>1790</v>
      </c>
      <c r="AR651" s="1489" t="s">
        <v>1790</v>
      </c>
      <c r="AS651" s="1489" t="s">
        <v>1790</v>
      </c>
      <c r="AT651" s="1489" t="s">
        <v>1790</v>
      </c>
      <c r="AU651" s="1489" t="s">
        <v>1790</v>
      </c>
      <c r="AV651" s="1489" t="s">
        <v>1790</v>
      </c>
      <c r="AW651" s="1489" t="s">
        <v>1790</v>
      </c>
      <c r="AX651" s="1489" t="s">
        <v>1790</v>
      </c>
      <c r="AY651" s="1489" t="s">
        <v>1790</v>
      </c>
      <c r="AZ651" s="1489" t="s">
        <v>1790</v>
      </c>
      <c r="BA651" s="1489" t="s">
        <v>1790</v>
      </c>
      <c r="BB651" s="1489" t="s">
        <v>1790</v>
      </c>
      <c r="BC651" s="1489" t="s">
        <v>1790</v>
      </c>
      <c r="BD651" s="1489" t="s">
        <v>1790</v>
      </c>
      <c r="BE651" s="1489" t="s">
        <v>1790</v>
      </c>
      <c r="BF651" s="1489" t="s">
        <v>1790</v>
      </c>
      <c r="BG651" s="1489" t="s">
        <v>1790</v>
      </c>
      <c r="BH651" s="1489" t="s">
        <v>1790</v>
      </c>
      <c r="BI651" s="1489" t="s">
        <v>1790</v>
      </c>
      <c r="BJ651" s="1489" t="s">
        <v>1790</v>
      </c>
      <c r="BK651" s="1489" t="s">
        <v>1790</v>
      </c>
      <c r="BL651" s="1489" t="s">
        <v>1790</v>
      </c>
      <c r="BM651" s="1489" t="s">
        <v>1790</v>
      </c>
      <c r="BN651" s="1489" t="s">
        <v>1790</v>
      </c>
      <c r="BO651" s="1489" t="s">
        <v>1790</v>
      </c>
      <c r="BP651" s="1489" t="s">
        <v>1790</v>
      </c>
      <c r="BQ651" s="1489" t="s">
        <v>1790</v>
      </c>
      <c r="BR651" s="1489" t="s">
        <v>1790</v>
      </c>
      <c r="BS651" s="1489" t="s">
        <v>1790</v>
      </c>
      <c r="BT651" s="1489" t="s">
        <v>1790</v>
      </c>
      <c r="BU651" s="1489" t="s">
        <v>1790</v>
      </c>
      <c r="BV651" s="1489" t="s">
        <v>1790</v>
      </c>
      <c r="BW651" s="1489" t="s">
        <v>1790</v>
      </c>
      <c r="BX651" s="1489" t="s">
        <v>1790</v>
      </c>
      <c r="BY651" s="1489" t="s">
        <v>1790</v>
      </c>
      <c r="BZ651" s="1489" t="s">
        <v>1790</v>
      </c>
      <c r="CA651" s="1489" t="s">
        <v>1790</v>
      </c>
      <c r="CB651" s="1489" t="s">
        <v>1790</v>
      </c>
      <c r="CC651" s="1489" t="s">
        <v>1790</v>
      </c>
      <c r="CD651" s="1489" t="s">
        <v>1790</v>
      </c>
      <c r="CE651" s="1489" t="s">
        <v>1790</v>
      </c>
      <c r="CF651" s="1489" t="s">
        <v>1790</v>
      </c>
      <c r="CG651" s="1489" t="s">
        <v>1790</v>
      </c>
      <c r="CH651" s="1489" t="s">
        <v>1790</v>
      </c>
      <c r="CI651" s="1489" t="s">
        <v>1790</v>
      </c>
      <c r="CJ651" s="1489" t="s">
        <v>1790</v>
      </c>
      <c r="CK651" s="1489" t="s">
        <v>1790</v>
      </c>
      <c r="CL651" s="1489" t="s">
        <v>1790</v>
      </c>
      <c r="CM651" s="1489" t="s">
        <v>1790</v>
      </c>
      <c r="CN651" s="1489" t="s">
        <v>1790</v>
      </c>
      <c r="CO651" s="1489" t="s">
        <v>1790</v>
      </c>
      <c r="CP651" s="1490" t="s">
        <v>1790</v>
      </c>
      <c r="CQ651" s="1488" t="s">
        <v>1790</v>
      </c>
      <c r="CR651" s="1488" t="s">
        <v>1790</v>
      </c>
      <c r="CS651" s="1488" t="s">
        <v>1790</v>
      </c>
      <c r="CT651" s="1488" t="s">
        <v>1790</v>
      </c>
      <c r="CU651" s="1488" t="s">
        <v>1790</v>
      </c>
      <c r="CV651" s="1488" t="s">
        <v>1790</v>
      </c>
      <c r="CW651" s="1488" t="s">
        <v>1790</v>
      </c>
      <c r="CX651" s="1488" t="s">
        <v>1790</v>
      </c>
      <c r="CY651" s="1488" t="s">
        <v>1790</v>
      </c>
      <c r="CZ651" s="1488" t="s">
        <v>1790</v>
      </c>
      <c r="DA651" s="1488" t="s">
        <v>1790</v>
      </c>
      <c r="DB651" s="1488" t="s">
        <v>1790</v>
      </c>
      <c r="DC651" s="1488" t="s">
        <v>1790</v>
      </c>
      <c r="DD651" s="1488" t="s">
        <v>1790</v>
      </c>
      <c r="DE651" s="1488" t="s">
        <v>1790</v>
      </c>
      <c r="DF651" s="1488" t="s">
        <v>1790</v>
      </c>
      <c r="DG651" s="1488" t="s">
        <v>1790</v>
      </c>
      <c r="DH651" s="1488" t="s">
        <v>1790</v>
      </c>
      <c r="DI651" s="1488" t="s">
        <v>1790</v>
      </c>
      <c r="DJ651" s="1488" t="s">
        <v>1790</v>
      </c>
      <c r="DK651" s="1488" t="s">
        <v>1790</v>
      </c>
      <c r="DL651" s="1488" t="s">
        <v>1790</v>
      </c>
      <c r="DM651" s="1488" t="s">
        <v>1790</v>
      </c>
      <c r="DN651" s="1488" t="s">
        <v>1790</v>
      </c>
      <c r="DO651" s="1488" t="s">
        <v>1790</v>
      </c>
      <c r="DP651" s="1488" t="s">
        <v>1790</v>
      </c>
      <c r="DQ651" s="1488" t="s">
        <v>1790</v>
      </c>
      <c r="DR651" s="1488" t="s">
        <v>1790</v>
      </c>
      <c r="DS651" s="1488" t="s">
        <v>1790</v>
      </c>
      <c r="DT651" s="1233" t="s">
        <v>1790</v>
      </c>
      <c r="DU651" s="1233" t="s">
        <v>1790</v>
      </c>
      <c r="DV651" s="1233" t="s">
        <v>1790</v>
      </c>
      <c r="DW651" s="1233" t="s">
        <v>1790</v>
      </c>
      <c r="DX651" s="1233" t="s">
        <v>1790</v>
      </c>
      <c r="DY651" s="1233" t="s">
        <v>1790</v>
      </c>
    </row>
    <row r="652" spans="2:129" x14ac:dyDescent="0.25">
      <c r="B652" s="1740"/>
      <c r="C652" s="1485" t="s">
        <v>1879</v>
      </c>
      <c r="D652" s="1425" t="s">
        <v>1705</v>
      </c>
      <c r="E652" s="1267" t="s">
        <v>810</v>
      </c>
      <c r="F652" s="1424" t="s">
        <v>813</v>
      </c>
      <c r="G652" s="1424" t="s">
        <v>1790</v>
      </c>
      <c r="H652" s="1425" t="s">
        <v>812</v>
      </c>
      <c r="I652" s="1460" t="s">
        <v>1790</v>
      </c>
      <c r="J652" s="1461">
        <v>0.24208383753074339</v>
      </c>
      <c r="K652" s="1461" t="s">
        <v>1790</v>
      </c>
      <c r="L652" s="1461" t="s">
        <v>1790</v>
      </c>
      <c r="M652" s="1461" t="s">
        <v>1790</v>
      </c>
      <c r="N652" s="1489" t="s">
        <v>1790</v>
      </c>
      <c r="O652" s="1489" t="s">
        <v>1790</v>
      </c>
      <c r="P652" s="1489" t="s">
        <v>1790</v>
      </c>
      <c r="Q652" s="1489" t="s">
        <v>1790</v>
      </c>
      <c r="R652" s="1489" t="s">
        <v>1790</v>
      </c>
      <c r="S652" s="1489" t="s">
        <v>1790</v>
      </c>
      <c r="T652" s="1489" t="s">
        <v>1790</v>
      </c>
      <c r="U652" s="1489" t="s">
        <v>1790</v>
      </c>
      <c r="V652" s="1489" t="s">
        <v>1790</v>
      </c>
      <c r="W652" s="1489" t="s">
        <v>1790</v>
      </c>
      <c r="X652" s="1489" t="s">
        <v>1790</v>
      </c>
      <c r="Y652" s="1489" t="s">
        <v>1790</v>
      </c>
      <c r="Z652" s="1489" t="s">
        <v>1790</v>
      </c>
      <c r="AA652" s="1489" t="s">
        <v>1790</v>
      </c>
      <c r="AB652" s="1489" t="s">
        <v>1790</v>
      </c>
      <c r="AC652" s="1489" t="s">
        <v>1790</v>
      </c>
      <c r="AD652" s="1489" t="s">
        <v>1790</v>
      </c>
      <c r="AE652" s="1489" t="s">
        <v>1790</v>
      </c>
      <c r="AF652" s="1489" t="s">
        <v>1790</v>
      </c>
      <c r="AG652" s="1489" t="s">
        <v>1790</v>
      </c>
      <c r="AH652" s="1489" t="s">
        <v>1790</v>
      </c>
      <c r="AI652" s="1489" t="s">
        <v>1790</v>
      </c>
      <c r="AJ652" s="1489" t="s">
        <v>1790</v>
      </c>
      <c r="AK652" s="1489" t="s">
        <v>1790</v>
      </c>
      <c r="AL652" s="1489" t="s">
        <v>1790</v>
      </c>
      <c r="AM652" s="1489" t="s">
        <v>1790</v>
      </c>
      <c r="AN652" s="1489" t="s">
        <v>1790</v>
      </c>
      <c r="AO652" s="1489" t="s">
        <v>1790</v>
      </c>
      <c r="AP652" s="1489" t="s">
        <v>1790</v>
      </c>
      <c r="AQ652" s="1489" t="s">
        <v>1790</v>
      </c>
      <c r="AR652" s="1489" t="s">
        <v>1790</v>
      </c>
      <c r="AS652" s="1489" t="s">
        <v>1790</v>
      </c>
      <c r="AT652" s="1489" t="s">
        <v>1790</v>
      </c>
      <c r="AU652" s="1489" t="s">
        <v>1790</v>
      </c>
      <c r="AV652" s="1489" t="s">
        <v>1790</v>
      </c>
      <c r="AW652" s="1489" t="s">
        <v>1790</v>
      </c>
      <c r="AX652" s="1489" t="s">
        <v>1790</v>
      </c>
      <c r="AY652" s="1489" t="s">
        <v>1790</v>
      </c>
      <c r="AZ652" s="1489" t="s">
        <v>1790</v>
      </c>
      <c r="BA652" s="1489" t="s">
        <v>1790</v>
      </c>
      <c r="BB652" s="1489" t="s">
        <v>1790</v>
      </c>
      <c r="BC652" s="1489" t="s">
        <v>1790</v>
      </c>
      <c r="BD652" s="1489" t="s">
        <v>1790</v>
      </c>
      <c r="BE652" s="1489" t="s">
        <v>1790</v>
      </c>
      <c r="BF652" s="1489" t="s">
        <v>1790</v>
      </c>
      <c r="BG652" s="1489" t="s">
        <v>1790</v>
      </c>
      <c r="BH652" s="1489" t="s">
        <v>1790</v>
      </c>
      <c r="BI652" s="1489" t="s">
        <v>1790</v>
      </c>
      <c r="BJ652" s="1489" t="s">
        <v>1790</v>
      </c>
      <c r="BK652" s="1489" t="s">
        <v>1790</v>
      </c>
      <c r="BL652" s="1489" t="s">
        <v>1790</v>
      </c>
      <c r="BM652" s="1489" t="s">
        <v>1790</v>
      </c>
      <c r="BN652" s="1489" t="s">
        <v>1790</v>
      </c>
      <c r="BO652" s="1489" t="s">
        <v>1790</v>
      </c>
      <c r="BP652" s="1489" t="s">
        <v>1790</v>
      </c>
      <c r="BQ652" s="1489" t="s">
        <v>1790</v>
      </c>
      <c r="BR652" s="1489" t="s">
        <v>1790</v>
      </c>
      <c r="BS652" s="1489" t="s">
        <v>1790</v>
      </c>
      <c r="BT652" s="1489" t="s">
        <v>1790</v>
      </c>
      <c r="BU652" s="1489" t="s">
        <v>1790</v>
      </c>
      <c r="BV652" s="1489" t="s">
        <v>1790</v>
      </c>
      <c r="BW652" s="1489" t="s">
        <v>1790</v>
      </c>
      <c r="BX652" s="1489" t="s">
        <v>1790</v>
      </c>
      <c r="BY652" s="1489" t="s">
        <v>1790</v>
      </c>
      <c r="BZ652" s="1489" t="s">
        <v>1790</v>
      </c>
      <c r="CA652" s="1489" t="s">
        <v>1790</v>
      </c>
      <c r="CB652" s="1489" t="s">
        <v>1790</v>
      </c>
      <c r="CC652" s="1489" t="s">
        <v>1790</v>
      </c>
      <c r="CD652" s="1489" t="s">
        <v>1790</v>
      </c>
      <c r="CE652" s="1489" t="s">
        <v>1790</v>
      </c>
      <c r="CF652" s="1489" t="s">
        <v>1790</v>
      </c>
      <c r="CG652" s="1489" t="s">
        <v>1790</v>
      </c>
      <c r="CH652" s="1489" t="s">
        <v>1790</v>
      </c>
      <c r="CI652" s="1489" t="s">
        <v>1790</v>
      </c>
      <c r="CJ652" s="1489" t="s">
        <v>1790</v>
      </c>
      <c r="CK652" s="1489" t="s">
        <v>1790</v>
      </c>
      <c r="CL652" s="1489" t="s">
        <v>1790</v>
      </c>
      <c r="CM652" s="1489" t="s">
        <v>1790</v>
      </c>
      <c r="CN652" s="1489" t="s">
        <v>1790</v>
      </c>
      <c r="CO652" s="1489" t="s">
        <v>1790</v>
      </c>
      <c r="CP652" s="1490" t="s">
        <v>1790</v>
      </c>
      <c r="CQ652" s="1488" t="s">
        <v>1790</v>
      </c>
      <c r="CR652" s="1488" t="s">
        <v>1790</v>
      </c>
      <c r="CS652" s="1488" t="s">
        <v>1790</v>
      </c>
      <c r="CT652" s="1488" t="s">
        <v>1790</v>
      </c>
      <c r="CU652" s="1488" t="s">
        <v>1790</v>
      </c>
      <c r="CV652" s="1488" t="s">
        <v>1790</v>
      </c>
      <c r="CW652" s="1488" t="s">
        <v>1790</v>
      </c>
      <c r="CX652" s="1488" t="s">
        <v>1790</v>
      </c>
      <c r="CY652" s="1488" t="s">
        <v>1790</v>
      </c>
      <c r="CZ652" s="1488" t="s">
        <v>1790</v>
      </c>
      <c r="DA652" s="1488" t="s">
        <v>1790</v>
      </c>
      <c r="DB652" s="1488" t="s">
        <v>1790</v>
      </c>
      <c r="DC652" s="1488" t="s">
        <v>1790</v>
      </c>
      <c r="DD652" s="1488" t="s">
        <v>1790</v>
      </c>
      <c r="DE652" s="1488" t="s">
        <v>1790</v>
      </c>
      <c r="DF652" s="1488" t="s">
        <v>1790</v>
      </c>
      <c r="DG652" s="1488" t="s">
        <v>1790</v>
      </c>
      <c r="DH652" s="1488" t="s">
        <v>1790</v>
      </c>
      <c r="DI652" s="1488" t="s">
        <v>1790</v>
      </c>
      <c r="DJ652" s="1488" t="s">
        <v>1790</v>
      </c>
      <c r="DK652" s="1488" t="s">
        <v>1790</v>
      </c>
      <c r="DL652" s="1488" t="s">
        <v>1790</v>
      </c>
      <c r="DM652" s="1488" t="s">
        <v>1790</v>
      </c>
      <c r="DN652" s="1488" t="s">
        <v>1790</v>
      </c>
      <c r="DO652" s="1488" t="s">
        <v>1790</v>
      </c>
      <c r="DP652" s="1488" t="s">
        <v>1790</v>
      </c>
      <c r="DQ652" s="1488" t="s">
        <v>1790</v>
      </c>
      <c r="DR652" s="1488" t="s">
        <v>1790</v>
      </c>
      <c r="DS652" s="1488" t="s">
        <v>1790</v>
      </c>
      <c r="DT652" s="1233" t="s">
        <v>1790</v>
      </c>
      <c r="DU652" s="1233" t="s">
        <v>1790</v>
      </c>
      <c r="DV652" s="1233" t="s">
        <v>1790</v>
      </c>
      <c r="DW652" s="1233" t="s">
        <v>1790</v>
      </c>
      <c r="DX652" s="1233" t="s">
        <v>1790</v>
      </c>
      <c r="DY652" s="1233" t="s">
        <v>1790</v>
      </c>
    </row>
    <row r="653" spans="2:129" ht="14.4" thickBot="1" x14ac:dyDescent="0.3">
      <c r="B653" s="1740"/>
      <c r="C653" s="1485" t="s">
        <v>1879</v>
      </c>
      <c r="D653" s="1425" t="s">
        <v>1705</v>
      </c>
      <c r="E653" s="1267" t="s">
        <v>814</v>
      </c>
      <c r="F653" s="1424" t="s">
        <v>1790</v>
      </c>
      <c r="G653" s="1424" t="s">
        <v>1790</v>
      </c>
      <c r="H653" s="1425" t="s">
        <v>84</v>
      </c>
      <c r="I653" s="1460" t="s">
        <v>1790</v>
      </c>
      <c r="J653" s="1461">
        <v>2.4054718614881655E-2</v>
      </c>
      <c r="K653" s="1461">
        <v>4.6364900315971999E-2</v>
      </c>
      <c r="L653" s="1461">
        <v>4.479700513620484E-2</v>
      </c>
      <c r="M653" s="1461">
        <v>4.3282130566381485E-2</v>
      </c>
      <c r="N653" s="1489">
        <v>4.1818483639015934E-2</v>
      </c>
      <c r="O653" s="1489">
        <v>4.0404332018372888E-2</v>
      </c>
      <c r="P653" s="1489">
        <v>3.9038001950118736E-2</v>
      </c>
      <c r="Q653" s="1489">
        <v>3.7717876280307962E-2</v>
      </c>
      <c r="R653" s="1489">
        <v>3.6442392541360349E-2</v>
      </c>
      <c r="S653" s="1489">
        <v>3.5210041102763628E-2</v>
      </c>
      <c r="T653" s="1489">
        <v>3.4019363384312683E-2</v>
      </c>
      <c r="U653" s="1489">
        <v>3.2868950129770716E-2</v>
      </c>
      <c r="V653" s="1489">
        <v>3.1757439738908905E-2</v>
      </c>
      <c r="W653" s="1489">
        <v>3.0683516655950635E-2</v>
      </c>
      <c r="X653" s="1489">
        <v>2.9645909812512691E-2</v>
      </c>
      <c r="Y653" s="1489">
        <v>2.8643391123200673E-2</v>
      </c>
      <c r="Z653" s="1489">
        <v>2.7674774032077947E-2</v>
      </c>
      <c r="AA653" s="1489">
        <v>2.6738912108287872E-2</v>
      </c>
      <c r="AB653" s="1489">
        <v>2.5834697689167026E-2</v>
      </c>
      <c r="AC653" s="1489">
        <v>2.4961060569243507E-2</v>
      </c>
      <c r="AD653" s="1489">
        <v>2.4116966733568605E-2</v>
      </c>
      <c r="AE653" s="1489">
        <v>2.3301417133882712E-2</v>
      </c>
      <c r="AF653" s="1489">
        <v>2.2513446506166875E-2</v>
      </c>
      <c r="AG653" s="1489">
        <v>2.175212222818056E-2</v>
      </c>
      <c r="AH653" s="1489">
        <v>2.1016543215633392E-2</v>
      </c>
      <c r="AI653" s="1489">
        <v>2.030583885568444E-2</v>
      </c>
      <c r="AJ653" s="1489">
        <v>1.9619167976506705E-2</v>
      </c>
      <c r="AK653" s="1489">
        <v>1.89557178516973E-2</v>
      </c>
      <c r="AL653" s="1489">
        <v>1.8314703238354883E-2</v>
      </c>
      <c r="AM653" s="1489">
        <v>1.7695365447685879E-2</v>
      </c>
      <c r="AN653" s="1489">
        <v>1.7179966454063958E-2</v>
      </c>
      <c r="AO653" s="1489">
        <v>1.6679579081615492E-2</v>
      </c>
      <c r="AP653" s="1489">
        <v>1.6193766098655818E-2</v>
      </c>
      <c r="AQ653" s="1489">
        <v>1.5722103008403709E-2</v>
      </c>
      <c r="AR653" s="1489">
        <v>1.5264177678061852E-2</v>
      </c>
      <c r="AS653" s="1489">
        <v>1.4819589978700828E-2</v>
      </c>
      <c r="AT653" s="1489">
        <v>1.4387951435631874E-2</v>
      </c>
      <c r="AU653" s="1489">
        <v>1.396888488896298E-2</v>
      </c>
      <c r="AV653" s="1489">
        <v>1.3562024164041729E-2</v>
      </c>
      <c r="AW653" s="1489">
        <v>1.3167013751496827E-2</v>
      </c>
      <c r="AX653" s="1489">
        <v>1.2783508496598858E-2</v>
      </c>
      <c r="AY653" s="1489">
        <v>1.2411173297668793E-2</v>
      </c>
      <c r="AZ653" s="1489">
        <v>1.2049682813270677E-2</v>
      </c>
      <c r="BA653" s="1489">
        <v>1.1698721177932692E-2</v>
      </c>
      <c r="BB653" s="1489">
        <v>1.1357981726148247E-2</v>
      </c>
      <c r="BC653" s="1489">
        <v>1.1027166724415774E-2</v>
      </c>
      <c r="BD653" s="1489">
        <v>1.0705987111083276E-2</v>
      </c>
      <c r="BE653" s="1489">
        <v>1.0394162243770173E-2</v>
      </c>
      <c r="BF653" s="1489">
        <v>1.0091419654145799E-2</v>
      </c>
      <c r="BG653" s="1489">
        <v>9.7974948098502896E-3</v>
      </c>
      <c r="BH653" s="1489">
        <v>9.5121308833497949E-3</v>
      </c>
      <c r="BI653" s="1489">
        <v>9.2350785275240738E-3</v>
      </c>
      <c r="BJ653" s="1489">
        <v>8.9660956577903642E-3</v>
      </c>
      <c r="BK653" s="1489">
        <v>8.7049472405731684E-3</v>
      </c>
      <c r="BL653" s="1489">
        <v>8.4514050879351127E-3</v>
      </c>
      <c r="BM653" s="1489">
        <v>8.2052476581894324E-3</v>
      </c>
      <c r="BN653" s="1489">
        <v>7.9662598623198369E-3</v>
      </c>
      <c r="BO653" s="1489">
        <v>7.7342328760386754E-3</v>
      </c>
      <c r="BP653" s="1489">
        <v>7.5089639573191038E-3</v>
      </c>
      <c r="BQ653" s="1489">
        <v>7.2902562692418469E-3</v>
      </c>
      <c r="BR653" s="1489">
        <v>7.0779187080017925E-3</v>
      </c>
      <c r="BS653" s="1489">
        <v>6.871765735924071E-3</v>
      </c>
      <c r="BT653" s="1489">
        <v>6.671617219343757E-3</v>
      </c>
      <c r="BU653" s="1489">
        <v>6.4772982712075315E-3</v>
      </c>
      <c r="BV653" s="1489">
        <v>6.2886390982597401E-3</v>
      </c>
      <c r="BW653" s="1489">
        <v>6.1054748526793599E-3</v>
      </c>
      <c r="BX653" s="1489">
        <v>5.9276454880382136E-3</v>
      </c>
      <c r="BY653" s="1489">
        <v>5.7549956194545759E-3</v>
      </c>
      <c r="BZ653" s="1489">
        <v>5.5873743878199775E-3</v>
      </c>
      <c r="CA653" s="1489">
        <v>5.4246353279805599E-3</v>
      </c>
      <c r="CB653" s="1489">
        <v>5.2666362407578259E-3</v>
      </c>
      <c r="CC653" s="1489">
        <v>5.1132390686969183E-3</v>
      </c>
      <c r="CD653" s="1489">
        <v>4.9643097754339003E-3</v>
      </c>
      <c r="CE653" s="1489">
        <v>4.8197182285766036E-3</v>
      </c>
      <c r="CF653" s="1489">
        <v>4.6793380859967018E-3</v>
      </c>
      <c r="CG653" s="1489">
        <v>4.5652078887772705E-3</v>
      </c>
      <c r="CH653" s="1489">
        <v>4.4538613549046542E-3</v>
      </c>
      <c r="CI653" s="1489">
        <v>4.3452305901508824E-3</v>
      </c>
      <c r="CJ653" s="1489">
        <v>4.2392493562447633E-3</v>
      </c>
      <c r="CK653" s="1489">
        <v>4.1358530304826972E-3</v>
      </c>
      <c r="CL653" s="1489" t="s">
        <v>1790</v>
      </c>
      <c r="CM653" s="1489" t="s">
        <v>1790</v>
      </c>
      <c r="CN653" s="1489" t="s">
        <v>1790</v>
      </c>
      <c r="CO653" s="1489" t="s">
        <v>1790</v>
      </c>
      <c r="CP653" s="1490" t="s">
        <v>1790</v>
      </c>
      <c r="CQ653" s="1488" t="s">
        <v>1790</v>
      </c>
      <c r="CR653" s="1488" t="s">
        <v>1790</v>
      </c>
      <c r="CS653" s="1488" t="s">
        <v>1790</v>
      </c>
      <c r="CT653" s="1488" t="s">
        <v>1790</v>
      </c>
      <c r="CU653" s="1488" t="s">
        <v>1790</v>
      </c>
      <c r="CV653" s="1488" t="s">
        <v>1790</v>
      </c>
      <c r="CW653" s="1488" t="s">
        <v>1790</v>
      </c>
      <c r="CX653" s="1488" t="s">
        <v>1790</v>
      </c>
      <c r="CY653" s="1488" t="s">
        <v>1790</v>
      </c>
      <c r="CZ653" s="1488" t="s">
        <v>1790</v>
      </c>
      <c r="DA653" s="1488" t="s">
        <v>1790</v>
      </c>
      <c r="DB653" s="1488" t="s">
        <v>1790</v>
      </c>
      <c r="DC653" s="1488" t="s">
        <v>1790</v>
      </c>
      <c r="DD653" s="1488" t="s">
        <v>1790</v>
      </c>
      <c r="DE653" s="1488" t="s">
        <v>1790</v>
      </c>
      <c r="DF653" s="1488" t="s">
        <v>1790</v>
      </c>
      <c r="DG653" s="1488" t="s">
        <v>1790</v>
      </c>
      <c r="DH653" s="1488" t="s">
        <v>1790</v>
      </c>
      <c r="DI653" s="1488" t="s">
        <v>1790</v>
      </c>
      <c r="DJ653" s="1488" t="s">
        <v>1790</v>
      </c>
      <c r="DK653" s="1488" t="s">
        <v>1790</v>
      </c>
      <c r="DL653" s="1488" t="s">
        <v>1790</v>
      </c>
      <c r="DM653" s="1488" t="s">
        <v>1790</v>
      </c>
      <c r="DN653" s="1488" t="s">
        <v>1790</v>
      </c>
      <c r="DO653" s="1488" t="s">
        <v>1790</v>
      </c>
      <c r="DP653" s="1488" t="s">
        <v>1790</v>
      </c>
      <c r="DQ653" s="1488" t="s">
        <v>1790</v>
      </c>
      <c r="DR653" s="1488" t="s">
        <v>1790</v>
      </c>
      <c r="DS653" s="1488" t="s">
        <v>1790</v>
      </c>
      <c r="DT653" s="1233" t="s">
        <v>1790</v>
      </c>
      <c r="DU653" s="1233" t="s">
        <v>1790</v>
      </c>
      <c r="DV653" s="1233" t="s">
        <v>1790</v>
      </c>
      <c r="DW653" s="1233" t="s">
        <v>1790</v>
      </c>
      <c r="DX653" s="1233" t="s">
        <v>1790</v>
      </c>
      <c r="DY653" s="1233" t="s">
        <v>1790</v>
      </c>
    </row>
    <row r="654" spans="2:129" ht="14.4" thickBot="1" x14ac:dyDescent="0.3">
      <c r="B654" s="1740"/>
      <c r="C654" s="1485" t="s">
        <v>1879</v>
      </c>
      <c r="D654" s="1425" t="s">
        <v>1705</v>
      </c>
      <c r="E654" s="1267" t="s">
        <v>815</v>
      </c>
      <c r="F654" s="1424" t="s">
        <v>1790</v>
      </c>
      <c r="G654" s="1424" t="s">
        <v>1790</v>
      </c>
      <c r="H654" s="1425" t="s">
        <v>84</v>
      </c>
      <c r="I654" s="1724">
        <f>IF(SUM(I653:CU653)&lt;&gt;0,SUM(I653:CU653),"")</f>
        <v>1.3451561675397063</v>
      </c>
      <c r="J654" s="1725"/>
      <c r="K654" s="1725"/>
      <c r="L654" s="1725"/>
      <c r="M654" s="1726"/>
      <c r="N654" s="1489" t="s">
        <v>1790</v>
      </c>
      <c r="O654" s="1489" t="s">
        <v>1790</v>
      </c>
      <c r="P654" s="1489" t="s">
        <v>1790</v>
      </c>
      <c r="Q654" s="1489" t="s">
        <v>1790</v>
      </c>
      <c r="R654" s="1489" t="s">
        <v>1790</v>
      </c>
      <c r="S654" s="1489" t="s">
        <v>1790</v>
      </c>
      <c r="T654" s="1489" t="s">
        <v>1790</v>
      </c>
      <c r="U654" s="1489" t="s">
        <v>1790</v>
      </c>
      <c r="V654" s="1489" t="s">
        <v>1790</v>
      </c>
      <c r="W654" s="1489" t="s">
        <v>1790</v>
      </c>
      <c r="X654" s="1489" t="s">
        <v>1790</v>
      </c>
      <c r="Y654" s="1489" t="s">
        <v>1790</v>
      </c>
      <c r="Z654" s="1489" t="s">
        <v>1790</v>
      </c>
      <c r="AA654" s="1489" t="s">
        <v>1790</v>
      </c>
      <c r="AB654" s="1489" t="s">
        <v>1790</v>
      </c>
      <c r="AC654" s="1489" t="s">
        <v>1790</v>
      </c>
      <c r="AD654" s="1489" t="s">
        <v>1790</v>
      </c>
      <c r="AE654" s="1489" t="s">
        <v>1790</v>
      </c>
      <c r="AF654" s="1489" t="s">
        <v>1790</v>
      </c>
      <c r="AG654" s="1489" t="s">
        <v>1790</v>
      </c>
      <c r="AH654" s="1489" t="s">
        <v>1790</v>
      </c>
      <c r="AI654" s="1489" t="s">
        <v>1790</v>
      </c>
      <c r="AJ654" s="1489" t="s">
        <v>1790</v>
      </c>
      <c r="AK654" s="1489" t="s">
        <v>1790</v>
      </c>
      <c r="AL654" s="1489" t="s">
        <v>1790</v>
      </c>
      <c r="AM654" s="1489" t="s">
        <v>1790</v>
      </c>
      <c r="AN654" s="1489" t="s">
        <v>1790</v>
      </c>
      <c r="AO654" s="1489" t="s">
        <v>1790</v>
      </c>
      <c r="AP654" s="1489" t="s">
        <v>1790</v>
      </c>
      <c r="AQ654" s="1489" t="s">
        <v>1790</v>
      </c>
      <c r="AR654" s="1489" t="s">
        <v>1790</v>
      </c>
      <c r="AS654" s="1489" t="s">
        <v>1790</v>
      </c>
      <c r="AT654" s="1489" t="s">
        <v>1790</v>
      </c>
      <c r="AU654" s="1489" t="s">
        <v>1790</v>
      </c>
      <c r="AV654" s="1489" t="s">
        <v>1790</v>
      </c>
      <c r="AW654" s="1489" t="s">
        <v>1790</v>
      </c>
      <c r="AX654" s="1489" t="s">
        <v>1790</v>
      </c>
      <c r="AY654" s="1489" t="s">
        <v>1790</v>
      </c>
      <c r="AZ654" s="1489" t="s">
        <v>1790</v>
      </c>
      <c r="BA654" s="1489" t="s">
        <v>1790</v>
      </c>
      <c r="BB654" s="1489" t="s">
        <v>1790</v>
      </c>
      <c r="BC654" s="1489" t="s">
        <v>1790</v>
      </c>
      <c r="BD654" s="1489" t="s">
        <v>1790</v>
      </c>
      <c r="BE654" s="1489" t="s">
        <v>1790</v>
      </c>
      <c r="BF654" s="1489" t="s">
        <v>1790</v>
      </c>
      <c r="BG654" s="1489" t="s">
        <v>1790</v>
      </c>
      <c r="BH654" s="1489" t="s">
        <v>1790</v>
      </c>
      <c r="BI654" s="1489" t="s">
        <v>1790</v>
      </c>
      <c r="BJ654" s="1489" t="s">
        <v>1790</v>
      </c>
      <c r="BK654" s="1489" t="s">
        <v>1790</v>
      </c>
      <c r="BL654" s="1489" t="s">
        <v>1790</v>
      </c>
      <c r="BM654" s="1489" t="s">
        <v>1790</v>
      </c>
      <c r="BN654" s="1489" t="s">
        <v>1790</v>
      </c>
      <c r="BO654" s="1489" t="s">
        <v>1790</v>
      </c>
      <c r="BP654" s="1489" t="s">
        <v>1790</v>
      </c>
      <c r="BQ654" s="1489" t="s">
        <v>1790</v>
      </c>
      <c r="BR654" s="1489" t="s">
        <v>1790</v>
      </c>
      <c r="BS654" s="1489" t="s">
        <v>1790</v>
      </c>
      <c r="BT654" s="1489" t="s">
        <v>1790</v>
      </c>
      <c r="BU654" s="1489" t="s">
        <v>1790</v>
      </c>
      <c r="BV654" s="1489" t="s">
        <v>1790</v>
      </c>
      <c r="BW654" s="1489" t="s">
        <v>1790</v>
      </c>
      <c r="BX654" s="1489" t="s">
        <v>1790</v>
      </c>
      <c r="BY654" s="1489" t="s">
        <v>1790</v>
      </c>
      <c r="BZ654" s="1489" t="s">
        <v>1790</v>
      </c>
      <c r="CA654" s="1489" t="s">
        <v>1790</v>
      </c>
      <c r="CB654" s="1489" t="s">
        <v>1790</v>
      </c>
      <c r="CC654" s="1489" t="s">
        <v>1790</v>
      </c>
      <c r="CD654" s="1489" t="s">
        <v>1790</v>
      </c>
      <c r="CE654" s="1489" t="s">
        <v>1790</v>
      </c>
      <c r="CF654" s="1489" t="s">
        <v>1790</v>
      </c>
      <c r="CG654" s="1489" t="s">
        <v>1790</v>
      </c>
      <c r="CH654" s="1489" t="s">
        <v>1790</v>
      </c>
      <c r="CI654" s="1489" t="s">
        <v>1790</v>
      </c>
      <c r="CJ654" s="1489" t="s">
        <v>1790</v>
      </c>
      <c r="CK654" s="1489" t="s">
        <v>1790</v>
      </c>
      <c r="CL654" s="1489" t="s">
        <v>1790</v>
      </c>
      <c r="CM654" s="1489" t="s">
        <v>1790</v>
      </c>
      <c r="CN654" s="1489" t="s">
        <v>1790</v>
      </c>
      <c r="CO654" s="1489" t="s">
        <v>1790</v>
      </c>
      <c r="CP654" s="1490" t="s">
        <v>1790</v>
      </c>
      <c r="CQ654" s="1488" t="s">
        <v>1790</v>
      </c>
      <c r="CR654" s="1488" t="s">
        <v>1790</v>
      </c>
      <c r="CS654" s="1488" t="s">
        <v>1790</v>
      </c>
      <c r="CT654" s="1488" t="s">
        <v>1790</v>
      </c>
      <c r="CU654" s="1488" t="s">
        <v>1790</v>
      </c>
      <c r="CV654" s="1488" t="s">
        <v>1790</v>
      </c>
      <c r="CW654" s="1488" t="s">
        <v>1790</v>
      </c>
      <c r="CX654" s="1488" t="s">
        <v>1790</v>
      </c>
      <c r="CY654" s="1488" t="s">
        <v>1790</v>
      </c>
      <c r="CZ654" s="1488" t="s">
        <v>1790</v>
      </c>
      <c r="DA654" s="1488" t="s">
        <v>1790</v>
      </c>
      <c r="DB654" s="1488" t="s">
        <v>1790</v>
      </c>
      <c r="DC654" s="1488" t="s">
        <v>1790</v>
      </c>
      <c r="DD654" s="1488" t="s">
        <v>1790</v>
      </c>
      <c r="DE654" s="1488" t="s">
        <v>1790</v>
      </c>
      <c r="DF654" s="1488" t="s">
        <v>1790</v>
      </c>
      <c r="DG654" s="1488" t="s">
        <v>1790</v>
      </c>
      <c r="DH654" s="1488" t="s">
        <v>1790</v>
      </c>
      <c r="DI654" s="1488" t="s">
        <v>1790</v>
      </c>
      <c r="DJ654" s="1488" t="s">
        <v>1790</v>
      </c>
      <c r="DK654" s="1488" t="s">
        <v>1790</v>
      </c>
      <c r="DL654" s="1488" t="s">
        <v>1790</v>
      </c>
      <c r="DM654" s="1488" t="s">
        <v>1790</v>
      </c>
      <c r="DN654" s="1488" t="s">
        <v>1790</v>
      </c>
      <c r="DO654" s="1488" t="s">
        <v>1790</v>
      </c>
      <c r="DP654" s="1488" t="s">
        <v>1790</v>
      </c>
      <c r="DQ654" s="1488" t="s">
        <v>1790</v>
      </c>
      <c r="DR654" s="1488" t="s">
        <v>1790</v>
      </c>
      <c r="DS654" s="1488" t="s">
        <v>1790</v>
      </c>
      <c r="DT654" s="1233" t="s">
        <v>1790</v>
      </c>
      <c r="DU654" s="1233" t="s">
        <v>1790</v>
      </c>
      <c r="DV654" s="1233" t="s">
        <v>1790</v>
      </c>
      <c r="DW654" s="1233" t="s">
        <v>1790</v>
      </c>
      <c r="DX654" s="1233" t="s">
        <v>1790</v>
      </c>
      <c r="DY654" s="1233" t="s">
        <v>1790</v>
      </c>
    </row>
    <row r="655" spans="2:129" x14ac:dyDescent="0.25">
      <c r="B655" s="1740"/>
      <c r="C655" s="1485" t="s">
        <v>1592</v>
      </c>
      <c r="D655" s="1425" t="s">
        <v>1687</v>
      </c>
      <c r="E655" s="1267" t="s">
        <v>810</v>
      </c>
      <c r="F655" s="1424" t="s">
        <v>1790</v>
      </c>
      <c r="G655" s="1424" t="s">
        <v>1790</v>
      </c>
      <c r="H655" s="1425" t="s">
        <v>84</v>
      </c>
      <c r="I655" s="1460" t="s">
        <v>1790</v>
      </c>
      <c r="J655" s="1461" t="s">
        <v>1790</v>
      </c>
      <c r="K655" s="1461" t="s">
        <v>1790</v>
      </c>
      <c r="L655" s="1461" t="s">
        <v>1790</v>
      </c>
      <c r="M655" s="1461" t="s">
        <v>1790</v>
      </c>
      <c r="N655" s="1489" t="s">
        <v>1790</v>
      </c>
      <c r="O655" s="1489" t="s">
        <v>1790</v>
      </c>
      <c r="P655" s="1489" t="s">
        <v>1790</v>
      </c>
      <c r="Q655" s="1489" t="s">
        <v>1790</v>
      </c>
      <c r="R655" s="1489" t="s">
        <v>1790</v>
      </c>
      <c r="S655" s="1489" t="s">
        <v>1790</v>
      </c>
      <c r="T655" s="1489" t="s">
        <v>1790</v>
      </c>
      <c r="U655" s="1489" t="s">
        <v>1790</v>
      </c>
      <c r="V655" s="1489" t="s">
        <v>1790</v>
      </c>
      <c r="W655" s="1489" t="s">
        <v>1790</v>
      </c>
      <c r="X655" s="1489" t="s">
        <v>1790</v>
      </c>
      <c r="Y655" s="1489" t="s">
        <v>1790</v>
      </c>
      <c r="Z655" s="1489" t="s">
        <v>1790</v>
      </c>
      <c r="AA655" s="1489" t="s">
        <v>1790</v>
      </c>
      <c r="AB655" s="1489" t="s">
        <v>1790</v>
      </c>
      <c r="AC655" s="1489" t="s">
        <v>1790</v>
      </c>
      <c r="AD655" s="1489" t="s">
        <v>1790</v>
      </c>
      <c r="AE655" s="1489" t="s">
        <v>1790</v>
      </c>
      <c r="AF655" s="1489" t="s">
        <v>1790</v>
      </c>
      <c r="AG655" s="1489" t="s">
        <v>1790</v>
      </c>
      <c r="AH655" s="1489" t="s">
        <v>1790</v>
      </c>
      <c r="AI655" s="1489" t="s">
        <v>1790</v>
      </c>
      <c r="AJ655" s="1489" t="s">
        <v>1790</v>
      </c>
      <c r="AK655" s="1489" t="s">
        <v>1790</v>
      </c>
      <c r="AL655" s="1489" t="s">
        <v>1790</v>
      </c>
      <c r="AM655" s="1489" t="s">
        <v>1790</v>
      </c>
      <c r="AN655" s="1489" t="s">
        <v>1790</v>
      </c>
      <c r="AO655" s="1489" t="s">
        <v>1790</v>
      </c>
      <c r="AP655" s="1489" t="s">
        <v>1790</v>
      </c>
      <c r="AQ655" s="1489" t="s">
        <v>1790</v>
      </c>
      <c r="AR655" s="1489" t="s">
        <v>1790</v>
      </c>
      <c r="AS655" s="1489" t="s">
        <v>1790</v>
      </c>
      <c r="AT655" s="1489" t="s">
        <v>1790</v>
      </c>
      <c r="AU655" s="1489" t="s">
        <v>1790</v>
      </c>
      <c r="AV655" s="1489" t="s">
        <v>1790</v>
      </c>
      <c r="AW655" s="1489" t="s">
        <v>1790</v>
      </c>
      <c r="AX655" s="1489" t="s">
        <v>1790</v>
      </c>
      <c r="AY655" s="1489" t="s">
        <v>1790</v>
      </c>
      <c r="AZ655" s="1489" t="s">
        <v>1790</v>
      </c>
      <c r="BA655" s="1489" t="s">
        <v>1790</v>
      </c>
      <c r="BB655" s="1489" t="s">
        <v>1790</v>
      </c>
      <c r="BC655" s="1489" t="s">
        <v>1790</v>
      </c>
      <c r="BD655" s="1489" t="s">
        <v>1790</v>
      </c>
      <c r="BE655" s="1489" t="s">
        <v>1790</v>
      </c>
      <c r="BF655" s="1489" t="s">
        <v>1790</v>
      </c>
      <c r="BG655" s="1489" t="s">
        <v>1790</v>
      </c>
      <c r="BH655" s="1489" t="s">
        <v>1790</v>
      </c>
      <c r="BI655" s="1489" t="s">
        <v>1790</v>
      </c>
      <c r="BJ655" s="1489" t="s">
        <v>1790</v>
      </c>
      <c r="BK655" s="1489" t="s">
        <v>1790</v>
      </c>
      <c r="BL655" s="1489" t="s">
        <v>1790</v>
      </c>
      <c r="BM655" s="1489" t="s">
        <v>1790</v>
      </c>
      <c r="BN655" s="1489" t="s">
        <v>1790</v>
      </c>
      <c r="BO655" s="1489" t="s">
        <v>1790</v>
      </c>
      <c r="BP655" s="1489" t="s">
        <v>1790</v>
      </c>
      <c r="BQ655" s="1489" t="s">
        <v>1790</v>
      </c>
      <c r="BR655" s="1489" t="s">
        <v>1790</v>
      </c>
      <c r="BS655" s="1489" t="s">
        <v>1790</v>
      </c>
      <c r="BT655" s="1489" t="s">
        <v>1790</v>
      </c>
      <c r="BU655" s="1489" t="s">
        <v>1790</v>
      </c>
      <c r="BV655" s="1489" t="s">
        <v>1790</v>
      </c>
      <c r="BW655" s="1489" t="s">
        <v>1790</v>
      </c>
      <c r="BX655" s="1489" t="s">
        <v>1790</v>
      </c>
      <c r="BY655" s="1489" t="s">
        <v>1790</v>
      </c>
      <c r="BZ655" s="1489" t="s">
        <v>1790</v>
      </c>
      <c r="CA655" s="1489" t="s">
        <v>1790</v>
      </c>
      <c r="CB655" s="1489" t="s">
        <v>1790</v>
      </c>
      <c r="CC655" s="1489" t="s">
        <v>1790</v>
      </c>
      <c r="CD655" s="1489" t="s">
        <v>1790</v>
      </c>
      <c r="CE655" s="1489" t="s">
        <v>1790</v>
      </c>
      <c r="CF655" s="1489" t="s">
        <v>1790</v>
      </c>
      <c r="CG655" s="1489" t="s">
        <v>1790</v>
      </c>
      <c r="CH655" s="1489" t="s">
        <v>1790</v>
      </c>
      <c r="CI655" s="1489" t="s">
        <v>1790</v>
      </c>
      <c r="CJ655" s="1489" t="s">
        <v>1790</v>
      </c>
      <c r="CK655" s="1489" t="s">
        <v>1790</v>
      </c>
      <c r="CL655" s="1489" t="s">
        <v>1790</v>
      </c>
      <c r="CM655" s="1489" t="s">
        <v>1790</v>
      </c>
      <c r="CN655" s="1489" t="s">
        <v>1790</v>
      </c>
      <c r="CO655" s="1489" t="s">
        <v>1790</v>
      </c>
      <c r="CP655" s="1490" t="s">
        <v>1790</v>
      </c>
      <c r="CQ655" s="1488" t="s">
        <v>1790</v>
      </c>
      <c r="CR655" s="1488" t="s">
        <v>1790</v>
      </c>
      <c r="CS655" s="1488" t="s">
        <v>1790</v>
      </c>
      <c r="CT655" s="1488" t="s">
        <v>1790</v>
      </c>
      <c r="CU655" s="1488" t="s">
        <v>1790</v>
      </c>
      <c r="CV655" s="1488" t="s">
        <v>1790</v>
      </c>
      <c r="CW655" s="1488" t="s">
        <v>1790</v>
      </c>
      <c r="CX655" s="1488" t="s">
        <v>1790</v>
      </c>
      <c r="CY655" s="1488" t="s">
        <v>1790</v>
      </c>
      <c r="CZ655" s="1488" t="s">
        <v>1790</v>
      </c>
      <c r="DA655" s="1488" t="s">
        <v>1790</v>
      </c>
      <c r="DB655" s="1488" t="s">
        <v>1790</v>
      </c>
      <c r="DC655" s="1488" t="s">
        <v>1790</v>
      </c>
      <c r="DD655" s="1488" t="s">
        <v>1790</v>
      </c>
      <c r="DE655" s="1488" t="s">
        <v>1790</v>
      </c>
      <c r="DF655" s="1488" t="s">
        <v>1790</v>
      </c>
      <c r="DG655" s="1488" t="s">
        <v>1790</v>
      </c>
      <c r="DH655" s="1488" t="s">
        <v>1790</v>
      </c>
      <c r="DI655" s="1488" t="s">
        <v>1790</v>
      </c>
      <c r="DJ655" s="1488" t="s">
        <v>1790</v>
      </c>
      <c r="DK655" s="1488" t="s">
        <v>1790</v>
      </c>
      <c r="DL655" s="1488" t="s">
        <v>1790</v>
      </c>
      <c r="DM655" s="1488" t="s">
        <v>1790</v>
      </c>
      <c r="DN655" s="1488" t="s">
        <v>1790</v>
      </c>
      <c r="DO655" s="1488" t="s">
        <v>1790</v>
      </c>
      <c r="DP655" s="1488" t="s">
        <v>1790</v>
      </c>
      <c r="DQ655" s="1488" t="s">
        <v>1790</v>
      </c>
      <c r="DR655" s="1488" t="s">
        <v>1790</v>
      </c>
      <c r="DS655" s="1488" t="s">
        <v>1790</v>
      </c>
      <c r="DT655" s="1233" t="s">
        <v>1790</v>
      </c>
      <c r="DU655" s="1233" t="s">
        <v>1790</v>
      </c>
      <c r="DV655" s="1233" t="s">
        <v>1790</v>
      </c>
      <c r="DW655" s="1233" t="s">
        <v>1790</v>
      </c>
      <c r="DX655" s="1233" t="s">
        <v>1790</v>
      </c>
      <c r="DY655" s="1233" t="s">
        <v>1790</v>
      </c>
    </row>
    <row r="656" spans="2:129" x14ac:dyDescent="0.25">
      <c r="B656" s="1740"/>
      <c r="C656" s="1485" t="s">
        <v>1592</v>
      </c>
      <c r="D656" s="1425" t="s">
        <v>1687</v>
      </c>
      <c r="E656" s="1267" t="s">
        <v>807</v>
      </c>
      <c r="F656" s="1424" t="s">
        <v>1790</v>
      </c>
      <c r="G656" s="1424" t="s">
        <v>1790</v>
      </c>
      <c r="H656" s="1425" t="s">
        <v>84</v>
      </c>
      <c r="I656" s="1460" t="s">
        <v>1790</v>
      </c>
      <c r="J656" s="1461" t="s">
        <v>1790</v>
      </c>
      <c r="K656" s="1461" t="s">
        <v>1790</v>
      </c>
      <c r="L656" s="1461" t="s">
        <v>1790</v>
      </c>
      <c r="M656" s="1461" t="s">
        <v>1790</v>
      </c>
      <c r="N656" s="1489" t="s">
        <v>1790</v>
      </c>
      <c r="O656" s="1489" t="s">
        <v>1790</v>
      </c>
      <c r="P656" s="1489" t="s">
        <v>1790</v>
      </c>
      <c r="Q656" s="1489" t="s">
        <v>1790</v>
      </c>
      <c r="R656" s="1489" t="s">
        <v>1790</v>
      </c>
      <c r="S656" s="1489" t="s">
        <v>1790</v>
      </c>
      <c r="T656" s="1489" t="s">
        <v>1790</v>
      </c>
      <c r="U656" s="1489" t="s">
        <v>1790</v>
      </c>
      <c r="V656" s="1489" t="s">
        <v>1790</v>
      </c>
      <c r="W656" s="1489" t="s">
        <v>1790</v>
      </c>
      <c r="X656" s="1489" t="s">
        <v>1790</v>
      </c>
      <c r="Y656" s="1489" t="s">
        <v>1790</v>
      </c>
      <c r="Z656" s="1489" t="s">
        <v>1790</v>
      </c>
      <c r="AA656" s="1489" t="s">
        <v>1790</v>
      </c>
      <c r="AB656" s="1489" t="s">
        <v>1790</v>
      </c>
      <c r="AC656" s="1489" t="s">
        <v>1790</v>
      </c>
      <c r="AD656" s="1489" t="s">
        <v>1790</v>
      </c>
      <c r="AE656" s="1489" t="s">
        <v>1790</v>
      </c>
      <c r="AF656" s="1489" t="s">
        <v>1790</v>
      </c>
      <c r="AG656" s="1489" t="s">
        <v>1790</v>
      </c>
      <c r="AH656" s="1489" t="s">
        <v>1790</v>
      </c>
      <c r="AI656" s="1489" t="s">
        <v>1790</v>
      </c>
      <c r="AJ656" s="1489" t="s">
        <v>1790</v>
      </c>
      <c r="AK656" s="1489" t="s">
        <v>1790</v>
      </c>
      <c r="AL656" s="1489" t="s">
        <v>1790</v>
      </c>
      <c r="AM656" s="1489" t="s">
        <v>1790</v>
      </c>
      <c r="AN656" s="1489" t="s">
        <v>1790</v>
      </c>
      <c r="AO656" s="1489" t="s">
        <v>1790</v>
      </c>
      <c r="AP656" s="1489" t="s">
        <v>1790</v>
      </c>
      <c r="AQ656" s="1489" t="s">
        <v>1790</v>
      </c>
      <c r="AR656" s="1489" t="s">
        <v>1790</v>
      </c>
      <c r="AS656" s="1489" t="s">
        <v>1790</v>
      </c>
      <c r="AT656" s="1489" t="s">
        <v>1790</v>
      </c>
      <c r="AU656" s="1489" t="s">
        <v>1790</v>
      </c>
      <c r="AV656" s="1489" t="s">
        <v>1790</v>
      </c>
      <c r="AW656" s="1489" t="s">
        <v>1790</v>
      </c>
      <c r="AX656" s="1489" t="s">
        <v>1790</v>
      </c>
      <c r="AY656" s="1489" t="s">
        <v>1790</v>
      </c>
      <c r="AZ656" s="1489" t="s">
        <v>1790</v>
      </c>
      <c r="BA656" s="1489" t="s">
        <v>1790</v>
      </c>
      <c r="BB656" s="1489" t="s">
        <v>1790</v>
      </c>
      <c r="BC656" s="1489" t="s">
        <v>1790</v>
      </c>
      <c r="BD656" s="1489" t="s">
        <v>1790</v>
      </c>
      <c r="BE656" s="1489" t="s">
        <v>1790</v>
      </c>
      <c r="BF656" s="1489" t="s">
        <v>1790</v>
      </c>
      <c r="BG656" s="1489" t="s">
        <v>1790</v>
      </c>
      <c r="BH656" s="1489" t="s">
        <v>1790</v>
      </c>
      <c r="BI656" s="1489" t="s">
        <v>1790</v>
      </c>
      <c r="BJ656" s="1489" t="s">
        <v>1790</v>
      </c>
      <c r="BK656" s="1489" t="s">
        <v>1790</v>
      </c>
      <c r="BL656" s="1489" t="s">
        <v>1790</v>
      </c>
      <c r="BM656" s="1489" t="s">
        <v>1790</v>
      </c>
      <c r="BN656" s="1489" t="s">
        <v>1790</v>
      </c>
      <c r="BO656" s="1489" t="s">
        <v>1790</v>
      </c>
      <c r="BP656" s="1489" t="s">
        <v>1790</v>
      </c>
      <c r="BQ656" s="1489" t="s">
        <v>1790</v>
      </c>
      <c r="BR656" s="1489" t="s">
        <v>1790</v>
      </c>
      <c r="BS656" s="1489" t="s">
        <v>1790</v>
      </c>
      <c r="BT656" s="1489" t="s">
        <v>1790</v>
      </c>
      <c r="BU656" s="1489" t="s">
        <v>1790</v>
      </c>
      <c r="BV656" s="1489" t="s">
        <v>1790</v>
      </c>
      <c r="BW656" s="1489" t="s">
        <v>1790</v>
      </c>
      <c r="BX656" s="1489" t="s">
        <v>1790</v>
      </c>
      <c r="BY656" s="1489" t="s">
        <v>1790</v>
      </c>
      <c r="BZ656" s="1489" t="s">
        <v>1790</v>
      </c>
      <c r="CA656" s="1489" t="s">
        <v>1790</v>
      </c>
      <c r="CB656" s="1489" t="s">
        <v>1790</v>
      </c>
      <c r="CC656" s="1489" t="s">
        <v>1790</v>
      </c>
      <c r="CD656" s="1489" t="s">
        <v>1790</v>
      </c>
      <c r="CE656" s="1489" t="s">
        <v>1790</v>
      </c>
      <c r="CF656" s="1489" t="s">
        <v>1790</v>
      </c>
      <c r="CG656" s="1489" t="s">
        <v>1790</v>
      </c>
      <c r="CH656" s="1489" t="s">
        <v>1790</v>
      </c>
      <c r="CI656" s="1489" t="s">
        <v>1790</v>
      </c>
      <c r="CJ656" s="1489" t="s">
        <v>1790</v>
      </c>
      <c r="CK656" s="1489" t="s">
        <v>1790</v>
      </c>
      <c r="CL656" s="1489" t="s">
        <v>1790</v>
      </c>
      <c r="CM656" s="1489" t="s">
        <v>1790</v>
      </c>
      <c r="CN656" s="1489" t="s">
        <v>1790</v>
      </c>
      <c r="CO656" s="1489" t="s">
        <v>1790</v>
      </c>
      <c r="CP656" s="1490" t="s">
        <v>1790</v>
      </c>
      <c r="CQ656" s="1488" t="s">
        <v>1790</v>
      </c>
      <c r="CR656" s="1488" t="s">
        <v>1790</v>
      </c>
      <c r="CS656" s="1488" t="s">
        <v>1790</v>
      </c>
      <c r="CT656" s="1488" t="s">
        <v>1790</v>
      </c>
      <c r="CU656" s="1488" t="s">
        <v>1790</v>
      </c>
      <c r="CV656" s="1488" t="s">
        <v>1790</v>
      </c>
      <c r="CW656" s="1488" t="s">
        <v>1790</v>
      </c>
      <c r="CX656" s="1488" t="s">
        <v>1790</v>
      </c>
      <c r="CY656" s="1488" t="s">
        <v>1790</v>
      </c>
      <c r="CZ656" s="1488" t="s">
        <v>1790</v>
      </c>
      <c r="DA656" s="1488" t="s">
        <v>1790</v>
      </c>
      <c r="DB656" s="1488" t="s">
        <v>1790</v>
      </c>
      <c r="DC656" s="1488" t="s">
        <v>1790</v>
      </c>
      <c r="DD656" s="1488" t="s">
        <v>1790</v>
      </c>
      <c r="DE656" s="1488" t="s">
        <v>1790</v>
      </c>
      <c r="DF656" s="1488" t="s">
        <v>1790</v>
      </c>
      <c r="DG656" s="1488" t="s">
        <v>1790</v>
      </c>
      <c r="DH656" s="1488" t="s">
        <v>1790</v>
      </c>
      <c r="DI656" s="1488" t="s">
        <v>1790</v>
      </c>
      <c r="DJ656" s="1488" t="s">
        <v>1790</v>
      </c>
      <c r="DK656" s="1488" t="s">
        <v>1790</v>
      </c>
      <c r="DL656" s="1488" t="s">
        <v>1790</v>
      </c>
      <c r="DM656" s="1488" t="s">
        <v>1790</v>
      </c>
      <c r="DN656" s="1488" t="s">
        <v>1790</v>
      </c>
      <c r="DO656" s="1488" t="s">
        <v>1790</v>
      </c>
      <c r="DP656" s="1488" t="s">
        <v>1790</v>
      </c>
      <c r="DQ656" s="1488" t="s">
        <v>1790</v>
      </c>
      <c r="DR656" s="1488" t="s">
        <v>1790</v>
      </c>
      <c r="DS656" s="1488" t="s">
        <v>1790</v>
      </c>
      <c r="DT656" s="1233" t="s">
        <v>1790</v>
      </c>
      <c r="DU656" s="1233" t="s">
        <v>1790</v>
      </c>
      <c r="DV656" s="1233" t="s">
        <v>1790</v>
      </c>
      <c r="DW656" s="1233" t="s">
        <v>1790</v>
      </c>
      <c r="DX656" s="1233" t="s">
        <v>1790</v>
      </c>
      <c r="DY656" s="1233" t="s">
        <v>1790</v>
      </c>
    </row>
    <row r="657" spans="2:129" x14ac:dyDescent="0.25">
      <c r="B657" s="1740"/>
      <c r="C657" s="1485" t="s">
        <v>1592</v>
      </c>
      <c r="D657" s="1425" t="s">
        <v>1687</v>
      </c>
      <c r="E657" s="1267" t="s">
        <v>808</v>
      </c>
      <c r="F657" s="1424" t="s">
        <v>1790</v>
      </c>
      <c r="G657" s="1424" t="s">
        <v>1790</v>
      </c>
      <c r="H657" s="1425" t="s">
        <v>84</v>
      </c>
      <c r="I657" s="1460" t="s">
        <v>1790</v>
      </c>
      <c r="J657" s="1461" t="s">
        <v>1790</v>
      </c>
      <c r="K657" s="1461" t="s">
        <v>1790</v>
      </c>
      <c r="L657" s="1461" t="s">
        <v>1790</v>
      </c>
      <c r="M657" s="1461" t="s">
        <v>1790</v>
      </c>
      <c r="N657" s="1489" t="s">
        <v>1790</v>
      </c>
      <c r="O657" s="1489" t="s">
        <v>1790</v>
      </c>
      <c r="P657" s="1489" t="s">
        <v>1790</v>
      </c>
      <c r="Q657" s="1489" t="s">
        <v>1790</v>
      </c>
      <c r="R657" s="1489" t="s">
        <v>1790</v>
      </c>
      <c r="S657" s="1489" t="s">
        <v>1790</v>
      </c>
      <c r="T657" s="1489" t="s">
        <v>1790</v>
      </c>
      <c r="U657" s="1489" t="s">
        <v>1790</v>
      </c>
      <c r="V657" s="1489" t="s">
        <v>1790</v>
      </c>
      <c r="W657" s="1489" t="s">
        <v>1790</v>
      </c>
      <c r="X657" s="1489" t="s">
        <v>1790</v>
      </c>
      <c r="Y657" s="1489" t="s">
        <v>1790</v>
      </c>
      <c r="Z657" s="1489" t="s">
        <v>1790</v>
      </c>
      <c r="AA657" s="1489" t="s">
        <v>1790</v>
      </c>
      <c r="AB657" s="1489" t="s">
        <v>1790</v>
      </c>
      <c r="AC657" s="1489" t="s">
        <v>1790</v>
      </c>
      <c r="AD657" s="1489" t="s">
        <v>1790</v>
      </c>
      <c r="AE657" s="1489" t="s">
        <v>1790</v>
      </c>
      <c r="AF657" s="1489" t="s">
        <v>1790</v>
      </c>
      <c r="AG657" s="1489" t="s">
        <v>1790</v>
      </c>
      <c r="AH657" s="1489" t="s">
        <v>1790</v>
      </c>
      <c r="AI657" s="1489" t="s">
        <v>1790</v>
      </c>
      <c r="AJ657" s="1489" t="s">
        <v>1790</v>
      </c>
      <c r="AK657" s="1489" t="s">
        <v>1790</v>
      </c>
      <c r="AL657" s="1489" t="s">
        <v>1790</v>
      </c>
      <c r="AM657" s="1489" t="s">
        <v>1790</v>
      </c>
      <c r="AN657" s="1489" t="s">
        <v>1790</v>
      </c>
      <c r="AO657" s="1489" t="s">
        <v>1790</v>
      </c>
      <c r="AP657" s="1489" t="s">
        <v>1790</v>
      </c>
      <c r="AQ657" s="1489" t="s">
        <v>1790</v>
      </c>
      <c r="AR657" s="1489" t="s">
        <v>1790</v>
      </c>
      <c r="AS657" s="1489" t="s">
        <v>1790</v>
      </c>
      <c r="AT657" s="1489" t="s">
        <v>1790</v>
      </c>
      <c r="AU657" s="1489" t="s">
        <v>1790</v>
      </c>
      <c r="AV657" s="1489" t="s">
        <v>1790</v>
      </c>
      <c r="AW657" s="1489" t="s">
        <v>1790</v>
      </c>
      <c r="AX657" s="1489" t="s">
        <v>1790</v>
      </c>
      <c r="AY657" s="1489" t="s">
        <v>1790</v>
      </c>
      <c r="AZ657" s="1489" t="s">
        <v>1790</v>
      </c>
      <c r="BA657" s="1489" t="s">
        <v>1790</v>
      </c>
      <c r="BB657" s="1489" t="s">
        <v>1790</v>
      </c>
      <c r="BC657" s="1489" t="s">
        <v>1790</v>
      </c>
      <c r="BD657" s="1489" t="s">
        <v>1790</v>
      </c>
      <c r="BE657" s="1489" t="s">
        <v>1790</v>
      </c>
      <c r="BF657" s="1489" t="s">
        <v>1790</v>
      </c>
      <c r="BG657" s="1489" t="s">
        <v>1790</v>
      </c>
      <c r="BH657" s="1489" t="s">
        <v>1790</v>
      </c>
      <c r="BI657" s="1489" t="s">
        <v>1790</v>
      </c>
      <c r="BJ657" s="1489" t="s">
        <v>1790</v>
      </c>
      <c r="BK657" s="1489" t="s">
        <v>1790</v>
      </c>
      <c r="BL657" s="1489" t="s">
        <v>1790</v>
      </c>
      <c r="BM657" s="1489" t="s">
        <v>1790</v>
      </c>
      <c r="BN657" s="1489" t="s">
        <v>1790</v>
      </c>
      <c r="BO657" s="1489" t="s">
        <v>1790</v>
      </c>
      <c r="BP657" s="1489" t="s">
        <v>1790</v>
      </c>
      <c r="BQ657" s="1489" t="s">
        <v>1790</v>
      </c>
      <c r="BR657" s="1489" t="s">
        <v>1790</v>
      </c>
      <c r="BS657" s="1489" t="s">
        <v>1790</v>
      </c>
      <c r="BT657" s="1489" t="s">
        <v>1790</v>
      </c>
      <c r="BU657" s="1489" t="s">
        <v>1790</v>
      </c>
      <c r="BV657" s="1489" t="s">
        <v>1790</v>
      </c>
      <c r="BW657" s="1489" t="s">
        <v>1790</v>
      </c>
      <c r="BX657" s="1489" t="s">
        <v>1790</v>
      </c>
      <c r="BY657" s="1489" t="s">
        <v>1790</v>
      </c>
      <c r="BZ657" s="1489" t="s">
        <v>1790</v>
      </c>
      <c r="CA657" s="1489" t="s">
        <v>1790</v>
      </c>
      <c r="CB657" s="1489" t="s">
        <v>1790</v>
      </c>
      <c r="CC657" s="1489" t="s">
        <v>1790</v>
      </c>
      <c r="CD657" s="1489" t="s">
        <v>1790</v>
      </c>
      <c r="CE657" s="1489" t="s">
        <v>1790</v>
      </c>
      <c r="CF657" s="1489" t="s">
        <v>1790</v>
      </c>
      <c r="CG657" s="1489" t="s">
        <v>1790</v>
      </c>
      <c r="CH657" s="1489" t="s">
        <v>1790</v>
      </c>
      <c r="CI657" s="1489" t="s">
        <v>1790</v>
      </c>
      <c r="CJ657" s="1489" t="s">
        <v>1790</v>
      </c>
      <c r="CK657" s="1489" t="s">
        <v>1790</v>
      </c>
      <c r="CL657" s="1489" t="s">
        <v>1790</v>
      </c>
      <c r="CM657" s="1489" t="s">
        <v>1790</v>
      </c>
      <c r="CN657" s="1489" t="s">
        <v>1790</v>
      </c>
      <c r="CO657" s="1489" t="s">
        <v>1790</v>
      </c>
      <c r="CP657" s="1490" t="s">
        <v>1790</v>
      </c>
      <c r="CQ657" s="1488" t="s">
        <v>1790</v>
      </c>
      <c r="CR657" s="1488" t="s">
        <v>1790</v>
      </c>
      <c r="CS657" s="1488" t="s">
        <v>1790</v>
      </c>
      <c r="CT657" s="1488" t="s">
        <v>1790</v>
      </c>
      <c r="CU657" s="1488" t="s">
        <v>1790</v>
      </c>
      <c r="CV657" s="1488" t="s">
        <v>1790</v>
      </c>
      <c r="CW657" s="1488" t="s">
        <v>1790</v>
      </c>
      <c r="CX657" s="1488" t="s">
        <v>1790</v>
      </c>
      <c r="CY657" s="1488" t="s">
        <v>1790</v>
      </c>
      <c r="CZ657" s="1488" t="s">
        <v>1790</v>
      </c>
      <c r="DA657" s="1488" t="s">
        <v>1790</v>
      </c>
      <c r="DB657" s="1488" t="s">
        <v>1790</v>
      </c>
      <c r="DC657" s="1488" t="s">
        <v>1790</v>
      </c>
      <c r="DD657" s="1488" t="s">
        <v>1790</v>
      </c>
      <c r="DE657" s="1488" t="s">
        <v>1790</v>
      </c>
      <c r="DF657" s="1488" t="s">
        <v>1790</v>
      </c>
      <c r="DG657" s="1488" t="s">
        <v>1790</v>
      </c>
      <c r="DH657" s="1488" t="s">
        <v>1790</v>
      </c>
      <c r="DI657" s="1488" t="s">
        <v>1790</v>
      </c>
      <c r="DJ657" s="1488" t="s">
        <v>1790</v>
      </c>
      <c r="DK657" s="1488" t="s">
        <v>1790</v>
      </c>
      <c r="DL657" s="1488" t="s">
        <v>1790</v>
      </c>
      <c r="DM657" s="1488" t="s">
        <v>1790</v>
      </c>
      <c r="DN657" s="1488" t="s">
        <v>1790</v>
      </c>
      <c r="DO657" s="1488" t="s">
        <v>1790</v>
      </c>
      <c r="DP657" s="1488" t="s">
        <v>1790</v>
      </c>
      <c r="DQ657" s="1488" t="s">
        <v>1790</v>
      </c>
      <c r="DR657" s="1488" t="s">
        <v>1790</v>
      </c>
      <c r="DS657" s="1488" t="s">
        <v>1790</v>
      </c>
      <c r="DT657" s="1233" t="s">
        <v>1790</v>
      </c>
      <c r="DU657" s="1233" t="s">
        <v>1790</v>
      </c>
      <c r="DV657" s="1233" t="s">
        <v>1790</v>
      </c>
      <c r="DW657" s="1233" t="s">
        <v>1790</v>
      </c>
      <c r="DX657" s="1233" t="s">
        <v>1790</v>
      </c>
      <c r="DY657" s="1233" t="s">
        <v>1790</v>
      </c>
    </row>
    <row r="658" spans="2:129" x14ac:dyDescent="0.25">
      <c r="B658" s="1740"/>
      <c r="C658" s="1485" t="s">
        <v>1592</v>
      </c>
      <c r="D658" s="1425" t="s">
        <v>1687</v>
      </c>
      <c r="E658" s="1267" t="s">
        <v>826</v>
      </c>
      <c r="F658" s="1424" t="s">
        <v>1790</v>
      </c>
      <c r="G658" s="1424" t="s">
        <v>1790</v>
      </c>
      <c r="H658" s="1425" t="s">
        <v>84</v>
      </c>
      <c r="I658" s="1460" t="s">
        <v>1790</v>
      </c>
      <c r="J658" s="1461" t="s">
        <v>1790</v>
      </c>
      <c r="K658" s="1461" t="s">
        <v>1790</v>
      </c>
      <c r="L658" s="1461" t="s">
        <v>1790</v>
      </c>
      <c r="M658" s="1461" t="s">
        <v>1790</v>
      </c>
      <c r="N658" s="1489" t="s">
        <v>1790</v>
      </c>
      <c r="O658" s="1489">
        <v>3.5000000000000003E-2</v>
      </c>
      <c r="P658" s="1489">
        <v>3.5000000000000003E-2</v>
      </c>
      <c r="Q658" s="1489">
        <v>3.5000000000000003E-2</v>
      </c>
      <c r="R658" s="1489">
        <v>3.5000000000000003E-2</v>
      </c>
      <c r="S658" s="1489">
        <v>3.5000000000000003E-2</v>
      </c>
      <c r="T658" s="1489">
        <v>3.5000000000000003E-2</v>
      </c>
      <c r="U658" s="1489">
        <v>3.5000000000000003E-2</v>
      </c>
      <c r="V658" s="1489">
        <v>3.5000000000000003E-2</v>
      </c>
      <c r="W658" s="1489">
        <v>3.5000000000000003E-2</v>
      </c>
      <c r="X658" s="1489">
        <v>3.5000000000000003E-2</v>
      </c>
      <c r="Y658" s="1489">
        <v>3.5000000000000003E-2</v>
      </c>
      <c r="Z658" s="1489">
        <v>3.5000000000000003E-2</v>
      </c>
      <c r="AA658" s="1489">
        <v>3.5000000000000003E-2</v>
      </c>
      <c r="AB658" s="1489">
        <v>3.5000000000000003E-2</v>
      </c>
      <c r="AC658" s="1489">
        <v>3.5000000000000003E-2</v>
      </c>
      <c r="AD658" s="1489">
        <v>3.5000000000000003E-2</v>
      </c>
      <c r="AE658" s="1489">
        <v>3.5000000000000003E-2</v>
      </c>
      <c r="AF658" s="1489">
        <v>3.5000000000000003E-2</v>
      </c>
      <c r="AG658" s="1489">
        <v>3.5000000000000003E-2</v>
      </c>
      <c r="AH658" s="1489">
        <v>3.5000000000000003E-2</v>
      </c>
      <c r="AI658" s="1489">
        <v>3.5000000000000003E-2</v>
      </c>
      <c r="AJ658" s="1489">
        <v>3.5000000000000003E-2</v>
      </c>
      <c r="AK658" s="1489">
        <v>3.5000000000000003E-2</v>
      </c>
      <c r="AL658" s="1489">
        <v>3.5000000000000003E-2</v>
      </c>
      <c r="AM658" s="1489">
        <v>3.5000000000000003E-2</v>
      </c>
      <c r="AN658" s="1489">
        <v>3.5000000000000003E-2</v>
      </c>
      <c r="AO658" s="1489">
        <v>3.5000000000000003E-2</v>
      </c>
      <c r="AP658" s="1489">
        <v>3.5000000000000003E-2</v>
      </c>
      <c r="AQ658" s="1489">
        <v>3.5000000000000003E-2</v>
      </c>
      <c r="AR658" s="1489">
        <v>3.5000000000000003E-2</v>
      </c>
      <c r="AS658" s="1489">
        <v>0.03</v>
      </c>
      <c r="AT658" s="1489">
        <v>0.03</v>
      </c>
      <c r="AU658" s="1489">
        <v>0.03</v>
      </c>
      <c r="AV658" s="1489">
        <v>0.03</v>
      </c>
      <c r="AW658" s="1489">
        <v>0.03</v>
      </c>
      <c r="AX658" s="1489">
        <v>0.03</v>
      </c>
      <c r="AY658" s="1489">
        <v>0.03</v>
      </c>
      <c r="AZ658" s="1489">
        <v>0.03</v>
      </c>
      <c r="BA658" s="1489">
        <v>0.03</v>
      </c>
      <c r="BB658" s="1489">
        <v>0.03</v>
      </c>
      <c r="BC658" s="1489">
        <v>0.03</v>
      </c>
      <c r="BD658" s="1489">
        <v>0.03</v>
      </c>
      <c r="BE658" s="1489">
        <v>0.03</v>
      </c>
      <c r="BF658" s="1489">
        <v>0.03</v>
      </c>
      <c r="BG658" s="1489">
        <v>0.03</v>
      </c>
      <c r="BH658" s="1489">
        <v>0.03</v>
      </c>
      <c r="BI658" s="1489">
        <v>0.03</v>
      </c>
      <c r="BJ658" s="1489">
        <v>0.03</v>
      </c>
      <c r="BK658" s="1489">
        <v>0.03</v>
      </c>
      <c r="BL658" s="1489">
        <v>0.03</v>
      </c>
      <c r="BM658" s="1489">
        <v>0.03</v>
      </c>
      <c r="BN658" s="1489">
        <v>0.03</v>
      </c>
      <c r="BO658" s="1489">
        <v>0.03</v>
      </c>
      <c r="BP658" s="1489">
        <v>0.03</v>
      </c>
      <c r="BQ658" s="1489">
        <v>0.03</v>
      </c>
      <c r="BR658" s="1489">
        <v>0.03</v>
      </c>
      <c r="BS658" s="1489">
        <v>0.03</v>
      </c>
      <c r="BT658" s="1489">
        <v>0.03</v>
      </c>
      <c r="BU658" s="1489">
        <v>0.03</v>
      </c>
      <c r="BV658" s="1489">
        <v>0.03</v>
      </c>
      <c r="BW658" s="1489">
        <v>0.03</v>
      </c>
      <c r="BX658" s="1489">
        <v>0.03</v>
      </c>
      <c r="BY658" s="1489">
        <v>0.03</v>
      </c>
      <c r="BZ658" s="1489">
        <v>0.03</v>
      </c>
      <c r="CA658" s="1489">
        <v>0.03</v>
      </c>
      <c r="CB658" s="1489">
        <v>0.03</v>
      </c>
      <c r="CC658" s="1489">
        <v>0.03</v>
      </c>
      <c r="CD658" s="1489">
        <v>0.03</v>
      </c>
      <c r="CE658" s="1489">
        <v>0.03</v>
      </c>
      <c r="CF658" s="1489">
        <v>0.03</v>
      </c>
      <c r="CG658" s="1489">
        <v>0.03</v>
      </c>
      <c r="CH658" s="1489">
        <v>0.03</v>
      </c>
      <c r="CI658" s="1489">
        <v>0.03</v>
      </c>
      <c r="CJ658" s="1489">
        <v>0.03</v>
      </c>
      <c r="CK658" s="1489">
        <v>0.03</v>
      </c>
      <c r="CL658" s="1489">
        <v>2.5000000000000001E-2</v>
      </c>
      <c r="CM658" s="1489">
        <v>2.5000000000000001E-2</v>
      </c>
      <c r="CN658" s="1489">
        <v>2.5000000000000001E-2</v>
      </c>
      <c r="CO658" s="1489">
        <v>2.5000000000000001E-2</v>
      </c>
      <c r="CP658" s="1490">
        <v>2.5000000000000001E-2</v>
      </c>
      <c r="CQ658" s="1488" t="s">
        <v>1790</v>
      </c>
      <c r="CR658" s="1488" t="s">
        <v>1790</v>
      </c>
      <c r="CS658" s="1488" t="s">
        <v>1790</v>
      </c>
      <c r="CT658" s="1488" t="s">
        <v>1790</v>
      </c>
      <c r="CU658" s="1488" t="s">
        <v>1790</v>
      </c>
      <c r="CV658" s="1488" t="s">
        <v>1790</v>
      </c>
      <c r="CW658" s="1488" t="s">
        <v>1790</v>
      </c>
      <c r="CX658" s="1488" t="s">
        <v>1790</v>
      </c>
      <c r="CY658" s="1488" t="s">
        <v>1790</v>
      </c>
      <c r="CZ658" s="1488" t="s">
        <v>1790</v>
      </c>
      <c r="DA658" s="1488" t="s">
        <v>1790</v>
      </c>
      <c r="DB658" s="1488" t="s">
        <v>1790</v>
      </c>
      <c r="DC658" s="1488" t="s">
        <v>1790</v>
      </c>
      <c r="DD658" s="1488" t="s">
        <v>1790</v>
      </c>
      <c r="DE658" s="1488" t="s">
        <v>1790</v>
      </c>
      <c r="DF658" s="1488" t="s">
        <v>1790</v>
      </c>
      <c r="DG658" s="1488" t="s">
        <v>1790</v>
      </c>
      <c r="DH658" s="1488" t="s">
        <v>1790</v>
      </c>
      <c r="DI658" s="1488" t="s">
        <v>1790</v>
      </c>
      <c r="DJ658" s="1488" t="s">
        <v>1790</v>
      </c>
      <c r="DK658" s="1488" t="s">
        <v>1790</v>
      </c>
      <c r="DL658" s="1488" t="s">
        <v>1790</v>
      </c>
      <c r="DM658" s="1488" t="s">
        <v>1790</v>
      </c>
      <c r="DN658" s="1488" t="s">
        <v>1790</v>
      </c>
      <c r="DO658" s="1488" t="s">
        <v>1790</v>
      </c>
      <c r="DP658" s="1488" t="s">
        <v>1790</v>
      </c>
      <c r="DQ658" s="1488" t="s">
        <v>1790</v>
      </c>
      <c r="DR658" s="1488" t="s">
        <v>1790</v>
      </c>
      <c r="DS658" s="1488" t="s">
        <v>1790</v>
      </c>
      <c r="DT658" s="1233" t="s">
        <v>1790</v>
      </c>
      <c r="DU658" s="1233" t="s">
        <v>1790</v>
      </c>
      <c r="DV658" s="1233" t="s">
        <v>1790</v>
      </c>
      <c r="DW658" s="1233" t="s">
        <v>1790</v>
      </c>
      <c r="DX658" s="1233" t="s">
        <v>1790</v>
      </c>
      <c r="DY658" s="1233" t="s">
        <v>1790</v>
      </c>
    </row>
    <row r="659" spans="2:129" x14ac:dyDescent="0.25">
      <c r="B659" s="1740"/>
      <c r="C659" s="1485" t="s">
        <v>1592</v>
      </c>
      <c r="D659" s="1425" t="s">
        <v>1687</v>
      </c>
      <c r="E659" s="1267" t="s">
        <v>809</v>
      </c>
      <c r="F659" s="1424" t="s">
        <v>1790</v>
      </c>
      <c r="G659" s="1424" t="s">
        <v>1790</v>
      </c>
      <c r="H659" s="1425" t="s">
        <v>84</v>
      </c>
      <c r="I659" s="1460" t="s">
        <v>1790</v>
      </c>
      <c r="J659" s="1461" t="s">
        <v>1790</v>
      </c>
      <c r="K659" s="1461" t="s">
        <v>1790</v>
      </c>
      <c r="L659" s="1461" t="s">
        <v>1790</v>
      </c>
      <c r="M659" s="1461" t="s">
        <v>1790</v>
      </c>
      <c r="N659" s="1489" t="s">
        <v>1790</v>
      </c>
      <c r="O659" s="1489">
        <v>0.96618357487922713</v>
      </c>
      <c r="P659" s="1489">
        <v>0.93351070036640305</v>
      </c>
      <c r="Q659" s="1489">
        <v>0.90194270566802237</v>
      </c>
      <c r="R659" s="1489">
        <v>0.87144222769857238</v>
      </c>
      <c r="S659" s="1489">
        <v>0.84197316685852408</v>
      </c>
      <c r="T659" s="1489">
        <v>0.81350064430775282</v>
      </c>
      <c r="U659" s="1489">
        <v>0.78599096068381924</v>
      </c>
      <c r="V659" s="1489">
        <v>0.75941155621625056</v>
      </c>
      <c r="W659" s="1489">
        <v>0.73373097218961414</v>
      </c>
      <c r="X659" s="1489">
        <v>0.70891881370977217</v>
      </c>
      <c r="Y659" s="1489">
        <v>0.68494571372924851</v>
      </c>
      <c r="Z659" s="1489">
        <v>0.66178329828912907</v>
      </c>
      <c r="AA659" s="1489">
        <v>0.63940415293635666</v>
      </c>
      <c r="AB659" s="1489">
        <v>0.61778179027667313</v>
      </c>
      <c r="AC659" s="1489">
        <v>0.59689061862480497</v>
      </c>
      <c r="AD659" s="1489">
        <v>0.57670591171478747</v>
      </c>
      <c r="AE659" s="1489">
        <v>0.55720377943457733</v>
      </c>
      <c r="AF659" s="1489">
        <v>0.53836113955031628</v>
      </c>
      <c r="AG659" s="1489">
        <v>0.520155690386779</v>
      </c>
      <c r="AH659" s="1489">
        <v>0.50256588443167061</v>
      </c>
      <c r="AI659" s="1489">
        <v>0.48557090283253201</v>
      </c>
      <c r="AJ659" s="1489">
        <v>0.46915063075606961</v>
      </c>
      <c r="AK659" s="1489">
        <v>0.45328563358074364</v>
      </c>
      <c r="AL659" s="1489">
        <v>0.43795713389443836</v>
      </c>
      <c r="AM659" s="1489">
        <v>0.42314698926998878</v>
      </c>
      <c r="AN659" s="1489">
        <v>0.40883767079225974</v>
      </c>
      <c r="AO659" s="1489">
        <v>0.39501224231136212</v>
      </c>
      <c r="AP659" s="1489">
        <v>0.38165434039745133</v>
      </c>
      <c r="AQ659" s="1489">
        <v>0.36874815497338298</v>
      </c>
      <c r="AR659" s="1489">
        <v>0.35627841060230242</v>
      </c>
      <c r="AS659" s="1489">
        <v>0.3459013695167984</v>
      </c>
      <c r="AT659" s="1489">
        <v>0.33582657234640623</v>
      </c>
      <c r="AU659" s="1489">
        <v>0.32604521587029728</v>
      </c>
      <c r="AV659" s="1489">
        <v>0.31654875327213333</v>
      </c>
      <c r="AW659" s="1489">
        <v>0.30732888667197411</v>
      </c>
      <c r="AX659" s="1489">
        <v>0.29837755987570302</v>
      </c>
      <c r="AY659" s="1489">
        <v>0.28968695133563405</v>
      </c>
      <c r="AZ659" s="1489">
        <v>0.28124946731614947</v>
      </c>
      <c r="BA659" s="1489">
        <v>0.27305773525839755</v>
      </c>
      <c r="BB659" s="1489">
        <v>0.26510459733825009</v>
      </c>
      <c r="BC659" s="1489">
        <v>0.25738310421189325</v>
      </c>
      <c r="BD659" s="1489">
        <v>0.24988650894358566</v>
      </c>
      <c r="BE659" s="1489">
        <v>0.24260826111027742</v>
      </c>
      <c r="BF659" s="1489">
        <v>0.23554200107793916</v>
      </c>
      <c r="BG659" s="1489">
        <v>0.22868155444460117</v>
      </c>
      <c r="BH659" s="1489">
        <v>0.22202092664524387</v>
      </c>
      <c r="BI659" s="1489">
        <v>0.215554297713829</v>
      </c>
      <c r="BJ659" s="1489">
        <v>0.20927601719789227</v>
      </c>
      <c r="BK659" s="1489">
        <v>0.20318059922125464</v>
      </c>
      <c r="BL659" s="1489">
        <v>0.19726271769053846</v>
      </c>
      <c r="BM659" s="1489">
        <v>0.19151720164129948</v>
      </c>
      <c r="BN659" s="1489">
        <v>0.18593903071970824</v>
      </c>
      <c r="BO659" s="1489">
        <v>0.18052333079583327</v>
      </c>
      <c r="BP659" s="1489">
        <v>0.17526536970469248</v>
      </c>
      <c r="BQ659" s="1489">
        <v>0.17016055311135189</v>
      </c>
      <c r="BR659" s="1489">
        <v>0.16520442049645817</v>
      </c>
      <c r="BS659" s="1489">
        <v>0.16039264125869726</v>
      </c>
      <c r="BT659" s="1489">
        <v>0.15572101093077401</v>
      </c>
      <c r="BU659" s="1489">
        <v>0.15118544750560586</v>
      </c>
      <c r="BV659" s="1489">
        <v>0.14678198786952024</v>
      </c>
      <c r="BW659" s="1489">
        <v>0.14250678433934003</v>
      </c>
      <c r="BX659" s="1489">
        <v>0.13835610130033013</v>
      </c>
      <c r="BY659" s="1489">
        <v>0.13432631194206807</v>
      </c>
      <c r="BZ659" s="1489">
        <v>0.13041389508938647</v>
      </c>
      <c r="CA659" s="1489">
        <v>0.12661543212561796</v>
      </c>
      <c r="CB659" s="1489">
        <v>0.12292760400545433</v>
      </c>
      <c r="CC659" s="1489">
        <v>0.11934718835481004</v>
      </c>
      <c r="CD659" s="1489">
        <v>0.11587105665515537</v>
      </c>
      <c r="CE659" s="1489">
        <v>0.11249617150985959</v>
      </c>
      <c r="CF659" s="1489">
        <v>0.10921958399015494</v>
      </c>
      <c r="CG659" s="1489">
        <v>0.10603843105840287</v>
      </c>
      <c r="CH659" s="1489">
        <v>0.10294993306641054</v>
      </c>
      <c r="CI659" s="1489">
        <v>9.9951391326612168E-2</v>
      </c>
      <c r="CJ659" s="1489">
        <v>9.7040185753992411E-2</v>
      </c>
      <c r="CK659" s="1489">
        <v>9.4213772576691654E-2</v>
      </c>
      <c r="CL659" s="1489">
        <v>9.1915875684577236E-2</v>
      </c>
      <c r="CM659" s="1489">
        <v>8.9674025058124135E-2</v>
      </c>
      <c r="CN659" s="1489">
        <v>8.7486853715243049E-2</v>
      </c>
      <c r="CO659" s="1489">
        <v>8.5353028014871282E-2</v>
      </c>
      <c r="CP659" s="1490">
        <v>8.3271246843776875E-2</v>
      </c>
      <c r="CQ659" s="1488" t="s">
        <v>1790</v>
      </c>
      <c r="CR659" s="1488" t="s">
        <v>1790</v>
      </c>
      <c r="CS659" s="1488" t="s">
        <v>1790</v>
      </c>
      <c r="CT659" s="1488" t="s">
        <v>1790</v>
      </c>
      <c r="CU659" s="1488" t="s">
        <v>1790</v>
      </c>
      <c r="CV659" s="1488" t="s">
        <v>1790</v>
      </c>
      <c r="CW659" s="1488" t="s">
        <v>1790</v>
      </c>
      <c r="CX659" s="1488" t="s">
        <v>1790</v>
      </c>
      <c r="CY659" s="1488" t="s">
        <v>1790</v>
      </c>
      <c r="CZ659" s="1488" t="s">
        <v>1790</v>
      </c>
      <c r="DA659" s="1488" t="s">
        <v>1790</v>
      </c>
      <c r="DB659" s="1488" t="s">
        <v>1790</v>
      </c>
      <c r="DC659" s="1488" t="s">
        <v>1790</v>
      </c>
      <c r="DD659" s="1488" t="s">
        <v>1790</v>
      </c>
      <c r="DE659" s="1488" t="s">
        <v>1790</v>
      </c>
      <c r="DF659" s="1488" t="s">
        <v>1790</v>
      </c>
      <c r="DG659" s="1488" t="s">
        <v>1790</v>
      </c>
      <c r="DH659" s="1488" t="s">
        <v>1790</v>
      </c>
      <c r="DI659" s="1488" t="s">
        <v>1790</v>
      </c>
      <c r="DJ659" s="1488" t="s">
        <v>1790</v>
      </c>
      <c r="DK659" s="1488" t="s">
        <v>1790</v>
      </c>
      <c r="DL659" s="1488" t="s">
        <v>1790</v>
      </c>
      <c r="DM659" s="1488" t="s">
        <v>1790</v>
      </c>
      <c r="DN659" s="1488" t="s">
        <v>1790</v>
      </c>
      <c r="DO659" s="1488" t="s">
        <v>1790</v>
      </c>
      <c r="DP659" s="1488" t="s">
        <v>1790</v>
      </c>
      <c r="DQ659" s="1488" t="s">
        <v>1790</v>
      </c>
      <c r="DR659" s="1488" t="s">
        <v>1790</v>
      </c>
      <c r="DS659" s="1488" t="s">
        <v>1790</v>
      </c>
      <c r="DT659" s="1233" t="s">
        <v>1790</v>
      </c>
      <c r="DU659" s="1233" t="s">
        <v>1790</v>
      </c>
      <c r="DV659" s="1233" t="s">
        <v>1790</v>
      </c>
      <c r="DW659" s="1233" t="s">
        <v>1790</v>
      </c>
      <c r="DX659" s="1233" t="s">
        <v>1790</v>
      </c>
      <c r="DY659" s="1233" t="s">
        <v>1790</v>
      </c>
    </row>
    <row r="660" spans="2:129" x14ac:dyDescent="0.25">
      <c r="B660" s="1740"/>
      <c r="C660" s="1485" t="s">
        <v>1592</v>
      </c>
      <c r="D660" s="1425" t="s">
        <v>1687</v>
      </c>
      <c r="E660" s="1267" t="s">
        <v>810</v>
      </c>
      <c r="F660" s="1424" t="s">
        <v>811</v>
      </c>
      <c r="G660" s="1424" t="s">
        <v>1790</v>
      </c>
      <c r="H660" s="1425" t="s">
        <v>812</v>
      </c>
      <c r="I660" s="1460" t="s">
        <v>1790</v>
      </c>
      <c r="J660" s="1461" t="s">
        <v>1790</v>
      </c>
      <c r="K660" s="1461" t="s">
        <v>1790</v>
      </c>
      <c r="L660" s="1461" t="s">
        <v>1790</v>
      </c>
      <c r="M660" s="1461" t="s">
        <v>1790</v>
      </c>
      <c r="N660" s="1489" t="s">
        <v>1790</v>
      </c>
      <c r="O660" s="1489" t="s">
        <v>1790</v>
      </c>
      <c r="P660" s="1489" t="s">
        <v>1790</v>
      </c>
      <c r="Q660" s="1489" t="s">
        <v>1790</v>
      </c>
      <c r="R660" s="1489" t="s">
        <v>1790</v>
      </c>
      <c r="S660" s="1489" t="s">
        <v>1790</v>
      </c>
      <c r="T660" s="1489" t="s">
        <v>1790</v>
      </c>
      <c r="U660" s="1489" t="s">
        <v>1790</v>
      </c>
      <c r="V660" s="1489" t="s">
        <v>1790</v>
      </c>
      <c r="W660" s="1489" t="s">
        <v>1790</v>
      </c>
      <c r="X660" s="1489" t="s">
        <v>1790</v>
      </c>
      <c r="Y660" s="1489" t="s">
        <v>1790</v>
      </c>
      <c r="Z660" s="1489" t="s">
        <v>1790</v>
      </c>
      <c r="AA660" s="1489" t="s">
        <v>1790</v>
      </c>
      <c r="AB660" s="1489" t="s">
        <v>1790</v>
      </c>
      <c r="AC660" s="1489" t="s">
        <v>1790</v>
      </c>
      <c r="AD660" s="1489" t="s">
        <v>1790</v>
      </c>
      <c r="AE660" s="1489" t="s">
        <v>1790</v>
      </c>
      <c r="AF660" s="1489" t="s">
        <v>1790</v>
      </c>
      <c r="AG660" s="1489" t="s">
        <v>1790</v>
      </c>
      <c r="AH660" s="1489" t="s">
        <v>1790</v>
      </c>
      <c r="AI660" s="1489" t="s">
        <v>1790</v>
      </c>
      <c r="AJ660" s="1489" t="s">
        <v>1790</v>
      </c>
      <c r="AK660" s="1489" t="s">
        <v>1790</v>
      </c>
      <c r="AL660" s="1489" t="s">
        <v>1790</v>
      </c>
      <c r="AM660" s="1489" t="s">
        <v>1790</v>
      </c>
      <c r="AN660" s="1489" t="s">
        <v>1790</v>
      </c>
      <c r="AO660" s="1489" t="s">
        <v>1790</v>
      </c>
      <c r="AP660" s="1489" t="s">
        <v>1790</v>
      </c>
      <c r="AQ660" s="1489" t="s">
        <v>1790</v>
      </c>
      <c r="AR660" s="1489" t="s">
        <v>1790</v>
      </c>
      <c r="AS660" s="1489" t="s">
        <v>1790</v>
      </c>
      <c r="AT660" s="1489" t="s">
        <v>1790</v>
      </c>
      <c r="AU660" s="1489" t="s">
        <v>1790</v>
      </c>
      <c r="AV660" s="1489" t="s">
        <v>1790</v>
      </c>
      <c r="AW660" s="1489" t="s">
        <v>1790</v>
      </c>
      <c r="AX660" s="1489" t="s">
        <v>1790</v>
      </c>
      <c r="AY660" s="1489" t="s">
        <v>1790</v>
      </c>
      <c r="AZ660" s="1489" t="s">
        <v>1790</v>
      </c>
      <c r="BA660" s="1489" t="s">
        <v>1790</v>
      </c>
      <c r="BB660" s="1489" t="s">
        <v>1790</v>
      </c>
      <c r="BC660" s="1489" t="s">
        <v>1790</v>
      </c>
      <c r="BD660" s="1489" t="s">
        <v>1790</v>
      </c>
      <c r="BE660" s="1489" t="s">
        <v>1790</v>
      </c>
      <c r="BF660" s="1489" t="s">
        <v>1790</v>
      </c>
      <c r="BG660" s="1489" t="s">
        <v>1790</v>
      </c>
      <c r="BH660" s="1489" t="s">
        <v>1790</v>
      </c>
      <c r="BI660" s="1489" t="s">
        <v>1790</v>
      </c>
      <c r="BJ660" s="1489" t="s">
        <v>1790</v>
      </c>
      <c r="BK660" s="1489" t="s">
        <v>1790</v>
      </c>
      <c r="BL660" s="1489" t="s">
        <v>1790</v>
      </c>
      <c r="BM660" s="1489" t="s">
        <v>1790</v>
      </c>
      <c r="BN660" s="1489" t="s">
        <v>1790</v>
      </c>
      <c r="BO660" s="1489" t="s">
        <v>1790</v>
      </c>
      <c r="BP660" s="1489" t="s">
        <v>1790</v>
      </c>
      <c r="BQ660" s="1489" t="s">
        <v>1790</v>
      </c>
      <c r="BR660" s="1489" t="s">
        <v>1790</v>
      </c>
      <c r="BS660" s="1489" t="s">
        <v>1790</v>
      </c>
      <c r="BT660" s="1489" t="s">
        <v>1790</v>
      </c>
      <c r="BU660" s="1489" t="s">
        <v>1790</v>
      </c>
      <c r="BV660" s="1489" t="s">
        <v>1790</v>
      </c>
      <c r="BW660" s="1489" t="s">
        <v>1790</v>
      </c>
      <c r="BX660" s="1489" t="s">
        <v>1790</v>
      </c>
      <c r="BY660" s="1489" t="s">
        <v>1790</v>
      </c>
      <c r="BZ660" s="1489" t="s">
        <v>1790</v>
      </c>
      <c r="CA660" s="1489" t="s">
        <v>1790</v>
      </c>
      <c r="CB660" s="1489" t="s">
        <v>1790</v>
      </c>
      <c r="CC660" s="1489" t="s">
        <v>1790</v>
      </c>
      <c r="CD660" s="1489" t="s">
        <v>1790</v>
      </c>
      <c r="CE660" s="1489" t="s">
        <v>1790</v>
      </c>
      <c r="CF660" s="1489" t="s">
        <v>1790</v>
      </c>
      <c r="CG660" s="1489" t="s">
        <v>1790</v>
      </c>
      <c r="CH660" s="1489" t="s">
        <v>1790</v>
      </c>
      <c r="CI660" s="1489" t="s">
        <v>1790</v>
      </c>
      <c r="CJ660" s="1489" t="s">
        <v>1790</v>
      </c>
      <c r="CK660" s="1489" t="s">
        <v>1790</v>
      </c>
      <c r="CL660" s="1489" t="s">
        <v>1790</v>
      </c>
      <c r="CM660" s="1489" t="s">
        <v>1790</v>
      </c>
      <c r="CN660" s="1489" t="s">
        <v>1790</v>
      </c>
      <c r="CO660" s="1489" t="s">
        <v>1790</v>
      </c>
      <c r="CP660" s="1490" t="s">
        <v>1790</v>
      </c>
      <c r="CQ660" s="1488" t="s">
        <v>1790</v>
      </c>
      <c r="CR660" s="1488" t="s">
        <v>1790</v>
      </c>
      <c r="CS660" s="1488" t="s">
        <v>1790</v>
      </c>
      <c r="CT660" s="1488" t="s">
        <v>1790</v>
      </c>
      <c r="CU660" s="1488" t="s">
        <v>1790</v>
      </c>
      <c r="CV660" s="1488" t="s">
        <v>1790</v>
      </c>
      <c r="CW660" s="1488" t="s">
        <v>1790</v>
      </c>
      <c r="CX660" s="1488" t="s">
        <v>1790</v>
      </c>
      <c r="CY660" s="1488" t="s">
        <v>1790</v>
      </c>
      <c r="CZ660" s="1488" t="s">
        <v>1790</v>
      </c>
      <c r="DA660" s="1488" t="s">
        <v>1790</v>
      </c>
      <c r="DB660" s="1488" t="s">
        <v>1790</v>
      </c>
      <c r="DC660" s="1488" t="s">
        <v>1790</v>
      </c>
      <c r="DD660" s="1488" t="s">
        <v>1790</v>
      </c>
      <c r="DE660" s="1488" t="s">
        <v>1790</v>
      </c>
      <c r="DF660" s="1488" t="s">
        <v>1790</v>
      </c>
      <c r="DG660" s="1488" t="s">
        <v>1790</v>
      </c>
      <c r="DH660" s="1488" t="s">
        <v>1790</v>
      </c>
      <c r="DI660" s="1488" t="s">
        <v>1790</v>
      </c>
      <c r="DJ660" s="1488" t="s">
        <v>1790</v>
      </c>
      <c r="DK660" s="1488" t="s">
        <v>1790</v>
      </c>
      <c r="DL660" s="1488" t="s">
        <v>1790</v>
      </c>
      <c r="DM660" s="1488" t="s">
        <v>1790</v>
      </c>
      <c r="DN660" s="1488" t="s">
        <v>1790</v>
      </c>
      <c r="DO660" s="1488" t="s">
        <v>1790</v>
      </c>
      <c r="DP660" s="1488" t="s">
        <v>1790</v>
      </c>
      <c r="DQ660" s="1488" t="s">
        <v>1790</v>
      </c>
      <c r="DR660" s="1488" t="s">
        <v>1790</v>
      </c>
      <c r="DS660" s="1488" t="s">
        <v>1790</v>
      </c>
      <c r="DT660" s="1233" t="s">
        <v>1790</v>
      </c>
      <c r="DU660" s="1233" t="s">
        <v>1790</v>
      </c>
      <c r="DV660" s="1233" t="s">
        <v>1790</v>
      </c>
      <c r="DW660" s="1233" t="s">
        <v>1790</v>
      </c>
      <c r="DX660" s="1233" t="s">
        <v>1790</v>
      </c>
      <c r="DY660" s="1233" t="s">
        <v>1790</v>
      </c>
    </row>
    <row r="661" spans="2:129" x14ac:dyDescent="0.25">
      <c r="B661" s="1740"/>
      <c r="C661" s="1485" t="s">
        <v>1592</v>
      </c>
      <c r="D661" s="1425" t="s">
        <v>1687</v>
      </c>
      <c r="E661" s="1267" t="s">
        <v>810</v>
      </c>
      <c r="F661" s="1424" t="s">
        <v>813</v>
      </c>
      <c r="G661" s="1424" t="s">
        <v>1790</v>
      </c>
      <c r="H661" s="1425" t="s">
        <v>812</v>
      </c>
      <c r="I661" s="1460" t="s">
        <v>1790</v>
      </c>
      <c r="J661" s="1461" t="s">
        <v>1790</v>
      </c>
      <c r="K661" s="1461" t="s">
        <v>1790</v>
      </c>
      <c r="L661" s="1461" t="s">
        <v>1790</v>
      </c>
      <c r="M661" s="1461" t="s">
        <v>1790</v>
      </c>
      <c r="N661" s="1489" t="s">
        <v>1790</v>
      </c>
      <c r="O661" s="1489" t="s">
        <v>1790</v>
      </c>
      <c r="P661" s="1489" t="s">
        <v>1790</v>
      </c>
      <c r="Q661" s="1489" t="s">
        <v>1790</v>
      </c>
      <c r="R661" s="1489" t="s">
        <v>1790</v>
      </c>
      <c r="S661" s="1489" t="s">
        <v>1790</v>
      </c>
      <c r="T661" s="1489" t="s">
        <v>1790</v>
      </c>
      <c r="U661" s="1489" t="s">
        <v>1790</v>
      </c>
      <c r="V661" s="1489" t="s">
        <v>1790</v>
      </c>
      <c r="W661" s="1489" t="s">
        <v>1790</v>
      </c>
      <c r="X661" s="1489" t="s">
        <v>1790</v>
      </c>
      <c r="Y661" s="1489" t="s">
        <v>1790</v>
      </c>
      <c r="Z661" s="1489" t="s">
        <v>1790</v>
      </c>
      <c r="AA661" s="1489" t="s">
        <v>1790</v>
      </c>
      <c r="AB661" s="1489" t="s">
        <v>1790</v>
      </c>
      <c r="AC661" s="1489" t="s">
        <v>1790</v>
      </c>
      <c r="AD661" s="1489" t="s">
        <v>1790</v>
      </c>
      <c r="AE661" s="1489" t="s">
        <v>1790</v>
      </c>
      <c r="AF661" s="1489" t="s">
        <v>1790</v>
      </c>
      <c r="AG661" s="1489" t="s">
        <v>1790</v>
      </c>
      <c r="AH661" s="1489" t="s">
        <v>1790</v>
      </c>
      <c r="AI661" s="1489" t="s">
        <v>1790</v>
      </c>
      <c r="AJ661" s="1489" t="s">
        <v>1790</v>
      </c>
      <c r="AK661" s="1489" t="s">
        <v>1790</v>
      </c>
      <c r="AL661" s="1489" t="s">
        <v>1790</v>
      </c>
      <c r="AM661" s="1489" t="s">
        <v>1790</v>
      </c>
      <c r="AN661" s="1489" t="s">
        <v>1790</v>
      </c>
      <c r="AO661" s="1489" t="s">
        <v>1790</v>
      </c>
      <c r="AP661" s="1489" t="s">
        <v>1790</v>
      </c>
      <c r="AQ661" s="1489" t="s">
        <v>1790</v>
      </c>
      <c r="AR661" s="1489" t="s">
        <v>1790</v>
      </c>
      <c r="AS661" s="1489" t="s">
        <v>1790</v>
      </c>
      <c r="AT661" s="1489" t="s">
        <v>1790</v>
      </c>
      <c r="AU661" s="1489" t="s">
        <v>1790</v>
      </c>
      <c r="AV661" s="1489" t="s">
        <v>1790</v>
      </c>
      <c r="AW661" s="1489" t="s">
        <v>1790</v>
      </c>
      <c r="AX661" s="1489" t="s">
        <v>1790</v>
      </c>
      <c r="AY661" s="1489" t="s">
        <v>1790</v>
      </c>
      <c r="AZ661" s="1489" t="s">
        <v>1790</v>
      </c>
      <c r="BA661" s="1489" t="s">
        <v>1790</v>
      </c>
      <c r="BB661" s="1489" t="s">
        <v>1790</v>
      </c>
      <c r="BC661" s="1489" t="s">
        <v>1790</v>
      </c>
      <c r="BD661" s="1489" t="s">
        <v>1790</v>
      </c>
      <c r="BE661" s="1489" t="s">
        <v>1790</v>
      </c>
      <c r="BF661" s="1489" t="s">
        <v>1790</v>
      </c>
      <c r="BG661" s="1489" t="s">
        <v>1790</v>
      </c>
      <c r="BH661" s="1489" t="s">
        <v>1790</v>
      </c>
      <c r="BI661" s="1489" t="s">
        <v>1790</v>
      </c>
      <c r="BJ661" s="1489" t="s">
        <v>1790</v>
      </c>
      <c r="BK661" s="1489" t="s">
        <v>1790</v>
      </c>
      <c r="BL661" s="1489" t="s">
        <v>1790</v>
      </c>
      <c r="BM661" s="1489" t="s">
        <v>1790</v>
      </c>
      <c r="BN661" s="1489" t="s">
        <v>1790</v>
      </c>
      <c r="BO661" s="1489" t="s">
        <v>1790</v>
      </c>
      <c r="BP661" s="1489" t="s">
        <v>1790</v>
      </c>
      <c r="BQ661" s="1489" t="s">
        <v>1790</v>
      </c>
      <c r="BR661" s="1489" t="s">
        <v>1790</v>
      </c>
      <c r="BS661" s="1489" t="s">
        <v>1790</v>
      </c>
      <c r="BT661" s="1489" t="s">
        <v>1790</v>
      </c>
      <c r="BU661" s="1489" t="s">
        <v>1790</v>
      </c>
      <c r="BV661" s="1489" t="s">
        <v>1790</v>
      </c>
      <c r="BW661" s="1489" t="s">
        <v>1790</v>
      </c>
      <c r="BX661" s="1489" t="s">
        <v>1790</v>
      </c>
      <c r="BY661" s="1489" t="s">
        <v>1790</v>
      </c>
      <c r="BZ661" s="1489" t="s">
        <v>1790</v>
      </c>
      <c r="CA661" s="1489" t="s">
        <v>1790</v>
      </c>
      <c r="CB661" s="1489" t="s">
        <v>1790</v>
      </c>
      <c r="CC661" s="1489" t="s">
        <v>1790</v>
      </c>
      <c r="CD661" s="1489" t="s">
        <v>1790</v>
      </c>
      <c r="CE661" s="1489" t="s">
        <v>1790</v>
      </c>
      <c r="CF661" s="1489" t="s">
        <v>1790</v>
      </c>
      <c r="CG661" s="1489" t="s">
        <v>1790</v>
      </c>
      <c r="CH661" s="1489" t="s">
        <v>1790</v>
      </c>
      <c r="CI661" s="1489" t="s">
        <v>1790</v>
      </c>
      <c r="CJ661" s="1489" t="s">
        <v>1790</v>
      </c>
      <c r="CK661" s="1489" t="s">
        <v>1790</v>
      </c>
      <c r="CL661" s="1489" t="s">
        <v>1790</v>
      </c>
      <c r="CM661" s="1489" t="s">
        <v>1790</v>
      </c>
      <c r="CN661" s="1489" t="s">
        <v>1790</v>
      </c>
      <c r="CO661" s="1489" t="s">
        <v>1790</v>
      </c>
      <c r="CP661" s="1490" t="s">
        <v>1790</v>
      </c>
      <c r="CQ661" s="1488" t="s">
        <v>1790</v>
      </c>
      <c r="CR661" s="1488" t="s">
        <v>1790</v>
      </c>
      <c r="CS661" s="1488" t="s">
        <v>1790</v>
      </c>
      <c r="CT661" s="1488" t="s">
        <v>1790</v>
      </c>
      <c r="CU661" s="1488" t="s">
        <v>1790</v>
      </c>
      <c r="CV661" s="1488" t="s">
        <v>1790</v>
      </c>
      <c r="CW661" s="1488" t="s">
        <v>1790</v>
      </c>
      <c r="CX661" s="1488" t="s">
        <v>1790</v>
      </c>
      <c r="CY661" s="1488" t="s">
        <v>1790</v>
      </c>
      <c r="CZ661" s="1488" t="s">
        <v>1790</v>
      </c>
      <c r="DA661" s="1488" t="s">
        <v>1790</v>
      </c>
      <c r="DB661" s="1488" t="s">
        <v>1790</v>
      </c>
      <c r="DC661" s="1488" t="s">
        <v>1790</v>
      </c>
      <c r="DD661" s="1488" t="s">
        <v>1790</v>
      </c>
      <c r="DE661" s="1488" t="s">
        <v>1790</v>
      </c>
      <c r="DF661" s="1488" t="s">
        <v>1790</v>
      </c>
      <c r="DG661" s="1488" t="s">
        <v>1790</v>
      </c>
      <c r="DH661" s="1488" t="s">
        <v>1790</v>
      </c>
      <c r="DI661" s="1488" t="s">
        <v>1790</v>
      </c>
      <c r="DJ661" s="1488" t="s">
        <v>1790</v>
      </c>
      <c r="DK661" s="1488" t="s">
        <v>1790</v>
      </c>
      <c r="DL661" s="1488" t="s">
        <v>1790</v>
      </c>
      <c r="DM661" s="1488" t="s">
        <v>1790</v>
      </c>
      <c r="DN661" s="1488" t="s">
        <v>1790</v>
      </c>
      <c r="DO661" s="1488" t="s">
        <v>1790</v>
      </c>
      <c r="DP661" s="1488" t="s">
        <v>1790</v>
      </c>
      <c r="DQ661" s="1488" t="s">
        <v>1790</v>
      </c>
      <c r="DR661" s="1488" t="s">
        <v>1790</v>
      </c>
      <c r="DS661" s="1488" t="s">
        <v>1790</v>
      </c>
      <c r="DT661" s="1233" t="s">
        <v>1790</v>
      </c>
      <c r="DU661" s="1233" t="s">
        <v>1790</v>
      </c>
      <c r="DV661" s="1233" t="s">
        <v>1790</v>
      </c>
      <c r="DW661" s="1233" t="s">
        <v>1790</v>
      </c>
      <c r="DX661" s="1233" t="s">
        <v>1790</v>
      </c>
      <c r="DY661" s="1233" t="s">
        <v>1790</v>
      </c>
    </row>
    <row r="662" spans="2:129" ht="14.4" thickBot="1" x14ac:dyDescent="0.3">
      <c r="B662" s="1740"/>
      <c r="C662" s="1485" t="s">
        <v>1592</v>
      </c>
      <c r="D662" s="1425" t="s">
        <v>1687</v>
      </c>
      <c r="E662" s="1267" t="s">
        <v>814</v>
      </c>
      <c r="F662" s="1424" t="s">
        <v>1790</v>
      </c>
      <c r="G662" s="1424" t="s">
        <v>1790</v>
      </c>
      <c r="H662" s="1425" t="s">
        <v>84</v>
      </c>
      <c r="I662" s="1460" t="s">
        <v>1790</v>
      </c>
      <c r="J662" s="1461" t="s">
        <v>1790</v>
      </c>
      <c r="K662" s="1461" t="s">
        <v>1790</v>
      </c>
      <c r="L662" s="1461" t="s">
        <v>1790</v>
      </c>
      <c r="M662" s="1461" t="s">
        <v>1790</v>
      </c>
      <c r="N662" s="1489" t="s">
        <v>1790</v>
      </c>
      <c r="O662" s="1489" t="s">
        <v>1790</v>
      </c>
      <c r="P662" s="1489" t="s">
        <v>1790</v>
      </c>
      <c r="Q662" s="1489" t="s">
        <v>1790</v>
      </c>
      <c r="R662" s="1489" t="s">
        <v>1790</v>
      </c>
      <c r="S662" s="1489" t="s">
        <v>1790</v>
      </c>
      <c r="T662" s="1489" t="s">
        <v>1790</v>
      </c>
      <c r="U662" s="1489" t="s">
        <v>1790</v>
      </c>
      <c r="V662" s="1489" t="s">
        <v>1790</v>
      </c>
      <c r="W662" s="1489" t="s">
        <v>1790</v>
      </c>
      <c r="X662" s="1489" t="s">
        <v>1790</v>
      </c>
      <c r="Y662" s="1489" t="s">
        <v>1790</v>
      </c>
      <c r="Z662" s="1489" t="s">
        <v>1790</v>
      </c>
      <c r="AA662" s="1489" t="s">
        <v>1790</v>
      </c>
      <c r="AB662" s="1489" t="s">
        <v>1790</v>
      </c>
      <c r="AC662" s="1489" t="s">
        <v>1790</v>
      </c>
      <c r="AD662" s="1489" t="s">
        <v>1790</v>
      </c>
      <c r="AE662" s="1489" t="s">
        <v>1790</v>
      </c>
      <c r="AF662" s="1489" t="s">
        <v>1790</v>
      </c>
      <c r="AG662" s="1489" t="s">
        <v>1790</v>
      </c>
      <c r="AH662" s="1489" t="s">
        <v>1790</v>
      </c>
      <c r="AI662" s="1489" t="s">
        <v>1790</v>
      </c>
      <c r="AJ662" s="1489" t="s">
        <v>1790</v>
      </c>
      <c r="AK662" s="1489" t="s">
        <v>1790</v>
      </c>
      <c r="AL662" s="1489" t="s">
        <v>1790</v>
      </c>
      <c r="AM662" s="1489" t="s">
        <v>1790</v>
      </c>
      <c r="AN662" s="1489" t="s">
        <v>1790</v>
      </c>
      <c r="AO662" s="1489" t="s">
        <v>1790</v>
      </c>
      <c r="AP662" s="1489" t="s">
        <v>1790</v>
      </c>
      <c r="AQ662" s="1489" t="s">
        <v>1790</v>
      </c>
      <c r="AR662" s="1489" t="s">
        <v>1790</v>
      </c>
      <c r="AS662" s="1489" t="s">
        <v>1790</v>
      </c>
      <c r="AT662" s="1489" t="s">
        <v>1790</v>
      </c>
      <c r="AU662" s="1489" t="s">
        <v>1790</v>
      </c>
      <c r="AV662" s="1489" t="s">
        <v>1790</v>
      </c>
      <c r="AW662" s="1489" t="s">
        <v>1790</v>
      </c>
      <c r="AX662" s="1489" t="s">
        <v>1790</v>
      </c>
      <c r="AY662" s="1489" t="s">
        <v>1790</v>
      </c>
      <c r="AZ662" s="1489" t="s">
        <v>1790</v>
      </c>
      <c r="BA662" s="1489" t="s">
        <v>1790</v>
      </c>
      <c r="BB662" s="1489" t="s">
        <v>1790</v>
      </c>
      <c r="BC662" s="1489" t="s">
        <v>1790</v>
      </c>
      <c r="BD662" s="1489" t="s">
        <v>1790</v>
      </c>
      <c r="BE662" s="1489" t="s">
        <v>1790</v>
      </c>
      <c r="BF662" s="1489" t="s">
        <v>1790</v>
      </c>
      <c r="BG662" s="1489" t="s">
        <v>1790</v>
      </c>
      <c r="BH662" s="1489" t="s">
        <v>1790</v>
      </c>
      <c r="BI662" s="1489" t="s">
        <v>1790</v>
      </c>
      <c r="BJ662" s="1489" t="s">
        <v>1790</v>
      </c>
      <c r="BK662" s="1489" t="s">
        <v>1790</v>
      </c>
      <c r="BL662" s="1489" t="s">
        <v>1790</v>
      </c>
      <c r="BM662" s="1489" t="s">
        <v>1790</v>
      </c>
      <c r="BN662" s="1489" t="s">
        <v>1790</v>
      </c>
      <c r="BO662" s="1489" t="s">
        <v>1790</v>
      </c>
      <c r="BP662" s="1489" t="s">
        <v>1790</v>
      </c>
      <c r="BQ662" s="1489" t="s">
        <v>1790</v>
      </c>
      <c r="BR662" s="1489" t="s">
        <v>1790</v>
      </c>
      <c r="BS662" s="1489" t="s">
        <v>1790</v>
      </c>
      <c r="BT662" s="1489" t="s">
        <v>1790</v>
      </c>
      <c r="BU662" s="1489" t="s">
        <v>1790</v>
      </c>
      <c r="BV662" s="1489" t="s">
        <v>1790</v>
      </c>
      <c r="BW662" s="1489" t="s">
        <v>1790</v>
      </c>
      <c r="BX662" s="1489" t="s">
        <v>1790</v>
      </c>
      <c r="BY662" s="1489" t="s">
        <v>1790</v>
      </c>
      <c r="BZ662" s="1489" t="s">
        <v>1790</v>
      </c>
      <c r="CA662" s="1489" t="s">
        <v>1790</v>
      </c>
      <c r="CB662" s="1489" t="s">
        <v>1790</v>
      </c>
      <c r="CC662" s="1489" t="s">
        <v>1790</v>
      </c>
      <c r="CD662" s="1489" t="s">
        <v>1790</v>
      </c>
      <c r="CE662" s="1489" t="s">
        <v>1790</v>
      </c>
      <c r="CF662" s="1489" t="s">
        <v>1790</v>
      </c>
      <c r="CG662" s="1489" t="s">
        <v>1790</v>
      </c>
      <c r="CH662" s="1489" t="s">
        <v>1790</v>
      </c>
      <c r="CI662" s="1489" t="s">
        <v>1790</v>
      </c>
      <c r="CJ662" s="1489" t="s">
        <v>1790</v>
      </c>
      <c r="CK662" s="1489" t="s">
        <v>1790</v>
      </c>
      <c r="CL662" s="1489" t="s">
        <v>1790</v>
      </c>
      <c r="CM662" s="1489" t="s">
        <v>1790</v>
      </c>
      <c r="CN662" s="1489" t="s">
        <v>1790</v>
      </c>
      <c r="CO662" s="1489" t="s">
        <v>1790</v>
      </c>
      <c r="CP662" s="1490" t="s">
        <v>1790</v>
      </c>
      <c r="CQ662" s="1488" t="s">
        <v>1790</v>
      </c>
      <c r="CR662" s="1488" t="s">
        <v>1790</v>
      </c>
      <c r="CS662" s="1488" t="s">
        <v>1790</v>
      </c>
      <c r="CT662" s="1488" t="s">
        <v>1790</v>
      </c>
      <c r="CU662" s="1488" t="s">
        <v>1790</v>
      </c>
      <c r="CV662" s="1488" t="s">
        <v>1790</v>
      </c>
      <c r="CW662" s="1488" t="s">
        <v>1790</v>
      </c>
      <c r="CX662" s="1488" t="s">
        <v>1790</v>
      </c>
      <c r="CY662" s="1488" t="s">
        <v>1790</v>
      </c>
      <c r="CZ662" s="1488" t="s">
        <v>1790</v>
      </c>
      <c r="DA662" s="1488" t="s">
        <v>1790</v>
      </c>
      <c r="DB662" s="1488" t="s">
        <v>1790</v>
      </c>
      <c r="DC662" s="1488" t="s">
        <v>1790</v>
      </c>
      <c r="DD662" s="1488" t="s">
        <v>1790</v>
      </c>
      <c r="DE662" s="1488" t="s">
        <v>1790</v>
      </c>
      <c r="DF662" s="1488" t="s">
        <v>1790</v>
      </c>
      <c r="DG662" s="1488" t="s">
        <v>1790</v>
      </c>
      <c r="DH662" s="1488" t="s">
        <v>1790</v>
      </c>
      <c r="DI662" s="1488" t="s">
        <v>1790</v>
      </c>
      <c r="DJ662" s="1488" t="s">
        <v>1790</v>
      </c>
      <c r="DK662" s="1488" t="s">
        <v>1790</v>
      </c>
      <c r="DL662" s="1488" t="s">
        <v>1790</v>
      </c>
      <c r="DM662" s="1488" t="s">
        <v>1790</v>
      </c>
      <c r="DN662" s="1488" t="s">
        <v>1790</v>
      </c>
      <c r="DO662" s="1488" t="s">
        <v>1790</v>
      </c>
      <c r="DP662" s="1488" t="s">
        <v>1790</v>
      </c>
      <c r="DQ662" s="1488" t="s">
        <v>1790</v>
      </c>
      <c r="DR662" s="1488" t="s">
        <v>1790</v>
      </c>
      <c r="DS662" s="1488" t="s">
        <v>1790</v>
      </c>
      <c r="DT662" s="1233" t="s">
        <v>1790</v>
      </c>
      <c r="DU662" s="1233" t="s">
        <v>1790</v>
      </c>
      <c r="DV662" s="1233" t="s">
        <v>1790</v>
      </c>
      <c r="DW662" s="1233" t="s">
        <v>1790</v>
      </c>
      <c r="DX662" s="1233" t="s">
        <v>1790</v>
      </c>
      <c r="DY662" s="1233" t="s">
        <v>1790</v>
      </c>
    </row>
    <row r="663" spans="2:129" ht="14.4" thickBot="1" x14ac:dyDescent="0.3">
      <c r="B663" s="1740"/>
      <c r="C663" s="1485" t="s">
        <v>1592</v>
      </c>
      <c r="D663" s="1425" t="s">
        <v>1687</v>
      </c>
      <c r="E663" s="1267" t="s">
        <v>815</v>
      </c>
      <c r="F663" s="1424" t="s">
        <v>1790</v>
      </c>
      <c r="G663" s="1424" t="s">
        <v>1790</v>
      </c>
      <c r="H663" s="1425" t="s">
        <v>84</v>
      </c>
      <c r="I663" s="1724" t="str">
        <f>IF(SUM(I662:CU662)&lt;&gt;0,SUM(I662:CU662),"")</f>
        <v/>
      </c>
      <c r="J663" s="1725"/>
      <c r="K663" s="1725"/>
      <c r="L663" s="1725"/>
      <c r="M663" s="1726"/>
      <c r="N663" s="1489" t="s">
        <v>1790</v>
      </c>
      <c r="O663" s="1489" t="s">
        <v>1790</v>
      </c>
      <c r="P663" s="1489" t="s">
        <v>1790</v>
      </c>
      <c r="Q663" s="1489" t="s">
        <v>1790</v>
      </c>
      <c r="R663" s="1489" t="s">
        <v>1790</v>
      </c>
      <c r="S663" s="1489" t="s">
        <v>1790</v>
      </c>
      <c r="T663" s="1489" t="s">
        <v>1790</v>
      </c>
      <c r="U663" s="1489" t="s">
        <v>1790</v>
      </c>
      <c r="V663" s="1489" t="s">
        <v>1790</v>
      </c>
      <c r="W663" s="1489" t="s">
        <v>1790</v>
      </c>
      <c r="X663" s="1489" t="s">
        <v>1790</v>
      </c>
      <c r="Y663" s="1489" t="s">
        <v>1790</v>
      </c>
      <c r="Z663" s="1489" t="s">
        <v>1790</v>
      </c>
      <c r="AA663" s="1489" t="s">
        <v>1790</v>
      </c>
      <c r="AB663" s="1489" t="s">
        <v>1790</v>
      </c>
      <c r="AC663" s="1489" t="s">
        <v>1790</v>
      </c>
      <c r="AD663" s="1489" t="s">
        <v>1790</v>
      </c>
      <c r="AE663" s="1489" t="s">
        <v>1790</v>
      </c>
      <c r="AF663" s="1489" t="s">
        <v>1790</v>
      </c>
      <c r="AG663" s="1489" t="s">
        <v>1790</v>
      </c>
      <c r="AH663" s="1489" t="s">
        <v>1790</v>
      </c>
      <c r="AI663" s="1489" t="s">
        <v>1790</v>
      </c>
      <c r="AJ663" s="1489" t="s">
        <v>1790</v>
      </c>
      <c r="AK663" s="1489" t="s">
        <v>1790</v>
      </c>
      <c r="AL663" s="1489" t="s">
        <v>1790</v>
      </c>
      <c r="AM663" s="1489" t="s">
        <v>1790</v>
      </c>
      <c r="AN663" s="1489" t="s">
        <v>1790</v>
      </c>
      <c r="AO663" s="1489" t="s">
        <v>1790</v>
      </c>
      <c r="AP663" s="1489" t="s">
        <v>1790</v>
      </c>
      <c r="AQ663" s="1489" t="s">
        <v>1790</v>
      </c>
      <c r="AR663" s="1489" t="s">
        <v>1790</v>
      </c>
      <c r="AS663" s="1489" t="s">
        <v>1790</v>
      </c>
      <c r="AT663" s="1489" t="s">
        <v>1790</v>
      </c>
      <c r="AU663" s="1489" t="s">
        <v>1790</v>
      </c>
      <c r="AV663" s="1489" t="s">
        <v>1790</v>
      </c>
      <c r="AW663" s="1489" t="s">
        <v>1790</v>
      </c>
      <c r="AX663" s="1489" t="s">
        <v>1790</v>
      </c>
      <c r="AY663" s="1489" t="s">
        <v>1790</v>
      </c>
      <c r="AZ663" s="1489" t="s">
        <v>1790</v>
      </c>
      <c r="BA663" s="1489" t="s">
        <v>1790</v>
      </c>
      <c r="BB663" s="1489" t="s">
        <v>1790</v>
      </c>
      <c r="BC663" s="1489" t="s">
        <v>1790</v>
      </c>
      <c r="BD663" s="1489" t="s">
        <v>1790</v>
      </c>
      <c r="BE663" s="1489" t="s">
        <v>1790</v>
      </c>
      <c r="BF663" s="1489" t="s">
        <v>1790</v>
      </c>
      <c r="BG663" s="1489" t="s">
        <v>1790</v>
      </c>
      <c r="BH663" s="1489" t="s">
        <v>1790</v>
      </c>
      <c r="BI663" s="1489" t="s">
        <v>1790</v>
      </c>
      <c r="BJ663" s="1489" t="s">
        <v>1790</v>
      </c>
      <c r="BK663" s="1489" t="s">
        <v>1790</v>
      </c>
      <c r="BL663" s="1489" t="s">
        <v>1790</v>
      </c>
      <c r="BM663" s="1489" t="s">
        <v>1790</v>
      </c>
      <c r="BN663" s="1489" t="s">
        <v>1790</v>
      </c>
      <c r="BO663" s="1489" t="s">
        <v>1790</v>
      </c>
      <c r="BP663" s="1489" t="s">
        <v>1790</v>
      </c>
      <c r="BQ663" s="1489" t="s">
        <v>1790</v>
      </c>
      <c r="BR663" s="1489" t="s">
        <v>1790</v>
      </c>
      <c r="BS663" s="1489" t="s">
        <v>1790</v>
      </c>
      <c r="BT663" s="1489" t="s">
        <v>1790</v>
      </c>
      <c r="BU663" s="1489" t="s">
        <v>1790</v>
      </c>
      <c r="BV663" s="1489" t="s">
        <v>1790</v>
      </c>
      <c r="BW663" s="1489" t="s">
        <v>1790</v>
      </c>
      <c r="BX663" s="1489" t="s">
        <v>1790</v>
      </c>
      <c r="BY663" s="1489" t="s">
        <v>1790</v>
      </c>
      <c r="BZ663" s="1489" t="s">
        <v>1790</v>
      </c>
      <c r="CA663" s="1489" t="s">
        <v>1790</v>
      </c>
      <c r="CB663" s="1489" t="s">
        <v>1790</v>
      </c>
      <c r="CC663" s="1489" t="s">
        <v>1790</v>
      </c>
      <c r="CD663" s="1489" t="s">
        <v>1790</v>
      </c>
      <c r="CE663" s="1489" t="s">
        <v>1790</v>
      </c>
      <c r="CF663" s="1489" t="s">
        <v>1790</v>
      </c>
      <c r="CG663" s="1489" t="s">
        <v>1790</v>
      </c>
      <c r="CH663" s="1489" t="s">
        <v>1790</v>
      </c>
      <c r="CI663" s="1489" t="s">
        <v>1790</v>
      </c>
      <c r="CJ663" s="1489" t="s">
        <v>1790</v>
      </c>
      <c r="CK663" s="1489" t="s">
        <v>1790</v>
      </c>
      <c r="CL663" s="1489" t="s">
        <v>1790</v>
      </c>
      <c r="CM663" s="1489" t="s">
        <v>1790</v>
      </c>
      <c r="CN663" s="1489" t="s">
        <v>1790</v>
      </c>
      <c r="CO663" s="1489" t="s">
        <v>1790</v>
      </c>
      <c r="CP663" s="1490" t="s">
        <v>1790</v>
      </c>
      <c r="CQ663" s="1488" t="s">
        <v>1790</v>
      </c>
      <c r="CR663" s="1488" t="s">
        <v>1790</v>
      </c>
      <c r="CS663" s="1488" t="s">
        <v>1790</v>
      </c>
      <c r="CT663" s="1488" t="s">
        <v>1790</v>
      </c>
      <c r="CU663" s="1488" t="s">
        <v>1790</v>
      </c>
      <c r="CV663" s="1488" t="s">
        <v>1790</v>
      </c>
      <c r="CW663" s="1488" t="s">
        <v>1790</v>
      </c>
      <c r="CX663" s="1488" t="s">
        <v>1790</v>
      </c>
      <c r="CY663" s="1488" t="s">
        <v>1790</v>
      </c>
      <c r="CZ663" s="1488" t="s">
        <v>1790</v>
      </c>
      <c r="DA663" s="1488" t="s">
        <v>1790</v>
      </c>
      <c r="DB663" s="1488" t="s">
        <v>1790</v>
      </c>
      <c r="DC663" s="1488" t="s">
        <v>1790</v>
      </c>
      <c r="DD663" s="1488" t="s">
        <v>1790</v>
      </c>
      <c r="DE663" s="1488" t="s">
        <v>1790</v>
      </c>
      <c r="DF663" s="1488" t="s">
        <v>1790</v>
      </c>
      <c r="DG663" s="1488" t="s">
        <v>1790</v>
      </c>
      <c r="DH663" s="1488" t="s">
        <v>1790</v>
      </c>
      <c r="DI663" s="1488" t="s">
        <v>1790</v>
      </c>
      <c r="DJ663" s="1488" t="s">
        <v>1790</v>
      </c>
      <c r="DK663" s="1488" t="s">
        <v>1790</v>
      </c>
      <c r="DL663" s="1488" t="s">
        <v>1790</v>
      </c>
      <c r="DM663" s="1488" t="s">
        <v>1790</v>
      </c>
      <c r="DN663" s="1488" t="s">
        <v>1790</v>
      </c>
      <c r="DO663" s="1488" t="s">
        <v>1790</v>
      </c>
      <c r="DP663" s="1488" t="s">
        <v>1790</v>
      </c>
      <c r="DQ663" s="1488" t="s">
        <v>1790</v>
      </c>
      <c r="DR663" s="1488" t="s">
        <v>1790</v>
      </c>
      <c r="DS663" s="1488" t="s">
        <v>1790</v>
      </c>
      <c r="DT663" s="1233" t="s">
        <v>1790</v>
      </c>
      <c r="DU663" s="1233" t="s">
        <v>1790</v>
      </c>
      <c r="DV663" s="1233" t="s">
        <v>1790</v>
      </c>
      <c r="DW663" s="1233" t="s">
        <v>1790</v>
      </c>
      <c r="DX663" s="1233" t="s">
        <v>1790</v>
      </c>
      <c r="DY663" s="1233" t="s">
        <v>1790</v>
      </c>
    </row>
    <row r="664" spans="2:129" x14ac:dyDescent="0.25">
      <c r="B664" s="1740"/>
      <c r="C664" s="1485" t="s">
        <v>1593</v>
      </c>
      <c r="D664" s="1425" t="s">
        <v>1688</v>
      </c>
      <c r="E664" s="1267" t="s">
        <v>810</v>
      </c>
      <c r="F664" s="1424" t="s">
        <v>1790</v>
      </c>
      <c r="G664" s="1424" t="s">
        <v>1790</v>
      </c>
      <c r="H664" s="1425" t="s">
        <v>84</v>
      </c>
      <c r="I664" s="1460" t="s">
        <v>1790</v>
      </c>
      <c r="J664" s="1461" t="s">
        <v>1790</v>
      </c>
      <c r="K664" s="1461" t="s">
        <v>1790</v>
      </c>
      <c r="L664" s="1461" t="s">
        <v>1790</v>
      </c>
      <c r="M664" s="1461" t="s">
        <v>1790</v>
      </c>
      <c r="N664" s="1489" t="s">
        <v>1790</v>
      </c>
      <c r="O664" s="1489" t="s">
        <v>1790</v>
      </c>
      <c r="P664" s="1489" t="s">
        <v>1790</v>
      </c>
      <c r="Q664" s="1489" t="s">
        <v>1790</v>
      </c>
      <c r="R664" s="1489" t="s">
        <v>1790</v>
      </c>
      <c r="S664" s="1489" t="s">
        <v>1790</v>
      </c>
      <c r="T664" s="1489" t="s">
        <v>1790</v>
      </c>
      <c r="U664" s="1489" t="s">
        <v>1790</v>
      </c>
      <c r="V664" s="1489" t="s">
        <v>1790</v>
      </c>
      <c r="W664" s="1489" t="s">
        <v>1790</v>
      </c>
      <c r="X664" s="1489" t="s">
        <v>1790</v>
      </c>
      <c r="Y664" s="1489" t="s">
        <v>1790</v>
      </c>
      <c r="Z664" s="1489" t="s">
        <v>1790</v>
      </c>
      <c r="AA664" s="1489" t="s">
        <v>1790</v>
      </c>
      <c r="AB664" s="1489" t="s">
        <v>1790</v>
      </c>
      <c r="AC664" s="1489" t="s">
        <v>1790</v>
      </c>
      <c r="AD664" s="1489" t="s">
        <v>1790</v>
      </c>
      <c r="AE664" s="1489" t="s">
        <v>1790</v>
      </c>
      <c r="AF664" s="1489" t="s">
        <v>1790</v>
      </c>
      <c r="AG664" s="1489" t="s">
        <v>1790</v>
      </c>
      <c r="AH664" s="1489" t="s">
        <v>1790</v>
      </c>
      <c r="AI664" s="1489" t="s">
        <v>1790</v>
      </c>
      <c r="AJ664" s="1489" t="s">
        <v>1790</v>
      </c>
      <c r="AK664" s="1489" t="s">
        <v>1790</v>
      </c>
      <c r="AL664" s="1489" t="s">
        <v>1790</v>
      </c>
      <c r="AM664" s="1489" t="s">
        <v>1790</v>
      </c>
      <c r="AN664" s="1489" t="s">
        <v>1790</v>
      </c>
      <c r="AO664" s="1489" t="s">
        <v>1790</v>
      </c>
      <c r="AP664" s="1489" t="s">
        <v>1790</v>
      </c>
      <c r="AQ664" s="1489" t="s">
        <v>1790</v>
      </c>
      <c r="AR664" s="1489" t="s">
        <v>1790</v>
      </c>
      <c r="AS664" s="1489" t="s">
        <v>1790</v>
      </c>
      <c r="AT664" s="1489" t="s">
        <v>1790</v>
      </c>
      <c r="AU664" s="1489" t="s">
        <v>1790</v>
      </c>
      <c r="AV664" s="1489" t="s">
        <v>1790</v>
      </c>
      <c r="AW664" s="1489" t="s">
        <v>1790</v>
      </c>
      <c r="AX664" s="1489" t="s">
        <v>1790</v>
      </c>
      <c r="AY664" s="1489" t="s">
        <v>1790</v>
      </c>
      <c r="AZ664" s="1489" t="s">
        <v>1790</v>
      </c>
      <c r="BA664" s="1489" t="s">
        <v>1790</v>
      </c>
      <c r="BB664" s="1489" t="s">
        <v>1790</v>
      </c>
      <c r="BC664" s="1489" t="s">
        <v>1790</v>
      </c>
      <c r="BD664" s="1489" t="s">
        <v>1790</v>
      </c>
      <c r="BE664" s="1489" t="s">
        <v>1790</v>
      </c>
      <c r="BF664" s="1489" t="s">
        <v>1790</v>
      </c>
      <c r="BG664" s="1489" t="s">
        <v>1790</v>
      </c>
      <c r="BH664" s="1489" t="s">
        <v>1790</v>
      </c>
      <c r="BI664" s="1489" t="s">
        <v>1790</v>
      </c>
      <c r="BJ664" s="1489" t="s">
        <v>1790</v>
      </c>
      <c r="BK664" s="1489" t="s">
        <v>1790</v>
      </c>
      <c r="BL664" s="1489" t="s">
        <v>1790</v>
      </c>
      <c r="BM664" s="1489" t="s">
        <v>1790</v>
      </c>
      <c r="BN664" s="1489" t="s">
        <v>1790</v>
      </c>
      <c r="BO664" s="1489" t="s">
        <v>1790</v>
      </c>
      <c r="BP664" s="1489" t="s">
        <v>1790</v>
      </c>
      <c r="BQ664" s="1489" t="s">
        <v>1790</v>
      </c>
      <c r="BR664" s="1489" t="s">
        <v>1790</v>
      </c>
      <c r="BS664" s="1489" t="s">
        <v>1790</v>
      </c>
      <c r="BT664" s="1489" t="s">
        <v>1790</v>
      </c>
      <c r="BU664" s="1489" t="s">
        <v>1790</v>
      </c>
      <c r="BV664" s="1489" t="s">
        <v>1790</v>
      </c>
      <c r="BW664" s="1489" t="s">
        <v>1790</v>
      </c>
      <c r="BX664" s="1489" t="s">
        <v>1790</v>
      </c>
      <c r="BY664" s="1489" t="s">
        <v>1790</v>
      </c>
      <c r="BZ664" s="1489" t="s">
        <v>1790</v>
      </c>
      <c r="CA664" s="1489" t="s">
        <v>1790</v>
      </c>
      <c r="CB664" s="1489" t="s">
        <v>1790</v>
      </c>
      <c r="CC664" s="1489" t="s">
        <v>1790</v>
      </c>
      <c r="CD664" s="1489" t="s">
        <v>1790</v>
      </c>
      <c r="CE664" s="1489" t="s">
        <v>1790</v>
      </c>
      <c r="CF664" s="1489" t="s">
        <v>1790</v>
      </c>
      <c r="CG664" s="1489" t="s">
        <v>1790</v>
      </c>
      <c r="CH664" s="1489" t="s">
        <v>1790</v>
      </c>
      <c r="CI664" s="1489" t="s">
        <v>1790</v>
      </c>
      <c r="CJ664" s="1489" t="s">
        <v>1790</v>
      </c>
      <c r="CK664" s="1489" t="s">
        <v>1790</v>
      </c>
      <c r="CL664" s="1489" t="s">
        <v>1790</v>
      </c>
      <c r="CM664" s="1489" t="s">
        <v>1790</v>
      </c>
      <c r="CN664" s="1489" t="s">
        <v>1790</v>
      </c>
      <c r="CO664" s="1489" t="s">
        <v>1790</v>
      </c>
      <c r="CP664" s="1490" t="s">
        <v>1790</v>
      </c>
      <c r="CQ664" s="1488" t="s">
        <v>1790</v>
      </c>
      <c r="CR664" s="1488" t="s">
        <v>1790</v>
      </c>
      <c r="CS664" s="1488" t="s">
        <v>1790</v>
      </c>
      <c r="CT664" s="1488" t="s">
        <v>1790</v>
      </c>
      <c r="CU664" s="1488" t="s">
        <v>1790</v>
      </c>
      <c r="CV664" s="1488" t="s">
        <v>1790</v>
      </c>
      <c r="CW664" s="1488" t="s">
        <v>1790</v>
      </c>
      <c r="CX664" s="1488" t="s">
        <v>1790</v>
      </c>
      <c r="CY664" s="1488" t="s">
        <v>1790</v>
      </c>
      <c r="CZ664" s="1488" t="s">
        <v>1790</v>
      </c>
      <c r="DA664" s="1488" t="s">
        <v>1790</v>
      </c>
      <c r="DB664" s="1488" t="s">
        <v>1790</v>
      </c>
      <c r="DC664" s="1488" t="s">
        <v>1790</v>
      </c>
      <c r="DD664" s="1488" t="s">
        <v>1790</v>
      </c>
      <c r="DE664" s="1488" t="s">
        <v>1790</v>
      </c>
      <c r="DF664" s="1488" t="s">
        <v>1790</v>
      </c>
      <c r="DG664" s="1488" t="s">
        <v>1790</v>
      </c>
      <c r="DH664" s="1488" t="s">
        <v>1790</v>
      </c>
      <c r="DI664" s="1488" t="s">
        <v>1790</v>
      </c>
      <c r="DJ664" s="1488" t="s">
        <v>1790</v>
      </c>
      <c r="DK664" s="1488" t="s">
        <v>1790</v>
      </c>
      <c r="DL664" s="1488" t="s">
        <v>1790</v>
      </c>
      <c r="DM664" s="1488" t="s">
        <v>1790</v>
      </c>
      <c r="DN664" s="1488" t="s">
        <v>1790</v>
      </c>
      <c r="DO664" s="1488" t="s">
        <v>1790</v>
      </c>
      <c r="DP664" s="1488" t="s">
        <v>1790</v>
      </c>
      <c r="DQ664" s="1488" t="s">
        <v>1790</v>
      </c>
      <c r="DR664" s="1488" t="s">
        <v>1790</v>
      </c>
      <c r="DS664" s="1488" t="s">
        <v>1790</v>
      </c>
      <c r="DT664" s="1233" t="s">
        <v>1790</v>
      </c>
      <c r="DU664" s="1233" t="s">
        <v>1790</v>
      </c>
      <c r="DV664" s="1233" t="s">
        <v>1790</v>
      </c>
      <c r="DW664" s="1233" t="s">
        <v>1790</v>
      </c>
      <c r="DX664" s="1233" t="s">
        <v>1790</v>
      </c>
      <c r="DY664" s="1233" t="s">
        <v>1790</v>
      </c>
    </row>
    <row r="665" spans="2:129" x14ac:dyDescent="0.25">
      <c r="B665" s="1740"/>
      <c r="C665" s="1485" t="s">
        <v>1593</v>
      </c>
      <c r="D665" s="1425" t="s">
        <v>1688</v>
      </c>
      <c r="E665" s="1267" t="s">
        <v>807</v>
      </c>
      <c r="F665" s="1424" t="s">
        <v>1790</v>
      </c>
      <c r="G665" s="1424" t="s">
        <v>1790</v>
      </c>
      <c r="H665" s="1425" t="s">
        <v>84</v>
      </c>
      <c r="I665" s="1460" t="s">
        <v>1790</v>
      </c>
      <c r="J665" s="1461" t="s">
        <v>1790</v>
      </c>
      <c r="K665" s="1461" t="s">
        <v>1790</v>
      </c>
      <c r="L665" s="1461" t="s">
        <v>1790</v>
      </c>
      <c r="M665" s="1461" t="s">
        <v>1790</v>
      </c>
      <c r="N665" s="1489" t="s">
        <v>1790</v>
      </c>
      <c r="O665" s="1489" t="s">
        <v>1790</v>
      </c>
      <c r="P665" s="1489" t="s">
        <v>1790</v>
      </c>
      <c r="Q665" s="1489" t="s">
        <v>1790</v>
      </c>
      <c r="R665" s="1489" t="s">
        <v>1790</v>
      </c>
      <c r="S665" s="1489" t="s">
        <v>1790</v>
      </c>
      <c r="T665" s="1489" t="s">
        <v>1790</v>
      </c>
      <c r="U665" s="1489" t="s">
        <v>1790</v>
      </c>
      <c r="V665" s="1489" t="s">
        <v>1790</v>
      </c>
      <c r="W665" s="1489" t="s">
        <v>1790</v>
      </c>
      <c r="X665" s="1489" t="s">
        <v>1790</v>
      </c>
      <c r="Y665" s="1489" t="s">
        <v>1790</v>
      </c>
      <c r="Z665" s="1489" t="s">
        <v>1790</v>
      </c>
      <c r="AA665" s="1489" t="s">
        <v>1790</v>
      </c>
      <c r="AB665" s="1489" t="s">
        <v>1790</v>
      </c>
      <c r="AC665" s="1489" t="s">
        <v>1790</v>
      </c>
      <c r="AD665" s="1489" t="s">
        <v>1790</v>
      </c>
      <c r="AE665" s="1489" t="s">
        <v>1790</v>
      </c>
      <c r="AF665" s="1489" t="s">
        <v>1790</v>
      </c>
      <c r="AG665" s="1489" t="s">
        <v>1790</v>
      </c>
      <c r="AH665" s="1489" t="s">
        <v>1790</v>
      </c>
      <c r="AI665" s="1489" t="s">
        <v>1790</v>
      </c>
      <c r="AJ665" s="1489" t="s">
        <v>1790</v>
      </c>
      <c r="AK665" s="1489" t="s">
        <v>1790</v>
      </c>
      <c r="AL665" s="1489" t="s">
        <v>1790</v>
      </c>
      <c r="AM665" s="1489" t="s">
        <v>1790</v>
      </c>
      <c r="AN665" s="1489" t="s">
        <v>1790</v>
      </c>
      <c r="AO665" s="1489" t="s">
        <v>1790</v>
      </c>
      <c r="AP665" s="1489" t="s">
        <v>1790</v>
      </c>
      <c r="AQ665" s="1489" t="s">
        <v>1790</v>
      </c>
      <c r="AR665" s="1489" t="s">
        <v>1790</v>
      </c>
      <c r="AS665" s="1489" t="s">
        <v>1790</v>
      </c>
      <c r="AT665" s="1489" t="s">
        <v>1790</v>
      </c>
      <c r="AU665" s="1489" t="s">
        <v>1790</v>
      </c>
      <c r="AV665" s="1489" t="s">
        <v>1790</v>
      </c>
      <c r="AW665" s="1489" t="s">
        <v>1790</v>
      </c>
      <c r="AX665" s="1489" t="s">
        <v>1790</v>
      </c>
      <c r="AY665" s="1489" t="s">
        <v>1790</v>
      </c>
      <c r="AZ665" s="1489" t="s">
        <v>1790</v>
      </c>
      <c r="BA665" s="1489" t="s">
        <v>1790</v>
      </c>
      <c r="BB665" s="1489" t="s">
        <v>1790</v>
      </c>
      <c r="BC665" s="1489" t="s">
        <v>1790</v>
      </c>
      <c r="BD665" s="1489" t="s">
        <v>1790</v>
      </c>
      <c r="BE665" s="1489" t="s">
        <v>1790</v>
      </c>
      <c r="BF665" s="1489" t="s">
        <v>1790</v>
      </c>
      <c r="BG665" s="1489" t="s">
        <v>1790</v>
      </c>
      <c r="BH665" s="1489" t="s">
        <v>1790</v>
      </c>
      <c r="BI665" s="1489" t="s">
        <v>1790</v>
      </c>
      <c r="BJ665" s="1489" t="s">
        <v>1790</v>
      </c>
      <c r="BK665" s="1489" t="s">
        <v>1790</v>
      </c>
      <c r="BL665" s="1489" t="s">
        <v>1790</v>
      </c>
      <c r="BM665" s="1489" t="s">
        <v>1790</v>
      </c>
      <c r="BN665" s="1489" t="s">
        <v>1790</v>
      </c>
      <c r="BO665" s="1489" t="s">
        <v>1790</v>
      </c>
      <c r="BP665" s="1489" t="s">
        <v>1790</v>
      </c>
      <c r="BQ665" s="1489" t="s">
        <v>1790</v>
      </c>
      <c r="BR665" s="1489" t="s">
        <v>1790</v>
      </c>
      <c r="BS665" s="1489" t="s">
        <v>1790</v>
      </c>
      <c r="BT665" s="1489" t="s">
        <v>1790</v>
      </c>
      <c r="BU665" s="1489" t="s">
        <v>1790</v>
      </c>
      <c r="BV665" s="1489" t="s">
        <v>1790</v>
      </c>
      <c r="BW665" s="1489" t="s">
        <v>1790</v>
      </c>
      <c r="BX665" s="1489" t="s">
        <v>1790</v>
      </c>
      <c r="BY665" s="1489" t="s">
        <v>1790</v>
      </c>
      <c r="BZ665" s="1489" t="s">
        <v>1790</v>
      </c>
      <c r="CA665" s="1489" t="s">
        <v>1790</v>
      </c>
      <c r="CB665" s="1489" t="s">
        <v>1790</v>
      </c>
      <c r="CC665" s="1489" t="s">
        <v>1790</v>
      </c>
      <c r="CD665" s="1489" t="s">
        <v>1790</v>
      </c>
      <c r="CE665" s="1489" t="s">
        <v>1790</v>
      </c>
      <c r="CF665" s="1489" t="s">
        <v>1790</v>
      </c>
      <c r="CG665" s="1489" t="s">
        <v>1790</v>
      </c>
      <c r="CH665" s="1489" t="s">
        <v>1790</v>
      </c>
      <c r="CI665" s="1489" t="s">
        <v>1790</v>
      </c>
      <c r="CJ665" s="1489" t="s">
        <v>1790</v>
      </c>
      <c r="CK665" s="1489" t="s">
        <v>1790</v>
      </c>
      <c r="CL665" s="1489" t="s">
        <v>1790</v>
      </c>
      <c r="CM665" s="1489" t="s">
        <v>1790</v>
      </c>
      <c r="CN665" s="1489" t="s">
        <v>1790</v>
      </c>
      <c r="CO665" s="1489" t="s">
        <v>1790</v>
      </c>
      <c r="CP665" s="1490" t="s">
        <v>1790</v>
      </c>
      <c r="CQ665" s="1488" t="s">
        <v>1790</v>
      </c>
      <c r="CR665" s="1488" t="s">
        <v>1790</v>
      </c>
      <c r="CS665" s="1488" t="s">
        <v>1790</v>
      </c>
      <c r="CT665" s="1488" t="s">
        <v>1790</v>
      </c>
      <c r="CU665" s="1488" t="s">
        <v>1790</v>
      </c>
      <c r="CV665" s="1488" t="s">
        <v>1790</v>
      </c>
      <c r="CW665" s="1488" t="s">
        <v>1790</v>
      </c>
      <c r="CX665" s="1488" t="s">
        <v>1790</v>
      </c>
      <c r="CY665" s="1488" t="s">
        <v>1790</v>
      </c>
      <c r="CZ665" s="1488" t="s">
        <v>1790</v>
      </c>
      <c r="DA665" s="1488" t="s">
        <v>1790</v>
      </c>
      <c r="DB665" s="1488" t="s">
        <v>1790</v>
      </c>
      <c r="DC665" s="1488" t="s">
        <v>1790</v>
      </c>
      <c r="DD665" s="1488" t="s">
        <v>1790</v>
      </c>
      <c r="DE665" s="1488" t="s">
        <v>1790</v>
      </c>
      <c r="DF665" s="1488" t="s">
        <v>1790</v>
      </c>
      <c r="DG665" s="1488" t="s">
        <v>1790</v>
      </c>
      <c r="DH665" s="1488" t="s">
        <v>1790</v>
      </c>
      <c r="DI665" s="1488" t="s">
        <v>1790</v>
      </c>
      <c r="DJ665" s="1488" t="s">
        <v>1790</v>
      </c>
      <c r="DK665" s="1488" t="s">
        <v>1790</v>
      </c>
      <c r="DL665" s="1488" t="s">
        <v>1790</v>
      </c>
      <c r="DM665" s="1488" t="s">
        <v>1790</v>
      </c>
      <c r="DN665" s="1488" t="s">
        <v>1790</v>
      </c>
      <c r="DO665" s="1488" t="s">
        <v>1790</v>
      </c>
      <c r="DP665" s="1488" t="s">
        <v>1790</v>
      </c>
      <c r="DQ665" s="1488" t="s">
        <v>1790</v>
      </c>
      <c r="DR665" s="1488" t="s">
        <v>1790</v>
      </c>
      <c r="DS665" s="1488" t="s">
        <v>1790</v>
      </c>
      <c r="DT665" s="1233" t="s">
        <v>1790</v>
      </c>
      <c r="DU665" s="1233" t="s">
        <v>1790</v>
      </c>
      <c r="DV665" s="1233" t="s">
        <v>1790</v>
      </c>
      <c r="DW665" s="1233" t="s">
        <v>1790</v>
      </c>
      <c r="DX665" s="1233" t="s">
        <v>1790</v>
      </c>
      <c r="DY665" s="1233" t="s">
        <v>1790</v>
      </c>
    </row>
    <row r="666" spans="2:129" x14ac:dyDescent="0.25">
      <c r="B666" s="1740"/>
      <c r="C666" s="1485" t="s">
        <v>1593</v>
      </c>
      <c r="D666" s="1425" t="s">
        <v>1688</v>
      </c>
      <c r="E666" s="1267" t="s">
        <v>808</v>
      </c>
      <c r="F666" s="1424" t="s">
        <v>1790</v>
      </c>
      <c r="G666" s="1424" t="s">
        <v>1790</v>
      </c>
      <c r="H666" s="1425" t="s">
        <v>84</v>
      </c>
      <c r="I666" s="1460" t="s">
        <v>1790</v>
      </c>
      <c r="J666" s="1461" t="s">
        <v>1790</v>
      </c>
      <c r="K666" s="1461" t="s">
        <v>1790</v>
      </c>
      <c r="L666" s="1461" t="s">
        <v>1790</v>
      </c>
      <c r="M666" s="1461" t="s">
        <v>1790</v>
      </c>
      <c r="N666" s="1489" t="s">
        <v>1790</v>
      </c>
      <c r="O666" s="1489" t="s">
        <v>1790</v>
      </c>
      <c r="P666" s="1489" t="s">
        <v>1790</v>
      </c>
      <c r="Q666" s="1489" t="s">
        <v>1790</v>
      </c>
      <c r="R666" s="1489" t="s">
        <v>1790</v>
      </c>
      <c r="S666" s="1489" t="s">
        <v>1790</v>
      </c>
      <c r="T666" s="1489" t="s">
        <v>1790</v>
      </c>
      <c r="U666" s="1489" t="s">
        <v>1790</v>
      </c>
      <c r="V666" s="1489" t="s">
        <v>1790</v>
      </c>
      <c r="W666" s="1489" t="s">
        <v>1790</v>
      </c>
      <c r="X666" s="1489" t="s">
        <v>1790</v>
      </c>
      <c r="Y666" s="1489" t="s">
        <v>1790</v>
      </c>
      <c r="Z666" s="1489" t="s">
        <v>1790</v>
      </c>
      <c r="AA666" s="1489" t="s">
        <v>1790</v>
      </c>
      <c r="AB666" s="1489" t="s">
        <v>1790</v>
      </c>
      <c r="AC666" s="1489" t="s">
        <v>1790</v>
      </c>
      <c r="AD666" s="1489" t="s">
        <v>1790</v>
      </c>
      <c r="AE666" s="1489" t="s">
        <v>1790</v>
      </c>
      <c r="AF666" s="1489" t="s">
        <v>1790</v>
      </c>
      <c r="AG666" s="1489" t="s">
        <v>1790</v>
      </c>
      <c r="AH666" s="1489" t="s">
        <v>1790</v>
      </c>
      <c r="AI666" s="1489" t="s">
        <v>1790</v>
      </c>
      <c r="AJ666" s="1489" t="s">
        <v>1790</v>
      </c>
      <c r="AK666" s="1489" t="s">
        <v>1790</v>
      </c>
      <c r="AL666" s="1489" t="s">
        <v>1790</v>
      </c>
      <c r="AM666" s="1489" t="s">
        <v>1790</v>
      </c>
      <c r="AN666" s="1489" t="s">
        <v>1790</v>
      </c>
      <c r="AO666" s="1489" t="s">
        <v>1790</v>
      </c>
      <c r="AP666" s="1489" t="s">
        <v>1790</v>
      </c>
      <c r="AQ666" s="1489" t="s">
        <v>1790</v>
      </c>
      <c r="AR666" s="1489" t="s">
        <v>1790</v>
      </c>
      <c r="AS666" s="1489" t="s">
        <v>1790</v>
      </c>
      <c r="AT666" s="1489" t="s">
        <v>1790</v>
      </c>
      <c r="AU666" s="1489" t="s">
        <v>1790</v>
      </c>
      <c r="AV666" s="1489" t="s">
        <v>1790</v>
      </c>
      <c r="AW666" s="1489" t="s">
        <v>1790</v>
      </c>
      <c r="AX666" s="1489" t="s">
        <v>1790</v>
      </c>
      <c r="AY666" s="1489" t="s">
        <v>1790</v>
      </c>
      <c r="AZ666" s="1489" t="s">
        <v>1790</v>
      </c>
      <c r="BA666" s="1489" t="s">
        <v>1790</v>
      </c>
      <c r="BB666" s="1489" t="s">
        <v>1790</v>
      </c>
      <c r="BC666" s="1489" t="s">
        <v>1790</v>
      </c>
      <c r="BD666" s="1489" t="s">
        <v>1790</v>
      </c>
      <c r="BE666" s="1489" t="s">
        <v>1790</v>
      </c>
      <c r="BF666" s="1489" t="s">
        <v>1790</v>
      </c>
      <c r="BG666" s="1489" t="s">
        <v>1790</v>
      </c>
      <c r="BH666" s="1489" t="s">
        <v>1790</v>
      </c>
      <c r="BI666" s="1489" t="s">
        <v>1790</v>
      </c>
      <c r="BJ666" s="1489" t="s">
        <v>1790</v>
      </c>
      <c r="BK666" s="1489" t="s">
        <v>1790</v>
      </c>
      <c r="BL666" s="1489" t="s">
        <v>1790</v>
      </c>
      <c r="BM666" s="1489" t="s">
        <v>1790</v>
      </c>
      <c r="BN666" s="1489" t="s">
        <v>1790</v>
      </c>
      <c r="BO666" s="1489" t="s">
        <v>1790</v>
      </c>
      <c r="BP666" s="1489" t="s">
        <v>1790</v>
      </c>
      <c r="BQ666" s="1489" t="s">
        <v>1790</v>
      </c>
      <c r="BR666" s="1489" t="s">
        <v>1790</v>
      </c>
      <c r="BS666" s="1489" t="s">
        <v>1790</v>
      </c>
      <c r="BT666" s="1489" t="s">
        <v>1790</v>
      </c>
      <c r="BU666" s="1489" t="s">
        <v>1790</v>
      </c>
      <c r="BV666" s="1489" t="s">
        <v>1790</v>
      </c>
      <c r="BW666" s="1489" t="s">
        <v>1790</v>
      </c>
      <c r="BX666" s="1489" t="s">
        <v>1790</v>
      </c>
      <c r="BY666" s="1489" t="s">
        <v>1790</v>
      </c>
      <c r="BZ666" s="1489" t="s">
        <v>1790</v>
      </c>
      <c r="CA666" s="1489" t="s">
        <v>1790</v>
      </c>
      <c r="CB666" s="1489" t="s">
        <v>1790</v>
      </c>
      <c r="CC666" s="1489" t="s">
        <v>1790</v>
      </c>
      <c r="CD666" s="1489" t="s">
        <v>1790</v>
      </c>
      <c r="CE666" s="1489" t="s">
        <v>1790</v>
      </c>
      <c r="CF666" s="1489" t="s">
        <v>1790</v>
      </c>
      <c r="CG666" s="1489" t="s">
        <v>1790</v>
      </c>
      <c r="CH666" s="1489" t="s">
        <v>1790</v>
      </c>
      <c r="CI666" s="1489" t="s">
        <v>1790</v>
      </c>
      <c r="CJ666" s="1489" t="s">
        <v>1790</v>
      </c>
      <c r="CK666" s="1489" t="s">
        <v>1790</v>
      </c>
      <c r="CL666" s="1489" t="s">
        <v>1790</v>
      </c>
      <c r="CM666" s="1489" t="s">
        <v>1790</v>
      </c>
      <c r="CN666" s="1489" t="s">
        <v>1790</v>
      </c>
      <c r="CO666" s="1489" t="s">
        <v>1790</v>
      </c>
      <c r="CP666" s="1490" t="s">
        <v>1790</v>
      </c>
      <c r="CQ666" s="1488" t="s">
        <v>1790</v>
      </c>
      <c r="CR666" s="1488" t="s">
        <v>1790</v>
      </c>
      <c r="CS666" s="1488" t="s">
        <v>1790</v>
      </c>
      <c r="CT666" s="1488" t="s">
        <v>1790</v>
      </c>
      <c r="CU666" s="1488" t="s">
        <v>1790</v>
      </c>
      <c r="CV666" s="1488" t="s">
        <v>1790</v>
      </c>
      <c r="CW666" s="1488" t="s">
        <v>1790</v>
      </c>
      <c r="CX666" s="1488" t="s">
        <v>1790</v>
      </c>
      <c r="CY666" s="1488" t="s">
        <v>1790</v>
      </c>
      <c r="CZ666" s="1488" t="s">
        <v>1790</v>
      </c>
      <c r="DA666" s="1488" t="s">
        <v>1790</v>
      </c>
      <c r="DB666" s="1488" t="s">
        <v>1790</v>
      </c>
      <c r="DC666" s="1488" t="s">
        <v>1790</v>
      </c>
      <c r="DD666" s="1488" t="s">
        <v>1790</v>
      </c>
      <c r="DE666" s="1488" t="s">
        <v>1790</v>
      </c>
      <c r="DF666" s="1488" t="s">
        <v>1790</v>
      </c>
      <c r="DG666" s="1488" t="s">
        <v>1790</v>
      </c>
      <c r="DH666" s="1488" t="s">
        <v>1790</v>
      </c>
      <c r="DI666" s="1488" t="s">
        <v>1790</v>
      </c>
      <c r="DJ666" s="1488" t="s">
        <v>1790</v>
      </c>
      <c r="DK666" s="1488" t="s">
        <v>1790</v>
      </c>
      <c r="DL666" s="1488" t="s">
        <v>1790</v>
      </c>
      <c r="DM666" s="1488" t="s">
        <v>1790</v>
      </c>
      <c r="DN666" s="1488" t="s">
        <v>1790</v>
      </c>
      <c r="DO666" s="1488" t="s">
        <v>1790</v>
      </c>
      <c r="DP666" s="1488" t="s">
        <v>1790</v>
      </c>
      <c r="DQ666" s="1488" t="s">
        <v>1790</v>
      </c>
      <c r="DR666" s="1488" t="s">
        <v>1790</v>
      </c>
      <c r="DS666" s="1488" t="s">
        <v>1790</v>
      </c>
      <c r="DT666" s="1233" t="s">
        <v>1790</v>
      </c>
      <c r="DU666" s="1233" t="s">
        <v>1790</v>
      </c>
      <c r="DV666" s="1233" t="s">
        <v>1790</v>
      </c>
      <c r="DW666" s="1233" t="s">
        <v>1790</v>
      </c>
      <c r="DX666" s="1233" t="s">
        <v>1790</v>
      </c>
      <c r="DY666" s="1233" t="s">
        <v>1790</v>
      </c>
    </row>
    <row r="667" spans="2:129" x14ac:dyDescent="0.25">
      <c r="B667" s="1740"/>
      <c r="C667" s="1485" t="s">
        <v>1593</v>
      </c>
      <c r="D667" s="1425" t="s">
        <v>1688</v>
      </c>
      <c r="E667" s="1267" t="s">
        <v>826</v>
      </c>
      <c r="F667" s="1424" t="s">
        <v>1790</v>
      </c>
      <c r="G667" s="1424" t="s">
        <v>1790</v>
      </c>
      <c r="H667" s="1425" t="s">
        <v>84</v>
      </c>
      <c r="I667" s="1460" t="s">
        <v>1790</v>
      </c>
      <c r="J667" s="1461" t="s">
        <v>1790</v>
      </c>
      <c r="K667" s="1461" t="s">
        <v>1790</v>
      </c>
      <c r="L667" s="1461" t="s">
        <v>1790</v>
      </c>
      <c r="M667" s="1461" t="s">
        <v>1790</v>
      </c>
      <c r="N667" s="1489" t="s">
        <v>1790</v>
      </c>
      <c r="O667" s="1489">
        <v>3.5000000000000003E-2</v>
      </c>
      <c r="P667" s="1489">
        <v>3.5000000000000003E-2</v>
      </c>
      <c r="Q667" s="1489">
        <v>3.5000000000000003E-2</v>
      </c>
      <c r="R667" s="1489">
        <v>3.5000000000000003E-2</v>
      </c>
      <c r="S667" s="1489">
        <v>3.5000000000000003E-2</v>
      </c>
      <c r="T667" s="1489">
        <v>3.5000000000000003E-2</v>
      </c>
      <c r="U667" s="1489">
        <v>3.5000000000000003E-2</v>
      </c>
      <c r="V667" s="1489">
        <v>3.5000000000000003E-2</v>
      </c>
      <c r="W667" s="1489">
        <v>3.5000000000000003E-2</v>
      </c>
      <c r="X667" s="1489">
        <v>3.5000000000000003E-2</v>
      </c>
      <c r="Y667" s="1489">
        <v>3.5000000000000003E-2</v>
      </c>
      <c r="Z667" s="1489">
        <v>3.5000000000000003E-2</v>
      </c>
      <c r="AA667" s="1489">
        <v>3.5000000000000003E-2</v>
      </c>
      <c r="AB667" s="1489">
        <v>3.5000000000000003E-2</v>
      </c>
      <c r="AC667" s="1489">
        <v>3.5000000000000003E-2</v>
      </c>
      <c r="AD667" s="1489">
        <v>3.5000000000000003E-2</v>
      </c>
      <c r="AE667" s="1489">
        <v>3.5000000000000003E-2</v>
      </c>
      <c r="AF667" s="1489">
        <v>3.5000000000000003E-2</v>
      </c>
      <c r="AG667" s="1489">
        <v>3.5000000000000003E-2</v>
      </c>
      <c r="AH667" s="1489">
        <v>3.5000000000000003E-2</v>
      </c>
      <c r="AI667" s="1489">
        <v>3.5000000000000003E-2</v>
      </c>
      <c r="AJ667" s="1489">
        <v>3.5000000000000003E-2</v>
      </c>
      <c r="AK667" s="1489">
        <v>3.5000000000000003E-2</v>
      </c>
      <c r="AL667" s="1489">
        <v>3.5000000000000003E-2</v>
      </c>
      <c r="AM667" s="1489">
        <v>3.5000000000000003E-2</v>
      </c>
      <c r="AN667" s="1489">
        <v>3.5000000000000003E-2</v>
      </c>
      <c r="AO667" s="1489">
        <v>3.5000000000000003E-2</v>
      </c>
      <c r="AP667" s="1489">
        <v>3.5000000000000003E-2</v>
      </c>
      <c r="AQ667" s="1489">
        <v>3.5000000000000003E-2</v>
      </c>
      <c r="AR667" s="1489">
        <v>3.5000000000000003E-2</v>
      </c>
      <c r="AS667" s="1489">
        <v>0.03</v>
      </c>
      <c r="AT667" s="1489">
        <v>0.03</v>
      </c>
      <c r="AU667" s="1489">
        <v>0.03</v>
      </c>
      <c r="AV667" s="1489">
        <v>0.03</v>
      </c>
      <c r="AW667" s="1489">
        <v>0.03</v>
      </c>
      <c r="AX667" s="1489">
        <v>0.03</v>
      </c>
      <c r="AY667" s="1489">
        <v>0.03</v>
      </c>
      <c r="AZ667" s="1489">
        <v>0.03</v>
      </c>
      <c r="BA667" s="1489">
        <v>0.03</v>
      </c>
      <c r="BB667" s="1489">
        <v>0.03</v>
      </c>
      <c r="BC667" s="1489">
        <v>0.03</v>
      </c>
      <c r="BD667" s="1489">
        <v>0.03</v>
      </c>
      <c r="BE667" s="1489">
        <v>0.03</v>
      </c>
      <c r="BF667" s="1489">
        <v>0.03</v>
      </c>
      <c r="BG667" s="1489">
        <v>0.03</v>
      </c>
      <c r="BH667" s="1489">
        <v>0.03</v>
      </c>
      <c r="BI667" s="1489">
        <v>0.03</v>
      </c>
      <c r="BJ667" s="1489">
        <v>0.03</v>
      </c>
      <c r="BK667" s="1489">
        <v>0.03</v>
      </c>
      <c r="BL667" s="1489">
        <v>0.03</v>
      </c>
      <c r="BM667" s="1489">
        <v>0.03</v>
      </c>
      <c r="BN667" s="1489">
        <v>0.03</v>
      </c>
      <c r="BO667" s="1489">
        <v>0.03</v>
      </c>
      <c r="BP667" s="1489">
        <v>0.03</v>
      </c>
      <c r="BQ667" s="1489">
        <v>0.03</v>
      </c>
      <c r="BR667" s="1489">
        <v>0.03</v>
      </c>
      <c r="BS667" s="1489">
        <v>0.03</v>
      </c>
      <c r="BT667" s="1489">
        <v>0.03</v>
      </c>
      <c r="BU667" s="1489">
        <v>0.03</v>
      </c>
      <c r="BV667" s="1489">
        <v>0.03</v>
      </c>
      <c r="BW667" s="1489">
        <v>0.03</v>
      </c>
      <c r="BX667" s="1489">
        <v>0.03</v>
      </c>
      <c r="BY667" s="1489">
        <v>0.03</v>
      </c>
      <c r="BZ667" s="1489">
        <v>0.03</v>
      </c>
      <c r="CA667" s="1489">
        <v>0.03</v>
      </c>
      <c r="CB667" s="1489">
        <v>0.03</v>
      </c>
      <c r="CC667" s="1489">
        <v>0.03</v>
      </c>
      <c r="CD667" s="1489">
        <v>0.03</v>
      </c>
      <c r="CE667" s="1489">
        <v>0.03</v>
      </c>
      <c r="CF667" s="1489">
        <v>0.03</v>
      </c>
      <c r="CG667" s="1489">
        <v>0.03</v>
      </c>
      <c r="CH667" s="1489">
        <v>0.03</v>
      </c>
      <c r="CI667" s="1489">
        <v>0.03</v>
      </c>
      <c r="CJ667" s="1489">
        <v>0.03</v>
      </c>
      <c r="CK667" s="1489">
        <v>0.03</v>
      </c>
      <c r="CL667" s="1489">
        <v>2.5000000000000001E-2</v>
      </c>
      <c r="CM667" s="1489">
        <v>2.5000000000000001E-2</v>
      </c>
      <c r="CN667" s="1489">
        <v>2.5000000000000001E-2</v>
      </c>
      <c r="CO667" s="1489">
        <v>2.5000000000000001E-2</v>
      </c>
      <c r="CP667" s="1490">
        <v>2.5000000000000001E-2</v>
      </c>
      <c r="CQ667" s="1488" t="s">
        <v>1790</v>
      </c>
      <c r="CR667" s="1488" t="s">
        <v>1790</v>
      </c>
      <c r="CS667" s="1488" t="s">
        <v>1790</v>
      </c>
      <c r="CT667" s="1488" t="s">
        <v>1790</v>
      </c>
      <c r="CU667" s="1488" t="s">
        <v>1790</v>
      </c>
      <c r="CV667" s="1488" t="s">
        <v>1790</v>
      </c>
      <c r="CW667" s="1488" t="s">
        <v>1790</v>
      </c>
      <c r="CX667" s="1488" t="s">
        <v>1790</v>
      </c>
      <c r="CY667" s="1488" t="s">
        <v>1790</v>
      </c>
      <c r="CZ667" s="1488" t="s">
        <v>1790</v>
      </c>
      <c r="DA667" s="1488" t="s">
        <v>1790</v>
      </c>
      <c r="DB667" s="1488" t="s">
        <v>1790</v>
      </c>
      <c r="DC667" s="1488" t="s">
        <v>1790</v>
      </c>
      <c r="DD667" s="1488" t="s">
        <v>1790</v>
      </c>
      <c r="DE667" s="1488" t="s">
        <v>1790</v>
      </c>
      <c r="DF667" s="1488" t="s">
        <v>1790</v>
      </c>
      <c r="DG667" s="1488" t="s">
        <v>1790</v>
      </c>
      <c r="DH667" s="1488" t="s">
        <v>1790</v>
      </c>
      <c r="DI667" s="1488" t="s">
        <v>1790</v>
      </c>
      <c r="DJ667" s="1488" t="s">
        <v>1790</v>
      </c>
      <c r="DK667" s="1488" t="s">
        <v>1790</v>
      </c>
      <c r="DL667" s="1488" t="s">
        <v>1790</v>
      </c>
      <c r="DM667" s="1488" t="s">
        <v>1790</v>
      </c>
      <c r="DN667" s="1488" t="s">
        <v>1790</v>
      </c>
      <c r="DO667" s="1488" t="s">
        <v>1790</v>
      </c>
      <c r="DP667" s="1488" t="s">
        <v>1790</v>
      </c>
      <c r="DQ667" s="1488" t="s">
        <v>1790</v>
      </c>
      <c r="DR667" s="1488" t="s">
        <v>1790</v>
      </c>
      <c r="DS667" s="1488" t="s">
        <v>1790</v>
      </c>
      <c r="DT667" s="1233" t="s">
        <v>1790</v>
      </c>
      <c r="DU667" s="1233" t="s">
        <v>1790</v>
      </c>
      <c r="DV667" s="1233" t="s">
        <v>1790</v>
      </c>
      <c r="DW667" s="1233" t="s">
        <v>1790</v>
      </c>
      <c r="DX667" s="1233" t="s">
        <v>1790</v>
      </c>
      <c r="DY667" s="1233" t="s">
        <v>1790</v>
      </c>
    </row>
    <row r="668" spans="2:129" x14ac:dyDescent="0.25">
      <c r="B668" s="1740"/>
      <c r="C668" s="1485" t="s">
        <v>1593</v>
      </c>
      <c r="D668" s="1425" t="s">
        <v>1688</v>
      </c>
      <c r="E668" s="1267" t="s">
        <v>809</v>
      </c>
      <c r="F668" s="1424" t="s">
        <v>1790</v>
      </c>
      <c r="G668" s="1424" t="s">
        <v>1790</v>
      </c>
      <c r="H668" s="1425" t="s">
        <v>84</v>
      </c>
      <c r="I668" s="1460" t="s">
        <v>1790</v>
      </c>
      <c r="J668" s="1461" t="s">
        <v>1790</v>
      </c>
      <c r="K668" s="1461" t="s">
        <v>1790</v>
      </c>
      <c r="L668" s="1461" t="s">
        <v>1790</v>
      </c>
      <c r="M668" s="1461" t="s">
        <v>1790</v>
      </c>
      <c r="N668" s="1489" t="s">
        <v>1790</v>
      </c>
      <c r="O668" s="1489">
        <v>0.96618357487922713</v>
      </c>
      <c r="P668" s="1489">
        <v>0.93351070036640305</v>
      </c>
      <c r="Q668" s="1489">
        <v>0.90194270566802237</v>
      </c>
      <c r="R668" s="1489">
        <v>0.87144222769857238</v>
      </c>
      <c r="S668" s="1489">
        <v>0.84197316685852408</v>
      </c>
      <c r="T668" s="1489">
        <v>0.81350064430775282</v>
      </c>
      <c r="U668" s="1489">
        <v>0.78599096068381924</v>
      </c>
      <c r="V668" s="1489">
        <v>0.75941155621625056</v>
      </c>
      <c r="W668" s="1489">
        <v>0.73373097218961414</v>
      </c>
      <c r="X668" s="1489">
        <v>0.70891881370977217</v>
      </c>
      <c r="Y668" s="1489">
        <v>0.68494571372924851</v>
      </c>
      <c r="Z668" s="1489">
        <v>0.66178329828912907</v>
      </c>
      <c r="AA668" s="1489">
        <v>0.63940415293635666</v>
      </c>
      <c r="AB668" s="1489">
        <v>0.61778179027667313</v>
      </c>
      <c r="AC668" s="1489">
        <v>0.59689061862480497</v>
      </c>
      <c r="AD668" s="1489">
        <v>0.57670591171478747</v>
      </c>
      <c r="AE668" s="1489">
        <v>0.55720377943457733</v>
      </c>
      <c r="AF668" s="1489">
        <v>0.53836113955031628</v>
      </c>
      <c r="AG668" s="1489">
        <v>0.520155690386779</v>
      </c>
      <c r="AH668" s="1489">
        <v>0.50256588443167061</v>
      </c>
      <c r="AI668" s="1489">
        <v>0.48557090283253201</v>
      </c>
      <c r="AJ668" s="1489">
        <v>0.46915063075606961</v>
      </c>
      <c r="AK668" s="1489">
        <v>0.45328563358074364</v>
      </c>
      <c r="AL668" s="1489">
        <v>0.43795713389443836</v>
      </c>
      <c r="AM668" s="1489">
        <v>0.42314698926998878</v>
      </c>
      <c r="AN668" s="1489">
        <v>0.40883767079225974</v>
      </c>
      <c r="AO668" s="1489">
        <v>0.39501224231136212</v>
      </c>
      <c r="AP668" s="1489">
        <v>0.38165434039745133</v>
      </c>
      <c r="AQ668" s="1489">
        <v>0.36874815497338298</v>
      </c>
      <c r="AR668" s="1489">
        <v>0.35627841060230242</v>
      </c>
      <c r="AS668" s="1489">
        <v>0.3459013695167984</v>
      </c>
      <c r="AT668" s="1489">
        <v>0.33582657234640623</v>
      </c>
      <c r="AU668" s="1489">
        <v>0.32604521587029728</v>
      </c>
      <c r="AV668" s="1489">
        <v>0.31654875327213333</v>
      </c>
      <c r="AW668" s="1489">
        <v>0.30732888667197411</v>
      </c>
      <c r="AX668" s="1489">
        <v>0.29837755987570302</v>
      </c>
      <c r="AY668" s="1489">
        <v>0.28968695133563405</v>
      </c>
      <c r="AZ668" s="1489">
        <v>0.28124946731614947</v>
      </c>
      <c r="BA668" s="1489">
        <v>0.27305773525839755</v>
      </c>
      <c r="BB668" s="1489">
        <v>0.26510459733825009</v>
      </c>
      <c r="BC668" s="1489">
        <v>0.25738310421189325</v>
      </c>
      <c r="BD668" s="1489">
        <v>0.24988650894358566</v>
      </c>
      <c r="BE668" s="1489">
        <v>0.24260826111027742</v>
      </c>
      <c r="BF668" s="1489">
        <v>0.23554200107793916</v>
      </c>
      <c r="BG668" s="1489">
        <v>0.22868155444460117</v>
      </c>
      <c r="BH668" s="1489">
        <v>0.22202092664524387</v>
      </c>
      <c r="BI668" s="1489">
        <v>0.215554297713829</v>
      </c>
      <c r="BJ668" s="1489">
        <v>0.20927601719789227</v>
      </c>
      <c r="BK668" s="1489">
        <v>0.20318059922125464</v>
      </c>
      <c r="BL668" s="1489">
        <v>0.19726271769053846</v>
      </c>
      <c r="BM668" s="1489">
        <v>0.19151720164129948</v>
      </c>
      <c r="BN668" s="1489">
        <v>0.18593903071970824</v>
      </c>
      <c r="BO668" s="1489">
        <v>0.18052333079583327</v>
      </c>
      <c r="BP668" s="1489">
        <v>0.17526536970469248</v>
      </c>
      <c r="BQ668" s="1489">
        <v>0.17016055311135189</v>
      </c>
      <c r="BR668" s="1489">
        <v>0.16520442049645817</v>
      </c>
      <c r="BS668" s="1489">
        <v>0.16039264125869726</v>
      </c>
      <c r="BT668" s="1489">
        <v>0.15572101093077401</v>
      </c>
      <c r="BU668" s="1489">
        <v>0.15118544750560586</v>
      </c>
      <c r="BV668" s="1489">
        <v>0.14678198786952024</v>
      </c>
      <c r="BW668" s="1489">
        <v>0.14250678433934003</v>
      </c>
      <c r="BX668" s="1489">
        <v>0.13835610130033013</v>
      </c>
      <c r="BY668" s="1489">
        <v>0.13432631194206807</v>
      </c>
      <c r="BZ668" s="1489">
        <v>0.13041389508938647</v>
      </c>
      <c r="CA668" s="1489">
        <v>0.12661543212561796</v>
      </c>
      <c r="CB668" s="1489">
        <v>0.12292760400545433</v>
      </c>
      <c r="CC668" s="1489">
        <v>0.11934718835481004</v>
      </c>
      <c r="CD668" s="1489">
        <v>0.11587105665515537</v>
      </c>
      <c r="CE668" s="1489">
        <v>0.11249617150985959</v>
      </c>
      <c r="CF668" s="1489">
        <v>0.10921958399015494</v>
      </c>
      <c r="CG668" s="1489">
        <v>0.10603843105840287</v>
      </c>
      <c r="CH668" s="1489">
        <v>0.10294993306641054</v>
      </c>
      <c r="CI668" s="1489">
        <v>9.9951391326612168E-2</v>
      </c>
      <c r="CJ668" s="1489">
        <v>9.7040185753992411E-2</v>
      </c>
      <c r="CK668" s="1489">
        <v>9.4213772576691654E-2</v>
      </c>
      <c r="CL668" s="1489">
        <v>9.1915875684577236E-2</v>
      </c>
      <c r="CM668" s="1489">
        <v>8.9674025058124135E-2</v>
      </c>
      <c r="CN668" s="1489">
        <v>8.7486853715243049E-2</v>
      </c>
      <c r="CO668" s="1489">
        <v>8.5353028014871282E-2</v>
      </c>
      <c r="CP668" s="1490">
        <v>8.3271246843776875E-2</v>
      </c>
      <c r="CQ668" s="1488" t="s">
        <v>1790</v>
      </c>
      <c r="CR668" s="1488" t="s">
        <v>1790</v>
      </c>
      <c r="CS668" s="1488" t="s">
        <v>1790</v>
      </c>
      <c r="CT668" s="1488" t="s">
        <v>1790</v>
      </c>
      <c r="CU668" s="1488" t="s">
        <v>1790</v>
      </c>
      <c r="CV668" s="1488" t="s">
        <v>1790</v>
      </c>
      <c r="CW668" s="1488" t="s">
        <v>1790</v>
      </c>
      <c r="CX668" s="1488" t="s">
        <v>1790</v>
      </c>
      <c r="CY668" s="1488" t="s">
        <v>1790</v>
      </c>
      <c r="CZ668" s="1488" t="s">
        <v>1790</v>
      </c>
      <c r="DA668" s="1488" t="s">
        <v>1790</v>
      </c>
      <c r="DB668" s="1488" t="s">
        <v>1790</v>
      </c>
      <c r="DC668" s="1488" t="s">
        <v>1790</v>
      </c>
      <c r="DD668" s="1488" t="s">
        <v>1790</v>
      </c>
      <c r="DE668" s="1488" t="s">
        <v>1790</v>
      </c>
      <c r="DF668" s="1488" t="s">
        <v>1790</v>
      </c>
      <c r="DG668" s="1488" t="s">
        <v>1790</v>
      </c>
      <c r="DH668" s="1488" t="s">
        <v>1790</v>
      </c>
      <c r="DI668" s="1488" t="s">
        <v>1790</v>
      </c>
      <c r="DJ668" s="1488" t="s">
        <v>1790</v>
      </c>
      <c r="DK668" s="1488" t="s">
        <v>1790</v>
      </c>
      <c r="DL668" s="1488" t="s">
        <v>1790</v>
      </c>
      <c r="DM668" s="1488" t="s">
        <v>1790</v>
      </c>
      <c r="DN668" s="1488" t="s">
        <v>1790</v>
      </c>
      <c r="DO668" s="1488" t="s">
        <v>1790</v>
      </c>
      <c r="DP668" s="1488" t="s">
        <v>1790</v>
      </c>
      <c r="DQ668" s="1488" t="s">
        <v>1790</v>
      </c>
      <c r="DR668" s="1488" t="s">
        <v>1790</v>
      </c>
      <c r="DS668" s="1488" t="s">
        <v>1790</v>
      </c>
      <c r="DT668" s="1233" t="s">
        <v>1790</v>
      </c>
      <c r="DU668" s="1233" t="s">
        <v>1790</v>
      </c>
      <c r="DV668" s="1233" t="s">
        <v>1790</v>
      </c>
      <c r="DW668" s="1233" t="s">
        <v>1790</v>
      </c>
      <c r="DX668" s="1233" t="s">
        <v>1790</v>
      </c>
      <c r="DY668" s="1233" t="s">
        <v>1790</v>
      </c>
    </row>
    <row r="669" spans="2:129" x14ac:dyDescent="0.25">
      <c r="B669" s="1740"/>
      <c r="C669" s="1485" t="s">
        <v>1593</v>
      </c>
      <c r="D669" s="1425" t="s">
        <v>1688</v>
      </c>
      <c r="E669" s="1267" t="s">
        <v>810</v>
      </c>
      <c r="F669" s="1424" t="s">
        <v>811</v>
      </c>
      <c r="G669" s="1424" t="s">
        <v>1790</v>
      </c>
      <c r="H669" s="1425" t="s">
        <v>812</v>
      </c>
      <c r="I669" s="1460" t="s">
        <v>1790</v>
      </c>
      <c r="J669" s="1461" t="s">
        <v>1790</v>
      </c>
      <c r="K669" s="1461" t="s">
        <v>1790</v>
      </c>
      <c r="L669" s="1461" t="s">
        <v>1790</v>
      </c>
      <c r="M669" s="1461" t="s">
        <v>1790</v>
      </c>
      <c r="N669" s="1489" t="s">
        <v>1790</v>
      </c>
      <c r="O669" s="1489" t="s">
        <v>1790</v>
      </c>
      <c r="P669" s="1489" t="s">
        <v>1790</v>
      </c>
      <c r="Q669" s="1489" t="s">
        <v>1790</v>
      </c>
      <c r="R669" s="1489" t="s">
        <v>1790</v>
      </c>
      <c r="S669" s="1489" t="s">
        <v>1790</v>
      </c>
      <c r="T669" s="1489" t="s">
        <v>1790</v>
      </c>
      <c r="U669" s="1489" t="s">
        <v>1790</v>
      </c>
      <c r="V669" s="1489" t="s">
        <v>1790</v>
      </c>
      <c r="W669" s="1489" t="s">
        <v>1790</v>
      </c>
      <c r="X669" s="1489" t="s">
        <v>1790</v>
      </c>
      <c r="Y669" s="1489" t="s">
        <v>1790</v>
      </c>
      <c r="Z669" s="1489" t="s">
        <v>1790</v>
      </c>
      <c r="AA669" s="1489" t="s">
        <v>1790</v>
      </c>
      <c r="AB669" s="1489" t="s">
        <v>1790</v>
      </c>
      <c r="AC669" s="1489" t="s">
        <v>1790</v>
      </c>
      <c r="AD669" s="1489" t="s">
        <v>1790</v>
      </c>
      <c r="AE669" s="1489" t="s">
        <v>1790</v>
      </c>
      <c r="AF669" s="1489" t="s">
        <v>1790</v>
      </c>
      <c r="AG669" s="1489" t="s">
        <v>1790</v>
      </c>
      <c r="AH669" s="1489" t="s">
        <v>1790</v>
      </c>
      <c r="AI669" s="1489" t="s">
        <v>1790</v>
      </c>
      <c r="AJ669" s="1489" t="s">
        <v>1790</v>
      </c>
      <c r="AK669" s="1489" t="s">
        <v>1790</v>
      </c>
      <c r="AL669" s="1489" t="s">
        <v>1790</v>
      </c>
      <c r="AM669" s="1489" t="s">
        <v>1790</v>
      </c>
      <c r="AN669" s="1489" t="s">
        <v>1790</v>
      </c>
      <c r="AO669" s="1489" t="s">
        <v>1790</v>
      </c>
      <c r="AP669" s="1489" t="s">
        <v>1790</v>
      </c>
      <c r="AQ669" s="1489" t="s">
        <v>1790</v>
      </c>
      <c r="AR669" s="1489" t="s">
        <v>1790</v>
      </c>
      <c r="AS669" s="1489" t="s">
        <v>1790</v>
      </c>
      <c r="AT669" s="1489" t="s">
        <v>1790</v>
      </c>
      <c r="AU669" s="1489" t="s">
        <v>1790</v>
      </c>
      <c r="AV669" s="1489" t="s">
        <v>1790</v>
      </c>
      <c r="AW669" s="1489" t="s">
        <v>1790</v>
      </c>
      <c r="AX669" s="1489" t="s">
        <v>1790</v>
      </c>
      <c r="AY669" s="1489" t="s">
        <v>1790</v>
      </c>
      <c r="AZ669" s="1489" t="s">
        <v>1790</v>
      </c>
      <c r="BA669" s="1489" t="s">
        <v>1790</v>
      </c>
      <c r="BB669" s="1489" t="s">
        <v>1790</v>
      </c>
      <c r="BC669" s="1489" t="s">
        <v>1790</v>
      </c>
      <c r="BD669" s="1489" t="s">
        <v>1790</v>
      </c>
      <c r="BE669" s="1489" t="s">
        <v>1790</v>
      </c>
      <c r="BF669" s="1489" t="s">
        <v>1790</v>
      </c>
      <c r="BG669" s="1489" t="s">
        <v>1790</v>
      </c>
      <c r="BH669" s="1489" t="s">
        <v>1790</v>
      </c>
      <c r="BI669" s="1489" t="s">
        <v>1790</v>
      </c>
      <c r="BJ669" s="1489" t="s">
        <v>1790</v>
      </c>
      <c r="BK669" s="1489" t="s">
        <v>1790</v>
      </c>
      <c r="BL669" s="1489" t="s">
        <v>1790</v>
      </c>
      <c r="BM669" s="1489" t="s">
        <v>1790</v>
      </c>
      <c r="BN669" s="1489" t="s">
        <v>1790</v>
      </c>
      <c r="BO669" s="1489" t="s">
        <v>1790</v>
      </c>
      <c r="BP669" s="1489" t="s">
        <v>1790</v>
      </c>
      <c r="BQ669" s="1489" t="s">
        <v>1790</v>
      </c>
      <c r="BR669" s="1489" t="s">
        <v>1790</v>
      </c>
      <c r="BS669" s="1489" t="s">
        <v>1790</v>
      </c>
      <c r="BT669" s="1489" t="s">
        <v>1790</v>
      </c>
      <c r="BU669" s="1489" t="s">
        <v>1790</v>
      </c>
      <c r="BV669" s="1489" t="s">
        <v>1790</v>
      </c>
      <c r="BW669" s="1489" t="s">
        <v>1790</v>
      </c>
      <c r="BX669" s="1489" t="s">
        <v>1790</v>
      </c>
      <c r="BY669" s="1489" t="s">
        <v>1790</v>
      </c>
      <c r="BZ669" s="1489" t="s">
        <v>1790</v>
      </c>
      <c r="CA669" s="1489" t="s">
        <v>1790</v>
      </c>
      <c r="CB669" s="1489" t="s">
        <v>1790</v>
      </c>
      <c r="CC669" s="1489" t="s">
        <v>1790</v>
      </c>
      <c r="CD669" s="1489" t="s">
        <v>1790</v>
      </c>
      <c r="CE669" s="1489" t="s">
        <v>1790</v>
      </c>
      <c r="CF669" s="1489" t="s">
        <v>1790</v>
      </c>
      <c r="CG669" s="1489" t="s">
        <v>1790</v>
      </c>
      <c r="CH669" s="1489" t="s">
        <v>1790</v>
      </c>
      <c r="CI669" s="1489" t="s">
        <v>1790</v>
      </c>
      <c r="CJ669" s="1489" t="s">
        <v>1790</v>
      </c>
      <c r="CK669" s="1489" t="s">
        <v>1790</v>
      </c>
      <c r="CL669" s="1489" t="s">
        <v>1790</v>
      </c>
      <c r="CM669" s="1489" t="s">
        <v>1790</v>
      </c>
      <c r="CN669" s="1489" t="s">
        <v>1790</v>
      </c>
      <c r="CO669" s="1489" t="s">
        <v>1790</v>
      </c>
      <c r="CP669" s="1490" t="s">
        <v>1790</v>
      </c>
      <c r="CQ669" s="1488" t="s">
        <v>1790</v>
      </c>
      <c r="CR669" s="1488" t="s">
        <v>1790</v>
      </c>
      <c r="CS669" s="1488" t="s">
        <v>1790</v>
      </c>
      <c r="CT669" s="1488" t="s">
        <v>1790</v>
      </c>
      <c r="CU669" s="1488" t="s">
        <v>1790</v>
      </c>
      <c r="CV669" s="1488" t="s">
        <v>1790</v>
      </c>
      <c r="CW669" s="1488" t="s">
        <v>1790</v>
      </c>
      <c r="CX669" s="1488" t="s">
        <v>1790</v>
      </c>
      <c r="CY669" s="1488" t="s">
        <v>1790</v>
      </c>
      <c r="CZ669" s="1488" t="s">
        <v>1790</v>
      </c>
      <c r="DA669" s="1488" t="s">
        <v>1790</v>
      </c>
      <c r="DB669" s="1488" t="s">
        <v>1790</v>
      </c>
      <c r="DC669" s="1488" t="s">
        <v>1790</v>
      </c>
      <c r="DD669" s="1488" t="s">
        <v>1790</v>
      </c>
      <c r="DE669" s="1488" t="s">
        <v>1790</v>
      </c>
      <c r="DF669" s="1488" t="s">
        <v>1790</v>
      </c>
      <c r="DG669" s="1488" t="s">
        <v>1790</v>
      </c>
      <c r="DH669" s="1488" t="s">
        <v>1790</v>
      </c>
      <c r="DI669" s="1488" t="s">
        <v>1790</v>
      </c>
      <c r="DJ669" s="1488" t="s">
        <v>1790</v>
      </c>
      <c r="DK669" s="1488" t="s">
        <v>1790</v>
      </c>
      <c r="DL669" s="1488" t="s">
        <v>1790</v>
      </c>
      <c r="DM669" s="1488" t="s">
        <v>1790</v>
      </c>
      <c r="DN669" s="1488" t="s">
        <v>1790</v>
      </c>
      <c r="DO669" s="1488" t="s">
        <v>1790</v>
      </c>
      <c r="DP669" s="1488" t="s">
        <v>1790</v>
      </c>
      <c r="DQ669" s="1488" t="s">
        <v>1790</v>
      </c>
      <c r="DR669" s="1488" t="s">
        <v>1790</v>
      </c>
      <c r="DS669" s="1488" t="s">
        <v>1790</v>
      </c>
      <c r="DT669" s="1233" t="s">
        <v>1790</v>
      </c>
      <c r="DU669" s="1233" t="s">
        <v>1790</v>
      </c>
      <c r="DV669" s="1233" t="s">
        <v>1790</v>
      </c>
      <c r="DW669" s="1233" t="s">
        <v>1790</v>
      </c>
      <c r="DX669" s="1233" t="s">
        <v>1790</v>
      </c>
      <c r="DY669" s="1233" t="s">
        <v>1790</v>
      </c>
    </row>
    <row r="670" spans="2:129" x14ac:dyDescent="0.25">
      <c r="B670" s="1740"/>
      <c r="C670" s="1485" t="s">
        <v>1593</v>
      </c>
      <c r="D670" s="1425" t="s">
        <v>1688</v>
      </c>
      <c r="E670" s="1267" t="s">
        <v>810</v>
      </c>
      <c r="F670" s="1424" t="s">
        <v>813</v>
      </c>
      <c r="G670" s="1424" t="s">
        <v>1790</v>
      </c>
      <c r="H670" s="1425" t="s">
        <v>812</v>
      </c>
      <c r="I670" s="1460" t="s">
        <v>1790</v>
      </c>
      <c r="J670" s="1461" t="s">
        <v>1790</v>
      </c>
      <c r="K670" s="1461" t="s">
        <v>1790</v>
      </c>
      <c r="L670" s="1461" t="s">
        <v>1790</v>
      </c>
      <c r="M670" s="1461" t="s">
        <v>1790</v>
      </c>
      <c r="N670" s="1489" t="s">
        <v>1790</v>
      </c>
      <c r="O670" s="1489" t="s">
        <v>1790</v>
      </c>
      <c r="P670" s="1489" t="s">
        <v>1790</v>
      </c>
      <c r="Q670" s="1489" t="s">
        <v>1790</v>
      </c>
      <c r="R670" s="1489" t="s">
        <v>1790</v>
      </c>
      <c r="S670" s="1489" t="s">
        <v>1790</v>
      </c>
      <c r="T670" s="1489" t="s">
        <v>1790</v>
      </c>
      <c r="U670" s="1489" t="s">
        <v>1790</v>
      </c>
      <c r="V670" s="1489" t="s">
        <v>1790</v>
      </c>
      <c r="W670" s="1489" t="s">
        <v>1790</v>
      </c>
      <c r="X670" s="1489" t="s">
        <v>1790</v>
      </c>
      <c r="Y670" s="1489" t="s">
        <v>1790</v>
      </c>
      <c r="Z670" s="1489" t="s">
        <v>1790</v>
      </c>
      <c r="AA670" s="1489" t="s">
        <v>1790</v>
      </c>
      <c r="AB670" s="1489" t="s">
        <v>1790</v>
      </c>
      <c r="AC670" s="1489" t="s">
        <v>1790</v>
      </c>
      <c r="AD670" s="1489" t="s">
        <v>1790</v>
      </c>
      <c r="AE670" s="1489" t="s">
        <v>1790</v>
      </c>
      <c r="AF670" s="1489" t="s">
        <v>1790</v>
      </c>
      <c r="AG670" s="1489" t="s">
        <v>1790</v>
      </c>
      <c r="AH670" s="1489" t="s">
        <v>1790</v>
      </c>
      <c r="AI670" s="1489" t="s">
        <v>1790</v>
      </c>
      <c r="AJ670" s="1489" t="s">
        <v>1790</v>
      </c>
      <c r="AK670" s="1489" t="s">
        <v>1790</v>
      </c>
      <c r="AL670" s="1489" t="s">
        <v>1790</v>
      </c>
      <c r="AM670" s="1489" t="s">
        <v>1790</v>
      </c>
      <c r="AN670" s="1489" t="s">
        <v>1790</v>
      </c>
      <c r="AO670" s="1489" t="s">
        <v>1790</v>
      </c>
      <c r="AP670" s="1489" t="s">
        <v>1790</v>
      </c>
      <c r="AQ670" s="1489" t="s">
        <v>1790</v>
      </c>
      <c r="AR670" s="1489" t="s">
        <v>1790</v>
      </c>
      <c r="AS670" s="1489" t="s">
        <v>1790</v>
      </c>
      <c r="AT670" s="1489" t="s">
        <v>1790</v>
      </c>
      <c r="AU670" s="1489" t="s">
        <v>1790</v>
      </c>
      <c r="AV670" s="1489" t="s">
        <v>1790</v>
      </c>
      <c r="AW670" s="1489" t="s">
        <v>1790</v>
      </c>
      <c r="AX670" s="1489" t="s">
        <v>1790</v>
      </c>
      <c r="AY670" s="1489" t="s">
        <v>1790</v>
      </c>
      <c r="AZ670" s="1489" t="s">
        <v>1790</v>
      </c>
      <c r="BA670" s="1489" t="s">
        <v>1790</v>
      </c>
      <c r="BB670" s="1489" t="s">
        <v>1790</v>
      </c>
      <c r="BC670" s="1489" t="s">
        <v>1790</v>
      </c>
      <c r="BD670" s="1489" t="s">
        <v>1790</v>
      </c>
      <c r="BE670" s="1489" t="s">
        <v>1790</v>
      </c>
      <c r="BF670" s="1489" t="s">
        <v>1790</v>
      </c>
      <c r="BG670" s="1489" t="s">
        <v>1790</v>
      </c>
      <c r="BH670" s="1489" t="s">
        <v>1790</v>
      </c>
      <c r="BI670" s="1489" t="s">
        <v>1790</v>
      </c>
      <c r="BJ670" s="1489" t="s">
        <v>1790</v>
      </c>
      <c r="BK670" s="1489" t="s">
        <v>1790</v>
      </c>
      <c r="BL670" s="1489" t="s">
        <v>1790</v>
      </c>
      <c r="BM670" s="1489" t="s">
        <v>1790</v>
      </c>
      <c r="BN670" s="1489" t="s">
        <v>1790</v>
      </c>
      <c r="BO670" s="1489" t="s">
        <v>1790</v>
      </c>
      <c r="BP670" s="1489" t="s">
        <v>1790</v>
      </c>
      <c r="BQ670" s="1489" t="s">
        <v>1790</v>
      </c>
      <c r="BR670" s="1489" t="s">
        <v>1790</v>
      </c>
      <c r="BS670" s="1489" t="s">
        <v>1790</v>
      </c>
      <c r="BT670" s="1489" t="s">
        <v>1790</v>
      </c>
      <c r="BU670" s="1489" t="s">
        <v>1790</v>
      </c>
      <c r="BV670" s="1489" t="s">
        <v>1790</v>
      </c>
      <c r="BW670" s="1489" t="s">
        <v>1790</v>
      </c>
      <c r="BX670" s="1489" t="s">
        <v>1790</v>
      </c>
      <c r="BY670" s="1489" t="s">
        <v>1790</v>
      </c>
      <c r="BZ670" s="1489" t="s">
        <v>1790</v>
      </c>
      <c r="CA670" s="1489" t="s">
        <v>1790</v>
      </c>
      <c r="CB670" s="1489" t="s">
        <v>1790</v>
      </c>
      <c r="CC670" s="1489" t="s">
        <v>1790</v>
      </c>
      <c r="CD670" s="1489" t="s">
        <v>1790</v>
      </c>
      <c r="CE670" s="1489" t="s">
        <v>1790</v>
      </c>
      <c r="CF670" s="1489" t="s">
        <v>1790</v>
      </c>
      <c r="CG670" s="1489" t="s">
        <v>1790</v>
      </c>
      <c r="CH670" s="1489" t="s">
        <v>1790</v>
      </c>
      <c r="CI670" s="1489" t="s">
        <v>1790</v>
      </c>
      <c r="CJ670" s="1489" t="s">
        <v>1790</v>
      </c>
      <c r="CK670" s="1489" t="s">
        <v>1790</v>
      </c>
      <c r="CL670" s="1489" t="s">
        <v>1790</v>
      </c>
      <c r="CM670" s="1489" t="s">
        <v>1790</v>
      </c>
      <c r="CN670" s="1489" t="s">
        <v>1790</v>
      </c>
      <c r="CO670" s="1489" t="s">
        <v>1790</v>
      </c>
      <c r="CP670" s="1490" t="s">
        <v>1790</v>
      </c>
      <c r="CQ670" s="1488" t="s">
        <v>1790</v>
      </c>
      <c r="CR670" s="1488" t="s">
        <v>1790</v>
      </c>
      <c r="CS670" s="1488" t="s">
        <v>1790</v>
      </c>
      <c r="CT670" s="1488" t="s">
        <v>1790</v>
      </c>
      <c r="CU670" s="1488" t="s">
        <v>1790</v>
      </c>
      <c r="CV670" s="1488" t="s">
        <v>1790</v>
      </c>
      <c r="CW670" s="1488" t="s">
        <v>1790</v>
      </c>
      <c r="CX670" s="1488" t="s">
        <v>1790</v>
      </c>
      <c r="CY670" s="1488" t="s">
        <v>1790</v>
      </c>
      <c r="CZ670" s="1488" t="s">
        <v>1790</v>
      </c>
      <c r="DA670" s="1488" t="s">
        <v>1790</v>
      </c>
      <c r="DB670" s="1488" t="s">
        <v>1790</v>
      </c>
      <c r="DC670" s="1488" t="s">
        <v>1790</v>
      </c>
      <c r="DD670" s="1488" t="s">
        <v>1790</v>
      </c>
      <c r="DE670" s="1488" t="s">
        <v>1790</v>
      </c>
      <c r="DF670" s="1488" t="s">
        <v>1790</v>
      </c>
      <c r="DG670" s="1488" t="s">
        <v>1790</v>
      </c>
      <c r="DH670" s="1488" t="s">
        <v>1790</v>
      </c>
      <c r="DI670" s="1488" t="s">
        <v>1790</v>
      </c>
      <c r="DJ670" s="1488" t="s">
        <v>1790</v>
      </c>
      <c r="DK670" s="1488" t="s">
        <v>1790</v>
      </c>
      <c r="DL670" s="1488" t="s">
        <v>1790</v>
      </c>
      <c r="DM670" s="1488" t="s">
        <v>1790</v>
      </c>
      <c r="DN670" s="1488" t="s">
        <v>1790</v>
      </c>
      <c r="DO670" s="1488" t="s">
        <v>1790</v>
      </c>
      <c r="DP670" s="1488" t="s">
        <v>1790</v>
      </c>
      <c r="DQ670" s="1488" t="s">
        <v>1790</v>
      </c>
      <c r="DR670" s="1488" t="s">
        <v>1790</v>
      </c>
      <c r="DS670" s="1488" t="s">
        <v>1790</v>
      </c>
      <c r="DT670" s="1233" t="s">
        <v>1790</v>
      </c>
      <c r="DU670" s="1233" t="s">
        <v>1790</v>
      </c>
      <c r="DV670" s="1233" t="s">
        <v>1790</v>
      </c>
      <c r="DW670" s="1233" t="s">
        <v>1790</v>
      </c>
      <c r="DX670" s="1233" t="s">
        <v>1790</v>
      </c>
      <c r="DY670" s="1233" t="s">
        <v>1790</v>
      </c>
    </row>
    <row r="671" spans="2:129" ht="14.4" thickBot="1" x14ac:dyDescent="0.3">
      <c r="B671" s="1740"/>
      <c r="C671" s="1485" t="s">
        <v>1593</v>
      </c>
      <c r="D671" s="1425" t="s">
        <v>1688</v>
      </c>
      <c r="E671" s="1267" t="s">
        <v>814</v>
      </c>
      <c r="F671" s="1424" t="s">
        <v>1790</v>
      </c>
      <c r="G671" s="1424" t="s">
        <v>1790</v>
      </c>
      <c r="H671" s="1425" t="s">
        <v>84</v>
      </c>
      <c r="I671" s="1460" t="s">
        <v>1790</v>
      </c>
      <c r="J671" s="1461" t="s">
        <v>1790</v>
      </c>
      <c r="K671" s="1461" t="s">
        <v>1790</v>
      </c>
      <c r="L671" s="1461" t="s">
        <v>1790</v>
      </c>
      <c r="M671" s="1461" t="s">
        <v>1790</v>
      </c>
      <c r="N671" s="1489" t="s">
        <v>1790</v>
      </c>
      <c r="O671" s="1489" t="s">
        <v>1790</v>
      </c>
      <c r="P671" s="1489" t="s">
        <v>1790</v>
      </c>
      <c r="Q671" s="1489" t="s">
        <v>1790</v>
      </c>
      <c r="R671" s="1489" t="s">
        <v>1790</v>
      </c>
      <c r="S671" s="1489" t="s">
        <v>1790</v>
      </c>
      <c r="T671" s="1489" t="s">
        <v>1790</v>
      </c>
      <c r="U671" s="1489" t="s">
        <v>1790</v>
      </c>
      <c r="V671" s="1489" t="s">
        <v>1790</v>
      </c>
      <c r="W671" s="1489" t="s">
        <v>1790</v>
      </c>
      <c r="X671" s="1489" t="s">
        <v>1790</v>
      </c>
      <c r="Y671" s="1489" t="s">
        <v>1790</v>
      </c>
      <c r="Z671" s="1489" t="s">
        <v>1790</v>
      </c>
      <c r="AA671" s="1489" t="s">
        <v>1790</v>
      </c>
      <c r="AB671" s="1489" t="s">
        <v>1790</v>
      </c>
      <c r="AC671" s="1489" t="s">
        <v>1790</v>
      </c>
      <c r="AD671" s="1489" t="s">
        <v>1790</v>
      </c>
      <c r="AE671" s="1489" t="s">
        <v>1790</v>
      </c>
      <c r="AF671" s="1489" t="s">
        <v>1790</v>
      </c>
      <c r="AG671" s="1489" t="s">
        <v>1790</v>
      </c>
      <c r="AH671" s="1489" t="s">
        <v>1790</v>
      </c>
      <c r="AI671" s="1489" t="s">
        <v>1790</v>
      </c>
      <c r="AJ671" s="1489" t="s">
        <v>1790</v>
      </c>
      <c r="AK671" s="1489" t="s">
        <v>1790</v>
      </c>
      <c r="AL671" s="1489" t="s">
        <v>1790</v>
      </c>
      <c r="AM671" s="1489" t="s">
        <v>1790</v>
      </c>
      <c r="AN671" s="1489" t="s">
        <v>1790</v>
      </c>
      <c r="AO671" s="1489" t="s">
        <v>1790</v>
      </c>
      <c r="AP671" s="1489" t="s">
        <v>1790</v>
      </c>
      <c r="AQ671" s="1489" t="s">
        <v>1790</v>
      </c>
      <c r="AR671" s="1489" t="s">
        <v>1790</v>
      </c>
      <c r="AS671" s="1489" t="s">
        <v>1790</v>
      </c>
      <c r="AT671" s="1489" t="s">
        <v>1790</v>
      </c>
      <c r="AU671" s="1489" t="s">
        <v>1790</v>
      </c>
      <c r="AV671" s="1489" t="s">
        <v>1790</v>
      </c>
      <c r="AW671" s="1489" t="s">
        <v>1790</v>
      </c>
      <c r="AX671" s="1489" t="s">
        <v>1790</v>
      </c>
      <c r="AY671" s="1489" t="s">
        <v>1790</v>
      </c>
      <c r="AZ671" s="1489" t="s">
        <v>1790</v>
      </c>
      <c r="BA671" s="1489" t="s">
        <v>1790</v>
      </c>
      <c r="BB671" s="1489" t="s">
        <v>1790</v>
      </c>
      <c r="BC671" s="1489" t="s">
        <v>1790</v>
      </c>
      <c r="BD671" s="1489" t="s">
        <v>1790</v>
      </c>
      <c r="BE671" s="1489" t="s">
        <v>1790</v>
      </c>
      <c r="BF671" s="1489" t="s">
        <v>1790</v>
      </c>
      <c r="BG671" s="1489" t="s">
        <v>1790</v>
      </c>
      <c r="BH671" s="1489" t="s">
        <v>1790</v>
      </c>
      <c r="BI671" s="1489" t="s">
        <v>1790</v>
      </c>
      <c r="BJ671" s="1489" t="s">
        <v>1790</v>
      </c>
      <c r="BK671" s="1489" t="s">
        <v>1790</v>
      </c>
      <c r="BL671" s="1489" t="s">
        <v>1790</v>
      </c>
      <c r="BM671" s="1489" t="s">
        <v>1790</v>
      </c>
      <c r="BN671" s="1489" t="s">
        <v>1790</v>
      </c>
      <c r="BO671" s="1489" t="s">
        <v>1790</v>
      </c>
      <c r="BP671" s="1489" t="s">
        <v>1790</v>
      </c>
      <c r="BQ671" s="1489" t="s">
        <v>1790</v>
      </c>
      <c r="BR671" s="1489" t="s">
        <v>1790</v>
      </c>
      <c r="BS671" s="1489" t="s">
        <v>1790</v>
      </c>
      <c r="BT671" s="1489" t="s">
        <v>1790</v>
      </c>
      <c r="BU671" s="1489" t="s">
        <v>1790</v>
      </c>
      <c r="BV671" s="1489" t="s">
        <v>1790</v>
      </c>
      <c r="BW671" s="1489" t="s">
        <v>1790</v>
      </c>
      <c r="BX671" s="1489" t="s">
        <v>1790</v>
      </c>
      <c r="BY671" s="1489" t="s">
        <v>1790</v>
      </c>
      <c r="BZ671" s="1489" t="s">
        <v>1790</v>
      </c>
      <c r="CA671" s="1489" t="s">
        <v>1790</v>
      </c>
      <c r="CB671" s="1489" t="s">
        <v>1790</v>
      </c>
      <c r="CC671" s="1489" t="s">
        <v>1790</v>
      </c>
      <c r="CD671" s="1489" t="s">
        <v>1790</v>
      </c>
      <c r="CE671" s="1489" t="s">
        <v>1790</v>
      </c>
      <c r="CF671" s="1489" t="s">
        <v>1790</v>
      </c>
      <c r="CG671" s="1489" t="s">
        <v>1790</v>
      </c>
      <c r="CH671" s="1489" t="s">
        <v>1790</v>
      </c>
      <c r="CI671" s="1489" t="s">
        <v>1790</v>
      </c>
      <c r="CJ671" s="1489" t="s">
        <v>1790</v>
      </c>
      <c r="CK671" s="1489" t="s">
        <v>1790</v>
      </c>
      <c r="CL671" s="1489" t="s">
        <v>1790</v>
      </c>
      <c r="CM671" s="1489" t="s">
        <v>1790</v>
      </c>
      <c r="CN671" s="1489" t="s">
        <v>1790</v>
      </c>
      <c r="CO671" s="1489" t="s">
        <v>1790</v>
      </c>
      <c r="CP671" s="1490" t="s">
        <v>1790</v>
      </c>
      <c r="CQ671" s="1488" t="s">
        <v>1790</v>
      </c>
      <c r="CR671" s="1488" t="s">
        <v>1790</v>
      </c>
      <c r="CS671" s="1488" t="s">
        <v>1790</v>
      </c>
      <c r="CT671" s="1488" t="s">
        <v>1790</v>
      </c>
      <c r="CU671" s="1488" t="s">
        <v>1790</v>
      </c>
      <c r="CV671" s="1488" t="s">
        <v>1790</v>
      </c>
      <c r="CW671" s="1488" t="s">
        <v>1790</v>
      </c>
      <c r="CX671" s="1488" t="s">
        <v>1790</v>
      </c>
      <c r="CY671" s="1488" t="s">
        <v>1790</v>
      </c>
      <c r="CZ671" s="1488" t="s">
        <v>1790</v>
      </c>
      <c r="DA671" s="1488" t="s">
        <v>1790</v>
      </c>
      <c r="DB671" s="1488" t="s">
        <v>1790</v>
      </c>
      <c r="DC671" s="1488" t="s">
        <v>1790</v>
      </c>
      <c r="DD671" s="1488" t="s">
        <v>1790</v>
      </c>
      <c r="DE671" s="1488" t="s">
        <v>1790</v>
      </c>
      <c r="DF671" s="1488" t="s">
        <v>1790</v>
      </c>
      <c r="DG671" s="1488" t="s">
        <v>1790</v>
      </c>
      <c r="DH671" s="1488" t="s">
        <v>1790</v>
      </c>
      <c r="DI671" s="1488" t="s">
        <v>1790</v>
      </c>
      <c r="DJ671" s="1488" t="s">
        <v>1790</v>
      </c>
      <c r="DK671" s="1488" t="s">
        <v>1790</v>
      </c>
      <c r="DL671" s="1488" t="s">
        <v>1790</v>
      </c>
      <c r="DM671" s="1488" t="s">
        <v>1790</v>
      </c>
      <c r="DN671" s="1488" t="s">
        <v>1790</v>
      </c>
      <c r="DO671" s="1488" t="s">
        <v>1790</v>
      </c>
      <c r="DP671" s="1488" t="s">
        <v>1790</v>
      </c>
      <c r="DQ671" s="1488" t="s">
        <v>1790</v>
      </c>
      <c r="DR671" s="1488" t="s">
        <v>1790</v>
      </c>
      <c r="DS671" s="1488" t="s">
        <v>1790</v>
      </c>
      <c r="DT671" s="1233" t="s">
        <v>1790</v>
      </c>
      <c r="DU671" s="1233" t="s">
        <v>1790</v>
      </c>
      <c r="DV671" s="1233" t="s">
        <v>1790</v>
      </c>
      <c r="DW671" s="1233" t="s">
        <v>1790</v>
      </c>
      <c r="DX671" s="1233" t="s">
        <v>1790</v>
      </c>
      <c r="DY671" s="1233" t="s">
        <v>1790</v>
      </c>
    </row>
    <row r="672" spans="2:129" ht="14.4" thickBot="1" x14ac:dyDescent="0.3">
      <c r="B672" s="1740"/>
      <c r="C672" s="1485" t="s">
        <v>1593</v>
      </c>
      <c r="D672" s="1425" t="s">
        <v>1688</v>
      </c>
      <c r="E672" s="1267" t="s">
        <v>815</v>
      </c>
      <c r="F672" s="1424" t="s">
        <v>1790</v>
      </c>
      <c r="G672" s="1424" t="s">
        <v>1790</v>
      </c>
      <c r="H672" s="1425" t="s">
        <v>84</v>
      </c>
      <c r="I672" s="1724" t="str">
        <f>IF(SUM(I671:CU671)&lt;&gt;0,SUM(I671:CU671),"")</f>
        <v/>
      </c>
      <c r="J672" s="1725"/>
      <c r="K672" s="1725"/>
      <c r="L672" s="1725"/>
      <c r="M672" s="1726"/>
      <c r="N672" s="1489" t="s">
        <v>1790</v>
      </c>
      <c r="O672" s="1489" t="s">
        <v>1790</v>
      </c>
      <c r="P672" s="1489" t="s">
        <v>1790</v>
      </c>
      <c r="Q672" s="1489" t="s">
        <v>1790</v>
      </c>
      <c r="R672" s="1489" t="s">
        <v>1790</v>
      </c>
      <c r="S672" s="1489" t="s">
        <v>1790</v>
      </c>
      <c r="T672" s="1489" t="s">
        <v>1790</v>
      </c>
      <c r="U672" s="1489" t="s">
        <v>1790</v>
      </c>
      <c r="V672" s="1489" t="s">
        <v>1790</v>
      </c>
      <c r="W672" s="1489" t="s">
        <v>1790</v>
      </c>
      <c r="X672" s="1489" t="s">
        <v>1790</v>
      </c>
      <c r="Y672" s="1489" t="s">
        <v>1790</v>
      </c>
      <c r="Z672" s="1489" t="s">
        <v>1790</v>
      </c>
      <c r="AA672" s="1489" t="s">
        <v>1790</v>
      </c>
      <c r="AB672" s="1489" t="s">
        <v>1790</v>
      </c>
      <c r="AC672" s="1489" t="s">
        <v>1790</v>
      </c>
      <c r="AD672" s="1489" t="s">
        <v>1790</v>
      </c>
      <c r="AE672" s="1489" t="s">
        <v>1790</v>
      </c>
      <c r="AF672" s="1489" t="s">
        <v>1790</v>
      </c>
      <c r="AG672" s="1489" t="s">
        <v>1790</v>
      </c>
      <c r="AH672" s="1489" t="s">
        <v>1790</v>
      </c>
      <c r="AI672" s="1489" t="s">
        <v>1790</v>
      </c>
      <c r="AJ672" s="1489" t="s">
        <v>1790</v>
      </c>
      <c r="AK672" s="1489" t="s">
        <v>1790</v>
      </c>
      <c r="AL672" s="1489" t="s">
        <v>1790</v>
      </c>
      <c r="AM672" s="1489" t="s">
        <v>1790</v>
      </c>
      <c r="AN672" s="1489" t="s">
        <v>1790</v>
      </c>
      <c r="AO672" s="1489" t="s">
        <v>1790</v>
      </c>
      <c r="AP672" s="1489" t="s">
        <v>1790</v>
      </c>
      <c r="AQ672" s="1489" t="s">
        <v>1790</v>
      </c>
      <c r="AR672" s="1489" t="s">
        <v>1790</v>
      </c>
      <c r="AS672" s="1489" t="s">
        <v>1790</v>
      </c>
      <c r="AT672" s="1489" t="s">
        <v>1790</v>
      </c>
      <c r="AU672" s="1489" t="s">
        <v>1790</v>
      </c>
      <c r="AV672" s="1489" t="s">
        <v>1790</v>
      </c>
      <c r="AW672" s="1489" t="s">
        <v>1790</v>
      </c>
      <c r="AX672" s="1489" t="s">
        <v>1790</v>
      </c>
      <c r="AY672" s="1489" t="s">
        <v>1790</v>
      </c>
      <c r="AZ672" s="1489" t="s">
        <v>1790</v>
      </c>
      <c r="BA672" s="1489" t="s">
        <v>1790</v>
      </c>
      <c r="BB672" s="1489" t="s">
        <v>1790</v>
      </c>
      <c r="BC672" s="1489" t="s">
        <v>1790</v>
      </c>
      <c r="BD672" s="1489" t="s">
        <v>1790</v>
      </c>
      <c r="BE672" s="1489" t="s">
        <v>1790</v>
      </c>
      <c r="BF672" s="1489" t="s">
        <v>1790</v>
      </c>
      <c r="BG672" s="1489" t="s">
        <v>1790</v>
      </c>
      <c r="BH672" s="1489" t="s">
        <v>1790</v>
      </c>
      <c r="BI672" s="1489" t="s">
        <v>1790</v>
      </c>
      <c r="BJ672" s="1489" t="s">
        <v>1790</v>
      </c>
      <c r="BK672" s="1489" t="s">
        <v>1790</v>
      </c>
      <c r="BL672" s="1489" t="s">
        <v>1790</v>
      </c>
      <c r="BM672" s="1489" t="s">
        <v>1790</v>
      </c>
      <c r="BN672" s="1489" t="s">
        <v>1790</v>
      </c>
      <c r="BO672" s="1489" t="s">
        <v>1790</v>
      </c>
      <c r="BP672" s="1489" t="s">
        <v>1790</v>
      </c>
      <c r="BQ672" s="1489" t="s">
        <v>1790</v>
      </c>
      <c r="BR672" s="1489" t="s">
        <v>1790</v>
      </c>
      <c r="BS672" s="1489" t="s">
        <v>1790</v>
      </c>
      <c r="BT672" s="1489" t="s">
        <v>1790</v>
      </c>
      <c r="BU672" s="1489" t="s">
        <v>1790</v>
      </c>
      <c r="BV672" s="1489" t="s">
        <v>1790</v>
      </c>
      <c r="BW672" s="1489" t="s">
        <v>1790</v>
      </c>
      <c r="BX672" s="1489" t="s">
        <v>1790</v>
      </c>
      <c r="BY672" s="1489" t="s">
        <v>1790</v>
      </c>
      <c r="BZ672" s="1489" t="s">
        <v>1790</v>
      </c>
      <c r="CA672" s="1489" t="s">
        <v>1790</v>
      </c>
      <c r="CB672" s="1489" t="s">
        <v>1790</v>
      </c>
      <c r="CC672" s="1489" t="s">
        <v>1790</v>
      </c>
      <c r="CD672" s="1489" t="s">
        <v>1790</v>
      </c>
      <c r="CE672" s="1489" t="s">
        <v>1790</v>
      </c>
      <c r="CF672" s="1489" t="s">
        <v>1790</v>
      </c>
      <c r="CG672" s="1489" t="s">
        <v>1790</v>
      </c>
      <c r="CH672" s="1489" t="s">
        <v>1790</v>
      </c>
      <c r="CI672" s="1489" t="s">
        <v>1790</v>
      </c>
      <c r="CJ672" s="1489" t="s">
        <v>1790</v>
      </c>
      <c r="CK672" s="1489" t="s">
        <v>1790</v>
      </c>
      <c r="CL672" s="1489" t="s">
        <v>1790</v>
      </c>
      <c r="CM672" s="1489" t="s">
        <v>1790</v>
      </c>
      <c r="CN672" s="1489" t="s">
        <v>1790</v>
      </c>
      <c r="CO672" s="1489" t="s">
        <v>1790</v>
      </c>
      <c r="CP672" s="1490" t="s">
        <v>1790</v>
      </c>
      <c r="CQ672" s="1488" t="s">
        <v>1790</v>
      </c>
      <c r="CR672" s="1488" t="s">
        <v>1790</v>
      </c>
      <c r="CS672" s="1488" t="s">
        <v>1790</v>
      </c>
      <c r="CT672" s="1488" t="s">
        <v>1790</v>
      </c>
      <c r="CU672" s="1488" t="s">
        <v>1790</v>
      </c>
      <c r="CV672" s="1488" t="s">
        <v>1790</v>
      </c>
      <c r="CW672" s="1488" t="s">
        <v>1790</v>
      </c>
      <c r="CX672" s="1488" t="s">
        <v>1790</v>
      </c>
      <c r="CY672" s="1488" t="s">
        <v>1790</v>
      </c>
      <c r="CZ672" s="1488" t="s">
        <v>1790</v>
      </c>
      <c r="DA672" s="1488" t="s">
        <v>1790</v>
      </c>
      <c r="DB672" s="1488" t="s">
        <v>1790</v>
      </c>
      <c r="DC672" s="1488" t="s">
        <v>1790</v>
      </c>
      <c r="DD672" s="1488" t="s">
        <v>1790</v>
      </c>
      <c r="DE672" s="1488" t="s">
        <v>1790</v>
      </c>
      <c r="DF672" s="1488" t="s">
        <v>1790</v>
      </c>
      <c r="DG672" s="1488" t="s">
        <v>1790</v>
      </c>
      <c r="DH672" s="1488" t="s">
        <v>1790</v>
      </c>
      <c r="DI672" s="1488" t="s">
        <v>1790</v>
      </c>
      <c r="DJ672" s="1488" t="s">
        <v>1790</v>
      </c>
      <c r="DK672" s="1488" t="s">
        <v>1790</v>
      </c>
      <c r="DL672" s="1488" t="s">
        <v>1790</v>
      </c>
      <c r="DM672" s="1488" t="s">
        <v>1790</v>
      </c>
      <c r="DN672" s="1488" t="s">
        <v>1790</v>
      </c>
      <c r="DO672" s="1488" t="s">
        <v>1790</v>
      </c>
      <c r="DP672" s="1488" t="s">
        <v>1790</v>
      </c>
      <c r="DQ672" s="1488" t="s">
        <v>1790</v>
      </c>
      <c r="DR672" s="1488" t="s">
        <v>1790</v>
      </c>
      <c r="DS672" s="1488" t="s">
        <v>1790</v>
      </c>
      <c r="DT672" s="1233" t="s">
        <v>1790</v>
      </c>
      <c r="DU672" s="1233" t="s">
        <v>1790</v>
      </c>
      <c r="DV672" s="1233" t="s">
        <v>1790</v>
      </c>
      <c r="DW672" s="1233" t="s">
        <v>1790</v>
      </c>
      <c r="DX672" s="1233" t="s">
        <v>1790</v>
      </c>
      <c r="DY672" s="1233" t="s">
        <v>1790</v>
      </c>
    </row>
    <row r="673" spans="2:129" x14ac:dyDescent="0.25">
      <c r="B673" s="1740"/>
      <c r="C673" s="1485" t="s">
        <v>2270</v>
      </c>
      <c r="D673" s="1425" t="s">
        <v>2271</v>
      </c>
      <c r="E673" s="1267" t="s">
        <v>810</v>
      </c>
      <c r="F673" s="1424" t="s">
        <v>1790</v>
      </c>
      <c r="G673" s="1424" t="s">
        <v>1790</v>
      </c>
      <c r="H673" s="1425" t="s">
        <v>84</v>
      </c>
      <c r="I673" s="1460" t="s">
        <v>1790</v>
      </c>
      <c r="J673" s="1461" t="s">
        <v>1790</v>
      </c>
      <c r="K673" s="1461" t="s">
        <v>1790</v>
      </c>
      <c r="L673" s="1461" t="s">
        <v>1790</v>
      </c>
      <c r="M673" s="1461" t="s">
        <v>1790</v>
      </c>
      <c r="N673" s="1489" t="s">
        <v>1790</v>
      </c>
      <c r="O673" s="1489" t="s">
        <v>1790</v>
      </c>
      <c r="P673" s="1489" t="s">
        <v>1790</v>
      </c>
      <c r="Q673" s="1489" t="s">
        <v>1790</v>
      </c>
      <c r="R673" s="1489" t="s">
        <v>1790</v>
      </c>
      <c r="S673" s="1489" t="s">
        <v>1790</v>
      </c>
      <c r="T673" s="1489">
        <v>0</v>
      </c>
      <c r="U673" s="1489">
        <v>0</v>
      </c>
      <c r="V673" s="1489">
        <v>0</v>
      </c>
      <c r="W673" s="1489">
        <v>0</v>
      </c>
      <c r="X673" s="1489">
        <v>0</v>
      </c>
      <c r="Y673" s="1489" t="s">
        <v>1790</v>
      </c>
      <c r="Z673" s="1489" t="s">
        <v>1790</v>
      </c>
      <c r="AA673" s="1489" t="s">
        <v>1790</v>
      </c>
      <c r="AB673" s="1489" t="s">
        <v>1790</v>
      </c>
      <c r="AC673" s="1489" t="s">
        <v>1790</v>
      </c>
      <c r="AD673" s="1489" t="s">
        <v>1790</v>
      </c>
      <c r="AE673" s="1489" t="s">
        <v>1790</v>
      </c>
      <c r="AF673" s="1489" t="s">
        <v>1790</v>
      </c>
      <c r="AG673" s="1489" t="s">
        <v>1790</v>
      </c>
      <c r="AH673" s="1489" t="s">
        <v>1790</v>
      </c>
      <c r="AI673" s="1489" t="s">
        <v>1790</v>
      </c>
      <c r="AJ673" s="1489" t="s">
        <v>1790</v>
      </c>
      <c r="AK673" s="1489" t="s">
        <v>1790</v>
      </c>
      <c r="AL673" s="1489" t="s">
        <v>1790</v>
      </c>
      <c r="AM673" s="1489" t="s">
        <v>1790</v>
      </c>
      <c r="AN673" s="1489" t="s">
        <v>1790</v>
      </c>
      <c r="AO673" s="1489" t="s">
        <v>1790</v>
      </c>
      <c r="AP673" s="1489" t="s">
        <v>1790</v>
      </c>
      <c r="AQ673" s="1489" t="s">
        <v>1790</v>
      </c>
      <c r="AR673" s="1489">
        <v>0</v>
      </c>
      <c r="AS673" s="1489" t="s">
        <v>1790</v>
      </c>
      <c r="AT673" s="1489" t="s">
        <v>1790</v>
      </c>
      <c r="AU673" s="1489" t="s">
        <v>1790</v>
      </c>
      <c r="AV673" s="1489" t="s">
        <v>1790</v>
      </c>
      <c r="AW673" s="1489" t="s">
        <v>1790</v>
      </c>
      <c r="AX673" s="1489" t="s">
        <v>1790</v>
      </c>
      <c r="AY673" s="1489" t="s">
        <v>1790</v>
      </c>
      <c r="AZ673" s="1489" t="s">
        <v>1790</v>
      </c>
      <c r="BA673" s="1489" t="s">
        <v>1790</v>
      </c>
      <c r="BB673" s="1489" t="s">
        <v>1790</v>
      </c>
      <c r="BC673" s="1489" t="s">
        <v>1790</v>
      </c>
      <c r="BD673" s="1489" t="s">
        <v>1790</v>
      </c>
      <c r="BE673" s="1489" t="s">
        <v>1790</v>
      </c>
      <c r="BF673" s="1489" t="s">
        <v>1790</v>
      </c>
      <c r="BG673" s="1489" t="s">
        <v>1790</v>
      </c>
      <c r="BH673" s="1489" t="s">
        <v>1790</v>
      </c>
      <c r="BI673" s="1489" t="s">
        <v>1790</v>
      </c>
      <c r="BJ673" s="1489" t="s">
        <v>1790</v>
      </c>
      <c r="BK673" s="1489" t="s">
        <v>1790</v>
      </c>
      <c r="BL673" s="1489">
        <v>0</v>
      </c>
      <c r="BM673" s="1489" t="s">
        <v>1790</v>
      </c>
      <c r="BN673" s="1489" t="s">
        <v>1790</v>
      </c>
      <c r="BO673" s="1489" t="s">
        <v>1790</v>
      </c>
      <c r="BP673" s="1489" t="s">
        <v>1790</v>
      </c>
      <c r="BQ673" s="1489" t="s">
        <v>1790</v>
      </c>
      <c r="BR673" s="1489" t="s">
        <v>1790</v>
      </c>
      <c r="BS673" s="1489" t="s">
        <v>1790</v>
      </c>
      <c r="BT673" s="1489" t="s">
        <v>1790</v>
      </c>
      <c r="BU673" s="1489" t="s">
        <v>1790</v>
      </c>
      <c r="BV673" s="1489" t="s">
        <v>1790</v>
      </c>
      <c r="BW673" s="1489" t="s">
        <v>1790</v>
      </c>
      <c r="BX673" s="1489" t="s">
        <v>1790</v>
      </c>
      <c r="BY673" s="1489" t="s">
        <v>1790</v>
      </c>
      <c r="BZ673" s="1489" t="s">
        <v>1790</v>
      </c>
      <c r="CA673" s="1489" t="s">
        <v>1790</v>
      </c>
      <c r="CB673" s="1489" t="s">
        <v>1790</v>
      </c>
      <c r="CC673" s="1489" t="s">
        <v>1790</v>
      </c>
      <c r="CD673" s="1489" t="s">
        <v>1790</v>
      </c>
      <c r="CE673" s="1489" t="s">
        <v>1790</v>
      </c>
      <c r="CF673" s="1489">
        <v>0</v>
      </c>
      <c r="CG673" s="1489" t="s">
        <v>1790</v>
      </c>
      <c r="CH673" s="1489" t="s">
        <v>1790</v>
      </c>
      <c r="CI673" s="1489" t="s">
        <v>1790</v>
      </c>
      <c r="CJ673" s="1489" t="s">
        <v>1790</v>
      </c>
      <c r="CK673" s="1489" t="s">
        <v>1790</v>
      </c>
      <c r="CL673" s="1489" t="s">
        <v>1790</v>
      </c>
      <c r="CM673" s="1489" t="s">
        <v>1790</v>
      </c>
      <c r="CN673" s="1489" t="s">
        <v>1790</v>
      </c>
      <c r="CO673" s="1489" t="s">
        <v>1790</v>
      </c>
      <c r="CP673" s="1490" t="s">
        <v>1790</v>
      </c>
      <c r="CQ673" s="1488" t="s">
        <v>1790</v>
      </c>
      <c r="CR673" s="1488" t="s">
        <v>1790</v>
      </c>
      <c r="CS673" s="1488" t="s">
        <v>1790</v>
      </c>
      <c r="CT673" s="1488" t="s">
        <v>1790</v>
      </c>
      <c r="CU673" s="1488" t="s">
        <v>1790</v>
      </c>
      <c r="CV673" s="1488" t="s">
        <v>1790</v>
      </c>
      <c r="CW673" s="1488" t="s">
        <v>1790</v>
      </c>
      <c r="CX673" s="1488" t="s">
        <v>1790</v>
      </c>
      <c r="CY673" s="1488" t="s">
        <v>1790</v>
      </c>
      <c r="CZ673" s="1488" t="s">
        <v>1790</v>
      </c>
      <c r="DA673" s="1488" t="s">
        <v>1790</v>
      </c>
      <c r="DB673" s="1488" t="s">
        <v>1790</v>
      </c>
      <c r="DC673" s="1488" t="s">
        <v>1790</v>
      </c>
      <c r="DD673" s="1488" t="s">
        <v>1790</v>
      </c>
      <c r="DE673" s="1488" t="s">
        <v>1790</v>
      </c>
      <c r="DF673" s="1488" t="s">
        <v>1790</v>
      </c>
      <c r="DG673" s="1488" t="s">
        <v>1790</v>
      </c>
      <c r="DH673" s="1488" t="s">
        <v>1790</v>
      </c>
      <c r="DI673" s="1488" t="s">
        <v>1790</v>
      </c>
      <c r="DJ673" s="1488" t="s">
        <v>1790</v>
      </c>
      <c r="DK673" s="1488" t="s">
        <v>1790</v>
      </c>
      <c r="DL673" s="1488" t="s">
        <v>1790</v>
      </c>
      <c r="DM673" s="1488" t="s">
        <v>1790</v>
      </c>
      <c r="DN673" s="1488" t="s">
        <v>1790</v>
      </c>
      <c r="DO673" s="1488" t="s">
        <v>1790</v>
      </c>
      <c r="DP673" s="1488" t="s">
        <v>1790</v>
      </c>
      <c r="DQ673" s="1488" t="s">
        <v>1790</v>
      </c>
      <c r="DR673" s="1488" t="s">
        <v>1790</v>
      </c>
      <c r="DS673" s="1488" t="s">
        <v>1790</v>
      </c>
      <c r="DT673" s="1233" t="s">
        <v>1790</v>
      </c>
      <c r="DU673" s="1233" t="s">
        <v>1790</v>
      </c>
      <c r="DV673" s="1233" t="s">
        <v>1790</v>
      </c>
      <c r="DW673" s="1233" t="s">
        <v>1790</v>
      </c>
      <c r="DX673" s="1233" t="s">
        <v>1790</v>
      </c>
      <c r="DY673" s="1233" t="s">
        <v>1790</v>
      </c>
    </row>
    <row r="674" spans="2:129" x14ac:dyDescent="0.25">
      <c r="B674" s="1740"/>
      <c r="C674" s="1485" t="s">
        <v>2270</v>
      </c>
      <c r="D674" s="1425" t="s">
        <v>2271</v>
      </c>
      <c r="E674" s="1267" t="s">
        <v>807</v>
      </c>
      <c r="F674" s="1424" t="s">
        <v>1790</v>
      </c>
      <c r="G674" s="1424" t="s">
        <v>1790</v>
      </c>
      <c r="H674" s="1425" t="s">
        <v>84</v>
      </c>
      <c r="I674" s="1460" t="s">
        <v>1790</v>
      </c>
      <c r="J674" s="1461" t="s">
        <v>1790</v>
      </c>
      <c r="K674" s="1461" t="s">
        <v>1790</v>
      </c>
      <c r="L674" s="1461" t="s">
        <v>1790</v>
      </c>
      <c r="M674" s="1461" t="s">
        <v>1790</v>
      </c>
      <c r="N674" s="1489" t="s">
        <v>1790</v>
      </c>
      <c r="O674" s="1489" t="s">
        <v>1790</v>
      </c>
      <c r="P674" s="1489" t="s">
        <v>1790</v>
      </c>
      <c r="Q674" s="1489" t="s">
        <v>1790</v>
      </c>
      <c r="R674" s="1489" t="s">
        <v>1790</v>
      </c>
      <c r="S674" s="1489" t="s">
        <v>1790</v>
      </c>
      <c r="T674" s="1489" t="s">
        <v>1790</v>
      </c>
      <c r="U674" s="1489" t="s">
        <v>1790</v>
      </c>
      <c r="V674" s="1489" t="s">
        <v>1790</v>
      </c>
      <c r="W674" s="1489" t="s">
        <v>1790</v>
      </c>
      <c r="X674" s="1489" t="s">
        <v>1790</v>
      </c>
      <c r="Y674" s="1489">
        <v>3.2167760250000033</v>
      </c>
      <c r="Z674" s="1489">
        <v>3.2167760250000033</v>
      </c>
      <c r="AA674" s="1489">
        <v>3.2167760250000033</v>
      </c>
      <c r="AB674" s="1489">
        <v>3.2167760250000033</v>
      </c>
      <c r="AC674" s="1489">
        <v>3.2167760250000033</v>
      </c>
      <c r="AD674" s="1489">
        <v>3.2167760250000033</v>
      </c>
      <c r="AE674" s="1489">
        <v>3.2167760250000033</v>
      </c>
      <c r="AF674" s="1489">
        <v>3.2167760250000033</v>
      </c>
      <c r="AG674" s="1489">
        <v>3.2167760250000033</v>
      </c>
      <c r="AH674" s="1489">
        <v>3.2167760250000033</v>
      </c>
      <c r="AI674" s="1489">
        <v>3.2167760250000033</v>
      </c>
      <c r="AJ674" s="1489">
        <v>3.2167760250000033</v>
      </c>
      <c r="AK674" s="1489">
        <v>3.2167760250000033</v>
      </c>
      <c r="AL674" s="1489">
        <v>3.2167760250000033</v>
      </c>
      <c r="AM674" s="1489">
        <v>3.2167760250000033</v>
      </c>
      <c r="AN674" s="1489">
        <v>3.2167760250000033</v>
      </c>
      <c r="AO674" s="1489">
        <v>3.2167760250000033</v>
      </c>
      <c r="AP674" s="1489">
        <v>3.2167760250000033</v>
      </c>
      <c r="AQ674" s="1489">
        <v>3.2167760250000033</v>
      </c>
      <c r="AR674" s="1489">
        <v>3.2167760250000033</v>
      </c>
      <c r="AS674" s="1489">
        <v>3.2167760250000033</v>
      </c>
      <c r="AT674" s="1489">
        <v>3.2167760250000033</v>
      </c>
      <c r="AU674" s="1489">
        <v>3.2167760250000033</v>
      </c>
      <c r="AV674" s="1489">
        <v>3.2167760250000033</v>
      </c>
      <c r="AW674" s="1489">
        <v>3.2167760250000033</v>
      </c>
      <c r="AX674" s="1489">
        <v>3.2167760250000033</v>
      </c>
      <c r="AY674" s="1489">
        <v>3.2167760250000033</v>
      </c>
      <c r="AZ674" s="1489">
        <v>3.2167760250000033</v>
      </c>
      <c r="BA674" s="1489">
        <v>3.2167760250000033</v>
      </c>
      <c r="BB674" s="1489">
        <v>3.2167760250000033</v>
      </c>
      <c r="BC674" s="1489">
        <v>3.2167760250000033</v>
      </c>
      <c r="BD674" s="1489">
        <v>3.2167760250000033</v>
      </c>
      <c r="BE674" s="1489">
        <v>3.2167760250000033</v>
      </c>
      <c r="BF674" s="1489">
        <v>3.2167760250000033</v>
      </c>
      <c r="BG674" s="1489">
        <v>3.2167760250000033</v>
      </c>
      <c r="BH674" s="1489">
        <v>3.2167760250000033</v>
      </c>
      <c r="BI674" s="1489">
        <v>3.2167760250000033</v>
      </c>
      <c r="BJ674" s="1489">
        <v>3.2167760250000033</v>
      </c>
      <c r="BK674" s="1489">
        <v>3.2167760250000033</v>
      </c>
      <c r="BL674" s="1489">
        <v>3.2167760250000033</v>
      </c>
      <c r="BM674" s="1489">
        <v>3.2167760250000033</v>
      </c>
      <c r="BN674" s="1489">
        <v>3.2167760250000033</v>
      </c>
      <c r="BO674" s="1489">
        <v>3.2167760250000033</v>
      </c>
      <c r="BP674" s="1489">
        <v>3.2167760250000033</v>
      </c>
      <c r="BQ674" s="1489">
        <v>3.2167760250000033</v>
      </c>
      <c r="BR674" s="1489">
        <v>3.2167760250000033</v>
      </c>
      <c r="BS674" s="1489">
        <v>3.2167760250000033</v>
      </c>
      <c r="BT674" s="1489">
        <v>3.2167760250000033</v>
      </c>
      <c r="BU674" s="1489">
        <v>3.2167760250000033</v>
      </c>
      <c r="BV674" s="1489">
        <v>3.2167760250000033</v>
      </c>
      <c r="BW674" s="1489">
        <v>3.2167760250000033</v>
      </c>
      <c r="BX674" s="1489">
        <v>3.2167760250000033</v>
      </c>
      <c r="BY674" s="1489">
        <v>3.2167760250000033</v>
      </c>
      <c r="BZ674" s="1489">
        <v>3.2167760250000033</v>
      </c>
      <c r="CA674" s="1489">
        <v>3.2167760250000033</v>
      </c>
      <c r="CB674" s="1489">
        <v>3.2167760250000033</v>
      </c>
      <c r="CC674" s="1489">
        <v>3.2167760250000033</v>
      </c>
      <c r="CD674" s="1489">
        <v>3.2167760250000033</v>
      </c>
      <c r="CE674" s="1489">
        <v>3.2167760250000033</v>
      </c>
      <c r="CF674" s="1489">
        <v>3.2167760250000033</v>
      </c>
      <c r="CG674" s="1489">
        <v>3.2167760250000033</v>
      </c>
      <c r="CH674" s="1489">
        <v>3.2167760250000033</v>
      </c>
      <c r="CI674" s="1489">
        <v>3.2167760250000033</v>
      </c>
      <c r="CJ674" s="1489">
        <v>3.2167760250000033</v>
      </c>
      <c r="CK674" s="1489">
        <v>3.2167760250000033</v>
      </c>
      <c r="CL674" s="1489">
        <v>3.2167760250000033</v>
      </c>
      <c r="CM674" s="1489">
        <v>3.2167760250000033</v>
      </c>
      <c r="CN674" s="1489">
        <v>3.2167760250000033</v>
      </c>
      <c r="CO674" s="1489">
        <v>3.2167760250000033</v>
      </c>
      <c r="CP674" s="1490">
        <v>3.2167760250000033</v>
      </c>
      <c r="CQ674" s="1488">
        <v>3.2167760250000033</v>
      </c>
      <c r="CR674" s="1488">
        <v>3.2167760250000033</v>
      </c>
      <c r="CS674" s="1488">
        <v>3.2167760250000033</v>
      </c>
      <c r="CT674" s="1488">
        <v>3.2167760250000033</v>
      </c>
      <c r="CU674" s="1488">
        <v>3.2167760250000033</v>
      </c>
      <c r="CV674" s="1488" t="s">
        <v>1790</v>
      </c>
      <c r="CW674" s="1488" t="s">
        <v>1790</v>
      </c>
      <c r="CX674" s="1488" t="s">
        <v>1790</v>
      </c>
      <c r="CY674" s="1488" t="s">
        <v>1790</v>
      </c>
      <c r="CZ674" s="1488" t="s">
        <v>1790</v>
      </c>
      <c r="DA674" s="1488" t="s">
        <v>1790</v>
      </c>
      <c r="DB674" s="1488" t="s">
        <v>1790</v>
      </c>
      <c r="DC674" s="1488" t="s">
        <v>1790</v>
      </c>
      <c r="DD674" s="1488" t="s">
        <v>1790</v>
      </c>
      <c r="DE674" s="1488" t="s">
        <v>1790</v>
      </c>
      <c r="DF674" s="1488" t="s">
        <v>1790</v>
      </c>
      <c r="DG674" s="1488" t="s">
        <v>1790</v>
      </c>
      <c r="DH674" s="1488" t="s">
        <v>1790</v>
      </c>
      <c r="DI674" s="1488" t="s">
        <v>1790</v>
      </c>
      <c r="DJ674" s="1488" t="s">
        <v>1790</v>
      </c>
      <c r="DK674" s="1488" t="s">
        <v>1790</v>
      </c>
      <c r="DL674" s="1488" t="s">
        <v>1790</v>
      </c>
      <c r="DM674" s="1488" t="s">
        <v>1790</v>
      </c>
      <c r="DN674" s="1488" t="s">
        <v>1790</v>
      </c>
      <c r="DO674" s="1488" t="s">
        <v>1790</v>
      </c>
      <c r="DP674" s="1488" t="s">
        <v>1790</v>
      </c>
      <c r="DQ674" s="1488" t="s">
        <v>1790</v>
      </c>
      <c r="DR674" s="1488" t="s">
        <v>1790</v>
      </c>
      <c r="DS674" s="1488" t="s">
        <v>1790</v>
      </c>
      <c r="DT674" s="1233" t="s">
        <v>1790</v>
      </c>
      <c r="DU674" s="1233" t="s">
        <v>1790</v>
      </c>
      <c r="DV674" s="1233" t="s">
        <v>1790</v>
      </c>
      <c r="DW674" s="1233" t="s">
        <v>1790</v>
      </c>
      <c r="DX674" s="1233" t="s">
        <v>1790</v>
      </c>
      <c r="DY674" s="1233" t="s">
        <v>1790</v>
      </c>
    </row>
    <row r="675" spans="2:129" x14ac:dyDescent="0.25">
      <c r="B675" s="1740"/>
      <c r="C675" s="1485" t="s">
        <v>2270</v>
      </c>
      <c r="D675" s="1425" t="s">
        <v>2271</v>
      </c>
      <c r="E675" s="1267" t="s">
        <v>808</v>
      </c>
      <c r="F675" s="1424" t="s">
        <v>1790</v>
      </c>
      <c r="G675" s="1424" t="s">
        <v>1790</v>
      </c>
      <c r="H675" s="1425" t="s">
        <v>84</v>
      </c>
      <c r="I675" s="1460" t="s">
        <v>1790</v>
      </c>
      <c r="J675" s="1461" t="s">
        <v>1790</v>
      </c>
      <c r="K675" s="1461" t="s">
        <v>1790</v>
      </c>
      <c r="L675" s="1461" t="s">
        <v>1790</v>
      </c>
      <c r="M675" s="1461" t="s">
        <v>1790</v>
      </c>
      <c r="N675" s="1489" t="s">
        <v>1790</v>
      </c>
      <c r="O675" s="1489" t="s">
        <v>1790</v>
      </c>
      <c r="P675" s="1489" t="s">
        <v>1790</v>
      </c>
      <c r="Q675" s="1489" t="s">
        <v>1790</v>
      </c>
      <c r="R675" s="1489" t="s">
        <v>1790</v>
      </c>
      <c r="S675" s="1489" t="s">
        <v>1790</v>
      </c>
      <c r="T675" s="1489">
        <v>0</v>
      </c>
      <c r="U675" s="1489">
        <v>0</v>
      </c>
      <c r="V675" s="1489">
        <v>0</v>
      </c>
      <c r="W675" s="1489">
        <v>0</v>
      </c>
      <c r="X675" s="1489">
        <v>0</v>
      </c>
      <c r="Y675" s="1489">
        <v>0</v>
      </c>
      <c r="Z675" s="1489">
        <v>0</v>
      </c>
      <c r="AA675" s="1489">
        <v>0</v>
      </c>
      <c r="AB675" s="1489">
        <v>0</v>
      </c>
      <c r="AC675" s="1489">
        <v>0</v>
      </c>
      <c r="AD675" s="1489">
        <v>0</v>
      </c>
      <c r="AE675" s="1489">
        <v>0</v>
      </c>
      <c r="AF675" s="1489">
        <v>0</v>
      </c>
      <c r="AG675" s="1489">
        <v>0</v>
      </c>
      <c r="AH675" s="1489">
        <v>0</v>
      </c>
      <c r="AI675" s="1489">
        <v>0</v>
      </c>
      <c r="AJ675" s="1489">
        <v>0</v>
      </c>
      <c r="AK675" s="1489">
        <v>0</v>
      </c>
      <c r="AL675" s="1489">
        <v>0</v>
      </c>
      <c r="AM675" s="1489">
        <v>0</v>
      </c>
      <c r="AN675" s="1489">
        <v>0</v>
      </c>
      <c r="AO675" s="1489">
        <v>0</v>
      </c>
      <c r="AP675" s="1489">
        <v>0</v>
      </c>
      <c r="AQ675" s="1489">
        <v>0</v>
      </c>
      <c r="AR675" s="1489">
        <v>0</v>
      </c>
      <c r="AS675" s="1489">
        <v>0</v>
      </c>
      <c r="AT675" s="1489">
        <v>0</v>
      </c>
      <c r="AU675" s="1489">
        <v>0</v>
      </c>
      <c r="AV675" s="1489">
        <v>0</v>
      </c>
      <c r="AW675" s="1489">
        <v>0</v>
      </c>
      <c r="AX675" s="1489">
        <v>0</v>
      </c>
      <c r="AY675" s="1489">
        <v>0</v>
      </c>
      <c r="AZ675" s="1489">
        <v>0</v>
      </c>
      <c r="BA675" s="1489">
        <v>0</v>
      </c>
      <c r="BB675" s="1489">
        <v>0</v>
      </c>
      <c r="BC675" s="1489">
        <v>0</v>
      </c>
      <c r="BD675" s="1489">
        <v>0</v>
      </c>
      <c r="BE675" s="1489">
        <v>0</v>
      </c>
      <c r="BF675" s="1489">
        <v>0</v>
      </c>
      <c r="BG675" s="1489">
        <v>0</v>
      </c>
      <c r="BH675" s="1489">
        <v>0</v>
      </c>
      <c r="BI675" s="1489">
        <v>0</v>
      </c>
      <c r="BJ675" s="1489">
        <v>0</v>
      </c>
      <c r="BK675" s="1489">
        <v>0</v>
      </c>
      <c r="BL675" s="1489">
        <v>0</v>
      </c>
      <c r="BM675" s="1489">
        <v>0</v>
      </c>
      <c r="BN675" s="1489">
        <v>0</v>
      </c>
      <c r="BO675" s="1489">
        <v>0</v>
      </c>
      <c r="BP675" s="1489">
        <v>0</v>
      </c>
      <c r="BQ675" s="1489">
        <v>0</v>
      </c>
      <c r="BR675" s="1489">
        <v>0</v>
      </c>
      <c r="BS675" s="1489">
        <v>0</v>
      </c>
      <c r="BT675" s="1489">
        <v>0</v>
      </c>
      <c r="BU675" s="1489">
        <v>0</v>
      </c>
      <c r="BV675" s="1489">
        <v>0</v>
      </c>
      <c r="BW675" s="1489">
        <v>0</v>
      </c>
      <c r="BX675" s="1489">
        <v>0</v>
      </c>
      <c r="BY675" s="1489">
        <v>0</v>
      </c>
      <c r="BZ675" s="1489">
        <v>0</v>
      </c>
      <c r="CA675" s="1489">
        <v>0</v>
      </c>
      <c r="CB675" s="1489">
        <v>0</v>
      </c>
      <c r="CC675" s="1489">
        <v>0</v>
      </c>
      <c r="CD675" s="1489">
        <v>0</v>
      </c>
      <c r="CE675" s="1489">
        <v>0</v>
      </c>
      <c r="CF675" s="1489">
        <v>0</v>
      </c>
      <c r="CG675" s="1489">
        <v>0</v>
      </c>
      <c r="CH675" s="1489">
        <v>0</v>
      </c>
      <c r="CI675" s="1489">
        <v>0</v>
      </c>
      <c r="CJ675" s="1489">
        <v>0</v>
      </c>
      <c r="CK675" s="1489">
        <v>0</v>
      </c>
      <c r="CL675" s="1489">
        <v>0</v>
      </c>
      <c r="CM675" s="1489">
        <v>0</v>
      </c>
      <c r="CN675" s="1489">
        <v>0</v>
      </c>
      <c r="CO675" s="1489">
        <v>0</v>
      </c>
      <c r="CP675" s="1490">
        <v>0</v>
      </c>
      <c r="CQ675" s="1488">
        <v>0</v>
      </c>
      <c r="CR675" s="1488">
        <v>0</v>
      </c>
      <c r="CS675" s="1488">
        <v>0</v>
      </c>
      <c r="CT675" s="1488">
        <v>0</v>
      </c>
      <c r="CU675" s="1488">
        <v>0</v>
      </c>
      <c r="CV675" s="1488" t="s">
        <v>1790</v>
      </c>
      <c r="CW675" s="1488" t="s">
        <v>1790</v>
      </c>
      <c r="CX675" s="1488" t="s">
        <v>1790</v>
      </c>
      <c r="CY675" s="1488" t="s">
        <v>1790</v>
      </c>
      <c r="CZ675" s="1488" t="s">
        <v>1790</v>
      </c>
      <c r="DA675" s="1488" t="s">
        <v>1790</v>
      </c>
      <c r="DB675" s="1488" t="s">
        <v>1790</v>
      </c>
      <c r="DC675" s="1488" t="s">
        <v>1790</v>
      </c>
      <c r="DD675" s="1488" t="s">
        <v>1790</v>
      </c>
      <c r="DE675" s="1488" t="s">
        <v>1790</v>
      </c>
      <c r="DF675" s="1488" t="s">
        <v>1790</v>
      </c>
      <c r="DG675" s="1488" t="s">
        <v>1790</v>
      </c>
      <c r="DH675" s="1488" t="s">
        <v>1790</v>
      </c>
      <c r="DI675" s="1488" t="s">
        <v>1790</v>
      </c>
      <c r="DJ675" s="1488" t="s">
        <v>1790</v>
      </c>
      <c r="DK675" s="1488" t="s">
        <v>1790</v>
      </c>
      <c r="DL675" s="1488" t="s">
        <v>1790</v>
      </c>
      <c r="DM675" s="1488" t="s">
        <v>1790</v>
      </c>
      <c r="DN675" s="1488" t="s">
        <v>1790</v>
      </c>
      <c r="DO675" s="1488" t="s">
        <v>1790</v>
      </c>
      <c r="DP675" s="1488" t="s">
        <v>1790</v>
      </c>
      <c r="DQ675" s="1488" t="s">
        <v>1790</v>
      </c>
      <c r="DR675" s="1488" t="s">
        <v>1790</v>
      </c>
      <c r="DS675" s="1488" t="s">
        <v>1790</v>
      </c>
      <c r="DT675" s="1233" t="s">
        <v>1790</v>
      </c>
      <c r="DU675" s="1233" t="s">
        <v>1790</v>
      </c>
      <c r="DV675" s="1233" t="s">
        <v>1790</v>
      </c>
      <c r="DW675" s="1233" t="s">
        <v>1790</v>
      </c>
      <c r="DX675" s="1233" t="s">
        <v>1790</v>
      </c>
      <c r="DY675" s="1233" t="s">
        <v>1790</v>
      </c>
    </row>
    <row r="676" spans="2:129" x14ac:dyDescent="0.25">
      <c r="B676" s="1740"/>
      <c r="C676" s="1485" t="s">
        <v>2270</v>
      </c>
      <c r="D676" s="1425" t="s">
        <v>2271</v>
      </c>
      <c r="E676" s="1267" t="s">
        <v>826</v>
      </c>
      <c r="F676" s="1424" t="s">
        <v>1790</v>
      </c>
      <c r="G676" s="1424" t="s">
        <v>1790</v>
      </c>
      <c r="H676" s="1425" t="s">
        <v>84</v>
      </c>
      <c r="I676" s="1460" t="s">
        <v>1790</v>
      </c>
      <c r="J676" s="1461" t="s">
        <v>1790</v>
      </c>
      <c r="K676" s="1461" t="s">
        <v>1790</v>
      </c>
      <c r="L676" s="1461" t="s">
        <v>1790</v>
      </c>
      <c r="M676" s="1461" t="s">
        <v>1790</v>
      </c>
      <c r="N676" s="1489" t="s">
        <v>1790</v>
      </c>
      <c r="O676" s="1489" t="s">
        <v>1790</v>
      </c>
      <c r="P676" s="1489" t="s">
        <v>1790</v>
      </c>
      <c r="Q676" s="1489" t="s">
        <v>1790</v>
      </c>
      <c r="R676" s="1489" t="s">
        <v>1790</v>
      </c>
      <c r="S676" s="1489" t="s">
        <v>1790</v>
      </c>
      <c r="T676" s="1489">
        <v>3.5000000000000003E-2</v>
      </c>
      <c r="U676" s="1489">
        <v>3.5000000000000003E-2</v>
      </c>
      <c r="V676" s="1489">
        <v>3.5000000000000003E-2</v>
      </c>
      <c r="W676" s="1489">
        <v>3.5000000000000003E-2</v>
      </c>
      <c r="X676" s="1489">
        <v>3.5000000000000003E-2</v>
      </c>
      <c r="Y676" s="1489">
        <v>3.5000000000000003E-2</v>
      </c>
      <c r="Z676" s="1489">
        <v>3.5000000000000003E-2</v>
      </c>
      <c r="AA676" s="1489">
        <v>3.5000000000000003E-2</v>
      </c>
      <c r="AB676" s="1489">
        <v>3.5000000000000003E-2</v>
      </c>
      <c r="AC676" s="1489">
        <v>3.5000000000000003E-2</v>
      </c>
      <c r="AD676" s="1489">
        <v>3.5000000000000003E-2</v>
      </c>
      <c r="AE676" s="1489">
        <v>3.5000000000000003E-2</v>
      </c>
      <c r="AF676" s="1489">
        <v>3.5000000000000003E-2</v>
      </c>
      <c r="AG676" s="1489">
        <v>3.5000000000000003E-2</v>
      </c>
      <c r="AH676" s="1489">
        <v>3.5000000000000003E-2</v>
      </c>
      <c r="AI676" s="1489">
        <v>3.5000000000000003E-2</v>
      </c>
      <c r="AJ676" s="1489">
        <v>3.5000000000000003E-2</v>
      </c>
      <c r="AK676" s="1489">
        <v>3.5000000000000003E-2</v>
      </c>
      <c r="AL676" s="1489">
        <v>3.5000000000000003E-2</v>
      </c>
      <c r="AM676" s="1489">
        <v>3.5000000000000003E-2</v>
      </c>
      <c r="AN676" s="1489">
        <v>3.5000000000000003E-2</v>
      </c>
      <c r="AO676" s="1489">
        <v>3.5000000000000003E-2</v>
      </c>
      <c r="AP676" s="1489">
        <v>3.5000000000000003E-2</v>
      </c>
      <c r="AQ676" s="1489">
        <v>3.5000000000000003E-2</v>
      </c>
      <c r="AR676" s="1489">
        <v>3.5000000000000003E-2</v>
      </c>
      <c r="AS676" s="1489">
        <v>3.5000000000000003E-2</v>
      </c>
      <c r="AT676" s="1489">
        <v>3.5000000000000003E-2</v>
      </c>
      <c r="AU676" s="1489">
        <v>3.5000000000000003E-2</v>
      </c>
      <c r="AV676" s="1489">
        <v>3.5000000000000003E-2</v>
      </c>
      <c r="AW676" s="1489">
        <v>3.5000000000000003E-2</v>
      </c>
      <c r="AX676" s="1489">
        <v>0.03</v>
      </c>
      <c r="AY676" s="1489">
        <v>0.03</v>
      </c>
      <c r="AZ676" s="1489">
        <v>0.03</v>
      </c>
      <c r="BA676" s="1489">
        <v>0.03</v>
      </c>
      <c r="BB676" s="1489">
        <v>0.03</v>
      </c>
      <c r="BC676" s="1489">
        <v>0.03</v>
      </c>
      <c r="BD676" s="1489">
        <v>0.03</v>
      </c>
      <c r="BE676" s="1489">
        <v>0.03</v>
      </c>
      <c r="BF676" s="1489">
        <v>0.03</v>
      </c>
      <c r="BG676" s="1489">
        <v>0.03</v>
      </c>
      <c r="BH676" s="1489">
        <v>0.03</v>
      </c>
      <c r="BI676" s="1489">
        <v>0.03</v>
      </c>
      <c r="BJ676" s="1489">
        <v>0.03</v>
      </c>
      <c r="BK676" s="1489">
        <v>0.03</v>
      </c>
      <c r="BL676" s="1489">
        <v>0.03</v>
      </c>
      <c r="BM676" s="1489">
        <v>0.03</v>
      </c>
      <c r="BN676" s="1489">
        <v>0.03</v>
      </c>
      <c r="BO676" s="1489">
        <v>0.03</v>
      </c>
      <c r="BP676" s="1489">
        <v>0.03</v>
      </c>
      <c r="BQ676" s="1489">
        <v>0.03</v>
      </c>
      <c r="BR676" s="1489">
        <v>0.03</v>
      </c>
      <c r="BS676" s="1489">
        <v>0.03</v>
      </c>
      <c r="BT676" s="1489">
        <v>0.03</v>
      </c>
      <c r="BU676" s="1489">
        <v>0.03</v>
      </c>
      <c r="BV676" s="1489">
        <v>0.03</v>
      </c>
      <c r="BW676" s="1489">
        <v>0.03</v>
      </c>
      <c r="BX676" s="1489">
        <v>0.03</v>
      </c>
      <c r="BY676" s="1489">
        <v>0.03</v>
      </c>
      <c r="BZ676" s="1489">
        <v>0.03</v>
      </c>
      <c r="CA676" s="1489">
        <v>0.03</v>
      </c>
      <c r="CB676" s="1489">
        <v>0.03</v>
      </c>
      <c r="CC676" s="1489">
        <v>0.03</v>
      </c>
      <c r="CD676" s="1489">
        <v>0.03</v>
      </c>
      <c r="CE676" s="1489">
        <v>0.03</v>
      </c>
      <c r="CF676" s="1489">
        <v>0.03</v>
      </c>
      <c r="CG676" s="1489">
        <v>0.03</v>
      </c>
      <c r="CH676" s="1489">
        <v>0.03</v>
      </c>
      <c r="CI676" s="1489">
        <v>0.03</v>
      </c>
      <c r="CJ676" s="1489">
        <v>0.03</v>
      </c>
      <c r="CK676" s="1489">
        <v>0.03</v>
      </c>
      <c r="CL676" s="1489">
        <v>0.03</v>
      </c>
      <c r="CM676" s="1489">
        <v>0.03</v>
      </c>
      <c r="CN676" s="1489">
        <v>0.03</v>
      </c>
      <c r="CO676" s="1489">
        <v>0.03</v>
      </c>
      <c r="CP676" s="1490">
        <v>0.03</v>
      </c>
      <c r="CQ676" s="1488">
        <v>2.5000000000000001E-2</v>
      </c>
      <c r="CR676" s="1488">
        <v>2.5000000000000001E-2</v>
      </c>
      <c r="CS676" s="1488">
        <v>2.5000000000000001E-2</v>
      </c>
      <c r="CT676" s="1488">
        <v>2.5000000000000001E-2</v>
      </c>
      <c r="CU676" s="1488">
        <v>2.5000000000000001E-2</v>
      </c>
      <c r="CV676" s="1488" t="s">
        <v>1790</v>
      </c>
      <c r="CW676" s="1488" t="s">
        <v>1790</v>
      </c>
      <c r="CX676" s="1488" t="s">
        <v>1790</v>
      </c>
      <c r="CY676" s="1488" t="s">
        <v>1790</v>
      </c>
      <c r="CZ676" s="1488" t="s">
        <v>1790</v>
      </c>
      <c r="DA676" s="1488" t="s">
        <v>1790</v>
      </c>
      <c r="DB676" s="1488" t="s">
        <v>1790</v>
      </c>
      <c r="DC676" s="1488" t="s">
        <v>1790</v>
      </c>
      <c r="DD676" s="1488" t="s">
        <v>1790</v>
      </c>
      <c r="DE676" s="1488" t="s">
        <v>1790</v>
      </c>
      <c r="DF676" s="1488" t="s">
        <v>1790</v>
      </c>
      <c r="DG676" s="1488" t="s">
        <v>1790</v>
      </c>
      <c r="DH676" s="1488" t="s">
        <v>1790</v>
      </c>
      <c r="DI676" s="1488" t="s">
        <v>1790</v>
      </c>
      <c r="DJ676" s="1488" t="s">
        <v>1790</v>
      </c>
      <c r="DK676" s="1488" t="s">
        <v>1790</v>
      </c>
      <c r="DL676" s="1488" t="s">
        <v>1790</v>
      </c>
      <c r="DM676" s="1488" t="s">
        <v>1790</v>
      </c>
      <c r="DN676" s="1488" t="s">
        <v>1790</v>
      </c>
      <c r="DO676" s="1488" t="s">
        <v>1790</v>
      </c>
      <c r="DP676" s="1488" t="s">
        <v>1790</v>
      </c>
      <c r="DQ676" s="1488" t="s">
        <v>1790</v>
      </c>
      <c r="DR676" s="1488" t="s">
        <v>1790</v>
      </c>
      <c r="DS676" s="1488" t="s">
        <v>1790</v>
      </c>
      <c r="DT676" s="1233" t="s">
        <v>1790</v>
      </c>
      <c r="DU676" s="1233" t="s">
        <v>1790</v>
      </c>
      <c r="DV676" s="1233" t="s">
        <v>1790</v>
      </c>
      <c r="DW676" s="1233" t="s">
        <v>1790</v>
      </c>
      <c r="DX676" s="1233" t="s">
        <v>1790</v>
      </c>
      <c r="DY676" s="1233" t="s">
        <v>1790</v>
      </c>
    </row>
    <row r="677" spans="2:129" x14ac:dyDescent="0.25">
      <c r="B677" s="1740"/>
      <c r="C677" s="1485" t="s">
        <v>2270</v>
      </c>
      <c r="D677" s="1425" t="s">
        <v>2271</v>
      </c>
      <c r="E677" s="1267" t="s">
        <v>809</v>
      </c>
      <c r="F677" s="1424" t="s">
        <v>1790</v>
      </c>
      <c r="G677" s="1424" t="s">
        <v>1790</v>
      </c>
      <c r="H677" s="1425" t="s">
        <v>84</v>
      </c>
      <c r="I677" s="1460" t="s">
        <v>1790</v>
      </c>
      <c r="J677" s="1461" t="s">
        <v>1790</v>
      </c>
      <c r="K677" s="1461" t="s">
        <v>1790</v>
      </c>
      <c r="L677" s="1461" t="s">
        <v>1790</v>
      </c>
      <c r="M677" s="1461" t="s">
        <v>1790</v>
      </c>
      <c r="N677" s="1489" t="s">
        <v>1790</v>
      </c>
      <c r="O677" s="1489" t="s">
        <v>1790</v>
      </c>
      <c r="P677" s="1489" t="s">
        <v>1790</v>
      </c>
      <c r="Q677" s="1489" t="s">
        <v>1790</v>
      </c>
      <c r="R677" s="1489" t="s">
        <v>1790</v>
      </c>
      <c r="S677" s="1489" t="s">
        <v>1790</v>
      </c>
      <c r="T677" s="1489">
        <v>0.96618357487922713</v>
      </c>
      <c r="U677" s="1489">
        <v>0.93351070036640305</v>
      </c>
      <c r="V677" s="1489">
        <v>0.90194270566802237</v>
      </c>
      <c r="W677" s="1489">
        <v>0.87144222769857238</v>
      </c>
      <c r="X677" s="1489">
        <v>0.84197316685852408</v>
      </c>
      <c r="Y677" s="1489">
        <v>0.81350064430775282</v>
      </c>
      <c r="Z677" s="1489">
        <v>0.78599096068381924</v>
      </c>
      <c r="AA677" s="1489">
        <v>0.75941155621625056</v>
      </c>
      <c r="AB677" s="1489">
        <v>0.73373097218961414</v>
      </c>
      <c r="AC677" s="1489">
        <v>0.70891881370977217</v>
      </c>
      <c r="AD677" s="1489">
        <v>0.68494571372924851</v>
      </c>
      <c r="AE677" s="1489">
        <v>0.66178329828912907</v>
      </c>
      <c r="AF677" s="1489">
        <v>0.63940415293635666</v>
      </c>
      <c r="AG677" s="1489">
        <v>0.61778179027667313</v>
      </c>
      <c r="AH677" s="1489">
        <v>0.59689061862480497</v>
      </c>
      <c r="AI677" s="1489">
        <v>0.57670591171478747</v>
      </c>
      <c r="AJ677" s="1489">
        <v>0.55720377943457733</v>
      </c>
      <c r="AK677" s="1489">
        <v>0.53836113955031628</v>
      </c>
      <c r="AL677" s="1489">
        <v>0.520155690386779</v>
      </c>
      <c r="AM677" s="1489">
        <v>0.50256588443167061</v>
      </c>
      <c r="AN677" s="1489">
        <v>0.48557090283253201</v>
      </c>
      <c r="AO677" s="1489">
        <v>0.46915063075606961</v>
      </c>
      <c r="AP677" s="1489">
        <v>0.45328563358074364</v>
      </c>
      <c r="AQ677" s="1489">
        <v>0.43795713389443836</v>
      </c>
      <c r="AR677" s="1489">
        <v>0.42314698926998878</v>
      </c>
      <c r="AS677" s="1489">
        <v>0.40883767079225974</v>
      </c>
      <c r="AT677" s="1489">
        <v>0.39501224231136212</v>
      </c>
      <c r="AU677" s="1489">
        <v>0.38165434039745133</v>
      </c>
      <c r="AV677" s="1489">
        <v>0.36874815497338298</v>
      </c>
      <c r="AW677" s="1489">
        <v>0.35627841060230242</v>
      </c>
      <c r="AX677" s="1489">
        <v>0.3459013695167984</v>
      </c>
      <c r="AY677" s="1489">
        <v>0.33582657234640623</v>
      </c>
      <c r="AZ677" s="1489">
        <v>0.32604521587029728</v>
      </c>
      <c r="BA677" s="1489">
        <v>0.31654875327213333</v>
      </c>
      <c r="BB677" s="1489">
        <v>0.30732888667197411</v>
      </c>
      <c r="BC677" s="1489">
        <v>0.29837755987570302</v>
      </c>
      <c r="BD677" s="1489">
        <v>0.28968695133563405</v>
      </c>
      <c r="BE677" s="1489">
        <v>0.28124946731614947</v>
      </c>
      <c r="BF677" s="1489">
        <v>0.27305773525839755</v>
      </c>
      <c r="BG677" s="1489">
        <v>0.26510459733825009</v>
      </c>
      <c r="BH677" s="1489">
        <v>0.25738310421189325</v>
      </c>
      <c r="BI677" s="1489">
        <v>0.24988650894358566</v>
      </c>
      <c r="BJ677" s="1489">
        <v>0.24260826111027742</v>
      </c>
      <c r="BK677" s="1489">
        <v>0.23554200107793916</v>
      </c>
      <c r="BL677" s="1489">
        <v>0.22868155444460117</v>
      </c>
      <c r="BM677" s="1489">
        <v>0.22202092664524387</v>
      </c>
      <c r="BN677" s="1489">
        <v>0.215554297713829</v>
      </c>
      <c r="BO677" s="1489">
        <v>0.20927601719789227</v>
      </c>
      <c r="BP677" s="1489">
        <v>0.20318059922125464</v>
      </c>
      <c r="BQ677" s="1489">
        <v>0.19726271769053846</v>
      </c>
      <c r="BR677" s="1489">
        <v>0.19151720164129948</v>
      </c>
      <c r="BS677" s="1489">
        <v>0.18593903071970824</v>
      </c>
      <c r="BT677" s="1489">
        <v>0.18052333079583327</v>
      </c>
      <c r="BU677" s="1489">
        <v>0.17526536970469248</v>
      </c>
      <c r="BV677" s="1489">
        <v>0.17016055311135189</v>
      </c>
      <c r="BW677" s="1489">
        <v>0.16520442049645817</v>
      </c>
      <c r="BX677" s="1489">
        <v>0.16039264125869726</v>
      </c>
      <c r="BY677" s="1489">
        <v>0.15572101093077401</v>
      </c>
      <c r="BZ677" s="1489">
        <v>0.15118544750560586</v>
      </c>
      <c r="CA677" s="1489">
        <v>0.14678198786952024</v>
      </c>
      <c r="CB677" s="1489">
        <v>0.14250678433934003</v>
      </c>
      <c r="CC677" s="1489">
        <v>0.13835610130033013</v>
      </c>
      <c r="CD677" s="1489">
        <v>0.13432631194206807</v>
      </c>
      <c r="CE677" s="1489">
        <v>0.13041389508938647</v>
      </c>
      <c r="CF677" s="1489">
        <v>0.12661543212561796</v>
      </c>
      <c r="CG677" s="1489">
        <v>0.12292760400545433</v>
      </c>
      <c r="CH677" s="1489">
        <v>0.11934718835481004</v>
      </c>
      <c r="CI677" s="1489">
        <v>0.11587105665515537</v>
      </c>
      <c r="CJ677" s="1489">
        <v>0.11249617150985959</v>
      </c>
      <c r="CK677" s="1489">
        <v>0.10921958399015494</v>
      </c>
      <c r="CL677" s="1489">
        <v>0.10603843105840287</v>
      </c>
      <c r="CM677" s="1489">
        <v>0.10294993306641054</v>
      </c>
      <c r="CN677" s="1489">
        <v>9.9951391326612168E-2</v>
      </c>
      <c r="CO677" s="1489">
        <v>9.7040185753992411E-2</v>
      </c>
      <c r="CP677" s="1490">
        <v>9.4213772576691654E-2</v>
      </c>
      <c r="CQ677" s="1488">
        <v>9.1915875684577236E-2</v>
      </c>
      <c r="CR677" s="1488">
        <v>8.9674025058124135E-2</v>
      </c>
      <c r="CS677" s="1488">
        <v>8.7486853715243049E-2</v>
      </c>
      <c r="CT677" s="1488">
        <v>8.5353028014871282E-2</v>
      </c>
      <c r="CU677" s="1488">
        <v>8.3271246843776875E-2</v>
      </c>
      <c r="CV677" s="1488" t="s">
        <v>1790</v>
      </c>
      <c r="CW677" s="1488" t="s">
        <v>1790</v>
      </c>
      <c r="CX677" s="1488" t="s">
        <v>1790</v>
      </c>
      <c r="CY677" s="1488" t="s">
        <v>1790</v>
      </c>
      <c r="CZ677" s="1488" t="s">
        <v>1790</v>
      </c>
      <c r="DA677" s="1488" t="s">
        <v>1790</v>
      </c>
      <c r="DB677" s="1488" t="s">
        <v>1790</v>
      </c>
      <c r="DC677" s="1488" t="s">
        <v>1790</v>
      </c>
      <c r="DD677" s="1488" t="s">
        <v>1790</v>
      </c>
      <c r="DE677" s="1488" t="s">
        <v>1790</v>
      </c>
      <c r="DF677" s="1488" t="s">
        <v>1790</v>
      </c>
      <c r="DG677" s="1488" t="s">
        <v>1790</v>
      </c>
      <c r="DH677" s="1488" t="s">
        <v>1790</v>
      </c>
      <c r="DI677" s="1488" t="s">
        <v>1790</v>
      </c>
      <c r="DJ677" s="1488" t="s">
        <v>1790</v>
      </c>
      <c r="DK677" s="1488" t="s">
        <v>1790</v>
      </c>
      <c r="DL677" s="1488" t="s">
        <v>1790</v>
      </c>
      <c r="DM677" s="1488" t="s">
        <v>1790</v>
      </c>
      <c r="DN677" s="1488" t="s">
        <v>1790</v>
      </c>
      <c r="DO677" s="1488" t="s">
        <v>1790</v>
      </c>
      <c r="DP677" s="1488" t="s">
        <v>1790</v>
      </c>
      <c r="DQ677" s="1488" t="s">
        <v>1790</v>
      </c>
      <c r="DR677" s="1488" t="s">
        <v>1790</v>
      </c>
      <c r="DS677" s="1488" t="s">
        <v>1790</v>
      </c>
      <c r="DT677" s="1233" t="s">
        <v>1790</v>
      </c>
      <c r="DU677" s="1233" t="s">
        <v>1790</v>
      </c>
      <c r="DV677" s="1233" t="s">
        <v>1790</v>
      </c>
      <c r="DW677" s="1233" t="s">
        <v>1790</v>
      </c>
      <c r="DX677" s="1233" t="s">
        <v>1790</v>
      </c>
      <c r="DY677" s="1233" t="s">
        <v>1790</v>
      </c>
    </row>
    <row r="678" spans="2:129" x14ac:dyDescent="0.25">
      <c r="B678" s="1740"/>
      <c r="C678" s="1485" t="s">
        <v>2270</v>
      </c>
      <c r="D678" s="1425" t="s">
        <v>2271</v>
      </c>
      <c r="E678" s="1267" t="s">
        <v>810</v>
      </c>
      <c r="F678" s="1424" t="s">
        <v>811</v>
      </c>
      <c r="G678" s="1424" t="s">
        <v>1790</v>
      </c>
      <c r="H678" s="1425" t="s">
        <v>812</v>
      </c>
      <c r="I678" s="1460" t="s">
        <v>1790</v>
      </c>
      <c r="J678" s="1461" t="s">
        <v>1790</v>
      </c>
      <c r="K678" s="1461" t="s">
        <v>1790</v>
      </c>
      <c r="L678" s="1461" t="s">
        <v>1790</v>
      </c>
      <c r="M678" s="1461" t="s">
        <v>1790</v>
      </c>
      <c r="N678" s="1489" t="s">
        <v>1790</v>
      </c>
      <c r="O678" s="1489" t="s">
        <v>1790</v>
      </c>
      <c r="P678" s="1489" t="s">
        <v>1790</v>
      </c>
      <c r="Q678" s="1489" t="s">
        <v>1790</v>
      </c>
      <c r="R678" s="1489" t="s">
        <v>1790</v>
      </c>
      <c r="S678" s="1489" t="s">
        <v>1790</v>
      </c>
      <c r="T678" s="1489" t="s">
        <v>1790</v>
      </c>
      <c r="U678" s="1489" t="s">
        <v>1790</v>
      </c>
      <c r="V678" s="1489" t="s">
        <v>1790</v>
      </c>
      <c r="W678" s="1489" t="s">
        <v>1790</v>
      </c>
      <c r="X678" s="1489" t="s">
        <v>1790</v>
      </c>
      <c r="Y678" s="1489" t="s">
        <v>1790</v>
      </c>
      <c r="Z678" s="1489" t="s">
        <v>1790</v>
      </c>
      <c r="AA678" s="1489" t="s">
        <v>1790</v>
      </c>
      <c r="AB678" s="1489" t="s">
        <v>1790</v>
      </c>
      <c r="AC678" s="1489" t="s">
        <v>1790</v>
      </c>
      <c r="AD678" s="1489" t="s">
        <v>1790</v>
      </c>
      <c r="AE678" s="1489" t="s">
        <v>1790</v>
      </c>
      <c r="AF678" s="1489" t="s">
        <v>1790</v>
      </c>
      <c r="AG678" s="1489" t="s">
        <v>1790</v>
      </c>
      <c r="AH678" s="1489" t="s">
        <v>1790</v>
      </c>
      <c r="AI678" s="1489" t="s">
        <v>1790</v>
      </c>
      <c r="AJ678" s="1489" t="s">
        <v>1790</v>
      </c>
      <c r="AK678" s="1489" t="s">
        <v>1790</v>
      </c>
      <c r="AL678" s="1489" t="s">
        <v>1790</v>
      </c>
      <c r="AM678" s="1489" t="s">
        <v>1790</v>
      </c>
      <c r="AN678" s="1489" t="s">
        <v>1790</v>
      </c>
      <c r="AO678" s="1489" t="s">
        <v>1790</v>
      </c>
      <c r="AP678" s="1489" t="s">
        <v>1790</v>
      </c>
      <c r="AQ678" s="1489" t="s">
        <v>1790</v>
      </c>
      <c r="AR678" s="1489" t="s">
        <v>1790</v>
      </c>
      <c r="AS678" s="1489" t="s">
        <v>1790</v>
      </c>
      <c r="AT678" s="1489" t="s">
        <v>1790</v>
      </c>
      <c r="AU678" s="1489" t="s">
        <v>1790</v>
      </c>
      <c r="AV678" s="1489" t="s">
        <v>1790</v>
      </c>
      <c r="AW678" s="1489" t="s">
        <v>1790</v>
      </c>
      <c r="AX678" s="1489" t="s">
        <v>1790</v>
      </c>
      <c r="AY678" s="1489" t="s">
        <v>1790</v>
      </c>
      <c r="AZ678" s="1489" t="s">
        <v>1790</v>
      </c>
      <c r="BA678" s="1489" t="s">
        <v>1790</v>
      </c>
      <c r="BB678" s="1489" t="s">
        <v>1790</v>
      </c>
      <c r="BC678" s="1489" t="s">
        <v>1790</v>
      </c>
      <c r="BD678" s="1489" t="s">
        <v>1790</v>
      </c>
      <c r="BE678" s="1489" t="s">
        <v>1790</v>
      </c>
      <c r="BF678" s="1489" t="s">
        <v>1790</v>
      </c>
      <c r="BG678" s="1489" t="s">
        <v>1790</v>
      </c>
      <c r="BH678" s="1489" t="s">
        <v>1790</v>
      </c>
      <c r="BI678" s="1489" t="s">
        <v>1790</v>
      </c>
      <c r="BJ678" s="1489" t="s">
        <v>1790</v>
      </c>
      <c r="BK678" s="1489" t="s">
        <v>1790</v>
      </c>
      <c r="BL678" s="1489" t="s">
        <v>1790</v>
      </c>
      <c r="BM678" s="1489" t="s">
        <v>1790</v>
      </c>
      <c r="BN678" s="1489" t="s">
        <v>1790</v>
      </c>
      <c r="BO678" s="1489" t="s">
        <v>1790</v>
      </c>
      <c r="BP678" s="1489" t="s">
        <v>1790</v>
      </c>
      <c r="BQ678" s="1489" t="s">
        <v>1790</v>
      </c>
      <c r="BR678" s="1489" t="s">
        <v>1790</v>
      </c>
      <c r="BS678" s="1489" t="s">
        <v>1790</v>
      </c>
      <c r="BT678" s="1489" t="s">
        <v>1790</v>
      </c>
      <c r="BU678" s="1489" t="s">
        <v>1790</v>
      </c>
      <c r="BV678" s="1489" t="s">
        <v>1790</v>
      </c>
      <c r="BW678" s="1489" t="s">
        <v>1790</v>
      </c>
      <c r="BX678" s="1489" t="s">
        <v>1790</v>
      </c>
      <c r="BY678" s="1489" t="s">
        <v>1790</v>
      </c>
      <c r="BZ678" s="1489" t="s">
        <v>1790</v>
      </c>
      <c r="CA678" s="1489" t="s">
        <v>1790</v>
      </c>
      <c r="CB678" s="1489" t="s">
        <v>1790</v>
      </c>
      <c r="CC678" s="1489" t="s">
        <v>1790</v>
      </c>
      <c r="CD678" s="1489" t="s">
        <v>1790</v>
      </c>
      <c r="CE678" s="1489" t="s">
        <v>1790</v>
      </c>
      <c r="CF678" s="1489" t="s">
        <v>1790</v>
      </c>
      <c r="CG678" s="1489" t="s">
        <v>1790</v>
      </c>
      <c r="CH678" s="1489" t="s">
        <v>1790</v>
      </c>
      <c r="CI678" s="1489" t="s">
        <v>1790</v>
      </c>
      <c r="CJ678" s="1489" t="s">
        <v>1790</v>
      </c>
      <c r="CK678" s="1489" t="s">
        <v>1790</v>
      </c>
      <c r="CL678" s="1489" t="s">
        <v>1790</v>
      </c>
      <c r="CM678" s="1489" t="s">
        <v>1790</v>
      </c>
      <c r="CN678" s="1489" t="s">
        <v>1790</v>
      </c>
      <c r="CO678" s="1489" t="s">
        <v>1790</v>
      </c>
      <c r="CP678" s="1490" t="s">
        <v>1790</v>
      </c>
      <c r="CQ678" s="1488" t="s">
        <v>1790</v>
      </c>
      <c r="CR678" s="1488" t="s">
        <v>1790</v>
      </c>
      <c r="CS678" s="1488" t="s">
        <v>1790</v>
      </c>
      <c r="CT678" s="1488" t="s">
        <v>1790</v>
      </c>
      <c r="CU678" s="1488" t="s">
        <v>1790</v>
      </c>
      <c r="CV678" s="1488" t="s">
        <v>1790</v>
      </c>
      <c r="CW678" s="1488" t="s">
        <v>1790</v>
      </c>
      <c r="CX678" s="1488" t="s">
        <v>1790</v>
      </c>
      <c r="CY678" s="1488" t="s">
        <v>1790</v>
      </c>
      <c r="CZ678" s="1488" t="s">
        <v>1790</v>
      </c>
      <c r="DA678" s="1488" t="s">
        <v>1790</v>
      </c>
      <c r="DB678" s="1488" t="s">
        <v>1790</v>
      </c>
      <c r="DC678" s="1488" t="s">
        <v>1790</v>
      </c>
      <c r="DD678" s="1488" t="s">
        <v>1790</v>
      </c>
      <c r="DE678" s="1488" t="s">
        <v>1790</v>
      </c>
      <c r="DF678" s="1488" t="s">
        <v>1790</v>
      </c>
      <c r="DG678" s="1488" t="s">
        <v>1790</v>
      </c>
      <c r="DH678" s="1488" t="s">
        <v>1790</v>
      </c>
      <c r="DI678" s="1488" t="s">
        <v>1790</v>
      </c>
      <c r="DJ678" s="1488" t="s">
        <v>1790</v>
      </c>
      <c r="DK678" s="1488" t="s">
        <v>1790</v>
      </c>
      <c r="DL678" s="1488" t="s">
        <v>1790</v>
      </c>
      <c r="DM678" s="1488" t="s">
        <v>1790</v>
      </c>
      <c r="DN678" s="1488" t="s">
        <v>1790</v>
      </c>
      <c r="DO678" s="1488" t="s">
        <v>1790</v>
      </c>
      <c r="DP678" s="1488" t="s">
        <v>1790</v>
      </c>
      <c r="DQ678" s="1488" t="s">
        <v>1790</v>
      </c>
      <c r="DR678" s="1488" t="s">
        <v>1790</v>
      </c>
      <c r="DS678" s="1488" t="s">
        <v>1790</v>
      </c>
      <c r="DT678" s="1233" t="s">
        <v>1790</v>
      </c>
      <c r="DU678" s="1233" t="s">
        <v>1790</v>
      </c>
      <c r="DV678" s="1233" t="s">
        <v>1790</v>
      </c>
      <c r="DW678" s="1233" t="s">
        <v>1790</v>
      </c>
      <c r="DX678" s="1233" t="s">
        <v>1790</v>
      </c>
      <c r="DY678" s="1233" t="s">
        <v>1790</v>
      </c>
    </row>
    <row r="679" spans="2:129" x14ac:dyDescent="0.25">
      <c r="B679" s="1740"/>
      <c r="C679" s="1485" t="s">
        <v>2270</v>
      </c>
      <c r="D679" s="1425" t="s">
        <v>2271</v>
      </c>
      <c r="E679" s="1267" t="s">
        <v>810</v>
      </c>
      <c r="F679" s="1424" t="s">
        <v>813</v>
      </c>
      <c r="G679" s="1424" t="s">
        <v>1790</v>
      </c>
      <c r="H679" s="1425" t="s">
        <v>812</v>
      </c>
      <c r="I679" s="1460" t="s">
        <v>1790</v>
      </c>
      <c r="J679" s="1461" t="s">
        <v>1790</v>
      </c>
      <c r="K679" s="1461" t="s">
        <v>1790</v>
      </c>
      <c r="L679" s="1461" t="s">
        <v>1790</v>
      </c>
      <c r="M679" s="1461" t="s">
        <v>1790</v>
      </c>
      <c r="N679" s="1489" t="s">
        <v>1790</v>
      </c>
      <c r="O679" s="1489" t="s">
        <v>1790</v>
      </c>
      <c r="P679" s="1489" t="s">
        <v>1790</v>
      </c>
      <c r="Q679" s="1489" t="s">
        <v>1790</v>
      </c>
      <c r="R679" s="1489" t="s">
        <v>1790</v>
      </c>
      <c r="S679" s="1489" t="s">
        <v>1790</v>
      </c>
      <c r="T679" s="1489">
        <v>0</v>
      </c>
      <c r="U679" s="1489">
        <v>0</v>
      </c>
      <c r="V679" s="1489">
        <v>0</v>
      </c>
      <c r="W679" s="1489">
        <v>0</v>
      </c>
      <c r="X679" s="1489">
        <v>0</v>
      </c>
      <c r="Y679" s="1489" t="s">
        <v>1790</v>
      </c>
      <c r="Z679" s="1489" t="s">
        <v>1790</v>
      </c>
      <c r="AA679" s="1489" t="s">
        <v>1790</v>
      </c>
      <c r="AB679" s="1489" t="s">
        <v>1790</v>
      </c>
      <c r="AC679" s="1489" t="s">
        <v>1790</v>
      </c>
      <c r="AD679" s="1489" t="s">
        <v>1790</v>
      </c>
      <c r="AE679" s="1489" t="s">
        <v>1790</v>
      </c>
      <c r="AF679" s="1489" t="s">
        <v>1790</v>
      </c>
      <c r="AG679" s="1489" t="s">
        <v>1790</v>
      </c>
      <c r="AH679" s="1489" t="s">
        <v>1790</v>
      </c>
      <c r="AI679" s="1489" t="s">
        <v>1790</v>
      </c>
      <c r="AJ679" s="1489" t="s">
        <v>1790</v>
      </c>
      <c r="AK679" s="1489" t="s">
        <v>1790</v>
      </c>
      <c r="AL679" s="1489" t="s">
        <v>1790</v>
      </c>
      <c r="AM679" s="1489" t="s">
        <v>1790</v>
      </c>
      <c r="AN679" s="1489" t="s">
        <v>1790</v>
      </c>
      <c r="AO679" s="1489" t="s">
        <v>1790</v>
      </c>
      <c r="AP679" s="1489" t="s">
        <v>1790</v>
      </c>
      <c r="AQ679" s="1489" t="s">
        <v>1790</v>
      </c>
      <c r="AR679" s="1489">
        <v>0</v>
      </c>
      <c r="AS679" s="1489" t="s">
        <v>1790</v>
      </c>
      <c r="AT679" s="1489" t="s">
        <v>1790</v>
      </c>
      <c r="AU679" s="1489" t="s">
        <v>1790</v>
      </c>
      <c r="AV679" s="1489" t="s">
        <v>1790</v>
      </c>
      <c r="AW679" s="1489" t="s">
        <v>1790</v>
      </c>
      <c r="AX679" s="1489" t="s">
        <v>1790</v>
      </c>
      <c r="AY679" s="1489" t="s">
        <v>1790</v>
      </c>
      <c r="AZ679" s="1489" t="s">
        <v>1790</v>
      </c>
      <c r="BA679" s="1489" t="s">
        <v>1790</v>
      </c>
      <c r="BB679" s="1489" t="s">
        <v>1790</v>
      </c>
      <c r="BC679" s="1489" t="s">
        <v>1790</v>
      </c>
      <c r="BD679" s="1489" t="s">
        <v>1790</v>
      </c>
      <c r="BE679" s="1489" t="s">
        <v>1790</v>
      </c>
      <c r="BF679" s="1489" t="s">
        <v>1790</v>
      </c>
      <c r="BG679" s="1489" t="s">
        <v>1790</v>
      </c>
      <c r="BH679" s="1489" t="s">
        <v>1790</v>
      </c>
      <c r="BI679" s="1489" t="s">
        <v>1790</v>
      </c>
      <c r="BJ679" s="1489" t="s">
        <v>1790</v>
      </c>
      <c r="BK679" s="1489" t="s">
        <v>1790</v>
      </c>
      <c r="BL679" s="1489">
        <v>0</v>
      </c>
      <c r="BM679" s="1489" t="s">
        <v>1790</v>
      </c>
      <c r="BN679" s="1489" t="s">
        <v>1790</v>
      </c>
      <c r="BO679" s="1489" t="s">
        <v>1790</v>
      </c>
      <c r="BP679" s="1489" t="s">
        <v>1790</v>
      </c>
      <c r="BQ679" s="1489" t="s">
        <v>1790</v>
      </c>
      <c r="BR679" s="1489" t="s">
        <v>1790</v>
      </c>
      <c r="BS679" s="1489" t="s">
        <v>1790</v>
      </c>
      <c r="BT679" s="1489" t="s">
        <v>1790</v>
      </c>
      <c r="BU679" s="1489" t="s">
        <v>1790</v>
      </c>
      <c r="BV679" s="1489" t="s">
        <v>1790</v>
      </c>
      <c r="BW679" s="1489" t="s">
        <v>1790</v>
      </c>
      <c r="BX679" s="1489" t="s">
        <v>1790</v>
      </c>
      <c r="BY679" s="1489" t="s">
        <v>1790</v>
      </c>
      <c r="BZ679" s="1489" t="s">
        <v>1790</v>
      </c>
      <c r="CA679" s="1489" t="s">
        <v>1790</v>
      </c>
      <c r="CB679" s="1489" t="s">
        <v>1790</v>
      </c>
      <c r="CC679" s="1489" t="s">
        <v>1790</v>
      </c>
      <c r="CD679" s="1489" t="s">
        <v>1790</v>
      </c>
      <c r="CE679" s="1489" t="s">
        <v>1790</v>
      </c>
      <c r="CF679" s="1489">
        <v>0</v>
      </c>
      <c r="CG679" s="1489" t="s">
        <v>1790</v>
      </c>
      <c r="CH679" s="1489" t="s">
        <v>1790</v>
      </c>
      <c r="CI679" s="1489" t="s">
        <v>1790</v>
      </c>
      <c r="CJ679" s="1489" t="s">
        <v>1790</v>
      </c>
      <c r="CK679" s="1489" t="s">
        <v>1790</v>
      </c>
      <c r="CL679" s="1489" t="s">
        <v>1790</v>
      </c>
      <c r="CM679" s="1489" t="s">
        <v>1790</v>
      </c>
      <c r="CN679" s="1489" t="s">
        <v>1790</v>
      </c>
      <c r="CO679" s="1489" t="s">
        <v>1790</v>
      </c>
      <c r="CP679" s="1490" t="s">
        <v>1790</v>
      </c>
      <c r="CQ679" s="1488" t="s">
        <v>1790</v>
      </c>
      <c r="CR679" s="1488" t="s">
        <v>1790</v>
      </c>
      <c r="CS679" s="1488" t="s">
        <v>1790</v>
      </c>
      <c r="CT679" s="1488" t="s">
        <v>1790</v>
      </c>
      <c r="CU679" s="1488" t="s">
        <v>1790</v>
      </c>
      <c r="CV679" s="1488" t="s">
        <v>1790</v>
      </c>
      <c r="CW679" s="1488" t="s">
        <v>1790</v>
      </c>
      <c r="CX679" s="1488" t="s">
        <v>1790</v>
      </c>
      <c r="CY679" s="1488" t="s">
        <v>1790</v>
      </c>
      <c r="CZ679" s="1488" t="s">
        <v>1790</v>
      </c>
      <c r="DA679" s="1488" t="s">
        <v>1790</v>
      </c>
      <c r="DB679" s="1488" t="s">
        <v>1790</v>
      </c>
      <c r="DC679" s="1488" t="s">
        <v>1790</v>
      </c>
      <c r="DD679" s="1488" t="s">
        <v>1790</v>
      </c>
      <c r="DE679" s="1488" t="s">
        <v>1790</v>
      </c>
      <c r="DF679" s="1488" t="s">
        <v>1790</v>
      </c>
      <c r="DG679" s="1488" t="s">
        <v>1790</v>
      </c>
      <c r="DH679" s="1488" t="s">
        <v>1790</v>
      </c>
      <c r="DI679" s="1488" t="s">
        <v>1790</v>
      </c>
      <c r="DJ679" s="1488" t="s">
        <v>1790</v>
      </c>
      <c r="DK679" s="1488" t="s">
        <v>1790</v>
      </c>
      <c r="DL679" s="1488" t="s">
        <v>1790</v>
      </c>
      <c r="DM679" s="1488" t="s">
        <v>1790</v>
      </c>
      <c r="DN679" s="1488" t="s">
        <v>1790</v>
      </c>
      <c r="DO679" s="1488" t="s">
        <v>1790</v>
      </c>
      <c r="DP679" s="1488" t="s">
        <v>1790</v>
      </c>
      <c r="DQ679" s="1488" t="s">
        <v>1790</v>
      </c>
      <c r="DR679" s="1488" t="s">
        <v>1790</v>
      </c>
      <c r="DS679" s="1488" t="s">
        <v>1790</v>
      </c>
      <c r="DT679" s="1233" t="s">
        <v>1790</v>
      </c>
      <c r="DU679" s="1233" t="s">
        <v>1790</v>
      </c>
      <c r="DV679" s="1233" t="s">
        <v>1790</v>
      </c>
      <c r="DW679" s="1233" t="s">
        <v>1790</v>
      </c>
      <c r="DX679" s="1233" t="s">
        <v>1790</v>
      </c>
      <c r="DY679" s="1233" t="s">
        <v>1790</v>
      </c>
    </row>
    <row r="680" spans="2:129" ht="14.4" thickBot="1" x14ac:dyDescent="0.3">
      <c r="B680" s="1740"/>
      <c r="C680" s="1485" t="s">
        <v>2270</v>
      </c>
      <c r="D680" s="1425" t="s">
        <v>2271</v>
      </c>
      <c r="E680" s="1267" t="s">
        <v>814</v>
      </c>
      <c r="F680" s="1424" t="s">
        <v>1790</v>
      </c>
      <c r="G680" s="1424" t="s">
        <v>1790</v>
      </c>
      <c r="H680" s="1425" t="s">
        <v>84</v>
      </c>
      <c r="I680" s="1460" t="s">
        <v>1790</v>
      </c>
      <c r="J680" s="1461" t="s">
        <v>1790</v>
      </c>
      <c r="K680" s="1461" t="s">
        <v>1790</v>
      </c>
      <c r="L680" s="1461" t="s">
        <v>1790</v>
      </c>
      <c r="M680" s="1461" t="s">
        <v>1790</v>
      </c>
      <c r="N680" s="1489" t="s">
        <v>1790</v>
      </c>
      <c r="O680" s="1489" t="s">
        <v>1790</v>
      </c>
      <c r="P680" s="1489" t="s">
        <v>1790</v>
      </c>
      <c r="Q680" s="1489" t="s">
        <v>1790</v>
      </c>
      <c r="R680" s="1489" t="s">
        <v>1790</v>
      </c>
      <c r="S680" s="1489" t="s">
        <v>1790</v>
      </c>
      <c r="T680" s="1489">
        <v>0</v>
      </c>
      <c r="U680" s="1489">
        <v>0</v>
      </c>
      <c r="V680" s="1489">
        <v>0</v>
      </c>
      <c r="W680" s="1489">
        <v>0</v>
      </c>
      <c r="X680" s="1489">
        <v>0</v>
      </c>
      <c r="Y680" s="1489">
        <v>2.6168493689312347</v>
      </c>
      <c r="Z680" s="1489">
        <v>2.5283568781944301</v>
      </c>
      <c r="AA680" s="1489">
        <v>2.442856887144377</v>
      </c>
      <c r="AB680" s="1489">
        <v>2.3602482001394951</v>
      </c>
      <c r="AC680" s="1489">
        <v>2.2804330436130389</v>
      </c>
      <c r="AD680" s="1489">
        <v>2.2033169503507621</v>
      </c>
      <c r="AE680" s="1489">
        <v>2.1288086476818959</v>
      </c>
      <c r="AF680" s="1489">
        <v>2.0568199494511075</v>
      </c>
      <c r="AG680" s="1489">
        <v>1.9872656516435823</v>
      </c>
      <c r="AH680" s="1489">
        <v>1.9200634315396929</v>
      </c>
      <c r="AI680" s="1489">
        <v>1.8551337502798968</v>
      </c>
      <c r="AJ680" s="1489">
        <v>1.7923997587245382</v>
      </c>
      <c r="AK680" s="1489">
        <v>1.7317872064971385</v>
      </c>
      <c r="AL680" s="1489">
        <v>1.6732243541035154</v>
      </c>
      <c r="AM680" s="1489">
        <v>1.6166418880227205</v>
      </c>
      <c r="AN680" s="1489">
        <v>1.5619728386692953</v>
      </c>
      <c r="AO680" s="1489">
        <v>1.509152501129754</v>
      </c>
      <c r="AP680" s="1489">
        <v>1.4581183585794726</v>
      </c>
      <c r="AQ680" s="1489">
        <v>1.4088100082893456</v>
      </c>
      <c r="AR680" s="1489">
        <v>1.3611690901346336</v>
      </c>
      <c r="AS680" s="1489">
        <v>1.3151392175213852</v>
      </c>
      <c r="AT680" s="1489">
        <v>1.2706659106486815</v>
      </c>
      <c r="AU680" s="1489">
        <v>1.2276965320277116</v>
      </c>
      <c r="AV680" s="1489">
        <v>1.1861802241813642</v>
      </c>
      <c r="AW680" s="1489">
        <v>1.1460678494505934</v>
      </c>
      <c r="AX680" s="1489">
        <v>1.112687232476304</v>
      </c>
      <c r="AY680" s="1489">
        <v>1.0802788664818486</v>
      </c>
      <c r="AZ680" s="1489">
        <v>1.0488144334775229</v>
      </c>
      <c r="BA680" s="1489">
        <v>1.0182664402694399</v>
      </c>
      <c r="BB680" s="1489">
        <v>0.9886081944363494</v>
      </c>
      <c r="BC680" s="1489">
        <v>0.95981378100616443</v>
      </c>
      <c r="BD680" s="1489">
        <v>0.93185803981181026</v>
      </c>
      <c r="BE680" s="1489">
        <v>0.90471654350661168</v>
      </c>
      <c r="BF680" s="1489">
        <v>0.87836557622001132</v>
      </c>
      <c r="BG680" s="1489">
        <v>0.85278211283496252</v>
      </c>
      <c r="BH680" s="1489">
        <v>0.82794379886889558</v>
      </c>
      <c r="BI680" s="1489">
        <v>0.8038289309406752</v>
      </c>
      <c r="BJ680" s="1489">
        <v>0.78041643780648107</v>
      </c>
      <c r="BK680" s="1489">
        <v>0.75768586194803955</v>
      </c>
      <c r="BL680" s="1489">
        <v>0.735617341697126</v>
      </c>
      <c r="BM680" s="1489">
        <v>0.71419159388070486</v>
      </c>
      <c r="BN680" s="1489">
        <v>0.69338989697155817</v>
      </c>
      <c r="BO680" s="1489">
        <v>0.67319407472966819</v>
      </c>
      <c r="BP680" s="1489">
        <v>0.65358648032006628</v>
      </c>
      <c r="BQ680" s="1489">
        <v>0.6345499808932682</v>
      </c>
      <c r="BR680" s="1489">
        <v>0.61606794261482345</v>
      </c>
      <c r="BS680" s="1489">
        <v>0.59812421613089661</v>
      </c>
      <c r="BT680" s="1489">
        <v>0.58070312245718125</v>
      </c>
      <c r="BU680" s="1489">
        <v>0.56378943927881664</v>
      </c>
      <c r="BV680" s="1489">
        <v>0.54736838764933649</v>
      </c>
      <c r="BW680" s="1489">
        <v>0.53142561907702579</v>
      </c>
      <c r="BX680" s="1489">
        <v>0.51594720298740371</v>
      </c>
      <c r="BY680" s="1489">
        <v>0.5009196145508773</v>
      </c>
      <c r="BZ680" s="1489">
        <v>0.48632972286492948</v>
      </c>
      <c r="CA680" s="1489">
        <v>0.472164779480514</v>
      </c>
      <c r="CB680" s="1489">
        <v>0.45841240726263494</v>
      </c>
      <c r="CC680" s="1489">
        <v>0.44506058957537376</v>
      </c>
      <c r="CD680" s="1489">
        <v>0.43209765978191617</v>
      </c>
      <c r="CE680" s="1489">
        <v>0.41951229105040405</v>
      </c>
      <c r="CF680" s="1489">
        <v>0.40729348645670305</v>
      </c>
      <c r="CG680" s="1489">
        <v>0.39543056937543986</v>
      </c>
      <c r="CH680" s="1489">
        <v>0.38391317415091253</v>
      </c>
      <c r="CI680" s="1489">
        <v>0.37273123703972089</v>
      </c>
      <c r="CJ680" s="1489">
        <v>0.36187498741720475</v>
      </c>
      <c r="CK680" s="1489">
        <v>0.35133493924000458</v>
      </c>
      <c r="CL680" s="1489">
        <v>0.34110188275728609</v>
      </c>
      <c r="CM680" s="1489">
        <v>0.3311668764633845</v>
      </c>
      <c r="CN680" s="1489">
        <v>0.32152123928483928</v>
      </c>
      <c r="CO680" s="1489">
        <v>0.31215654299498963</v>
      </c>
      <c r="CP680" s="1490">
        <v>0.30306460484950448</v>
      </c>
      <c r="CQ680" s="1488">
        <v>0.29567278521902879</v>
      </c>
      <c r="CR680" s="1488">
        <v>0.28846125387222327</v>
      </c>
      <c r="CS680" s="1488">
        <v>0.2814256135338763</v>
      </c>
      <c r="CT680" s="1488">
        <v>0.27456157417939159</v>
      </c>
      <c r="CU680" s="1488">
        <v>0.26786495041891867</v>
      </c>
      <c r="CV680" s="1488" t="s">
        <v>1790</v>
      </c>
      <c r="CW680" s="1488" t="s">
        <v>1790</v>
      </c>
      <c r="CX680" s="1488" t="s">
        <v>1790</v>
      </c>
      <c r="CY680" s="1488" t="s">
        <v>1790</v>
      </c>
      <c r="CZ680" s="1488" t="s">
        <v>1790</v>
      </c>
      <c r="DA680" s="1488" t="s">
        <v>1790</v>
      </c>
      <c r="DB680" s="1488" t="s">
        <v>1790</v>
      </c>
      <c r="DC680" s="1488" t="s">
        <v>1790</v>
      </c>
      <c r="DD680" s="1488" t="s">
        <v>1790</v>
      </c>
      <c r="DE680" s="1488" t="s">
        <v>1790</v>
      </c>
      <c r="DF680" s="1488" t="s">
        <v>1790</v>
      </c>
      <c r="DG680" s="1488" t="s">
        <v>1790</v>
      </c>
      <c r="DH680" s="1488" t="s">
        <v>1790</v>
      </c>
      <c r="DI680" s="1488" t="s">
        <v>1790</v>
      </c>
      <c r="DJ680" s="1488" t="s">
        <v>1790</v>
      </c>
      <c r="DK680" s="1488" t="s">
        <v>1790</v>
      </c>
      <c r="DL680" s="1488" t="s">
        <v>1790</v>
      </c>
      <c r="DM680" s="1488" t="s">
        <v>1790</v>
      </c>
      <c r="DN680" s="1488" t="s">
        <v>1790</v>
      </c>
      <c r="DO680" s="1488" t="s">
        <v>1790</v>
      </c>
      <c r="DP680" s="1488" t="s">
        <v>1790</v>
      </c>
      <c r="DQ680" s="1488" t="s">
        <v>1790</v>
      </c>
      <c r="DR680" s="1488" t="s">
        <v>1790</v>
      </c>
      <c r="DS680" s="1488" t="s">
        <v>1790</v>
      </c>
      <c r="DT680" s="1233" t="s">
        <v>1790</v>
      </c>
      <c r="DU680" s="1233" t="s">
        <v>1790</v>
      </c>
      <c r="DV680" s="1233" t="s">
        <v>1790</v>
      </c>
      <c r="DW680" s="1233" t="s">
        <v>1790</v>
      </c>
      <c r="DX680" s="1233" t="s">
        <v>1790</v>
      </c>
      <c r="DY680" s="1233" t="s">
        <v>1790</v>
      </c>
    </row>
    <row r="681" spans="2:129" ht="14.4" thickBot="1" x14ac:dyDescent="0.3">
      <c r="B681" s="1740"/>
      <c r="C681" s="1485" t="s">
        <v>2270</v>
      </c>
      <c r="D681" s="1425" t="s">
        <v>2271</v>
      </c>
      <c r="E681" s="1267" t="s">
        <v>815</v>
      </c>
      <c r="F681" s="1424" t="s">
        <v>1790</v>
      </c>
      <c r="G681" s="1424" t="s">
        <v>1790</v>
      </c>
      <c r="H681" s="1425" t="s">
        <v>84</v>
      </c>
      <c r="I681" s="1724">
        <f>IF(SUM(I680:CU680)&lt;&gt;0,SUM(I680:CU680),"")</f>
        <v>74.147272827542736</v>
      </c>
      <c r="J681" s="1725"/>
      <c r="K681" s="1725"/>
      <c r="L681" s="1725"/>
      <c r="M681" s="1726"/>
      <c r="N681" s="1489" t="s">
        <v>1790</v>
      </c>
      <c r="O681" s="1489" t="s">
        <v>1790</v>
      </c>
      <c r="P681" s="1489" t="s">
        <v>1790</v>
      </c>
      <c r="Q681" s="1489" t="s">
        <v>1790</v>
      </c>
      <c r="R681" s="1489" t="s">
        <v>1790</v>
      </c>
      <c r="S681" s="1489" t="s">
        <v>1790</v>
      </c>
      <c r="T681" s="1489" t="s">
        <v>1790</v>
      </c>
      <c r="U681" s="1489" t="s">
        <v>1790</v>
      </c>
      <c r="V681" s="1489" t="s">
        <v>1790</v>
      </c>
      <c r="W681" s="1489" t="s">
        <v>1790</v>
      </c>
      <c r="X681" s="1489" t="s">
        <v>1790</v>
      </c>
      <c r="Y681" s="1489" t="s">
        <v>1790</v>
      </c>
      <c r="Z681" s="1489" t="s">
        <v>1790</v>
      </c>
      <c r="AA681" s="1489" t="s">
        <v>1790</v>
      </c>
      <c r="AB681" s="1489" t="s">
        <v>1790</v>
      </c>
      <c r="AC681" s="1489" t="s">
        <v>1790</v>
      </c>
      <c r="AD681" s="1489" t="s">
        <v>1790</v>
      </c>
      <c r="AE681" s="1489" t="s">
        <v>1790</v>
      </c>
      <c r="AF681" s="1489" t="s">
        <v>1790</v>
      </c>
      <c r="AG681" s="1489" t="s">
        <v>1790</v>
      </c>
      <c r="AH681" s="1489" t="s">
        <v>1790</v>
      </c>
      <c r="AI681" s="1489" t="s">
        <v>1790</v>
      </c>
      <c r="AJ681" s="1489" t="s">
        <v>1790</v>
      </c>
      <c r="AK681" s="1489" t="s">
        <v>1790</v>
      </c>
      <c r="AL681" s="1489" t="s">
        <v>1790</v>
      </c>
      <c r="AM681" s="1489" t="s">
        <v>1790</v>
      </c>
      <c r="AN681" s="1489" t="s">
        <v>1790</v>
      </c>
      <c r="AO681" s="1489" t="s">
        <v>1790</v>
      </c>
      <c r="AP681" s="1489" t="s">
        <v>1790</v>
      </c>
      <c r="AQ681" s="1489" t="s">
        <v>1790</v>
      </c>
      <c r="AR681" s="1489" t="s">
        <v>1790</v>
      </c>
      <c r="AS681" s="1489" t="s">
        <v>1790</v>
      </c>
      <c r="AT681" s="1489" t="s">
        <v>1790</v>
      </c>
      <c r="AU681" s="1489" t="s">
        <v>1790</v>
      </c>
      <c r="AV681" s="1489" t="s">
        <v>1790</v>
      </c>
      <c r="AW681" s="1489" t="s">
        <v>1790</v>
      </c>
      <c r="AX681" s="1489" t="s">
        <v>1790</v>
      </c>
      <c r="AY681" s="1489" t="s">
        <v>1790</v>
      </c>
      <c r="AZ681" s="1489" t="s">
        <v>1790</v>
      </c>
      <c r="BA681" s="1489" t="s">
        <v>1790</v>
      </c>
      <c r="BB681" s="1489" t="s">
        <v>1790</v>
      </c>
      <c r="BC681" s="1489" t="s">
        <v>1790</v>
      </c>
      <c r="BD681" s="1489" t="s">
        <v>1790</v>
      </c>
      <c r="BE681" s="1489" t="s">
        <v>1790</v>
      </c>
      <c r="BF681" s="1489" t="s">
        <v>1790</v>
      </c>
      <c r="BG681" s="1489" t="s">
        <v>1790</v>
      </c>
      <c r="BH681" s="1489" t="s">
        <v>1790</v>
      </c>
      <c r="BI681" s="1489" t="s">
        <v>1790</v>
      </c>
      <c r="BJ681" s="1489" t="s">
        <v>1790</v>
      </c>
      <c r="BK681" s="1489" t="s">
        <v>1790</v>
      </c>
      <c r="BL681" s="1489" t="s">
        <v>1790</v>
      </c>
      <c r="BM681" s="1489" t="s">
        <v>1790</v>
      </c>
      <c r="BN681" s="1489" t="s">
        <v>1790</v>
      </c>
      <c r="BO681" s="1489" t="s">
        <v>1790</v>
      </c>
      <c r="BP681" s="1489" t="s">
        <v>1790</v>
      </c>
      <c r="BQ681" s="1489" t="s">
        <v>1790</v>
      </c>
      <c r="BR681" s="1489" t="s">
        <v>1790</v>
      </c>
      <c r="BS681" s="1489" t="s">
        <v>1790</v>
      </c>
      <c r="BT681" s="1489" t="s">
        <v>1790</v>
      </c>
      <c r="BU681" s="1489" t="s">
        <v>1790</v>
      </c>
      <c r="BV681" s="1489" t="s">
        <v>1790</v>
      </c>
      <c r="BW681" s="1489" t="s">
        <v>1790</v>
      </c>
      <c r="BX681" s="1489" t="s">
        <v>1790</v>
      </c>
      <c r="BY681" s="1489" t="s">
        <v>1790</v>
      </c>
      <c r="BZ681" s="1489" t="s">
        <v>1790</v>
      </c>
      <c r="CA681" s="1489" t="s">
        <v>1790</v>
      </c>
      <c r="CB681" s="1489" t="s">
        <v>1790</v>
      </c>
      <c r="CC681" s="1489" t="s">
        <v>1790</v>
      </c>
      <c r="CD681" s="1489" t="s">
        <v>1790</v>
      </c>
      <c r="CE681" s="1489" t="s">
        <v>1790</v>
      </c>
      <c r="CF681" s="1489" t="s">
        <v>1790</v>
      </c>
      <c r="CG681" s="1489" t="s">
        <v>1790</v>
      </c>
      <c r="CH681" s="1489" t="s">
        <v>1790</v>
      </c>
      <c r="CI681" s="1489" t="s">
        <v>1790</v>
      </c>
      <c r="CJ681" s="1489" t="s">
        <v>1790</v>
      </c>
      <c r="CK681" s="1489" t="s">
        <v>1790</v>
      </c>
      <c r="CL681" s="1489" t="s">
        <v>1790</v>
      </c>
      <c r="CM681" s="1489" t="s">
        <v>1790</v>
      </c>
      <c r="CN681" s="1489" t="s">
        <v>1790</v>
      </c>
      <c r="CO681" s="1489" t="s">
        <v>1790</v>
      </c>
      <c r="CP681" s="1490" t="s">
        <v>1790</v>
      </c>
      <c r="CQ681" s="1488" t="s">
        <v>1790</v>
      </c>
      <c r="CR681" s="1488" t="s">
        <v>1790</v>
      </c>
      <c r="CS681" s="1488" t="s">
        <v>1790</v>
      </c>
      <c r="CT681" s="1488" t="s">
        <v>1790</v>
      </c>
      <c r="CU681" s="1488" t="s">
        <v>1790</v>
      </c>
      <c r="CV681" s="1488" t="s">
        <v>1790</v>
      </c>
      <c r="CW681" s="1488" t="s">
        <v>1790</v>
      </c>
      <c r="CX681" s="1488" t="s">
        <v>1790</v>
      </c>
      <c r="CY681" s="1488" t="s">
        <v>1790</v>
      </c>
      <c r="CZ681" s="1488" t="s">
        <v>1790</v>
      </c>
      <c r="DA681" s="1488" t="s">
        <v>1790</v>
      </c>
      <c r="DB681" s="1488" t="s">
        <v>1790</v>
      </c>
      <c r="DC681" s="1488" t="s">
        <v>1790</v>
      </c>
      <c r="DD681" s="1488" t="s">
        <v>1790</v>
      </c>
      <c r="DE681" s="1488" t="s">
        <v>1790</v>
      </c>
      <c r="DF681" s="1488" t="s">
        <v>1790</v>
      </c>
      <c r="DG681" s="1488" t="s">
        <v>1790</v>
      </c>
      <c r="DH681" s="1488" t="s">
        <v>1790</v>
      </c>
      <c r="DI681" s="1488" t="s">
        <v>1790</v>
      </c>
      <c r="DJ681" s="1488" t="s">
        <v>1790</v>
      </c>
      <c r="DK681" s="1488" t="s">
        <v>1790</v>
      </c>
      <c r="DL681" s="1488" t="s">
        <v>1790</v>
      </c>
      <c r="DM681" s="1488" t="s">
        <v>1790</v>
      </c>
      <c r="DN681" s="1488" t="s">
        <v>1790</v>
      </c>
      <c r="DO681" s="1488" t="s">
        <v>1790</v>
      </c>
      <c r="DP681" s="1488" t="s">
        <v>1790</v>
      </c>
      <c r="DQ681" s="1488" t="s">
        <v>1790</v>
      </c>
      <c r="DR681" s="1488" t="s">
        <v>1790</v>
      </c>
      <c r="DS681" s="1488" t="s">
        <v>1790</v>
      </c>
      <c r="DT681" s="1233" t="s">
        <v>1790</v>
      </c>
      <c r="DU681" s="1233" t="s">
        <v>1790</v>
      </c>
      <c r="DV681" s="1233" t="s">
        <v>1790</v>
      </c>
      <c r="DW681" s="1233" t="s">
        <v>1790</v>
      </c>
      <c r="DX681" s="1233" t="s">
        <v>1790</v>
      </c>
      <c r="DY681" s="1233" t="s">
        <v>1790</v>
      </c>
    </row>
    <row r="682" spans="2:129" x14ac:dyDescent="0.25">
      <c r="B682" s="1740"/>
      <c r="C682" s="1485" t="s">
        <v>2232</v>
      </c>
      <c r="D682" s="1425" t="s">
        <v>2233</v>
      </c>
      <c r="E682" s="1267" t="s">
        <v>810</v>
      </c>
      <c r="F682" s="1424" t="s">
        <v>1790</v>
      </c>
      <c r="G682" s="1424" t="s">
        <v>1790</v>
      </c>
      <c r="H682" s="1425" t="s">
        <v>84</v>
      </c>
      <c r="I682" s="1460" t="s">
        <v>1790</v>
      </c>
      <c r="J682" s="1461" t="s">
        <v>1790</v>
      </c>
      <c r="K682" s="1461" t="s">
        <v>1790</v>
      </c>
      <c r="L682" s="1461" t="s">
        <v>1790</v>
      </c>
      <c r="M682" s="1461" t="s">
        <v>1790</v>
      </c>
      <c r="N682" s="1489" t="s">
        <v>1790</v>
      </c>
      <c r="O682" s="1489" t="s">
        <v>1790</v>
      </c>
      <c r="P682" s="1489" t="s">
        <v>1790</v>
      </c>
      <c r="Q682" s="1489" t="s">
        <v>1790</v>
      </c>
      <c r="R682" s="1489" t="s">
        <v>1790</v>
      </c>
      <c r="S682" s="1489" t="s">
        <v>1790</v>
      </c>
      <c r="T682" s="1489">
        <v>0</v>
      </c>
      <c r="U682" s="1489">
        <v>0</v>
      </c>
      <c r="V682" s="1489">
        <v>0</v>
      </c>
      <c r="W682" s="1489">
        <v>0</v>
      </c>
      <c r="X682" s="1489">
        <v>0</v>
      </c>
      <c r="Y682" s="1489" t="s">
        <v>1790</v>
      </c>
      <c r="Z682" s="1489" t="s">
        <v>1790</v>
      </c>
      <c r="AA682" s="1489" t="s">
        <v>1790</v>
      </c>
      <c r="AB682" s="1489" t="s">
        <v>1790</v>
      </c>
      <c r="AC682" s="1489" t="s">
        <v>1790</v>
      </c>
      <c r="AD682" s="1489" t="s">
        <v>1790</v>
      </c>
      <c r="AE682" s="1489" t="s">
        <v>1790</v>
      </c>
      <c r="AF682" s="1489" t="s">
        <v>1790</v>
      </c>
      <c r="AG682" s="1489" t="s">
        <v>1790</v>
      </c>
      <c r="AH682" s="1489" t="s">
        <v>1790</v>
      </c>
      <c r="AI682" s="1489" t="s">
        <v>1790</v>
      </c>
      <c r="AJ682" s="1489" t="s">
        <v>1790</v>
      </c>
      <c r="AK682" s="1489" t="s">
        <v>1790</v>
      </c>
      <c r="AL682" s="1489" t="s">
        <v>1790</v>
      </c>
      <c r="AM682" s="1489" t="s">
        <v>1790</v>
      </c>
      <c r="AN682" s="1489" t="s">
        <v>1790</v>
      </c>
      <c r="AO682" s="1489" t="s">
        <v>1790</v>
      </c>
      <c r="AP682" s="1489" t="s">
        <v>1790</v>
      </c>
      <c r="AQ682" s="1489" t="s">
        <v>1790</v>
      </c>
      <c r="AR682" s="1489">
        <v>0</v>
      </c>
      <c r="AS682" s="1489" t="s">
        <v>1790</v>
      </c>
      <c r="AT682" s="1489" t="s">
        <v>1790</v>
      </c>
      <c r="AU682" s="1489" t="s">
        <v>1790</v>
      </c>
      <c r="AV682" s="1489" t="s">
        <v>1790</v>
      </c>
      <c r="AW682" s="1489" t="s">
        <v>1790</v>
      </c>
      <c r="AX682" s="1489" t="s">
        <v>1790</v>
      </c>
      <c r="AY682" s="1489" t="s">
        <v>1790</v>
      </c>
      <c r="AZ682" s="1489" t="s">
        <v>1790</v>
      </c>
      <c r="BA682" s="1489" t="s">
        <v>1790</v>
      </c>
      <c r="BB682" s="1489" t="s">
        <v>1790</v>
      </c>
      <c r="BC682" s="1489" t="s">
        <v>1790</v>
      </c>
      <c r="BD682" s="1489" t="s">
        <v>1790</v>
      </c>
      <c r="BE682" s="1489" t="s">
        <v>1790</v>
      </c>
      <c r="BF682" s="1489" t="s">
        <v>1790</v>
      </c>
      <c r="BG682" s="1489" t="s">
        <v>1790</v>
      </c>
      <c r="BH682" s="1489" t="s">
        <v>1790</v>
      </c>
      <c r="BI682" s="1489" t="s">
        <v>1790</v>
      </c>
      <c r="BJ682" s="1489" t="s">
        <v>1790</v>
      </c>
      <c r="BK682" s="1489" t="s">
        <v>1790</v>
      </c>
      <c r="BL682" s="1489">
        <v>0</v>
      </c>
      <c r="BM682" s="1489" t="s">
        <v>1790</v>
      </c>
      <c r="BN682" s="1489" t="s">
        <v>1790</v>
      </c>
      <c r="BO682" s="1489" t="s">
        <v>1790</v>
      </c>
      <c r="BP682" s="1489" t="s">
        <v>1790</v>
      </c>
      <c r="BQ682" s="1489" t="s">
        <v>1790</v>
      </c>
      <c r="BR682" s="1489" t="s">
        <v>1790</v>
      </c>
      <c r="BS682" s="1489" t="s">
        <v>1790</v>
      </c>
      <c r="BT682" s="1489" t="s">
        <v>1790</v>
      </c>
      <c r="BU682" s="1489" t="s">
        <v>1790</v>
      </c>
      <c r="BV682" s="1489" t="s">
        <v>1790</v>
      </c>
      <c r="BW682" s="1489" t="s">
        <v>1790</v>
      </c>
      <c r="BX682" s="1489" t="s">
        <v>1790</v>
      </c>
      <c r="BY682" s="1489" t="s">
        <v>1790</v>
      </c>
      <c r="BZ682" s="1489" t="s">
        <v>1790</v>
      </c>
      <c r="CA682" s="1489" t="s">
        <v>1790</v>
      </c>
      <c r="CB682" s="1489" t="s">
        <v>1790</v>
      </c>
      <c r="CC682" s="1489" t="s">
        <v>1790</v>
      </c>
      <c r="CD682" s="1489" t="s">
        <v>1790</v>
      </c>
      <c r="CE682" s="1489" t="s">
        <v>1790</v>
      </c>
      <c r="CF682" s="1489">
        <v>0</v>
      </c>
      <c r="CG682" s="1489" t="s">
        <v>1790</v>
      </c>
      <c r="CH682" s="1489" t="s">
        <v>1790</v>
      </c>
      <c r="CI682" s="1489" t="s">
        <v>1790</v>
      </c>
      <c r="CJ682" s="1489" t="s">
        <v>1790</v>
      </c>
      <c r="CK682" s="1489" t="s">
        <v>1790</v>
      </c>
      <c r="CL682" s="1489" t="s">
        <v>1790</v>
      </c>
      <c r="CM682" s="1489" t="s">
        <v>1790</v>
      </c>
      <c r="CN682" s="1489" t="s">
        <v>1790</v>
      </c>
      <c r="CO682" s="1489" t="s">
        <v>1790</v>
      </c>
      <c r="CP682" s="1490" t="s">
        <v>1790</v>
      </c>
      <c r="CQ682" s="1488" t="s">
        <v>1790</v>
      </c>
      <c r="CR682" s="1488" t="s">
        <v>1790</v>
      </c>
      <c r="CS682" s="1488" t="s">
        <v>1790</v>
      </c>
      <c r="CT682" s="1488" t="s">
        <v>1790</v>
      </c>
      <c r="CU682" s="1488" t="s">
        <v>1790</v>
      </c>
      <c r="CV682" s="1488" t="s">
        <v>1790</v>
      </c>
      <c r="CW682" s="1488" t="s">
        <v>1790</v>
      </c>
      <c r="CX682" s="1488" t="s">
        <v>1790</v>
      </c>
      <c r="CY682" s="1488" t="s">
        <v>1790</v>
      </c>
      <c r="CZ682" s="1488" t="s">
        <v>1790</v>
      </c>
      <c r="DA682" s="1488" t="s">
        <v>1790</v>
      </c>
      <c r="DB682" s="1488" t="s">
        <v>1790</v>
      </c>
      <c r="DC682" s="1488" t="s">
        <v>1790</v>
      </c>
      <c r="DD682" s="1488" t="s">
        <v>1790</v>
      </c>
      <c r="DE682" s="1488" t="s">
        <v>1790</v>
      </c>
      <c r="DF682" s="1488" t="s">
        <v>1790</v>
      </c>
      <c r="DG682" s="1488" t="s">
        <v>1790</v>
      </c>
      <c r="DH682" s="1488" t="s">
        <v>1790</v>
      </c>
      <c r="DI682" s="1488" t="s">
        <v>1790</v>
      </c>
      <c r="DJ682" s="1488" t="s">
        <v>1790</v>
      </c>
      <c r="DK682" s="1488" t="s">
        <v>1790</v>
      </c>
      <c r="DL682" s="1488" t="s">
        <v>1790</v>
      </c>
      <c r="DM682" s="1488" t="s">
        <v>1790</v>
      </c>
      <c r="DN682" s="1488" t="s">
        <v>1790</v>
      </c>
      <c r="DO682" s="1488" t="s">
        <v>1790</v>
      </c>
      <c r="DP682" s="1488" t="s">
        <v>1790</v>
      </c>
      <c r="DQ682" s="1488" t="s">
        <v>1790</v>
      </c>
      <c r="DR682" s="1488" t="s">
        <v>1790</v>
      </c>
      <c r="DS682" s="1488" t="s">
        <v>1790</v>
      </c>
      <c r="DT682" s="1233" t="s">
        <v>1790</v>
      </c>
      <c r="DU682" s="1233" t="s">
        <v>1790</v>
      </c>
      <c r="DV682" s="1233" t="s">
        <v>1790</v>
      </c>
      <c r="DW682" s="1233" t="s">
        <v>1790</v>
      </c>
      <c r="DX682" s="1233" t="s">
        <v>1790</v>
      </c>
      <c r="DY682" s="1233" t="s">
        <v>1790</v>
      </c>
    </row>
    <row r="683" spans="2:129" x14ac:dyDescent="0.25">
      <c r="B683" s="1740"/>
      <c r="C683" s="1485" t="s">
        <v>2232</v>
      </c>
      <c r="D683" s="1425" t="s">
        <v>2233</v>
      </c>
      <c r="E683" s="1267" t="s">
        <v>807</v>
      </c>
      <c r="F683" s="1424" t="s">
        <v>1790</v>
      </c>
      <c r="G683" s="1424" t="s">
        <v>1790</v>
      </c>
      <c r="H683" s="1425" t="s">
        <v>84</v>
      </c>
      <c r="I683" s="1460" t="s">
        <v>1790</v>
      </c>
      <c r="J683" s="1461" t="s">
        <v>1790</v>
      </c>
      <c r="K683" s="1461" t="s">
        <v>1790</v>
      </c>
      <c r="L683" s="1461" t="s">
        <v>1790</v>
      </c>
      <c r="M683" s="1461" t="s">
        <v>1790</v>
      </c>
      <c r="N683" s="1489" t="s">
        <v>1790</v>
      </c>
      <c r="O683" s="1489" t="s">
        <v>1790</v>
      </c>
      <c r="P683" s="1489" t="s">
        <v>1790</v>
      </c>
      <c r="Q683" s="1489" t="s">
        <v>1790</v>
      </c>
      <c r="R683" s="1489" t="s">
        <v>1790</v>
      </c>
      <c r="S683" s="1489" t="s">
        <v>1790</v>
      </c>
      <c r="T683" s="1489" t="s">
        <v>1790</v>
      </c>
      <c r="U683" s="1489" t="s">
        <v>1790</v>
      </c>
      <c r="V683" s="1489" t="s">
        <v>1790</v>
      </c>
      <c r="W683" s="1489" t="s">
        <v>1790</v>
      </c>
      <c r="X683" s="1489" t="s">
        <v>1790</v>
      </c>
      <c r="Y683" s="1489">
        <v>1.4624995199999984</v>
      </c>
      <c r="Z683" s="1489">
        <v>1.4624995199999984</v>
      </c>
      <c r="AA683" s="1489">
        <v>1.4624995199999984</v>
      </c>
      <c r="AB683" s="1489">
        <v>1.4624995199999984</v>
      </c>
      <c r="AC683" s="1489">
        <v>1.4624995199999984</v>
      </c>
      <c r="AD683" s="1489">
        <v>1.4624995199999984</v>
      </c>
      <c r="AE683" s="1489">
        <v>1.4624995199999984</v>
      </c>
      <c r="AF683" s="1489">
        <v>1.4624995199999984</v>
      </c>
      <c r="AG683" s="1489">
        <v>1.4624995199999984</v>
      </c>
      <c r="AH683" s="1489">
        <v>1.4624995199999984</v>
      </c>
      <c r="AI683" s="1489">
        <v>1.4624995199999984</v>
      </c>
      <c r="AJ683" s="1489">
        <v>1.4624995199999984</v>
      </c>
      <c r="AK683" s="1489">
        <v>1.4624995199999984</v>
      </c>
      <c r="AL683" s="1489">
        <v>1.4624995199999984</v>
      </c>
      <c r="AM683" s="1489">
        <v>1.4624995199999984</v>
      </c>
      <c r="AN683" s="1489">
        <v>1.4624995199999984</v>
      </c>
      <c r="AO683" s="1489">
        <v>1.4624995199999984</v>
      </c>
      <c r="AP683" s="1489">
        <v>1.4624995199999984</v>
      </c>
      <c r="AQ683" s="1489">
        <v>1.4624995199999984</v>
      </c>
      <c r="AR683" s="1489">
        <v>1.4624995199999984</v>
      </c>
      <c r="AS683" s="1489">
        <v>1.4624995199999984</v>
      </c>
      <c r="AT683" s="1489">
        <v>1.4624995199999984</v>
      </c>
      <c r="AU683" s="1489">
        <v>1.4624995199999984</v>
      </c>
      <c r="AV683" s="1489">
        <v>1.4624995199999984</v>
      </c>
      <c r="AW683" s="1489">
        <v>1.4624995199999984</v>
      </c>
      <c r="AX683" s="1489">
        <v>1.4624995199999984</v>
      </c>
      <c r="AY683" s="1489">
        <v>1.4624995199999984</v>
      </c>
      <c r="AZ683" s="1489">
        <v>1.4624995199999984</v>
      </c>
      <c r="BA683" s="1489">
        <v>1.4624995199999984</v>
      </c>
      <c r="BB683" s="1489">
        <v>1.4624995199999984</v>
      </c>
      <c r="BC683" s="1489">
        <v>1.4624995199999984</v>
      </c>
      <c r="BD683" s="1489">
        <v>1.4624995199999984</v>
      </c>
      <c r="BE683" s="1489">
        <v>1.4624995199999984</v>
      </c>
      <c r="BF683" s="1489">
        <v>1.4624995199999984</v>
      </c>
      <c r="BG683" s="1489">
        <v>1.4624995199999984</v>
      </c>
      <c r="BH683" s="1489">
        <v>1.4624995199999984</v>
      </c>
      <c r="BI683" s="1489">
        <v>1.4624995199999984</v>
      </c>
      <c r="BJ683" s="1489">
        <v>1.4624995199999984</v>
      </c>
      <c r="BK683" s="1489">
        <v>1.4624995199999984</v>
      </c>
      <c r="BL683" s="1489">
        <v>1.4624995199999984</v>
      </c>
      <c r="BM683" s="1489">
        <v>1.4624995199999984</v>
      </c>
      <c r="BN683" s="1489">
        <v>1.4624995199999984</v>
      </c>
      <c r="BO683" s="1489">
        <v>1.4624995199999984</v>
      </c>
      <c r="BP683" s="1489">
        <v>1.4624995199999984</v>
      </c>
      <c r="BQ683" s="1489">
        <v>1.4624995199999984</v>
      </c>
      <c r="BR683" s="1489">
        <v>1.4624995199999984</v>
      </c>
      <c r="BS683" s="1489">
        <v>1.4624995199999984</v>
      </c>
      <c r="BT683" s="1489">
        <v>1.4624995199999984</v>
      </c>
      <c r="BU683" s="1489">
        <v>1.4624995199999984</v>
      </c>
      <c r="BV683" s="1489">
        <v>1.4624995199999984</v>
      </c>
      <c r="BW683" s="1489">
        <v>1.4624995199999984</v>
      </c>
      <c r="BX683" s="1489">
        <v>1.4624995199999984</v>
      </c>
      <c r="BY683" s="1489">
        <v>1.4624995199999984</v>
      </c>
      <c r="BZ683" s="1489">
        <v>1.4624995199999984</v>
      </c>
      <c r="CA683" s="1489">
        <v>1.4624995199999984</v>
      </c>
      <c r="CB683" s="1489">
        <v>1.4624995199999984</v>
      </c>
      <c r="CC683" s="1489">
        <v>1.4624995199999984</v>
      </c>
      <c r="CD683" s="1489">
        <v>1.4624995199999984</v>
      </c>
      <c r="CE683" s="1489">
        <v>1.4624995199999984</v>
      </c>
      <c r="CF683" s="1489">
        <v>1.4624995199999984</v>
      </c>
      <c r="CG683" s="1489">
        <v>1.4624995199999984</v>
      </c>
      <c r="CH683" s="1489">
        <v>1.4624995199999984</v>
      </c>
      <c r="CI683" s="1489">
        <v>1.4624995199999984</v>
      </c>
      <c r="CJ683" s="1489">
        <v>1.4624995199999984</v>
      </c>
      <c r="CK683" s="1489">
        <v>1.4624995199999984</v>
      </c>
      <c r="CL683" s="1489">
        <v>1.4624995199999984</v>
      </c>
      <c r="CM683" s="1489">
        <v>1.4624995199999984</v>
      </c>
      <c r="CN683" s="1489">
        <v>1.4624995199999984</v>
      </c>
      <c r="CO683" s="1489">
        <v>1.4624995199999984</v>
      </c>
      <c r="CP683" s="1490">
        <v>1.4624995199999984</v>
      </c>
      <c r="CQ683" s="1488">
        <v>1.4624995199999984</v>
      </c>
      <c r="CR683" s="1488">
        <v>1.4624995199999984</v>
      </c>
      <c r="CS683" s="1488">
        <v>1.4624995199999984</v>
      </c>
      <c r="CT683" s="1488">
        <v>1.4624995199999984</v>
      </c>
      <c r="CU683" s="1488">
        <v>1.4624995199999984</v>
      </c>
      <c r="CV683" s="1488" t="s">
        <v>1790</v>
      </c>
      <c r="CW683" s="1488" t="s">
        <v>1790</v>
      </c>
      <c r="CX683" s="1488" t="s">
        <v>1790</v>
      </c>
      <c r="CY683" s="1488" t="s">
        <v>1790</v>
      </c>
      <c r="CZ683" s="1488" t="s">
        <v>1790</v>
      </c>
      <c r="DA683" s="1488" t="s">
        <v>1790</v>
      </c>
      <c r="DB683" s="1488" t="s">
        <v>1790</v>
      </c>
      <c r="DC683" s="1488" t="s">
        <v>1790</v>
      </c>
      <c r="DD683" s="1488" t="s">
        <v>1790</v>
      </c>
      <c r="DE683" s="1488" t="s">
        <v>1790</v>
      </c>
      <c r="DF683" s="1488" t="s">
        <v>1790</v>
      </c>
      <c r="DG683" s="1488" t="s">
        <v>1790</v>
      </c>
      <c r="DH683" s="1488" t="s">
        <v>1790</v>
      </c>
      <c r="DI683" s="1488" t="s">
        <v>1790</v>
      </c>
      <c r="DJ683" s="1488" t="s">
        <v>1790</v>
      </c>
      <c r="DK683" s="1488" t="s">
        <v>1790</v>
      </c>
      <c r="DL683" s="1488" t="s">
        <v>1790</v>
      </c>
      <c r="DM683" s="1488" t="s">
        <v>1790</v>
      </c>
      <c r="DN683" s="1488" t="s">
        <v>1790</v>
      </c>
      <c r="DO683" s="1488" t="s">
        <v>1790</v>
      </c>
      <c r="DP683" s="1488" t="s">
        <v>1790</v>
      </c>
      <c r="DQ683" s="1488" t="s">
        <v>1790</v>
      </c>
      <c r="DR683" s="1488" t="s">
        <v>1790</v>
      </c>
      <c r="DS683" s="1488" t="s">
        <v>1790</v>
      </c>
      <c r="DT683" s="1233" t="s">
        <v>1790</v>
      </c>
      <c r="DU683" s="1233" t="s">
        <v>1790</v>
      </c>
      <c r="DV683" s="1233" t="s">
        <v>1790</v>
      </c>
      <c r="DW683" s="1233" t="s">
        <v>1790</v>
      </c>
      <c r="DX683" s="1233" t="s">
        <v>1790</v>
      </c>
      <c r="DY683" s="1233" t="s">
        <v>1790</v>
      </c>
    </row>
    <row r="684" spans="2:129" x14ac:dyDescent="0.25">
      <c r="B684" s="1740"/>
      <c r="C684" s="1485" t="s">
        <v>2232</v>
      </c>
      <c r="D684" s="1425" t="s">
        <v>2233</v>
      </c>
      <c r="E684" s="1267" t="s">
        <v>808</v>
      </c>
      <c r="F684" s="1424" t="s">
        <v>1790</v>
      </c>
      <c r="G684" s="1424" t="s">
        <v>1790</v>
      </c>
      <c r="H684" s="1425" t="s">
        <v>84</v>
      </c>
      <c r="I684" s="1460" t="s">
        <v>1790</v>
      </c>
      <c r="J684" s="1461" t="s">
        <v>1790</v>
      </c>
      <c r="K684" s="1461" t="s">
        <v>1790</v>
      </c>
      <c r="L684" s="1461" t="s">
        <v>1790</v>
      </c>
      <c r="M684" s="1461" t="s">
        <v>1790</v>
      </c>
      <c r="N684" s="1489" t="s">
        <v>1790</v>
      </c>
      <c r="O684" s="1489" t="s">
        <v>1790</v>
      </c>
      <c r="P684" s="1489" t="s">
        <v>1790</v>
      </c>
      <c r="Q684" s="1489" t="s">
        <v>1790</v>
      </c>
      <c r="R684" s="1489" t="s">
        <v>1790</v>
      </c>
      <c r="S684" s="1489" t="s">
        <v>1790</v>
      </c>
      <c r="T684" s="1489">
        <v>0</v>
      </c>
      <c r="U684" s="1489">
        <v>0</v>
      </c>
      <c r="V684" s="1489">
        <v>0</v>
      </c>
      <c r="W684" s="1489">
        <v>0</v>
      </c>
      <c r="X684" s="1489">
        <v>0</v>
      </c>
      <c r="Y684" s="1489">
        <v>0</v>
      </c>
      <c r="Z684" s="1489">
        <v>0</v>
      </c>
      <c r="AA684" s="1489">
        <v>0</v>
      </c>
      <c r="AB684" s="1489">
        <v>0</v>
      </c>
      <c r="AC684" s="1489">
        <v>0</v>
      </c>
      <c r="AD684" s="1489">
        <v>0</v>
      </c>
      <c r="AE684" s="1489">
        <v>0</v>
      </c>
      <c r="AF684" s="1489">
        <v>0</v>
      </c>
      <c r="AG684" s="1489">
        <v>0</v>
      </c>
      <c r="AH684" s="1489">
        <v>0</v>
      </c>
      <c r="AI684" s="1489">
        <v>0</v>
      </c>
      <c r="AJ684" s="1489">
        <v>0</v>
      </c>
      <c r="AK684" s="1489">
        <v>0</v>
      </c>
      <c r="AL684" s="1489">
        <v>0</v>
      </c>
      <c r="AM684" s="1489">
        <v>0</v>
      </c>
      <c r="AN684" s="1489">
        <v>0</v>
      </c>
      <c r="AO684" s="1489">
        <v>0</v>
      </c>
      <c r="AP684" s="1489">
        <v>0</v>
      </c>
      <c r="AQ684" s="1489">
        <v>0</v>
      </c>
      <c r="AR684" s="1489">
        <v>0</v>
      </c>
      <c r="AS684" s="1489">
        <v>0</v>
      </c>
      <c r="AT684" s="1489">
        <v>0</v>
      </c>
      <c r="AU684" s="1489">
        <v>0</v>
      </c>
      <c r="AV684" s="1489">
        <v>0</v>
      </c>
      <c r="AW684" s="1489">
        <v>0</v>
      </c>
      <c r="AX684" s="1489">
        <v>0</v>
      </c>
      <c r="AY684" s="1489">
        <v>0</v>
      </c>
      <c r="AZ684" s="1489">
        <v>0</v>
      </c>
      <c r="BA684" s="1489">
        <v>0</v>
      </c>
      <c r="BB684" s="1489">
        <v>0</v>
      </c>
      <c r="BC684" s="1489">
        <v>0</v>
      </c>
      <c r="BD684" s="1489">
        <v>0</v>
      </c>
      <c r="BE684" s="1489">
        <v>0</v>
      </c>
      <c r="BF684" s="1489">
        <v>0</v>
      </c>
      <c r="BG684" s="1489">
        <v>0</v>
      </c>
      <c r="BH684" s="1489">
        <v>0</v>
      </c>
      <c r="BI684" s="1489">
        <v>0</v>
      </c>
      <c r="BJ684" s="1489">
        <v>0</v>
      </c>
      <c r="BK684" s="1489">
        <v>0</v>
      </c>
      <c r="BL684" s="1489">
        <v>0</v>
      </c>
      <c r="BM684" s="1489">
        <v>0</v>
      </c>
      <c r="BN684" s="1489">
        <v>0</v>
      </c>
      <c r="BO684" s="1489">
        <v>0</v>
      </c>
      <c r="BP684" s="1489">
        <v>0</v>
      </c>
      <c r="BQ684" s="1489">
        <v>0</v>
      </c>
      <c r="BR684" s="1489">
        <v>0</v>
      </c>
      <c r="BS684" s="1489">
        <v>0</v>
      </c>
      <c r="BT684" s="1489">
        <v>0</v>
      </c>
      <c r="BU684" s="1489">
        <v>0</v>
      </c>
      <c r="BV684" s="1489">
        <v>0</v>
      </c>
      <c r="BW684" s="1489">
        <v>0</v>
      </c>
      <c r="BX684" s="1489">
        <v>0</v>
      </c>
      <c r="BY684" s="1489">
        <v>0</v>
      </c>
      <c r="BZ684" s="1489">
        <v>0</v>
      </c>
      <c r="CA684" s="1489">
        <v>0</v>
      </c>
      <c r="CB684" s="1489">
        <v>0</v>
      </c>
      <c r="CC684" s="1489">
        <v>0</v>
      </c>
      <c r="CD684" s="1489">
        <v>0</v>
      </c>
      <c r="CE684" s="1489">
        <v>0</v>
      </c>
      <c r="CF684" s="1489">
        <v>0</v>
      </c>
      <c r="CG684" s="1489">
        <v>0</v>
      </c>
      <c r="CH684" s="1489">
        <v>0</v>
      </c>
      <c r="CI684" s="1489">
        <v>0</v>
      </c>
      <c r="CJ684" s="1489">
        <v>0</v>
      </c>
      <c r="CK684" s="1489">
        <v>0</v>
      </c>
      <c r="CL684" s="1489">
        <v>0</v>
      </c>
      <c r="CM684" s="1489">
        <v>0</v>
      </c>
      <c r="CN684" s="1489">
        <v>0</v>
      </c>
      <c r="CO684" s="1489">
        <v>0</v>
      </c>
      <c r="CP684" s="1490">
        <v>0</v>
      </c>
      <c r="CQ684" s="1488">
        <v>0</v>
      </c>
      <c r="CR684" s="1488">
        <v>0</v>
      </c>
      <c r="CS684" s="1488">
        <v>0</v>
      </c>
      <c r="CT684" s="1488">
        <v>0</v>
      </c>
      <c r="CU684" s="1488">
        <v>0</v>
      </c>
      <c r="CV684" s="1488" t="s">
        <v>1790</v>
      </c>
      <c r="CW684" s="1488" t="s">
        <v>1790</v>
      </c>
      <c r="CX684" s="1488" t="s">
        <v>1790</v>
      </c>
      <c r="CY684" s="1488" t="s">
        <v>1790</v>
      </c>
      <c r="CZ684" s="1488" t="s">
        <v>1790</v>
      </c>
      <c r="DA684" s="1488" t="s">
        <v>1790</v>
      </c>
      <c r="DB684" s="1488" t="s">
        <v>1790</v>
      </c>
      <c r="DC684" s="1488" t="s">
        <v>1790</v>
      </c>
      <c r="DD684" s="1488" t="s">
        <v>1790</v>
      </c>
      <c r="DE684" s="1488" t="s">
        <v>1790</v>
      </c>
      <c r="DF684" s="1488" t="s">
        <v>1790</v>
      </c>
      <c r="DG684" s="1488" t="s">
        <v>1790</v>
      </c>
      <c r="DH684" s="1488" t="s">
        <v>1790</v>
      </c>
      <c r="DI684" s="1488" t="s">
        <v>1790</v>
      </c>
      <c r="DJ684" s="1488" t="s">
        <v>1790</v>
      </c>
      <c r="DK684" s="1488" t="s">
        <v>1790</v>
      </c>
      <c r="DL684" s="1488" t="s">
        <v>1790</v>
      </c>
      <c r="DM684" s="1488" t="s">
        <v>1790</v>
      </c>
      <c r="DN684" s="1488" t="s">
        <v>1790</v>
      </c>
      <c r="DO684" s="1488" t="s">
        <v>1790</v>
      </c>
      <c r="DP684" s="1488" t="s">
        <v>1790</v>
      </c>
      <c r="DQ684" s="1488" t="s">
        <v>1790</v>
      </c>
      <c r="DR684" s="1488" t="s">
        <v>1790</v>
      </c>
      <c r="DS684" s="1488" t="s">
        <v>1790</v>
      </c>
      <c r="DT684" s="1233" t="s">
        <v>1790</v>
      </c>
      <c r="DU684" s="1233" t="s">
        <v>1790</v>
      </c>
      <c r="DV684" s="1233" t="s">
        <v>1790</v>
      </c>
      <c r="DW684" s="1233" t="s">
        <v>1790</v>
      </c>
      <c r="DX684" s="1233" t="s">
        <v>1790</v>
      </c>
      <c r="DY684" s="1233" t="s">
        <v>1790</v>
      </c>
    </row>
    <row r="685" spans="2:129" x14ac:dyDescent="0.25">
      <c r="B685" s="1740"/>
      <c r="C685" s="1485" t="s">
        <v>2232</v>
      </c>
      <c r="D685" s="1425" t="s">
        <v>2233</v>
      </c>
      <c r="E685" s="1267" t="s">
        <v>826</v>
      </c>
      <c r="F685" s="1424" t="s">
        <v>1790</v>
      </c>
      <c r="G685" s="1424" t="s">
        <v>1790</v>
      </c>
      <c r="H685" s="1425" t="s">
        <v>84</v>
      </c>
      <c r="I685" s="1460" t="s">
        <v>1790</v>
      </c>
      <c r="J685" s="1461" t="s">
        <v>1790</v>
      </c>
      <c r="K685" s="1461" t="s">
        <v>1790</v>
      </c>
      <c r="L685" s="1461" t="s">
        <v>1790</v>
      </c>
      <c r="M685" s="1461" t="s">
        <v>1790</v>
      </c>
      <c r="N685" s="1489" t="s">
        <v>1790</v>
      </c>
      <c r="O685" s="1489" t="s">
        <v>1790</v>
      </c>
      <c r="P685" s="1489" t="s">
        <v>1790</v>
      </c>
      <c r="Q685" s="1489" t="s">
        <v>1790</v>
      </c>
      <c r="R685" s="1489" t="s">
        <v>1790</v>
      </c>
      <c r="S685" s="1489" t="s">
        <v>1790</v>
      </c>
      <c r="T685" s="1489">
        <v>3.5000000000000003E-2</v>
      </c>
      <c r="U685" s="1489">
        <v>3.5000000000000003E-2</v>
      </c>
      <c r="V685" s="1489">
        <v>3.5000000000000003E-2</v>
      </c>
      <c r="W685" s="1489">
        <v>3.5000000000000003E-2</v>
      </c>
      <c r="X685" s="1489">
        <v>3.5000000000000003E-2</v>
      </c>
      <c r="Y685" s="1489">
        <v>3.5000000000000003E-2</v>
      </c>
      <c r="Z685" s="1489">
        <v>3.5000000000000003E-2</v>
      </c>
      <c r="AA685" s="1489">
        <v>3.5000000000000003E-2</v>
      </c>
      <c r="AB685" s="1489">
        <v>3.5000000000000003E-2</v>
      </c>
      <c r="AC685" s="1489">
        <v>3.5000000000000003E-2</v>
      </c>
      <c r="AD685" s="1489">
        <v>3.5000000000000003E-2</v>
      </c>
      <c r="AE685" s="1489">
        <v>3.5000000000000003E-2</v>
      </c>
      <c r="AF685" s="1489">
        <v>3.5000000000000003E-2</v>
      </c>
      <c r="AG685" s="1489">
        <v>3.5000000000000003E-2</v>
      </c>
      <c r="AH685" s="1489">
        <v>3.5000000000000003E-2</v>
      </c>
      <c r="AI685" s="1489">
        <v>3.5000000000000003E-2</v>
      </c>
      <c r="AJ685" s="1489">
        <v>3.5000000000000003E-2</v>
      </c>
      <c r="AK685" s="1489">
        <v>3.5000000000000003E-2</v>
      </c>
      <c r="AL685" s="1489">
        <v>3.5000000000000003E-2</v>
      </c>
      <c r="AM685" s="1489">
        <v>3.5000000000000003E-2</v>
      </c>
      <c r="AN685" s="1489">
        <v>3.5000000000000003E-2</v>
      </c>
      <c r="AO685" s="1489">
        <v>3.5000000000000003E-2</v>
      </c>
      <c r="AP685" s="1489">
        <v>3.5000000000000003E-2</v>
      </c>
      <c r="AQ685" s="1489">
        <v>3.5000000000000003E-2</v>
      </c>
      <c r="AR685" s="1489">
        <v>3.5000000000000003E-2</v>
      </c>
      <c r="AS685" s="1489">
        <v>3.5000000000000003E-2</v>
      </c>
      <c r="AT685" s="1489">
        <v>3.5000000000000003E-2</v>
      </c>
      <c r="AU685" s="1489">
        <v>3.5000000000000003E-2</v>
      </c>
      <c r="AV685" s="1489">
        <v>3.5000000000000003E-2</v>
      </c>
      <c r="AW685" s="1489">
        <v>3.5000000000000003E-2</v>
      </c>
      <c r="AX685" s="1489">
        <v>0.03</v>
      </c>
      <c r="AY685" s="1489">
        <v>0.03</v>
      </c>
      <c r="AZ685" s="1489">
        <v>0.03</v>
      </c>
      <c r="BA685" s="1489">
        <v>0.03</v>
      </c>
      <c r="BB685" s="1489">
        <v>0.03</v>
      </c>
      <c r="BC685" s="1489">
        <v>0.03</v>
      </c>
      <c r="BD685" s="1489">
        <v>0.03</v>
      </c>
      <c r="BE685" s="1489">
        <v>0.03</v>
      </c>
      <c r="BF685" s="1489">
        <v>0.03</v>
      </c>
      <c r="BG685" s="1489">
        <v>0.03</v>
      </c>
      <c r="BH685" s="1489">
        <v>0.03</v>
      </c>
      <c r="BI685" s="1489">
        <v>0.03</v>
      </c>
      <c r="BJ685" s="1489">
        <v>0.03</v>
      </c>
      <c r="BK685" s="1489">
        <v>0.03</v>
      </c>
      <c r="BL685" s="1489">
        <v>0.03</v>
      </c>
      <c r="BM685" s="1489">
        <v>0.03</v>
      </c>
      <c r="BN685" s="1489">
        <v>0.03</v>
      </c>
      <c r="BO685" s="1489">
        <v>0.03</v>
      </c>
      <c r="BP685" s="1489">
        <v>0.03</v>
      </c>
      <c r="BQ685" s="1489">
        <v>0.03</v>
      </c>
      <c r="BR685" s="1489">
        <v>0.03</v>
      </c>
      <c r="BS685" s="1489">
        <v>0.03</v>
      </c>
      <c r="BT685" s="1489">
        <v>0.03</v>
      </c>
      <c r="BU685" s="1489">
        <v>0.03</v>
      </c>
      <c r="BV685" s="1489">
        <v>0.03</v>
      </c>
      <c r="BW685" s="1489">
        <v>0.03</v>
      </c>
      <c r="BX685" s="1489">
        <v>0.03</v>
      </c>
      <c r="BY685" s="1489">
        <v>0.03</v>
      </c>
      <c r="BZ685" s="1489">
        <v>0.03</v>
      </c>
      <c r="CA685" s="1489">
        <v>0.03</v>
      </c>
      <c r="CB685" s="1489">
        <v>0.03</v>
      </c>
      <c r="CC685" s="1489">
        <v>0.03</v>
      </c>
      <c r="CD685" s="1489">
        <v>0.03</v>
      </c>
      <c r="CE685" s="1489">
        <v>0.03</v>
      </c>
      <c r="CF685" s="1489">
        <v>0.03</v>
      </c>
      <c r="CG685" s="1489">
        <v>0.03</v>
      </c>
      <c r="CH685" s="1489">
        <v>0.03</v>
      </c>
      <c r="CI685" s="1489">
        <v>0.03</v>
      </c>
      <c r="CJ685" s="1489">
        <v>0.03</v>
      </c>
      <c r="CK685" s="1489">
        <v>0.03</v>
      </c>
      <c r="CL685" s="1489">
        <v>0.03</v>
      </c>
      <c r="CM685" s="1489">
        <v>0.03</v>
      </c>
      <c r="CN685" s="1489">
        <v>0.03</v>
      </c>
      <c r="CO685" s="1489">
        <v>0.03</v>
      </c>
      <c r="CP685" s="1490">
        <v>0.03</v>
      </c>
      <c r="CQ685" s="1488">
        <v>2.5000000000000001E-2</v>
      </c>
      <c r="CR685" s="1488">
        <v>2.5000000000000001E-2</v>
      </c>
      <c r="CS685" s="1488">
        <v>2.5000000000000001E-2</v>
      </c>
      <c r="CT685" s="1488">
        <v>2.5000000000000001E-2</v>
      </c>
      <c r="CU685" s="1488">
        <v>2.5000000000000001E-2</v>
      </c>
      <c r="CV685" s="1488" t="s">
        <v>1790</v>
      </c>
      <c r="CW685" s="1488" t="s">
        <v>1790</v>
      </c>
      <c r="CX685" s="1488" t="s">
        <v>1790</v>
      </c>
      <c r="CY685" s="1488" t="s">
        <v>1790</v>
      </c>
      <c r="CZ685" s="1488" t="s">
        <v>1790</v>
      </c>
      <c r="DA685" s="1488" t="s">
        <v>1790</v>
      </c>
      <c r="DB685" s="1488" t="s">
        <v>1790</v>
      </c>
      <c r="DC685" s="1488" t="s">
        <v>1790</v>
      </c>
      <c r="DD685" s="1488" t="s">
        <v>1790</v>
      </c>
      <c r="DE685" s="1488" t="s">
        <v>1790</v>
      </c>
      <c r="DF685" s="1488" t="s">
        <v>1790</v>
      </c>
      <c r="DG685" s="1488" t="s">
        <v>1790</v>
      </c>
      <c r="DH685" s="1488" t="s">
        <v>1790</v>
      </c>
      <c r="DI685" s="1488" t="s">
        <v>1790</v>
      </c>
      <c r="DJ685" s="1488" t="s">
        <v>1790</v>
      </c>
      <c r="DK685" s="1488" t="s">
        <v>1790</v>
      </c>
      <c r="DL685" s="1488" t="s">
        <v>1790</v>
      </c>
      <c r="DM685" s="1488" t="s">
        <v>1790</v>
      </c>
      <c r="DN685" s="1488" t="s">
        <v>1790</v>
      </c>
      <c r="DO685" s="1488" t="s">
        <v>1790</v>
      </c>
      <c r="DP685" s="1488" t="s">
        <v>1790</v>
      </c>
      <c r="DQ685" s="1488" t="s">
        <v>1790</v>
      </c>
      <c r="DR685" s="1488" t="s">
        <v>1790</v>
      </c>
      <c r="DS685" s="1488" t="s">
        <v>1790</v>
      </c>
      <c r="DT685" s="1233" t="s">
        <v>1790</v>
      </c>
      <c r="DU685" s="1233" t="s">
        <v>1790</v>
      </c>
      <c r="DV685" s="1233" t="s">
        <v>1790</v>
      </c>
      <c r="DW685" s="1233" t="s">
        <v>1790</v>
      </c>
      <c r="DX685" s="1233" t="s">
        <v>1790</v>
      </c>
      <c r="DY685" s="1233" t="s">
        <v>1790</v>
      </c>
    </row>
    <row r="686" spans="2:129" x14ac:dyDescent="0.25">
      <c r="B686" s="1740"/>
      <c r="C686" s="1485" t="s">
        <v>2232</v>
      </c>
      <c r="D686" s="1425" t="s">
        <v>2233</v>
      </c>
      <c r="E686" s="1267" t="s">
        <v>809</v>
      </c>
      <c r="F686" s="1424" t="s">
        <v>1790</v>
      </c>
      <c r="G686" s="1424" t="s">
        <v>1790</v>
      </c>
      <c r="H686" s="1425" t="s">
        <v>84</v>
      </c>
      <c r="I686" s="1460" t="s">
        <v>1790</v>
      </c>
      <c r="J686" s="1461" t="s">
        <v>1790</v>
      </c>
      <c r="K686" s="1461" t="s">
        <v>1790</v>
      </c>
      <c r="L686" s="1461" t="s">
        <v>1790</v>
      </c>
      <c r="M686" s="1461" t="s">
        <v>1790</v>
      </c>
      <c r="N686" s="1489" t="s">
        <v>1790</v>
      </c>
      <c r="O686" s="1489" t="s">
        <v>1790</v>
      </c>
      <c r="P686" s="1489" t="s">
        <v>1790</v>
      </c>
      <c r="Q686" s="1489" t="s">
        <v>1790</v>
      </c>
      <c r="R686" s="1489" t="s">
        <v>1790</v>
      </c>
      <c r="S686" s="1489" t="s">
        <v>1790</v>
      </c>
      <c r="T686" s="1489">
        <v>0.96618357487922713</v>
      </c>
      <c r="U686" s="1489">
        <v>0.93351070036640305</v>
      </c>
      <c r="V686" s="1489">
        <v>0.90194270566802237</v>
      </c>
      <c r="W686" s="1489">
        <v>0.87144222769857238</v>
      </c>
      <c r="X686" s="1489">
        <v>0.84197316685852408</v>
      </c>
      <c r="Y686" s="1489">
        <v>0.81350064430775282</v>
      </c>
      <c r="Z686" s="1489">
        <v>0.78599096068381924</v>
      </c>
      <c r="AA686" s="1489">
        <v>0.75941155621625056</v>
      </c>
      <c r="AB686" s="1489">
        <v>0.73373097218961414</v>
      </c>
      <c r="AC686" s="1489">
        <v>0.70891881370977217</v>
      </c>
      <c r="AD686" s="1489">
        <v>0.68494571372924851</v>
      </c>
      <c r="AE686" s="1489">
        <v>0.66178329828912907</v>
      </c>
      <c r="AF686" s="1489">
        <v>0.63940415293635666</v>
      </c>
      <c r="AG686" s="1489">
        <v>0.61778179027667313</v>
      </c>
      <c r="AH686" s="1489">
        <v>0.59689061862480497</v>
      </c>
      <c r="AI686" s="1489">
        <v>0.57670591171478747</v>
      </c>
      <c r="AJ686" s="1489">
        <v>0.55720377943457733</v>
      </c>
      <c r="AK686" s="1489">
        <v>0.53836113955031628</v>
      </c>
      <c r="AL686" s="1489">
        <v>0.520155690386779</v>
      </c>
      <c r="AM686" s="1489">
        <v>0.50256588443167061</v>
      </c>
      <c r="AN686" s="1489">
        <v>0.48557090283253201</v>
      </c>
      <c r="AO686" s="1489">
        <v>0.46915063075606961</v>
      </c>
      <c r="AP686" s="1489">
        <v>0.45328563358074364</v>
      </c>
      <c r="AQ686" s="1489">
        <v>0.43795713389443836</v>
      </c>
      <c r="AR686" s="1489">
        <v>0.42314698926998878</v>
      </c>
      <c r="AS686" s="1489">
        <v>0.40883767079225974</v>
      </c>
      <c r="AT686" s="1489">
        <v>0.39501224231136212</v>
      </c>
      <c r="AU686" s="1489">
        <v>0.38165434039745133</v>
      </c>
      <c r="AV686" s="1489">
        <v>0.36874815497338298</v>
      </c>
      <c r="AW686" s="1489">
        <v>0.35627841060230242</v>
      </c>
      <c r="AX686" s="1489">
        <v>0.3459013695167984</v>
      </c>
      <c r="AY686" s="1489">
        <v>0.33582657234640623</v>
      </c>
      <c r="AZ686" s="1489">
        <v>0.32604521587029728</v>
      </c>
      <c r="BA686" s="1489">
        <v>0.31654875327213333</v>
      </c>
      <c r="BB686" s="1489">
        <v>0.30732888667197411</v>
      </c>
      <c r="BC686" s="1489">
        <v>0.29837755987570302</v>
      </c>
      <c r="BD686" s="1489">
        <v>0.28968695133563405</v>
      </c>
      <c r="BE686" s="1489">
        <v>0.28124946731614947</v>
      </c>
      <c r="BF686" s="1489">
        <v>0.27305773525839755</v>
      </c>
      <c r="BG686" s="1489">
        <v>0.26510459733825009</v>
      </c>
      <c r="BH686" s="1489">
        <v>0.25738310421189325</v>
      </c>
      <c r="BI686" s="1489">
        <v>0.24988650894358566</v>
      </c>
      <c r="BJ686" s="1489">
        <v>0.24260826111027742</v>
      </c>
      <c r="BK686" s="1489">
        <v>0.23554200107793916</v>
      </c>
      <c r="BL686" s="1489">
        <v>0.22868155444460117</v>
      </c>
      <c r="BM686" s="1489">
        <v>0.22202092664524387</v>
      </c>
      <c r="BN686" s="1489">
        <v>0.215554297713829</v>
      </c>
      <c r="BO686" s="1489">
        <v>0.20927601719789227</v>
      </c>
      <c r="BP686" s="1489">
        <v>0.20318059922125464</v>
      </c>
      <c r="BQ686" s="1489">
        <v>0.19726271769053846</v>
      </c>
      <c r="BR686" s="1489">
        <v>0.19151720164129948</v>
      </c>
      <c r="BS686" s="1489">
        <v>0.18593903071970824</v>
      </c>
      <c r="BT686" s="1489">
        <v>0.18052333079583327</v>
      </c>
      <c r="BU686" s="1489">
        <v>0.17526536970469248</v>
      </c>
      <c r="BV686" s="1489">
        <v>0.17016055311135189</v>
      </c>
      <c r="BW686" s="1489">
        <v>0.16520442049645817</v>
      </c>
      <c r="BX686" s="1489">
        <v>0.16039264125869726</v>
      </c>
      <c r="BY686" s="1489">
        <v>0.15572101093077401</v>
      </c>
      <c r="BZ686" s="1489">
        <v>0.15118544750560586</v>
      </c>
      <c r="CA686" s="1489">
        <v>0.14678198786952024</v>
      </c>
      <c r="CB686" s="1489">
        <v>0.14250678433934003</v>
      </c>
      <c r="CC686" s="1489">
        <v>0.13835610130033013</v>
      </c>
      <c r="CD686" s="1489">
        <v>0.13432631194206807</v>
      </c>
      <c r="CE686" s="1489">
        <v>0.13041389508938647</v>
      </c>
      <c r="CF686" s="1489">
        <v>0.12661543212561796</v>
      </c>
      <c r="CG686" s="1489">
        <v>0.12292760400545433</v>
      </c>
      <c r="CH686" s="1489">
        <v>0.11934718835481004</v>
      </c>
      <c r="CI686" s="1489">
        <v>0.11587105665515537</v>
      </c>
      <c r="CJ686" s="1489">
        <v>0.11249617150985959</v>
      </c>
      <c r="CK686" s="1489">
        <v>0.10921958399015494</v>
      </c>
      <c r="CL686" s="1489">
        <v>0.10603843105840287</v>
      </c>
      <c r="CM686" s="1489">
        <v>0.10294993306641054</v>
      </c>
      <c r="CN686" s="1489">
        <v>9.9951391326612168E-2</v>
      </c>
      <c r="CO686" s="1489">
        <v>9.7040185753992411E-2</v>
      </c>
      <c r="CP686" s="1490">
        <v>9.4213772576691654E-2</v>
      </c>
      <c r="CQ686" s="1488">
        <v>9.1915875684577236E-2</v>
      </c>
      <c r="CR686" s="1488">
        <v>8.9674025058124135E-2</v>
      </c>
      <c r="CS686" s="1488">
        <v>8.7486853715243049E-2</v>
      </c>
      <c r="CT686" s="1488">
        <v>8.5353028014871282E-2</v>
      </c>
      <c r="CU686" s="1488">
        <v>8.3271246843776875E-2</v>
      </c>
      <c r="CV686" s="1488" t="s">
        <v>1790</v>
      </c>
      <c r="CW686" s="1488" t="s">
        <v>1790</v>
      </c>
      <c r="CX686" s="1488" t="s">
        <v>1790</v>
      </c>
      <c r="CY686" s="1488" t="s">
        <v>1790</v>
      </c>
      <c r="CZ686" s="1488" t="s">
        <v>1790</v>
      </c>
      <c r="DA686" s="1488" t="s">
        <v>1790</v>
      </c>
      <c r="DB686" s="1488" t="s">
        <v>1790</v>
      </c>
      <c r="DC686" s="1488" t="s">
        <v>1790</v>
      </c>
      <c r="DD686" s="1488" t="s">
        <v>1790</v>
      </c>
      <c r="DE686" s="1488" t="s">
        <v>1790</v>
      </c>
      <c r="DF686" s="1488" t="s">
        <v>1790</v>
      </c>
      <c r="DG686" s="1488" t="s">
        <v>1790</v>
      </c>
      <c r="DH686" s="1488" t="s">
        <v>1790</v>
      </c>
      <c r="DI686" s="1488" t="s">
        <v>1790</v>
      </c>
      <c r="DJ686" s="1488" t="s">
        <v>1790</v>
      </c>
      <c r="DK686" s="1488" t="s">
        <v>1790</v>
      </c>
      <c r="DL686" s="1488" t="s">
        <v>1790</v>
      </c>
      <c r="DM686" s="1488" t="s">
        <v>1790</v>
      </c>
      <c r="DN686" s="1488" t="s">
        <v>1790</v>
      </c>
      <c r="DO686" s="1488" t="s">
        <v>1790</v>
      </c>
      <c r="DP686" s="1488" t="s">
        <v>1790</v>
      </c>
      <c r="DQ686" s="1488" t="s">
        <v>1790</v>
      </c>
      <c r="DR686" s="1488" t="s">
        <v>1790</v>
      </c>
      <c r="DS686" s="1488" t="s">
        <v>1790</v>
      </c>
      <c r="DT686" s="1233" t="s">
        <v>1790</v>
      </c>
      <c r="DU686" s="1233" t="s">
        <v>1790</v>
      </c>
      <c r="DV686" s="1233" t="s">
        <v>1790</v>
      </c>
      <c r="DW686" s="1233" t="s">
        <v>1790</v>
      </c>
      <c r="DX686" s="1233" t="s">
        <v>1790</v>
      </c>
      <c r="DY686" s="1233" t="s">
        <v>1790</v>
      </c>
    </row>
    <row r="687" spans="2:129" x14ac:dyDescent="0.25">
      <c r="B687" s="1740"/>
      <c r="C687" s="1485" t="s">
        <v>2232</v>
      </c>
      <c r="D687" s="1425" t="s">
        <v>2233</v>
      </c>
      <c r="E687" s="1267" t="s">
        <v>810</v>
      </c>
      <c r="F687" s="1424" t="s">
        <v>811</v>
      </c>
      <c r="G687" s="1424" t="s">
        <v>1790</v>
      </c>
      <c r="H687" s="1425" t="s">
        <v>812</v>
      </c>
      <c r="I687" s="1460" t="s">
        <v>1790</v>
      </c>
      <c r="J687" s="1461" t="s">
        <v>1790</v>
      </c>
      <c r="K687" s="1461" t="s">
        <v>1790</v>
      </c>
      <c r="L687" s="1461" t="s">
        <v>1790</v>
      </c>
      <c r="M687" s="1461" t="s">
        <v>1790</v>
      </c>
      <c r="N687" s="1489" t="s">
        <v>1790</v>
      </c>
      <c r="O687" s="1489" t="s">
        <v>1790</v>
      </c>
      <c r="P687" s="1489" t="s">
        <v>1790</v>
      </c>
      <c r="Q687" s="1489" t="s">
        <v>1790</v>
      </c>
      <c r="R687" s="1489" t="s">
        <v>1790</v>
      </c>
      <c r="S687" s="1489" t="s">
        <v>1790</v>
      </c>
      <c r="T687" s="1489" t="s">
        <v>1790</v>
      </c>
      <c r="U687" s="1489" t="s">
        <v>1790</v>
      </c>
      <c r="V687" s="1489" t="s">
        <v>1790</v>
      </c>
      <c r="W687" s="1489" t="s">
        <v>1790</v>
      </c>
      <c r="X687" s="1489" t="s">
        <v>1790</v>
      </c>
      <c r="Y687" s="1489" t="s">
        <v>1790</v>
      </c>
      <c r="Z687" s="1489" t="s">
        <v>1790</v>
      </c>
      <c r="AA687" s="1489" t="s">
        <v>1790</v>
      </c>
      <c r="AB687" s="1489" t="s">
        <v>1790</v>
      </c>
      <c r="AC687" s="1489" t="s">
        <v>1790</v>
      </c>
      <c r="AD687" s="1489" t="s">
        <v>1790</v>
      </c>
      <c r="AE687" s="1489" t="s">
        <v>1790</v>
      </c>
      <c r="AF687" s="1489" t="s">
        <v>1790</v>
      </c>
      <c r="AG687" s="1489" t="s">
        <v>1790</v>
      </c>
      <c r="AH687" s="1489" t="s">
        <v>1790</v>
      </c>
      <c r="AI687" s="1489" t="s">
        <v>1790</v>
      </c>
      <c r="AJ687" s="1489" t="s">
        <v>1790</v>
      </c>
      <c r="AK687" s="1489" t="s">
        <v>1790</v>
      </c>
      <c r="AL687" s="1489" t="s">
        <v>1790</v>
      </c>
      <c r="AM687" s="1489" t="s">
        <v>1790</v>
      </c>
      <c r="AN687" s="1489" t="s">
        <v>1790</v>
      </c>
      <c r="AO687" s="1489" t="s">
        <v>1790</v>
      </c>
      <c r="AP687" s="1489" t="s">
        <v>1790</v>
      </c>
      <c r="AQ687" s="1489" t="s">
        <v>1790</v>
      </c>
      <c r="AR687" s="1489" t="s">
        <v>1790</v>
      </c>
      <c r="AS687" s="1489" t="s">
        <v>1790</v>
      </c>
      <c r="AT687" s="1489" t="s">
        <v>1790</v>
      </c>
      <c r="AU687" s="1489" t="s">
        <v>1790</v>
      </c>
      <c r="AV687" s="1489" t="s">
        <v>1790</v>
      </c>
      <c r="AW687" s="1489" t="s">
        <v>1790</v>
      </c>
      <c r="AX687" s="1489" t="s">
        <v>1790</v>
      </c>
      <c r="AY687" s="1489" t="s">
        <v>1790</v>
      </c>
      <c r="AZ687" s="1489" t="s">
        <v>1790</v>
      </c>
      <c r="BA687" s="1489" t="s">
        <v>1790</v>
      </c>
      <c r="BB687" s="1489" t="s">
        <v>1790</v>
      </c>
      <c r="BC687" s="1489" t="s">
        <v>1790</v>
      </c>
      <c r="BD687" s="1489" t="s">
        <v>1790</v>
      </c>
      <c r="BE687" s="1489" t="s">
        <v>1790</v>
      </c>
      <c r="BF687" s="1489" t="s">
        <v>1790</v>
      </c>
      <c r="BG687" s="1489" t="s">
        <v>1790</v>
      </c>
      <c r="BH687" s="1489" t="s">
        <v>1790</v>
      </c>
      <c r="BI687" s="1489" t="s">
        <v>1790</v>
      </c>
      <c r="BJ687" s="1489" t="s">
        <v>1790</v>
      </c>
      <c r="BK687" s="1489" t="s">
        <v>1790</v>
      </c>
      <c r="BL687" s="1489" t="s">
        <v>1790</v>
      </c>
      <c r="BM687" s="1489" t="s">
        <v>1790</v>
      </c>
      <c r="BN687" s="1489" t="s">
        <v>1790</v>
      </c>
      <c r="BO687" s="1489" t="s">
        <v>1790</v>
      </c>
      <c r="BP687" s="1489" t="s">
        <v>1790</v>
      </c>
      <c r="BQ687" s="1489" t="s">
        <v>1790</v>
      </c>
      <c r="BR687" s="1489" t="s">
        <v>1790</v>
      </c>
      <c r="BS687" s="1489" t="s">
        <v>1790</v>
      </c>
      <c r="BT687" s="1489" t="s">
        <v>1790</v>
      </c>
      <c r="BU687" s="1489" t="s">
        <v>1790</v>
      </c>
      <c r="BV687" s="1489" t="s">
        <v>1790</v>
      </c>
      <c r="BW687" s="1489" t="s">
        <v>1790</v>
      </c>
      <c r="BX687" s="1489" t="s">
        <v>1790</v>
      </c>
      <c r="BY687" s="1489" t="s">
        <v>1790</v>
      </c>
      <c r="BZ687" s="1489" t="s">
        <v>1790</v>
      </c>
      <c r="CA687" s="1489" t="s">
        <v>1790</v>
      </c>
      <c r="CB687" s="1489" t="s">
        <v>1790</v>
      </c>
      <c r="CC687" s="1489" t="s">
        <v>1790</v>
      </c>
      <c r="CD687" s="1489" t="s">
        <v>1790</v>
      </c>
      <c r="CE687" s="1489" t="s">
        <v>1790</v>
      </c>
      <c r="CF687" s="1489" t="s">
        <v>1790</v>
      </c>
      <c r="CG687" s="1489" t="s">
        <v>1790</v>
      </c>
      <c r="CH687" s="1489" t="s">
        <v>1790</v>
      </c>
      <c r="CI687" s="1489" t="s">
        <v>1790</v>
      </c>
      <c r="CJ687" s="1489" t="s">
        <v>1790</v>
      </c>
      <c r="CK687" s="1489" t="s">
        <v>1790</v>
      </c>
      <c r="CL687" s="1489" t="s">
        <v>1790</v>
      </c>
      <c r="CM687" s="1489" t="s">
        <v>1790</v>
      </c>
      <c r="CN687" s="1489" t="s">
        <v>1790</v>
      </c>
      <c r="CO687" s="1489" t="s">
        <v>1790</v>
      </c>
      <c r="CP687" s="1490" t="s">
        <v>1790</v>
      </c>
      <c r="CQ687" s="1488" t="s">
        <v>1790</v>
      </c>
      <c r="CR687" s="1488" t="s">
        <v>1790</v>
      </c>
      <c r="CS687" s="1488" t="s">
        <v>1790</v>
      </c>
      <c r="CT687" s="1488" t="s">
        <v>1790</v>
      </c>
      <c r="CU687" s="1488" t="s">
        <v>1790</v>
      </c>
      <c r="CV687" s="1488" t="s">
        <v>1790</v>
      </c>
      <c r="CW687" s="1488" t="s">
        <v>1790</v>
      </c>
      <c r="CX687" s="1488" t="s">
        <v>1790</v>
      </c>
      <c r="CY687" s="1488" t="s">
        <v>1790</v>
      </c>
      <c r="CZ687" s="1488" t="s">
        <v>1790</v>
      </c>
      <c r="DA687" s="1488" t="s">
        <v>1790</v>
      </c>
      <c r="DB687" s="1488" t="s">
        <v>1790</v>
      </c>
      <c r="DC687" s="1488" t="s">
        <v>1790</v>
      </c>
      <c r="DD687" s="1488" t="s">
        <v>1790</v>
      </c>
      <c r="DE687" s="1488" t="s">
        <v>1790</v>
      </c>
      <c r="DF687" s="1488" t="s">
        <v>1790</v>
      </c>
      <c r="DG687" s="1488" t="s">
        <v>1790</v>
      </c>
      <c r="DH687" s="1488" t="s">
        <v>1790</v>
      </c>
      <c r="DI687" s="1488" t="s">
        <v>1790</v>
      </c>
      <c r="DJ687" s="1488" t="s">
        <v>1790</v>
      </c>
      <c r="DK687" s="1488" t="s">
        <v>1790</v>
      </c>
      <c r="DL687" s="1488" t="s">
        <v>1790</v>
      </c>
      <c r="DM687" s="1488" t="s">
        <v>1790</v>
      </c>
      <c r="DN687" s="1488" t="s">
        <v>1790</v>
      </c>
      <c r="DO687" s="1488" t="s">
        <v>1790</v>
      </c>
      <c r="DP687" s="1488" t="s">
        <v>1790</v>
      </c>
      <c r="DQ687" s="1488" t="s">
        <v>1790</v>
      </c>
      <c r="DR687" s="1488" t="s">
        <v>1790</v>
      </c>
      <c r="DS687" s="1488" t="s">
        <v>1790</v>
      </c>
      <c r="DT687" s="1233" t="s">
        <v>1790</v>
      </c>
      <c r="DU687" s="1233" t="s">
        <v>1790</v>
      </c>
      <c r="DV687" s="1233" t="s">
        <v>1790</v>
      </c>
      <c r="DW687" s="1233" t="s">
        <v>1790</v>
      </c>
      <c r="DX687" s="1233" t="s">
        <v>1790</v>
      </c>
      <c r="DY687" s="1233" t="s">
        <v>1790</v>
      </c>
    </row>
    <row r="688" spans="2:129" x14ac:dyDescent="0.25">
      <c r="B688" s="1740"/>
      <c r="C688" s="1485" t="s">
        <v>2232</v>
      </c>
      <c r="D688" s="1425" t="s">
        <v>2233</v>
      </c>
      <c r="E688" s="1267" t="s">
        <v>810</v>
      </c>
      <c r="F688" s="1424" t="s">
        <v>813</v>
      </c>
      <c r="G688" s="1424" t="s">
        <v>1790</v>
      </c>
      <c r="H688" s="1425" t="s">
        <v>812</v>
      </c>
      <c r="I688" s="1460" t="s">
        <v>1790</v>
      </c>
      <c r="J688" s="1461" t="s">
        <v>1790</v>
      </c>
      <c r="K688" s="1461" t="s">
        <v>1790</v>
      </c>
      <c r="L688" s="1461" t="s">
        <v>1790</v>
      </c>
      <c r="M688" s="1461" t="s">
        <v>1790</v>
      </c>
      <c r="N688" s="1489" t="s">
        <v>1790</v>
      </c>
      <c r="O688" s="1489" t="s">
        <v>1790</v>
      </c>
      <c r="P688" s="1489" t="s">
        <v>1790</v>
      </c>
      <c r="Q688" s="1489" t="s">
        <v>1790</v>
      </c>
      <c r="R688" s="1489" t="s">
        <v>1790</v>
      </c>
      <c r="S688" s="1489" t="s">
        <v>1790</v>
      </c>
      <c r="T688" s="1489">
        <v>0</v>
      </c>
      <c r="U688" s="1489">
        <v>0</v>
      </c>
      <c r="V688" s="1489">
        <v>0</v>
      </c>
      <c r="W688" s="1489">
        <v>0</v>
      </c>
      <c r="X688" s="1489">
        <v>0</v>
      </c>
      <c r="Y688" s="1489" t="s">
        <v>1790</v>
      </c>
      <c r="Z688" s="1489" t="s">
        <v>1790</v>
      </c>
      <c r="AA688" s="1489" t="s">
        <v>1790</v>
      </c>
      <c r="AB688" s="1489" t="s">
        <v>1790</v>
      </c>
      <c r="AC688" s="1489" t="s">
        <v>1790</v>
      </c>
      <c r="AD688" s="1489" t="s">
        <v>1790</v>
      </c>
      <c r="AE688" s="1489" t="s">
        <v>1790</v>
      </c>
      <c r="AF688" s="1489" t="s">
        <v>1790</v>
      </c>
      <c r="AG688" s="1489" t="s">
        <v>1790</v>
      </c>
      <c r="AH688" s="1489" t="s">
        <v>1790</v>
      </c>
      <c r="AI688" s="1489" t="s">
        <v>1790</v>
      </c>
      <c r="AJ688" s="1489" t="s">
        <v>1790</v>
      </c>
      <c r="AK688" s="1489" t="s">
        <v>1790</v>
      </c>
      <c r="AL688" s="1489" t="s">
        <v>1790</v>
      </c>
      <c r="AM688" s="1489" t="s">
        <v>1790</v>
      </c>
      <c r="AN688" s="1489" t="s">
        <v>1790</v>
      </c>
      <c r="AO688" s="1489" t="s">
        <v>1790</v>
      </c>
      <c r="AP688" s="1489" t="s">
        <v>1790</v>
      </c>
      <c r="AQ688" s="1489" t="s">
        <v>1790</v>
      </c>
      <c r="AR688" s="1489">
        <v>0</v>
      </c>
      <c r="AS688" s="1489" t="s">
        <v>1790</v>
      </c>
      <c r="AT688" s="1489" t="s">
        <v>1790</v>
      </c>
      <c r="AU688" s="1489" t="s">
        <v>1790</v>
      </c>
      <c r="AV688" s="1489" t="s">
        <v>1790</v>
      </c>
      <c r="AW688" s="1489" t="s">
        <v>1790</v>
      </c>
      <c r="AX688" s="1489" t="s">
        <v>1790</v>
      </c>
      <c r="AY688" s="1489" t="s">
        <v>1790</v>
      </c>
      <c r="AZ688" s="1489" t="s">
        <v>1790</v>
      </c>
      <c r="BA688" s="1489" t="s">
        <v>1790</v>
      </c>
      <c r="BB688" s="1489" t="s">
        <v>1790</v>
      </c>
      <c r="BC688" s="1489" t="s">
        <v>1790</v>
      </c>
      <c r="BD688" s="1489" t="s">
        <v>1790</v>
      </c>
      <c r="BE688" s="1489" t="s">
        <v>1790</v>
      </c>
      <c r="BF688" s="1489" t="s">
        <v>1790</v>
      </c>
      <c r="BG688" s="1489" t="s">
        <v>1790</v>
      </c>
      <c r="BH688" s="1489" t="s">
        <v>1790</v>
      </c>
      <c r="BI688" s="1489" t="s">
        <v>1790</v>
      </c>
      <c r="BJ688" s="1489" t="s">
        <v>1790</v>
      </c>
      <c r="BK688" s="1489" t="s">
        <v>1790</v>
      </c>
      <c r="BL688" s="1489">
        <v>0</v>
      </c>
      <c r="BM688" s="1489" t="s">
        <v>1790</v>
      </c>
      <c r="BN688" s="1489" t="s">
        <v>1790</v>
      </c>
      <c r="BO688" s="1489" t="s">
        <v>1790</v>
      </c>
      <c r="BP688" s="1489" t="s">
        <v>1790</v>
      </c>
      <c r="BQ688" s="1489" t="s">
        <v>1790</v>
      </c>
      <c r="BR688" s="1489" t="s">
        <v>1790</v>
      </c>
      <c r="BS688" s="1489" t="s">
        <v>1790</v>
      </c>
      <c r="BT688" s="1489" t="s">
        <v>1790</v>
      </c>
      <c r="BU688" s="1489" t="s">
        <v>1790</v>
      </c>
      <c r="BV688" s="1489" t="s">
        <v>1790</v>
      </c>
      <c r="BW688" s="1489" t="s">
        <v>1790</v>
      </c>
      <c r="BX688" s="1489" t="s">
        <v>1790</v>
      </c>
      <c r="BY688" s="1489" t="s">
        <v>1790</v>
      </c>
      <c r="BZ688" s="1489" t="s">
        <v>1790</v>
      </c>
      <c r="CA688" s="1489" t="s">
        <v>1790</v>
      </c>
      <c r="CB688" s="1489" t="s">
        <v>1790</v>
      </c>
      <c r="CC688" s="1489" t="s">
        <v>1790</v>
      </c>
      <c r="CD688" s="1489" t="s">
        <v>1790</v>
      </c>
      <c r="CE688" s="1489" t="s">
        <v>1790</v>
      </c>
      <c r="CF688" s="1489">
        <v>0</v>
      </c>
      <c r="CG688" s="1489" t="s">
        <v>1790</v>
      </c>
      <c r="CH688" s="1489" t="s">
        <v>1790</v>
      </c>
      <c r="CI688" s="1489" t="s">
        <v>1790</v>
      </c>
      <c r="CJ688" s="1489" t="s">
        <v>1790</v>
      </c>
      <c r="CK688" s="1489" t="s">
        <v>1790</v>
      </c>
      <c r="CL688" s="1489" t="s">
        <v>1790</v>
      </c>
      <c r="CM688" s="1489" t="s">
        <v>1790</v>
      </c>
      <c r="CN688" s="1489" t="s">
        <v>1790</v>
      </c>
      <c r="CO688" s="1489" t="s">
        <v>1790</v>
      </c>
      <c r="CP688" s="1490" t="s">
        <v>1790</v>
      </c>
      <c r="CQ688" s="1488" t="s">
        <v>1790</v>
      </c>
      <c r="CR688" s="1488" t="s">
        <v>1790</v>
      </c>
      <c r="CS688" s="1488" t="s">
        <v>1790</v>
      </c>
      <c r="CT688" s="1488" t="s">
        <v>1790</v>
      </c>
      <c r="CU688" s="1488" t="s">
        <v>1790</v>
      </c>
      <c r="CV688" s="1488" t="s">
        <v>1790</v>
      </c>
      <c r="CW688" s="1488" t="s">
        <v>1790</v>
      </c>
      <c r="CX688" s="1488" t="s">
        <v>1790</v>
      </c>
      <c r="CY688" s="1488" t="s">
        <v>1790</v>
      </c>
      <c r="CZ688" s="1488" t="s">
        <v>1790</v>
      </c>
      <c r="DA688" s="1488" t="s">
        <v>1790</v>
      </c>
      <c r="DB688" s="1488" t="s">
        <v>1790</v>
      </c>
      <c r="DC688" s="1488" t="s">
        <v>1790</v>
      </c>
      <c r="DD688" s="1488" t="s">
        <v>1790</v>
      </c>
      <c r="DE688" s="1488" t="s">
        <v>1790</v>
      </c>
      <c r="DF688" s="1488" t="s">
        <v>1790</v>
      </c>
      <c r="DG688" s="1488" t="s">
        <v>1790</v>
      </c>
      <c r="DH688" s="1488" t="s">
        <v>1790</v>
      </c>
      <c r="DI688" s="1488" t="s">
        <v>1790</v>
      </c>
      <c r="DJ688" s="1488" t="s">
        <v>1790</v>
      </c>
      <c r="DK688" s="1488" t="s">
        <v>1790</v>
      </c>
      <c r="DL688" s="1488" t="s">
        <v>1790</v>
      </c>
      <c r="DM688" s="1488" t="s">
        <v>1790</v>
      </c>
      <c r="DN688" s="1488" t="s">
        <v>1790</v>
      </c>
      <c r="DO688" s="1488" t="s">
        <v>1790</v>
      </c>
      <c r="DP688" s="1488" t="s">
        <v>1790</v>
      </c>
      <c r="DQ688" s="1488" t="s">
        <v>1790</v>
      </c>
      <c r="DR688" s="1488" t="s">
        <v>1790</v>
      </c>
      <c r="DS688" s="1488" t="s">
        <v>1790</v>
      </c>
      <c r="DT688" s="1233" t="s">
        <v>1790</v>
      </c>
      <c r="DU688" s="1233" t="s">
        <v>1790</v>
      </c>
      <c r="DV688" s="1233" t="s">
        <v>1790</v>
      </c>
      <c r="DW688" s="1233" t="s">
        <v>1790</v>
      </c>
      <c r="DX688" s="1233" t="s">
        <v>1790</v>
      </c>
      <c r="DY688" s="1233" t="s">
        <v>1790</v>
      </c>
    </row>
    <row r="689" spans="2:129" ht="14.4" thickBot="1" x14ac:dyDescent="0.3">
      <c r="B689" s="1740"/>
      <c r="C689" s="1485" t="s">
        <v>2232</v>
      </c>
      <c r="D689" s="1425" t="s">
        <v>2233</v>
      </c>
      <c r="E689" s="1267" t="s">
        <v>814</v>
      </c>
      <c r="F689" s="1424" t="s">
        <v>1790</v>
      </c>
      <c r="G689" s="1424" t="s">
        <v>1790</v>
      </c>
      <c r="H689" s="1425" t="s">
        <v>84</v>
      </c>
      <c r="I689" s="1460" t="s">
        <v>1790</v>
      </c>
      <c r="J689" s="1461" t="s">
        <v>1790</v>
      </c>
      <c r="K689" s="1461" t="s">
        <v>1790</v>
      </c>
      <c r="L689" s="1461" t="s">
        <v>1790</v>
      </c>
      <c r="M689" s="1461" t="s">
        <v>1790</v>
      </c>
      <c r="N689" s="1489" t="s">
        <v>1790</v>
      </c>
      <c r="O689" s="1489" t="s">
        <v>1790</v>
      </c>
      <c r="P689" s="1489" t="s">
        <v>1790</v>
      </c>
      <c r="Q689" s="1489" t="s">
        <v>1790</v>
      </c>
      <c r="R689" s="1489" t="s">
        <v>1790</v>
      </c>
      <c r="S689" s="1489" t="s">
        <v>1790</v>
      </c>
      <c r="T689" s="1489">
        <v>0</v>
      </c>
      <c r="U689" s="1489">
        <v>0</v>
      </c>
      <c r="V689" s="1489">
        <v>0</v>
      </c>
      <c r="W689" s="1489">
        <v>0</v>
      </c>
      <c r="X689" s="1489">
        <v>0</v>
      </c>
      <c r="Y689" s="1489">
        <v>1.189744301819778</v>
      </c>
      <c r="Z689" s="1489">
        <v>1.1495114027244233</v>
      </c>
      <c r="AA689" s="1489">
        <v>1.1106390364487182</v>
      </c>
      <c r="AB689" s="1489">
        <v>1.0730811946364429</v>
      </c>
      <c r="AC689" s="1489">
        <v>1.0367934247695101</v>
      </c>
      <c r="AD689" s="1489">
        <v>1.0017327775550822</v>
      </c>
      <c r="AE689" s="1489">
        <v>0.96785775609186697</v>
      </c>
      <c r="AF689" s="1489">
        <v>0.93512826675542715</v>
      </c>
      <c r="AG689" s="1489">
        <v>0.90350557174437407</v>
      </c>
      <c r="AH689" s="1489">
        <v>0.8729522432312794</v>
      </c>
      <c r="AI689" s="1489">
        <v>0.84343211906403814</v>
      </c>
      <c r="AJ689" s="1489">
        <v>0.81491025996525435</v>
      </c>
      <c r="AK689" s="1489">
        <v>0.78735290817898973</v>
      </c>
      <c r="AL689" s="1489">
        <v>0.76072744751593202</v>
      </c>
      <c r="AM689" s="1489">
        <v>0.73500236474969294</v>
      </c>
      <c r="AN689" s="1489">
        <v>0.71014721231854394</v>
      </c>
      <c r="AO689" s="1489">
        <v>0.68613257228844826</v>
      </c>
      <c r="AP689" s="1489">
        <v>0.66293002153473268</v>
      </c>
      <c r="AQ689" s="1489">
        <v>0.64051209810119114</v>
      </c>
      <c r="AR689" s="1489">
        <v>0.6188522686968031</v>
      </c>
      <c r="AS689" s="1489">
        <v>0.59792489729159726</v>
      </c>
      <c r="AT689" s="1489">
        <v>0.57770521477449011</v>
      </c>
      <c r="AU689" s="1489">
        <v>0.55816928963718859</v>
      </c>
      <c r="AV689" s="1489">
        <v>0.53929399964945768</v>
      </c>
      <c r="AW689" s="1489">
        <v>0.52105700449222958</v>
      </c>
      <c r="AX689" s="1489">
        <v>0.50588058688565973</v>
      </c>
      <c r="AY689" s="1489">
        <v>0.49114620085986382</v>
      </c>
      <c r="AZ689" s="1489">
        <v>0.47684097170860562</v>
      </c>
      <c r="BA689" s="1489">
        <v>0.4629523997170929</v>
      </c>
      <c r="BB689" s="1489">
        <v>0.44946834923989604</v>
      </c>
      <c r="BC689" s="1489">
        <v>0.43637703809698647</v>
      </c>
      <c r="BD689" s="1489">
        <v>0.42366702727862771</v>
      </c>
      <c r="BE689" s="1489">
        <v>0.41132721095012381</v>
      </c>
      <c r="BF689" s="1489">
        <v>0.39934680674769307</v>
      </c>
      <c r="BG689" s="1489">
        <v>0.38771534635698363</v>
      </c>
      <c r="BH689" s="1489">
        <v>0.37642266636600347</v>
      </c>
      <c r="BI689" s="1489">
        <v>0.36545889938446935</v>
      </c>
      <c r="BJ689" s="1489">
        <v>0.354814465421815</v>
      </c>
      <c r="BK689" s="1489">
        <v>0.3444800635163251</v>
      </c>
      <c r="BL689" s="1489">
        <v>0.33444666360808273</v>
      </c>
      <c r="BM689" s="1489">
        <v>0.32470549864862402</v>
      </c>
      <c r="BN689" s="1489">
        <v>0.31524805694041169</v>
      </c>
      <c r="BO689" s="1489">
        <v>0.30606607469942887</v>
      </c>
      <c r="BP689" s="1489">
        <v>0.29715152883439694</v>
      </c>
      <c r="BQ689" s="1489">
        <v>0.2884966299363077</v>
      </c>
      <c r="BR689" s="1489">
        <v>0.2800938154721434</v>
      </c>
      <c r="BS689" s="1489">
        <v>0.27193574317683827</v>
      </c>
      <c r="BT689" s="1489">
        <v>0.26401528463770707</v>
      </c>
      <c r="BU689" s="1489">
        <v>0.25632551906573503</v>
      </c>
      <c r="BV689" s="1489">
        <v>0.24885972724828637</v>
      </c>
      <c r="BW689" s="1489">
        <v>0.24161138567794796</v>
      </c>
      <c r="BX689" s="1489">
        <v>0.23457416085237667</v>
      </c>
      <c r="BY689" s="1489">
        <v>0.22774190374017148</v>
      </c>
      <c r="BZ689" s="1489">
        <v>0.22110864440793354</v>
      </c>
      <c r="CA689" s="1489">
        <v>0.21466858680381892</v>
      </c>
      <c r="CB689" s="1489">
        <v>0.20841610369302807</v>
      </c>
      <c r="CC689" s="1489">
        <v>0.20234573174080397</v>
      </c>
      <c r="CD689" s="1489">
        <v>0.1964521667386446</v>
      </c>
      <c r="CE689" s="1489">
        <v>0.19073025896955786</v>
      </c>
      <c r="CF689" s="1489">
        <v>0.18517500870830864</v>
      </c>
      <c r="CG689" s="1489">
        <v>0.17978156185272684</v>
      </c>
      <c r="CH689" s="1489">
        <v>0.17454520568225906</v>
      </c>
      <c r="CI689" s="1489">
        <v>0.16946136474005735</v>
      </c>
      <c r="CJ689" s="1489">
        <v>0.16452559683500714</v>
      </c>
      <c r="CK689" s="1489">
        <v>0.15973358916020111</v>
      </c>
      <c r="CL689" s="1489">
        <v>0.15508115452446711</v>
      </c>
      <c r="CM689" s="1489">
        <v>0.15056422769365738</v>
      </c>
      <c r="CN689" s="1489">
        <v>0.14617886183850229</v>
      </c>
      <c r="CO689" s="1489">
        <v>0.14192122508592458</v>
      </c>
      <c r="CP689" s="1490">
        <v>0.13778759717080055</v>
      </c>
      <c r="CQ689" s="1488">
        <v>0.13442692406907372</v>
      </c>
      <c r="CR689" s="1488">
        <v>0.13114821860397438</v>
      </c>
      <c r="CS689" s="1488">
        <v>0.12794948156485303</v>
      </c>
      <c r="CT689" s="1488">
        <v>0.12482876250229566</v>
      </c>
      <c r="CU689" s="1488">
        <v>0.12178415853882506</v>
      </c>
      <c r="CV689" s="1488" t="s">
        <v>1790</v>
      </c>
      <c r="CW689" s="1488" t="s">
        <v>1790</v>
      </c>
      <c r="CX689" s="1488" t="s">
        <v>1790</v>
      </c>
      <c r="CY689" s="1488" t="s">
        <v>1790</v>
      </c>
      <c r="CZ689" s="1488" t="s">
        <v>1790</v>
      </c>
      <c r="DA689" s="1488" t="s">
        <v>1790</v>
      </c>
      <c r="DB689" s="1488" t="s">
        <v>1790</v>
      </c>
      <c r="DC689" s="1488" t="s">
        <v>1790</v>
      </c>
      <c r="DD689" s="1488" t="s">
        <v>1790</v>
      </c>
      <c r="DE689" s="1488" t="s">
        <v>1790</v>
      </c>
      <c r="DF689" s="1488" t="s">
        <v>1790</v>
      </c>
      <c r="DG689" s="1488" t="s">
        <v>1790</v>
      </c>
      <c r="DH689" s="1488" t="s">
        <v>1790</v>
      </c>
      <c r="DI689" s="1488" t="s">
        <v>1790</v>
      </c>
      <c r="DJ689" s="1488" t="s">
        <v>1790</v>
      </c>
      <c r="DK689" s="1488" t="s">
        <v>1790</v>
      </c>
      <c r="DL689" s="1488" t="s">
        <v>1790</v>
      </c>
      <c r="DM689" s="1488" t="s">
        <v>1790</v>
      </c>
      <c r="DN689" s="1488" t="s">
        <v>1790</v>
      </c>
      <c r="DO689" s="1488" t="s">
        <v>1790</v>
      </c>
      <c r="DP689" s="1488" t="s">
        <v>1790</v>
      </c>
      <c r="DQ689" s="1488" t="s">
        <v>1790</v>
      </c>
      <c r="DR689" s="1488" t="s">
        <v>1790</v>
      </c>
      <c r="DS689" s="1488" t="s">
        <v>1790</v>
      </c>
      <c r="DT689" s="1233" t="s">
        <v>1790</v>
      </c>
      <c r="DU689" s="1233" t="s">
        <v>1790</v>
      </c>
      <c r="DV689" s="1233" t="s">
        <v>1790</v>
      </c>
      <c r="DW689" s="1233" t="s">
        <v>1790</v>
      </c>
      <c r="DX689" s="1233" t="s">
        <v>1790</v>
      </c>
      <c r="DY689" s="1233" t="s">
        <v>1790</v>
      </c>
    </row>
    <row r="690" spans="2:129" ht="14.4" thickBot="1" x14ac:dyDescent="0.3">
      <c r="B690" s="1740"/>
      <c r="C690" s="1485" t="s">
        <v>2232</v>
      </c>
      <c r="D690" s="1425" t="s">
        <v>2233</v>
      </c>
      <c r="E690" s="1267" t="s">
        <v>815</v>
      </c>
      <c r="F690" s="1424" t="s">
        <v>1790</v>
      </c>
      <c r="G690" s="1424" t="s">
        <v>1790</v>
      </c>
      <c r="H690" s="1425" t="s">
        <v>84</v>
      </c>
      <c r="I690" s="1724">
        <f>IF(SUM(I689:CU689)&lt;&gt;0,SUM(I689:CU689),"")</f>
        <v>33.710880110028818</v>
      </c>
      <c r="J690" s="1725"/>
      <c r="K690" s="1725"/>
      <c r="L690" s="1725"/>
      <c r="M690" s="1726"/>
      <c r="N690" s="1489" t="s">
        <v>1790</v>
      </c>
      <c r="O690" s="1489" t="s">
        <v>1790</v>
      </c>
      <c r="P690" s="1489" t="s">
        <v>1790</v>
      </c>
      <c r="Q690" s="1489" t="s">
        <v>1790</v>
      </c>
      <c r="R690" s="1489" t="s">
        <v>1790</v>
      </c>
      <c r="S690" s="1489" t="s">
        <v>1790</v>
      </c>
      <c r="T690" s="1489" t="s">
        <v>1790</v>
      </c>
      <c r="U690" s="1489" t="s">
        <v>1790</v>
      </c>
      <c r="V690" s="1489" t="s">
        <v>1790</v>
      </c>
      <c r="W690" s="1489" t="s">
        <v>1790</v>
      </c>
      <c r="X690" s="1489" t="s">
        <v>1790</v>
      </c>
      <c r="Y690" s="1489" t="s">
        <v>1790</v>
      </c>
      <c r="Z690" s="1489" t="s">
        <v>1790</v>
      </c>
      <c r="AA690" s="1489" t="s">
        <v>1790</v>
      </c>
      <c r="AB690" s="1489" t="s">
        <v>1790</v>
      </c>
      <c r="AC690" s="1489" t="s">
        <v>1790</v>
      </c>
      <c r="AD690" s="1489" t="s">
        <v>1790</v>
      </c>
      <c r="AE690" s="1489" t="s">
        <v>1790</v>
      </c>
      <c r="AF690" s="1489" t="s">
        <v>1790</v>
      </c>
      <c r="AG690" s="1489" t="s">
        <v>1790</v>
      </c>
      <c r="AH690" s="1489" t="s">
        <v>1790</v>
      </c>
      <c r="AI690" s="1489" t="s">
        <v>1790</v>
      </c>
      <c r="AJ690" s="1489" t="s">
        <v>1790</v>
      </c>
      <c r="AK690" s="1489" t="s">
        <v>1790</v>
      </c>
      <c r="AL690" s="1489" t="s">
        <v>1790</v>
      </c>
      <c r="AM690" s="1489" t="s">
        <v>1790</v>
      </c>
      <c r="AN690" s="1489" t="s">
        <v>1790</v>
      </c>
      <c r="AO690" s="1489" t="s">
        <v>1790</v>
      </c>
      <c r="AP690" s="1489" t="s">
        <v>1790</v>
      </c>
      <c r="AQ690" s="1489" t="s">
        <v>1790</v>
      </c>
      <c r="AR690" s="1489" t="s">
        <v>1790</v>
      </c>
      <c r="AS690" s="1489" t="s">
        <v>1790</v>
      </c>
      <c r="AT690" s="1489" t="s">
        <v>1790</v>
      </c>
      <c r="AU690" s="1489" t="s">
        <v>1790</v>
      </c>
      <c r="AV690" s="1489" t="s">
        <v>1790</v>
      </c>
      <c r="AW690" s="1489" t="s">
        <v>1790</v>
      </c>
      <c r="AX690" s="1489" t="s">
        <v>1790</v>
      </c>
      <c r="AY690" s="1489" t="s">
        <v>1790</v>
      </c>
      <c r="AZ690" s="1489" t="s">
        <v>1790</v>
      </c>
      <c r="BA690" s="1489" t="s">
        <v>1790</v>
      </c>
      <c r="BB690" s="1489" t="s">
        <v>1790</v>
      </c>
      <c r="BC690" s="1489" t="s">
        <v>1790</v>
      </c>
      <c r="BD690" s="1489" t="s">
        <v>1790</v>
      </c>
      <c r="BE690" s="1489" t="s">
        <v>1790</v>
      </c>
      <c r="BF690" s="1489" t="s">
        <v>1790</v>
      </c>
      <c r="BG690" s="1489" t="s">
        <v>1790</v>
      </c>
      <c r="BH690" s="1489" t="s">
        <v>1790</v>
      </c>
      <c r="BI690" s="1489" t="s">
        <v>1790</v>
      </c>
      <c r="BJ690" s="1489" t="s">
        <v>1790</v>
      </c>
      <c r="BK690" s="1489" t="s">
        <v>1790</v>
      </c>
      <c r="BL690" s="1489" t="s">
        <v>1790</v>
      </c>
      <c r="BM690" s="1489" t="s">
        <v>1790</v>
      </c>
      <c r="BN690" s="1489" t="s">
        <v>1790</v>
      </c>
      <c r="BO690" s="1489" t="s">
        <v>1790</v>
      </c>
      <c r="BP690" s="1489" t="s">
        <v>1790</v>
      </c>
      <c r="BQ690" s="1489" t="s">
        <v>1790</v>
      </c>
      <c r="BR690" s="1489" t="s">
        <v>1790</v>
      </c>
      <c r="BS690" s="1489" t="s">
        <v>1790</v>
      </c>
      <c r="BT690" s="1489" t="s">
        <v>1790</v>
      </c>
      <c r="BU690" s="1489" t="s">
        <v>1790</v>
      </c>
      <c r="BV690" s="1489" t="s">
        <v>1790</v>
      </c>
      <c r="BW690" s="1489" t="s">
        <v>1790</v>
      </c>
      <c r="BX690" s="1489" t="s">
        <v>1790</v>
      </c>
      <c r="BY690" s="1489" t="s">
        <v>1790</v>
      </c>
      <c r="BZ690" s="1489" t="s">
        <v>1790</v>
      </c>
      <c r="CA690" s="1489" t="s">
        <v>1790</v>
      </c>
      <c r="CB690" s="1489" t="s">
        <v>1790</v>
      </c>
      <c r="CC690" s="1489" t="s">
        <v>1790</v>
      </c>
      <c r="CD690" s="1489" t="s">
        <v>1790</v>
      </c>
      <c r="CE690" s="1489" t="s">
        <v>1790</v>
      </c>
      <c r="CF690" s="1489" t="s">
        <v>1790</v>
      </c>
      <c r="CG690" s="1489" t="s">
        <v>1790</v>
      </c>
      <c r="CH690" s="1489" t="s">
        <v>1790</v>
      </c>
      <c r="CI690" s="1489" t="s">
        <v>1790</v>
      </c>
      <c r="CJ690" s="1489" t="s">
        <v>1790</v>
      </c>
      <c r="CK690" s="1489" t="s">
        <v>1790</v>
      </c>
      <c r="CL690" s="1489" t="s">
        <v>1790</v>
      </c>
      <c r="CM690" s="1489" t="s">
        <v>1790</v>
      </c>
      <c r="CN690" s="1489" t="s">
        <v>1790</v>
      </c>
      <c r="CO690" s="1489" t="s">
        <v>1790</v>
      </c>
      <c r="CP690" s="1490" t="s">
        <v>1790</v>
      </c>
      <c r="CQ690" s="1488" t="s">
        <v>1790</v>
      </c>
      <c r="CR690" s="1488" t="s">
        <v>1790</v>
      </c>
      <c r="CS690" s="1488" t="s">
        <v>1790</v>
      </c>
      <c r="CT690" s="1488" t="s">
        <v>1790</v>
      </c>
      <c r="CU690" s="1488" t="s">
        <v>1790</v>
      </c>
      <c r="CV690" s="1488" t="s">
        <v>1790</v>
      </c>
      <c r="CW690" s="1488" t="s">
        <v>1790</v>
      </c>
      <c r="CX690" s="1488" t="s">
        <v>1790</v>
      </c>
      <c r="CY690" s="1488" t="s">
        <v>1790</v>
      </c>
      <c r="CZ690" s="1488" t="s">
        <v>1790</v>
      </c>
      <c r="DA690" s="1488" t="s">
        <v>1790</v>
      </c>
      <c r="DB690" s="1488" t="s">
        <v>1790</v>
      </c>
      <c r="DC690" s="1488" t="s">
        <v>1790</v>
      </c>
      <c r="DD690" s="1488" t="s">
        <v>1790</v>
      </c>
      <c r="DE690" s="1488" t="s">
        <v>1790</v>
      </c>
      <c r="DF690" s="1488" t="s">
        <v>1790</v>
      </c>
      <c r="DG690" s="1488" t="s">
        <v>1790</v>
      </c>
      <c r="DH690" s="1488" t="s">
        <v>1790</v>
      </c>
      <c r="DI690" s="1488" t="s">
        <v>1790</v>
      </c>
      <c r="DJ690" s="1488" t="s">
        <v>1790</v>
      </c>
      <c r="DK690" s="1488" t="s">
        <v>1790</v>
      </c>
      <c r="DL690" s="1488" t="s">
        <v>1790</v>
      </c>
      <c r="DM690" s="1488" t="s">
        <v>1790</v>
      </c>
      <c r="DN690" s="1488" t="s">
        <v>1790</v>
      </c>
      <c r="DO690" s="1488" t="s">
        <v>1790</v>
      </c>
      <c r="DP690" s="1488" t="s">
        <v>1790</v>
      </c>
      <c r="DQ690" s="1488" t="s">
        <v>1790</v>
      </c>
      <c r="DR690" s="1488" t="s">
        <v>1790</v>
      </c>
      <c r="DS690" s="1488" t="s">
        <v>1790</v>
      </c>
      <c r="DT690" s="1233" t="s">
        <v>1790</v>
      </c>
      <c r="DU690" s="1233" t="s">
        <v>1790</v>
      </c>
      <c r="DV690" s="1233" t="s">
        <v>1790</v>
      </c>
      <c r="DW690" s="1233" t="s">
        <v>1790</v>
      </c>
      <c r="DX690" s="1233" t="s">
        <v>1790</v>
      </c>
      <c r="DY690" s="1233" t="s">
        <v>1790</v>
      </c>
    </row>
    <row r="691" spans="2:129" x14ac:dyDescent="0.25">
      <c r="B691" s="1740"/>
      <c r="C691" s="1485" t="s">
        <v>2217</v>
      </c>
      <c r="D691" s="1425" t="s">
        <v>2218</v>
      </c>
      <c r="E691" s="1267" t="s">
        <v>810</v>
      </c>
      <c r="F691" s="1424" t="s">
        <v>1790</v>
      </c>
      <c r="G691" s="1424" t="s">
        <v>1790</v>
      </c>
      <c r="H691" s="1425" t="s">
        <v>84</v>
      </c>
      <c r="I691" s="1460" t="s">
        <v>1790</v>
      </c>
      <c r="J691" s="1461" t="s">
        <v>1790</v>
      </c>
      <c r="K691" s="1461" t="s">
        <v>1790</v>
      </c>
      <c r="L691" s="1461" t="s">
        <v>1790</v>
      </c>
      <c r="M691" s="1461" t="s">
        <v>1790</v>
      </c>
      <c r="N691" s="1489" t="s">
        <v>1790</v>
      </c>
      <c r="O691" s="1489" t="s">
        <v>1790</v>
      </c>
      <c r="P691" s="1489" t="s">
        <v>1790</v>
      </c>
      <c r="Q691" s="1489" t="s">
        <v>1790</v>
      </c>
      <c r="R691" s="1489" t="s">
        <v>1790</v>
      </c>
      <c r="S691" s="1489" t="s">
        <v>1790</v>
      </c>
      <c r="T691" s="1489">
        <v>0</v>
      </c>
      <c r="U691" s="1489">
        <v>0</v>
      </c>
      <c r="V691" s="1489">
        <v>0</v>
      </c>
      <c r="W691" s="1489">
        <v>0</v>
      </c>
      <c r="X691" s="1489">
        <v>0</v>
      </c>
      <c r="Y691" s="1489" t="s">
        <v>1790</v>
      </c>
      <c r="Z691" s="1489" t="s">
        <v>1790</v>
      </c>
      <c r="AA691" s="1489" t="s">
        <v>1790</v>
      </c>
      <c r="AB691" s="1489" t="s">
        <v>1790</v>
      </c>
      <c r="AC691" s="1489" t="s">
        <v>1790</v>
      </c>
      <c r="AD691" s="1489" t="s">
        <v>1790</v>
      </c>
      <c r="AE691" s="1489" t="s">
        <v>1790</v>
      </c>
      <c r="AF691" s="1489" t="s">
        <v>1790</v>
      </c>
      <c r="AG691" s="1489" t="s">
        <v>1790</v>
      </c>
      <c r="AH691" s="1489" t="s">
        <v>1790</v>
      </c>
      <c r="AI691" s="1489" t="s">
        <v>1790</v>
      </c>
      <c r="AJ691" s="1489" t="s">
        <v>1790</v>
      </c>
      <c r="AK691" s="1489" t="s">
        <v>1790</v>
      </c>
      <c r="AL691" s="1489" t="s">
        <v>1790</v>
      </c>
      <c r="AM691" s="1489" t="s">
        <v>1790</v>
      </c>
      <c r="AN691" s="1489" t="s">
        <v>1790</v>
      </c>
      <c r="AO691" s="1489" t="s">
        <v>1790</v>
      </c>
      <c r="AP691" s="1489" t="s">
        <v>1790</v>
      </c>
      <c r="AQ691" s="1489" t="s">
        <v>1790</v>
      </c>
      <c r="AR691" s="1489">
        <v>0</v>
      </c>
      <c r="AS691" s="1489" t="s">
        <v>1790</v>
      </c>
      <c r="AT691" s="1489" t="s">
        <v>1790</v>
      </c>
      <c r="AU691" s="1489" t="s">
        <v>1790</v>
      </c>
      <c r="AV691" s="1489" t="s">
        <v>1790</v>
      </c>
      <c r="AW691" s="1489" t="s">
        <v>1790</v>
      </c>
      <c r="AX691" s="1489" t="s">
        <v>1790</v>
      </c>
      <c r="AY691" s="1489" t="s">
        <v>1790</v>
      </c>
      <c r="AZ691" s="1489" t="s">
        <v>1790</v>
      </c>
      <c r="BA691" s="1489" t="s">
        <v>1790</v>
      </c>
      <c r="BB691" s="1489" t="s">
        <v>1790</v>
      </c>
      <c r="BC691" s="1489" t="s">
        <v>1790</v>
      </c>
      <c r="BD691" s="1489" t="s">
        <v>1790</v>
      </c>
      <c r="BE691" s="1489" t="s">
        <v>1790</v>
      </c>
      <c r="BF691" s="1489" t="s">
        <v>1790</v>
      </c>
      <c r="BG691" s="1489" t="s">
        <v>1790</v>
      </c>
      <c r="BH691" s="1489" t="s">
        <v>1790</v>
      </c>
      <c r="BI691" s="1489" t="s">
        <v>1790</v>
      </c>
      <c r="BJ691" s="1489" t="s">
        <v>1790</v>
      </c>
      <c r="BK691" s="1489" t="s">
        <v>1790</v>
      </c>
      <c r="BL691" s="1489">
        <v>0</v>
      </c>
      <c r="BM691" s="1489" t="s">
        <v>1790</v>
      </c>
      <c r="BN691" s="1489" t="s">
        <v>1790</v>
      </c>
      <c r="BO691" s="1489" t="s">
        <v>1790</v>
      </c>
      <c r="BP691" s="1489" t="s">
        <v>1790</v>
      </c>
      <c r="BQ691" s="1489" t="s">
        <v>1790</v>
      </c>
      <c r="BR691" s="1489" t="s">
        <v>1790</v>
      </c>
      <c r="BS691" s="1489" t="s">
        <v>1790</v>
      </c>
      <c r="BT691" s="1489" t="s">
        <v>1790</v>
      </c>
      <c r="BU691" s="1489" t="s">
        <v>1790</v>
      </c>
      <c r="BV691" s="1489" t="s">
        <v>1790</v>
      </c>
      <c r="BW691" s="1489" t="s">
        <v>1790</v>
      </c>
      <c r="BX691" s="1489" t="s">
        <v>1790</v>
      </c>
      <c r="BY691" s="1489" t="s">
        <v>1790</v>
      </c>
      <c r="BZ691" s="1489" t="s">
        <v>1790</v>
      </c>
      <c r="CA691" s="1489" t="s">
        <v>1790</v>
      </c>
      <c r="CB691" s="1489" t="s">
        <v>1790</v>
      </c>
      <c r="CC691" s="1489" t="s">
        <v>1790</v>
      </c>
      <c r="CD691" s="1489" t="s">
        <v>1790</v>
      </c>
      <c r="CE691" s="1489" t="s">
        <v>1790</v>
      </c>
      <c r="CF691" s="1489">
        <v>0</v>
      </c>
      <c r="CG691" s="1489" t="s">
        <v>1790</v>
      </c>
      <c r="CH691" s="1489" t="s">
        <v>1790</v>
      </c>
      <c r="CI691" s="1489" t="s">
        <v>1790</v>
      </c>
      <c r="CJ691" s="1489" t="s">
        <v>1790</v>
      </c>
      <c r="CK691" s="1489" t="s">
        <v>1790</v>
      </c>
      <c r="CL691" s="1489" t="s">
        <v>1790</v>
      </c>
      <c r="CM691" s="1489" t="s">
        <v>1790</v>
      </c>
      <c r="CN691" s="1489" t="s">
        <v>1790</v>
      </c>
      <c r="CO691" s="1489" t="s">
        <v>1790</v>
      </c>
      <c r="CP691" s="1490" t="s">
        <v>1790</v>
      </c>
      <c r="CQ691" s="1488" t="s">
        <v>1790</v>
      </c>
      <c r="CR691" s="1488" t="s">
        <v>1790</v>
      </c>
      <c r="CS691" s="1488" t="s">
        <v>1790</v>
      </c>
      <c r="CT691" s="1488" t="s">
        <v>1790</v>
      </c>
      <c r="CU691" s="1488" t="s">
        <v>1790</v>
      </c>
      <c r="CV691" s="1488" t="s">
        <v>1790</v>
      </c>
      <c r="CW691" s="1488" t="s">
        <v>1790</v>
      </c>
      <c r="CX691" s="1488" t="s">
        <v>1790</v>
      </c>
      <c r="CY691" s="1488" t="s">
        <v>1790</v>
      </c>
      <c r="CZ691" s="1488" t="s">
        <v>1790</v>
      </c>
      <c r="DA691" s="1488" t="s">
        <v>1790</v>
      </c>
      <c r="DB691" s="1488" t="s">
        <v>1790</v>
      </c>
      <c r="DC691" s="1488" t="s">
        <v>1790</v>
      </c>
      <c r="DD691" s="1488" t="s">
        <v>1790</v>
      </c>
      <c r="DE691" s="1488" t="s">
        <v>1790</v>
      </c>
      <c r="DF691" s="1488" t="s">
        <v>1790</v>
      </c>
      <c r="DG691" s="1488" t="s">
        <v>1790</v>
      </c>
      <c r="DH691" s="1488" t="s">
        <v>1790</v>
      </c>
      <c r="DI691" s="1488" t="s">
        <v>1790</v>
      </c>
      <c r="DJ691" s="1488" t="s">
        <v>1790</v>
      </c>
      <c r="DK691" s="1488" t="s">
        <v>1790</v>
      </c>
      <c r="DL691" s="1488" t="s">
        <v>1790</v>
      </c>
      <c r="DM691" s="1488" t="s">
        <v>1790</v>
      </c>
      <c r="DN691" s="1488" t="s">
        <v>1790</v>
      </c>
      <c r="DO691" s="1488" t="s">
        <v>1790</v>
      </c>
      <c r="DP691" s="1488" t="s">
        <v>1790</v>
      </c>
      <c r="DQ691" s="1488" t="s">
        <v>1790</v>
      </c>
      <c r="DR691" s="1488" t="s">
        <v>1790</v>
      </c>
      <c r="DS691" s="1488" t="s">
        <v>1790</v>
      </c>
      <c r="DT691" s="1233" t="s">
        <v>1790</v>
      </c>
      <c r="DU691" s="1233" t="s">
        <v>1790</v>
      </c>
      <c r="DV691" s="1233" t="s">
        <v>1790</v>
      </c>
      <c r="DW691" s="1233" t="s">
        <v>1790</v>
      </c>
      <c r="DX691" s="1233" t="s">
        <v>1790</v>
      </c>
      <c r="DY691" s="1233" t="s">
        <v>1790</v>
      </c>
    </row>
    <row r="692" spans="2:129" x14ac:dyDescent="0.25">
      <c r="B692" s="1740"/>
      <c r="C692" s="1485" t="s">
        <v>2217</v>
      </c>
      <c r="D692" s="1425" t="s">
        <v>2218</v>
      </c>
      <c r="E692" s="1267" t="s">
        <v>807</v>
      </c>
      <c r="F692" s="1424" t="s">
        <v>1790</v>
      </c>
      <c r="G692" s="1424" t="s">
        <v>1790</v>
      </c>
      <c r="H692" s="1425" t="s">
        <v>84</v>
      </c>
      <c r="I692" s="1460" t="s">
        <v>1790</v>
      </c>
      <c r="J692" s="1461" t="s">
        <v>1790</v>
      </c>
      <c r="K692" s="1461" t="s">
        <v>1790</v>
      </c>
      <c r="L692" s="1461" t="s">
        <v>1790</v>
      </c>
      <c r="M692" s="1461" t="s">
        <v>1790</v>
      </c>
      <c r="N692" s="1489" t="s">
        <v>1790</v>
      </c>
      <c r="O692" s="1489" t="s">
        <v>1790</v>
      </c>
      <c r="P692" s="1489" t="s">
        <v>1790</v>
      </c>
      <c r="Q692" s="1489" t="s">
        <v>1790</v>
      </c>
      <c r="R692" s="1489" t="s">
        <v>1790</v>
      </c>
      <c r="S692" s="1489" t="s">
        <v>1790</v>
      </c>
      <c r="T692" s="1489" t="s">
        <v>1790</v>
      </c>
      <c r="U692" s="1489" t="s">
        <v>1790</v>
      </c>
      <c r="V692" s="1489" t="s">
        <v>1790</v>
      </c>
      <c r="W692" s="1489" t="s">
        <v>1790</v>
      </c>
      <c r="X692" s="1489" t="s">
        <v>1790</v>
      </c>
      <c r="Y692" s="1489">
        <v>3.0185098500000054</v>
      </c>
      <c r="Z692" s="1489">
        <v>3.0185098500000054</v>
      </c>
      <c r="AA692" s="1489">
        <v>3.0185098500000054</v>
      </c>
      <c r="AB692" s="1489">
        <v>3.0185098500000054</v>
      </c>
      <c r="AC692" s="1489">
        <v>3.0185098500000054</v>
      </c>
      <c r="AD692" s="1489">
        <v>3.0185098500000054</v>
      </c>
      <c r="AE692" s="1489">
        <v>3.0185098500000054</v>
      </c>
      <c r="AF692" s="1489">
        <v>3.0185098500000054</v>
      </c>
      <c r="AG692" s="1489">
        <v>3.0185098500000054</v>
      </c>
      <c r="AH692" s="1489">
        <v>3.0185098500000054</v>
      </c>
      <c r="AI692" s="1489">
        <v>3.0185098500000054</v>
      </c>
      <c r="AJ692" s="1489">
        <v>3.0185098500000054</v>
      </c>
      <c r="AK692" s="1489">
        <v>3.0185098500000054</v>
      </c>
      <c r="AL692" s="1489">
        <v>3.0185098500000054</v>
      </c>
      <c r="AM692" s="1489">
        <v>3.0185098500000054</v>
      </c>
      <c r="AN692" s="1489">
        <v>3.0185098500000054</v>
      </c>
      <c r="AO692" s="1489">
        <v>3.0185098500000054</v>
      </c>
      <c r="AP692" s="1489">
        <v>3.0185098500000054</v>
      </c>
      <c r="AQ692" s="1489">
        <v>3.0185098500000054</v>
      </c>
      <c r="AR692" s="1489">
        <v>3.0185098500000054</v>
      </c>
      <c r="AS692" s="1489">
        <v>3.0185098500000054</v>
      </c>
      <c r="AT692" s="1489">
        <v>3.0185098500000054</v>
      </c>
      <c r="AU692" s="1489">
        <v>3.0185098500000054</v>
      </c>
      <c r="AV692" s="1489">
        <v>3.0185098500000054</v>
      </c>
      <c r="AW692" s="1489">
        <v>3.0185098500000054</v>
      </c>
      <c r="AX692" s="1489">
        <v>3.0185098500000054</v>
      </c>
      <c r="AY692" s="1489">
        <v>3.0185098500000054</v>
      </c>
      <c r="AZ692" s="1489">
        <v>3.0185098500000054</v>
      </c>
      <c r="BA692" s="1489">
        <v>3.0185098500000054</v>
      </c>
      <c r="BB692" s="1489">
        <v>3.0185098500000054</v>
      </c>
      <c r="BC692" s="1489">
        <v>3.0185098500000054</v>
      </c>
      <c r="BD692" s="1489">
        <v>3.0185098500000054</v>
      </c>
      <c r="BE692" s="1489">
        <v>3.0185098500000054</v>
      </c>
      <c r="BF692" s="1489">
        <v>3.0185098500000054</v>
      </c>
      <c r="BG692" s="1489">
        <v>3.0185098500000054</v>
      </c>
      <c r="BH692" s="1489">
        <v>3.0185098500000054</v>
      </c>
      <c r="BI692" s="1489">
        <v>3.0185098500000054</v>
      </c>
      <c r="BJ692" s="1489">
        <v>3.0185098500000054</v>
      </c>
      <c r="BK692" s="1489">
        <v>3.0185098500000054</v>
      </c>
      <c r="BL692" s="1489">
        <v>3.0185098500000054</v>
      </c>
      <c r="BM692" s="1489">
        <v>3.0185098500000054</v>
      </c>
      <c r="BN692" s="1489">
        <v>3.0185098500000054</v>
      </c>
      <c r="BO692" s="1489">
        <v>3.0185098500000054</v>
      </c>
      <c r="BP692" s="1489">
        <v>3.0185098500000054</v>
      </c>
      <c r="BQ692" s="1489">
        <v>3.0185098500000054</v>
      </c>
      <c r="BR692" s="1489">
        <v>3.0185098500000054</v>
      </c>
      <c r="BS692" s="1489">
        <v>3.0185098500000054</v>
      </c>
      <c r="BT692" s="1489">
        <v>3.0185098500000054</v>
      </c>
      <c r="BU692" s="1489">
        <v>3.0185098500000054</v>
      </c>
      <c r="BV692" s="1489">
        <v>3.0185098500000054</v>
      </c>
      <c r="BW692" s="1489">
        <v>3.0185098500000054</v>
      </c>
      <c r="BX692" s="1489">
        <v>3.0185098500000054</v>
      </c>
      <c r="BY692" s="1489">
        <v>3.0185098500000054</v>
      </c>
      <c r="BZ692" s="1489">
        <v>3.0185098500000054</v>
      </c>
      <c r="CA692" s="1489">
        <v>3.0185098500000054</v>
      </c>
      <c r="CB692" s="1489">
        <v>3.0185098500000054</v>
      </c>
      <c r="CC692" s="1489">
        <v>3.0185098500000054</v>
      </c>
      <c r="CD692" s="1489">
        <v>3.0185098500000054</v>
      </c>
      <c r="CE692" s="1489">
        <v>3.0185098500000054</v>
      </c>
      <c r="CF692" s="1489">
        <v>3.0185098500000054</v>
      </c>
      <c r="CG692" s="1489">
        <v>3.0185098500000054</v>
      </c>
      <c r="CH692" s="1489">
        <v>3.0185098500000054</v>
      </c>
      <c r="CI692" s="1489">
        <v>3.0185098500000054</v>
      </c>
      <c r="CJ692" s="1489">
        <v>3.0185098500000054</v>
      </c>
      <c r="CK692" s="1489">
        <v>3.0185098500000054</v>
      </c>
      <c r="CL692" s="1489">
        <v>3.0185098500000054</v>
      </c>
      <c r="CM692" s="1489">
        <v>3.0185098500000054</v>
      </c>
      <c r="CN692" s="1489">
        <v>3.0185098500000054</v>
      </c>
      <c r="CO692" s="1489">
        <v>3.0185098500000054</v>
      </c>
      <c r="CP692" s="1490">
        <v>3.0185098500000054</v>
      </c>
      <c r="CQ692" s="1488">
        <v>3.0185098500000054</v>
      </c>
      <c r="CR692" s="1488">
        <v>3.0185098500000054</v>
      </c>
      <c r="CS692" s="1488">
        <v>3.0185098500000054</v>
      </c>
      <c r="CT692" s="1488">
        <v>3.0185098500000054</v>
      </c>
      <c r="CU692" s="1488">
        <v>3.0185098500000054</v>
      </c>
      <c r="CV692" s="1488" t="s">
        <v>1790</v>
      </c>
      <c r="CW692" s="1488" t="s">
        <v>1790</v>
      </c>
      <c r="CX692" s="1488" t="s">
        <v>1790</v>
      </c>
      <c r="CY692" s="1488" t="s">
        <v>1790</v>
      </c>
      <c r="CZ692" s="1488" t="s">
        <v>1790</v>
      </c>
      <c r="DA692" s="1488" t="s">
        <v>1790</v>
      </c>
      <c r="DB692" s="1488" t="s">
        <v>1790</v>
      </c>
      <c r="DC692" s="1488" t="s">
        <v>1790</v>
      </c>
      <c r="DD692" s="1488" t="s">
        <v>1790</v>
      </c>
      <c r="DE692" s="1488" t="s">
        <v>1790</v>
      </c>
      <c r="DF692" s="1488" t="s">
        <v>1790</v>
      </c>
      <c r="DG692" s="1488" t="s">
        <v>1790</v>
      </c>
      <c r="DH692" s="1488" t="s">
        <v>1790</v>
      </c>
      <c r="DI692" s="1488" t="s">
        <v>1790</v>
      </c>
      <c r="DJ692" s="1488" t="s">
        <v>1790</v>
      </c>
      <c r="DK692" s="1488" t="s">
        <v>1790</v>
      </c>
      <c r="DL692" s="1488" t="s">
        <v>1790</v>
      </c>
      <c r="DM692" s="1488" t="s">
        <v>1790</v>
      </c>
      <c r="DN692" s="1488" t="s">
        <v>1790</v>
      </c>
      <c r="DO692" s="1488" t="s">
        <v>1790</v>
      </c>
      <c r="DP692" s="1488" t="s">
        <v>1790</v>
      </c>
      <c r="DQ692" s="1488" t="s">
        <v>1790</v>
      </c>
      <c r="DR692" s="1488" t="s">
        <v>1790</v>
      </c>
      <c r="DS692" s="1488" t="s">
        <v>1790</v>
      </c>
      <c r="DT692" s="1233" t="s">
        <v>1790</v>
      </c>
      <c r="DU692" s="1233" t="s">
        <v>1790</v>
      </c>
      <c r="DV692" s="1233" t="s">
        <v>1790</v>
      </c>
      <c r="DW692" s="1233" t="s">
        <v>1790</v>
      </c>
      <c r="DX692" s="1233" t="s">
        <v>1790</v>
      </c>
      <c r="DY692" s="1233" t="s">
        <v>1790</v>
      </c>
    </row>
    <row r="693" spans="2:129" x14ac:dyDescent="0.25">
      <c r="B693" s="1740"/>
      <c r="C693" s="1485" t="s">
        <v>2217</v>
      </c>
      <c r="D693" s="1425" t="s">
        <v>2218</v>
      </c>
      <c r="E693" s="1267" t="s">
        <v>808</v>
      </c>
      <c r="F693" s="1424" t="s">
        <v>1790</v>
      </c>
      <c r="G693" s="1424" t="s">
        <v>1790</v>
      </c>
      <c r="H693" s="1425" t="s">
        <v>84</v>
      </c>
      <c r="I693" s="1460" t="s">
        <v>1790</v>
      </c>
      <c r="J693" s="1461" t="s">
        <v>1790</v>
      </c>
      <c r="K693" s="1461" t="s">
        <v>1790</v>
      </c>
      <c r="L693" s="1461" t="s">
        <v>1790</v>
      </c>
      <c r="M693" s="1461" t="s">
        <v>1790</v>
      </c>
      <c r="N693" s="1489" t="s">
        <v>1790</v>
      </c>
      <c r="O693" s="1489" t="s">
        <v>1790</v>
      </c>
      <c r="P693" s="1489" t="s">
        <v>1790</v>
      </c>
      <c r="Q693" s="1489" t="s">
        <v>1790</v>
      </c>
      <c r="R693" s="1489" t="s">
        <v>1790</v>
      </c>
      <c r="S693" s="1489" t="s">
        <v>1790</v>
      </c>
      <c r="T693" s="1489">
        <v>0</v>
      </c>
      <c r="U693" s="1489">
        <v>0</v>
      </c>
      <c r="V693" s="1489">
        <v>0</v>
      </c>
      <c r="W693" s="1489">
        <v>0</v>
      </c>
      <c r="X693" s="1489">
        <v>0</v>
      </c>
      <c r="Y693" s="1489">
        <v>0</v>
      </c>
      <c r="Z693" s="1489">
        <v>0</v>
      </c>
      <c r="AA693" s="1489">
        <v>0</v>
      </c>
      <c r="AB693" s="1489">
        <v>0</v>
      </c>
      <c r="AC693" s="1489">
        <v>0</v>
      </c>
      <c r="AD693" s="1489">
        <v>0</v>
      </c>
      <c r="AE693" s="1489">
        <v>0</v>
      </c>
      <c r="AF693" s="1489">
        <v>0</v>
      </c>
      <c r="AG693" s="1489">
        <v>0</v>
      </c>
      <c r="AH693" s="1489">
        <v>0</v>
      </c>
      <c r="AI693" s="1489">
        <v>0</v>
      </c>
      <c r="AJ693" s="1489">
        <v>0</v>
      </c>
      <c r="AK693" s="1489">
        <v>0</v>
      </c>
      <c r="AL693" s="1489">
        <v>0</v>
      </c>
      <c r="AM693" s="1489">
        <v>0</v>
      </c>
      <c r="AN693" s="1489">
        <v>0</v>
      </c>
      <c r="AO693" s="1489">
        <v>0</v>
      </c>
      <c r="AP693" s="1489">
        <v>0</v>
      </c>
      <c r="AQ693" s="1489">
        <v>0</v>
      </c>
      <c r="AR693" s="1489">
        <v>0</v>
      </c>
      <c r="AS693" s="1489">
        <v>0</v>
      </c>
      <c r="AT693" s="1489">
        <v>0</v>
      </c>
      <c r="AU693" s="1489">
        <v>0</v>
      </c>
      <c r="AV693" s="1489">
        <v>0</v>
      </c>
      <c r="AW693" s="1489">
        <v>0</v>
      </c>
      <c r="AX693" s="1489">
        <v>0</v>
      </c>
      <c r="AY693" s="1489">
        <v>0</v>
      </c>
      <c r="AZ693" s="1489">
        <v>0</v>
      </c>
      <c r="BA693" s="1489">
        <v>0</v>
      </c>
      <c r="BB693" s="1489">
        <v>0</v>
      </c>
      <c r="BC693" s="1489">
        <v>0</v>
      </c>
      <c r="BD693" s="1489">
        <v>0</v>
      </c>
      <c r="BE693" s="1489">
        <v>0</v>
      </c>
      <c r="BF693" s="1489">
        <v>0</v>
      </c>
      <c r="BG693" s="1489">
        <v>0</v>
      </c>
      <c r="BH693" s="1489">
        <v>0</v>
      </c>
      <c r="BI693" s="1489">
        <v>0</v>
      </c>
      <c r="BJ693" s="1489">
        <v>0</v>
      </c>
      <c r="BK693" s="1489">
        <v>0</v>
      </c>
      <c r="BL693" s="1489">
        <v>0</v>
      </c>
      <c r="BM693" s="1489">
        <v>0</v>
      </c>
      <c r="BN693" s="1489">
        <v>0</v>
      </c>
      <c r="BO693" s="1489">
        <v>0</v>
      </c>
      <c r="BP693" s="1489">
        <v>0</v>
      </c>
      <c r="BQ693" s="1489">
        <v>0</v>
      </c>
      <c r="BR693" s="1489">
        <v>0</v>
      </c>
      <c r="BS693" s="1489">
        <v>0</v>
      </c>
      <c r="BT693" s="1489">
        <v>0</v>
      </c>
      <c r="BU693" s="1489">
        <v>0</v>
      </c>
      <c r="BV693" s="1489">
        <v>0</v>
      </c>
      <c r="BW693" s="1489">
        <v>0</v>
      </c>
      <c r="BX693" s="1489">
        <v>0</v>
      </c>
      <c r="BY693" s="1489">
        <v>0</v>
      </c>
      <c r="BZ693" s="1489">
        <v>0</v>
      </c>
      <c r="CA693" s="1489">
        <v>0</v>
      </c>
      <c r="CB693" s="1489">
        <v>0</v>
      </c>
      <c r="CC693" s="1489">
        <v>0</v>
      </c>
      <c r="CD693" s="1489">
        <v>0</v>
      </c>
      <c r="CE693" s="1489">
        <v>0</v>
      </c>
      <c r="CF693" s="1489">
        <v>0</v>
      </c>
      <c r="CG693" s="1489">
        <v>0</v>
      </c>
      <c r="CH693" s="1489">
        <v>0</v>
      </c>
      <c r="CI693" s="1489">
        <v>0</v>
      </c>
      <c r="CJ693" s="1489">
        <v>0</v>
      </c>
      <c r="CK693" s="1489">
        <v>0</v>
      </c>
      <c r="CL693" s="1489">
        <v>0</v>
      </c>
      <c r="CM693" s="1489">
        <v>0</v>
      </c>
      <c r="CN693" s="1489">
        <v>0</v>
      </c>
      <c r="CO693" s="1489">
        <v>0</v>
      </c>
      <c r="CP693" s="1490">
        <v>0</v>
      </c>
      <c r="CQ693" s="1488">
        <v>0</v>
      </c>
      <c r="CR693" s="1488">
        <v>0</v>
      </c>
      <c r="CS693" s="1488">
        <v>0</v>
      </c>
      <c r="CT693" s="1488">
        <v>0</v>
      </c>
      <c r="CU693" s="1488">
        <v>0</v>
      </c>
      <c r="CV693" s="1488" t="s">
        <v>1790</v>
      </c>
      <c r="CW693" s="1488" t="s">
        <v>1790</v>
      </c>
      <c r="CX693" s="1488" t="s">
        <v>1790</v>
      </c>
      <c r="CY693" s="1488" t="s">
        <v>1790</v>
      </c>
      <c r="CZ693" s="1488" t="s">
        <v>1790</v>
      </c>
      <c r="DA693" s="1488" t="s">
        <v>1790</v>
      </c>
      <c r="DB693" s="1488" t="s">
        <v>1790</v>
      </c>
      <c r="DC693" s="1488" t="s">
        <v>1790</v>
      </c>
      <c r="DD693" s="1488" t="s">
        <v>1790</v>
      </c>
      <c r="DE693" s="1488" t="s">
        <v>1790</v>
      </c>
      <c r="DF693" s="1488" t="s">
        <v>1790</v>
      </c>
      <c r="DG693" s="1488" t="s">
        <v>1790</v>
      </c>
      <c r="DH693" s="1488" t="s">
        <v>1790</v>
      </c>
      <c r="DI693" s="1488" t="s">
        <v>1790</v>
      </c>
      <c r="DJ693" s="1488" t="s">
        <v>1790</v>
      </c>
      <c r="DK693" s="1488" t="s">
        <v>1790</v>
      </c>
      <c r="DL693" s="1488" t="s">
        <v>1790</v>
      </c>
      <c r="DM693" s="1488" t="s">
        <v>1790</v>
      </c>
      <c r="DN693" s="1488" t="s">
        <v>1790</v>
      </c>
      <c r="DO693" s="1488" t="s">
        <v>1790</v>
      </c>
      <c r="DP693" s="1488" t="s">
        <v>1790</v>
      </c>
      <c r="DQ693" s="1488" t="s">
        <v>1790</v>
      </c>
      <c r="DR693" s="1488" t="s">
        <v>1790</v>
      </c>
      <c r="DS693" s="1488" t="s">
        <v>1790</v>
      </c>
      <c r="DT693" s="1233" t="s">
        <v>1790</v>
      </c>
      <c r="DU693" s="1233" t="s">
        <v>1790</v>
      </c>
      <c r="DV693" s="1233" t="s">
        <v>1790</v>
      </c>
      <c r="DW693" s="1233" t="s">
        <v>1790</v>
      </c>
      <c r="DX693" s="1233" t="s">
        <v>1790</v>
      </c>
      <c r="DY693" s="1233" t="s">
        <v>1790</v>
      </c>
    </row>
    <row r="694" spans="2:129" x14ac:dyDescent="0.25">
      <c r="B694" s="1740"/>
      <c r="C694" s="1485" t="s">
        <v>2217</v>
      </c>
      <c r="D694" s="1425" t="s">
        <v>2218</v>
      </c>
      <c r="E694" s="1267" t="s">
        <v>826</v>
      </c>
      <c r="F694" s="1424" t="s">
        <v>1790</v>
      </c>
      <c r="G694" s="1424" t="s">
        <v>1790</v>
      </c>
      <c r="H694" s="1425" t="s">
        <v>84</v>
      </c>
      <c r="I694" s="1460" t="s">
        <v>1790</v>
      </c>
      <c r="J694" s="1461" t="s">
        <v>1790</v>
      </c>
      <c r="K694" s="1461" t="s">
        <v>1790</v>
      </c>
      <c r="L694" s="1461" t="s">
        <v>1790</v>
      </c>
      <c r="M694" s="1461" t="s">
        <v>1790</v>
      </c>
      <c r="N694" s="1489" t="s">
        <v>1790</v>
      </c>
      <c r="O694" s="1489" t="s">
        <v>1790</v>
      </c>
      <c r="P694" s="1489" t="s">
        <v>1790</v>
      </c>
      <c r="Q694" s="1489" t="s">
        <v>1790</v>
      </c>
      <c r="R694" s="1489" t="s">
        <v>1790</v>
      </c>
      <c r="S694" s="1489" t="s">
        <v>1790</v>
      </c>
      <c r="T694" s="1489">
        <v>3.5000000000000003E-2</v>
      </c>
      <c r="U694" s="1489">
        <v>3.5000000000000003E-2</v>
      </c>
      <c r="V694" s="1489">
        <v>3.5000000000000003E-2</v>
      </c>
      <c r="W694" s="1489">
        <v>3.5000000000000003E-2</v>
      </c>
      <c r="X694" s="1489">
        <v>3.5000000000000003E-2</v>
      </c>
      <c r="Y694" s="1489">
        <v>3.5000000000000003E-2</v>
      </c>
      <c r="Z694" s="1489">
        <v>3.5000000000000003E-2</v>
      </c>
      <c r="AA694" s="1489">
        <v>3.5000000000000003E-2</v>
      </c>
      <c r="AB694" s="1489">
        <v>3.5000000000000003E-2</v>
      </c>
      <c r="AC694" s="1489">
        <v>3.5000000000000003E-2</v>
      </c>
      <c r="AD694" s="1489">
        <v>3.5000000000000003E-2</v>
      </c>
      <c r="AE694" s="1489">
        <v>3.5000000000000003E-2</v>
      </c>
      <c r="AF694" s="1489">
        <v>3.5000000000000003E-2</v>
      </c>
      <c r="AG694" s="1489">
        <v>3.5000000000000003E-2</v>
      </c>
      <c r="AH694" s="1489">
        <v>3.5000000000000003E-2</v>
      </c>
      <c r="AI694" s="1489">
        <v>3.5000000000000003E-2</v>
      </c>
      <c r="AJ694" s="1489">
        <v>3.5000000000000003E-2</v>
      </c>
      <c r="AK694" s="1489">
        <v>3.5000000000000003E-2</v>
      </c>
      <c r="AL694" s="1489">
        <v>3.5000000000000003E-2</v>
      </c>
      <c r="AM694" s="1489">
        <v>3.5000000000000003E-2</v>
      </c>
      <c r="AN694" s="1489">
        <v>3.5000000000000003E-2</v>
      </c>
      <c r="AO694" s="1489">
        <v>3.5000000000000003E-2</v>
      </c>
      <c r="AP694" s="1489">
        <v>3.5000000000000003E-2</v>
      </c>
      <c r="AQ694" s="1489">
        <v>3.5000000000000003E-2</v>
      </c>
      <c r="AR694" s="1489">
        <v>3.5000000000000003E-2</v>
      </c>
      <c r="AS694" s="1489">
        <v>3.5000000000000003E-2</v>
      </c>
      <c r="AT694" s="1489">
        <v>3.5000000000000003E-2</v>
      </c>
      <c r="AU694" s="1489">
        <v>3.5000000000000003E-2</v>
      </c>
      <c r="AV694" s="1489">
        <v>3.5000000000000003E-2</v>
      </c>
      <c r="AW694" s="1489">
        <v>3.5000000000000003E-2</v>
      </c>
      <c r="AX694" s="1489">
        <v>0.03</v>
      </c>
      <c r="AY694" s="1489">
        <v>0.03</v>
      </c>
      <c r="AZ694" s="1489">
        <v>0.03</v>
      </c>
      <c r="BA694" s="1489">
        <v>0.03</v>
      </c>
      <c r="BB694" s="1489">
        <v>0.03</v>
      </c>
      <c r="BC694" s="1489">
        <v>0.03</v>
      </c>
      <c r="BD694" s="1489">
        <v>0.03</v>
      </c>
      <c r="BE694" s="1489">
        <v>0.03</v>
      </c>
      <c r="BF694" s="1489">
        <v>0.03</v>
      </c>
      <c r="BG694" s="1489">
        <v>0.03</v>
      </c>
      <c r="BH694" s="1489">
        <v>0.03</v>
      </c>
      <c r="BI694" s="1489">
        <v>0.03</v>
      </c>
      <c r="BJ694" s="1489">
        <v>0.03</v>
      </c>
      <c r="BK694" s="1489">
        <v>0.03</v>
      </c>
      <c r="BL694" s="1489">
        <v>0.03</v>
      </c>
      <c r="BM694" s="1489">
        <v>0.03</v>
      </c>
      <c r="BN694" s="1489">
        <v>0.03</v>
      </c>
      <c r="BO694" s="1489">
        <v>0.03</v>
      </c>
      <c r="BP694" s="1489">
        <v>0.03</v>
      </c>
      <c r="BQ694" s="1489">
        <v>0.03</v>
      </c>
      <c r="BR694" s="1489">
        <v>0.03</v>
      </c>
      <c r="BS694" s="1489">
        <v>0.03</v>
      </c>
      <c r="BT694" s="1489">
        <v>0.03</v>
      </c>
      <c r="BU694" s="1489">
        <v>0.03</v>
      </c>
      <c r="BV694" s="1489">
        <v>0.03</v>
      </c>
      <c r="BW694" s="1489">
        <v>0.03</v>
      </c>
      <c r="BX694" s="1489">
        <v>0.03</v>
      </c>
      <c r="BY694" s="1489">
        <v>0.03</v>
      </c>
      <c r="BZ694" s="1489">
        <v>0.03</v>
      </c>
      <c r="CA694" s="1489">
        <v>0.03</v>
      </c>
      <c r="CB694" s="1489">
        <v>0.03</v>
      </c>
      <c r="CC694" s="1489">
        <v>0.03</v>
      </c>
      <c r="CD694" s="1489">
        <v>0.03</v>
      </c>
      <c r="CE694" s="1489">
        <v>0.03</v>
      </c>
      <c r="CF694" s="1489">
        <v>0.03</v>
      </c>
      <c r="CG694" s="1489">
        <v>0.03</v>
      </c>
      <c r="CH694" s="1489">
        <v>0.03</v>
      </c>
      <c r="CI694" s="1489">
        <v>0.03</v>
      </c>
      <c r="CJ694" s="1489">
        <v>0.03</v>
      </c>
      <c r="CK694" s="1489">
        <v>0.03</v>
      </c>
      <c r="CL694" s="1489">
        <v>0.03</v>
      </c>
      <c r="CM694" s="1489">
        <v>0.03</v>
      </c>
      <c r="CN694" s="1489">
        <v>0.03</v>
      </c>
      <c r="CO694" s="1489">
        <v>0.03</v>
      </c>
      <c r="CP694" s="1490">
        <v>0.03</v>
      </c>
      <c r="CQ694" s="1488">
        <v>2.5000000000000001E-2</v>
      </c>
      <c r="CR694" s="1488">
        <v>2.5000000000000001E-2</v>
      </c>
      <c r="CS694" s="1488">
        <v>2.5000000000000001E-2</v>
      </c>
      <c r="CT694" s="1488">
        <v>2.5000000000000001E-2</v>
      </c>
      <c r="CU694" s="1488">
        <v>2.5000000000000001E-2</v>
      </c>
      <c r="CV694" s="1488" t="s">
        <v>1790</v>
      </c>
      <c r="CW694" s="1488" t="s">
        <v>1790</v>
      </c>
      <c r="CX694" s="1488" t="s">
        <v>1790</v>
      </c>
      <c r="CY694" s="1488" t="s">
        <v>1790</v>
      </c>
      <c r="CZ694" s="1488" t="s">
        <v>1790</v>
      </c>
      <c r="DA694" s="1488" t="s">
        <v>1790</v>
      </c>
      <c r="DB694" s="1488" t="s">
        <v>1790</v>
      </c>
      <c r="DC694" s="1488" t="s">
        <v>1790</v>
      </c>
      <c r="DD694" s="1488" t="s">
        <v>1790</v>
      </c>
      <c r="DE694" s="1488" t="s">
        <v>1790</v>
      </c>
      <c r="DF694" s="1488" t="s">
        <v>1790</v>
      </c>
      <c r="DG694" s="1488" t="s">
        <v>1790</v>
      </c>
      <c r="DH694" s="1488" t="s">
        <v>1790</v>
      </c>
      <c r="DI694" s="1488" t="s">
        <v>1790</v>
      </c>
      <c r="DJ694" s="1488" t="s">
        <v>1790</v>
      </c>
      <c r="DK694" s="1488" t="s">
        <v>1790</v>
      </c>
      <c r="DL694" s="1488" t="s">
        <v>1790</v>
      </c>
      <c r="DM694" s="1488" t="s">
        <v>1790</v>
      </c>
      <c r="DN694" s="1488" t="s">
        <v>1790</v>
      </c>
      <c r="DO694" s="1488" t="s">
        <v>1790</v>
      </c>
      <c r="DP694" s="1488" t="s">
        <v>1790</v>
      </c>
      <c r="DQ694" s="1488" t="s">
        <v>1790</v>
      </c>
      <c r="DR694" s="1488" t="s">
        <v>1790</v>
      </c>
      <c r="DS694" s="1488" t="s">
        <v>1790</v>
      </c>
      <c r="DT694" s="1233" t="s">
        <v>1790</v>
      </c>
      <c r="DU694" s="1233" t="s">
        <v>1790</v>
      </c>
      <c r="DV694" s="1233" t="s">
        <v>1790</v>
      </c>
      <c r="DW694" s="1233" t="s">
        <v>1790</v>
      </c>
      <c r="DX694" s="1233" t="s">
        <v>1790</v>
      </c>
      <c r="DY694" s="1233" t="s">
        <v>1790</v>
      </c>
    </row>
    <row r="695" spans="2:129" x14ac:dyDescent="0.25">
      <c r="B695" s="1740"/>
      <c r="C695" s="1485" t="s">
        <v>2217</v>
      </c>
      <c r="D695" s="1425" t="s">
        <v>2218</v>
      </c>
      <c r="E695" s="1267" t="s">
        <v>809</v>
      </c>
      <c r="F695" s="1424" t="s">
        <v>1790</v>
      </c>
      <c r="G695" s="1424" t="s">
        <v>1790</v>
      </c>
      <c r="H695" s="1425" t="s">
        <v>84</v>
      </c>
      <c r="I695" s="1460" t="s">
        <v>1790</v>
      </c>
      <c r="J695" s="1461" t="s">
        <v>1790</v>
      </c>
      <c r="K695" s="1461" t="s">
        <v>1790</v>
      </c>
      <c r="L695" s="1461" t="s">
        <v>1790</v>
      </c>
      <c r="M695" s="1461" t="s">
        <v>1790</v>
      </c>
      <c r="N695" s="1489" t="s">
        <v>1790</v>
      </c>
      <c r="O695" s="1489" t="s">
        <v>1790</v>
      </c>
      <c r="P695" s="1489" t="s">
        <v>1790</v>
      </c>
      <c r="Q695" s="1489" t="s">
        <v>1790</v>
      </c>
      <c r="R695" s="1489" t="s">
        <v>1790</v>
      </c>
      <c r="S695" s="1489" t="s">
        <v>1790</v>
      </c>
      <c r="T695" s="1489">
        <v>0.96618357487922713</v>
      </c>
      <c r="U695" s="1489">
        <v>0.93351070036640305</v>
      </c>
      <c r="V695" s="1489">
        <v>0.90194270566802237</v>
      </c>
      <c r="W695" s="1489">
        <v>0.87144222769857238</v>
      </c>
      <c r="X695" s="1489">
        <v>0.84197316685852408</v>
      </c>
      <c r="Y695" s="1489">
        <v>0.81350064430775282</v>
      </c>
      <c r="Z695" s="1489">
        <v>0.78599096068381924</v>
      </c>
      <c r="AA695" s="1489">
        <v>0.75941155621625056</v>
      </c>
      <c r="AB695" s="1489">
        <v>0.73373097218961414</v>
      </c>
      <c r="AC695" s="1489">
        <v>0.70891881370977217</v>
      </c>
      <c r="AD695" s="1489">
        <v>0.68494571372924851</v>
      </c>
      <c r="AE695" s="1489">
        <v>0.66178329828912907</v>
      </c>
      <c r="AF695" s="1489">
        <v>0.63940415293635666</v>
      </c>
      <c r="AG695" s="1489">
        <v>0.61778179027667313</v>
      </c>
      <c r="AH695" s="1489">
        <v>0.59689061862480497</v>
      </c>
      <c r="AI695" s="1489">
        <v>0.57670591171478747</v>
      </c>
      <c r="AJ695" s="1489">
        <v>0.55720377943457733</v>
      </c>
      <c r="AK695" s="1489">
        <v>0.53836113955031628</v>
      </c>
      <c r="AL695" s="1489">
        <v>0.520155690386779</v>
      </c>
      <c r="AM695" s="1489">
        <v>0.50256588443167061</v>
      </c>
      <c r="AN695" s="1489">
        <v>0.48557090283253201</v>
      </c>
      <c r="AO695" s="1489">
        <v>0.46915063075606961</v>
      </c>
      <c r="AP695" s="1489">
        <v>0.45328563358074364</v>
      </c>
      <c r="AQ695" s="1489">
        <v>0.43795713389443836</v>
      </c>
      <c r="AR695" s="1489">
        <v>0.42314698926998878</v>
      </c>
      <c r="AS695" s="1489">
        <v>0.40883767079225974</v>
      </c>
      <c r="AT695" s="1489">
        <v>0.39501224231136212</v>
      </c>
      <c r="AU695" s="1489">
        <v>0.38165434039745133</v>
      </c>
      <c r="AV695" s="1489">
        <v>0.36874815497338298</v>
      </c>
      <c r="AW695" s="1489">
        <v>0.35627841060230242</v>
      </c>
      <c r="AX695" s="1489">
        <v>0.3459013695167984</v>
      </c>
      <c r="AY695" s="1489">
        <v>0.33582657234640623</v>
      </c>
      <c r="AZ695" s="1489">
        <v>0.32604521587029728</v>
      </c>
      <c r="BA695" s="1489">
        <v>0.31654875327213333</v>
      </c>
      <c r="BB695" s="1489">
        <v>0.30732888667197411</v>
      </c>
      <c r="BC695" s="1489">
        <v>0.29837755987570302</v>
      </c>
      <c r="BD695" s="1489">
        <v>0.28968695133563405</v>
      </c>
      <c r="BE695" s="1489">
        <v>0.28124946731614947</v>
      </c>
      <c r="BF695" s="1489">
        <v>0.27305773525839755</v>
      </c>
      <c r="BG695" s="1489">
        <v>0.26510459733825009</v>
      </c>
      <c r="BH695" s="1489">
        <v>0.25738310421189325</v>
      </c>
      <c r="BI695" s="1489">
        <v>0.24988650894358566</v>
      </c>
      <c r="BJ695" s="1489">
        <v>0.24260826111027742</v>
      </c>
      <c r="BK695" s="1489">
        <v>0.23554200107793916</v>
      </c>
      <c r="BL695" s="1489">
        <v>0.22868155444460117</v>
      </c>
      <c r="BM695" s="1489">
        <v>0.22202092664524387</v>
      </c>
      <c r="BN695" s="1489">
        <v>0.215554297713829</v>
      </c>
      <c r="BO695" s="1489">
        <v>0.20927601719789227</v>
      </c>
      <c r="BP695" s="1489">
        <v>0.20318059922125464</v>
      </c>
      <c r="BQ695" s="1489">
        <v>0.19726271769053846</v>
      </c>
      <c r="BR695" s="1489">
        <v>0.19151720164129948</v>
      </c>
      <c r="BS695" s="1489">
        <v>0.18593903071970824</v>
      </c>
      <c r="BT695" s="1489">
        <v>0.18052333079583327</v>
      </c>
      <c r="BU695" s="1489">
        <v>0.17526536970469248</v>
      </c>
      <c r="BV695" s="1489">
        <v>0.17016055311135189</v>
      </c>
      <c r="BW695" s="1489">
        <v>0.16520442049645817</v>
      </c>
      <c r="BX695" s="1489">
        <v>0.16039264125869726</v>
      </c>
      <c r="BY695" s="1489">
        <v>0.15572101093077401</v>
      </c>
      <c r="BZ695" s="1489">
        <v>0.15118544750560586</v>
      </c>
      <c r="CA695" s="1489">
        <v>0.14678198786952024</v>
      </c>
      <c r="CB695" s="1489">
        <v>0.14250678433934003</v>
      </c>
      <c r="CC695" s="1489">
        <v>0.13835610130033013</v>
      </c>
      <c r="CD695" s="1489">
        <v>0.13432631194206807</v>
      </c>
      <c r="CE695" s="1489">
        <v>0.13041389508938647</v>
      </c>
      <c r="CF695" s="1489">
        <v>0.12661543212561796</v>
      </c>
      <c r="CG695" s="1489">
        <v>0.12292760400545433</v>
      </c>
      <c r="CH695" s="1489">
        <v>0.11934718835481004</v>
      </c>
      <c r="CI695" s="1489">
        <v>0.11587105665515537</v>
      </c>
      <c r="CJ695" s="1489">
        <v>0.11249617150985959</v>
      </c>
      <c r="CK695" s="1489">
        <v>0.10921958399015494</v>
      </c>
      <c r="CL695" s="1489">
        <v>0.10603843105840287</v>
      </c>
      <c r="CM695" s="1489">
        <v>0.10294993306641054</v>
      </c>
      <c r="CN695" s="1489">
        <v>9.9951391326612168E-2</v>
      </c>
      <c r="CO695" s="1489">
        <v>9.7040185753992411E-2</v>
      </c>
      <c r="CP695" s="1490">
        <v>9.4213772576691654E-2</v>
      </c>
      <c r="CQ695" s="1488">
        <v>9.1915875684577236E-2</v>
      </c>
      <c r="CR695" s="1488">
        <v>8.9674025058124135E-2</v>
      </c>
      <c r="CS695" s="1488">
        <v>8.7486853715243049E-2</v>
      </c>
      <c r="CT695" s="1488">
        <v>8.5353028014871282E-2</v>
      </c>
      <c r="CU695" s="1488">
        <v>8.3271246843776875E-2</v>
      </c>
      <c r="CV695" s="1488" t="s">
        <v>1790</v>
      </c>
      <c r="CW695" s="1488" t="s">
        <v>1790</v>
      </c>
      <c r="CX695" s="1488" t="s">
        <v>1790</v>
      </c>
      <c r="CY695" s="1488" t="s">
        <v>1790</v>
      </c>
      <c r="CZ695" s="1488" t="s">
        <v>1790</v>
      </c>
      <c r="DA695" s="1488" t="s">
        <v>1790</v>
      </c>
      <c r="DB695" s="1488" t="s">
        <v>1790</v>
      </c>
      <c r="DC695" s="1488" t="s">
        <v>1790</v>
      </c>
      <c r="DD695" s="1488" t="s">
        <v>1790</v>
      </c>
      <c r="DE695" s="1488" t="s">
        <v>1790</v>
      </c>
      <c r="DF695" s="1488" t="s">
        <v>1790</v>
      </c>
      <c r="DG695" s="1488" t="s">
        <v>1790</v>
      </c>
      <c r="DH695" s="1488" t="s">
        <v>1790</v>
      </c>
      <c r="DI695" s="1488" t="s">
        <v>1790</v>
      </c>
      <c r="DJ695" s="1488" t="s">
        <v>1790</v>
      </c>
      <c r="DK695" s="1488" t="s">
        <v>1790</v>
      </c>
      <c r="DL695" s="1488" t="s">
        <v>1790</v>
      </c>
      <c r="DM695" s="1488" t="s">
        <v>1790</v>
      </c>
      <c r="DN695" s="1488" t="s">
        <v>1790</v>
      </c>
      <c r="DO695" s="1488" t="s">
        <v>1790</v>
      </c>
      <c r="DP695" s="1488" t="s">
        <v>1790</v>
      </c>
      <c r="DQ695" s="1488" t="s">
        <v>1790</v>
      </c>
      <c r="DR695" s="1488" t="s">
        <v>1790</v>
      </c>
      <c r="DS695" s="1488" t="s">
        <v>1790</v>
      </c>
      <c r="DT695" s="1233" t="s">
        <v>1790</v>
      </c>
      <c r="DU695" s="1233" t="s">
        <v>1790</v>
      </c>
      <c r="DV695" s="1233" t="s">
        <v>1790</v>
      </c>
      <c r="DW695" s="1233" t="s">
        <v>1790</v>
      </c>
      <c r="DX695" s="1233" t="s">
        <v>1790</v>
      </c>
      <c r="DY695" s="1233" t="s">
        <v>1790</v>
      </c>
    </row>
    <row r="696" spans="2:129" x14ac:dyDescent="0.25">
      <c r="B696" s="1740"/>
      <c r="C696" s="1485" t="s">
        <v>2217</v>
      </c>
      <c r="D696" s="1425" t="s">
        <v>2218</v>
      </c>
      <c r="E696" s="1267" t="s">
        <v>810</v>
      </c>
      <c r="F696" s="1424" t="s">
        <v>811</v>
      </c>
      <c r="G696" s="1424" t="s">
        <v>1790</v>
      </c>
      <c r="H696" s="1425" t="s">
        <v>812</v>
      </c>
      <c r="I696" s="1460" t="s">
        <v>1790</v>
      </c>
      <c r="J696" s="1461" t="s">
        <v>1790</v>
      </c>
      <c r="K696" s="1461" t="s">
        <v>1790</v>
      </c>
      <c r="L696" s="1461" t="s">
        <v>1790</v>
      </c>
      <c r="M696" s="1461" t="s">
        <v>1790</v>
      </c>
      <c r="N696" s="1489" t="s">
        <v>1790</v>
      </c>
      <c r="O696" s="1489" t="s">
        <v>1790</v>
      </c>
      <c r="P696" s="1489" t="s">
        <v>1790</v>
      </c>
      <c r="Q696" s="1489" t="s">
        <v>1790</v>
      </c>
      <c r="R696" s="1489" t="s">
        <v>1790</v>
      </c>
      <c r="S696" s="1489" t="s">
        <v>1790</v>
      </c>
      <c r="T696" s="1489" t="s">
        <v>1790</v>
      </c>
      <c r="U696" s="1489" t="s">
        <v>1790</v>
      </c>
      <c r="V696" s="1489" t="s">
        <v>1790</v>
      </c>
      <c r="W696" s="1489" t="s">
        <v>1790</v>
      </c>
      <c r="X696" s="1489" t="s">
        <v>1790</v>
      </c>
      <c r="Y696" s="1489" t="s">
        <v>1790</v>
      </c>
      <c r="Z696" s="1489" t="s">
        <v>1790</v>
      </c>
      <c r="AA696" s="1489" t="s">
        <v>1790</v>
      </c>
      <c r="AB696" s="1489" t="s">
        <v>1790</v>
      </c>
      <c r="AC696" s="1489" t="s">
        <v>1790</v>
      </c>
      <c r="AD696" s="1489" t="s">
        <v>1790</v>
      </c>
      <c r="AE696" s="1489" t="s">
        <v>1790</v>
      </c>
      <c r="AF696" s="1489" t="s">
        <v>1790</v>
      </c>
      <c r="AG696" s="1489" t="s">
        <v>1790</v>
      </c>
      <c r="AH696" s="1489" t="s">
        <v>1790</v>
      </c>
      <c r="AI696" s="1489" t="s">
        <v>1790</v>
      </c>
      <c r="AJ696" s="1489" t="s">
        <v>1790</v>
      </c>
      <c r="AK696" s="1489" t="s">
        <v>1790</v>
      </c>
      <c r="AL696" s="1489" t="s">
        <v>1790</v>
      </c>
      <c r="AM696" s="1489" t="s">
        <v>1790</v>
      </c>
      <c r="AN696" s="1489" t="s">
        <v>1790</v>
      </c>
      <c r="AO696" s="1489" t="s">
        <v>1790</v>
      </c>
      <c r="AP696" s="1489" t="s">
        <v>1790</v>
      </c>
      <c r="AQ696" s="1489" t="s">
        <v>1790</v>
      </c>
      <c r="AR696" s="1489" t="s">
        <v>1790</v>
      </c>
      <c r="AS696" s="1489" t="s">
        <v>1790</v>
      </c>
      <c r="AT696" s="1489" t="s">
        <v>1790</v>
      </c>
      <c r="AU696" s="1489" t="s">
        <v>1790</v>
      </c>
      <c r="AV696" s="1489" t="s">
        <v>1790</v>
      </c>
      <c r="AW696" s="1489" t="s">
        <v>1790</v>
      </c>
      <c r="AX696" s="1489" t="s">
        <v>1790</v>
      </c>
      <c r="AY696" s="1489" t="s">
        <v>1790</v>
      </c>
      <c r="AZ696" s="1489" t="s">
        <v>1790</v>
      </c>
      <c r="BA696" s="1489" t="s">
        <v>1790</v>
      </c>
      <c r="BB696" s="1489" t="s">
        <v>1790</v>
      </c>
      <c r="BC696" s="1489" t="s">
        <v>1790</v>
      </c>
      <c r="BD696" s="1489" t="s">
        <v>1790</v>
      </c>
      <c r="BE696" s="1489" t="s">
        <v>1790</v>
      </c>
      <c r="BF696" s="1489" t="s">
        <v>1790</v>
      </c>
      <c r="BG696" s="1489" t="s">
        <v>1790</v>
      </c>
      <c r="BH696" s="1489" t="s">
        <v>1790</v>
      </c>
      <c r="BI696" s="1489" t="s">
        <v>1790</v>
      </c>
      <c r="BJ696" s="1489" t="s">
        <v>1790</v>
      </c>
      <c r="BK696" s="1489" t="s">
        <v>1790</v>
      </c>
      <c r="BL696" s="1489" t="s">
        <v>1790</v>
      </c>
      <c r="BM696" s="1489" t="s">
        <v>1790</v>
      </c>
      <c r="BN696" s="1489" t="s">
        <v>1790</v>
      </c>
      <c r="BO696" s="1489" t="s">
        <v>1790</v>
      </c>
      <c r="BP696" s="1489" t="s">
        <v>1790</v>
      </c>
      <c r="BQ696" s="1489" t="s">
        <v>1790</v>
      </c>
      <c r="BR696" s="1489" t="s">
        <v>1790</v>
      </c>
      <c r="BS696" s="1489" t="s">
        <v>1790</v>
      </c>
      <c r="BT696" s="1489" t="s">
        <v>1790</v>
      </c>
      <c r="BU696" s="1489" t="s">
        <v>1790</v>
      </c>
      <c r="BV696" s="1489" t="s">
        <v>1790</v>
      </c>
      <c r="BW696" s="1489" t="s">
        <v>1790</v>
      </c>
      <c r="BX696" s="1489" t="s">
        <v>1790</v>
      </c>
      <c r="BY696" s="1489" t="s">
        <v>1790</v>
      </c>
      <c r="BZ696" s="1489" t="s">
        <v>1790</v>
      </c>
      <c r="CA696" s="1489" t="s">
        <v>1790</v>
      </c>
      <c r="CB696" s="1489" t="s">
        <v>1790</v>
      </c>
      <c r="CC696" s="1489" t="s">
        <v>1790</v>
      </c>
      <c r="CD696" s="1489" t="s">
        <v>1790</v>
      </c>
      <c r="CE696" s="1489" t="s">
        <v>1790</v>
      </c>
      <c r="CF696" s="1489" t="s">
        <v>1790</v>
      </c>
      <c r="CG696" s="1489" t="s">
        <v>1790</v>
      </c>
      <c r="CH696" s="1489" t="s">
        <v>1790</v>
      </c>
      <c r="CI696" s="1489" t="s">
        <v>1790</v>
      </c>
      <c r="CJ696" s="1489" t="s">
        <v>1790</v>
      </c>
      <c r="CK696" s="1489" t="s">
        <v>1790</v>
      </c>
      <c r="CL696" s="1489" t="s">
        <v>1790</v>
      </c>
      <c r="CM696" s="1489" t="s">
        <v>1790</v>
      </c>
      <c r="CN696" s="1489" t="s">
        <v>1790</v>
      </c>
      <c r="CO696" s="1489" t="s">
        <v>1790</v>
      </c>
      <c r="CP696" s="1490" t="s">
        <v>1790</v>
      </c>
      <c r="CQ696" s="1488" t="s">
        <v>1790</v>
      </c>
      <c r="CR696" s="1488" t="s">
        <v>1790</v>
      </c>
      <c r="CS696" s="1488" t="s">
        <v>1790</v>
      </c>
      <c r="CT696" s="1488" t="s">
        <v>1790</v>
      </c>
      <c r="CU696" s="1488" t="s">
        <v>1790</v>
      </c>
      <c r="CV696" s="1488" t="s">
        <v>1790</v>
      </c>
      <c r="CW696" s="1488" t="s">
        <v>1790</v>
      </c>
      <c r="CX696" s="1488" t="s">
        <v>1790</v>
      </c>
      <c r="CY696" s="1488" t="s">
        <v>1790</v>
      </c>
      <c r="CZ696" s="1488" t="s">
        <v>1790</v>
      </c>
      <c r="DA696" s="1488" t="s">
        <v>1790</v>
      </c>
      <c r="DB696" s="1488" t="s">
        <v>1790</v>
      </c>
      <c r="DC696" s="1488" t="s">
        <v>1790</v>
      </c>
      <c r="DD696" s="1488" t="s">
        <v>1790</v>
      </c>
      <c r="DE696" s="1488" t="s">
        <v>1790</v>
      </c>
      <c r="DF696" s="1488" t="s">
        <v>1790</v>
      </c>
      <c r="DG696" s="1488" t="s">
        <v>1790</v>
      </c>
      <c r="DH696" s="1488" t="s">
        <v>1790</v>
      </c>
      <c r="DI696" s="1488" t="s">
        <v>1790</v>
      </c>
      <c r="DJ696" s="1488" t="s">
        <v>1790</v>
      </c>
      <c r="DK696" s="1488" t="s">
        <v>1790</v>
      </c>
      <c r="DL696" s="1488" t="s">
        <v>1790</v>
      </c>
      <c r="DM696" s="1488" t="s">
        <v>1790</v>
      </c>
      <c r="DN696" s="1488" t="s">
        <v>1790</v>
      </c>
      <c r="DO696" s="1488" t="s">
        <v>1790</v>
      </c>
      <c r="DP696" s="1488" t="s">
        <v>1790</v>
      </c>
      <c r="DQ696" s="1488" t="s">
        <v>1790</v>
      </c>
      <c r="DR696" s="1488" t="s">
        <v>1790</v>
      </c>
      <c r="DS696" s="1488" t="s">
        <v>1790</v>
      </c>
      <c r="DT696" s="1233" t="s">
        <v>1790</v>
      </c>
      <c r="DU696" s="1233" t="s">
        <v>1790</v>
      </c>
      <c r="DV696" s="1233" t="s">
        <v>1790</v>
      </c>
      <c r="DW696" s="1233" t="s">
        <v>1790</v>
      </c>
      <c r="DX696" s="1233" t="s">
        <v>1790</v>
      </c>
      <c r="DY696" s="1233" t="s">
        <v>1790</v>
      </c>
    </row>
    <row r="697" spans="2:129" x14ac:dyDescent="0.25">
      <c r="B697" s="1740"/>
      <c r="C697" s="1485" t="s">
        <v>2217</v>
      </c>
      <c r="D697" s="1425" t="s">
        <v>2218</v>
      </c>
      <c r="E697" s="1267" t="s">
        <v>810</v>
      </c>
      <c r="F697" s="1424" t="s">
        <v>813</v>
      </c>
      <c r="G697" s="1424" t="s">
        <v>1790</v>
      </c>
      <c r="H697" s="1425" t="s">
        <v>812</v>
      </c>
      <c r="I697" s="1460" t="s">
        <v>1790</v>
      </c>
      <c r="J697" s="1461" t="s">
        <v>1790</v>
      </c>
      <c r="K697" s="1461" t="s">
        <v>1790</v>
      </c>
      <c r="L697" s="1461" t="s">
        <v>1790</v>
      </c>
      <c r="M697" s="1461" t="s">
        <v>1790</v>
      </c>
      <c r="N697" s="1489" t="s">
        <v>1790</v>
      </c>
      <c r="O697" s="1489" t="s">
        <v>1790</v>
      </c>
      <c r="P697" s="1489" t="s">
        <v>1790</v>
      </c>
      <c r="Q697" s="1489" t="s">
        <v>1790</v>
      </c>
      <c r="R697" s="1489" t="s">
        <v>1790</v>
      </c>
      <c r="S697" s="1489" t="s">
        <v>1790</v>
      </c>
      <c r="T697" s="1489">
        <v>0</v>
      </c>
      <c r="U697" s="1489">
        <v>0</v>
      </c>
      <c r="V697" s="1489">
        <v>0</v>
      </c>
      <c r="W697" s="1489">
        <v>0</v>
      </c>
      <c r="X697" s="1489">
        <v>0</v>
      </c>
      <c r="Y697" s="1489" t="s">
        <v>1790</v>
      </c>
      <c r="Z697" s="1489" t="s">
        <v>1790</v>
      </c>
      <c r="AA697" s="1489" t="s">
        <v>1790</v>
      </c>
      <c r="AB697" s="1489" t="s">
        <v>1790</v>
      </c>
      <c r="AC697" s="1489" t="s">
        <v>1790</v>
      </c>
      <c r="AD697" s="1489" t="s">
        <v>1790</v>
      </c>
      <c r="AE697" s="1489" t="s">
        <v>1790</v>
      </c>
      <c r="AF697" s="1489" t="s">
        <v>1790</v>
      </c>
      <c r="AG697" s="1489" t="s">
        <v>1790</v>
      </c>
      <c r="AH697" s="1489" t="s">
        <v>1790</v>
      </c>
      <c r="AI697" s="1489" t="s">
        <v>1790</v>
      </c>
      <c r="AJ697" s="1489" t="s">
        <v>1790</v>
      </c>
      <c r="AK697" s="1489" t="s">
        <v>1790</v>
      </c>
      <c r="AL697" s="1489" t="s">
        <v>1790</v>
      </c>
      <c r="AM697" s="1489" t="s">
        <v>1790</v>
      </c>
      <c r="AN697" s="1489" t="s">
        <v>1790</v>
      </c>
      <c r="AO697" s="1489" t="s">
        <v>1790</v>
      </c>
      <c r="AP697" s="1489" t="s">
        <v>1790</v>
      </c>
      <c r="AQ697" s="1489" t="s">
        <v>1790</v>
      </c>
      <c r="AR697" s="1489">
        <v>0</v>
      </c>
      <c r="AS697" s="1489" t="s">
        <v>1790</v>
      </c>
      <c r="AT697" s="1489" t="s">
        <v>1790</v>
      </c>
      <c r="AU697" s="1489" t="s">
        <v>1790</v>
      </c>
      <c r="AV697" s="1489" t="s">
        <v>1790</v>
      </c>
      <c r="AW697" s="1489" t="s">
        <v>1790</v>
      </c>
      <c r="AX697" s="1489" t="s">
        <v>1790</v>
      </c>
      <c r="AY697" s="1489" t="s">
        <v>1790</v>
      </c>
      <c r="AZ697" s="1489" t="s">
        <v>1790</v>
      </c>
      <c r="BA697" s="1489" t="s">
        <v>1790</v>
      </c>
      <c r="BB697" s="1489" t="s">
        <v>1790</v>
      </c>
      <c r="BC697" s="1489" t="s">
        <v>1790</v>
      </c>
      <c r="BD697" s="1489" t="s">
        <v>1790</v>
      </c>
      <c r="BE697" s="1489" t="s">
        <v>1790</v>
      </c>
      <c r="BF697" s="1489" t="s">
        <v>1790</v>
      </c>
      <c r="BG697" s="1489" t="s">
        <v>1790</v>
      </c>
      <c r="BH697" s="1489" t="s">
        <v>1790</v>
      </c>
      <c r="BI697" s="1489" t="s">
        <v>1790</v>
      </c>
      <c r="BJ697" s="1489" t="s">
        <v>1790</v>
      </c>
      <c r="BK697" s="1489" t="s">
        <v>1790</v>
      </c>
      <c r="BL697" s="1489">
        <v>0</v>
      </c>
      <c r="BM697" s="1489" t="s">
        <v>1790</v>
      </c>
      <c r="BN697" s="1489" t="s">
        <v>1790</v>
      </c>
      <c r="BO697" s="1489" t="s">
        <v>1790</v>
      </c>
      <c r="BP697" s="1489" t="s">
        <v>1790</v>
      </c>
      <c r="BQ697" s="1489" t="s">
        <v>1790</v>
      </c>
      <c r="BR697" s="1489" t="s">
        <v>1790</v>
      </c>
      <c r="BS697" s="1489" t="s">
        <v>1790</v>
      </c>
      <c r="BT697" s="1489" t="s">
        <v>1790</v>
      </c>
      <c r="BU697" s="1489" t="s">
        <v>1790</v>
      </c>
      <c r="BV697" s="1489" t="s">
        <v>1790</v>
      </c>
      <c r="BW697" s="1489" t="s">
        <v>1790</v>
      </c>
      <c r="BX697" s="1489" t="s">
        <v>1790</v>
      </c>
      <c r="BY697" s="1489" t="s">
        <v>1790</v>
      </c>
      <c r="BZ697" s="1489" t="s">
        <v>1790</v>
      </c>
      <c r="CA697" s="1489" t="s">
        <v>1790</v>
      </c>
      <c r="CB697" s="1489" t="s">
        <v>1790</v>
      </c>
      <c r="CC697" s="1489" t="s">
        <v>1790</v>
      </c>
      <c r="CD697" s="1489" t="s">
        <v>1790</v>
      </c>
      <c r="CE697" s="1489" t="s">
        <v>1790</v>
      </c>
      <c r="CF697" s="1489">
        <v>0</v>
      </c>
      <c r="CG697" s="1489" t="s">
        <v>1790</v>
      </c>
      <c r="CH697" s="1489" t="s">
        <v>1790</v>
      </c>
      <c r="CI697" s="1489" t="s">
        <v>1790</v>
      </c>
      <c r="CJ697" s="1489" t="s">
        <v>1790</v>
      </c>
      <c r="CK697" s="1489" t="s">
        <v>1790</v>
      </c>
      <c r="CL697" s="1489" t="s">
        <v>1790</v>
      </c>
      <c r="CM697" s="1489" t="s">
        <v>1790</v>
      </c>
      <c r="CN697" s="1489" t="s">
        <v>1790</v>
      </c>
      <c r="CO697" s="1489" t="s">
        <v>1790</v>
      </c>
      <c r="CP697" s="1490" t="s">
        <v>1790</v>
      </c>
      <c r="CQ697" s="1488" t="s">
        <v>1790</v>
      </c>
      <c r="CR697" s="1488" t="s">
        <v>1790</v>
      </c>
      <c r="CS697" s="1488" t="s">
        <v>1790</v>
      </c>
      <c r="CT697" s="1488" t="s">
        <v>1790</v>
      </c>
      <c r="CU697" s="1488" t="s">
        <v>1790</v>
      </c>
      <c r="CV697" s="1488" t="s">
        <v>1790</v>
      </c>
      <c r="CW697" s="1488" t="s">
        <v>1790</v>
      </c>
      <c r="CX697" s="1488" t="s">
        <v>1790</v>
      </c>
      <c r="CY697" s="1488" t="s">
        <v>1790</v>
      </c>
      <c r="CZ697" s="1488" t="s">
        <v>1790</v>
      </c>
      <c r="DA697" s="1488" t="s">
        <v>1790</v>
      </c>
      <c r="DB697" s="1488" t="s">
        <v>1790</v>
      </c>
      <c r="DC697" s="1488" t="s">
        <v>1790</v>
      </c>
      <c r="DD697" s="1488" t="s">
        <v>1790</v>
      </c>
      <c r="DE697" s="1488" t="s">
        <v>1790</v>
      </c>
      <c r="DF697" s="1488" t="s">
        <v>1790</v>
      </c>
      <c r="DG697" s="1488" t="s">
        <v>1790</v>
      </c>
      <c r="DH697" s="1488" t="s">
        <v>1790</v>
      </c>
      <c r="DI697" s="1488" t="s">
        <v>1790</v>
      </c>
      <c r="DJ697" s="1488" t="s">
        <v>1790</v>
      </c>
      <c r="DK697" s="1488" t="s">
        <v>1790</v>
      </c>
      <c r="DL697" s="1488" t="s">
        <v>1790</v>
      </c>
      <c r="DM697" s="1488" t="s">
        <v>1790</v>
      </c>
      <c r="DN697" s="1488" t="s">
        <v>1790</v>
      </c>
      <c r="DO697" s="1488" t="s">
        <v>1790</v>
      </c>
      <c r="DP697" s="1488" t="s">
        <v>1790</v>
      </c>
      <c r="DQ697" s="1488" t="s">
        <v>1790</v>
      </c>
      <c r="DR697" s="1488" t="s">
        <v>1790</v>
      </c>
      <c r="DS697" s="1488" t="s">
        <v>1790</v>
      </c>
      <c r="DT697" s="1233" t="s">
        <v>1790</v>
      </c>
      <c r="DU697" s="1233" t="s">
        <v>1790</v>
      </c>
      <c r="DV697" s="1233" t="s">
        <v>1790</v>
      </c>
      <c r="DW697" s="1233" t="s">
        <v>1790</v>
      </c>
      <c r="DX697" s="1233" t="s">
        <v>1790</v>
      </c>
      <c r="DY697" s="1233" t="s">
        <v>1790</v>
      </c>
    </row>
    <row r="698" spans="2:129" ht="14.4" thickBot="1" x14ac:dyDescent="0.3">
      <c r="B698" s="1740"/>
      <c r="C698" s="1485" t="s">
        <v>2217</v>
      </c>
      <c r="D698" s="1425" t="s">
        <v>2218</v>
      </c>
      <c r="E698" s="1267" t="s">
        <v>814</v>
      </c>
      <c r="F698" s="1424" t="s">
        <v>1790</v>
      </c>
      <c r="G698" s="1424" t="s">
        <v>1790</v>
      </c>
      <c r="H698" s="1425" t="s">
        <v>84</v>
      </c>
      <c r="I698" s="1460" t="s">
        <v>1790</v>
      </c>
      <c r="J698" s="1461" t="s">
        <v>1790</v>
      </c>
      <c r="K698" s="1461" t="s">
        <v>1790</v>
      </c>
      <c r="L698" s="1461" t="s">
        <v>1790</v>
      </c>
      <c r="M698" s="1461" t="s">
        <v>1790</v>
      </c>
      <c r="N698" s="1489" t="s">
        <v>1790</v>
      </c>
      <c r="O698" s="1489" t="s">
        <v>1790</v>
      </c>
      <c r="P698" s="1489" t="s">
        <v>1790</v>
      </c>
      <c r="Q698" s="1489" t="s">
        <v>1790</v>
      </c>
      <c r="R698" s="1489" t="s">
        <v>1790</v>
      </c>
      <c r="S698" s="1489" t="s">
        <v>1790</v>
      </c>
      <c r="T698" s="1489">
        <v>0</v>
      </c>
      <c r="U698" s="1489">
        <v>0</v>
      </c>
      <c r="V698" s="1489">
        <v>0</v>
      </c>
      <c r="W698" s="1489">
        <v>0</v>
      </c>
      <c r="X698" s="1489">
        <v>0</v>
      </c>
      <c r="Y698" s="1489">
        <v>2.4555597078243028</v>
      </c>
      <c r="Z698" s="1489">
        <v>2.3725214568350754</v>
      </c>
      <c r="AA698" s="1489">
        <v>2.2922912626425851</v>
      </c>
      <c r="AB698" s="1489">
        <v>2.2147741668044305</v>
      </c>
      <c r="AC698" s="1489">
        <v>2.1398784220332661</v>
      </c>
      <c r="AD698" s="1489">
        <v>2.0675153836070206</v>
      </c>
      <c r="AE698" s="1489">
        <v>1.9975994044512277</v>
      </c>
      <c r="AF698" s="1489">
        <v>1.9300477337693025</v>
      </c>
      <c r="AG698" s="1489">
        <v>1.8647804191007753</v>
      </c>
      <c r="AH698" s="1489">
        <v>1.8017202116915705</v>
      </c>
      <c r="AI698" s="1489">
        <v>1.7407924750643196</v>
      </c>
      <c r="AJ698" s="1489">
        <v>1.6819250966805022</v>
      </c>
      <c r="AK698" s="1489">
        <v>1.6250484025898571</v>
      </c>
      <c r="AL698" s="1489">
        <v>1.5700950749660456</v>
      </c>
      <c r="AM698" s="1489">
        <v>1.517000072430962</v>
      </c>
      <c r="AN698" s="1489">
        <v>1.4657005530733933</v>
      </c>
      <c r="AO698" s="1489">
        <v>1.4161358000709117</v>
      </c>
      <c r="AP698" s="1489">
        <v>1.3682471498269679</v>
      </c>
      <c r="AQ698" s="1489">
        <v>1.3219779225381334</v>
      </c>
      <c r="AR698" s="1489">
        <v>1.2772733551093076</v>
      </c>
      <c r="AS698" s="1489">
        <v>1.2340805363374956</v>
      </c>
      <c r="AT698" s="1489">
        <v>1.1923483442874354</v>
      </c>
      <c r="AU698" s="1489">
        <v>1.1520273857849619</v>
      </c>
      <c r="AV698" s="1489">
        <v>1.113069937956485</v>
      </c>
      <c r="AW698" s="1489">
        <v>1.0754298917453962</v>
      </c>
      <c r="AX698" s="1489">
        <v>1.0441066910149475</v>
      </c>
      <c r="AY698" s="1489">
        <v>1.0136958165193666</v>
      </c>
      <c r="AZ698" s="1489">
        <v>0.98417069564987036</v>
      </c>
      <c r="BA698" s="1489">
        <v>0.95550552975715586</v>
      </c>
      <c r="BB698" s="1489">
        <v>0.92767527160888918</v>
      </c>
      <c r="BC698" s="1489">
        <v>0.90065560350377594</v>
      </c>
      <c r="BD698" s="1489">
        <v>0.87442291602308353</v>
      </c>
      <c r="BE698" s="1489">
        <v>0.84895428740105172</v>
      </c>
      <c r="BF698" s="1489">
        <v>0.82422746349616671</v>
      </c>
      <c r="BG698" s="1489">
        <v>0.80022083834579316</v>
      </c>
      <c r="BH698" s="1489">
        <v>0.77691343528717771</v>
      </c>
      <c r="BI698" s="1489">
        <v>0.75428488862832777</v>
      </c>
      <c r="BJ698" s="1489">
        <v>0.73231542585274567</v>
      </c>
      <c r="BK698" s="1489">
        <v>0.71098585034247119</v>
      </c>
      <c r="BL698" s="1489">
        <v>0.69027752460434111</v>
      </c>
      <c r="BM698" s="1489">
        <v>0.67017235398479724</v>
      </c>
      <c r="BN698" s="1489">
        <v>0.65065277085902651</v>
      </c>
      <c r="BO698" s="1489">
        <v>0.63170171928060836</v>
      </c>
      <c r="BP698" s="1489">
        <v>0.61330264007826052</v>
      </c>
      <c r="BQ698" s="1489">
        <v>0.59543945638666063</v>
      </c>
      <c r="BR698" s="1489">
        <v>0.57809655959869966</v>
      </c>
      <c r="BS698" s="1489">
        <v>0.56125879572689297</v>
      </c>
      <c r="BT698" s="1489">
        <v>0.54491145216203207</v>
      </c>
      <c r="BU698" s="1489">
        <v>0.52904024481750678</v>
      </c>
      <c r="BV698" s="1489">
        <v>0.5136313056480647</v>
      </c>
      <c r="BW698" s="1489">
        <v>0.49867117053210175</v>
      </c>
      <c r="BX698" s="1489">
        <v>0.48414676750689495</v>
      </c>
      <c r="BY698" s="1489">
        <v>0.47004540534649986</v>
      </c>
      <c r="BZ698" s="1489">
        <v>0.45635476247233003</v>
      </c>
      <c r="CA698" s="1489">
        <v>0.44306287618672813</v>
      </c>
      <c r="CB698" s="1489">
        <v>0.43015813222012439</v>
      </c>
      <c r="CC698" s="1489">
        <v>0.41762925458264505</v>
      </c>
      <c r="CD698" s="1489">
        <v>0.4054652957113058</v>
      </c>
      <c r="CE698" s="1489">
        <v>0.39365562690418038</v>
      </c>
      <c r="CF698" s="1489">
        <v>0.38218992903318494</v>
      </c>
      <c r="CG698" s="1489">
        <v>0.37105818352736403</v>
      </c>
      <c r="CH698" s="1489">
        <v>0.36025066361880004</v>
      </c>
      <c r="CI698" s="1489">
        <v>0.34975792584349519</v>
      </c>
      <c r="CJ698" s="1489">
        <v>0.33957080178980115</v>
      </c>
      <c r="CK698" s="1489">
        <v>0.32968039008718558</v>
      </c>
      <c r="CL698" s="1489">
        <v>0.32007804862833555</v>
      </c>
      <c r="CM698" s="1489">
        <v>0.31075538701780148</v>
      </c>
      <c r="CN698" s="1489">
        <v>0.30170425924058392</v>
      </c>
      <c r="CO698" s="1489">
        <v>0.29291675654425631</v>
      </c>
      <c r="CP698" s="1490">
        <v>0.28438520052840416</v>
      </c>
      <c r="CQ698" s="1488">
        <v>0.27744897612527236</v>
      </c>
      <c r="CR698" s="1488">
        <v>0.270681927927095</v>
      </c>
      <c r="CS698" s="1488">
        <v>0.26407992968497068</v>
      </c>
      <c r="CT698" s="1488">
        <v>0.2576389557902154</v>
      </c>
      <c r="CU698" s="1488">
        <v>0.25135507881972236</v>
      </c>
      <c r="CV698" s="1488" t="s">
        <v>1790</v>
      </c>
      <c r="CW698" s="1488" t="s">
        <v>1790</v>
      </c>
      <c r="CX698" s="1488" t="s">
        <v>1790</v>
      </c>
      <c r="CY698" s="1488" t="s">
        <v>1790</v>
      </c>
      <c r="CZ698" s="1488" t="s">
        <v>1790</v>
      </c>
      <c r="DA698" s="1488" t="s">
        <v>1790</v>
      </c>
      <c r="DB698" s="1488" t="s">
        <v>1790</v>
      </c>
      <c r="DC698" s="1488" t="s">
        <v>1790</v>
      </c>
      <c r="DD698" s="1488" t="s">
        <v>1790</v>
      </c>
      <c r="DE698" s="1488" t="s">
        <v>1790</v>
      </c>
      <c r="DF698" s="1488" t="s">
        <v>1790</v>
      </c>
      <c r="DG698" s="1488" t="s">
        <v>1790</v>
      </c>
      <c r="DH698" s="1488" t="s">
        <v>1790</v>
      </c>
      <c r="DI698" s="1488" t="s">
        <v>1790</v>
      </c>
      <c r="DJ698" s="1488" t="s">
        <v>1790</v>
      </c>
      <c r="DK698" s="1488" t="s">
        <v>1790</v>
      </c>
      <c r="DL698" s="1488" t="s">
        <v>1790</v>
      </c>
      <c r="DM698" s="1488" t="s">
        <v>1790</v>
      </c>
      <c r="DN698" s="1488" t="s">
        <v>1790</v>
      </c>
      <c r="DO698" s="1488" t="s">
        <v>1790</v>
      </c>
      <c r="DP698" s="1488" t="s">
        <v>1790</v>
      </c>
      <c r="DQ698" s="1488" t="s">
        <v>1790</v>
      </c>
      <c r="DR698" s="1488" t="s">
        <v>1790</v>
      </c>
      <c r="DS698" s="1488" t="s">
        <v>1790</v>
      </c>
      <c r="DT698" s="1233" t="s">
        <v>1790</v>
      </c>
      <c r="DU698" s="1233" t="s">
        <v>1790</v>
      </c>
      <c r="DV698" s="1233" t="s">
        <v>1790</v>
      </c>
      <c r="DW698" s="1233" t="s">
        <v>1790</v>
      </c>
      <c r="DX698" s="1233" t="s">
        <v>1790</v>
      </c>
      <c r="DY698" s="1233" t="s">
        <v>1790</v>
      </c>
    </row>
    <row r="699" spans="2:129" ht="14.4" thickBot="1" x14ac:dyDescent="0.3">
      <c r="B699" s="1740"/>
      <c r="C699" s="1485" t="s">
        <v>2217</v>
      </c>
      <c r="D699" s="1425" t="s">
        <v>2218</v>
      </c>
      <c r="E699" s="1267" t="s">
        <v>815</v>
      </c>
      <c r="F699" s="1424" t="s">
        <v>1790</v>
      </c>
      <c r="G699" s="1424" t="s">
        <v>1790</v>
      </c>
      <c r="H699" s="1425" t="s">
        <v>84</v>
      </c>
      <c r="I699" s="1724">
        <f>IF(SUM(I698:CU698)&lt;&gt;0,SUM(I698:CU698),"")</f>
        <v>69.577201409468742</v>
      </c>
      <c r="J699" s="1725"/>
      <c r="K699" s="1725"/>
      <c r="L699" s="1725"/>
      <c r="M699" s="1726"/>
      <c r="N699" s="1489" t="s">
        <v>1790</v>
      </c>
      <c r="O699" s="1489" t="s">
        <v>1790</v>
      </c>
      <c r="P699" s="1489" t="s">
        <v>1790</v>
      </c>
      <c r="Q699" s="1489" t="s">
        <v>1790</v>
      </c>
      <c r="R699" s="1489" t="s">
        <v>1790</v>
      </c>
      <c r="S699" s="1489" t="s">
        <v>1790</v>
      </c>
      <c r="T699" s="1489" t="s">
        <v>1790</v>
      </c>
      <c r="U699" s="1489" t="s">
        <v>1790</v>
      </c>
      <c r="V699" s="1489" t="s">
        <v>1790</v>
      </c>
      <c r="W699" s="1489" t="s">
        <v>1790</v>
      </c>
      <c r="X699" s="1489" t="s">
        <v>1790</v>
      </c>
      <c r="Y699" s="1489" t="s">
        <v>1790</v>
      </c>
      <c r="Z699" s="1489" t="s">
        <v>1790</v>
      </c>
      <c r="AA699" s="1489" t="s">
        <v>1790</v>
      </c>
      <c r="AB699" s="1489" t="s">
        <v>1790</v>
      </c>
      <c r="AC699" s="1489" t="s">
        <v>1790</v>
      </c>
      <c r="AD699" s="1489" t="s">
        <v>1790</v>
      </c>
      <c r="AE699" s="1489" t="s">
        <v>1790</v>
      </c>
      <c r="AF699" s="1489" t="s">
        <v>1790</v>
      </c>
      <c r="AG699" s="1489" t="s">
        <v>1790</v>
      </c>
      <c r="AH699" s="1489" t="s">
        <v>1790</v>
      </c>
      <c r="AI699" s="1489" t="s">
        <v>1790</v>
      </c>
      <c r="AJ699" s="1489" t="s">
        <v>1790</v>
      </c>
      <c r="AK699" s="1489" t="s">
        <v>1790</v>
      </c>
      <c r="AL699" s="1489" t="s">
        <v>1790</v>
      </c>
      <c r="AM699" s="1489" t="s">
        <v>1790</v>
      </c>
      <c r="AN699" s="1489" t="s">
        <v>1790</v>
      </c>
      <c r="AO699" s="1489" t="s">
        <v>1790</v>
      </c>
      <c r="AP699" s="1489" t="s">
        <v>1790</v>
      </c>
      <c r="AQ699" s="1489" t="s">
        <v>1790</v>
      </c>
      <c r="AR699" s="1489" t="s">
        <v>1790</v>
      </c>
      <c r="AS699" s="1489" t="s">
        <v>1790</v>
      </c>
      <c r="AT699" s="1489" t="s">
        <v>1790</v>
      </c>
      <c r="AU699" s="1489" t="s">
        <v>1790</v>
      </c>
      <c r="AV699" s="1489" t="s">
        <v>1790</v>
      </c>
      <c r="AW699" s="1489" t="s">
        <v>1790</v>
      </c>
      <c r="AX699" s="1489" t="s">
        <v>1790</v>
      </c>
      <c r="AY699" s="1489" t="s">
        <v>1790</v>
      </c>
      <c r="AZ699" s="1489" t="s">
        <v>1790</v>
      </c>
      <c r="BA699" s="1489" t="s">
        <v>1790</v>
      </c>
      <c r="BB699" s="1489" t="s">
        <v>1790</v>
      </c>
      <c r="BC699" s="1489" t="s">
        <v>1790</v>
      </c>
      <c r="BD699" s="1489" t="s">
        <v>1790</v>
      </c>
      <c r="BE699" s="1489" t="s">
        <v>1790</v>
      </c>
      <c r="BF699" s="1489" t="s">
        <v>1790</v>
      </c>
      <c r="BG699" s="1489" t="s">
        <v>1790</v>
      </c>
      <c r="BH699" s="1489" t="s">
        <v>1790</v>
      </c>
      <c r="BI699" s="1489" t="s">
        <v>1790</v>
      </c>
      <c r="BJ699" s="1489" t="s">
        <v>1790</v>
      </c>
      <c r="BK699" s="1489" t="s">
        <v>1790</v>
      </c>
      <c r="BL699" s="1489" t="s">
        <v>1790</v>
      </c>
      <c r="BM699" s="1489" t="s">
        <v>1790</v>
      </c>
      <c r="BN699" s="1489" t="s">
        <v>1790</v>
      </c>
      <c r="BO699" s="1489" t="s">
        <v>1790</v>
      </c>
      <c r="BP699" s="1489" t="s">
        <v>1790</v>
      </c>
      <c r="BQ699" s="1489" t="s">
        <v>1790</v>
      </c>
      <c r="BR699" s="1489" t="s">
        <v>1790</v>
      </c>
      <c r="BS699" s="1489" t="s">
        <v>1790</v>
      </c>
      <c r="BT699" s="1489" t="s">
        <v>1790</v>
      </c>
      <c r="BU699" s="1489" t="s">
        <v>1790</v>
      </c>
      <c r="BV699" s="1489" t="s">
        <v>1790</v>
      </c>
      <c r="BW699" s="1489" t="s">
        <v>1790</v>
      </c>
      <c r="BX699" s="1489" t="s">
        <v>1790</v>
      </c>
      <c r="BY699" s="1489" t="s">
        <v>1790</v>
      </c>
      <c r="BZ699" s="1489" t="s">
        <v>1790</v>
      </c>
      <c r="CA699" s="1489" t="s">
        <v>1790</v>
      </c>
      <c r="CB699" s="1489" t="s">
        <v>1790</v>
      </c>
      <c r="CC699" s="1489" t="s">
        <v>1790</v>
      </c>
      <c r="CD699" s="1489" t="s">
        <v>1790</v>
      </c>
      <c r="CE699" s="1489" t="s">
        <v>1790</v>
      </c>
      <c r="CF699" s="1489" t="s">
        <v>1790</v>
      </c>
      <c r="CG699" s="1489" t="s">
        <v>1790</v>
      </c>
      <c r="CH699" s="1489" t="s">
        <v>1790</v>
      </c>
      <c r="CI699" s="1489" t="s">
        <v>1790</v>
      </c>
      <c r="CJ699" s="1489" t="s">
        <v>1790</v>
      </c>
      <c r="CK699" s="1489" t="s">
        <v>1790</v>
      </c>
      <c r="CL699" s="1489" t="s">
        <v>1790</v>
      </c>
      <c r="CM699" s="1489" t="s">
        <v>1790</v>
      </c>
      <c r="CN699" s="1489" t="s">
        <v>1790</v>
      </c>
      <c r="CO699" s="1489" t="s">
        <v>1790</v>
      </c>
      <c r="CP699" s="1490" t="s">
        <v>1790</v>
      </c>
      <c r="CQ699" s="1488" t="s">
        <v>1790</v>
      </c>
      <c r="CR699" s="1488" t="s">
        <v>1790</v>
      </c>
      <c r="CS699" s="1488" t="s">
        <v>1790</v>
      </c>
      <c r="CT699" s="1488" t="s">
        <v>1790</v>
      </c>
      <c r="CU699" s="1488" t="s">
        <v>1790</v>
      </c>
      <c r="CV699" s="1488" t="s">
        <v>1790</v>
      </c>
      <c r="CW699" s="1488" t="s">
        <v>1790</v>
      </c>
      <c r="CX699" s="1488" t="s">
        <v>1790</v>
      </c>
      <c r="CY699" s="1488" t="s">
        <v>1790</v>
      </c>
      <c r="CZ699" s="1488" t="s">
        <v>1790</v>
      </c>
      <c r="DA699" s="1488" t="s">
        <v>1790</v>
      </c>
      <c r="DB699" s="1488" t="s">
        <v>1790</v>
      </c>
      <c r="DC699" s="1488" t="s">
        <v>1790</v>
      </c>
      <c r="DD699" s="1488" t="s">
        <v>1790</v>
      </c>
      <c r="DE699" s="1488" t="s">
        <v>1790</v>
      </c>
      <c r="DF699" s="1488" t="s">
        <v>1790</v>
      </c>
      <c r="DG699" s="1488" t="s">
        <v>1790</v>
      </c>
      <c r="DH699" s="1488" t="s">
        <v>1790</v>
      </c>
      <c r="DI699" s="1488" t="s">
        <v>1790</v>
      </c>
      <c r="DJ699" s="1488" t="s">
        <v>1790</v>
      </c>
      <c r="DK699" s="1488" t="s">
        <v>1790</v>
      </c>
      <c r="DL699" s="1488" t="s">
        <v>1790</v>
      </c>
      <c r="DM699" s="1488" t="s">
        <v>1790</v>
      </c>
      <c r="DN699" s="1488" t="s">
        <v>1790</v>
      </c>
      <c r="DO699" s="1488" t="s">
        <v>1790</v>
      </c>
      <c r="DP699" s="1488" t="s">
        <v>1790</v>
      </c>
      <c r="DQ699" s="1488" t="s">
        <v>1790</v>
      </c>
      <c r="DR699" s="1488" t="s">
        <v>1790</v>
      </c>
      <c r="DS699" s="1488" t="s">
        <v>1790</v>
      </c>
      <c r="DT699" s="1233" t="s">
        <v>1790</v>
      </c>
      <c r="DU699" s="1233" t="s">
        <v>1790</v>
      </c>
      <c r="DV699" s="1233" t="s">
        <v>1790</v>
      </c>
      <c r="DW699" s="1233" t="s">
        <v>1790</v>
      </c>
      <c r="DX699" s="1233" t="s">
        <v>1790</v>
      </c>
      <c r="DY699" s="1233" t="s">
        <v>1790</v>
      </c>
    </row>
    <row r="700" spans="2:129" x14ac:dyDescent="0.25">
      <c r="B700" s="1740"/>
      <c r="C700" s="1485" t="s">
        <v>2215</v>
      </c>
      <c r="D700" s="1425" t="s">
        <v>2216</v>
      </c>
      <c r="E700" s="1267" t="s">
        <v>810</v>
      </c>
      <c r="F700" s="1424" t="s">
        <v>1790</v>
      </c>
      <c r="G700" s="1424" t="s">
        <v>1790</v>
      </c>
      <c r="H700" s="1425" t="s">
        <v>84</v>
      </c>
      <c r="I700" s="1460" t="s">
        <v>1790</v>
      </c>
      <c r="J700" s="1461" t="s">
        <v>1790</v>
      </c>
      <c r="K700" s="1461" t="s">
        <v>1790</v>
      </c>
      <c r="L700" s="1461" t="s">
        <v>1790</v>
      </c>
      <c r="M700" s="1461" t="s">
        <v>1790</v>
      </c>
      <c r="N700" s="1489" t="s">
        <v>1790</v>
      </c>
      <c r="O700" s="1489">
        <v>4.4313370388752027</v>
      </c>
      <c r="P700" s="1489">
        <v>4.4313370388752027</v>
      </c>
      <c r="Q700" s="1489">
        <v>4.4313370388752027</v>
      </c>
      <c r="R700" s="1489">
        <v>4.4313370388752027</v>
      </c>
      <c r="S700" s="1489">
        <v>4.4313370388752027</v>
      </c>
      <c r="T700" s="1489" t="s">
        <v>1790</v>
      </c>
      <c r="U700" s="1489" t="s">
        <v>1790</v>
      </c>
      <c r="V700" s="1489" t="s">
        <v>1790</v>
      </c>
      <c r="W700" s="1489" t="s">
        <v>1790</v>
      </c>
      <c r="X700" s="1489" t="s">
        <v>1790</v>
      </c>
      <c r="Y700" s="1489" t="s">
        <v>1790</v>
      </c>
      <c r="Z700" s="1489" t="s">
        <v>1790</v>
      </c>
      <c r="AA700" s="1489" t="s">
        <v>1790</v>
      </c>
      <c r="AB700" s="1489" t="s">
        <v>1790</v>
      </c>
      <c r="AC700" s="1489" t="s">
        <v>1790</v>
      </c>
      <c r="AD700" s="1489" t="s">
        <v>1790</v>
      </c>
      <c r="AE700" s="1489" t="s">
        <v>1790</v>
      </c>
      <c r="AF700" s="1489" t="s">
        <v>1790</v>
      </c>
      <c r="AG700" s="1489" t="s">
        <v>1790</v>
      </c>
      <c r="AH700" s="1489" t="s">
        <v>1790</v>
      </c>
      <c r="AI700" s="1489" t="s">
        <v>1790</v>
      </c>
      <c r="AJ700" s="1489" t="s">
        <v>1790</v>
      </c>
      <c r="AK700" s="1489" t="s">
        <v>1790</v>
      </c>
      <c r="AL700" s="1489" t="s">
        <v>1790</v>
      </c>
      <c r="AM700" s="1489">
        <v>4.2024319051697603</v>
      </c>
      <c r="AN700" s="1489" t="s">
        <v>1790</v>
      </c>
      <c r="AO700" s="1489" t="s">
        <v>1790</v>
      </c>
      <c r="AP700" s="1489" t="s">
        <v>1790</v>
      </c>
      <c r="AQ700" s="1489" t="s">
        <v>1790</v>
      </c>
      <c r="AR700" s="1489" t="s">
        <v>1790</v>
      </c>
      <c r="AS700" s="1489" t="s">
        <v>1790</v>
      </c>
      <c r="AT700" s="1489" t="s">
        <v>1790</v>
      </c>
      <c r="AU700" s="1489" t="s">
        <v>1790</v>
      </c>
      <c r="AV700" s="1489" t="s">
        <v>1790</v>
      </c>
      <c r="AW700" s="1489" t="s">
        <v>1790</v>
      </c>
      <c r="AX700" s="1489" t="s">
        <v>1790</v>
      </c>
      <c r="AY700" s="1489" t="s">
        <v>1790</v>
      </c>
      <c r="AZ700" s="1489" t="s">
        <v>1790</v>
      </c>
      <c r="BA700" s="1489" t="s">
        <v>1790</v>
      </c>
      <c r="BB700" s="1489" t="s">
        <v>1790</v>
      </c>
      <c r="BC700" s="1489" t="s">
        <v>1790</v>
      </c>
      <c r="BD700" s="1489" t="s">
        <v>1790</v>
      </c>
      <c r="BE700" s="1489" t="s">
        <v>1790</v>
      </c>
      <c r="BF700" s="1489" t="s">
        <v>1790</v>
      </c>
      <c r="BG700" s="1489">
        <v>4.2024319051697603</v>
      </c>
      <c r="BH700" s="1489" t="s">
        <v>1790</v>
      </c>
      <c r="BI700" s="1489" t="s">
        <v>1790</v>
      </c>
      <c r="BJ700" s="1489" t="s">
        <v>1790</v>
      </c>
      <c r="BK700" s="1489" t="s">
        <v>1790</v>
      </c>
      <c r="BL700" s="1489" t="s">
        <v>1790</v>
      </c>
      <c r="BM700" s="1489" t="s">
        <v>1790</v>
      </c>
      <c r="BN700" s="1489" t="s">
        <v>1790</v>
      </c>
      <c r="BO700" s="1489" t="s">
        <v>1790</v>
      </c>
      <c r="BP700" s="1489" t="s">
        <v>1790</v>
      </c>
      <c r="BQ700" s="1489" t="s">
        <v>1790</v>
      </c>
      <c r="BR700" s="1489" t="s">
        <v>1790</v>
      </c>
      <c r="BS700" s="1489" t="s">
        <v>1790</v>
      </c>
      <c r="BT700" s="1489" t="s">
        <v>1790</v>
      </c>
      <c r="BU700" s="1489" t="s">
        <v>1790</v>
      </c>
      <c r="BV700" s="1489" t="s">
        <v>1790</v>
      </c>
      <c r="BW700" s="1489" t="s">
        <v>1790</v>
      </c>
      <c r="BX700" s="1489" t="s">
        <v>1790</v>
      </c>
      <c r="BY700" s="1489" t="s">
        <v>1790</v>
      </c>
      <c r="BZ700" s="1489" t="s">
        <v>1790</v>
      </c>
      <c r="CA700" s="1489">
        <v>5.9189182579297874</v>
      </c>
      <c r="CB700" s="1489" t="s">
        <v>1790</v>
      </c>
      <c r="CC700" s="1489" t="s">
        <v>1790</v>
      </c>
      <c r="CD700" s="1489" t="s">
        <v>1790</v>
      </c>
      <c r="CE700" s="1489" t="s">
        <v>1790</v>
      </c>
      <c r="CF700" s="1489" t="s">
        <v>1790</v>
      </c>
      <c r="CG700" s="1489" t="s">
        <v>1790</v>
      </c>
      <c r="CH700" s="1489" t="s">
        <v>1790</v>
      </c>
      <c r="CI700" s="1489" t="s">
        <v>1790</v>
      </c>
      <c r="CJ700" s="1489" t="s">
        <v>1790</v>
      </c>
      <c r="CK700" s="1489" t="s">
        <v>1790</v>
      </c>
      <c r="CL700" s="1489" t="s">
        <v>1790</v>
      </c>
      <c r="CM700" s="1489" t="s">
        <v>1790</v>
      </c>
      <c r="CN700" s="1489" t="s">
        <v>1790</v>
      </c>
      <c r="CO700" s="1489" t="s">
        <v>1790</v>
      </c>
      <c r="CP700" s="1490" t="s">
        <v>1790</v>
      </c>
      <c r="CQ700" s="1488" t="s">
        <v>1790</v>
      </c>
      <c r="CR700" s="1488" t="s">
        <v>1790</v>
      </c>
      <c r="CS700" s="1488" t="s">
        <v>1790</v>
      </c>
      <c r="CT700" s="1488" t="s">
        <v>1790</v>
      </c>
      <c r="CU700" s="1488" t="s">
        <v>1790</v>
      </c>
      <c r="CV700" s="1488" t="s">
        <v>1790</v>
      </c>
      <c r="CW700" s="1488" t="s">
        <v>1790</v>
      </c>
      <c r="CX700" s="1488" t="s">
        <v>1790</v>
      </c>
      <c r="CY700" s="1488" t="s">
        <v>1790</v>
      </c>
      <c r="CZ700" s="1488" t="s">
        <v>1790</v>
      </c>
      <c r="DA700" s="1488" t="s">
        <v>1790</v>
      </c>
      <c r="DB700" s="1488" t="s">
        <v>1790</v>
      </c>
      <c r="DC700" s="1488" t="s">
        <v>1790</v>
      </c>
      <c r="DD700" s="1488" t="s">
        <v>1790</v>
      </c>
      <c r="DE700" s="1488" t="s">
        <v>1790</v>
      </c>
      <c r="DF700" s="1488" t="s">
        <v>1790</v>
      </c>
      <c r="DG700" s="1488" t="s">
        <v>1790</v>
      </c>
      <c r="DH700" s="1488" t="s">
        <v>1790</v>
      </c>
      <c r="DI700" s="1488" t="s">
        <v>1790</v>
      </c>
      <c r="DJ700" s="1488" t="s">
        <v>1790</v>
      </c>
      <c r="DK700" s="1488" t="s">
        <v>1790</v>
      </c>
      <c r="DL700" s="1488" t="s">
        <v>1790</v>
      </c>
      <c r="DM700" s="1488" t="s">
        <v>1790</v>
      </c>
      <c r="DN700" s="1488" t="s">
        <v>1790</v>
      </c>
      <c r="DO700" s="1488" t="s">
        <v>1790</v>
      </c>
      <c r="DP700" s="1488" t="s">
        <v>1790</v>
      </c>
      <c r="DQ700" s="1488" t="s">
        <v>1790</v>
      </c>
      <c r="DR700" s="1488" t="s">
        <v>1790</v>
      </c>
      <c r="DS700" s="1488" t="s">
        <v>1790</v>
      </c>
      <c r="DT700" s="1233" t="s">
        <v>1790</v>
      </c>
      <c r="DU700" s="1233" t="s">
        <v>1790</v>
      </c>
      <c r="DV700" s="1233" t="s">
        <v>1790</v>
      </c>
      <c r="DW700" s="1233" t="s">
        <v>1790</v>
      </c>
      <c r="DX700" s="1233" t="s">
        <v>1790</v>
      </c>
      <c r="DY700" s="1233" t="s">
        <v>1790</v>
      </c>
    </row>
    <row r="701" spans="2:129" x14ac:dyDescent="0.25">
      <c r="B701" s="1740"/>
      <c r="C701" s="1485" t="s">
        <v>2215</v>
      </c>
      <c r="D701" s="1425" t="s">
        <v>2216</v>
      </c>
      <c r="E701" s="1267" t="s">
        <v>807</v>
      </c>
      <c r="F701" s="1424" t="s">
        <v>1790</v>
      </c>
      <c r="G701" s="1424" t="s">
        <v>1790</v>
      </c>
      <c r="H701" s="1425" t="s">
        <v>84</v>
      </c>
      <c r="I701" s="1460" t="s">
        <v>1790</v>
      </c>
      <c r="J701" s="1461" t="s">
        <v>1790</v>
      </c>
      <c r="K701" s="1461" t="s">
        <v>1790</v>
      </c>
      <c r="L701" s="1461" t="s">
        <v>1790</v>
      </c>
      <c r="M701" s="1461" t="s">
        <v>1790</v>
      </c>
      <c r="N701" s="1489" t="s">
        <v>1790</v>
      </c>
      <c r="O701" s="1489" t="s">
        <v>1790</v>
      </c>
      <c r="P701" s="1489" t="s">
        <v>1790</v>
      </c>
      <c r="Q701" s="1489" t="s">
        <v>1790</v>
      </c>
      <c r="R701" s="1489" t="s">
        <v>1790</v>
      </c>
      <c r="S701" s="1489" t="s">
        <v>1790</v>
      </c>
      <c r="T701" s="1489">
        <v>0.35880277852683001</v>
      </c>
      <c r="U701" s="1489">
        <v>0.35880277852683001</v>
      </c>
      <c r="V701" s="1489">
        <v>0.35880277852683001</v>
      </c>
      <c r="W701" s="1489">
        <v>0.35880277852683001</v>
      </c>
      <c r="X701" s="1489">
        <v>0.35880277852683001</v>
      </c>
      <c r="Y701" s="1489">
        <v>0.35880277852683001</v>
      </c>
      <c r="Z701" s="1489">
        <v>0.35880277852683001</v>
      </c>
      <c r="AA701" s="1489">
        <v>0.35880277852683001</v>
      </c>
      <c r="AB701" s="1489">
        <v>0.35880277852683001</v>
      </c>
      <c r="AC701" s="1489">
        <v>0.35880277852683001</v>
      </c>
      <c r="AD701" s="1489">
        <v>0.35880277852683001</v>
      </c>
      <c r="AE701" s="1489">
        <v>0.35880277852683001</v>
      </c>
      <c r="AF701" s="1489">
        <v>0.35880277852683001</v>
      </c>
      <c r="AG701" s="1489">
        <v>0.35880277852683001</v>
      </c>
      <c r="AH701" s="1489">
        <v>0.35880277852683001</v>
      </c>
      <c r="AI701" s="1489">
        <v>0.35880277852683001</v>
      </c>
      <c r="AJ701" s="1489">
        <v>0.35880277852683001</v>
      </c>
      <c r="AK701" s="1489">
        <v>0.35880277852683001</v>
      </c>
      <c r="AL701" s="1489">
        <v>0.35880277852683001</v>
      </c>
      <c r="AM701" s="1489">
        <v>0.35880277852683001</v>
      </c>
      <c r="AN701" s="1489">
        <v>0.35880277852683001</v>
      </c>
      <c r="AO701" s="1489">
        <v>0.35880277852683001</v>
      </c>
      <c r="AP701" s="1489">
        <v>0.35880277852683001</v>
      </c>
      <c r="AQ701" s="1489">
        <v>0.35880277852683001</v>
      </c>
      <c r="AR701" s="1489">
        <v>0.35880277852683001</v>
      </c>
      <c r="AS701" s="1489">
        <v>0.35880277852683001</v>
      </c>
      <c r="AT701" s="1489">
        <v>0.35880277852683001</v>
      </c>
      <c r="AU701" s="1489">
        <v>0.35880277852683001</v>
      </c>
      <c r="AV701" s="1489">
        <v>0.35880277852683001</v>
      </c>
      <c r="AW701" s="1489">
        <v>0.35880277852683001</v>
      </c>
      <c r="AX701" s="1489">
        <v>0.35880277852683001</v>
      </c>
      <c r="AY701" s="1489">
        <v>0.35880277852683001</v>
      </c>
      <c r="AZ701" s="1489">
        <v>0.35880277852683001</v>
      </c>
      <c r="BA701" s="1489">
        <v>0.35880277852683001</v>
      </c>
      <c r="BB701" s="1489">
        <v>0.35880277852683001</v>
      </c>
      <c r="BC701" s="1489">
        <v>0.35880277852683001</v>
      </c>
      <c r="BD701" s="1489">
        <v>0.35880277852683001</v>
      </c>
      <c r="BE701" s="1489">
        <v>0.35880277852683001</v>
      </c>
      <c r="BF701" s="1489">
        <v>0.35880277852683001</v>
      </c>
      <c r="BG701" s="1489">
        <v>0.35880277852683001</v>
      </c>
      <c r="BH701" s="1489">
        <v>0.35880277852683001</v>
      </c>
      <c r="BI701" s="1489">
        <v>0.35880277852683001</v>
      </c>
      <c r="BJ701" s="1489">
        <v>0.35880277852683001</v>
      </c>
      <c r="BK701" s="1489">
        <v>0.35880277852683001</v>
      </c>
      <c r="BL701" s="1489">
        <v>0.35880277852683001</v>
      </c>
      <c r="BM701" s="1489">
        <v>0.35880277852683001</v>
      </c>
      <c r="BN701" s="1489">
        <v>0.35880277852683001</v>
      </c>
      <c r="BO701" s="1489">
        <v>0.35880277852683001</v>
      </c>
      <c r="BP701" s="1489">
        <v>0.35880277852683001</v>
      </c>
      <c r="BQ701" s="1489">
        <v>0.35880277852683001</v>
      </c>
      <c r="BR701" s="1489">
        <v>0.35880277852683001</v>
      </c>
      <c r="BS701" s="1489">
        <v>0.35880277852683001</v>
      </c>
      <c r="BT701" s="1489">
        <v>0.35880277852683001</v>
      </c>
      <c r="BU701" s="1489">
        <v>0.35880277852683001</v>
      </c>
      <c r="BV701" s="1489">
        <v>0.35880277852683001</v>
      </c>
      <c r="BW701" s="1489">
        <v>0.35880277852683001</v>
      </c>
      <c r="BX701" s="1489">
        <v>0.35880277852683001</v>
      </c>
      <c r="BY701" s="1489">
        <v>0.35880277852683001</v>
      </c>
      <c r="BZ701" s="1489">
        <v>0.35880277852683001</v>
      </c>
      <c r="CA701" s="1489">
        <v>0.35880277852683001</v>
      </c>
      <c r="CB701" s="1489">
        <v>0.35880277852683001</v>
      </c>
      <c r="CC701" s="1489">
        <v>0.35880277852683001</v>
      </c>
      <c r="CD701" s="1489">
        <v>0.35880277852683001</v>
      </c>
      <c r="CE701" s="1489">
        <v>0.35880277852683001</v>
      </c>
      <c r="CF701" s="1489">
        <v>0.35880277852683001</v>
      </c>
      <c r="CG701" s="1489">
        <v>0.35880277852683001</v>
      </c>
      <c r="CH701" s="1489">
        <v>0.35880277852683001</v>
      </c>
      <c r="CI701" s="1489">
        <v>0.35880277852683001</v>
      </c>
      <c r="CJ701" s="1489">
        <v>0.35880277852683001</v>
      </c>
      <c r="CK701" s="1489">
        <v>0.35880277852683001</v>
      </c>
      <c r="CL701" s="1489">
        <v>0.35880277852683001</v>
      </c>
      <c r="CM701" s="1489">
        <v>0.35880277852683001</v>
      </c>
      <c r="CN701" s="1489">
        <v>0.35880277852683001</v>
      </c>
      <c r="CO701" s="1489">
        <v>0.35880277852683001</v>
      </c>
      <c r="CP701" s="1490">
        <v>0.35880277852683001</v>
      </c>
      <c r="CQ701" s="1488" t="s">
        <v>1790</v>
      </c>
      <c r="CR701" s="1488" t="s">
        <v>1790</v>
      </c>
      <c r="CS701" s="1488" t="s">
        <v>1790</v>
      </c>
      <c r="CT701" s="1488" t="s">
        <v>1790</v>
      </c>
      <c r="CU701" s="1488" t="s">
        <v>1790</v>
      </c>
      <c r="CV701" s="1488" t="s">
        <v>1790</v>
      </c>
      <c r="CW701" s="1488" t="s">
        <v>1790</v>
      </c>
      <c r="CX701" s="1488" t="s">
        <v>1790</v>
      </c>
      <c r="CY701" s="1488" t="s">
        <v>1790</v>
      </c>
      <c r="CZ701" s="1488" t="s">
        <v>1790</v>
      </c>
      <c r="DA701" s="1488" t="s">
        <v>1790</v>
      </c>
      <c r="DB701" s="1488" t="s">
        <v>1790</v>
      </c>
      <c r="DC701" s="1488" t="s">
        <v>1790</v>
      </c>
      <c r="DD701" s="1488" t="s">
        <v>1790</v>
      </c>
      <c r="DE701" s="1488" t="s">
        <v>1790</v>
      </c>
      <c r="DF701" s="1488" t="s">
        <v>1790</v>
      </c>
      <c r="DG701" s="1488" t="s">
        <v>1790</v>
      </c>
      <c r="DH701" s="1488" t="s">
        <v>1790</v>
      </c>
      <c r="DI701" s="1488" t="s">
        <v>1790</v>
      </c>
      <c r="DJ701" s="1488" t="s">
        <v>1790</v>
      </c>
      <c r="DK701" s="1488" t="s">
        <v>1790</v>
      </c>
      <c r="DL701" s="1488" t="s">
        <v>1790</v>
      </c>
      <c r="DM701" s="1488" t="s">
        <v>1790</v>
      </c>
      <c r="DN701" s="1488" t="s">
        <v>1790</v>
      </c>
      <c r="DO701" s="1488" t="s">
        <v>1790</v>
      </c>
      <c r="DP701" s="1488" t="s">
        <v>1790</v>
      </c>
      <c r="DQ701" s="1488" t="s">
        <v>1790</v>
      </c>
      <c r="DR701" s="1488" t="s">
        <v>1790</v>
      </c>
      <c r="DS701" s="1488" t="s">
        <v>1790</v>
      </c>
      <c r="DT701" s="1233" t="s">
        <v>1790</v>
      </c>
      <c r="DU701" s="1233" t="s">
        <v>1790</v>
      </c>
      <c r="DV701" s="1233" t="s">
        <v>1790</v>
      </c>
      <c r="DW701" s="1233" t="s">
        <v>1790</v>
      </c>
      <c r="DX701" s="1233" t="s">
        <v>1790</v>
      </c>
      <c r="DY701" s="1233" t="s">
        <v>1790</v>
      </c>
    </row>
    <row r="702" spans="2:129" x14ac:dyDescent="0.25">
      <c r="B702" s="1740"/>
      <c r="C702" s="1485" t="s">
        <v>2215</v>
      </c>
      <c r="D702" s="1425" t="s">
        <v>2216</v>
      </c>
      <c r="E702" s="1267" t="s">
        <v>808</v>
      </c>
      <c r="F702" s="1424" t="s">
        <v>1790</v>
      </c>
      <c r="G702" s="1424" t="s">
        <v>1790</v>
      </c>
      <c r="H702" s="1425" t="s">
        <v>84</v>
      </c>
      <c r="I702" s="1460" t="s">
        <v>1790</v>
      </c>
      <c r="J702" s="1461" t="s">
        <v>1790</v>
      </c>
      <c r="K702" s="1461" t="s">
        <v>1790</v>
      </c>
      <c r="L702" s="1461" t="s">
        <v>1790</v>
      </c>
      <c r="M702" s="1461" t="s">
        <v>1790</v>
      </c>
      <c r="N702" s="1489" t="s">
        <v>1790</v>
      </c>
      <c r="O702" s="1489">
        <v>9.3164429905312263E-2</v>
      </c>
      <c r="P702" s="1489">
        <v>0.27949328971593679</v>
      </c>
      <c r="Q702" s="1489">
        <v>0.46582214952656131</v>
      </c>
      <c r="R702" s="1489">
        <v>0.65215100933718584</v>
      </c>
      <c r="S702" s="1489">
        <v>0.83847986914781036</v>
      </c>
      <c r="T702" s="1489">
        <v>1.5008060312189715</v>
      </c>
      <c r="U702" s="1489">
        <v>1.4839402685040914</v>
      </c>
      <c r="V702" s="1489">
        <v>1.4670745057892116</v>
      </c>
      <c r="W702" s="1489">
        <v>1.4502087430743313</v>
      </c>
      <c r="X702" s="1489">
        <v>1.4333429803594515</v>
      </c>
      <c r="Y702" s="1489">
        <v>1.4164772176445712</v>
      </c>
      <c r="Z702" s="1489">
        <v>1.3996114549296912</v>
      </c>
      <c r="AA702" s="1489">
        <v>1.3827456922148114</v>
      </c>
      <c r="AB702" s="1489">
        <v>1.3658799294999311</v>
      </c>
      <c r="AC702" s="1489">
        <v>1.3490141667850513</v>
      </c>
      <c r="AD702" s="1489">
        <v>1.332148404070171</v>
      </c>
      <c r="AE702" s="1489">
        <v>1.3152826413552912</v>
      </c>
      <c r="AF702" s="1489">
        <v>1.2984168786404111</v>
      </c>
      <c r="AG702" s="1489">
        <v>1.2815511159255311</v>
      </c>
      <c r="AH702" s="1489">
        <v>1.264685353210651</v>
      </c>
      <c r="AI702" s="1489">
        <v>1.2478195904957707</v>
      </c>
      <c r="AJ702" s="1489">
        <v>1.2309538277808909</v>
      </c>
      <c r="AK702" s="1489">
        <v>1.2140880650660109</v>
      </c>
      <c r="AL702" s="1489">
        <v>1.1972223023511308</v>
      </c>
      <c r="AM702" s="1489">
        <v>1.2687084680105398</v>
      </c>
      <c r="AN702" s="1489">
        <v>1.3401946336699488</v>
      </c>
      <c r="AO702" s="1489">
        <v>1.3233288709550686</v>
      </c>
      <c r="AP702" s="1489">
        <v>1.3064631082401885</v>
      </c>
      <c r="AQ702" s="1489">
        <v>1.2895973455253085</v>
      </c>
      <c r="AR702" s="1489">
        <v>1.2727315828104286</v>
      </c>
      <c r="AS702" s="1489">
        <v>1.2558658200955484</v>
      </c>
      <c r="AT702" s="1489">
        <v>1.2390000573806683</v>
      </c>
      <c r="AU702" s="1489">
        <v>1.2221342946657883</v>
      </c>
      <c r="AV702" s="1489">
        <v>1.2052685319509082</v>
      </c>
      <c r="AW702" s="1489">
        <v>1.1884027692360284</v>
      </c>
      <c r="AX702" s="1489">
        <v>1.1715370065211481</v>
      </c>
      <c r="AY702" s="1489">
        <v>1.1546712438062683</v>
      </c>
      <c r="AZ702" s="1489">
        <v>1.137805481091388</v>
      </c>
      <c r="BA702" s="1489">
        <v>1.1209397183765082</v>
      </c>
      <c r="BB702" s="1489">
        <v>1.1040739556616281</v>
      </c>
      <c r="BC702" s="1489">
        <v>1.0872081929467481</v>
      </c>
      <c r="BD702" s="1489">
        <v>1.070342430231868</v>
      </c>
      <c r="BE702" s="1489">
        <v>1.053476667516988</v>
      </c>
      <c r="BF702" s="1489">
        <v>1.0366109048021079</v>
      </c>
      <c r="BG702" s="1489">
        <v>1.108097070461517</v>
      </c>
      <c r="BH702" s="1489">
        <v>1.1795832361209257</v>
      </c>
      <c r="BI702" s="1489">
        <v>1.1627174734060457</v>
      </c>
      <c r="BJ702" s="1489">
        <v>1.1458517106911656</v>
      </c>
      <c r="BK702" s="1489">
        <v>1.1289859479762854</v>
      </c>
      <c r="BL702" s="1489">
        <v>1.1121201852614055</v>
      </c>
      <c r="BM702" s="1489">
        <v>1.0952544225465255</v>
      </c>
      <c r="BN702" s="1489">
        <v>1.0783886598316452</v>
      </c>
      <c r="BO702" s="1489">
        <v>1.0615228971167654</v>
      </c>
      <c r="BP702" s="1489">
        <v>1.0446571344018853</v>
      </c>
      <c r="BQ702" s="1489">
        <v>1.0277913716870053</v>
      </c>
      <c r="BR702" s="1489">
        <v>1.0109256089721252</v>
      </c>
      <c r="BS702" s="1489">
        <v>0.99405984625724519</v>
      </c>
      <c r="BT702" s="1489">
        <v>0.97719408354236514</v>
      </c>
      <c r="BU702" s="1489">
        <v>0.9603283208274852</v>
      </c>
      <c r="BV702" s="1489">
        <v>0.94346255811260504</v>
      </c>
      <c r="BW702" s="1489">
        <v>0.9265967953977251</v>
      </c>
      <c r="BX702" s="1489">
        <v>0.90973103268284505</v>
      </c>
      <c r="BY702" s="1489">
        <v>0.89286526996796511</v>
      </c>
      <c r="BZ702" s="1489">
        <v>0.87599950725308506</v>
      </c>
      <c r="CA702" s="1489">
        <v>0.98357308199292071</v>
      </c>
      <c r="CB702" s="1489">
        <v>1.0911466567327561</v>
      </c>
      <c r="CC702" s="1489">
        <v>1.0742808940178761</v>
      </c>
      <c r="CD702" s="1489">
        <v>1.057415131302996</v>
      </c>
      <c r="CE702" s="1489">
        <v>1.040549368588116</v>
      </c>
      <c r="CF702" s="1489">
        <v>1.0236836058732359</v>
      </c>
      <c r="CG702" s="1489">
        <v>1.0068178431583559</v>
      </c>
      <c r="CH702" s="1489">
        <v>0.9899520804434756</v>
      </c>
      <c r="CI702" s="1489">
        <v>0.97308631772859566</v>
      </c>
      <c r="CJ702" s="1489">
        <v>0.95622055501371561</v>
      </c>
      <c r="CK702" s="1489">
        <v>0.93935479229883556</v>
      </c>
      <c r="CL702" s="1489">
        <v>0.92248902958395562</v>
      </c>
      <c r="CM702" s="1489">
        <v>0.90562326686907557</v>
      </c>
      <c r="CN702" s="1489">
        <v>0.88875750415419552</v>
      </c>
      <c r="CO702" s="1489">
        <v>0.87189174143931558</v>
      </c>
      <c r="CP702" s="1490">
        <v>0.85502597872443542</v>
      </c>
      <c r="CQ702" s="1488" t="s">
        <v>1790</v>
      </c>
      <c r="CR702" s="1488" t="s">
        <v>1790</v>
      </c>
      <c r="CS702" s="1488" t="s">
        <v>1790</v>
      </c>
      <c r="CT702" s="1488" t="s">
        <v>1790</v>
      </c>
      <c r="CU702" s="1488" t="s">
        <v>1790</v>
      </c>
      <c r="CV702" s="1488" t="s">
        <v>1790</v>
      </c>
      <c r="CW702" s="1488" t="s">
        <v>1790</v>
      </c>
      <c r="CX702" s="1488" t="s">
        <v>1790</v>
      </c>
      <c r="CY702" s="1488" t="s">
        <v>1790</v>
      </c>
      <c r="CZ702" s="1488" t="s">
        <v>1790</v>
      </c>
      <c r="DA702" s="1488" t="s">
        <v>1790</v>
      </c>
      <c r="DB702" s="1488" t="s">
        <v>1790</v>
      </c>
      <c r="DC702" s="1488" t="s">
        <v>1790</v>
      </c>
      <c r="DD702" s="1488" t="s">
        <v>1790</v>
      </c>
      <c r="DE702" s="1488" t="s">
        <v>1790</v>
      </c>
      <c r="DF702" s="1488" t="s">
        <v>1790</v>
      </c>
      <c r="DG702" s="1488" t="s">
        <v>1790</v>
      </c>
      <c r="DH702" s="1488" t="s">
        <v>1790</v>
      </c>
      <c r="DI702" s="1488" t="s">
        <v>1790</v>
      </c>
      <c r="DJ702" s="1488" t="s">
        <v>1790</v>
      </c>
      <c r="DK702" s="1488" t="s">
        <v>1790</v>
      </c>
      <c r="DL702" s="1488" t="s">
        <v>1790</v>
      </c>
      <c r="DM702" s="1488" t="s">
        <v>1790</v>
      </c>
      <c r="DN702" s="1488" t="s">
        <v>1790</v>
      </c>
      <c r="DO702" s="1488" t="s">
        <v>1790</v>
      </c>
      <c r="DP702" s="1488" t="s">
        <v>1790</v>
      </c>
      <c r="DQ702" s="1488" t="s">
        <v>1790</v>
      </c>
      <c r="DR702" s="1488" t="s">
        <v>1790</v>
      </c>
      <c r="DS702" s="1488" t="s">
        <v>1790</v>
      </c>
      <c r="DT702" s="1233" t="s">
        <v>1790</v>
      </c>
      <c r="DU702" s="1233" t="s">
        <v>1790</v>
      </c>
      <c r="DV702" s="1233" t="s">
        <v>1790</v>
      </c>
      <c r="DW702" s="1233" t="s">
        <v>1790</v>
      </c>
      <c r="DX702" s="1233" t="s">
        <v>1790</v>
      </c>
      <c r="DY702" s="1233" t="s">
        <v>1790</v>
      </c>
    </row>
    <row r="703" spans="2:129" x14ac:dyDescent="0.25">
      <c r="B703" s="1740"/>
      <c r="C703" s="1485" t="s">
        <v>2215</v>
      </c>
      <c r="D703" s="1425" t="s">
        <v>2216</v>
      </c>
      <c r="E703" s="1267" t="s">
        <v>826</v>
      </c>
      <c r="F703" s="1424" t="s">
        <v>1790</v>
      </c>
      <c r="G703" s="1424" t="s">
        <v>1790</v>
      </c>
      <c r="H703" s="1425" t="s">
        <v>84</v>
      </c>
      <c r="I703" s="1460" t="s">
        <v>1790</v>
      </c>
      <c r="J703" s="1461" t="s">
        <v>1790</v>
      </c>
      <c r="K703" s="1461" t="s">
        <v>1790</v>
      </c>
      <c r="L703" s="1461" t="s">
        <v>1790</v>
      </c>
      <c r="M703" s="1461" t="s">
        <v>1790</v>
      </c>
      <c r="N703" s="1489" t="s">
        <v>1790</v>
      </c>
      <c r="O703" s="1489">
        <v>3.5000000000000003E-2</v>
      </c>
      <c r="P703" s="1489">
        <v>3.5000000000000003E-2</v>
      </c>
      <c r="Q703" s="1489">
        <v>3.5000000000000003E-2</v>
      </c>
      <c r="R703" s="1489">
        <v>3.5000000000000003E-2</v>
      </c>
      <c r="S703" s="1489">
        <v>3.5000000000000003E-2</v>
      </c>
      <c r="T703" s="1489">
        <v>3.5000000000000003E-2</v>
      </c>
      <c r="U703" s="1489">
        <v>3.5000000000000003E-2</v>
      </c>
      <c r="V703" s="1489">
        <v>3.5000000000000003E-2</v>
      </c>
      <c r="W703" s="1489">
        <v>3.5000000000000003E-2</v>
      </c>
      <c r="X703" s="1489">
        <v>3.5000000000000003E-2</v>
      </c>
      <c r="Y703" s="1489">
        <v>3.5000000000000003E-2</v>
      </c>
      <c r="Z703" s="1489">
        <v>3.5000000000000003E-2</v>
      </c>
      <c r="AA703" s="1489">
        <v>3.5000000000000003E-2</v>
      </c>
      <c r="AB703" s="1489">
        <v>3.5000000000000003E-2</v>
      </c>
      <c r="AC703" s="1489">
        <v>3.5000000000000003E-2</v>
      </c>
      <c r="AD703" s="1489">
        <v>3.5000000000000003E-2</v>
      </c>
      <c r="AE703" s="1489">
        <v>3.5000000000000003E-2</v>
      </c>
      <c r="AF703" s="1489">
        <v>3.5000000000000003E-2</v>
      </c>
      <c r="AG703" s="1489">
        <v>3.5000000000000003E-2</v>
      </c>
      <c r="AH703" s="1489">
        <v>3.5000000000000003E-2</v>
      </c>
      <c r="AI703" s="1489">
        <v>3.5000000000000003E-2</v>
      </c>
      <c r="AJ703" s="1489">
        <v>3.5000000000000003E-2</v>
      </c>
      <c r="AK703" s="1489">
        <v>3.5000000000000003E-2</v>
      </c>
      <c r="AL703" s="1489">
        <v>3.5000000000000003E-2</v>
      </c>
      <c r="AM703" s="1489">
        <v>3.5000000000000003E-2</v>
      </c>
      <c r="AN703" s="1489">
        <v>3.5000000000000003E-2</v>
      </c>
      <c r="AO703" s="1489">
        <v>3.5000000000000003E-2</v>
      </c>
      <c r="AP703" s="1489">
        <v>3.5000000000000003E-2</v>
      </c>
      <c r="AQ703" s="1489">
        <v>3.5000000000000003E-2</v>
      </c>
      <c r="AR703" s="1489">
        <v>3.5000000000000003E-2</v>
      </c>
      <c r="AS703" s="1489">
        <v>0.03</v>
      </c>
      <c r="AT703" s="1489">
        <v>0.03</v>
      </c>
      <c r="AU703" s="1489">
        <v>0.03</v>
      </c>
      <c r="AV703" s="1489">
        <v>0.03</v>
      </c>
      <c r="AW703" s="1489">
        <v>0.03</v>
      </c>
      <c r="AX703" s="1489">
        <v>0.03</v>
      </c>
      <c r="AY703" s="1489">
        <v>0.03</v>
      </c>
      <c r="AZ703" s="1489">
        <v>0.03</v>
      </c>
      <c r="BA703" s="1489">
        <v>0.03</v>
      </c>
      <c r="BB703" s="1489">
        <v>0.03</v>
      </c>
      <c r="BC703" s="1489">
        <v>0.03</v>
      </c>
      <c r="BD703" s="1489">
        <v>0.03</v>
      </c>
      <c r="BE703" s="1489">
        <v>0.03</v>
      </c>
      <c r="BF703" s="1489">
        <v>0.03</v>
      </c>
      <c r="BG703" s="1489">
        <v>0.03</v>
      </c>
      <c r="BH703" s="1489">
        <v>0.03</v>
      </c>
      <c r="BI703" s="1489">
        <v>0.03</v>
      </c>
      <c r="BJ703" s="1489">
        <v>0.03</v>
      </c>
      <c r="BK703" s="1489">
        <v>0.03</v>
      </c>
      <c r="BL703" s="1489">
        <v>0.03</v>
      </c>
      <c r="BM703" s="1489">
        <v>0.03</v>
      </c>
      <c r="BN703" s="1489">
        <v>0.03</v>
      </c>
      <c r="BO703" s="1489">
        <v>0.03</v>
      </c>
      <c r="BP703" s="1489">
        <v>0.03</v>
      </c>
      <c r="BQ703" s="1489">
        <v>0.03</v>
      </c>
      <c r="BR703" s="1489">
        <v>0.03</v>
      </c>
      <c r="BS703" s="1489">
        <v>0.03</v>
      </c>
      <c r="BT703" s="1489">
        <v>0.03</v>
      </c>
      <c r="BU703" s="1489">
        <v>0.03</v>
      </c>
      <c r="BV703" s="1489">
        <v>0.03</v>
      </c>
      <c r="BW703" s="1489">
        <v>0.03</v>
      </c>
      <c r="BX703" s="1489">
        <v>0.03</v>
      </c>
      <c r="BY703" s="1489">
        <v>0.03</v>
      </c>
      <c r="BZ703" s="1489">
        <v>0.03</v>
      </c>
      <c r="CA703" s="1489">
        <v>0.03</v>
      </c>
      <c r="CB703" s="1489">
        <v>0.03</v>
      </c>
      <c r="CC703" s="1489">
        <v>0.03</v>
      </c>
      <c r="CD703" s="1489">
        <v>0.03</v>
      </c>
      <c r="CE703" s="1489">
        <v>0.03</v>
      </c>
      <c r="CF703" s="1489">
        <v>0.03</v>
      </c>
      <c r="CG703" s="1489">
        <v>0.03</v>
      </c>
      <c r="CH703" s="1489">
        <v>0.03</v>
      </c>
      <c r="CI703" s="1489">
        <v>0.03</v>
      </c>
      <c r="CJ703" s="1489">
        <v>0.03</v>
      </c>
      <c r="CK703" s="1489">
        <v>0.03</v>
      </c>
      <c r="CL703" s="1489">
        <v>2.5000000000000001E-2</v>
      </c>
      <c r="CM703" s="1489">
        <v>2.5000000000000001E-2</v>
      </c>
      <c r="CN703" s="1489">
        <v>2.5000000000000001E-2</v>
      </c>
      <c r="CO703" s="1489">
        <v>2.5000000000000001E-2</v>
      </c>
      <c r="CP703" s="1490">
        <v>2.5000000000000001E-2</v>
      </c>
      <c r="CQ703" s="1488" t="s">
        <v>1790</v>
      </c>
      <c r="CR703" s="1488" t="s">
        <v>1790</v>
      </c>
      <c r="CS703" s="1488" t="s">
        <v>1790</v>
      </c>
      <c r="CT703" s="1488" t="s">
        <v>1790</v>
      </c>
      <c r="CU703" s="1488" t="s">
        <v>1790</v>
      </c>
      <c r="CV703" s="1488" t="s">
        <v>1790</v>
      </c>
      <c r="CW703" s="1488" t="s">
        <v>1790</v>
      </c>
      <c r="CX703" s="1488" t="s">
        <v>1790</v>
      </c>
      <c r="CY703" s="1488" t="s">
        <v>1790</v>
      </c>
      <c r="CZ703" s="1488" t="s">
        <v>1790</v>
      </c>
      <c r="DA703" s="1488" t="s">
        <v>1790</v>
      </c>
      <c r="DB703" s="1488" t="s">
        <v>1790</v>
      </c>
      <c r="DC703" s="1488" t="s">
        <v>1790</v>
      </c>
      <c r="DD703" s="1488" t="s">
        <v>1790</v>
      </c>
      <c r="DE703" s="1488" t="s">
        <v>1790</v>
      </c>
      <c r="DF703" s="1488" t="s">
        <v>1790</v>
      </c>
      <c r="DG703" s="1488" t="s">
        <v>1790</v>
      </c>
      <c r="DH703" s="1488" t="s">
        <v>1790</v>
      </c>
      <c r="DI703" s="1488" t="s">
        <v>1790</v>
      </c>
      <c r="DJ703" s="1488" t="s">
        <v>1790</v>
      </c>
      <c r="DK703" s="1488" t="s">
        <v>1790</v>
      </c>
      <c r="DL703" s="1488" t="s">
        <v>1790</v>
      </c>
      <c r="DM703" s="1488" t="s">
        <v>1790</v>
      </c>
      <c r="DN703" s="1488" t="s">
        <v>1790</v>
      </c>
      <c r="DO703" s="1488" t="s">
        <v>1790</v>
      </c>
      <c r="DP703" s="1488" t="s">
        <v>1790</v>
      </c>
      <c r="DQ703" s="1488" t="s">
        <v>1790</v>
      </c>
      <c r="DR703" s="1488" t="s">
        <v>1790</v>
      </c>
      <c r="DS703" s="1488" t="s">
        <v>1790</v>
      </c>
      <c r="DT703" s="1233" t="s">
        <v>1790</v>
      </c>
      <c r="DU703" s="1233" t="s">
        <v>1790</v>
      </c>
      <c r="DV703" s="1233" t="s">
        <v>1790</v>
      </c>
      <c r="DW703" s="1233" t="s">
        <v>1790</v>
      </c>
      <c r="DX703" s="1233" t="s">
        <v>1790</v>
      </c>
      <c r="DY703" s="1233" t="s">
        <v>1790</v>
      </c>
    </row>
    <row r="704" spans="2:129" x14ac:dyDescent="0.25">
      <c r="B704" s="1740"/>
      <c r="C704" s="1485" t="s">
        <v>2215</v>
      </c>
      <c r="D704" s="1425" t="s">
        <v>2216</v>
      </c>
      <c r="E704" s="1267" t="s">
        <v>809</v>
      </c>
      <c r="F704" s="1424" t="s">
        <v>1790</v>
      </c>
      <c r="G704" s="1424" t="s">
        <v>1790</v>
      </c>
      <c r="H704" s="1425" t="s">
        <v>84</v>
      </c>
      <c r="I704" s="1460" t="s">
        <v>1790</v>
      </c>
      <c r="J704" s="1461" t="s">
        <v>1790</v>
      </c>
      <c r="K704" s="1461" t="s">
        <v>1790</v>
      </c>
      <c r="L704" s="1461" t="s">
        <v>1790</v>
      </c>
      <c r="M704" s="1461" t="s">
        <v>1790</v>
      </c>
      <c r="N704" s="1489" t="s">
        <v>1790</v>
      </c>
      <c r="O704" s="1489">
        <v>0.96618357487922713</v>
      </c>
      <c r="P704" s="1489">
        <v>0.93351070036640305</v>
      </c>
      <c r="Q704" s="1489">
        <v>0.90194270566802237</v>
      </c>
      <c r="R704" s="1489">
        <v>0.87144222769857238</v>
      </c>
      <c r="S704" s="1489">
        <v>0.84197316685852408</v>
      </c>
      <c r="T704" s="1489">
        <v>0.81350064430775282</v>
      </c>
      <c r="U704" s="1489">
        <v>0.78599096068381924</v>
      </c>
      <c r="V704" s="1489">
        <v>0.75941155621625056</v>
      </c>
      <c r="W704" s="1489">
        <v>0.73373097218961414</v>
      </c>
      <c r="X704" s="1489">
        <v>0.70891881370977217</v>
      </c>
      <c r="Y704" s="1489">
        <v>0.68494571372924851</v>
      </c>
      <c r="Z704" s="1489">
        <v>0.66178329828912907</v>
      </c>
      <c r="AA704" s="1489">
        <v>0.63940415293635666</v>
      </c>
      <c r="AB704" s="1489">
        <v>0.61778179027667313</v>
      </c>
      <c r="AC704" s="1489">
        <v>0.59689061862480497</v>
      </c>
      <c r="AD704" s="1489">
        <v>0.57670591171478747</v>
      </c>
      <c r="AE704" s="1489">
        <v>0.55720377943457733</v>
      </c>
      <c r="AF704" s="1489">
        <v>0.53836113955031628</v>
      </c>
      <c r="AG704" s="1489">
        <v>0.520155690386779</v>
      </c>
      <c r="AH704" s="1489">
        <v>0.50256588443167061</v>
      </c>
      <c r="AI704" s="1489">
        <v>0.48557090283253201</v>
      </c>
      <c r="AJ704" s="1489">
        <v>0.46915063075606961</v>
      </c>
      <c r="AK704" s="1489">
        <v>0.45328563358074364</v>
      </c>
      <c r="AL704" s="1489">
        <v>0.43795713389443836</v>
      </c>
      <c r="AM704" s="1489">
        <v>0.42314698926998878</v>
      </c>
      <c r="AN704" s="1489">
        <v>0.40883767079225974</v>
      </c>
      <c r="AO704" s="1489">
        <v>0.39501224231136212</v>
      </c>
      <c r="AP704" s="1489">
        <v>0.38165434039745133</v>
      </c>
      <c r="AQ704" s="1489">
        <v>0.36874815497338298</v>
      </c>
      <c r="AR704" s="1489">
        <v>0.35627841060230242</v>
      </c>
      <c r="AS704" s="1489">
        <v>0.3459013695167984</v>
      </c>
      <c r="AT704" s="1489">
        <v>0.33582657234640623</v>
      </c>
      <c r="AU704" s="1489">
        <v>0.32604521587029728</v>
      </c>
      <c r="AV704" s="1489">
        <v>0.31654875327213333</v>
      </c>
      <c r="AW704" s="1489">
        <v>0.30732888667197411</v>
      </c>
      <c r="AX704" s="1489">
        <v>0.29837755987570302</v>
      </c>
      <c r="AY704" s="1489">
        <v>0.28968695133563405</v>
      </c>
      <c r="AZ704" s="1489">
        <v>0.28124946731614947</v>
      </c>
      <c r="BA704" s="1489">
        <v>0.27305773525839755</v>
      </c>
      <c r="BB704" s="1489">
        <v>0.26510459733825009</v>
      </c>
      <c r="BC704" s="1489">
        <v>0.25738310421189325</v>
      </c>
      <c r="BD704" s="1489">
        <v>0.24988650894358566</v>
      </c>
      <c r="BE704" s="1489">
        <v>0.24260826111027742</v>
      </c>
      <c r="BF704" s="1489">
        <v>0.23554200107793916</v>
      </c>
      <c r="BG704" s="1489">
        <v>0.22868155444460117</v>
      </c>
      <c r="BH704" s="1489">
        <v>0.22202092664524387</v>
      </c>
      <c r="BI704" s="1489">
        <v>0.215554297713829</v>
      </c>
      <c r="BJ704" s="1489">
        <v>0.20927601719789227</v>
      </c>
      <c r="BK704" s="1489">
        <v>0.20318059922125464</v>
      </c>
      <c r="BL704" s="1489">
        <v>0.19726271769053846</v>
      </c>
      <c r="BM704" s="1489">
        <v>0.19151720164129948</v>
      </c>
      <c r="BN704" s="1489">
        <v>0.18593903071970824</v>
      </c>
      <c r="BO704" s="1489">
        <v>0.18052333079583327</v>
      </c>
      <c r="BP704" s="1489">
        <v>0.17526536970469248</v>
      </c>
      <c r="BQ704" s="1489">
        <v>0.17016055311135189</v>
      </c>
      <c r="BR704" s="1489">
        <v>0.16520442049645817</v>
      </c>
      <c r="BS704" s="1489">
        <v>0.16039264125869726</v>
      </c>
      <c r="BT704" s="1489">
        <v>0.15572101093077401</v>
      </c>
      <c r="BU704" s="1489">
        <v>0.15118544750560586</v>
      </c>
      <c r="BV704" s="1489">
        <v>0.14678198786952024</v>
      </c>
      <c r="BW704" s="1489">
        <v>0.14250678433934003</v>
      </c>
      <c r="BX704" s="1489">
        <v>0.13835610130033013</v>
      </c>
      <c r="BY704" s="1489">
        <v>0.13432631194206807</v>
      </c>
      <c r="BZ704" s="1489">
        <v>0.13041389508938647</v>
      </c>
      <c r="CA704" s="1489">
        <v>0.12661543212561796</v>
      </c>
      <c r="CB704" s="1489">
        <v>0.12292760400545433</v>
      </c>
      <c r="CC704" s="1489">
        <v>0.11934718835481004</v>
      </c>
      <c r="CD704" s="1489">
        <v>0.11587105665515537</v>
      </c>
      <c r="CE704" s="1489">
        <v>0.11249617150985959</v>
      </c>
      <c r="CF704" s="1489">
        <v>0.10921958399015494</v>
      </c>
      <c r="CG704" s="1489">
        <v>0.10603843105840287</v>
      </c>
      <c r="CH704" s="1489">
        <v>0.10294993306641054</v>
      </c>
      <c r="CI704" s="1489">
        <v>9.9951391326612168E-2</v>
      </c>
      <c r="CJ704" s="1489">
        <v>9.7040185753992411E-2</v>
      </c>
      <c r="CK704" s="1489">
        <v>9.4213772576691654E-2</v>
      </c>
      <c r="CL704" s="1489">
        <v>9.1915875684577236E-2</v>
      </c>
      <c r="CM704" s="1489">
        <v>8.9674025058124135E-2</v>
      </c>
      <c r="CN704" s="1489">
        <v>8.7486853715243049E-2</v>
      </c>
      <c r="CO704" s="1489">
        <v>8.5353028014871282E-2</v>
      </c>
      <c r="CP704" s="1490">
        <v>8.3271246843776875E-2</v>
      </c>
      <c r="CQ704" s="1488" t="s">
        <v>1790</v>
      </c>
      <c r="CR704" s="1488" t="s">
        <v>1790</v>
      </c>
      <c r="CS704" s="1488" t="s">
        <v>1790</v>
      </c>
      <c r="CT704" s="1488" t="s">
        <v>1790</v>
      </c>
      <c r="CU704" s="1488" t="s">
        <v>1790</v>
      </c>
      <c r="CV704" s="1488" t="s">
        <v>1790</v>
      </c>
      <c r="CW704" s="1488" t="s">
        <v>1790</v>
      </c>
      <c r="CX704" s="1488" t="s">
        <v>1790</v>
      </c>
      <c r="CY704" s="1488" t="s">
        <v>1790</v>
      </c>
      <c r="CZ704" s="1488" t="s">
        <v>1790</v>
      </c>
      <c r="DA704" s="1488" t="s">
        <v>1790</v>
      </c>
      <c r="DB704" s="1488" t="s">
        <v>1790</v>
      </c>
      <c r="DC704" s="1488" t="s">
        <v>1790</v>
      </c>
      <c r="DD704" s="1488" t="s">
        <v>1790</v>
      </c>
      <c r="DE704" s="1488" t="s">
        <v>1790</v>
      </c>
      <c r="DF704" s="1488" t="s">
        <v>1790</v>
      </c>
      <c r="DG704" s="1488" t="s">
        <v>1790</v>
      </c>
      <c r="DH704" s="1488" t="s">
        <v>1790</v>
      </c>
      <c r="DI704" s="1488" t="s">
        <v>1790</v>
      </c>
      <c r="DJ704" s="1488" t="s">
        <v>1790</v>
      </c>
      <c r="DK704" s="1488" t="s">
        <v>1790</v>
      </c>
      <c r="DL704" s="1488" t="s">
        <v>1790</v>
      </c>
      <c r="DM704" s="1488" t="s">
        <v>1790</v>
      </c>
      <c r="DN704" s="1488" t="s">
        <v>1790</v>
      </c>
      <c r="DO704" s="1488" t="s">
        <v>1790</v>
      </c>
      <c r="DP704" s="1488" t="s">
        <v>1790</v>
      </c>
      <c r="DQ704" s="1488" t="s">
        <v>1790</v>
      </c>
      <c r="DR704" s="1488" t="s">
        <v>1790</v>
      </c>
      <c r="DS704" s="1488" t="s">
        <v>1790</v>
      </c>
      <c r="DT704" s="1233" t="s">
        <v>1790</v>
      </c>
      <c r="DU704" s="1233" t="s">
        <v>1790</v>
      </c>
      <c r="DV704" s="1233" t="s">
        <v>1790</v>
      </c>
      <c r="DW704" s="1233" t="s">
        <v>1790</v>
      </c>
      <c r="DX704" s="1233" t="s">
        <v>1790</v>
      </c>
      <c r="DY704" s="1233" t="s">
        <v>1790</v>
      </c>
    </row>
    <row r="705" spans="2:129" x14ac:dyDescent="0.25">
      <c r="B705" s="1740"/>
      <c r="C705" s="1485" t="s">
        <v>2215</v>
      </c>
      <c r="D705" s="1425" t="s">
        <v>2216</v>
      </c>
      <c r="E705" s="1267" t="s">
        <v>810</v>
      </c>
      <c r="F705" s="1424" t="s">
        <v>811</v>
      </c>
      <c r="G705" s="1424" t="s">
        <v>1790</v>
      </c>
      <c r="H705" s="1425" t="s">
        <v>812</v>
      </c>
      <c r="I705" s="1460" t="s">
        <v>1790</v>
      </c>
      <c r="J705" s="1461" t="s">
        <v>1790</v>
      </c>
      <c r="K705" s="1461" t="s">
        <v>1790</v>
      </c>
      <c r="L705" s="1461" t="s">
        <v>1790</v>
      </c>
      <c r="M705" s="1461" t="s">
        <v>1790</v>
      </c>
      <c r="N705" s="1489" t="s">
        <v>1790</v>
      </c>
      <c r="O705" s="1489" t="s">
        <v>1790</v>
      </c>
      <c r="P705" s="1489" t="s">
        <v>1790</v>
      </c>
      <c r="Q705" s="1489" t="s">
        <v>1790</v>
      </c>
      <c r="R705" s="1489" t="s">
        <v>1790</v>
      </c>
      <c r="S705" s="1489" t="s">
        <v>1790</v>
      </c>
      <c r="T705" s="1489" t="s">
        <v>1790</v>
      </c>
      <c r="U705" s="1489" t="s">
        <v>1790</v>
      </c>
      <c r="V705" s="1489" t="s">
        <v>1790</v>
      </c>
      <c r="W705" s="1489" t="s">
        <v>1790</v>
      </c>
      <c r="X705" s="1489" t="s">
        <v>1790</v>
      </c>
      <c r="Y705" s="1489" t="s">
        <v>1790</v>
      </c>
      <c r="Z705" s="1489" t="s">
        <v>1790</v>
      </c>
      <c r="AA705" s="1489" t="s">
        <v>1790</v>
      </c>
      <c r="AB705" s="1489" t="s">
        <v>1790</v>
      </c>
      <c r="AC705" s="1489" t="s">
        <v>1790</v>
      </c>
      <c r="AD705" s="1489" t="s">
        <v>1790</v>
      </c>
      <c r="AE705" s="1489" t="s">
        <v>1790</v>
      </c>
      <c r="AF705" s="1489" t="s">
        <v>1790</v>
      </c>
      <c r="AG705" s="1489" t="s">
        <v>1790</v>
      </c>
      <c r="AH705" s="1489" t="s">
        <v>1790</v>
      </c>
      <c r="AI705" s="1489" t="s">
        <v>1790</v>
      </c>
      <c r="AJ705" s="1489" t="s">
        <v>1790</v>
      </c>
      <c r="AK705" s="1489" t="s">
        <v>1790</v>
      </c>
      <c r="AL705" s="1489" t="s">
        <v>1790</v>
      </c>
      <c r="AM705" s="1489" t="s">
        <v>1790</v>
      </c>
      <c r="AN705" s="1489" t="s">
        <v>1790</v>
      </c>
      <c r="AO705" s="1489" t="s">
        <v>1790</v>
      </c>
      <c r="AP705" s="1489" t="s">
        <v>1790</v>
      </c>
      <c r="AQ705" s="1489" t="s">
        <v>1790</v>
      </c>
      <c r="AR705" s="1489" t="s">
        <v>1790</v>
      </c>
      <c r="AS705" s="1489" t="s">
        <v>1790</v>
      </c>
      <c r="AT705" s="1489" t="s">
        <v>1790</v>
      </c>
      <c r="AU705" s="1489" t="s">
        <v>1790</v>
      </c>
      <c r="AV705" s="1489" t="s">
        <v>1790</v>
      </c>
      <c r="AW705" s="1489" t="s">
        <v>1790</v>
      </c>
      <c r="AX705" s="1489" t="s">
        <v>1790</v>
      </c>
      <c r="AY705" s="1489" t="s">
        <v>1790</v>
      </c>
      <c r="AZ705" s="1489" t="s">
        <v>1790</v>
      </c>
      <c r="BA705" s="1489" t="s">
        <v>1790</v>
      </c>
      <c r="BB705" s="1489" t="s">
        <v>1790</v>
      </c>
      <c r="BC705" s="1489" t="s">
        <v>1790</v>
      </c>
      <c r="BD705" s="1489" t="s">
        <v>1790</v>
      </c>
      <c r="BE705" s="1489" t="s">
        <v>1790</v>
      </c>
      <c r="BF705" s="1489" t="s">
        <v>1790</v>
      </c>
      <c r="BG705" s="1489" t="s">
        <v>1790</v>
      </c>
      <c r="BH705" s="1489" t="s">
        <v>1790</v>
      </c>
      <c r="BI705" s="1489" t="s">
        <v>1790</v>
      </c>
      <c r="BJ705" s="1489" t="s">
        <v>1790</v>
      </c>
      <c r="BK705" s="1489" t="s">
        <v>1790</v>
      </c>
      <c r="BL705" s="1489" t="s">
        <v>1790</v>
      </c>
      <c r="BM705" s="1489" t="s">
        <v>1790</v>
      </c>
      <c r="BN705" s="1489" t="s">
        <v>1790</v>
      </c>
      <c r="BO705" s="1489" t="s">
        <v>1790</v>
      </c>
      <c r="BP705" s="1489" t="s">
        <v>1790</v>
      </c>
      <c r="BQ705" s="1489" t="s">
        <v>1790</v>
      </c>
      <c r="BR705" s="1489" t="s">
        <v>1790</v>
      </c>
      <c r="BS705" s="1489" t="s">
        <v>1790</v>
      </c>
      <c r="BT705" s="1489" t="s">
        <v>1790</v>
      </c>
      <c r="BU705" s="1489" t="s">
        <v>1790</v>
      </c>
      <c r="BV705" s="1489" t="s">
        <v>1790</v>
      </c>
      <c r="BW705" s="1489" t="s">
        <v>1790</v>
      </c>
      <c r="BX705" s="1489" t="s">
        <v>1790</v>
      </c>
      <c r="BY705" s="1489" t="s">
        <v>1790</v>
      </c>
      <c r="BZ705" s="1489" t="s">
        <v>1790</v>
      </c>
      <c r="CA705" s="1489" t="s">
        <v>1790</v>
      </c>
      <c r="CB705" s="1489" t="s">
        <v>1790</v>
      </c>
      <c r="CC705" s="1489" t="s">
        <v>1790</v>
      </c>
      <c r="CD705" s="1489" t="s">
        <v>1790</v>
      </c>
      <c r="CE705" s="1489" t="s">
        <v>1790</v>
      </c>
      <c r="CF705" s="1489" t="s">
        <v>1790</v>
      </c>
      <c r="CG705" s="1489" t="s">
        <v>1790</v>
      </c>
      <c r="CH705" s="1489" t="s">
        <v>1790</v>
      </c>
      <c r="CI705" s="1489" t="s">
        <v>1790</v>
      </c>
      <c r="CJ705" s="1489" t="s">
        <v>1790</v>
      </c>
      <c r="CK705" s="1489" t="s">
        <v>1790</v>
      </c>
      <c r="CL705" s="1489" t="s">
        <v>1790</v>
      </c>
      <c r="CM705" s="1489" t="s">
        <v>1790</v>
      </c>
      <c r="CN705" s="1489" t="s">
        <v>1790</v>
      </c>
      <c r="CO705" s="1489" t="s">
        <v>1790</v>
      </c>
      <c r="CP705" s="1490" t="s">
        <v>1790</v>
      </c>
      <c r="CQ705" s="1488" t="s">
        <v>1790</v>
      </c>
      <c r="CR705" s="1488" t="s">
        <v>1790</v>
      </c>
      <c r="CS705" s="1488" t="s">
        <v>1790</v>
      </c>
      <c r="CT705" s="1488" t="s">
        <v>1790</v>
      </c>
      <c r="CU705" s="1488" t="s">
        <v>1790</v>
      </c>
      <c r="CV705" s="1488" t="s">
        <v>1790</v>
      </c>
      <c r="CW705" s="1488" t="s">
        <v>1790</v>
      </c>
      <c r="CX705" s="1488" t="s">
        <v>1790</v>
      </c>
      <c r="CY705" s="1488" t="s">
        <v>1790</v>
      </c>
      <c r="CZ705" s="1488" t="s">
        <v>1790</v>
      </c>
      <c r="DA705" s="1488" t="s">
        <v>1790</v>
      </c>
      <c r="DB705" s="1488" t="s">
        <v>1790</v>
      </c>
      <c r="DC705" s="1488" t="s">
        <v>1790</v>
      </c>
      <c r="DD705" s="1488" t="s">
        <v>1790</v>
      </c>
      <c r="DE705" s="1488" t="s">
        <v>1790</v>
      </c>
      <c r="DF705" s="1488" t="s">
        <v>1790</v>
      </c>
      <c r="DG705" s="1488" t="s">
        <v>1790</v>
      </c>
      <c r="DH705" s="1488" t="s">
        <v>1790</v>
      </c>
      <c r="DI705" s="1488" t="s">
        <v>1790</v>
      </c>
      <c r="DJ705" s="1488" t="s">
        <v>1790</v>
      </c>
      <c r="DK705" s="1488" t="s">
        <v>1790</v>
      </c>
      <c r="DL705" s="1488" t="s">
        <v>1790</v>
      </c>
      <c r="DM705" s="1488" t="s">
        <v>1790</v>
      </c>
      <c r="DN705" s="1488" t="s">
        <v>1790</v>
      </c>
      <c r="DO705" s="1488" t="s">
        <v>1790</v>
      </c>
      <c r="DP705" s="1488" t="s">
        <v>1790</v>
      </c>
      <c r="DQ705" s="1488" t="s">
        <v>1790</v>
      </c>
      <c r="DR705" s="1488" t="s">
        <v>1790</v>
      </c>
      <c r="DS705" s="1488" t="s">
        <v>1790</v>
      </c>
      <c r="DT705" s="1233" t="s">
        <v>1790</v>
      </c>
      <c r="DU705" s="1233" t="s">
        <v>1790</v>
      </c>
      <c r="DV705" s="1233" t="s">
        <v>1790</v>
      </c>
      <c r="DW705" s="1233" t="s">
        <v>1790</v>
      </c>
      <c r="DX705" s="1233" t="s">
        <v>1790</v>
      </c>
      <c r="DY705" s="1233" t="s">
        <v>1790</v>
      </c>
    </row>
    <row r="706" spans="2:129" x14ac:dyDescent="0.25">
      <c r="B706" s="1740"/>
      <c r="C706" s="1485" t="s">
        <v>2215</v>
      </c>
      <c r="D706" s="1425" t="s">
        <v>2216</v>
      </c>
      <c r="E706" s="1267" t="s">
        <v>810</v>
      </c>
      <c r="F706" s="1424" t="s">
        <v>813</v>
      </c>
      <c r="G706" s="1424" t="s">
        <v>1790</v>
      </c>
      <c r="H706" s="1425" t="s">
        <v>812</v>
      </c>
      <c r="I706" s="1460" t="s">
        <v>1790</v>
      </c>
      <c r="J706" s="1461" t="s">
        <v>1790</v>
      </c>
      <c r="K706" s="1461" t="s">
        <v>1790</v>
      </c>
      <c r="L706" s="1461" t="s">
        <v>1790</v>
      </c>
      <c r="M706" s="1461" t="s">
        <v>1790</v>
      </c>
      <c r="N706" s="1489" t="s">
        <v>1790</v>
      </c>
      <c r="O706" s="1489">
        <v>1.9497882971050893</v>
      </c>
      <c r="P706" s="1489">
        <v>1.9497882971050893</v>
      </c>
      <c r="Q706" s="1489">
        <v>1.9497882971050893</v>
      </c>
      <c r="R706" s="1489">
        <v>1.9497882971050893</v>
      </c>
      <c r="S706" s="1489">
        <v>1.9497882971050893</v>
      </c>
      <c r="T706" s="1489" t="s">
        <v>1790</v>
      </c>
      <c r="U706" s="1489" t="s">
        <v>1790</v>
      </c>
      <c r="V706" s="1489" t="s">
        <v>1790</v>
      </c>
      <c r="W706" s="1489" t="s">
        <v>1790</v>
      </c>
      <c r="X706" s="1489" t="s">
        <v>1790</v>
      </c>
      <c r="Y706" s="1489" t="s">
        <v>1790</v>
      </c>
      <c r="Z706" s="1489" t="s">
        <v>1790</v>
      </c>
      <c r="AA706" s="1489" t="s">
        <v>1790</v>
      </c>
      <c r="AB706" s="1489" t="s">
        <v>1790</v>
      </c>
      <c r="AC706" s="1489" t="s">
        <v>1790</v>
      </c>
      <c r="AD706" s="1489" t="s">
        <v>1790</v>
      </c>
      <c r="AE706" s="1489" t="s">
        <v>1790</v>
      </c>
      <c r="AF706" s="1489" t="s">
        <v>1790</v>
      </c>
      <c r="AG706" s="1489" t="s">
        <v>1790</v>
      </c>
      <c r="AH706" s="1489" t="s">
        <v>1790</v>
      </c>
      <c r="AI706" s="1489" t="s">
        <v>1790</v>
      </c>
      <c r="AJ706" s="1489" t="s">
        <v>1790</v>
      </c>
      <c r="AK706" s="1489" t="s">
        <v>1790</v>
      </c>
      <c r="AL706" s="1489" t="s">
        <v>1790</v>
      </c>
      <c r="AM706" s="1489">
        <v>1.8490700382746943</v>
      </c>
      <c r="AN706" s="1489" t="s">
        <v>1790</v>
      </c>
      <c r="AO706" s="1489" t="s">
        <v>1790</v>
      </c>
      <c r="AP706" s="1489" t="s">
        <v>1790</v>
      </c>
      <c r="AQ706" s="1489" t="s">
        <v>1790</v>
      </c>
      <c r="AR706" s="1489" t="s">
        <v>1790</v>
      </c>
      <c r="AS706" s="1489" t="s">
        <v>1790</v>
      </c>
      <c r="AT706" s="1489" t="s">
        <v>1790</v>
      </c>
      <c r="AU706" s="1489" t="s">
        <v>1790</v>
      </c>
      <c r="AV706" s="1489" t="s">
        <v>1790</v>
      </c>
      <c r="AW706" s="1489" t="s">
        <v>1790</v>
      </c>
      <c r="AX706" s="1489" t="s">
        <v>1790</v>
      </c>
      <c r="AY706" s="1489" t="s">
        <v>1790</v>
      </c>
      <c r="AZ706" s="1489" t="s">
        <v>1790</v>
      </c>
      <c r="BA706" s="1489" t="s">
        <v>1790</v>
      </c>
      <c r="BB706" s="1489" t="s">
        <v>1790</v>
      </c>
      <c r="BC706" s="1489" t="s">
        <v>1790</v>
      </c>
      <c r="BD706" s="1489" t="s">
        <v>1790</v>
      </c>
      <c r="BE706" s="1489" t="s">
        <v>1790</v>
      </c>
      <c r="BF706" s="1489" t="s">
        <v>1790</v>
      </c>
      <c r="BG706" s="1489">
        <v>1.8490700382746943</v>
      </c>
      <c r="BH706" s="1489" t="s">
        <v>1790</v>
      </c>
      <c r="BI706" s="1489" t="s">
        <v>1790</v>
      </c>
      <c r="BJ706" s="1489" t="s">
        <v>1790</v>
      </c>
      <c r="BK706" s="1489" t="s">
        <v>1790</v>
      </c>
      <c r="BL706" s="1489" t="s">
        <v>1790</v>
      </c>
      <c r="BM706" s="1489" t="s">
        <v>1790</v>
      </c>
      <c r="BN706" s="1489" t="s">
        <v>1790</v>
      </c>
      <c r="BO706" s="1489" t="s">
        <v>1790</v>
      </c>
      <c r="BP706" s="1489" t="s">
        <v>1790</v>
      </c>
      <c r="BQ706" s="1489" t="s">
        <v>1790</v>
      </c>
      <c r="BR706" s="1489" t="s">
        <v>1790</v>
      </c>
      <c r="BS706" s="1489" t="s">
        <v>1790</v>
      </c>
      <c r="BT706" s="1489" t="s">
        <v>1790</v>
      </c>
      <c r="BU706" s="1489" t="s">
        <v>1790</v>
      </c>
      <c r="BV706" s="1489" t="s">
        <v>1790</v>
      </c>
      <c r="BW706" s="1489" t="s">
        <v>1790</v>
      </c>
      <c r="BX706" s="1489" t="s">
        <v>1790</v>
      </c>
      <c r="BY706" s="1489" t="s">
        <v>1790</v>
      </c>
      <c r="BZ706" s="1489" t="s">
        <v>1790</v>
      </c>
      <c r="CA706" s="1489">
        <v>2.6043240334891067</v>
      </c>
      <c r="CB706" s="1489" t="s">
        <v>1790</v>
      </c>
      <c r="CC706" s="1489" t="s">
        <v>1790</v>
      </c>
      <c r="CD706" s="1489" t="s">
        <v>1790</v>
      </c>
      <c r="CE706" s="1489" t="s">
        <v>1790</v>
      </c>
      <c r="CF706" s="1489" t="s">
        <v>1790</v>
      </c>
      <c r="CG706" s="1489" t="s">
        <v>1790</v>
      </c>
      <c r="CH706" s="1489" t="s">
        <v>1790</v>
      </c>
      <c r="CI706" s="1489" t="s">
        <v>1790</v>
      </c>
      <c r="CJ706" s="1489" t="s">
        <v>1790</v>
      </c>
      <c r="CK706" s="1489" t="s">
        <v>1790</v>
      </c>
      <c r="CL706" s="1489" t="s">
        <v>1790</v>
      </c>
      <c r="CM706" s="1489" t="s">
        <v>1790</v>
      </c>
      <c r="CN706" s="1489" t="s">
        <v>1790</v>
      </c>
      <c r="CO706" s="1489" t="s">
        <v>1790</v>
      </c>
      <c r="CP706" s="1490" t="s">
        <v>1790</v>
      </c>
      <c r="CQ706" s="1488" t="s">
        <v>1790</v>
      </c>
      <c r="CR706" s="1488" t="s">
        <v>1790</v>
      </c>
      <c r="CS706" s="1488" t="s">
        <v>1790</v>
      </c>
      <c r="CT706" s="1488" t="s">
        <v>1790</v>
      </c>
      <c r="CU706" s="1488" t="s">
        <v>1790</v>
      </c>
      <c r="CV706" s="1488" t="s">
        <v>1790</v>
      </c>
      <c r="CW706" s="1488" t="s">
        <v>1790</v>
      </c>
      <c r="CX706" s="1488" t="s">
        <v>1790</v>
      </c>
      <c r="CY706" s="1488" t="s">
        <v>1790</v>
      </c>
      <c r="CZ706" s="1488" t="s">
        <v>1790</v>
      </c>
      <c r="DA706" s="1488" t="s">
        <v>1790</v>
      </c>
      <c r="DB706" s="1488" t="s">
        <v>1790</v>
      </c>
      <c r="DC706" s="1488" t="s">
        <v>1790</v>
      </c>
      <c r="DD706" s="1488" t="s">
        <v>1790</v>
      </c>
      <c r="DE706" s="1488" t="s">
        <v>1790</v>
      </c>
      <c r="DF706" s="1488" t="s">
        <v>1790</v>
      </c>
      <c r="DG706" s="1488" t="s">
        <v>1790</v>
      </c>
      <c r="DH706" s="1488" t="s">
        <v>1790</v>
      </c>
      <c r="DI706" s="1488" t="s">
        <v>1790</v>
      </c>
      <c r="DJ706" s="1488" t="s">
        <v>1790</v>
      </c>
      <c r="DK706" s="1488" t="s">
        <v>1790</v>
      </c>
      <c r="DL706" s="1488" t="s">
        <v>1790</v>
      </c>
      <c r="DM706" s="1488" t="s">
        <v>1790</v>
      </c>
      <c r="DN706" s="1488" t="s">
        <v>1790</v>
      </c>
      <c r="DO706" s="1488" t="s">
        <v>1790</v>
      </c>
      <c r="DP706" s="1488" t="s">
        <v>1790</v>
      </c>
      <c r="DQ706" s="1488" t="s">
        <v>1790</v>
      </c>
      <c r="DR706" s="1488" t="s">
        <v>1790</v>
      </c>
      <c r="DS706" s="1488" t="s">
        <v>1790</v>
      </c>
      <c r="DT706" s="1233" t="s">
        <v>1790</v>
      </c>
      <c r="DU706" s="1233" t="s">
        <v>1790</v>
      </c>
      <c r="DV706" s="1233" t="s">
        <v>1790</v>
      </c>
      <c r="DW706" s="1233" t="s">
        <v>1790</v>
      </c>
      <c r="DX706" s="1233" t="s">
        <v>1790</v>
      </c>
      <c r="DY706" s="1233" t="s">
        <v>1790</v>
      </c>
    </row>
    <row r="707" spans="2:129" ht="14.4" thickBot="1" x14ac:dyDescent="0.3">
      <c r="B707" s="1740"/>
      <c r="C707" s="1485" t="s">
        <v>2215</v>
      </c>
      <c r="D707" s="1425" t="s">
        <v>2216</v>
      </c>
      <c r="E707" s="1267" t="s">
        <v>814</v>
      </c>
      <c r="F707" s="1424" t="s">
        <v>1790</v>
      </c>
      <c r="G707" s="1424" t="s">
        <v>1790</v>
      </c>
      <c r="H707" s="1425" t="s">
        <v>84</v>
      </c>
      <c r="I707" s="1460" t="s">
        <v>1790</v>
      </c>
      <c r="J707" s="1461" t="s">
        <v>1790</v>
      </c>
      <c r="K707" s="1461" t="s">
        <v>1790</v>
      </c>
      <c r="L707" s="1461" t="s">
        <v>1790</v>
      </c>
      <c r="M707" s="1461" t="s">
        <v>1790</v>
      </c>
      <c r="N707" s="1489" t="s">
        <v>1790</v>
      </c>
      <c r="O707" s="1489">
        <v>9.0013941937499772E-2</v>
      </c>
      <c r="P707" s="1489">
        <v>0.26090997663043414</v>
      </c>
      <c r="Q707" s="1489">
        <v>0.42014488990408078</v>
      </c>
      <c r="R707" s="1489">
        <v>0.56831192837266975</v>
      </c>
      <c r="S707" s="1489">
        <v>0.70597755077350277</v>
      </c>
      <c r="T707" s="1489">
        <v>1.5127929648885827</v>
      </c>
      <c r="U707" s="1489">
        <v>1.4483793778292622</v>
      </c>
      <c r="V707" s="1489">
        <v>1.3865923099423465</v>
      </c>
      <c r="W707" s="1489">
        <v>1.3273277824466332</v>
      </c>
      <c r="X707" s="1489">
        <v>1.2704858453846621</v>
      </c>
      <c r="Y707" s="1489">
        <v>1.2159704240468781</v>
      </c>
      <c r="Z707" s="1489">
        <v>1.1636891711754072</v>
      </c>
      <c r="AA707" s="1489">
        <v>1.1135533247321665</v>
      </c>
      <c r="AB707" s="1489">
        <v>1.0654775710239932</v>
      </c>
      <c r="AC707" s="1489">
        <v>1.0193799129851335</v>
      </c>
      <c r="AD707" s="1489">
        <v>0.97518154342480146</v>
      </c>
      <c r="AE707" s="1489">
        <v>0.93280672305463919</v>
      </c>
      <c r="AF707" s="1489">
        <v>0.89218266311774042</v>
      </c>
      <c r="AG707" s="1489">
        <v>0.85323941244750945</v>
      </c>
      <c r="AH707" s="1489">
        <v>0.81590974879096767</v>
      </c>
      <c r="AI707" s="1489">
        <v>0.78012907423724565</v>
      </c>
      <c r="AJ707" s="1489">
        <v>0.74583531459789587</v>
      </c>
      <c r="AK707" s="1489">
        <v>0.71296882259133121</v>
      </c>
      <c r="AL707" s="1489">
        <v>0.68147228468917331</v>
      </c>
      <c r="AM707" s="1489">
        <v>0.68867648397533443</v>
      </c>
      <c r="AN707" s="1489">
        <v>0.69461414468460791</v>
      </c>
      <c r="AO707" s="1489">
        <v>0.664462594724755</v>
      </c>
      <c r="AP707" s="1489">
        <v>0.63555595360044326</v>
      </c>
      <c r="AQ707" s="1489">
        <v>0.60784450440212168</v>
      </c>
      <c r="AR707" s="1489">
        <v>0.58128046910028108</v>
      </c>
      <c r="AS707" s="1489">
        <v>0.55851607957925031</v>
      </c>
      <c r="AT707" s="1489">
        <v>0.53658464966818253</v>
      </c>
      <c r="AU707" s="1489">
        <v>0.51545696930644314</v>
      </c>
      <c r="AV707" s="1489">
        <v>0.49510482336043982</v>
      </c>
      <c r="AW707" s="1489">
        <v>0.47550095844666113</v>
      </c>
      <c r="AX707" s="1489">
        <v>0.45661905084332355</v>
      </c>
      <c r="AY707" s="1489">
        <v>0.43843367545535455</v>
      </c>
      <c r="AZ707" s="1489">
        <v>0.42092027579857333</v>
      </c>
      <c r="BA707" s="1489">
        <v>0.40405513497003187</v>
      </c>
      <c r="BB707" s="1489">
        <v>0.3878153475725255</v>
      </c>
      <c r="BC707" s="1489">
        <v>0.37217879256232494</v>
      </c>
      <c r="BD707" s="1489">
        <v>0.357124106990163</v>
      </c>
      <c r="BE707" s="1489">
        <v>0.34263066060647651</v>
      </c>
      <c r="BF707" s="1489">
        <v>0.32867853130283575</v>
      </c>
      <c r="BG707" s="1489">
        <v>0.33545293768120588</v>
      </c>
      <c r="BH707" s="1489">
        <v>0.34155388851017843</v>
      </c>
      <c r="BI707" s="1489">
        <v>0.32797022936275916</v>
      </c>
      <c r="BJ707" s="1489">
        <v>0.31488809876247104</v>
      </c>
      <c r="BK707" s="1489">
        <v>0.30228980496553032</v>
      </c>
      <c r="BL707" s="1489">
        <v>0.29015826135028883</v>
      </c>
      <c r="BM707" s="1489">
        <v>0.27847696617594936</v>
      </c>
      <c r="BN707" s="1489">
        <v>0.26722998300703821</v>
      </c>
      <c r="BO707" s="1489">
        <v>0.25640192178202414</v>
      </c>
      <c r="BP707" s="1489">
        <v>0.24597792050516679</v>
      </c>
      <c r="BQ707" s="1489">
        <v>0.23594362754135115</v>
      </c>
      <c r="BR707" s="1489">
        <v>0.22628518449431301</v>
      </c>
      <c r="BS707" s="1489">
        <v>0.21698920964929172</v>
      </c>
      <c r="BT707" s="1489">
        <v>0.20804278196175691</v>
      </c>
      <c r="BU707" s="1489">
        <v>0.19943342557444399</v>
      </c>
      <c r="BV707" s="1489">
        <v>0.19114909484550624</v>
      </c>
      <c r="BW707" s="1489">
        <v>0.18317815987114613</v>
      </c>
      <c r="BX707" s="1489">
        <v>0.17550939248661968</v>
      </c>
      <c r="BY707" s="1489">
        <v>0.16813195273003143</v>
      </c>
      <c r="BZ707" s="1489">
        <v>0.16103537575383645</v>
      </c>
      <c r="CA707" s="1489">
        <v>0.1699654996547065</v>
      </c>
      <c r="CB707" s="1489">
        <v>0.17823881000552252</v>
      </c>
      <c r="CC707" s="1489">
        <v>0.17103450699539594</v>
      </c>
      <c r="CD707" s="1489">
        <v>0.1640986656659375</v>
      </c>
      <c r="CE707" s="1489">
        <v>0.15742175914453324</v>
      </c>
      <c r="CF707" s="1489">
        <v>0.15099458777622862</v>
      </c>
      <c r="CG707" s="1489">
        <v>0.14480826814449785</v>
      </c>
      <c r="CH707" s="1489">
        <v>0.13885422245398893</v>
      </c>
      <c r="CI707" s="1489">
        <v>0.13312416826347387</v>
      </c>
      <c r="CJ707" s="1489">
        <v>0.12761010855760888</v>
      </c>
      <c r="CK707" s="1489">
        <v>0.12230432214647975</v>
      </c>
      <c r="CL707" s="1489">
        <v>0.11777105854997816</v>
      </c>
      <c r="CM707" s="1489">
        <v>0.11338617287897723</v>
      </c>
      <c r="CN707" s="1489">
        <v>0.10914512395186214</v>
      </c>
      <c r="CO707" s="1489">
        <v>0.10504350384041899</v>
      </c>
      <c r="CP707" s="1490">
        <v>0.10107703407114504</v>
      </c>
      <c r="CQ707" s="1488" t="s">
        <v>1790</v>
      </c>
      <c r="CR707" s="1488" t="s">
        <v>1790</v>
      </c>
      <c r="CS707" s="1488" t="s">
        <v>1790</v>
      </c>
      <c r="CT707" s="1488" t="s">
        <v>1790</v>
      </c>
      <c r="CU707" s="1488" t="s">
        <v>1790</v>
      </c>
      <c r="CV707" s="1488" t="s">
        <v>1790</v>
      </c>
      <c r="CW707" s="1488" t="s">
        <v>1790</v>
      </c>
      <c r="CX707" s="1488" t="s">
        <v>1790</v>
      </c>
      <c r="CY707" s="1488" t="s">
        <v>1790</v>
      </c>
      <c r="CZ707" s="1488" t="s">
        <v>1790</v>
      </c>
      <c r="DA707" s="1488" t="s">
        <v>1790</v>
      </c>
      <c r="DB707" s="1488" t="s">
        <v>1790</v>
      </c>
      <c r="DC707" s="1488" t="s">
        <v>1790</v>
      </c>
      <c r="DD707" s="1488" t="s">
        <v>1790</v>
      </c>
      <c r="DE707" s="1488" t="s">
        <v>1790</v>
      </c>
      <c r="DF707" s="1488" t="s">
        <v>1790</v>
      </c>
      <c r="DG707" s="1488" t="s">
        <v>1790</v>
      </c>
      <c r="DH707" s="1488" t="s">
        <v>1790</v>
      </c>
      <c r="DI707" s="1488" t="s">
        <v>1790</v>
      </c>
      <c r="DJ707" s="1488" t="s">
        <v>1790</v>
      </c>
      <c r="DK707" s="1488" t="s">
        <v>1790</v>
      </c>
      <c r="DL707" s="1488" t="s">
        <v>1790</v>
      </c>
      <c r="DM707" s="1488" t="s">
        <v>1790</v>
      </c>
      <c r="DN707" s="1488" t="s">
        <v>1790</v>
      </c>
      <c r="DO707" s="1488" t="s">
        <v>1790</v>
      </c>
      <c r="DP707" s="1488" t="s">
        <v>1790</v>
      </c>
      <c r="DQ707" s="1488" t="s">
        <v>1790</v>
      </c>
      <c r="DR707" s="1488" t="s">
        <v>1790</v>
      </c>
      <c r="DS707" s="1488" t="s">
        <v>1790</v>
      </c>
      <c r="DT707" s="1233" t="s">
        <v>1790</v>
      </c>
      <c r="DU707" s="1233" t="s">
        <v>1790</v>
      </c>
      <c r="DV707" s="1233" t="s">
        <v>1790</v>
      </c>
      <c r="DW707" s="1233" t="s">
        <v>1790</v>
      </c>
      <c r="DX707" s="1233" t="s">
        <v>1790</v>
      </c>
      <c r="DY707" s="1233" t="s">
        <v>1790</v>
      </c>
    </row>
    <row r="708" spans="2:129" ht="14.4" thickBot="1" x14ac:dyDescent="0.3">
      <c r="B708" s="1740"/>
      <c r="C708" s="1485" t="s">
        <v>2215</v>
      </c>
      <c r="D708" s="1425" t="s">
        <v>2216</v>
      </c>
      <c r="E708" s="1267" t="s">
        <v>815</v>
      </c>
      <c r="F708" s="1424" t="s">
        <v>1790</v>
      </c>
      <c r="G708" s="1424" t="s">
        <v>1790</v>
      </c>
      <c r="H708" s="1425" t="s">
        <v>84</v>
      </c>
      <c r="I708" s="1724">
        <f>IF(SUM(I707:CU707)&lt;&gt;0,SUM(I707:CU707),"")</f>
        <v>39.05176179508635</v>
      </c>
      <c r="J708" s="1725"/>
      <c r="K708" s="1725"/>
      <c r="L708" s="1725"/>
      <c r="M708" s="1726"/>
      <c r="N708" s="1489" t="s">
        <v>1790</v>
      </c>
      <c r="O708" s="1489"/>
      <c r="P708" s="1489"/>
      <c r="Q708" s="1489"/>
      <c r="R708" s="1489"/>
      <c r="S708" s="1489"/>
      <c r="T708" s="1489"/>
      <c r="U708" s="1489"/>
      <c r="V708" s="1489"/>
      <c r="W708" s="1489"/>
      <c r="X708" s="1489"/>
      <c r="Y708" s="1489"/>
      <c r="Z708" s="1489"/>
      <c r="AA708" s="1489"/>
      <c r="AB708" s="1489"/>
      <c r="AC708" s="1489"/>
      <c r="AD708" s="1489"/>
      <c r="AE708" s="1489"/>
      <c r="AF708" s="1489"/>
      <c r="AG708" s="1489"/>
      <c r="AH708" s="1489"/>
      <c r="AI708" s="1489"/>
      <c r="AJ708" s="1489"/>
      <c r="AK708" s="1489"/>
      <c r="AL708" s="1489"/>
      <c r="AM708" s="1489"/>
      <c r="AN708" s="1489"/>
      <c r="AO708" s="1489"/>
      <c r="AP708" s="1489"/>
      <c r="AQ708" s="1489"/>
      <c r="AR708" s="1489"/>
      <c r="AS708" s="1489"/>
      <c r="AT708" s="1489"/>
      <c r="AU708" s="1489"/>
      <c r="AV708" s="1489"/>
      <c r="AW708" s="1489"/>
      <c r="AX708" s="1489"/>
      <c r="AY708" s="1489"/>
      <c r="AZ708" s="1489"/>
      <c r="BA708" s="1489"/>
      <c r="BB708" s="1489"/>
      <c r="BC708" s="1489"/>
      <c r="BD708" s="1489"/>
      <c r="BE708" s="1489"/>
      <c r="BF708" s="1489"/>
      <c r="BG708" s="1489"/>
      <c r="BH708" s="1489"/>
      <c r="BI708" s="1489"/>
      <c r="BJ708" s="1489"/>
      <c r="BK708" s="1489"/>
      <c r="BL708" s="1489"/>
      <c r="BM708" s="1489"/>
      <c r="BN708" s="1489"/>
      <c r="BO708" s="1489"/>
      <c r="BP708" s="1489"/>
      <c r="BQ708" s="1489"/>
      <c r="BR708" s="1489"/>
      <c r="BS708" s="1489"/>
      <c r="BT708" s="1489"/>
      <c r="BU708" s="1489"/>
      <c r="BV708" s="1489"/>
      <c r="BW708" s="1489"/>
      <c r="BX708" s="1489"/>
      <c r="BY708" s="1489"/>
      <c r="BZ708" s="1489"/>
      <c r="CA708" s="1489"/>
      <c r="CB708" s="1489"/>
      <c r="CC708" s="1489"/>
      <c r="CD708" s="1489"/>
      <c r="CE708" s="1489"/>
      <c r="CF708" s="1489"/>
      <c r="CG708" s="1489"/>
      <c r="CH708" s="1489"/>
      <c r="CI708" s="1489"/>
      <c r="CJ708" s="1489"/>
      <c r="CK708" s="1489"/>
      <c r="CL708" s="1489"/>
      <c r="CM708" s="1489"/>
      <c r="CN708" s="1489"/>
      <c r="CO708" s="1489"/>
      <c r="CP708" s="1490"/>
      <c r="CQ708" s="1488" t="s">
        <v>1790</v>
      </c>
      <c r="CR708" s="1488" t="s">
        <v>1790</v>
      </c>
      <c r="CS708" s="1488" t="s">
        <v>1790</v>
      </c>
      <c r="CT708" s="1488" t="s">
        <v>1790</v>
      </c>
      <c r="CU708" s="1488" t="s">
        <v>1790</v>
      </c>
      <c r="CV708" s="1488" t="s">
        <v>1790</v>
      </c>
      <c r="CW708" s="1488" t="s">
        <v>1790</v>
      </c>
      <c r="CX708" s="1488" t="s">
        <v>1790</v>
      </c>
      <c r="CY708" s="1488" t="s">
        <v>1790</v>
      </c>
      <c r="CZ708" s="1488" t="s">
        <v>1790</v>
      </c>
      <c r="DA708" s="1488" t="s">
        <v>1790</v>
      </c>
      <c r="DB708" s="1488" t="s">
        <v>1790</v>
      </c>
      <c r="DC708" s="1488" t="s">
        <v>1790</v>
      </c>
      <c r="DD708" s="1488" t="s">
        <v>1790</v>
      </c>
      <c r="DE708" s="1488" t="s">
        <v>1790</v>
      </c>
      <c r="DF708" s="1488" t="s">
        <v>1790</v>
      </c>
      <c r="DG708" s="1488" t="s">
        <v>1790</v>
      </c>
      <c r="DH708" s="1488" t="s">
        <v>1790</v>
      </c>
      <c r="DI708" s="1488" t="s">
        <v>1790</v>
      </c>
      <c r="DJ708" s="1488" t="s">
        <v>1790</v>
      </c>
      <c r="DK708" s="1488" t="s">
        <v>1790</v>
      </c>
      <c r="DL708" s="1488" t="s">
        <v>1790</v>
      </c>
      <c r="DM708" s="1488" t="s">
        <v>1790</v>
      </c>
      <c r="DN708" s="1488" t="s">
        <v>1790</v>
      </c>
      <c r="DO708" s="1488" t="s">
        <v>1790</v>
      </c>
      <c r="DP708" s="1488" t="s">
        <v>1790</v>
      </c>
      <c r="DQ708" s="1488" t="s">
        <v>1790</v>
      </c>
      <c r="DR708" s="1488" t="s">
        <v>1790</v>
      </c>
      <c r="DS708" s="1488" t="s">
        <v>1790</v>
      </c>
      <c r="DT708" s="1233" t="s">
        <v>1790</v>
      </c>
      <c r="DU708" s="1233" t="s">
        <v>1790</v>
      </c>
      <c r="DV708" s="1233" t="s">
        <v>1790</v>
      </c>
      <c r="DW708" s="1233" t="s">
        <v>1790</v>
      </c>
      <c r="DX708" s="1233" t="s">
        <v>1790</v>
      </c>
      <c r="DY708" s="1233" t="s">
        <v>1790</v>
      </c>
    </row>
    <row r="709" spans="2:129" x14ac:dyDescent="0.25">
      <c r="B709" s="1740"/>
      <c r="C709" s="1485"/>
      <c r="D709" s="1425"/>
      <c r="E709" s="1267"/>
      <c r="F709" s="1424"/>
      <c r="G709" s="1424"/>
      <c r="H709" s="1425"/>
      <c r="I709" s="1460" t="s">
        <v>1790</v>
      </c>
      <c r="J709" s="1461" t="s">
        <v>1790</v>
      </c>
      <c r="K709" s="1461" t="s">
        <v>1790</v>
      </c>
      <c r="L709" s="1461" t="s">
        <v>1790</v>
      </c>
      <c r="M709" s="1461" t="s">
        <v>1790</v>
      </c>
      <c r="N709" s="1489" t="s">
        <v>1790</v>
      </c>
      <c r="O709" s="1489"/>
      <c r="P709" s="1489"/>
      <c r="Q709" s="1489"/>
      <c r="R709" s="1489"/>
      <c r="S709" s="1489"/>
      <c r="T709" s="1489"/>
      <c r="U709" s="1489"/>
      <c r="V709" s="1489"/>
      <c r="W709" s="1489"/>
      <c r="X709" s="1489"/>
      <c r="Y709" s="1489"/>
      <c r="Z709" s="1489"/>
      <c r="AA709" s="1489"/>
      <c r="AB709" s="1489"/>
      <c r="AC709" s="1489"/>
      <c r="AD709" s="1489"/>
      <c r="AE709" s="1489"/>
      <c r="AF709" s="1489"/>
      <c r="AG709" s="1489"/>
      <c r="AH709" s="1489"/>
      <c r="AI709" s="1489"/>
      <c r="AJ709" s="1489"/>
      <c r="AK709" s="1489"/>
      <c r="AL709" s="1489"/>
      <c r="AM709" s="1489"/>
      <c r="AN709" s="1489"/>
      <c r="AO709" s="1489"/>
      <c r="AP709" s="1489"/>
      <c r="AQ709" s="1489"/>
      <c r="AR709" s="1489"/>
      <c r="AS709" s="1489"/>
      <c r="AT709" s="1489"/>
      <c r="AU709" s="1489"/>
      <c r="AV709" s="1489"/>
      <c r="AW709" s="1489"/>
      <c r="AX709" s="1489"/>
      <c r="AY709" s="1489"/>
      <c r="AZ709" s="1489"/>
      <c r="BA709" s="1489"/>
      <c r="BB709" s="1489"/>
      <c r="BC709" s="1489"/>
      <c r="BD709" s="1489"/>
      <c r="BE709" s="1489"/>
      <c r="BF709" s="1489"/>
      <c r="BG709" s="1489"/>
      <c r="BH709" s="1489"/>
      <c r="BI709" s="1489"/>
      <c r="BJ709" s="1489"/>
      <c r="BK709" s="1489"/>
      <c r="BL709" s="1489"/>
      <c r="BM709" s="1489"/>
      <c r="BN709" s="1489"/>
      <c r="BO709" s="1489"/>
      <c r="BP709" s="1489"/>
      <c r="BQ709" s="1489"/>
      <c r="BR709" s="1489"/>
      <c r="BS709" s="1489"/>
      <c r="BT709" s="1489"/>
      <c r="BU709" s="1489"/>
      <c r="BV709" s="1489"/>
      <c r="BW709" s="1489"/>
      <c r="BX709" s="1489"/>
      <c r="BY709" s="1489"/>
      <c r="BZ709" s="1489"/>
      <c r="CA709" s="1489"/>
      <c r="CB709" s="1489"/>
      <c r="CC709" s="1489"/>
      <c r="CD709" s="1489"/>
      <c r="CE709" s="1489"/>
      <c r="CF709" s="1489"/>
      <c r="CG709" s="1489"/>
      <c r="CH709" s="1489"/>
      <c r="CI709" s="1489"/>
      <c r="CJ709" s="1489"/>
      <c r="CK709" s="1489"/>
      <c r="CL709" s="1489"/>
      <c r="CM709" s="1489"/>
      <c r="CN709" s="1489"/>
      <c r="CO709" s="1489"/>
      <c r="CP709" s="1490"/>
      <c r="CQ709" s="1488" t="s">
        <v>1790</v>
      </c>
      <c r="CR709" s="1488" t="s">
        <v>1790</v>
      </c>
      <c r="CS709" s="1488" t="s">
        <v>1790</v>
      </c>
      <c r="CT709" s="1488" t="s">
        <v>1790</v>
      </c>
      <c r="CU709" s="1488" t="s">
        <v>1790</v>
      </c>
      <c r="CV709" s="1488" t="s">
        <v>1790</v>
      </c>
      <c r="CW709" s="1488" t="s">
        <v>1790</v>
      </c>
      <c r="CX709" s="1488" t="s">
        <v>1790</v>
      </c>
      <c r="CY709" s="1488" t="s">
        <v>1790</v>
      </c>
      <c r="CZ709" s="1488" t="s">
        <v>1790</v>
      </c>
      <c r="DA709" s="1488" t="s">
        <v>1790</v>
      </c>
      <c r="DB709" s="1488" t="s">
        <v>1790</v>
      </c>
      <c r="DC709" s="1488" t="s">
        <v>1790</v>
      </c>
      <c r="DD709" s="1488" t="s">
        <v>1790</v>
      </c>
      <c r="DE709" s="1488" t="s">
        <v>1790</v>
      </c>
      <c r="DF709" s="1488" t="s">
        <v>1790</v>
      </c>
      <c r="DG709" s="1488" t="s">
        <v>1790</v>
      </c>
      <c r="DH709" s="1488" t="s">
        <v>1790</v>
      </c>
      <c r="DI709" s="1488" t="s">
        <v>1790</v>
      </c>
      <c r="DJ709" s="1488" t="s">
        <v>1790</v>
      </c>
      <c r="DK709" s="1488" t="s">
        <v>1790</v>
      </c>
      <c r="DL709" s="1488" t="s">
        <v>1790</v>
      </c>
      <c r="DM709" s="1488" t="s">
        <v>1790</v>
      </c>
      <c r="DN709" s="1488" t="s">
        <v>1790</v>
      </c>
      <c r="DO709" s="1488" t="s">
        <v>1790</v>
      </c>
      <c r="DP709" s="1488" t="s">
        <v>1790</v>
      </c>
      <c r="DQ709" s="1488" t="s">
        <v>1790</v>
      </c>
      <c r="DR709" s="1488" t="s">
        <v>1790</v>
      </c>
      <c r="DS709" s="1488" t="s">
        <v>1790</v>
      </c>
      <c r="DT709" s="1233" t="s">
        <v>1790</v>
      </c>
      <c r="DU709" s="1233" t="s">
        <v>1790</v>
      </c>
      <c r="DV709" s="1233" t="s">
        <v>1790</v>
      </c>
      <c r="DW709" s="1233" t="s">
        <v>1790</v>
      </c>
      <c r="DX709" s="1233" t="s">
        <v>1790</v>
      </c>
      <c r="DY709" s="1233" t="s">
        <v>1790</v>
      </c>
    </row>
    <row r="710" spans="2:129" x14ac:dyDescent="0.25">
      <c r="B710" s="1740"/>
      <c r="C710" s="1485"/>
      <c r="D710" s="1425"/>
      <c r="E710" s="1267"/>
      <c r="F710" s="1424"/>
      <c r="G710" s="1424"/>
      <c r="H710" s="1425"/>
      <c r="I710" s="1460" t="s">
        <v>1790</v>
      </c>
      <c r="J710" s="1461" t="s">
        <v>1790</v>
      </c>
      <c r="K710" s="1461" t="s">
        <v>1790</v>
      </c>
      <c r="L710" s="1461" t="s">
        <v>1790</v>
      </c>
      <c r="M710" s="1461" t="s">
        <v>1790</v>
      </c>
      <c r="N710" s="1489" t="s">
        <v>1790</v>
      </c>
      <c r="O710" s="1489"/>
      <c r="P710" s="1489"/>
      <c r="Q710" s="1489"/>
      <c r="R710" s="1489"/>
      <c r="S710" s="1489"/>
      <c r="T710" s="1489"/>
      <c r="U710" s="1489"/>
      <c r="V710" s="1489"/>
      <c r="W710" s="1489"/>
      <c r="X710" s="1489"/>
      <c r="Y710" s="1489"/>
      <c r="Z710" s="1489"/>
      <c r="AA710" s="1489"/>
      <c r="AB710" s="1489"/>
      <c r="AC710" s="1489"/>
      <c r="AD710" s="1489"/>
      <c r="AE710" s="1489"/>
      <c r="AF710" s="1489"/>
      <c r="AG710" s="1489"/>
      <c r="AH710" s="1489"/>
      <c r="AI710" s="1489"/>
      <c r="AJ710" s="1489"/>
      <c r="AK710" s="1489"/>
      <c r="AL710" s="1489"/>
      <c r="AM710" s="1489"/>
      <c r="AN710" s="1489"/>
      <c r="AO710" s="1489"/>
      <c r="AP710" s="1489"/>
      <c r="AQ710" s="1489"/>
      <c r="AR710" s="1489"/>
      <c r="AS710" s="1489"/>
      <c r="AT710" s="1489"/>
      <c r="AU710" s="1489"/>
      <c r="AV710" s="1489"/>
      <c r="AW710" s="1489"/>
      <c r="AX710" s="1489"/>
      <c r="AY710" s="1489"/>
      <c r="AZ710" s="1489"/>
      <c r="BA710" s="1489"/>
      <c r="BB710" s="1489"/>
      <c r="BC710" s="1489"/>
      <c r="BD710" s="1489"/>
      <c r="BE710" s="1489"/>
      <c r="BF710" s="1489"/>
      <c r="BG710" s="1489"/>
      <c r="BH710" s="1489"/>
      <c r="BI710" s="1489"/>
      <c r="BJ710" s="1489"/>
      <c r="BK710" s="1489"/>
      <c r="BL710" s="1489"/>
      <c r="BM710" s="1489"/>
      <c r="BN710" s="1489"/>
      <c r="BO710" s="1489"/>
      <c r="BP710" s="1489"/>
      <c r="BQ710" s="1489"/>
      <c r="BR710" s="1489"/>
      <c r="BS710" s="1489"/>
      <c r="BT710" s="1489"/>
      <c r="BU710" s="1489"/>
      <c r="BV710" s="1489"/>
      <c r="BW710" s="1489"/>
      <c r="BX710" s="1489"/>
      <c r="BY710" s="1489"/>
      <c r="BZ710" s="1489"/>
      <c r="CA710" s="1489"/>
      <c r="CB710" s="1489"/>
      <c r="CC710" s="1489"/>
      <c r="CD710" s="1489"/>
      <c r="CE710" s="1489"/>
      <c r="CF710" s="1489"/>
      <c r="CG710" s="1489"/>
      <c r="CH710" s="1489"/>
      <c r="CI710" s="1489"/>
      <c r="CJ710" s="1489"/>
      <c r="CK710" s="1489"/>
      <c r="CL710" s="1489"/>
      <c r="CM710" s="1489"/>
      <c r="CN710" s="1489"/>
      <c r="CO710" s="1489"/>
      <c r="CP710" s="1490"/>
      <c r="CQ710" s="1488" t="s">
        <v>1790</v>
      </c>
      <c r="CR710" s="1488" t="s">
        <v>1790</v>
      </c>
      <c r="CS710" s="1488" t="s">
        <v>1790</v>
      </c>
      <c r="CT710" s="1488" t="s">
        <v>1790</v>
      </c>
      <c r="CU710" s="1488" t="s">
        <v>1790</v>
      </c>
      <c r="CV710" s="1488" t="s">
        <v>1790</v>
      </c>
      <c r="CW710" s="1488" t="s">
        <v>1790</v>
      </c>
      <c r="CX710" s="1488" t="s">
        <v>1790</v>
      </c>
      <c r="CY710" s="1488" t="s">
        <v>1790</v>
      </c>
      <c r="CZ710" s="1488" t="s">
        <v>1790</v>
      </c>
      <c r="DA710" s="1488" t="s">
        <v>1790</v>
      </c>
      <c r="DB710" s="1488" t="s">
        <v>1790</v>
      </c>
      <c r="DC710" s="1488" t="s">
        <v>1790</v>
      </c>
      <c r="DD710" s="1488" t="s">
        <v>1790</v>
      </c>
      <c r="DE710" s="1488" t="s">
        <v>1790</v>
      </c>
      <c r="DF710" s="1488" t="s">
        <v>1790</v>
      </c>
      <c r="DG710" s="1488" t="s">
        <v>1790</v>
      </c>
      <c r="DH710" s="1488" t="s">
        <v>1790</v>
      </c>
      <c r="DI710" s="1488" t="s">
        <v>1790</v>
      </c>
      <c r="DJ710" s="1488" t="s">
        <v>1790</v>
      </c>
      <c r="DK710" s="1488" t="s">
        <v>1790</v>
      </c>
      <c r="DL710" s="1488" t="s">
        <v>1790</v>
      </c>
      <c r="DM710" s="1488" t="s">
        <v>1790</v>
      </c>
      <c r="DN710" s="1488" t="s">
        <v>1790</v>
      </c>
      <c r="DO710" s="1488" t="s">
        <v>1790</v>
      </c>
      <c r="DP710" s="1488" t="s">
        <v>1790</v>
      </c>
      <c r="DQ710" s="1488" t="s">
        <v>1790</v>
      </c>
      <c r="DR710" s="1488" t="s">
        <v>1790</v>
      </c>
      <c r="DS710" s="1488" t="s">
        <v>1790</v>
      </c>
      <c r="DT710" s="1233" t="s">
        <v>1790</v>
      </c>
      <c r="DU710" s="1233" t="s">
        <v>1790</v>
      </c>
      <c r="DV710" s="1233" t="s">
        <v>1790</v>
      </c>
      <c r="DW710" s="1233" t="s">
        <v>1790</v>
      </c>
      <c r="DX710" s="1233" t="s">
        <v>1790</v>
      </c>
      <c r="DY710" s="1233" t="s">
        <v>1790</v>
      </c>
    </row>
    <row r="711" spans="2:129" x14ac:dyDescent="0.25">
      <c r="B711" s="1740"/>
      <c r="C711" s="1485"/>
      <c r="D711" s="1425"/>
      <c r="E711" s="1267"/>
      <c r="F711" s="1424"/>
      <c r="G711" s="1424"/>
      <c r="H711" s="1425"/>
      <c r="I711" s="1460" t="s">
        <v>1790</v>
      </c>
      <c r="J711" s="1461" t="s">
        <v>1790</v>
      </c>
      <c r="K711" s="1461" t="s">
        <v>1790</v>
      </c>
      <c r="L711" s="1461" t="s">
        <v>1790</v>
      </c>
      <c r="M711" s="1461" t="s">
        <v>1790</v>
      </c>
      <c r="N711" s="1489" t="s">
        <v>1790</v>
      </c>
      <c r="O711" s="1489"/>
      <c r="P711" s="1489"/>
      <c r="Q711" s="1489"/>
      <c r="R711" s="1489"/>
      <c r="S711" s="1489"/>
      <c r="T711" s="1489"/>
      <c r="U711" s="1489"/>
      <c r="V711" s="1489"/>
      <c r="W711" s="1489"/>
      <c r="X711" s="1489"/>
      <c r="Y711" s="1489"/>
      <c r="Z711" s="1489"/>
      <c r="AA711" s="1489"/>
      <c r="AB711" s="1489"/>
      <c r="AC711" s="1489"/>
      <c r="AD711" s="1489"/>
      <c r="AE711" s="1489"/>
      <c r="AF711" s="1489"/>
      <c r="AG711" s="1489"/>
      <c r="AH711" s="1489"/>
      <c r="AI711" s="1489"/>
      <c r="AJ711" s="1489"/>
      <c r="AK711" s="1489"/>
      <c r="AL711" s="1489"/>
      <c r="AM711" s="1489"/>
      <c r="AN711" s="1489"/>
      <c r="AO711" s="1489"/>
      <c r="AP711" s="1489"/>
      <c r="AQ711" s="1489"/>
      <c r="AR711" s="1489"/>
      <c r="AS711" s="1489"/>
      <c r="AT711" s="1489"/>
      <c r="AU711" s="1489"/>
      <c r="AV711" s="1489"/>
      <c r="AW711" s="1489"/>
      <c r="AX711" s="1489"/>
      <c r="AY711" s="1489"/>
      <c r="AZ711" s="1489"/>
      <c r="BA711" s="1489"/>
      <c r="BB711" s="1489"/>
      <c r="BC711" s="1489"/>
      <c r="BD711" s="1489"/>
      <c r="BE711" s="1489"/>
      <c r="BF711" s="1489"/>
      <c r="BG711" s="1489"/>
      <c r="BH711" s="1489"/>
      <c r="BI711" s="1489"/>
      <c r="BJ711" s="1489"/>
      <c r="BK711" s="1489"/>
      <c r="BL711" s="1489"/>
      <c r="BM711" s="1489"/>
      <c r="BN711" s="1489"/>
      <c r="BO711" s="1489"/>
      <c r="BP711" s="1489"/>
      <c r="BQ711" s="1489"/>
      <c r="BR711" s="1489"/>
      <c r="BS711" s="1489"/>
      <c r="BT711" s="1489"/>
      <c r="BU711" s="1489"/>
      <c r="BV711" s="1489"/>
      <c r="BW711" s="1489"/>
      <c r="BX711" s="1489"/>
      <c r="BY711" s="1489"/>
      <c r="BZ711" s="1489"/>
      <c r="CA711" s="1489"/>
      <c r="CB711" s="1489"/>
      <c r="CC711" s="1489"/>
      <c r="CD711" s="1489"/>
      <c r="CE711" s="1489"/>
      <c r="CF711" s="1489"/>
      <c r="CG711" s="1489"/>
      <c r="CH711" s="1489"/>
      <c r="CI711" s="1489"/>
      <c r="CJ711" s="1489"/>
      <c r="CK711" s="1489"/>
      <c r="CL711" s="1489"/>
      <c r="CM711" s="1489"/>
      <c r="CN711" s="1489"/>
      <c r="CO711" s="1489"/>
      <c r="CP711" s="1490"/>
      <c r="CQ711" s="1488" t="s">
        <v>1790</v>
      </c>
      <c r="CR711" s="1488" t="s">
        <v>1790</v>
      </c>
      <c r="CS711" s="1488" t="s">
        <v>1790</v>
      </c>
      <c r="CT711" s="1488" t="s">
        <v>1790</v>
      </c>
      <c r="CU711" s="1488" t="s">
        <v>1790</v>
      </c>
      <c r="CV711" s="1488" t="s">
        <v>1790</v>
      </c>
      <c r="CW711" s="1488" t="s">
        <v>1790</v>
      </c>
      <c r="CX711" s="1488" t="s">
        <v>1790</v>
      </c>
      <c r="CY711" s="1488" t="s">
        <v>1790</v>
      </c>
      <c r="CZ711" s="1488" t="s">
        <v>1790</v>
      </c>
      <c r="DA711" s="1488" t="s">
        <v>1790</v>
      </c>
      <c r="DB711" s="1488" t="s">
        <v>1790</v>
      </c>
      <c r="DC711" s="1488" t="s">
        <v>1790</v>
      </c>
      <c r="DD711" s="1488" t="s">
        <v>1790</v>
      </c>
      <c r="DE711" s="1488" t="s">
        <v>1790</v>
      </c>
      <c r="DF711" s="1488" t="s">
        <v>1790</v>
      </c>
      <c r="DG711" s="1488" t="s">
        <v>1790</v>
      </c>
      <c r="DH711" s="1488" t="s">
        <v>1790</v>
      </c>
      <c r="DI711" s="1488" t="s">
        <v>1790</v>
      </c>
      <c r="DJ711" s="1488" t="s">
        <v>1790</v>
      </c>
      <c r="DK711" s="1488" t="s">
        <v>1790</v>
      </c>
      <c r="DL711" s="1488" t="s">
        <v>1790</v>
      </c>
      <c r="DM711" s="1488" t="s">
        <v>1790</v>
      </c>
      <c r="DN711" s="1488" t="s">
        <v>1790</v>
      </c>
      <c r="DO711" s="1488" t="s">
        <v>1790</v>
      </c>
      <c r="DP711" s="1488" t="s">
        <v>1790</v>
      </c>
      <c r="DQ711" s="1488" t="s">
        <v>1790</v>
      </c>
      <c r="DR711" s="1488" t="s">
        <v>1790</v>
      </c>
      <c r="DS711" s="1488" t="s">
        <v>1790</v>
      </c>
      <c r="DT711" s="1233" t="s">
        <v>1790</v>
      </c>
      <c r="DU711" s="1233" t="s">
        <v>1790</v>
      </c>
      <c r="DV711" s="1233" t="s">
        <v>1790</v>
      </c>
      <c r="DW711" s="1233" t="s">
        <v>1790</v>
      </c>
      <c r="DX711" s="1233" t="s">
        <v>1790</v>
      </c>
      <c r="DY711" s="1233" t="s">
        <v>1790</v>
      </c>
    </row>
    <row r="712" spans="2:129" x14ac:dyDescent="0.25">
      <c r="B712" s="1740"/>
      <c r="C712" s="1485"/>
      <c r="D712" s="1425"/>
      <c r="E712" s="1267"/>
      <c r="F712" s="1424"/>
      <c r="G712" s="1424"/>
      <c r="H712" s="1425"/>
      <c r="I712" s="1460" t="s">
        <v>1790</v>
      </c>
      <c r="J712" s="1461" t="s">
        <v>1790</v>
      </c>
      <c r="K712" s="1461" t="s">
        <v>1790</v>
      </c>
      <c r="L712" s="1461" t="s">
        <v>1790</v>
      </c>
      <c r="M712" s="1461" t="s">
        <v>1790</v>
      </c>
      <c r="N712" s="1489" t="s">
        <v>1790</v>
      </c>
      <c r="O712" s="1489"/>
      <c r="P712" s="1489"/>
      <c r="Q712" s="1489"/>
      <c r="R712" s="1489"/>
      <c r="S712" s="1489"/>
      <c r="T712" s="1489"/>
      <c r="U712" s="1489"/>
      <c r="V712" s="1489"/>
      <c r="W712" s="1489"/>
      <c r="X712" s="1489"/>
      <c r="Y712" s="1489"/>
      <c r="Z712" s="1489"/>
      <c r="AA712" s="1489"/>
      <c r="AB712" s="1489"/>
      <c r="AC712" s="1489"/>
      <c r="AD712" s="1489"/>
      <c r="AE712" s="1489"/>
      <c r="AF712" s="1489"/>
      <c r="AG712" s="1489"/>
      <c r="AH712" s="1489"/>
      <c r="AI712" s="1489"/>
      <c r="AJ712" s="1489"/>
      <c r="AK712" s="1489"/>
      <c r="AL712" s="1489"/>
      <c r="AM712" s="1489"/>
      <c r="AN712" s="1489"/>
      <c r="AO712" s="1489"/>
      <c r="AP712" s="1489"/>
      <c r="AQ712" s="1489"/>
      <c r="AR712" s="1489"/>
      <c r="AS712" s="1489"/>
      <c r="AT712" s="1489"/>
      <c r="AU712" s="1489"/>
      <c r="AV712" s="1489"/>
      <c r="AW712" s="1489"/>
      <c r="AX712" s="1489"/>
      <c r="AY712" s="1489"/>
      <c r="AZ712" s="1489"/>
      <c r="BA712" s="1489"/>
      <c r="BB712" s="1489"/>
      <c r="BC712" s="1489"/>
      <c r="BD712" s="1489"/>
      <c r="BE712" s="1489"/>
      <c r="BF712" s="1489"/>
      <c r="BG712" s="1489"/>
      <c r="BH712" s="1489"/>
      <c r="BI712" s="1489"/>
      <c r="BJ712" s="1489"/>
      <c r="BK712" s="1489"/>
      <c r="BL712" s="1489"/>
      <c r="BM712" s="1489"/>
      <c r="BN712" s="1489"/>
      <c r="BO712" s="1489"/>
      <c r="BP712" s="1489"/>
      <c r="BQ712" s="1489"/>
      <c r="BR712" s="1489"/>
      <c r="BS712" s="1489"/>
      <c r="BT712" s="1489"/>
      <c r="BU712" s="1489"/>
      <c r="BV712" s="1489"/>
      <c r="BW712" s="1489"/>
      <c r="BX712" s="1489"/>
      <c r="BY712" s="1489"/>
      <c r="BZ712" s="1489"/>
      <c r="CA712" s="1489"/>
      <c r="CB712" s="1489"/>
      <c r="CC712" s="1489"/>
      <c r="CD712" s="1489"/>
      <c r="CE712" s="1489"/>
      <c r="CF712" s="1489"/>
      <c r="CG712" s="1489"/>
      <c r="CH712" s="1489"/>
      <c r="CI712" s="1489"/>
      <c r="CJ712" s="1489"/>
      <c r="CK712" s="1489"/>
      <c r="CL712" s="1489"/>
      <c r="CM712" s="1489"/>
      <c r="CN712" s="1489"/>
      <c r="CO712" s="1489"/>
      <c r="CP712" s="1490"/>
      <c r="CQ712" s="1488" t="s">
        <v>1790</v>
      </c>
      <c r="CR712" s="1488" t="s">
        <v>1790</v>
      </c>
      <c r="CS712" s="1488" t="s">
        <v>1790</v>
      </c>
      <c r="CT712" s="1488" t="s">
        <v>1790</v>
      </c>
      <c r="CU712" s="1488" t="s">
        <v>1790</v>
      </c>
      <c r="CV712" s="1488" t="s">
        <v>1790</v>
      </c>
      <c r="CW712" s="1488" t="s">
        <v>1790</v>
      </c>
      <c r="CX712" s="1488" t="s">
        <v>1790</v>
      </c>
      <c r="CY712" s="1488" t="s">
        <v>1790</v>
      </c>
      <c r="CZ712" s="1488" t="s">
        <v>1790</v>
      </c>
      <c r="DA712" s="1488" t="s">
        <v>1790</v>
      </c>
      <c r="DB712" s="1488" t="s">
        <v>1790</v>
      </c>
      <c r="DC712" s="1488" t="s">
        <v>1790</v>
      </c>
      <c r="DD712" s="1488" t="s">
        <v>1790</v>
      </c>
      <c r="DE712" s="1488" t="s">
        <v>1790</v>
      </c>
      <c r="DF712" s="1488" t="s">
        <v>1790</v>
      </c>
      <c r="DG712" s="1488" t="s">
        <v>1790</v>
      </c>
      <c r="DH712" s="1488" t="s">
        <v>1790</v>
      </c>
      <c r="DI712" s="1488" t="s">
        <v>1790</v>
      </c>
      <c r="DJ712" s="1488" t="s">
        <v>1790</v>
      </c>
      <c r="DK712" s="1488" t="s">
        <v>1790</v>
      </c>
      <c r="DL712" s="1488" t="s">
        <v>1790</v>
      </c>
      <c r="DM712" s="1488" t="s">
        <v>1790</v>
      </c>
      <c r="DN712" s="1488" t="s">
        <v>1790</v>
      </c>
      <c r="DO712" s="1488" t="s">
        <v>1790</v>
      </c>
      <c r="DP712" s="1488" t="s">
        <v>1790</v>
      </c>
      <c r="DQ712" s="1488" t="s">
        <v>1790</v>
      </c>
      <c r="DR712" s="1488" t="s">
        <v>1790</v>
      </c>
      <c r="DS712" s="1488" t="s">
        <v>1790</v>
      </c>
      <c r="DT712" s="1233" t="s">
        <v>1790</v>
      </c>
      <c r="DU712" s="1233" t="s">
        <v>1790</v>
      </c>
      <c r="DV712" s="1233" t="s">
        <v>1790</v>
      </c>
      <c r="DW712" s="1233" t="s">
        <v>1790</v>
      </c>
      <c r="DX712" s="1233" t="s">
        <v>1790</v>
      </c>
      <c r="DY712" s="1233" t="s">
        <v>1790</v>
      </c>
    </row>
    <row r="713" spans="2:129" x14ac:dyDescent="0.25">
      <c r="B713" s="1740"/>
      <c r="C713" s="1485"/>
      <c r="D713" s="1425"/>
      <c r="E713" s="1267"/>
      <c r="F713" s="1424"/>
      <c r="G713" s="1424"/>
      <c r="H713" s="1425"/>
      <c r="I713" s="1460" t="s">
        <v>1790</v>
      </c>
      <c r="J713" s="1461" t="s">
        <v>1790</v>
      </c>
      <c r="K713" s="1461" t="s">
        <v>1790</v>
      </c>
      <c r="L713" s="1461" t="s">
        <v>1790</v>
      </c>
      <c r="M713" s="1461" t="s">
        <v>1790</v>
      </c>
      <c r="N713" s="1489" t="s">
        <v>1790</v>
      </c>
      <c r="O713" s="1489"/>
      <c r="P713" s="1489"/>
      <c r="Q713" s="1489"/>
      <c r="R713" s="1489"/>
      <c r="S713" s="1489"/>
      <c r="T713" s="1489"/>
      <c r="U713" s="1489"/>
      <c r="V713" s="1489"/>
      <c r="W713" s="1489"/>
      <c r="X713" s="1489"/>
      <c r="Y713" s="1489"/>
      <c r="Z713" s="1489"/>
      <c r="AA713" s="1489"/>
      <c r="AB713" s="1489"/>
      <c r="AC713" s="1489"/>
      <c r="AD713" s="1489"/>
      <c r="AE713" s="1489"/>
      <c r="AF713" s="1489"/>
      <c r="AG713" s="1489"/>
      <c r="AH713" s="1489"/>
      <c r="AI713" s="1489"/>
      <c r="AJ713" s="1489"/>
      <c r="AK713" s="1489"/>
      <c r="AL713" s="1489"/>
      <c r="AM713" s="1489"/>
      <c r="AN713" s="1489"/>
      <c r="AO713" s="1489"/>
      <c r="AP713" s="1489"/>
      <c r="AQ713" s="1489"/>
      <c r="AR713" s="1489"/>
      <c r="AS713" s="1489"/>
      <c r="AT713" s="1489"/>
      <c r="AU713" s="1489"/>
      <c r="AV713" s="1489"/>
      <c r="AW713" s="1489"/>
      <c r="AX713" s="1489"/>
      <c r="AY713" s="1489"/>
      <c r="AZ713" s="1489"/>
      <c r="BA713" s="1489"/>
      <c r="BB713" s="1489"/>
      <c r="BC713" s="1489"/>
      <c r="BD713" s="1489"/>
      <c r="BE713" s="1489"/>
      <c r="BF713" s="1489"/>
      <c r="BG713" s="1489"/>
      <c r="BH713" s="1489"/>
      <c r="BI713" s="1489"/>
      <c r="BJ713" s="1489"/>
      <c r="BK713" s="1489"/>
      <c r="BL713" s="1489"/>
      <c r="BM713" s="1489"/>
      <c r="BN713" s="1489"/>
      <c r="BO713" s="1489"/>
      <c r="BP713" s="1489"/>
      <c r="BQ713" s="1489"/>
      <c r="BR713" s="1489"/>
      <c r="BS713" s="1489"/>
      <c r="BT713" s="1489"/>
      <c r="BU713" s="1489"/>
      <c r="BV713" s="1489"/>
      <c r="BW713" s="1489"/>
      <c r="BX713" s="1489"/>
      <c r="BY713" s="1489"/>
      <c r="BZ713" s="1489"/>
      <c r="CA713" s="1489"/>
      <c r="CB713" s="1489"/>
      <c r="CC713" s="1489"/>
      <c r="CD713" s="1489"/>
      <c r="CE713" s="1489"/>
      <c r="CF713" s="1489"/>
      <c r="CG713" s="1489"/>
      <c r="CH713" s="1489"/>
      <c r="CI713" s="1489"/>
      <c r="CJ713" s="1489"/>
      <c r="CK713" s="1489"/>
      <c r="CL713" s="1489"/>
      <c r="CM713" s="1489"/>
      <c r="CN713" s="1489"/>
      <c r="CO713" s="1489"/>
      <c r="CP713" s="1490"/>
      <c r="CQ713" s="1488" t="s">
        <v>1790</v>
      </c>
      <c r="CR713" s="1488" t="s">
        <v>1790</v>
      </c>
      <c r="CS713" s="1488" t="s">
        <v>1790</v>
      </c>
      <c r="CT713" s="1488" t="s">
        <v>1790</v>
      </c>
      <c r="CU713" s="1488" t="s">
        <v>1790</v>
      </c>
      <c r="CV713" s="1488" t="s">
        <v>1790</v>
      </c>
      <c r="CW713" s="1488" t="s">
        <v>1790</v>
      </c>
      <c r="CX713" s="1488" t="s">
        <v>1790</v>
      </c>
      <c r="CY713" s="1488" t="s">
        <v>1790</v>
      </c>
      <c r="CZ713" s="1488" t="s">
        <v>1790</v>
      </c>
      <c r="DA713" s="1488" t="s">
        <v>1790</v>
      </c>
      <c r="DB713" s="1488" t="s">
        <v>1790</v>
      </c>
      <c r="DC713" s="1488" t="s">
        <v>1790</v>
      </c>
      <c r="DD713" s="1488" t="s">
        <v>1790</v>
      </c>
      <c r="DE713" s="1488" t="s">
        <v>1790</v>
      </c>
      <c r="DF713" s="1488" t="s">
        <v>1790</v>
      </c>
      <c r="DG713" s="1488" t="s">
        <v>1790</v>
      </c>
      <c r="DH713" s="1488" t="s">
        <v>1790</v>
      </c>
      <c r="DI713" s="1488" t="s">
        <v>1790</v>
      </c>
      <c r="DJ713" s="1488" t="s">
        <v>1790</v>
      </c>
      <c r="DK713" s="1488" t="s">
        <v>1790</v>
      </c>
      <c r="DL713" s="1488" t="s">
        <v>1790</v>
      </c>
      <c r="DM713" s="1488" t="s">
        <v>1790</v>
      </c>
      <c r="DN713" s="1488" t="s">
        <v>1790</v>
      </c>
      <c r="DO713" s="1488" t="s">
        <v>1790</v>
      </c>
      <c r="DP713" s="1488" t="s">
        <v>1790</v>
      </c>
      <c r="DQ713" s="1488" t="s">
        <v>1790</v>
      </c>
      <c r="DR713" s="1488" t="s">
        <v>1790</v>
      </c>
      <c r="DS713" s="1488" t="s">
        <v>1790</v>
      </c>
      <c r="DT713" s="1233" t="s">
        <v>1790</v>
      </c>
      <c r="DU713" s="1233" t="s">
        <v>1790</v>
      </c>
      <c r="DV713" s="1233" t="s">
        <v>1790</v>
      </c>
      <c r="DW713" s="1233" t="s">
        <v>1790</v>
      </c>
      <c r="DX713" s="1233" t="s">
        <v>1790</v>
      </c>
      <c r="DY713" s="1233" t="s">
        <v>1790</v>
      </c>
    </row>
    <row r="714" spans="2:129" x14ac:dyDescent="0.25">
      <c r="B714" s="1740"/>
      <c r="C714" s="1485"/>
      <c r="D714" s="1425"/>
      <c r="E714" s="1267"/>
      <c r="F714" s="1424"/>
      <c r="G714" s="1424"/>
      <c r="H714" s="1425"/>
      <c r="I714" s="1460" t="s">
        <v>1790</v>
      </c>
      <c r="J714" s="1461" t="s">
        <v>1790</v>
      </c>
      <c r="K714" s="1461" t="s">
        <v>1790</v>
      </c>
      <c r="L714" s="1461" t="s">
        <v>1790</v>
      </c>
      <c r="M714" s="1461" t="s">
        <v>1790</v>
      </c>
      <c r="N714" s="1489" t="s">
        <v>1790</v>
      </c>
      <c r="O714" s="1489"/>
      <c r="P714" s="1489"/>
      <c r="Q714" s="1489"/>
      <c r="R714" s="1489"/>
      <c r="S714" s="1489"/>
      <c r="T714" s="1489"/>
      <c r="U714" s="1489"/>
      <c r="V714" s="1489"/>
      <c r="W714" s="1489"/>
      <c r="X714" s="1489"/>
      <c r="Y714" s="1489"/>
      <c r="Z714" s="1489"/>
      <c r="AA714" s="1489"/>
      <c r="AB714" s="1489"/>
      <c r="AC714" s="1489"/>
      <c r="AD714" s="1489"/>
      <c r="AE714" s="1489"/>
      <c r="AF714" s="1489"/>
      <c r="AG714" s="1489"/>
      <c r="AH714" s="1489"/>
      <c r="AI714" s="1489"/>
      <c r="AJ714" s="1489"/>
      <c r="AK714" s="1489"/>
      <c r="AL714" s="1489"/>
      <c r="AM714" s="1489"/>
      <c r="AN714" s="1489"/>
      <c r="AO714" s="1489"/>
      <c r="AP714" s="1489"/>
      <c r="AQ714" s="1489"/>
      <c r="AR714" s="1489"/>
      <c r="AS714" s="1489"/>
      <c r="AT714" s="1489"/>
      <c r="AU714" s="1489"/>
      <c r="AV714" s="1489"/>
      <c r="AW714" s="1489"/>
      <c r="AX714" s="1489"/>
      <c r="AY714" s="1489"/>
      <c r="AZ714" s="1489"/>
      <c r="BA714" s="1489"/>
      <c r="BB714" s="1489"/>
      <c r="BC714" s="1489"/>
      <c r="BD714" s="1489"/>
      <c r="BE714" s="1489"/>
      <c r="BF714" s="1489"/>
      <c r="BG714" s="1489"/>
      <c r="BH714" s="1489"/>
      <c r="BI714" s="1489"/>
      <c r="BJ714" s="1489"/>
      <c r="BK714" s="1489"/>
      <c r="BL714" s="1489"/>
      <c r="BM714" s="1489"/>
      <c r="BN714" s="1489"/>
      <c r="BO714" s="1489"/>
      <c r="BP714" s="1489"/>
      <c r="BQ714" s="1489"/>
      <c r="BR714" s="1489"/>
      <c r="BS714" s="1489"/>
      <c r="BT714" s="1489"/>
      <c r="BU714" s="1489"/>
      <c r="BV714" s="1489"/>
      <c r="BW714" s="1489"/>
      <c r="BX714" s="1489"/>
      <c r="BY714" s="1489"/>
      <c r="BZ714" s="1489"/>
      <c r="CA714" s="1489"/>
      <c r="CB714" s="1489"/>
      <c r="CC714" s="1489"/>
      <c r="CD714" s="1489"/>
      <c r="CE714" s="1489"/>
      <c r="CF714" s="1489"/>
      <c r="CG714" s="1489"/>
      <c r="CH714" s="1489"/>
      <c r="CI714" s="1489"/>
      <c r="CJ714" s="1489"/>
      <c r="CK714" s="1489"/>
      <c r="CL714" s="1489"/>
      <c r="CM714" s="1489"/>
      <c r="CN714" s="1489"/>
      <c r="CO714" s="1489"/>
      <c r="CP714" s="1490"/>
      <c r="CQ714" s="1488" t="s">
        <v>1790</v>
      </c>
      <c r="CR714" s="1488" t="s">
        <v>1790</v>
      </c>
      <c r="CS714" s="1488" t="s">
        <v>1790</v>
      </c>
      <c r="CT714" s="1488" t="s">
        <v>1790</v>
      </c>
      <c r="CU714" s="1488" t="s">
        <v>1790</v>
      </c>
      <c r="CV714" s="1488" t="s">
        <v>1790</v>
      </c>
      <c r="CW714" s="1488" t="s">
        <v>1790</v>
      </c>
      <c r="CX714" s="1488" t="s">
        <v>1790</v>
      </c>
      <c r="CY714" s="1488" t="s">
        <v>1790</v>
      </c>
      <c r="CZ714" s="1488" t="s">
        <v>1790</v>
      </c>
      <c r="DA714" s="1488" t="s">
        <v>1790</v>
      </c>
      <c r="DB714" s="1488" t="s">
        <v>1790</v>
      </c>
      <c r="DC714" s="1488" t="s">
        <v>1790</v>
      </c>
      <c r="DD714" s="1488" t="s">
        <v>1790</v>
      </c>
      <c r="DE714" s="1488" t="s">
        <v>1790</v>
      </c>
      <c r="DF714" s="1488" t="s">
        <v>1790</v>
      </c>
      <c r="DG714" s="1488" t="s">
        <v>1790</v>
      </c>
      <c r="DH714" s="1488" t="s">
        <v>1790</v>
      </c>
      <c r="DI714" s="1488" t="s">
        <v>1790</v>
      </c>
      <c r="DJ714" s="1488" t="s">
        <v>1790</v>
      </c>
      <c r="DK714" s="1488" t="s">
        <v>1790</v>
      </c>
      <c r="DL714" s="1488" t="s">
        <v>1790</v>
      </c>
      <c r="DM714" s="1488" t="s">
        <v>1790</v>
      </c>
      <c r="DN714" s="1488" t="s">
        <v>1790</v>
      </c>
      <c r="DO714" s="1488" t="s">
        <v>1790</v>
      </c>
      <c r="DP714" s="1488" t="s">
        <v>1790</v>
      </c>
      <c r="DQ714" s="1488" t="s">
        <v>1790</v>
      </c>
      <c r="DR714" s="1488" t="s">
        <v>1790</v>
      </c>
      <c r="DS714" s="1488" t="s">
        <v>1790</v>
      </c>
      <c r="DT714" s="1233" t="s">
        <v>1790</v>
      </c>
      <c r="DU714" s="1233" t="s">
        <v>1790</v>
      </c>
      <c r="DV714" s="1233" t="s">
        <v>1790</v>
      </c>
      <c r="DW714" s="1233" t="s">
        <v>1790</v>
      </c>
      <c r="DX714" s="1233" t="s">
        <v>1790</v>
      </c>
      <c r="DY714" s="1233" t="s">
        <v>1790</v>
      </c>
    </row>
    <row r="715" spans="2:129" x14ac:dyDescent="0.25">
      <c r="B715" s="1740"/>
      <c r="C715" s="1485"/>
      <c r="D715" s="1425"/>
      <c r="E715" s="1267"/>
      <c r="F715" s="1424"/>
      <c r="G715" s="1424"/>
      <c r="H715" s="1425"/>
      <c r="I715" s="1460" t="s">
        <v>1790</v>
      </c>
      <c r="J715" s="1461" t="s">
        <v>1790</v>
      </c>
      <c r="K715" s="1461" t="s">
        <v>1790</v>
      </c>
      <c r="L715" s="1461" t="s">
        <v>1790</v>
      </c>
      <c r="M715" s="1461" t="s">
        <v>1790</v>
      </c>
      <c r="N715" s="1489" t="s">
        <v>1790</v>
      </c>
      <c r="O715" s="1489"/>
      <c r="P715" s="1489"/>
      <c r="Q715" s="1489"/>
      <c r="R715" s="1489"/>
      <c r="S715" s="1489"/>
      <c r="T715" s="1489"/>
      <c r="U715" s="1489"/>
      <c r="V715" s="1489"/>
      <c r="W715" s="1489"/>
      <c r="X715" s="1489"/>
      <c r="Y715" s="1489"/>
      <c r="Z715" s="1489"/>
      <c r="AA715" s="1489"/>
      <c r="AB715" s="1489"/>
      <c r="AC715" s="1489"/>
      <c r="AD715" s="1489"/>
      <c r="AE715" s="1489"/>
      <c r="AF715" s="1489"/>
      <c r="AG715" s="1489"/>
      <c r="AH715" s="1489"/>
      <c r="AI715" s="1489"/>
      <c r="AJ715" s="1489"/>
      <c r="AK715" s="1489"/>
      <c r="AL715" s="1489"/>
      <c r="AM715" s="1489"/>
      <c r="AN715" s="1489"/>
      <c r="AO715" s="1489"/>
      <c r="AP715" s="1489"/>
      <c r="AQ715" s="1489"/>
      <c r="AR715" s="1489"/>
      <c r="AS715" s="1489"/>
      <c r="AT715" s="1489"/>
      <c r="AU715" s="1489"/>
      <c r="AV715" s="1489"/>
      <c r="AW715" s="1489"/>
      <c r="AX715" s="1489"/>
      <c r="AY715" s="1489"/>
      <c r="AZ715" s="1489"/>
      <c r="BA715" s="1489"/>
      <c r="BB715" s="1489"/>
      <c r="BC715" s="1489"/>
      <c r="BD715" s="1489"/>
      <c r="BE715" s="1489"/>
      <c r="BF715" s="1489"/>
      <c r="BG715" s="1489"/>
      <c r="BH715" s="1489"/>
      <c r="BI715" s="1489"/>
      <c r="BJ715" s="1489"/>
      <c r="BK715" s="1489"/>
      <c r="BL715" s="1489"/>
      <c r="BM715" s="1489"/>
      <c r="BN715" s="1489"/>
      <c r="BO715" s="1489"/>
      <c r="BP715" s="1489"/>
      <c r="BQ715" s="1489"/>
      <c r="BR715" s="1489"/>
      <c r="BS715" s="1489"/>
      <c r="BT715" s="1489"/>
      <c r="BU715" s="1489"/>
      <c r="BV715" s="1489"/>
      <c r="BW715" s="1489"/>
      <c r="BX715" s="1489"/>
      <c r="BY715" s="1489"/>
      <c r="BZ715" s="1489"/>
      <c r="CA715" s="1489"/>
      <c r="CB715" s="1489"/>
      <c r="CC715" s="1489"/>
      <c r="CD715" s="1489"/>
      <c r="CE715" s="1489"/>
      <c r="CF715" s="1489"/>
      <c r="CG715" s="1489"/>
      <c r="CH715" s="1489"/>
      <c r="CI715" s="1489"/>
      <c r="CJ715" s="1489"/>
      <c r="CK715" s="1489"/>
      <c r="CL715" s="1489"/>
      <c r="CM715" s="1489"/>
      <c r="CN715" s="1489"/>
      <c r="CO715" s="1489"/>
      <c r="CP715" s="1490"/>
      <c r="CQ715" s="1488" t="s">
        <v>1790</v>
      </c>
      <c r="CR715" s="1488" t="s">
        <v>1790</v>
      </c>
      <c r="CS715" s="1488" t="s">
        <v>1790</v>
      </c>
      <c r="CT715" s="1488" t="s">
        <v>1790</v>
      </c>
      <c r="CU715" s="1488" t="s">
        <v>1790</v>
      </c>
      <c r="CV715" s="1488" t="s">
        <v>1790</v>
      </c>
      <c r="CW715" s="1488" t="s">
        <v>1790</v>
      </c>
      <c r="CX715" s="1488" t="s">
        <v>1790</v>
      </c>
      <c r="CY715" s="1488" t="s">
        <v>1790</v>
      </c>
      <c r="CZ715" s="1488" t="s">
        <v>1790</v>
      </c>
      <c r="DA715" s="1488" t="s">
        <v>1790</v>
      </c>
      <c r="DB715" s="1488" t="s">
        <v>1790</v>
      </c>
      <c r="DC715" s="1488" t="s">
        <v>1790</v>
      </c>
      <c r="DD715" s="1488" t="s">
        <v>1790</v>
      </c>
      <c r="DE715" s="1488" t="s">
        <v>1790</v>
      </c>
      <c r="DF715" s="1488" t="s">
        <v>1790</v>
      </c>
      <c r="DG715" s="1488" t="s">
        <v>1790</v>
      </c>
      <c r="DH715" s="1488" t="s">
        <v>1790</v>
      </c>
      <c r="DI715" s="1488" t="s">
        <v>1790</v>
      </c>
      <c r="DJ715" s="1488" t="s">
        <v>1790</v>
      </c>
      <c r="DK715" s="1488" t="s">
        <v>1790</v>
      </c>
      <c r="DL715" s="1488" t="s">
        <v>1790</v>
      </c>
      <c r="DM715" s="1488" t="s">
        <v>1790</v>
      </c>
      <c r="DN715" s="1488" t="s">
        <v>1790</v>
      </c>
      <c r="DO715" s="1488" t="s">
        <v>1790</v>
      </c>
      <c r="DP715" s="1488" t="s">
        <v>1790</v>
      </c>
      <c r="DQ715" s="1488" t="s">
        <v>1790</v>
      </c>
      <c r="DR715" s="1488" t="s">
        <v>1790</v>
      </c>
      <c r="DS715" s="1488" t="s">
        <v>1790</v>
      </c>
      <c r="DT715" s="1233" t="s">
        <v>1790</v>
      </c>
      <c r="DU715" s="1233" t="s">
        <v>1790</v>
      </c>
      <c r="DV715" s="1233" t="s">
        <v>1790</v>
      </c>
      <c r="DW715" s="1233" t="s">
        <v>1790</v>
      </c>
      <c r="DX715" s="1233" t="s">
        <v>1790</v>
      </c>
      <c r="DY715" s="1233" t="s">
        <v>1790</v>
      </c>
    </row>
    <row r="716" spans="2:129" ht="14.4" thickBot="1" x14ac:dyDescent="0.3">
      <c r="B716" s="1740"/>
      <c r="C716" s="1485"/>
      <c r="D716" s="1425"/>
      <c r="E716" s="1267"/>
      <c r="F716" s="1424"/>
      <c r="G716" s="1424"/>
      <c r="H716" s="1425"/>
      <c r="I716" s="1460" t="s">
        <v>1790</v>
      </c>
      <c r="J716" s="1461" t="s">
        <v>1790</v>
      </c>
      <c r="K716" s="1461" t="s">
        <v>1790</v>
      </c>
      <c r="L716" s="1461" t="s">
        <v>1790</v>
      </c>
      <c r="M716" s="1461" t="s">
        <v>1790</v>
      </c>
      <c r="N716" s="1489" t="s">
        <v>1790</v>
      </c>
      <c r="O716" s="1489"/>
      <c r="P716" s="1489"/>
      <c r="Q716" s="1489"/>
      <c r="R716" s="1489"/>
      <c r="S716" s="1489"/>
      <c r="T716" s="1489"/>
      <c r="U716" s="1489"/>
      <c r="V716" s="1489"/>
      <c r="W716" s="1489"/>
      <c r="X716" s="1489"/>
      <c r="Y716" s="1489"/>
      <c r="Z716" s="1489"/>
      <c r="AA716" s="1489"/>
      <c r="AB716" s="1489"/>
      <c r="AC716" s="1489"/>
      <c r="AD716" s="1489"/>
      <c r="AE716" s="1489"/>
      <c r="AF716" s="1489"/>
      <c r="AG716" s="1489"/>
      <c r="AH716" s="1489"/>
      <c r="AI716" s="1489"/>
      <c r="AJ716" s="1489"/>
      <c r="AK716" s="1489"/>
      <c r="AL716" s="1489"/>
      <c r="AM716" s="1489"/>
      <c r="AN716" s="1489"/>
      <c r="AO716" s="1489"/>
      <c r="AP716" s="1489"/>
      <c r="AQ716" s="1489"/>
      <c r="AR716" s="1489"/>
      <c r="AS716" s="1489"/>
      <c r="AT716" s="1489"/>
      <c r="AU716" s="1489"/>
      <c r="AV716" s="1489"/>
      <c r="AW716" s="1489"/>
      <c r="AX716" s="1489"/>
      <c r="AY716" s="1489"/>
      <c r="AZ716" s="1489"/>
      <c r="BA716" s="1489"/>
      <c r="BB716" s="1489"/>
      <c r="BC716" s="1489"/>
      <c r="BD716" s="1489"/>
      <c r="BE716" s="1489"/>
      <c r="BF716" s="1489"/>
      <c r="BG716" s="1489"/>
      <c r="BH716" s="1489"/>
      <c r="BI716" s="1489"/>
      <c r="BJ716" s="1489"/>
      <c r="BK716" s="1489"/>
      <c r="BL716" s="1489"/>
      <c r="BM716" s="1489"/>
      <c r="BN716" s="1489"/>
      <c r="BO716" s="1489"/>
      <c r="BP716" s="1489"/>
      <c r="BQ716" s="1489"/>
      <c r="BR716" s="1489"/>
      <c r="BS716" s="1489"/>
      <c r="BT716" s="1489"/>
      <c r="BU716" s="1489"/>
      <c r="BV716" s="1489"/>
      <c r="BW716" s="1489"/>
      <c r="BX716" s="1489"/>
      <c r="BY716" s="1489"/>
      <c r="BZ716" s="1489"/>
      <c r="CA716" s="1489"/>
      <c r="CB716" s="1489"/>
      <c r="CC716" s="1489"/>
      <c r="CD716" s="1489"/>
      <c r="CE716" s="1489"/>
      <c r="CF716" s="1489"/>
      <c r="CG716" s="1489"/>
      <c r="CH716" s="1489"/>
      <c r="CI716" s="1489"/>
      <c r="CJ716" s="1489"/>
      <c r="CK716" s="1489"/>
      <c r="CL716" s="1489"/>
      <c r="CM716" s="1489"/>
      <c r="CN716" s="1489"/>
      <c r="CO716" s="1489"/>
      <c r="CP716" s="1490"/>
      <c r="CQ716" s="1488" t="s">
        <v>1790</v>
      </c>
      <c r="CR716" s="1488" t="s">
        <v>1790</v>
      </c>
      <c r="CS716" s="1488" t="s">
        <v>1790</v>
      </c>
      <c r="CT716" s="1488" t="s">
        <v>1790</v>
      </c>
      <c r="CU716" s="1488" t="s">
        <v>1790</v>
      </c>
      <c r="CV716" s="1488" t="s">
        <v>1790</v>
      </c>
      <c r="CW716" s="1488" t="s">
        <v>1790</v>
      </c>
      <c r="CX716" s="1488" t="s">
        <v>1790</v>
      </c>
      <c r="CY716" s="1488" t="s">
        <v>1790</v>
      </c>
      <c r="CZ716" s="1488" t="s">
        <v>1790</v>
      </c>
      <c r="DA716" s="1488" t="s">
        <v>1790</v>
      </c>
      <c r="DB716" s="1488" t="s">
        <v>1790</v>
      </c>
      <c r="DC716" s="1488" t="s">
        <v>1790</v>
      </c>
      <c r="DD716" s="1488" t="s">
        <v>1790</v>
      </c>
      <c r="DE716" s="1488" t="s">
        <v>1790</v>
      </c>
      <c r="DF716" s="1488" t="s">
        <v>1790</v>
      </c>
      <c r="DG716" s="1488" t="s">
        <v>1790</v>
      </c>
      <c r="DH716" s="1488" t="s">
        <v>1790</v>
      </c>
      <c r="DI716" s="1488" t="s">
        <v>1790</v>
      </c>
      <c r="DJ716" s="1488" t="s">
        <v>1790</v>
      </c>
      <c r="DK716" s="1488" t="s">
        <v>1790</v>
      </c>
      <c r="DL716" s="1488" t="s">
        <v>1790</v>
      </c>
      <c r="DM716" s="1488" t="s">
        <v>1790</v>
      </c>
      <c r="DN716" s="1488" t="s">
        <v>1790</v>
      </c>
      <c r="DO716" s="1488" t="s">
        <v>1790</v>
      </c>
      <c r="DP716" s="1488" t="s">
        <v>1790</v>
      </c>
      <c r="DQ716" s="1488" t="s">
        <v>1790</v>
      </c>
      <c r="DR716" s="1488" t="s">
        <v>1790</v>
      </c>
      <c r="DS716" s="1488" t="s">
        <v>1790</v>
      </c>
      <c r="DT716" s="1233" t="s">
        <v>1790</v>
      </c>
      <c r="DU716" s="1233" t="s">
        <v>1790</v>
      </c>
      <c r="DV716" s="1233" t="s">
        <v>1790</v>
      </c>
      <c r="DW716" s="1233" t="s">
        <v>1790</v>
      </c>
      <c r="DX716" s="1233" t="s">
        <v>1790</v>
      </c>
      <c r="DY716" s="1233" t="s">
        <v>1790</v>
      </c>
    </row>
    <row r="717" spans="2:129" ht="14.4" thickBot="1" x14ac:dyDescent="0.3">
      <c r="B717" s="1740"/>
      <c r="C717" s="1485"/>
      <c r="D717" s="1425"/>
      <c r="E717" s="1267"/>
      <c r="F717" s="1424"/>
      <c r="G717" s="1424"/>
      <c r="H717" s="1425"/>
      <c r="I717" s="1724" t="str">
        <f>IF(SUM(I716:CU716)&lt;&gt;0,SUM(I716:CU716),"")</f>
        <v/>
      </c>
      <c r="J717" s="1725"/>
      <c r="K717" s="1725"/>
      <c r="L717" s="1725"/>
      <c r="M717" s="1726"/>
      <c r="N717" s="1489" t="s">
        <v>1790</v>
      </c>
      <c r="O717" s="1489"/>
      <c r="P717" s="1489"/>
      <c r="Q717" s="1489"/>
      <c r="R717" s="1489"/>
      <c r="S717" s="1489"/>
      <c r="T717" s="1489"/>
      <c r="U717" s="1489"/>
      <c r="V717" s="1489"/>
      <c r="W717" s="1489"/>
      <c r="X717" s="1489"/>
      <c r="Y717" s="1489"/>
      <c r="Z717" s="1489"/>
      <c r="AA717" s="1489"/>
      <c r="AB717" s="1489"/>
      <c r="AC717" s="1489"/>
      <c r="AD717" s="1489"/>
      <c r="AE717" s="1489"/>
      <c r="AF717" s="1489"/>
      <c r="AG717" s="1489"/>
      <c r="AH717" s="1489"/>
      <c r="AI717" s="1489"/>
      <c r="AJ717" s="1489"/>
      <c r="AK717" s="1489"/>
      <c r="AL717" s="1489"/>
      <c r="AM717" s="1489"/>
      <c r="AN717" s="1489"/>
      <c r="AO717" s="1489"/>
      <c r="AP717" s="1489"/>
      <c r="AQ717" s="1489"/>
      <c r="AR717" s="1489"/>
      <c r="AS717" s="1489"/>
      <c r="AT717" s="1489"/>
      <c r="AU717" s="1489"/>
      <c r="AV717" s="1489"/>
      <c r="AW717" s="1489"/>
      <c r="AX717" s="1489"/>
      <c r="AY717" s="1489"/>
      <c r="AZ717" s="1489"/>
      <c r="BA717" s="1489"/>
      <c r="BB717" s="1489"/>
      <c r="BC717" s="1489"/>
      <c r="BD717" s="1489"/>
      <c r="BE717" s="1489"/>
      <c r="BF717" s="1489"/>
      <c r="BG717" s="1489"/>
      <c r="BH717" s="1489"/>
      <c r="BI717" s="1489"/>
      <c r="BJ717" s="1489"/>
      <c r="BK717" s="1489"/>
      <c r="BL717" s="1489"/>
      <c r="BM717" s="1489"/>
      <c r="BN717" s="1489"/>
      <c r="BO717" s="1489"/>
      <c r="BP717" s="1489"/>
      <c r="BQ717" s="1489"/>
      <c r="BR717" s="1489"/>
      <c r="BS717" s="1489"/>
      <c r="BT717" s="1489"/>
      <c r="BU717" s="1489"/>
      <c r="BV717" s="1489"/>
      <c r="BW717" s="1489"/>
      <c r="BX717" s="1489"/>
      <c r="BY717" s="1489"/>
      <c r="BZ717" s="1489"/>
      <c r="CA717" s="1489"/>
      <c r="CB717" s="1489"/>
      <c r="CC717" s="1489"/>
      <c r="CD717" s="1489"/>
      <c r="CE717" s="1489"/>
      <c r="CF717" s="1489"/>
      <c r="CG717" s="1489"/>
      <c r="CH717" s="1489"/>
      <c r="CI717" s="1489"/>
      <c r="CJ717" s="1489"/>
      <c r="CK717" s="1489"/>
      <c r="CL717" s="1489"/>
      <c r="CM717" s="1489"/>
      <c r="CN717" s="1489"/>
      <c r="CO717" s="1489"/>
      <c r="CP717" s="1490"/>
      <c r="CQ717" s="1488"/>
      <c r="CR717" s="1488"/>
      <c r="CS717" s="1488"/>
      <c r="CT717" s="1488"/>
      <c r="CU717" s="1488"/>
      <c r="CV717" s="1488"/>
      <c r="CW717" s="1488"/>
      <c r="CX717" s="1488"/>
      <c r="CY717" s="1488"/>
      <c r="CZ717" s="1488"/>
      <c r="DA717" s="1488"/>
      <c r="DB717" s="1488"/>
      <c r="DC717" s="1488"/>
      <c r="DD717" s="1488"/>
      <c r="DE717" s="1488"/>
      <c r="DF717" s="1488"/>
      <c r="DG717" s="1488"/>
      <c r="DH717" s="1488"/>
      <c r="DI717" s="1488"/>
      <c r="DJ717" s="1488"/>
      <c r="DK717" s="1488"/>
      <c r="DL717" s="1488"/>
      <c r="DM717" s="1488"/>
      <c r="DN717" s="1488"/>
      <c r="DO717" s="1488"/>
      <c r="DP717" s="1488"/>
      <c r="DQ717" s="1488"/>
      <c r="DR717" s="1488"/>
      <c r="DS717" s="1488"/>
    </row>
    <row r="718" spans="2:129" s="1266" customFormat="1" ht="14.4" thickBot="1" x14ac:dyDescent="0.3">
      <c r="B718" s="1328"/>
      <c r="C718" s="1321"/>
      <c r="D718" s="1321"/>
      <c r="E718" s="1322"/>
      <c r="F718" s="1321"/>
      <c r="G718" s="1321"/>
      <c r="H718" s="1321"/>
      <c r="I718" s="1323"/>
      <c r="J718" s="1324"/>
    </row>
    <row r="719" spans="2:129" x14ac:dyDescent="0.25">
      <c r="B719" s="1722" t="s">
        <v>816</v>
      </c>
      <c r="C719" s="1723"/>
      <c r="D719" s="1325"/>
      <c r="E719" s="1326"/>
      <c r="F719" s="1325"/>
      <c r="G719" s="1325"/>
      <c r="H719" s="1325"/>
      <c r="I719" s="1336"/>
      <c r="J719" s="1337"/>
      <c r="K719" s="1327"/>
      <c r="L719" s="1327"/>
      <c r="M719" s="1327"/>
      <c r="N719" s="1327"/>
      <c r="O719" s="1327"/>
      <c r="P719" s="1327"/>
      <c r="Q719" s="1327"/>
      <c r="R719" s="1327"/>
      <c r="S719" s="1327"/>
      <c r="T719" s="1327"/>
      <c r="U719" s="1327"/>
      <c r="V719" s="1327"/>
      <c r="W719" s="1327"/>
      <c r="X719" s="1327"/>
      <c r="Y719" s="1327"/>
      <c r="Z719" s="1327"/>
      <c r="AA719" s="1327"/>
      <c r="AB719" s="1327"/>
      <c r="AC719" s="1327"/>
      <c r="AD719" s="1327"/>
      <c r="AE719" s="1327"/>
      <c r="AF719" s="1327"/>
      <c r="AG719" s="1327"/>
      <c r="AH719" s="1327"/>
      <c r="AI719" s="1327"/>
      <c r="AJ719" s="1327"/>
      <c r="AK719" s="1327"/>
      <c r="AL719" s="1327"/>
      <c r="AM719" s="1327"/>
      <c r="AN719" s="1327"/>
      <c r="AO719" s="1327"/>
      <c r="AP719" s="1327"/>
      <c r="AQ719" s="1327"/>
      <c r="AR719" s="1327"/>
      <c r="AS719" s="1327"/>
      <c r="AT719" s="1327"/>
      <c r="AU719" s="1327"/>
      <c r="AV719" s="1327"/>
      <c r="AW719" s="1327"/>
      <c r="AX719" s="1327"/>
      <c r="AY719" s="1327"/>
      <c r="AZ719" s="1327"/>
      <c r="BA719" s="1327"/>
      <c r="BB719" s="1327"/>
      <c r="BC719" s="1327"/>
      <c r="BD719" s="1327"/>
      <c r="BE719" s="1327"/>
      <c r="BF719" s="1327"/>
      <c r="BG719" s="1327"/>
      <c r="BH719" s="1327"/>
      <c r="BI719" s="1327"/>
      <c r="BJ719" s="1327"/>
      <c r="BK719" s="1327"/>
      <c r="BL719" s="1327"/>
      <c r="BM719" s="1327"/>
      <c r="BN719" s="1327"/>
      <c r="BO719" s="1327"/>
      <c r="BP719" s="1327"/>
      <c r="BQ719" s="1327"/>
      <c r="BR719" s="1327"/>
      <c r="BS719" s="1327"/>
      <c r="BT719" s="1327"/>
      <c r="BU719" s="1327"/>
      <c r="BV719" s="1327"/>
      <c r="BW719" s="1327"/>
      <c r="BX719" s="1327"/>
      <c r="BY719" s="1327"/>
      <c r="BZ719" s="1327"/>
      <c r="CA719" s="1327"/>
      <c r="CB719" s="1327"/>
      <c r="CC719" s="1327"/>
      <c r="CD719" s="1327"/>
      <c r="CE719" s="1327"/>
      <c r="CF719" s="1327"/>
      <c r="CG719" s="1327"/>
      <c r="CH719" s="1327"/>
      <c r="CI719" s="1327"/>
      <c r="CJ719" s="1327"/>
      <c r="CK719" s="1327"/>
      <c r="CL719" s="1327"/>
      <c r="CM719" s="1327"/>
      <c r="CN719" s="1327"/>
      <c r="CO719" s="1327"/>
      <c r="CP719" s="1327"/>
    </row>
    <row r="720" spans="2:129" ht="111" thickBot="1" x14ac:dyDescent="0.3">
      <c r="B720" s="1329" t="s">
        <v>797</v>
      </c>
      <c r="C720" s="1330" t="s">
        <v>713</v>
      </c>
      <c r="D720" s="1319" t="s">
        <v>714</v>
      </c>
      <c r="E720" s="1319" t="s">
        <v>798</v>
      </c>
      <c r="F720" s="1319" t="s">
        <v>799</v>
      </c>
      <c r="G720" s="1319" t="s">
        <v>800</v>
      </c>
      <c r="H720" s="1320"/>
      <c r="I720" s="471" t="s">
        <v>118</v>
      </c>
      <c r="J720" s="472" t="s">
        <v>119</v>
      </c>
      <c r="K720" s="472" t="s">
        <v>120</v>
      </c>
      <c r="L720" s="472" t="s">
        <v>121</v>
      </c>
      <c r="M720" s="472" t="s">
        <v>122</v>
      </c>
      <c r="N720" s="472" t="s">
        <v>123</v>
      </c>
      <c r="O720" s="472" t="s">
        <v>124</v>
      </c>
      <c r="P720" s="472" t="s">
        <v>125</v>
      </c>
      <c r="Q720" s="472" t="s">
        <v>126</v>
      </c>
      <c r="R720" s="472" t="s">
        <v>127</v>
      </c>
      <c r="S720" s="472" t="s">
        <v>128</v>
      </c>
      <c r="T720" s="472" t="s">
        <v>129</v>
      </c>
      <c r="U720" s="472" t="s">
        <v>156</v>
      </c>
      <c r="V720" s="472" t="s">
        <v>157</v>
      </c>
      <c r="W720" s="472" t="s">
        <v>158</v>
      </c>
      <c r="X720" s="472" t="s">
        <v>159</v>
      </c>
      <c r="Y720" s="472" t="s">
        <v>130</v>
      </c>
      <c r="Z720" s="472" t="s">
        <v>160</v>
      </c>
      <c r="AA720" s="472" t="s">
        <v>161</v>
      </c>
      <c r="AB720" s="472" t="s">
        <v>162</v>
      </c>
      <c r="AC720" s="472" t="s">
        <v>163</v>
      </c>
      <c r="AD720" s="472" t="s">
        <v>131</v>
      </c>
      <c r="AE720" s="472" t="s">
        <v>164</v>
      </c>
      <c r="AF720" s="472" t="s">
        <v>165</v>
      </c>
      <c r="AG720" s="472" t="s">
        <v>166</v>
      </c>
      <c r="AH720" s="472" t="s">
        <v>167</v>
      </c>
      <c r="AI720" s="472" t="s">
        <v>132</v>
      </c>
      <c r="AJ720" s="472" t="s">
        <v>168</v>
      </c>
      <c r="AK720" s="472" t="s">
        <v>169</v>
      </c>
      <c r="AL720" s="472" t="s">
        <v>170</v>
      </c>
      <c r="AM720" s="472" t="s">
        <v>171</v>
      </c>
      <c r="AN720" s="472" t="s">
        <v>133</v>
      </c>
      <c r="AO720" s="472" t="s">
        <v>172</v>
      </c>
      <c r="AP720" s="472" t="s">
        <v>173</v>
      </c>
      <c r="AQ720" s="472" t="s">
        <v>174</v>
      </c>
      <c r="AR720" s="472" t="s">
        <v>175</v>
      </c>
      <c r="AS720" s="472" t="s">
        <v>134</v>
      </c>
      <c r="AT720" s="472" t="s">
        <v>176</v>
      </c>
      <c r="AU720" s="472" t="s">
        <v>177</v>
      </c>
      <c r="AV720" s="472" t="s">
        <v>178</v>
      </c>
      <c r="AW720" s="472" t="s">
        <v>179</v>
      </c>
      <c r="AX720" s="472" t="s">
        <v>135</v>
      </c>
      <c r="AY720" s="472" t="s">
        <v>180</v>
      </c>
      <c r="AZ720" s="472" t="s">
        <v>181</v>
      </c>
      <c r="BA720" s="472" t="s">
        <v>182</v>
      </c>
      <c r="BB720" s="472" t="s">
        <v>183</v>
      </c>
      <c r="BC720" s="472" t="s">
        <v>136</v>
      </c>
      <c r="BD720" s="472" t="s">
        <v>184</v>
      </c>
      <c r="BE720" s="472" t="s">
        <v>185</v>
      </c>
      <c r="BF720" s="472" t="s">
        <v>186</v>
      </c>
      <c r="BG720" s="472" t="s">
        <v>187</v>
      </c>
      <c r="BH720" s="472" t="s">
        <v>137</v>
      </c>
      <c r="BI720" s="472" t="s">
        <v>188</v>
      </c>
      <c r="BJ720" s="472" t="s">
        <v>189</v>
      </c>
      <c r="BK720" s="472" t="s">
        <v>190</v>
      </c>
      <c r="BL720" s="472" t="s">
        <v>191</v>
      </c>
      <c r="BM720" s="472" t="s">
        <v>138</v>
      </c>
      <c r="BN720" s="472" t="s">
        <v>192</v>
      </c>
      <c r="BO720" s="472" t="s">
        <v>193</v>
      </c>
      <c r="BP720" s="472" t="s">
        <v>194</v>
      </c>
      <c r="BQ720" s="472" t="s">
        <v>195</v>
      </c>
      <c r="BR720" s="472" t="s">
        <v>139</v>
      </c>
      <c r="BS720" s="472" t="s">
        <v>196</v>
      </c>
      <c r="BT720" s="472" t="s">
        <v>197</v>
      </c>
      <c r="BU720" s="472" t="s">
        <v>198</v>
      </c>
      <c r="BV720" s="472" t="s">
        <v>199</v>
      </c>
      <c r="BW720" s="472" t="s">
        <v>140</v>
      </c>
      <c r="BX720" s="472" t="s">
        <v>200</v>
      </c>
      <c r="BY720" s="472" t="s">
        <v>201</v>
      </c>
      <c r="BZ720" s="472" t="s">
        <v>202</v>
      </c>
      <c r="CA720" s="472" t="s">
        <v>203</v>
      </c>
      <c r="CB720" s="472" t="s">
        <v>141</v>
      </c>
      <c r="CC720" s="472" t="s">
        <v>204</v>
      </c>
      <c r="CD720" s="472" t="s">
        <v>205</v>
      </c>
      <c r="CE720" s="472" t="s">
        <v>206</v>
      </c>
      <c r="CF720" s="472" t="s">
        <v>207</v>
      </c>
      <c r="CG720" s="472" t="s">
        <v>142</v>
      </c>
      <c r="CH720" s="472" t="s">
        <v>208</v>
      </c>
      <c r="CI720" s="472" t="s">
        <v>209</v>
      </c>
      <c r="CJ720" s="472" t="s">
        <v>210</v>
      </c>
      <c r="CK720" s="472" t="s">
        <v>211</v>
      </c>
      <c r="CL720" s="472" t="s">
        <v>212</v>
      </c>
      <c r="CM720" s="472" t="s">
        <v>802</v>
      </c>
      <c r="CN720" s="472" t="s">
        <v>803</v>
      </c>
      <c r="CO720" s="472" t="s">
        <v>804</v>
      </c>
      <c r="CP720" s="473" t="s">
        <v>805</v>
      </c>
    </row>
    <row r="721" spans="2:129" x14ac:dyDescent="0.25">
      <c r="B721" s="1719" t="s">
        <v>817</v>
      </c>
      <c r="C721" s="1258" t="s">
        <v>1597</v>
      </c>
      <c r="D721" s="1256" t="s">
        <v>1692</v>
      </c>
      <c r="E721" s="1256" t="s">
        <v>807</v>
      </c>
      <c r="F721" s="1257" t="s">
        <v>818</v>
      </c>
      <c r="G721" s="1257" t="s">
        <v>1790</v>
      </c>
      <c r="H721" s="1256" t="s">
        <v>812</v>
      </c>
      <c r="I721" s="1255" t="s">
        <v>1790</v>
      </c>
      <c r="J721" s="1254" t="s">
        <v>1790</v>
      </c>
      <c r="K721" s="1253" t="s">
        <v>1790</v>
      </c>
      <c r="L721" s="1252" t="s">
        <v>1790</v>
      </c>
      <c r="M721" s="1252" t="s">
        <v>1790</v>
      </c>
      <c r="N721" s="1251" t="s">
        <v>1790</v>
      </c>
      <c r="O721" s="1251">
        <v>2.2775535757836241</v>
      </c>
      <c r="P721" s="1251">
        <v>2.391889878618263</v>
      </c>
      <c r="Q721" s="1251">
        <v>2.4991043893131293</v>
      </c>
      <c r="R721" s="1251">
        <v>2.6032492793459139</v>
      </c>
      <c r="S721" s="1251">
        <v>2.7043245487166159</v>
      </c>
      <c r="T721" s="1251">
        <v>2.8304341868703027</v>
      </c>
      <c r="U721" s="1251">
        <v>2.8099278226451303</v>
      </c>
      <c r="V721" s="1251">
        <v>3.0453400882776269</v>
      </c>
      <c r="W721" s="1251">
        <v>3.0217638416560044</v>
      </c>
      <c r="X721" s="1251">
        <v>3.219862732388453</v>
      </c>
      <c r="Y721" s="1251">
        <v>3.3025194925835595</v>
      </c>
      <c r="Z721" s="1251">
        <v>3.3821066321165838</v>
      </c>
      <c r="AA721" s="1251">
        <v>3.5648568960698861</v>
      </c>
      <c r="AB721" s="1251">
        <v>3.6367697222133373</v>
      </c>
      <c r="AC721" s="1251">
        <v>3.8087757903806163</v>
      </c>
      <c r="AD721" s="1251">
        <v>3.9746426172237319</v>
      </c>
      <c r="AE721" s="1251">
        <v>4.034276437250119</v>
      </c>
      <c r="AF721" s="1251">
        <v>4.1893990683072113</v>
      </c>
      <c r="AG721" s="1251">
        <v>4.3383821963057727</v>
      </c>
      <c r="AH721" s="1251">
        <v>4.4812258212458014</v>
      </c>
      <c r="AI721" s="1251">
        <v>4.6179302048616657</v>
      </c>
      <c r="AJ721" s="1251">
        <v>4.7484948236846307</v>
      </c>
      <c r="AK721" s="1251">
        <v>4.8729202011834314</v>
      </c>
      <c r="AL721" s="1251">
        <v>4.8729202011834314</v>
      </c>
      <c r="AM721" s="1251">
        <v>4.8729202011834314</v>
      </c>
      <c r="AN721" s="1251">
        <v>4.8729202011834314</v>
      </c>
      <c r="AO721" s="1251">
        <v>4.8729202011834305</v>
      </c>
      <c r="AP721" s="1251">
        <v>4.8729202011834314</v>
      </c>
      <c r="AQ721" s="1251">
        <v>4.8729202011834314</v>
      </c>
      <c r="AR721" s="1251">
        <v>4.8729202011834314</v>
      </c>
      <c r="AS721" s="1251">
        <v>4.8729202011834305</v>
      </c>
      <c r="AT721" s="1251">
        <v>4.8729202011834314</v>
      </c>
      <c r="AU721" s="1251">
        <v>4.8729202011834314</v>
      </c>
      <c r="AV721" s="1251">
        <v>4.8729202011834305</v>
      </c>
      <c r="AW721" s="1251">
        <v>4.8729202011834314</v>
      </c>
      <c r="AX721" s="1251">
        <v>4.8729202011834305</v>
      </c>
      <c r="AY721" s="1251">
        <v>4.8729202011834314</v>
      </c>
      <c r="AZ721" s="1251">
        <v>4.8729202011834305</v>
      </c>
      <c r="BA721" s="1251">
        <v>4.8729202011834314</v>
      </c>
      <c r="BB721" s="1251">
        <v>4.8729202011834305</v>
      </c>
      <c r="BC721" s="1251">
        <v>4.8729202011834314</v>
      </c>
      <c r="BD721" s="1251">
        <v>4.8729202011834305</v>
      </c>
      <c r="BE721" s="1251">
        <v>4.8729202011834314</v>
      </c>
      <c r="BF721" s="1251">
        <v>4.8729202011834314</v>
      </c>
      <c r="BG721" s="1251">
        <v>4.8729202011834305</v>
      </c>
      <c r="BH721" s="1251">
        <v>4.8729202011834314</v>
      </c>
      <c r="BI721" s="1251">
        <v>4.8729202011834314</v>
      </c>
      <c r="BJ721" s="1251">
        <v>4.8729202011834314</v>
      </c>
      <c r="BK721" s="1251">
        <v>4.8729202011834305</v>
      </c>
      <c r="BL721" s="1251">
        <v>4.8729202011834314</v>
      </c>
      <c r="BM721" s="1251">
        <v>4.8729202011834305</v>
      </c>
      <c r="BN721" s="1251">
        <v>4.8729202011834314</v>
      </c>
      <c r="BO721" s="1251">
        <v>4.8729202011834314</v>
      </c>
      <c r="BP721" s="1251">
        <v>4.8729202011834305</v>
      </c>
      <c r="BQ721" s="1251">
        <v>4.8729202011834314</v>
      </c>
      <c r="BR721" s="1251">
        <v>4.8729202011834314</v>
      </c>
      <c r="BS721" s="1251">
        <v>4.8729202011834305</v>
      </c>
      <c r="BT721" s="1251">
        <v>4.8729202011834305</v>
      </c>
      <c r="BU721" s="1251">
        <v>4.8729202011834314</v>
      </c>
      <c r="BV721" s="1251">
        <v>4.8729202011834314</v>
      </c>
      <c r="BW721" s="1251">
        <v>4.8729202011834305</v>
      </c>
      <c r="BX721" s="1251">
        <v>4.8729202011834305</v>
      </c>
      <c r="BY721" s="1251">
        <v>4.8729202011834314</v>
      </c>
      <c r="BZ721" s="1251">
        <v>4.8729202011834314</v>
      </c>
      <c r="CA721" s="1251">
        <v>4.8729202011834305</v>
      </c>
      <c r="CB721" s="1251">
        <v>4.8729202011834305</v>
      </c>
      <c r="CC721" s="1251">
        <v>4.8729202011834314</v>
      </c>
      <c r="CD721" s="1251">
        <v>4.8729202011834305</v>
      </c>
      <c r="CE721" s="1251">
        <v>4.8729202011834305</v>
      </c>
      <c r="CF721" s="1251">
        <v>4.8729202011834314</v>
      </c>
      <c r="CG721" s="1251">
        <v>4.8729202011834305</v>
      </c>
      <c r="CH721" s="1251">
        <v>4.8729202011834314</v>
      </c>
      <c r="CI721" s="1251">
        <v>4.8729202011834305</v>
      </c>
      <c r="CJ721" s="1251">
        <v>4.8729202011834305</v>
      </c>
      <c r="CK721" s="1251">
        <v>4.8729202011834314</v>
      </c>
      <c r="CL721" s="1251" t="s">
        <v>1790</v>
      </c>
      <c r="CM721" s="1251" t="s">
        <v>1790</v>
      </c>
      <c r="CN721" s="1251" t="s">
        <v>1790</v>
      </c>
      <c r="CO721" s="1251" t="s">
        <v>1790</v>
      </c>
      <c r="CP721" s="1250" t="s">
        <v>1790</v>
      </c>
      <c r="CQ721" s="1233" t="s">
        <v>1790</v>
      </c>
      <c r="CR721" s="1233" t="s">
        <v>1790</v>
      </c>
      <c r="CS721" s="1233" t="s">
        <v>1790</v>
      </c>
      <c r="CT721" s="1233" t="s">
        <v>1790</v>
      </c>
      <c r="CU721" s="1233" t="s">
        <v>1790</v>
      </c>
      <c r="CV721" s="1233" t="s">
        <v>1790</v>
      </c>
      <c r="CW721" s="1233" t="s">
        <v>1790</v>
      </c>
      <c r="CX721" s="1233" t="s">
        <v>1790</v>
      </c>
      <c r="CY721" s="1233" t="s">
        <v>1790</v>
      </c>
      <c r="CZ721" s="1233" t="s">
        <v>1790</v>
      </c>
      <c r="DA721" s="1233" t="s">
        <v>1790</v>
      </c>
      <c r="DB721" s="1233" t="s">
        <v>1790</v>
      </c>
      <c r="DC721" s="1233" t="s">
        <v>1790</v>
      </c>
      <c r="DD721" s="1233" t="s">
        <v>1790</v>
      </c>
      <c r="DE721" s="1233" t="s">
        <v>1790</v>
      </c>
      <c r="DF721" s="1233" t="s">
        <v>1790</v>
      </c>
      <c r="DG721" s="1233" t="s">
        <v>1790</v>
      </c>
      <c r="DH721" s="1233" t="s">
        <v>1790</v>
      </c>
      <c r="DI721" s="1233" t="s">
        <v>1790</v>
      </c>
      <c r="DJ721" s="1233" t="s">
        <v>1790</v>
      </c>
      <c r="DK721" s="1233" t="s">
        <v>1790</v>
      </c>
      <c r="DL721" s="1233" t="s">
        <v>1790</v>
      </c>
      <c r="DM721" s="1233" t="s">
        <v>1790</v>
      </c>
      <c r="DN721" s="1233" t="s">
        <v>1790</v>
      </c>
      <c r="DO721" s="1233" t="s">
        <v>1790</v>
      </c>
      <c r="DP721" s="1233" t="s">
        <v>1790</v>
      </c>
      <c r="DQ721" s="1233" t="s">
        <v>1790</v>
      </c>
      <c r="DR721" s="1233" t="s">
        <v>1790</v>
      </c>
      <c r="DS721" s="1233" t="s">
        <v>1790</v>
      </c>
      <c r="DT721" s="1233" t="s">
        <v>1790</v>
      </c>
      <c r="DU721" s="1233" t="s">
        <v>1790</v>
      </c>
      <c r="DV721" s="1233" t="s">
        <v>1790</v>
      </c>
      <c r="DW721" s="1233" t="s">
        <v>1790</v>
      </c>
      <c r="DX721" s="1233" t="s">
        <v>1790</v>
      </c>
      <c r="DY721" s="1233" t="s">
        <v>1790</v>
      </c>
    </row>
    <row r="722" spans="2:129" x14ac:dyDescent="0.25">
      <c r="B722" s="1720"/>
      <c r="C722" s="1244" t="s">
        <v>1597</v>
      </c>
      <c r="D722" s="1242" t="s">
        <v>1692</v>
      </c>
      <c r="E722" s="1242" t="s">
        <v>810</v>
      </c>
      <c r="F722" s="1249" t="s">
        <v>819</v>
      </c>
      <c r="G722" s="1249" t="s">
        <v>1790</v>
      </c>
      <c r="H722" s="1242" t="s">
        <v>812</v>
      </c>
      <c r="I722" s="1247" t="s">
        <v>1790</v>
      </c>
      <c r="J722" s="1248" t="s">
        <v>1790</v>
      </c>
      <c r="K722" s="1245" t="s">
        <v>1790</v>
      </c>
      <c r="L722" s="1241" t="s">
        <v>1790</v>
      </c>
      <c r="M722" s="1241" t="s">
        <v>1790</v>
      </c>
      <c r="N722" s="1240" t="s">
        <v>1790</v>
      </c>
      <c r="O722" s="1240">
        <v>0.55898776377738679</v>
      </c>
      <c r="P722" s="1240">
        <v>0.5949814739964816</v>
      </c>
      <c r="Q722" s="1240">
        <v>0.60442484997601142</v>
      </c>
      <c r="R722" s="1240">
        <v>0.61386822595554125</v>
      </c>
      <c r="S722" s="1240">
        <v>0.62331160193507107</v>
      </c>
      <c r="T722" s="1240">
        <v>0.62331160193507107</v>
      </c>
      <c r="U722" s="1240">
        <v>0.62331160193507107</v>
      </c>
      <c r="V722" s="1240">
        <v>0.62856722803454335</v>
      </c>
      <c r="W722" s="1240">
        <v>0.62856722803454335</v>
      </c>
      <c r="X722" s="1240">
        <v>0.63907848023348779</v>
      </c>
      <c r="Y722" s="1240">
        <v>0.64433410633296007</v>
      </c>
      <c r="Z722" s="1240">
        <v>0.64958973243243234</v>
      </c>
      <c r="AA722" s="1240">
        <v>0.66010098463137679</v>
      </c>
      <c r="AB722" s="1240">
        <v>0.66535661073084906</v>
      </c>
      <c r="AC722" s="1240">
        <v>0.67586786292979351</v>
      </c>
      <c r="AD722" s="1240">
        <v>0.68637911512873806</v>
      </c>
      <c r="AE722" s="1240">
        <v>0.69163474122821023</v>
      </c>
      <c r="AF722" s="1240">
        <v>0.70214599342715489</v>
      </c>
      <c r="AG722" s="1240">
        <v>0.71265724562609944</v>
      </c>
      <c r="AH722" s="1240">
        <v>0.72316849782504389</v>
      </c>
      <c r="AI722" s="1240">
        <v>0.73367975002398833</v>
      </c>
      <c r="AJ722" s="1240">
        <v>0.74419100222293288</v>
      </c>
      <c r="AK722" s="1240">
        <v>1.1963790309923235</v>
      </c>
      <c r="AL722" s="1240">
        <v>1.3681422096665596</v>
      </c>
      <c r="AM722" s="1240">
        <v>1.2945294188061727</v>
      </c>
      <c r="AN722" s="1240">
        <v>0.90192783614265137</v>
      </c>
      <c r="AO722" s="1240">
        <v>0.85285264223572665</v>
      </c>
      <c r="AP722" s="1240">
        <v>0.87739023918918901</v>
      </c>
      <c r="AQ722" s="1240">
        <v>0.87739023918918901</v>
      </c>
      <c r="AR722" s="1240">
        <v>0.90192783614265137</v>
      </c>
      <c r="AS722" s="1240">
        <v>0.85285264223572665</v>
      </c>
      <c r="AT722" s="1240">
        <v>0.87739023918918901</v>
      </c>
      <c r="AU722" s="1240">
        <v>0.87739023918918901</v>
      </c>
      <c r="AV722" s="1240">
        <v>0.85285264223572665</v>
      </c>
      <c r="AW722" s="1240">
        <v>0.90192783614265137</v>
      </c>
      <c r="AX722" s="1240">
        <v>0.85285264223572665</v>
      </c>
      <c r="AY722" s="1240">
        <v>0.90192783614265137</v>
      </c>
      <c r="AZ722" s="1240">
        <v>0.85285264223572665</v>
      </c>
      <c r="BA722" s="1240">
        <v>0.87739023918918901</v>
      </c>
      <c r="BB722" s="1240">
        <v>0.85285264223572665</v>
      </c>
      <c r="BC722" s="1240">
        <v>0.90192783614265137</v>
      </c>
      <c r="BD722" s="1240">
        <v>0.85285264223572665</v>
      </c>
      <c r="BE722" s="1240">
        <v>0.87739023918918901</v>
      </c>
      <c r="BF722" s="1240">
        <v>0.87739023918918901</v>
      </c>
      <c r="BG722" s="1240">
        <v>0.85285264223572665</v>
      </c>
      <c r="BH722" s="1240">
        <v>0.87739023918918901</v>
      </c>
      <c r="BI722" s="1240">
        <v>0.87739023918918901</v>
      </c>
      <c r="BJ722" s="1240">
        <v>0.87739023918918901</v>
      </c>
      <c r="BK722" s="1240">
        <v>0.85285264223572665</v>
      </c>
      <c r="BL722" s="1240">
        <v>0.87739023918918901</v>
      </c>
      <c r="BM722" s="1240">
        <v>0.85285264223572665</v>
      </c>
      <c r="BN722" s="1240">
        <v>0.87739023918918901</v>
      </c>
      <c r="BO722" s="1240">
        <v>0.87739023918918901</v>
      </c>
      <c r="BP722" s="1240">
        <v>0.85285264223572665</v>
      </c>
      <c r="BQ722" s="1240">
        <v>0.87739023918918901</v>
      </c>
      <c r="BR722" s="1240">
        <v>0.87739023918918901</v>
      </c>
      <c r="BS722" s="1240">
        <v>0.85285264223572665</v>
      </c>
      <c r="BT722" s="1240">
        <v>0.85285264223572665</v>
      </c>
      <c r="BU722" s="1240">
        <v>0.87739023918918901</v>
      </c>
      <c r="BV722" s="1240">
        <v>0.87739023918918901</v>
      </c>
      <c r="BW722" s="1240">
        <v>0.85285264223572665</v>
      </c>
      <c r="BX722" s="1240">
        <v>0.85285264223572665</v>
      </c>
      <c r="BY722" s="1240">
        <v>0.87739023918918901</v>
      </c>
      <c r="BZ722" s="1240">
        <v>0.87739023918918901</v>
      </c>
      <c r="CA722" s="1240">
        <v>0.85285264223572665</v>
      </c>
      <c r="CB722" s="1240">
        <v>0.85285264223572665</v>
      </c>
      <c r="CC722" s="1240">
        <v>0.87739023918918901</v>
      </c>
      <c r="CD722" s="1240">
        <v>0.85285264223572665</v>
      </c>
      <c r="CE722" s="1240">
        <v>0.85285264223572665</v>
      </c>
      <c r="CF722" s="1240">
        <v>0.87739023918918901</v>
      </c>
      <c r="CG722" s="1240">
        <v>0.85285264223572665</v>
      </c>
      <c r="CH722" s="1240">
        <v>0.87739023918918901</v>
      </c>
      <c r="CI722" s="1240">
        <v>0.85285264223572665</v>
      </c>
      <c r="CJ722" s="1240">
        <v>0.85285264223572665</v>
      </c>
      <c r="CK722" s="1240">
        <v>0.87739023918918901</v>
      </c>
      <c r="CL722" s="1240" t="s">
        <v>1790</v>
      </c>
      <c r="CM722" s="1240" t="s">
        <v>1790</v>
      </c>
      <c r="CN722" s="1240" t="s">
        <v>1790</v>
      </c>
      <c r="CO722" s="1240" t="s">
        <v>1790</v>
      </c>
      <c r="CP722" s="1239" t="s">
        <v>1790</v>
      </c>
      <c r="CQ722" s="1233" t="s">
        <v>1790</v>
      </c>
      <c r="CR722" s="1233" t="s">
        <v>1790</v>
      </c>
      <c r="CS722" s="1233" t="s">
        <v>1790</v>
      </c>
      <c r="CT722" s="1233" t="s">
        <v>1790</v>
      </c>
      <c r="CU722" s="1233" t="s">
        <v>1790</v>
      </c>
      <c r="CV722" s="1233" t="s">
        <v>1790</v>
      </c>
      <c r="CW722" s="1233" t="s">
        <v>1790</v>
      </c>
      <c r="CX722" s="1233" t="s">
        <v>1790</v>
      </c>
      <c r="CY722" s="1233" t="s">
        <v>1790</v>
      </c>
      <c r="CZ722" s="1233" t="s">
        <v>1790</v>
      </c>
      <c r="DA722" s="1233" t="s">
        <v>1790</v>
      </c>
      <c r="DB722" s="1233" t="s">
        <v>1790</v>
      </c>
      <c r="DC722" s="1233" t="s">
        <v>1790</v>
      </c>
      <c r="DD722" s="1233" t="s">
        <v>1790</v>
      </c>
      <c r="DE722" s="1233" t="s">
        <v>1790</v>
      </c>
      <c r="DF722" s="1233" t="s">
        <v>1790</v>
      </c>
      <c r="DG722" s="1233" t="s">
        <v>1790</v>
      </c>
      <c r="DH722" s="1233" t="s">
        <v>1790</v>
      </c>
      <c r="DI722" s="1233" t="s">
        <v>1790</v>
      </c>
      <c r="DJ722" s="1233" t="s">
        <v>1790</v>
      </c>
      <c r="DK722" s="1233" t="s">
        <v>1790</v>
      </c>
      <c r="DL722" s="1233" t="s">
        <v>1790</v>
      </c>
      <c r="DM722" s="1233" t="s">
        <v>1790</v>
      </c>
      <c r="DN722" s="1233" t="s">
        <v>1790</v>
      </c>
      <c r="DO722" s="1233" t="s">
        <v>1790</v>
      </c>
      <c r="DP722" s="1233" t="s">
        <v>1790</v>
      </c>
      <c r="DQ722" s="1233" t="s">
        <v>1790</v>
      </c>
      <c r="DR722" s="1233" t="s">
        <v>1790</v>
      </c>
      <c r="DS722" s="1233" t="s">
        <v>1790</v>
      </c>
      <c r="DT722" s="1233" t="s">
        <v>1790</v>
      </c>
      <c r="DU722" s="1233" t="s">
        <v>1790</v>
      </c>
      <c r="DV722" s="1233" t="s">
        <v>1790</v>
      </c>
      <c r="DW722" s="1233" t="s">
        <v>1790</v>
      </c>
      <c r="DX722" s="1233" t="s">
        <v>1790</v>
      </c>
      <c r="DY722" s="1233" t="s">
        <v>1790</v>
      </c>
    </row>
    <row r="723" spans="2:129" ht="14.4" x14ac:dyDescent="0.25">
      <c r="B723" s="1720"/>
      <c r="C723" s="1244"/>
      <c r="D723" s="1242"/>
      <c r="E723" s="1242"/>
      <c r="F723" s="1242"/>
      <c r="G723" s="1242"/>
      <c r="H723" s="1242"/>
      <c r="I723" s="1246" t="s">
        <v>1790</v>
      </c>
      <c r="J723" s="1248" t="s">
        <v>1790</v>
      </c>
      <c r="K723" s="1245" t="s">
        <v>1790</v>
      </c>
      <c r="L723" s="1241" t="s">
        <v>1790</v>
      </c>
      <c r="M723" s="1241" t="s">
        <v>1790</v>
      </c>
      <c r="N723" s="1240" t="s">
        <v>1790</v>
      </c>
      <c r="O723" s="1240"/>
      <c r="P723" s="1240"/>
      <c r="Q723" s="1240"/>
      <c r="R723" s="1240"/>
      <c r="S723" s="1240"/>
      <c r="T723" s="1240"/>
      <c r="U723" s="1240"/>
      <c r="V723" s="1240"/>
      <c r="W723" s="1240"/>
      <c r="X723" s="1240"/>
      <c r="Y723" s="1240"/>
      <c r="Z723" s="1240"/>
      <c r="AA723" s="1240"/>
      <c r="AB723" s="1240"/>
      <c r="AC723" s="1240"/>
      <c r="AD723" s="1240"/>
      <c r="AE723" s="1240"/>
      <c r="AF723" s="1240"/>
      <c r="AG723" s="1240"/>
      <c r="AH723" s="1240"/>
      <c r="AI723" s="1240"/>
      <c r="AJ723" s="1240"/>
      <c r="AK723" s="1240"/>
      <c r="AL723" s="1240"/>
      <c r="AM723" s="1240"/>
      <c r="AN723" s="1240"/>
      <c r="AO723" s="1240"/>
      <c r="AP723" s="1240"/>
      <c r="AQ723" s="1240"/>
      <c r="AR723" s="1240"/>
      <c r="AS723" s="1240"/>
      <c r="AT723" s="1240"/>
      <c r="AU723" s="1240"/>
      <c r="AV723" s="1240"/>
      <c r="AW723" s="1240"/>
      <c r="AX723" s="1240"/>
      <c r="AY723" s="1240"/>
      <c r="AZ723" s="1240"/>
      <c r="BA723" s="1240"/>
      <c r="BB723" s="1240"/>
      <c r="BC723" s="1240"/>
      <c r="BD723" s="1240"/>
      <c r="BE723" s="1240"/>
      <c r="BF723" s="1240"/>
      <c r="BG723" s="1240"/>
      <c r="BH723" s="1240"/>
      <c r="BI723" s="1240"/>
      <c r="BJ723" s="1240"/>
      <c r="BK723" s="1240"/>
      <c r="BL723" s="1240"/>
      <c r="BM723" s="1240"/>
      <c r="BN723" s="1240"/>
      <c r="BO723" s="1240"/>
      <c r="BP723" s="1240"/>
      <c r="BQ723" s="1240"/>
      <c r="BR723" s="1240"/>
      <c r="BS723" s="1240"/>
      <c r="BT723" s="1240"/>
      <c r="BU723" s="1240"/>
      <c r="BV723" s="1240"/>
      <c r="BW723" s="1240"/>
      <c r="BX723" s="1240"/>
      <c r="BY723" s="1240"/>
      <c r="BZ723" s="1240"/>
      <c r="CA723" s="1240"/>
      <c r="CB723" s="1240"/>
      <c r="CC723" s="1240"/>
      <c r="CD723" s="1240"/>
      <c r="CE723" s="1240"/>
      <c r="CF723" s="1240"/>
      <c r="CG723" s="1240"/>
      <c r="CH723" s="1240"/>
      <c r="CI723" s="1240"/>
      <c r="CJ723" s="1240"/>
      <c r="CK723" s="1240"/>
      <c r="CL723" s="1240"/>
      <c r="CM723" s="1240"/>
      <c r="CN723" s="1240"/>
      <c r="CO723" s="1240"/>
      <c r="CP723" s="1239"/>
    </row>
    <row r="724" spans="2:129" ht="14.4" x14ac:dyDescent="0.25">
      <c r="B724" s="1720"/>
      <c r="C724" s="1244"/>
      <c r="D724" s="1242"/>
      <c r="E724" s="1242"/>
      <c r="F724" s="1242"/>
      <c r="G724" s="1242"/>
      <c r="H724" s="1242"/>
      <c r="I724" s="1246" t="s">
        <v>1790</v>
      </c>
      <c r="J724" s="1248" t="s">
        <v>1790</v>
      </c>
      <c r="K724" s="1245" t="s">
        <v>1790</v>
      </c>
      <c r="L724" s="1241" t="s">
        <v>1790</v>
      </c>
      <c r="M724" s="1241" t="s">
        <v>1790</v>
      </c>
      <c r="N724" s="1240" t="s">
        <v>1790</v>
      </c>
      <c r="O724" s="1240"/>
      <c r="P724" s="1240"/>
      <c r="Q724" s="1240"/>
      <c r="R724" s="1240"/>
      <c r="S724" s="1240"/>
      <c r="T724" s="1240"/>
      <c r="U724" s="1240"/>
      <c r="V724" s="1240"/>
      <c r="W724" s="1240"/>
      <c r="X724" s="1240"/>
      <c r="Y724" s="1240"/>
      <c r="Z724" s="1240"/>
      <c r="AA724" s="1240"/>
      <c r="AB724" s="1240"/>
      <c r="AC724" s="1240"/>
      <c r="AD724" s="1240"/>
      <c r="AE724" s="1240"/>
      <c r="AF724" s="1240"/>
      <c r="AG724" s="1240"/>
      <c r="AH724" s="1240"/>
      <c r="AI724" s="1240"/>
      <c r="AJ724" s="1240"/>
      <c r="AK724" s="1240"/>
      <c r="AL724" s="1240"/>
      <c r="AM724" s="1240"/>
      <c r="AN724" s="1240"/>
      <c r="AO724" s="1240"/>
      <c r="AP724" s="1240"/>
      <c r="AQ724" s="1240"/>
      <c r="AR724" s="1240"/>
      <c r="AS724" s="1240"/>
      <c r="AT724" s="1240"/>
      <c r="AU724" s="1240"/>
      <c r="AV724" s="1240"/>
      <c r="AW724" s="1240"/>
      <c r="AX724" s="1240"/>
      <c r="AY724" s="1240"/>
      <c r="AZ724" s="1240"/>
      <c r="BA724" s="1240"/>
      <c r="BB724" s="1240"/>
      <c r="BC724" s="1240"/>
      <c r="BD724" s="1240"/>
      <c r="BE724" s="1240"/>
      <c r="BF724" s="1240"/>
      <c r="BG724" s="1240"/>
      <c r="BH724" s="1240"/>
      <c r="BI724" s="1240"/>
      <c r="BJ724" s="1240"/>
      <c r="BK724" s="1240"/>
      <c r="BL724" s="1240"/>
      <c r="BM724" s="1240"/>
      <c r="BN724" s="1240"/>
      <c r="BO724" s="1240"/>
      <c r="BP724" s="1240"/>
      <c r="BQ724" s="1240"/>
      <c r="BR724" s="1240"/>
      <c r="BS724" s="1240"/>
      <c r="BT724" s="1240"/>
      <c r="BU724" s="1240"/>
      <c r="BV724" s="1240"/>
      <c r="BW724" s="1240"/>
      <c r="BX724" s="1240"/>
      <c r="BY724" s="1240"/>
      <c r="BZ724" s="1240"/>
      <c r="CA724" s="1240"/>
      <c r="CB724" s="1240"/>
      <c r="CC724" s="1240"/>
      <c r="CD724" s="1240"/>
      <c r="CE724" s="1240"/>
      <c r="CF724" s="1240"/>
      <c r="CG724" s="1240"/>
      <c r="CH724" s="1240"/>
      <c r="CI724" s="1240"/>
      <c r="CJ724" s="1240"/>
      <c r="CK724" s="1240"/>
      <c r="CL724" s="1240"/>
      <c r="CM724" s="1240"/>
      <c r="CN724" s="1240"/>
      <c r="CO724" s="1240"/>
      <c r="CP724" s="1239"/>
    </row>
    <row r="725" spans="2:129" ht="14.4" x14ac:dyDescent="0.25">
      <c r="B725" s="1720"/>
      <c r="C725" s="1244"/>
      <c r="D725" s="1242"/>
      <c r="E725" s="1242"/>
      <c r="F725" s="1242"/>
      <c r="G725" s="1242"/>
      <c r="H725" s="1242"/>
      <c r="I725" s="1246" t="s">
        <v>1790</v>
      </c>
      <c r="J725" s="1248" t="s">
        <v>1790</v>
      </c>
      <c r="K725" s="1245" t="s">
        <v>1790</v>
      </c>
      <c r="L725" s="1241" t="s">
        <v>1790</v>
      </c>
      <c r="M725" s="1241" t="s">
        <v>1790</v>
      </c>
      <c r="N725" s="1240" t="s">
        <v>1790</v>
      </c>
      <c r="O725" s="1240"/>
      <c r="P725" s="1240"/>
      <c r="Q725" s="1240"/>
      <c r="R725" s="1240"/>
      <c r="S725" s="1240"/>
      <c r="T725" s="1240"/>
      <c r="U725" s="1240"/>
      <c r="V725" s="1240"/>
      <c r="W725" s="1240"/>
      <c r="X725" s="1240"/>
      <c r="Y725" s="1240"/>
      <c r="Z725" s="1240"/>
      <c r="AA725" s="1240"/>
      <c r="AB725" s="1240"/>
      <c r="AC725" s="1240"/>
      <c r="AD725" s="1240"/>
      <c r="AE725" s="1240"/>
      <c r="AF725" s="1240"/>
      <c r="AG725" s="1240"/>
      <c r="AH725" s="1240"/>
      <c r="AI725" s="1240"/>
      <c r="AJ725" s="1240"/>
      <c r="AK725" s="1240"/>
      <c r="AL725" s="1240"/>
      <c r="AM725" s="1240"/>
      <c r="AN725" s="1240"/>
      <c r="AO725" s="1240"/>
      <c r="AP725" s="1240"/>
      <c r="AQ725" s="1240"/>
      <c r="AR725" s="1240"/>
      <c r="AS725" s="1240"/>
      <c r="AT725" s="1240"/>
      <c r="AU725" s="1240"/>
      <c r="AV725" s="1240"/>
      <c r="AW725" s="1240"/>
      <c r="AX725" s="1240"/>
      <c r="AY725" s="1240"/>
      <c r="AZ725" s="1240"/>
      <c r="BA725" s="1240"/>
      <c r="BB725" s="1240"/>
      <c r="BC725" s="1240"/>
      <c r="BD725" s="1240"/>
      <c r="BE725" s="1240"/>
      <c r="BF725" s="1240"/>
      <c r="BG725" s="1240"/>
      <c r="BH725" s="1240"/>
      <c r="BI725" s="1240"/>
      <c r="BJ725" s="1240"/>
      <c r="BK725" s="1240"/>
      <c r="BL725" s="1240"/>
      <c r="BM725" s="1240"/>
      <c r="BN725" s="1240"/>
      <c r="BO725" s="1240"/>
      <c r="BP725" s="1240"/>
      <c r="BQ725" s="1240"/>
      <c r="BR725" s="1240"/>
      <c r="BS725" s="1240"/>
      <c r="BT725" s="1240"/>
      <c r="BU725" s="1240"/>
      <c r="BV725" s="1240"/>
      <c r="BW725" s="1240"/>
      <c r="BX725" s="1240"/>
      <c r="BY725" s="1240"/>
      <c r="BZ725" s="1240"/>
      <c r="CA725" s="1240"/>
      <c r="CB725" s="1240"/>
      <c r="CC725" s="1240"/>
      <c r="CD725" s="1240"/>
      <c r="CE725" s="1240"/>
      <c r="CF725" s="1240"/>
      <c r="CG725" s="1240"/>
      <c r="CH725" s="1240"/>
      <c r="CI725" s="1240"/>
      <c r="CJ725" s="1240"/>
      <c r="CK725" s="1240"/>
      <c r="CL725" s="1240"/>
      <c r="CM725" s="1240"/>
      <c r="CN725" s="1240"/>
      <c r="CO725" s="1240"/>
      <c r="CP725" s="1239"/>
    </row>
    <row r="726" spans="2:129" x14ac:dyDescent="0.25">
      <c r="B726" s="1720"/>
      <c r="C726" s="1244"/>
      <c r="D726" s="1242"/>
      <c r="E726" s="1242"/>
      <c r="F726" s="1242"/>
      <c r="G726" s="1242"/>
      <c r="H726" s="1242"/>
      <c r="I726" s="1247" t="s">
        <v>1790</v>
      </c>
      <c r="J726" s="1248" t="s">
        <v>1790</v>
      </c>
      <c r="K726" s="1245" t="s">
        <v>1790</v>
      </c>
      <c r="L726" s="1241" t="s">
        <v>1790</v>
      </c>
      <c r="M726" s="1241" t="s">
        <v>1790</v>
      </c>
      <c r="N726" s="1240" t="s">
        <v>1790</v>
      </c>
      <c r="O726" s="1240"/>
      <c r="P726" s="1240"/>
      <c r="Q726" s="1240"/>
      <c r="R726" s="1240"/>
      <c r="S726" s="1240"/>
      <c r="T726" s="1240"/>
      <c r="U726" s="1240"/>
      <c r="V726" s="1240"/>
      <c r="W726" s="1240"/>
      <c r="X726" s="1240"/>
      <c r="Y726" s="1240"/>
      <c r="Z726" s="1240"/>
      <c r="AA726" s="1240"/>
      <c r="AB726" s="1240"/>
      <c r="AC726" s="1240"/>
      <c r="AD726" s="1240"/>
      <c r="AE726" s="1240"/>
      <c r="AF726" s="1240"/>
      <c r="AG726" s="1240"/>
      <c r="AH726" s="1240"/>
      <c r="AI726" s="1240"/>
      <c r="AJ726" s="1240"/>
      <c r="AK726" s="1240"/>
      <c r="AL726" s="1240"/>
      <c r="AM726" s="1240"/>
      <c r="AN726" s="1240"/>
      <c r="AO726" s="1240"/>
      <c r="AP726" s="1240"/>
      <c r="AQ726" s="1240"/>
      <c r="AR726" s="1240"/>
      <c r="AS726" s="1240"/>
      <c r="AT726" s="1240"/>
      <c r="AU726" s="1240"/>
      <c r="AV726" s="1240"/>
      <c r="AW726" s="1240"/>
      <c r="AX726" s="1240"/>
      <c r="AY726" s="1240"/>
      <c r="AZ726" s="1240"/>
      <c r="BA726" s="1240"/>
      <c r="BB726" s="1240"/>
      <c r="BC726" s="1240"/>
      <c r="BD726" s="1240"/>
      <c r="BE726" s="1240"/>
      <c r="BF726" s="1240"/>
      <c r="BG726" s="1240"/>
      <c r="BH726" s="1240"/>
      <c r="BI726" s="1240"/>
      <c r="BJ726" s="1240"/>
      <c r="BK726" s="1240"/>
      <c r="BL726" s="1240"/>
      <c r="BM726" s="1240"/>
      <c r="BN726" s="1240"/>
      <c r="BO726" s="1240"/>
      <c r="BP726" s="1240"/>
      <c r="BQ726" s="1240"/>
      <c r="BR726" s="1240"/>
      <c r="BS726" s="1240"/>
      <c r="BT726" s="1240"/>
      <c r="BU726" s="1240"/>
      <c r="BV726" s="1240"/>
      <c r="BW726" s="1240"/>
      <c r="BX726" s="1240"/>
      <c r="BY726" s="1240"/>
      <c r="BZ726" s="1240"/>
      <c r="CA726" s="1240"/>
      <c r="CB726" s="1240"/>
      <c r="CC726" s="1240"/>
      <c r="CD726" s="1240"/>
      <c r="CE726" s="1240"/>
      <c r="CF726" s="1240"/>
      <c r="CG726" s="1240"/>
      <c r="CH726" s="1240"/>
      <c r="CI726" s="1240"/>
      <c r="CJ726" s="1240"/>
      <c r="CK726" s="1240"/>
      <c r="CL726" s="1240"/>
      <c r="CM726" s="1240"/>
      <c r="CN726" s="1240"/>
      <c r="CO726" s="1240"/>
      <c r="CP726" s="1239"/>
    </row>
    <row r="727" spans="2:129" x14ac:dyDescent="0.25">
      <c r="B727" s="1720"/>
      <c r="C727" s="1244"/>
      <c r="D727" s="1242"/>
      <c r="E727" s="1242" t="s">
        <v>820</v>
      </c>
      <c r="F727" s="1242"/>
      <c r="G727" s="1242"/>
      <c r="H727" s="1242"/>
      <c r="I727" s="1241"/>
      <c r="J727" s="1241"/>
      <c r="K727" s="1241"/>
      <c r="L727" s="1241"/>
      <c r="M727" s="1241"/>
      <c r="N727" s="1240"/>
      <c r="O727" s="1240"/>
      <c r="P727" s="1240"/>
      <c r="Q727" s="1240"/>
      <c r="R727" s="1240"/>
      <c r="S727" s="1240"/>
      <c r="T727" s="1240"/>
      <c r="U727" s="1240"/>
      <c r="V727" s="1240"/>
      <c r="W727" s="1240"/>
      <c r="X727" s="1240"/>
      <c r="Y727" s="1240"/>
      <c r="Z727" s="1240"/>
      <c r="AA727" s="1240"/>
      <c r="AB727" s="1240"/>
      <c r="AC727" s="1240"/>
      <c r="AD727" s="1240"/>
      <c r="AE727" s="1240"/>
      <c r="AF727" s="1240"/>
      <c r="AG727" s="1240"/>
      <c r="AH727" s="1240"/>
      <c r="AI727" s="1240"/>
      <c r="AJ727" s="1240"/>
      <c r="AK727" s="1240"/>
      <c r="AL727" s="1240"/>
      <c r="AM727" s="1240"/>
      <c r="AN727" s="1240"/>
      <c r="AO727" s="1240"/>
      <c r="AP727" s="1240"/>
      <c r="AQ727" s="1240"/>
      <c r="AR727" s="1240"/>
      <c r="AS727" s="1240"/>
      <c r="AT727" s="1240"/>
      <c r="AU727" s="1240"/>
      <c r="AV727" s="1240"/>
      <c r="AW727" s="1240"/>
      <c r="AX727" s="1240"/>
      <c r="AY727" s="1240"/>
      <c r="AZ727" s="1240"/>
      <c r="BA727" s="1240"/>
      <c r="BB727" s="1240"/>
      <c r="BC727" s="1240"/>
      <c r="BD727" s="1240"/>
      <c r="BE727" s="1240"/>
      <c r="BF727" s="1240"/>
      <c r="BG727" s="1240"/>
      <c r="BH727" s="1240"/>
      <c r="BI727" s="1240"/>
      <c r="BJ727" s="1240"/>
      <c r="BK727" s="1240"/>
      <c r="BL727" s="1240"/>
      <c r="BM727" s="1240"/>
      <c r="BN727" s="1240"/>
      <c r="BO727" s="1240"/>
      <c r="BP727" s="1240"/>
      <c r="BQ727" s="1240"/>
      <c r="BR727" s="1240"/>
      <c r="BS727" s="1240"/>
      <c r="BT727" s="1240"/>
      <c r="BU727" s="1240"/>
      <c r="BV727" s="1240"/>
      <c r="BW727" s="1240"/>
      <c r="BX727" s="1240"/>
      <c r="BY727" s="1240"/>
      <c r="BZ727" s="1240"/>
      <c r="CA727" s="1240"/>
      <c r="CB727" s="1240"/>
      <c r="CC727" s="1240"/>
      <c r="CD727" s="1240"/>
      <c r="CE727" s="1240"/>
      <c r="CF727" s="1240"/>
      <c r="CG727" s="1240"/>
      <c r="CH727" s="1240"/>
      <c r="CI727" s="1240"/>
      <c r="CJ727" s="1240"/>
      <c r="CK727" s="1240"/>
      <c r="CL727" s="1240"/>
      <c r="CM727" s="1240"/>
      <c r="CN727" s="1240"/>
      <c r="CO727" s="1240"/>
      <c r="CP727" s="1239"/>
    </row>
    <row r="728" spans="2:129" x14ac:dyDescent="0.25">
      <c r="B728" s="1720"/>
      <c r="C728" s="1243"/>
      <c r="D728" s="1240"/>
      <c r="E728" s="1242" t="s">
        <v>821</v>
      </c>
      <c r="F728" s="1242"/>
      <c r="G728" s="1240"/>
      <c r="H728" s="1240"/>
      <c r="I728" s="1241"/>
      <c r="J728" s="1241"/>
      <c r="K728" s="1241"/>
      <c r="L728" s="1241"/>
      <c r="M728" s="1241"/>
      <c r="N728" s="1240"/>
      <c r="O728" s="1240"/>
      <c r="P728" s="1240"/>
      <c r="Q728" s="1240"/>
      <c r="R728" s="1240"/>
      <c r="S728" s="1240"/>
      <c r="T728" s="1240"/>
      <c r="U728" s="1240"/>
      <c r="V728" s="1240"/>
      <c r="W728" s="1240"/>
      <c r="X728" s="1240"/>
      <c r="Y728" s="1240"/>
      <c r="Z728" s="1240"/>
      <c r="AA728" s="1240"/>
      <c r="AB728" s="1240"/>
      <c r="AC728" s="1240"/>
      <c r="AD728" s="1240"/>
      <c r="AE728" s="1240"/>
      <c r="AF728" s="1240"/>
      <c r="AG728" s="1240"/>
      <c r="AH728" s="1240"/>
      <c r="AI728" s="1240"/>
      <c r="AJ728" s="1240"/>
      <c r="AK728" s="1240"/>
      <c r="AL728" s="1240"/>
      <c r="AM728" s="1240"/>
      <c r="AN728" s="1240"/>
      <c r="AO728" s="1240"/>
      <c r="AP728" s="1240"/>
      <c r="AQ728" s="1240"/>
      <c r="AR728" s="1240"/>
      <c r="AS728" s="1240"/>
      <c r="AT728" s="1240"/>
      <c r="AU728" s="1240"/>
      <c r="AV728" s="1240"/>
      <c r="AW728" s="1240"/>
      <c r="AX728" s="1240"/>
      <c r="AY728" s="1240"/>
      <c r="AZ728" s="1240"/>
      <c r="BA728" s="1240"/>
      <c r="BB728" s="1240"/>
      <c r="BC728" s="1240"/>
      <c r="BD728" s="1240"/>
      <c r="BE728" s="1240"/>
      <c r="BF728" s="1240"/>
      <c r="BG728" s="1240"/>
      <c r="BH728" s="1240"/>
      <c r="BI728" s="1240"/>
      <c r="BJ728" s="1240"/>
      <c r="BK728" s="1240"/>
      <c r="BL728" s="1240"/>
      <c r="BM728" s="1240"/>
      <c r="BN728" s="1240"/>
      <c r="BO728" s="1240"/>
      <c r="BP728" s="1240"/>
      <c r="BQ728" s="1240"/>
      <c r="BR728" s="1240"/>
      <c r="BS728" s="1240"/>
      <c r="BT728" s="1240"/>
      <c r="BU728" s="1240"/>
      <c r="BV728" s="1240"/>
      <c r="BW728" s="1240"/>
      <c r="BX728" s="1240"/>
      <c r="BY728" s="1240"/>
      <c r="BZ728" s="1240"/>
      <c r="CA728" s="1240"/>
      <c r="CB728" s="1240"/>
      <c r="CC728" s="1240"/>
      <c r="CD728" s="1240"/>
      <c r="CE728" s="1240"/>
      <c r="CF728" s="1240"/>
      <c r="CG728" s="1240"/>
      <c r="CH728" s="1240"/>
      <c r="CI728" s="1240"/>
      <c r="CJ728" s="1240"/>
      <c r="CK728" s="1240"/>
      <c r="CL728" s="1240"/>
      <c r="CM728" s="1240"/>
      <c r="CN728" s="1240"/>
      <c r="CO728" s="1240"/>
      <c r="CP728" s="1239"/>
    </row>
    <row r="729" spans="2:129" x14ac:dyDescent="0.25">
      <c r="B729" s="1721"/>
      <c r="C729" s="1238"/>
      <c r="D729" s="1235"/>
      <c r="E729" s="1237" t="s">
        <v>822</v>
      </c>
      <c r="F729" s="1237"/>
      <c r="G729" s="1235"/>
      <c r="H729" s="1235"/>
      <c r="I729" s="1236"/>
      <c r="J729" s="1236"/>
      <c r="K729" s="1236"/>
      <c r="L729" s="1236"/>
      <c r="M729" s="1236"/>
      <c r="N729" s="1235"/>
      <c r="O729" s="1235"/>
      <c r="P729" s="1235"/>
      <c r="Q729" s="1235"/>
      <c r="R729" s="1235"/>
      <c r="S729" s="1235"/>
      <c r="T729" s="1235"/>
      <c r="U729" s="1235"/>
      <c r="V729" s="1235"/>
      <c r="W729" s="1235"/>
      <c r="X729" s="1235"/>
      <c r="Y729" s="1235"/>
      <c r="Z729" s="1235"/>
      <c r="AA729" s="1235"/>
      <c r="AB729" s="1235"/>
      <c r="AC729" s="1235"/>
      <c r="AD729" s="1235"/>
      <c r="AE729" s="1235"/>
      <c r="AF729" s="1235"/>
      <c r="AG729" s="1235"/>
      <c r="AH729" s="1235"/>
      <c r="AI729" s="1235"/>
      <c r="AJ729" s="1235"/>
      <c r="AK729" s="1235"/>
      <c r="AL729" s="1235"/>
      <c r="AM729" s="1235"/>
      <c r="AN729" s="1235"/>
      <c r="AO729" s="1235"/>
      <c r="AP729" s="1235"/>
      <c r="AQ729" s="1235"/>
      <c r="AR729" s="1235"/>
      <c r="AS729" s="1235"/>
      <c r="AT729" s="1235"/>
      <c r="AU729" s="1235"/>
      <c r="AV729" s="1235"/>
      <c r="AW729" s="1235"/>
      <c r="AX729" s="1235"/>
      <c r="AY729" s="1235"/>
      <c r="AZ729" s="1235"/>
      <c r="BA729" s="1235"/>
      <c r="BB729" s="1235"/>
      <c r="BC729" s="1235"/>
      <c r="BD729" s="1235"/>
      <c r="BE729" s="1235"/>
      <c r="BF729" s="1235"/>
      <c r="BG729" s="1235"/>
      <c r="BH729" s="1235"/>
      <c r="BI729" s="1235"/>
      <c r="BJ729" s="1235"/>
      <c r="BK729" s="1235"/>
      <c r="BL729" s="1235"/>
      <c r="BM729" s="1235"/>
      <c r="BN729" s="1235"/>
      <c r="BO729" s="1235"/>
      <c r="BP729" s="1235"/>
      <c r="BQ729" s="1235"/>
      <c r="BR729" s="1235"/>
      <c r="BS729" s="1235"/>
      <c r="BT729" s="1235"/>
      <c r="BU729" s="1235"/>
      <c r="BV729" s="1235"/>
      <c r="BW729" s="1235"/>
      <c r="BX729" s="1235"/>
      <c r="BY729" s="1235"/>
      <c r="BZ729" s="1235"/>
      <c r="CA729" s="1235"/>
      <c r="CB729" s="1235"/>
      <c r="CC729" s="1235"/>
      <c r="CD729" s="1235"/>
      <c r="CE729" s="1235"/>
      <c r="CF729" s="1235"/>
      <c r="CG729" s="1235"/>
      <c r="CH729" s="1235"/>
      <c r="CI729" s="1235"/>
      <c r="CJ729" s="1235"/>
      <c r="CK729" s="1235"/>
      <c r="CL729" s="1235"/>
      <c r="CM729" s="1235"/>
      <c r="CN729" s="1235"/>
      <c r="CO729" s="1235"/>
      <c r="CP729" s="1234"/>
    </row>
    <row r="731" spans="2:129" ht="14.4" thickBot="1" x14ac:dyDescent="0.3"/>
    <row r="732" spans="2:129" ht="14.4" thickBot="1" x14ac:dyDescent="0.3">
      <c r="B732" s="461" t="s">
        <v>57</v>
      </c>
      <c r="C732" s="462" t="str">
        <f>'TITLE PAGE'!$D$18</f>
        <v>Portsmouth Water</v>
      </c>
      <c r="D732" s="461" t="s">
        <v>2</v>
      </c>
      <c r="E732" s="463"/>
    </row>
    <row r="733" spans="2:129" ht="14.4" thickBot="1" x14ac:dyDescent="0.3">
      <c r="B733" s="8"/>
      <c r="C733" s="8"/>
      <c r="D733" s="8"/>
      <c r="E733" s="8"/>
    </row>
    <row r="734" spans="2:129" ht="14.4" thickBot="1" x14ac:dyDescent="0.3">
      <c r="B734" s="1717" t="s">
        <v>823</v>
      </c>
      <c r="C734" s="1718"/>
      <c r="D734" s="87" t="s">
        <v>760</v>
      </c>
      <c r="E734" s="87" t="s">
        <v>760</v>
      </c>
      <c r="F734" s="1274"/>
      <c r="G734" s="1274"/>
      <c r="H734" s="1274"/>
      <c r="I734" s="1274"/>
      <c r="J734" s="1274"/>
      <c r="K734" s="1274"/>
      <c r="L734" s="1275"/>
      <c r="M734" s="1274"/>
    </row>
    <row r="735" spans="2:129" x14ac:dyDescent="0.25">
      <c r="B735" s="1288" t="s">
        <v>824</v>
      </c>
      <c r="C735" s="1289"/>
      <c r="D735" s="1290"/>
      <c r="E735" s="1266"/>
      <c r="F735" s="1274"/>
      <c r="G735" s="1274"/>
      <c r="H735" s="1274"/>
      <c r="I735" s="1274"/>
      <c r="J735" s="1274"/>
      <c r="K735" s="1274"/>
      <c r="L735" s="1275"/>
      <c r="M735" s="1274"/>
    </row>
    <row r="736" spans="2:129" x14ac:dyDescent="0.25">
      <c r="B736" s="1285" t="s">
        <v>825</v>
      </c>
      <c r="C736" s="1274" t="s">
        <v>826</v>
      </c>
      <c r="D736" s="1287">
        <f>3.5%</f>
        <v>3.5000000000000003E-2</v>
      </c>
      <c r="E736" s="1266"/>
      <c r="F736" s="1274"/>
      <c r="G736" s="1274"/>
      <c r="H736" s="1274"/>
      <c r="I736" s="1274"/>
      <c r="J736" s="1274"/>
      <c r="K736" s="1274"/>
      <c r="L736" s="1275"/>
      <c r="M736" s="1274"/>
    </row>
    <row r="737" spans="2:13" x14ac:dyDescent="0.25">
      <c r="B737" s="1285" t="s">
        <v>827</v>
      </c>
      <c r="C737" s="1274" t="s">
        <v>828</v>
      </c>
      <c r="D737" s="1287">
        <v>2.92E-2</v>
      </c>
      <c r="E737" s="1266"/>
      <c r="F737" s="1274"/>
      <c r="G737" s="1274"/>
      <c r="H737" s="1274"/>
      <c r="I737" s="1274"/>
      <c r="J737" s="1274"/>
      <c r="K737" s="1274"/>
      <c r="L737" s="1275"/>
      <c r="M737" s="1274"/>
    </row>
    <row r="738" spans="2:13" x14ac:dyDescent="0.25">
      <c r="B738" s="1285" t="s">
        <v>829</v>
      </c>
      <c r="C738" s="1274" t="s">
        <v>830</v>
      </c>
      <c r="D738" s="1286">
        <v>5</v>
      </c>
      <c r="E738" s="1266"/>
      <c r="F738" s="1274"/>
      <c r="G738" s="1274"/>
      <c r="H738" s="1274"/>
      <c r="I738" s="1274"/>
      <c r="J738" s="1274"/>
      <c r="K738" s="1274"/>
      <c r="L738" s="1275"/>
      <c r="M738" s="1274"/>
    </row>
    <row r="739" spans="2:13" x14ac:dyDescent="0.25">
      <c r="B739" s="1285" t="s">
        <v>831</v>
      </c>
      <c r="C739" s="1274" t="s">
        <v>832</v>
      </c>
      <c r="D739" s="1341">
        <v>1000</v>
      </c>
      <c r="E739" s="1266"/>
      <c r="F739" s="1274"/>
      <c r="G739" s="1274"/>
      <c r="H739" s="1274"/>
      <c r="I739" s="1274"/>
      <c r="J739" s="1274"/>
      <c r="K739" s="1274"/>
      <c r="L739" s="1275"/>
      <c r="M739" s="1274"/>
    </row>
    <row r="740" spans="2:13" x14ac:dyDescent="0.25">
      <c r="B740" s="1282" t="s">
        <v>833</v>
      </c>
      <c r="C740" s="1281" t="s">
        <v>834</v>
      </c>
      <c r="D740" s="1284">
        <f>1/D738</f>
        <v>0.2</v>
      </c>
      <c r="E740" s="1266"/>
      <c r="F740" s="1274"/>
      <c r="G740" s="1274"/>
      <c r="H740" s="1274"/>
      <c r="I740" s="1274"/>
      <c r="J740" s="1274"/>
      <c r="K740" s="1274"/>
      <c r="L740" s="1275"/>
      <c r="M740" s="1274"/>
    </row>
    <row r="741" spans="2:13" x14ac:dyDescent="0.25">
      <c r="B741" s="1275"/>
      <c r="C741" s="1274"/>
      <c r="D741" s="1274"/>
      <c r="E741" s="1274"/>
      <c r="F741" s="1274"/>
      <c r="G741" s="1274"/>
      <c r="H741" s="1274"/>
      <c r="I741" s="1274"/>
      <c r="J741" s="1274"/>
      <c r="K741" s="1274"/>
      <c r="L741" s="1275"/>
      <c r="M741" s="1274"/>
    </row>
    <row r="742" spans="2:13" ht="14.4" thickBot="1" x14ac:dyDescent="0.3">
      <c r="B742" s="1275"/>
      <c r="C742" s="1274"/>
      <c r="D742" s="1274"/>
      <c r="E742" s="1283">
        <v>1</v>
      </c>
      <c r="F742" s="1283">
        <v>2</v>
      </c>
      <c r="G742" s="1283">
        <v>3</v>
      </c>
      <c r="H742" s="1283">
        <v>4</v>
      </c>
      <c r="I742" s="1283">
        <v>5</v>
      </c>
      <c r="K742" s="1274"/>
      <c r="L742" s="1275"/>
      <c r="M742" s="1274"/>
    </row>
    <row r="743" spans="2:13" x14ac:dyDescent="0.25">
      <c r="B743" s="1304"/>
      <c r="C743" s="1305"/>
      <c r="D743" s="1305"/>
      <c r="E743" s="1306" t="s">
        <v>835</v>
      </c>
      <c r="F743" s="1306" t="s">
        <v>836</v>
      </c>
      <c r="G743" s="1306" t="s">
        <v>837</v>
      </c>
      <c r="H743" s="1306" t="s">
        <v>838</v>
      </c>
      <c r="I743" s="1307" t="s">
        <v>839</v>
      </c>
      <c r="J743" s="1274"/>
      <c r="K743" s="1741" t="s">
        <v>840</v>
      </c>
      <c r="L743" s="1742"/>
      <c r="M743" s="1274"/>
    </row>
    <row r="744" spans="2:13" ht="14.4" thickBot="1" x14ac:dyDescent="0.3">
      <c r="B744" s="1308" t="s">
        <v>841</v>
      </c>
      <c r="C744" s="1301" t="s">
        <v>809</v>
      </c>
      <c r="D744" s="1301"/>
      <c r="E744" s="1342">
        <f>1/((1+$D$736)^(E742))</f>
        <v>0.96618357487922713</v>
      </c>
      <c r="F744" s="1342">
        <f t="shared" ref="F744:I744" si="0">1/((1+$D$736)^(F742))</f>
        <v>0.93351070036640305</v>
      </c>
      <c r="G744" s="1342">
        <f t="shared" si="0"/>
        <v>0.90194270566802237</v>
      </c>
      <c r="H744" s="1342">
        <f t="shared" si="0"/>
        <v>0.87144222769857238</v>
      </c>
      <c r="I744" s="1342">
        <f t="shared" si="0"/>
        <v>0.84197316685852419</v>
      </c>
      <c r="J744" s="1274"/>
      <c r="K744" s="1743" t="s">
        <v>842</v>
      </c>
      <c r="L744" s="1744"/>
      <c r="M744" s="1274"/>
    </row>
    <row r="745" spans="2:13" ht="14.4" thickBot="1" x14ac:dyDescent="0.3">
      <c r="B745" s="1275"/>
      <c r="C745" s="1274"/>
      <c r="D745" s="1274"/>
      <c r="E745" s="1274"/>
      <c r="F745" s="1274"/>
      <c r="G745" s="1274"/>
      <c r="H745" s="1274"/>
      <c r="I745" s="1274"/>
      <c r="J745" s="1274"/>
      <c r="K745" s="1339"/>
      <c r="L745" s="1309"/>
      <c r="M745" s="1274"/>
    </row>
    <row r="746" spans="2:13" x14ac:dyDescent="0.25">
      <c r="B746" s="1340" t="s">
        <v>843</v>
      </c>
      <c r="C746" s="1291"/>
      <c r="D746" s="1291"/>
      <c r="E746" s="1292"/>
      <c r="F746" s="1292"/>
      <c r="G746" s="1292"/>
      <c r="H746" s="1292"/>
      <c r="I746" s="1293"/>
      <c r="J746" s="1274"/>
      <c r="K746" s="1339"/>
      <c r="L746" s="1309"/>
      <c r="M746" s="1274"/>
    </row>
    <row r="747" spans="2:13" x14ac:dyDescent="0.25">
      <c r="B747" s="1294"/>
      <c r="C747" s="1295"/>
      <c r="D747" s="1280" t="s">
        <v>116</v>
      </c>
      <c r="E747" s="1296" t="s">
        <v>835</v>
      </c>
      <c r="F747" s="1296" t="s">
        <v>836</v>
      </c>
      <c r="G747" s="1296" t="s">
        <v>837</v>
      </c>
      <c r="H747" s="1296" t="s">
        <v>838</v>
      </c>
      <c r="I747" s="1297" t="s">
        <v>839</v>
      </c>
      <c r="J747" s="1274"/>
      <c r="K747" s="1339"/>
      <c r="L747" s="1309"/>
      <c r="M747" s="1274"/>
    </row>
    <row r="748" spans="2:13" x14ac:dyDescent="0.25">
      <c r="B748" s="1339" t="s">
        <v>844</v>
      </c>
      <c r="C748" s="1274" t="s">
        <v>845</v>
      </c>
      <c r="D748" s="1279" t="s">
        <v>846</v>
      </c>
      <c r="E748" s="1298">
        <f>D739</f>
        <v>1000</v>
      </c>
      <c r="F748" s="1298">
        <f>E750</f>
        <v>800</v>
      </c>
      <c r="G748" s="1298">
        <f>F750</f>
        <v>600</v>
      </c>
      <c r="H748" s="1298">
        <f>G750</f>
        <v>400</v>
      </c>
      <c r="I748" s="1299">
        <f>H750</f>
        <v>200</v>
      </c>
      <c r="J748" s="1274"/>
      <c r="K748" s="1745" t="s">
        <v>847</v>
      </c>
      <c r="L748" s="1746"/>
      <c r="M748" s="1274"/>
    </row>
    <row r="749" spans="2:13" x14ac:dyDescent="0.25">
      <c r="B749" s="1339" t="s">
        <v>848</v>
      </c>
      <c r="C749" s="1274" t="s">
        <v>849</v>
      </c>
      <c r="D749" s="1279" t="s">
        <v>846</v>
      </c>
      <c r="E749" s="1298">
        <f>$E$748*$D$740</f>
        <v>200</v>
      </c>
      <c r="F749" s="1298">
        <f>$E$748*$D$740</f>
        <v>200</v>
      </c>
      <c r="G749" s="1298">
        <f>$E$748*$D$740</f>
        <v>200</v>
      </c>
      <c r="H749" s="1298">
        <f>$E$748*$D$740</f>
        <v>200</v>
      </c>
      <c r="I749" s="1299">
        <f>$E$748*$D$740</f>
        <v>200</v>
      </c>
      <c r="J749" s="1274"/>
      <c r="K749" s="1747" t="s">
        <v>850</v>
      </c>
      <c r="L749" s="1748"/>
      <c r="M749" s="1274"/>
    </row>
    <row r="750" spans="2:13" x14ac:dyDescent="0.25">
      <c r="B750" s="1339" t="s">
        <v>851</v>
      </c>
      <c r="C750" s="1274" t="s">
        <v>852</v>
      </c>
      <c r="D750" s="1279" t="s">
        <v>846</v>
      </c>
      <c r="E750" s="1298">
        <f>E748-E749</f>
        <v>800</v>
      </c>
      <c r="F750" s="1298">
        <f>F748-F749</f>
        <v>600</v>
      </c>
      <c r="G750" s="1298">
        <f>G748-G749</f>
        <v>400</v>
      </c>
      <c r="H750" s="1298">
        <f>H748-H749</f>
        <v>200</v>
      </c>
      <c r="I750" s="1299">
        <f>I748-I749</f>
        <v>0</v>
      </c>
      <c r="J750" s="1274"/>
      <c r="K750" s="1727" t="s">
        <v>853</v>
      </c>
      <c r="L750" s="1728"/>
      <c r="M750" s="1274"/>
    </row>
    <row r="751" spans="2:13" x14ac:dyDescent="0.25">
      <c r="B751" s="1339" t="s">
        <v>854</v>
      </c>
      <c r="C751" s="1274" t="s">
        <v>855</v>
      </c>
      <c r="D751" s="1279" t="s">
        <v>846</v>
      </c>
      <c r="E751" s="1298">
        <f>AVERAGE(E748,E750)</f>
        <v>900</v>
      </c>
      <c r="F751" s="1298">
        <f>AVERAGE(F748,F750)</f>
        <v>700</v>
      </c>
      <c r="G751" s="1298">
        <f>AVERAGE(G748,G750)</f>
        <v>500</v>
      </c>
      <c r="H751" s="1298">
        <f>AVERAGE(H748,H750)</f>
        <v>300</v>
      </c>
      <c r="I751" s="1299">
        <f>AVERAGE(I748,I750)</f>
        <v>100</v>
      </c>
      <c r="J751" s="1274"/>
      <c r="K751" s="1727" t="s">
        <v>856</v>
      </c>
      <c r="L751" s="1728"/>
      <c r="M751" s="1274"/>
    </row>
    <row r="752" spans="2:13" x14ac:dyDescent="0.25">
      <c r="B752" s="1339" t="s">
        <v>857</v>
      </c>
      <c r="C752" s="1274" t="s">
        <v>808</v>
      </c>
      <c r="D752" s="1279" t="s">
        <v>846</v>
      </c>
      <c r="E752" s="1298">
        <f>(E751*($D$737))+E749</f>
        <v>226.28</v>
      </c>
      <c r="F752" s="1298">
        <f>(F751*($D$737))+F749</f>
        <v>220.44</v>
      </c>
      <c r="G752" s="1298">
        <f>(G751*($D$737))+G749</f>
        <v>214.6</v>
      </c>
      <c r="H752" s="1298">
        <f>(H751*($D$737))+H749</f>
        <v>208.76</v>
      </c>
      <c r="I752" s="1299">
        <f>(I751*($D$737))+I749</f>
        <v>202.92</v>
      </c>
      <c r="J752" s="1274"/>
      <c r="K752" s="1729" t="s">
        <v>858</v>
      </c>
      <c r="L752" s="1730"/>
      <c r="M752" s="1274"/>
    </row>
    <row r="753" spans="2:13" x14ac:dyDescent="0.25">
      <c r="B753" s="1339" t="s">
        <v>859</v>
      </c>
      <c r="C753" s="1274" t="s">
        <v>860</v>
      </c>
      <c r="D753" s="1279" t="s">
        <v>846</v>
      </c>
      <c r="E753" s="1298">
        <f>E752*E744</f>
        <v>218.62801932367151</v>
      </c>
      <c r="F753" s="1298">
        <f>F752*F744</f>
        <v>205.78309878876988</v>
      </c>
      <c r="G753" s="1298">
        <f>G752*G744</f>
        <v>193.55690463635759</v>
      </c>
      <c r="H753" s="1298">
        <f>H752*H744</f>
        <v>181.92227945435397</v>
      </c>
      <c r="I753" s="1299">
        <f>I752*I744</f>
        <v>170.85319501893173</v>
      </c>
      <c r="J753" s="1274"/>
      <c r="K753" s="1729" t="s">
        <v>861</v>
      </c>
      <c r="L753" s="1730"/>
      <c r="M753" s="1274"/>
    </row>
    <row r="754" spans="2:13" x14ac:dyDescent="0.25">
      <c r="B754" s="1339"/>
      <c r="C754" s="1274"/>
      <c r="D754" s="1279"/>
      <c r="E754" s="1298"/>
      <c r="F754" s="1298"/>
      <c r="G754" s="1298"/>
      <c r="H754" s="1298"/>
      <c r="I754" s="1299"/>
      <c r="J754" s="1274"/>
      <c r="K754" s="1339"/>
      <c r="L754" s="1309"/>
      <c r="M754" s="1274"/>
    </row>
    <row r="755" spans="2:13" x14ac:dyDescent="0.25">
      <c r="B755" s="1339" t="s">
        <v>862</v>
      </c>
      <c r="C755" s="1278" t="s">
        <v>863</v>
      </c>
      <c r="D755" s="1277" t="s">
        <v>846</v>
      </c>
      <c r="E755" s="1276">
        <f>SUM(E753:I753)</f>
        <v>970.74349722208467</v>
      </c>
      <c r="F755" s="1298"/>
      <c r="G755" s="1298"/>
      <c r="H755" s="1298"/>
      <c r="I755" s="1299"/>
      <c r="J755" s="1274"/>
      <c r="K755" s="1729" t="s">
        <v>864</v>
      </c>
      <c r="L755" s="1730"/>
      <c r="M755" s="1274"/>
    </row>
    <row r="756" spans="2:13" ht="14.4" thickBot="1" x14ac:dyDescent="0.3">
      <c r="B756" s="1300"/>
      <c r="C756" s="1301"/>
      <c r="D756" s="1302"/>
      <c r="E756" s="1301"/>
      <c r="F756" s="1301"/>
      <c r="G756" s="1301"/>
      <c r="H756" s="1301"/>
      <c r="I756" s="1303"/>
      <c r="J756" s="1274"/>
      <c r="K756" s="1308"/>
      <c r="L756" s="1303"/>
      <c r="M756" s="1274"/>
    </row>
    <row r="757" spans="2:13" x14ac:dyDescent="0.25">
      <c r="B757" s="1275"/>
      <c r="C757" s="1274"/>
      <c r="D757" s="1274"/>
      <c r="E757" s="1274"/>
      <c r="F757" s="1274"/>
      <c r="G757" s="1274"/>
      <c r="H757" s="1274"/>
      <c r="I757" s="1274"/>
      <c r="J757" s="1274"/>
      <c r="K757" s="1275"/>
      <c r="L757" s="1274"/>
      <c r="M757" s="1274"/>
    </row>
    <row r="758" spans="2:13" ht="14.4" thickBot="1" x14ac:dyDescent="0.3">
      <c r="B758" s="1275"/>
      <c r="C758" s="1274"/>
      <c r="D758" s="1274"/>
      <c r="E758" s="1274"/>
      <c r="F758" s="1274"/>
      <c r="G758" s="1274"/>
      <c r="H758" s="1274"/>
      <c r="I758" s="1274"/>
      <c r="J758" s="1274"/>
      <c r="K758" s="1275"/>
      <c r="L758" s="1274"/>
      <c r="M758" s="1274"/>
    </row>
    <row r="759" spans="2:13" x14ac:dyDescent="0.25">
      <c r="B759" s="1731" t="s">
        <v>865</v>
      </c>
      <c r="C759" s="1732"/>
      <c r="D759" s="1732"/>
      <c r="E759" s="1732"/>
      <c r="F759" s="1732"/>
      <c r="G759" s="1732"/>
      <c r="H759" s="1732"/>
      <c r="I759" s="1733"/>
      <c r="J759" s="1274"/>
      <c r="K759" s="1275"/>
      <c r="L759" s="1274"/>
      <c r="M759" s="1274"/>
    </row>
    <row r="760" spans="2:13" x14ac:dyDescent="0.25">
      <c r="B760" s="1734"/>
      <c r="C760" s="1735"/>
      <c r="D760" s="1735"/>
      <c r="E760" s="1735"/>
      <c r="F760" s="1735"/>
      <c r="G760" s="1735"/>
      <c r="H760" s="1735"/>
      <c r="I760" s="1736"/>
      <c r="K760" s="1274"/>
      <c r="L760" s="1275"/>
      <c r="M760" s="1274"/>
    </row>
    <row r="761" spans="2:13" x14ac:dyDescent="0.25">
      <c r="B761" s="1734"/>
      <c r="C761" s="1735"/>
      <c r="D761" s="1735"/>
      <c r="E761" s="1735"/>
      <c r="F761" s="1735"/>
      <c r="G761" s="1735"/>
      <c r="H761" s="1735"/>
      <c r="I761" s="1736"/>
    </row>
    <row r="762" spans="2:13" x14ac:dyDescent="0.25">
      <c r="B762" s="1734"/>
      <c r="C762" s="1735"/>
      <c r="D762" s="1735"/>
      <c r="E762" s="1735"/>
      <c r="F762" s="1735"/>
      <c r="G762" s="1735"/>
      <c r="H762" s="1735"/>
      <c r="I762" s="1736"/>
    </row>
    <row r="763" spans="2:13" x14ac:dyDescent="0.25">
      <c r="B763" s="1734"/>
      <c r="C763" s="1735"/>
      <c r="D763" s="1735"/>
      <c r="E763" s="1735"/>
      <c r="F763" s="1735"/>
      <c r="G763" s="1735"/>
      <c r="H763" s="1735"/>
      <c r="I763" s="1736"/>
    </row>
    <row r="764" spans="2:13" x14ac:dyDescent="0.25">
      <c r="B764" s="1734"/>
      <c r="C764" s="1735"/>
      <c r="D764" s="1735"/>
      <c r="E764" s="1735"/>
      <c r="F764" s="1735"/>
      <c r="G764" s="1735"/>
      <c r="H764" s="1735"/>
      <c r="I764" s="1736"/>
    </row>
    <row r="765" spans="2:13" x14ac:dyDescent="0.25">
      <c r="B765" s="1734"/>
      <c r="C765" s="1735"/>
      <c r="D765" s="1735"/>
      <c r="E765" s="1735"/>
      <c r="F765" s="1735"/>
      <c r="G765" s="1735"/>
      <c r="H765" s="1735"/>
      <c r="I765" s="1736"/>
    </row>
    <row r="766" spans="2:13" x14ac:dyDescent="0.25">
      <c r="B766" s="1734"/>
      <c r="C766" s="1735"/>
      <c r="D766" s="1735"/>
      <c r="E766" s="1735"/>
      <c r="F766" s="1735"/>
      <c r="G766" s="1735"/>
      <c r="H766" s="1735"/>
      <c r="I766" s="1736"/>
    </row>
    <row r="767" spans="2:13" x14ac:dyDescent="0.25">
      <c r="B767" s="1734"/>
      <c r="C767" s="1735"/>
      <c r="D767" s="1735"/>
      <c r="E767" s="1735"/>
      <c r="F767" s="1735"/>
      <c r="G767" s="1735"/>
      <c r="H767" s="1735"/>
      <c r="I767" s="1736"/>
    </row>
    <row r="768" spans="2:13" x14ac:dyDescent="0.25">
      <c r="B768" s="1734"/>
      <c r="C768" s="1735"/>
      <c r="D768" s="1735"/>
      <c r="E768" s="1735"/>
      <c r="F768" s="1735"/>
      <c r="G768" s="1735"/>
      <c r="H768" s="1735"/>
      <c r="I768" s="1736"/>
    </row>
    <row r="769" spans="2:9" x14ac:dyDescent="0.25">
      <c r="B769" s="1734"/>
      <c r="C769" s="1735"/>
      <c r="D769" s="1735"/>
      <c r="E769" s="1735"/>
      <c r="F769" s="1735"/>
      <c r="G769" s="1735"/>
      <c r="H769" s="1735"/>
      <c r="I769" s="1736"/>
    </row>
    <row r="770" spans="2:9" x14ac:dyDescent="0.25">
      <c r="B770" s="1734"/>
      <c r="C770" s="1735"/>
      <c r="D770" s="1735"/>
      <c r="E770" s="1735"/>
      <c r="F770" s="1735"/>
      <c r="G770" s="1735"/>
      <c r="H770" s="1735"/>
      <c r="I770" s="1736"/>
    </row>
    <row r="771" spans="2:9" x14ac:dyDescent="0.25">
      <c r="B771" s="1734"/>
      <c r="C771" s="1735"/>
      <c r="D771" s="1735"/>
      <c r="E771" s="1735"/>
      <c r="F771" s="1735"/>
      <c r="G771" s="1735"/>
      <c r="H771" s="1735"/>
      <c r="I771" s="1736"/>
    </row>
    <row r="772" spans="2:9" x14ac:dyDescent="0.25">
      <c r="B772" s="1734"/>
      <c r="C772" s="1735"/>
      <c r="D772" s="1735"/>
      <c r="E772" s="1735"/>
      <c r="F772" s="1735"/>
      <c r="G772" s="1735"/>
      <c r="H772" s="1735"/>
      <c r="I772" s="1736"/>
    </row>
    <row r="773" spans="2:9" x14ac:dyDescent="0.25">
      <c r="B773" s="1734"/>
      <c r="C773" s="1735"/>
      <c r="D773" s="1735"/>
      <c r="E773" s="1735"/>
      <c r="F773" s="1735"/>
      <c r="G773" s="1735"/>
      <c r="H773" s="1735"/>
      <c r="I773" s="1736"/>
    </row>
    <row r="774" spans="2:9" x14ac:dyDescent="0.25">
      <c r="B774" s="1734"/>
      <c r="C774" s="1735"/>
      <c r="D774" s="1735"/>
      <c r="E774" s="1735"/>
      <c r="F774" s="1735"/>
      <c r="G774" s="1735"/>
      <c r="H774" s="1735"/>
      <c r="I774" s="1736"/>
    </row>
    <row r="775" spans="2:9" x14ac:dyDescent="0.25">
      <c r="B775" s="1734"/>
      <c r="C775" s="1735"/>
      <c r="D775" s="1735"/>
      <c r="E775" s="1735"/>
      <c r="F775" s="1735"/>
      <c r="G775" s="1735"/>
      <c r="H775" s="1735"/>
      <c r="I775" s="1736"/>
    </row>
    <row r="776" spans="2:9" x14ac:dyDescent="0.25">
      <c r="B776" s="1734"/>
      <c r="C776" s="1735"/>
      <c r="D776" s="1735"/>
      <c r="E776" s="1735"/>
      <c r="F776" s="1735"/>
      <c r="G776" s="1735"/>
      <c r="H776" s="1735"/>
      <c r="I776" s="1736"/>
    </row>
    <row r="777" spans="2:9" x14ac:dyDescent="0.25">
      <c r="B777" s="1734"/>
      <c r="C777" s="1735"/>
      <c r="D777" s="1735"/>
      <c r="E777" s="1735"/>
      <c r="F777" s="1735"/>
      <c r="G777" s="1735"/>
      <c r="H777" s="1735"/>
      <c r="I777" s="1736"/>
    </row>
    <row r="778" spans="2:9" x14ac:dyDescent="0.25">
      <c r="B778" s="1734"/>
      <c r="C778" s="1735"/>
      <c r="D778" s="1735"/>
      <c r="E778" s="1735"/>
      <c r="F778" s="1735"/>
      <c r="G778" s="1735"/>
      <c r="H778" s="1735"/>
      <c r="I778" s="1736"/>
    </row>
    <row r="779" spans="2:9" x14ac:dyDescent="0.25">
      <c r="B779" s="1734"/>
      <c r="C779" s="1735"/>
      <c r="D779" s="1735"/>
      <c r="E779" s="1735"/>
      <c r="F779" s="1735"/>
      <c r="G779" s="1735"/>
      <c r="H779" s="1735"/>
      <c r="I779" s="1736"/>
    </row>
    <row r="780" spans="2:9" x14ac:dyDescent="0.25">
      <c r="B780" s="1734"/>
      <c r="C780" s="1735"/>
      <c r="D780" s="1735"/>
      <c r="E780" s="1735"/>
      <c r="F780" s="1735"/>
      <c r="G780" s="1735"/>
      <c r="H780" s="1735"/>
      <c r="I780" s="1736"/>
    </row>
    <row r="781" spans="2:9" x14ac:dyDescent="0.25">
      <c r="B781" s="1734"/>
      <c r="C781" s="1735"/>
      <c r="D781" s="1735"/>
      <c r="E781" s="1735"/>
      <c r="F781" s="1735"/>
      <c r="G781" s="1735"/>
      <c r="H781" s="1735"/>
      <c r="I781" s="1736"/>
    </row>
    <row r="782" spans="2:9" x14ac:dyDescent="0.25">
      <c r="B782" s="1734"/>
      <c r="C782" s="1735"/>
      <c r="D782" s="1735"/>
      <c r="E782" s="1735"/>
      <c r="F782" s="1735"/>
      <c r="G782" s="1735"/>
      <c r="H782" s="1735"/>
      <c r="I782" s="1736"/>
    </row>
    <row r="783" spans="2:9" ht="14.4" thickBot="1" x14ac:dyDescent="0.3">
      <c r="B783" s="1737"/>
      <c r="C783" s="1738"/>
      <c r="D783" s="1738"/>
      <c r="E783" s="1738"/>
      <c r="F783" s="1738"/>
      <c r="G783" s="1738"/>
      <c r="H783" s="1738"/>
      <c r="I783" s="1739"/>
    </row>
  </sheetData>
  <mergeCells count="94">
    <mergeCell ref="I240:M240"/>
    <mergeCell ref="I276:M276"/>
    <mergeCell ref="I393:M393"/>
    <mergeCell ref="I402:M402"/>
    <mergeCell ref="I672:M672"/>
    <mergeCell ref="I267:M267"/>
    <mergeCell ref="I258:M258"/>
    <mergeCell ref="I249:M249"/>
    <mergeCell ref="I321:M321"/>
    <mergeCell ref="I312:M312"/>
    <mergeCell ref="I303:M303"/>
    <mergeCell ref="I294:M294"/>
    <mergeCell ref="I285:M285"/>
    <mergeCell ref="I366:M366"/>
    <mergeCell ref="I357:M357"/>
    <mergeCell ref="I330:M330"/>
    <mergeCell ref="I213:M213"/>
    <mergeCell ref="I222:M222"/>
    <mergeCell ref="I231:M231"/>
    <mergeCell ref="I15:M15"/>
    <mergeCell ref="I69:M69"/>
    <mergeCell ref="I60:M60"/>
    <mergeCell ref="I42:M42"/>
    <mergeCell ref="I33:M33"/>
    <mergeCell ref="I24:M24"/>
    <mergeCell ref="I51:M51"/>
    <mergeCell ref="I105:M105"/>
    <mergeCell ref="I96:M96"/>
    <mergeCell ref="I87:M87"/>
    <mergeCell ref="I78:M78"/>
    <mergeCell ref="I150:M150"/>
    <mergeCell ref="I141:M141"/>
    <mergeCell ref="I132:M132"/>
    <mergeCell ref="I123:M123"/>
    <mergeCell ref="I114:M114"/>
    <mergeCell ref="I204:M204"/>
    <mergeCell ref="I195:M195"/>
    <mergeCell ref="I186:M186"/>
    <mergeCell ref="I168:M168"/>
    <mergeCell ref="I159:M159"/>
    <mergeCell ref="I177:M177"/>
    <mergeCell ref="I348:M348"/>
    <mergeCell ref="I339:M339"/>
    <mergeCell ref="I429:M429"/>
    <mergeCell ref="I420:M420"/>
    <mergeCell ref="I411:M411"/>
    <mergeCell ref="I384:M384"/>
    <mergeCell ref="I375:M375"/>
    <mergeCell ref="I474:M474"/>
    <mergeCell ref="I465:M465"/>
    <mergeCell ref="I456:M456"/>
    <mergeCell ref="I447:M447"/>
    <mergeCell ref="I438:M438"/>
    <mergeCell ref="B759:I783"/>
    <mergeCell ref="B7:B717"/>
    <mergeCell ref="K753:L753"/>
    <mergeCell ref="K755:L755"/>
    <mergeCell ref="K743:L743"/>
    <mergeCell ref="K744:L744"/>
    <mergeCell ref="K748:L748"/>
    <mergeCell ref="K749:L749"/>
    <mergeCell ref="K750:L750"/>
    <mergeCell ref="I717:M717"/>
    <mergeCell ref="I708:M708"/>
    <mergeCell ref="I699:M699"/>
    <mergeCell ref="I690:M690"/>
    <mergeCell ref="I636:M636"/>
    <mergeCell ref="I627:M627"/>
    <mergeCell ref="I528:M528"/>
    <mergeCell ref="K751:L751"/>
    <mergeCell ref="K752:L752"/>
    <mergeCell ref="B734:C734"/>
    <mergeCell ref="I618:M618"/>
    <mergeCell ref="I609:M609"/>
    <mergeCell ref="I681:M681"/>
    <mergeCell ref="I663:M663"/>
    <mergeCell ref="I654:M654"/>
    <mergeCell ref="I645:M645"/>
    <mergeCell ref="B5:C5"/>
    <mergeCell ref="B721:B729"/>
    <mergeCell ref="B719:C719"/>
    <mergeCell ref="I600:M600"/>
    <mergeCell ref="I591:M591"/>
    <mergeCell ref="I582:M582"/>
    <mergeCell ref="I573:M573"/>
    <mergeCell ref="I564:M564"/>
    <mergeCell ref="I555:M555"/>
    <mergeCell ref="I546:M546"/>
    <mergeCell ref="I537:M537"/>
    <mergeCell ref="I519:M519"/>
    <mergeCell ref="I510:M510"/>
    <mergeCell ref="I501:M501"/>
    <mergeCell ref="I492:M492"/>
    <mergeCell ref="I483:M483"/>
  </mergeCells>
  <dataValidations disablePrompts="1" count="4">
    <dataValidation type="list" allowBlank="1" showInputMessage="1" showErrorMessage="1" sqref="F727:F729 E718:E719 E721:E729" xr:uid="{D9E63875-CE11-48B1-8F8C-18F1E63DF469}">
      <formula1>Variables</formula1>
    </dataValidation>
    <dataValidation type="list" allowBlank="1" showInputMessage="1" showErrorMessage="1" sqref="H718:H719 H721:H727" xr:uid="{C2387620-7A91-44C0-91EF-46044B699B14}">
      <formula1>"Fixed,Variable"</formula1>
    </dataValidation>
    <dataValidation type="list" allowBlank="1" showInputMessage="1" showErrorMessage="1" sqref="F721:G722" xr:uid="{4F6ECD81-E4BB-448E-81DD-07E12837B546}">
      <formula1>INDIRECT(IFERROR(RIGHT(#REF!,LEN(#REF!)-FIND(" ",#REF!)),#REF!)&amp;"Subs")</formula1>
    </dataValidation>
    <dataValidation type="list" allowBlank="1" showInputMessage="1" showErrorMessage="1" sqref="F723:G726" xr:uid="{732B769D-6B05-4A11-9DE2-FBF312B650C5}">
      <formula1>INDIRECT(IFERROR(RIGHT($C723,LEN($C723)-FIND(" ",$C723)),$C723)&amp;"Subs")</formula1>
    </dataValidation>
  </dataValidations>
  <hyperlinks>
    <hyperlink ref="G3" location="'TITLE PAGE'!A1" display="Back to title page" xr:uid="{6E64DE24-7CAE-4098-B58B-63343B924E6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AK33"/>
  <sheetViews>
    <sheetView zoomScale="55" zoomScaleNormal="55" workbookViewId="0">
      <selection activeCell="Q44" sqref="Q44"/>
    </sheetView>
  </sheetViews>
  <sheetFormatPr defaultColWidth="8.81640625" defaultRowHeight="13.8" x14ac:dyDescent="0.25"/>
  <cols>
    <col min="1" max="1" width="3.54296875" style="8" customWidth="1"/>
    <col min="2" max="2" width="16.81640625" style="8" bestFit="1" customWidth="1"/>
    <col min="3" max="3" width="27" style="8" customWidth="1"/>
    <col min="4" max="4" width="28.81640625" style="8" customWidth="1"/>
    <col min="5" max="5" width="8.81640625" style="8"/>
    <col min="6" max="6" width="17.54296875" style="8" customWidth="1"/>
    <col min="7" max="7" width="30.1796875" style="8" customWidth="1"/>
    <col min="8" max="8" width="11.81640625" style="8" customWidth="1"/>
    <col min="9" max="9" width="8.81640625" style="8"/>
    <col min="10" max="10" width="8.1796875" style="8" customWidth="1"/>
    <col min="11" max="11" width="7.54296875" style="8" customWidth="1"/>
    <col min="12" max="12" width="7.1796875" style="8" customWidth="1"/>
    <col min="13" max="13" width="7.453125" style="8" customWidth="1"/>
    <col min="14" max="15" width="8.81640625" style="8" customWidth="1"/>
    <col min="16" max="16384" width="8.81640625" style="8"/>
  </cols>
  <sheetData>
    <row r="1" spans="2:37" ht="14.4" thickBot="1" x14ac:dyDescent="0.3"/>
    <row r="2" spans="2:37" ht="14.4" thickBot="1" x14ac:dyDescent="0.3">
      <c r="B2" s="1385" t="s">
        <v>354</v>
      </c>
    </row>
    <row r="7" spans="2:37" ht="14.4" thickBot="1" x14ac:dyDescent="0.3"/>
    <row r="8" spans="2:37" ht="14.4" thickBot="1" x14ac:dyDescent="0.3">
      <c r="B8" s="461" t="s">
        <v>57</v>
      </c>
      <c r="C8" s="462" t="str">
        <f>'TITLE PAGE'!$D$18</f>
        <v>Portsmouth Water</v>
      </c>
      <c r="D8" s="467" t="s">
        <v>2</v>
      </c>
    </row>
    <row r="9" spans="2:37" ht="63" customHeight="1" thickBot="1" x14ac:dyDescent="0.3">
      <c r="B9" s="93" t="s">
        <v>353</v>
      </c>
      <c r="C9" s="67" t="s">
        <v>354</v>
      </c>
      <c r="D9" s="94" t="s">
        <v>2363</v>
      </c>
      <c r="F9" s="69"/>
      <c r="G9" s="69"/>
    </row>
    <row r="10" spans="2:37" ht="14.4" thickBot="1" x14ac:dyDescent="0.3">
      <c r="B10" s="95"/>
      <c r="C10" s="95"/>
      <c r="D10" s="1"/>
      <c r="E10" s="1"/>
      <c r="F10" s="1"/>
      <c r="G10" s="69"/>
      <c r="H10" s="69"/>
    </row>
    <row r="11" spans="2:37" ht="50.4" customHeight="1" thickBot="1" x14ac:dyDescent="0.3">
      <c r="B11" s="216" t="s">
        <v>866</v>
      </c>
      <c r="C11" s="1384" t="s">
        <v>114</v>
      </c>
      <c r="D11" s="84"/>
      <c r="E11" s="84"/>
      <c r="F11" s="84"/>
      <c r="G11" s="69"/>
      <c r="H11" s="69"/>
      <c r="I11" s="69"/>
      <c r="J11" s="1749" t="s">
        <v>867</v>
      </c>
      <c r="K11" s="1750"/>
      <c r="L11" s="1750"/>
      <c r="M11" s="1750"/>
      <c r="N11" s="1750"/>
      <c r="O11" s="1750"/>
      <c r="P11" s="1750"/>
      <c r="Q11" s="1749" t="s">
        <v>868</v>
      </c>
      <c r="R11" s="1750"/>
      <c r="S11" s="1750"/>
      <c r="T11" s="1750"/>
      <c r="U11" s="1750"/>
      <c r="V11" s="1750"/>
      <c r="W11" s="1750"/>
      <c r="X11" s="1749" t="s">
        <v>1980</v>
      </c>
      <c r="Y11" s="1750"/>
      <c r="Z11" s="1750"/>
      <c r="AA11" s="1750"/>
      <c r="AB11" s="1750"/>
      <c r="AC11" s="1750"/>
      <c r="AD11" s="1750"/>
      <c r="AE11" s="1749" t="s">
        <v>1981</v>
      </c>
      <c r="AF11" s="1750"/>
      <c r="AG11" s="1750"/>
      <c r="AH11" s="1750"/>
      <c r="AI11" s="1750"/>
      <c r="AJ11" s="1750"/>
      <c r="AK11" s="1751"/>
    </row>
    <row r="12" spans="2:37" ht="28.2" thickBot="1" x14ac:dyDescent="0.3">
      <c r="B12" s="97" t="s">
        <v>869</v>
      </c>
      <c r="C12" s="98" t="s">
        <v>870</v>
      </c>
      <c r="D12" s="98" t="s">
        <v>871</v>
      </c>
      <c r="E12" s="98" t="s">
        <v>872</v>
      </c>
      <c r="F12" s="98" t="s">
        <v>873</v>
      </c>
      <c r="G12" s="98" t="s">
        <v>874</v>
      </c>
      <c r="H12" s="98" t="s">
        <v>116</v>
      </c>
      <c r="I12" s="112" t="s">
        <v>117</v>
      </c>
      <c r="J12" s="226" t="s">
        <v>875</v>
      </c>
      <c r="K12" s="220" t="s">
        <v>123</v>
      </c>
      <c r="L12" s="274" t="s">
        <v>128</v>
      </c>
      <c r="M12" s="220" t="s">
        <v>159</v>
      </c>
      <c r="N12" s="220" t="s">
        <v>163</v>
      </c>
      <c r="O12" s="224" t="s">
        <v>167</v>
      </c>
      <c r="P12" s="454" t="s">
        <v>171</v>
      </c>
      <c r="Q12" s="101" t="s">
        <v>876</v>
      </c>
      <c r="R12" s="99" t="s">
        <v>123</v>
      </c>
      <c r="S12" s="99" t="s">
        <v>128</v>
      </c>
      <c r="T12" s="99" t="s">
        <v>159</v>
      </c>
      <c r="U12" s="99" t="s">
        <v>163</v>
      </c>
      <c r="V12" s="100" t="s">
        <v>167</v>
      </c>
      <c r="W12" s="429" t="s">
        <v>171</v>
      </c>
      <c r="X12" s="101" t="s">
        <v>876</v>
      </c>
      <c r="Y12" s="99" t="s">
        <v>123</v>
      </c>
      <c r="Z12" s="99" t="s">
        <v>128</v>
      </c>
      <c r="AA12" s="99" t="s">
        <v>159</v>
      </c>
      <c r="AB12" s="99" t="s">
        <v>163</v>
      </c>
      <c r="AC12" s="100" t="s">
        <v>167</v>
      </c>
      <c r="AD12" s="429" t="s">
        <v>171</v>
      </c>
      <c r="AE12" s="101" t="s">
        <v>877</v>
      </c>
      <c r="AF12" s="99" t="s">
        <v>123</v>
      </c>
      <c r="AG12" s="99" t="s">
        <v>128</v>
      </c>
      <c r="AH12" s="99" t="s">
        <v>159</v>
      </c>
      <c r="AI12" s="99" t="s">
        <v>163</v>
      </c>
      <c r="AJ12" s="100" t="s">
        <v>167</v>
      </c>
      <c r="AK12" s="430" t="s">
        <v>171</v>
      </c>
    </row>
    <row r="13" spans="2:37" ht="27.6" x14ac:dyDescent="0.25">
      <c r="B13" s="102" t="s">
        <v>878</v>
      </c>
      <c r="C13" s="103" t="s">
        <v>879</v>
      </c>
      <c r="D13" s="103" t="s">
        <v>1933</v>
      </c>
      <c r="E13" s="104" t="s">
        <v>880</v>
      </c>
      <c r="F13" s="103" t="s">
        <v>1790</v>
      </c>
      <c r="G13" s="103" t="s">
        <v>1790</v>
      </c>
      <c r="H13" s="104" t="s">
        <v>145</v>
      </c>
      <c r="I13" s="303">
        <v>2</v>
      </c>
      <c r="J13" s="452">
        <v>0</v>
      </c>
      <c r="K13" s="453">
        <v>0</v>
      </c>
      <c r="L13" s="357">
        <v>0</v>
      </c>
      <c r="M13" s="453">
        <v>0</v>
      </c>
      <c r="N13" s="453">
        <v>0</v>
      </c>
      <c r="O13" s="453">
        <v>0</v>
      </c>
      <c r="P13" s="358">
        <v>0</v>
      </c>
      <c r="Q13" s="442">
        <v>0</v>
      </c>
      <c r="R13" s="357">
        <v>0</v>
      </c>
      <c r="S13" s="357">
        <v>0</v>
      </c>
      <c r="T13" s="357">
        <v>0</v>
      </c>
      <c r="U13" s="357">
        <v>0</v>
      </c>
      <c r="V13" s="358">
        <v>0</v>
      </c>
      <c r="W13" s="358">
        <v>0</v>
      </c>
      <c r="X13" s="442">
        <v>0</v>
      </c>
      <c r="Y13" s="357">
        <v>0</v>
      </c>
      <c r="Z13" s="357">
        <v>0</v>
      </c>
      <c r="AA13" s="357">
        <v>0</v>
      </c>
      <c r="AB13" s="357">
        <v>0</v>
      </c>
      <c r="AC13" s="358">
        <v>0</v>
      </c>
      <c r="AD13" s="358">
        <v>0</v>
      </c>
      <c r="AE13" s="442">
        <v>0</v>
      </c>
      <c r="AF13" s="357">
        <v>0</v>
      </c>
      <c r="AG13" s="357">
        <v>0</v>
      </c>
      <c r="AH13" s="357">
        <v>0</v>
      </c>
      <c r="AI13" s="357">
        <v>0</v>
      </c>
      <c r="AJ13" s="358">
        <v>0</v>
      </c>
      <c r="AK13" s="242">
        <v>0</v>
      </c>
    </row>
    <row r="14" spans="2:37" ht="27.6" x14ac:dyDescent="0.25">
      <c r="B14" s="105" t="s">
        <v>881</v>
      </c>
      <c r="C14" s="103" t="s">
        <v>882</v>
      </c>
      <c r="D14" s="103" t="s">
        <v>1933</v>
      </c>
      <c r="E14" s="104" t="s">
        <v>883</v>
      </c>
      <c r="F14" s="1491"/>
      <c r="G14" s="1491"/>
      <c r="H14" s="104" t="s">
        <v>145</v>
      </c>
      <c r="I14" s="303">
        <v>2</v>
      </c>
      <c r="J14" s="443">
        <v>0</v>
      </c>
      <c r="K14" s="355">
        <v>0</v>
      </c>
      <c r="L14" s="355">
        <v>0</v>
      </c>
      <c r="M14" s="355">
        <v>0</v>
      </c>
      <c r="N14" s="355">
        <v>0</v>
      </c>
      <c r="O14" s="355">
        <v>0</v>
      </c>
      <c r="P14" s="356">
        <v>0</v>
      </c>
      <c r="Q14" s="443">
        <v>0</v>
      </c>
      <c r="R14" s="355">
        <v>0</v>
      </c>
      <c r="S14" s="355">
        <v>0</v>
      </c>
      <c r="T14" s="355">
        <v>0</v>
      </c>
      <c r="U14" s="355">
        <v>0</v>
      </c>
      <c r="V14" s="356">
        <v>0</v>
      </c>
      <c r="W14" s="356">
        <v>0</v>
      </c>
      <c r="X14" s="443">
        <v>0</v>
      </c>
      <c r="Y14" s="355">
        <v>0</v>
      </c>
      <c r="Z14" s="355">
        <v>0</v>
      </c>
      <c r="AA14" s="355">
        <v>0</v>
      </c>
      <c r="AB14" s="355">
        <v>0</v>
      </c>
      <c r="AC14" s="356">
        <v>0</v>
      </c>
      <c r="AD14" s="356">
        <v>0</v>
      </c>
      <c r="AE14" s="442">
        <v>0</v>
      </c>
      <c r="AF14" s="355">
        <v>0</v>
      </c>
      <c r="AG14" s="355">
        <v>0</v>
      </c>
      <c r="AH14" s="355">
        <v>0</v>
      </c>
      <c r="AI14" s="355">
        <v>0</v>
      </c>
      <c r="AJ14" s="356">
        <v>0</v>
      </c>
      <c r="AK14" s="243">
        <v>0</v>
      </c>
    </row>
    <row r="15" spans="2:37" ht="14.4" x14ac:dyDescent="0.25">
      <c r="B15" s="106" t="s">
        <v>884</v>
      </c>
      <c r="C15" s="103" t="s">
        <v>885</v>
      </c>
      <c r="D15" s="103" t="s">
        <v>1933</v>
      </c>
      <c r="E15" s="104"/>
      <c r="F15" s="1491"/>
      <c r="G15" s="1491"/>
      <c r="H15" s="104" t="s">
        <v>145</v>
      </c>
      <c r="I15" s="303">
        <v>2</v>
      </c>
      <c r="J15" s="443">
        <v>0</v>
      </c>
      <c r="K15" s="355">
        <v>0</v>
      </c>
      <c r="L15" s="355">
        <v>0</v>
      </c>
      <c r="M15" s="355">
        <v>0</v>
      </c>
      <c r="N15" s="355">
        <v>0</v>
      </c>
      <c r="O15" s="355">
        <v>0</v>
      </c>
      <c r="P15" s="356">
        <v>0</v>
      </c>
      <c r="Q15" s="443">
        <v>0</v>
      </c>
      <c r="R15" s="355">
        <v>0</v>
      </c>
      <c r="S15" s="355">
        <v>0</v>
      </c>
      <c r="T15" s="355">
        <v>0</v>
      </c>
      <c r="U15" s="355">
        <v>0</v>
      </c>
      <c r="V15" s="356">
        <v>0</v>
      </c>
      <c r="W15" s="356">
        <v>0</v>
      </c>
      <c r="X15" s="443">
        <v>0</v>
      </c>
      <c r="Y15" s="355">
        <v>0</v>
      </c>
      <c r="Z15" s="355">
        <v>0</v>
      </c>
      <c r="AA15" s="355">
        <v>0</v>
      </c>
      <c r="AB15" s="355">
        <v>0</v>
      </c>
      <c r="AC15" s="356">
        <v>0</v>
      </c>
      <c r="AD15" s="356">
        <v>0</v>
      </c>
      <c r="AE15" s="442">
        <v>0</v>
      </c>
      <c r="AF15" s="355">
        <v>0</v>
      </c>
      <c r="AG15" s="355">
        <v>0</v>
      </c>
      <c r="AH15" s="355">
        <v>0</v>
      </c>
      <c r="AI15" s="355">
        <v>0</v>
      </c>
      <c r="AJ15" s="356">
        <v>0</v>
      </c>
      <c r="AK15" s="243">
        <v>0</v>
      </c>
    </row>
    <row r="16" spans="2:37" ht="41.4" x14ac:dyDescent="0.25">
      <c r="B16" s="105" t="s">
        <v>886</v>
      </c>
      <c r="C16" s="103" t="s">
        <v>887</v>
      </c>
      <c r="D16" s="103" t="s">
        <v>2121</v>
      </c>
      <c r="E16" s="104" t="s">
        <v>880</v>
      </c>
      <c r="F16" s="1491" t="s">
        <v>2122</v>
      </c>
      <c r="G16" s="1491" t="s">
        <v>1784</v>
      </c>
      <c r="H16" s="104" t="s">
        <v>145</v>
      </c>
      <c r="I16" s="303">
        <v>2</v>
      </c>
      <c r="J16" s="443">
        <v>13.5</v>
      </c>
      <c r="K16" s="355">
        <v>13.5</v>
      </c>
      <c r="L16" s="355">
        <v>13.5</v>
      </c>
      <c r="M16" s="355">
        <v>13.5</v>
      </c>
      <c r="N16" s="355">
        <v>13.5</v>
      </c>
      <c r="O16" s="355">
        <v>13.5</v>
      </c>
      <c r="P16" s="356">
        <v>13.5</v>
      </c>
      <c r="Q16" s="443">
        <v>13.4</v>
      </c>
      <c r="R16" s="355">
        <v>13.4</v>
      </c>
      <c r="S16" s="355">
        <v>13.4</v>
      </c>
      <c r="T16" s="355">
        <v>13.4</v>
      </c>
      <c r="U16" s="355">
        <v>13.4</v>
      </c>
      <c r="V16" s="356">
        <v>13.4</v>
      </c>
      <c r="W16" s="356">
        <v>13.4</v>
      </c>
      <c r="X16" s="443">
        <v>3.6</v>
      </c>
      <c r="Y16" s="355">
        <v>3.6</v>
      </c>
      <c r="Z16" s="355">
        <v>3.6</v>
      </c>
      <c r="AA16" s="355">
        <v>3.6</v>
      </c>
      <c r="AB16" s="355">
        <v>3.6</v>
      </c>
      <c r="AC16" s="356">
        <v>3.6</v>
      </c>
      <c r="AD16" s="356">
        <v>3.6</v>
      </c>
      <c r="AE16" s="442">
        <v>7.6</v>
      </c>
      <c r="AF16" s="355">
        <v>7.6</v>
      </c>
      <c r="AG16" s="355">
        <v>7.6</v>
      </c>
      <c r="AH16" s="355">
        <v>7.6</v>
      </c>
      <c r="AI16" s="355">
        <v>7.6</v>
      </c>
      <c r="AJ16" s="356">
        <v>7.6</v>
      </c>
      <c r="AK16" s="243">
        <v>7.6</v>
      </c>
    </row>
    <row r="17" spans="2:37" ht="27.6" x14ac:dyDescent="0.25">
      <c r="B17" s="105" t="s">
        <v>888</v>
      </c>
      <c r="C17" s="103" t="s">
        <v>889</v>
      </c>
      <c r="D17" s="103" t="s">
        <v>1933</v>
      </c>
      <c r="E17" s="104" t="s">
        <v>883</v>
      </c>
      <c r="F17" s="1491" t="s">
        <v>1790</v>
      </c>
      <c r="G17" s="1491" t="s">
        <v>1790</v>
      </c>
      <c r="H17" s="104" t="s">
        <v>145</v>
      </c>
      <c r="I17" s="303">
        <v>2</v>
      </c>
      <c r="J17" s="443">
        <v>0</v>
      </c>
      <c r="K17" s="355">
        <v>0</v>
      </c>
      <c r="L17" s="355">
        <v>0</v>
      </c>
      <c r="M17" s="355">
        <v>0</v>
      </c>
      <c r="N17" s="355">
        <v>0</v>
      </c>
      <c r="O17" s="355">
        <v>0</v>
      </c>
      <c r="P17" s="356">
        <v>0</v>
      </c>
      <c r="Q17" s="443">
        <v>0</v>
      </c>
      <c r="R17" s="355">
        <v>0</v>
      </c>
      <c r="S17" s="355">
        <v>0</v>
      </c>
      <c r="T17" s="355">
        <v>0</v>
      </c>
      <c r="U17" s="355">
        <v>0</v>
      </c>
      <c r="V17" s="356">
        <v>0</v>
      </c>
      <c r="W17" s="356">
        <v>0</v>
      </c>
      <c r="X17" s="443">
        <v>0</v>
      </c>
      <c r="Y17" s="355">
        <v>0</v>
      </c>
      <c r="Z17" s="355">
        <v>0</v>
      </c>
      <c r="AA17" s="355">
        <v>0</v>
      </c>
      <c r="AB17" s="355">
        <v>0</v>
      </c>
      <c r="AC17" s="356">
        <v>0</v>
      </c>
      <c r="AD17" s="356">
        <v>0</v>
      </c>
      <c r="AE17" s="442">
        <v>0</v>
      </c>
      <c r="AF17" s="355">
        <v>0</v>
      </c>
      <c r="AG17" s="355">
        <v>0</v>
      </c>
      <c r="AH17" s="355">
        <v>0</v>
      </c>
      <c r="AI17" s="355">
        <v>0</v>
      </c>
      <c r="AJ17" s="356">
        <v>0</v>
      </c>
      <c r="AK17" s="243">
        <v>0</v>
      </c>
    </row>
    <row r="18" spans="2:37" ht="27.6" x14ac:dyDescent="0.25">
      <c r="B18" s="105" t="s">
        <v>890</v>
      </c>
      <c r="C18" s="103" t="s">
        <v>891</v>
      </c>
      <c r="D18" s="103" t="s">
        <v>1933</v>
      </c>
      <c r="E18" s="104" t="s">
        <v>883</v>
      </c>
      <c r="F18" s="1491" t="s">
        <v>1790</v>
      </c>
      <c r="G18" s="1491" t="s">
        <v>1790</v>
      </c>
      <c r="H18" s="104" t="s">
        <v>145</v>
      </c>
      <c r="I18" s="303">
        <v>2</v>
      </c>
      <c r="J18" s="443">
        <v>0</v>
      </c>
      <c r="K18" s="355">
        <v>0</v>
      </c>
      <c r="L18" s="355">
        <v>0</v>
      </c>
      <c r="M18" s="355">
        <v>0</v>
      </c>
      <c r="N18" s="355">
        <v>0</v>
      </c>
      <c r="O18" s="355">
        <v>0</v>
      </c>
      <c r="P18" s="356">
        <v>0</v>
      </c>
      <c r="Q18" s="443">
        <v>0</v>
      </c>
      <c r="R18" s="355">
        <v>0</v>
      </c>
      <c r="S18" s="355">
        <v>0</v>
      </c>
      <c r="T18" s="355">
        <v>0</v>
      </c>
      <c r="U18" s="355">
        <v>0</v>
      </c>
      <c r="V18" s="356">
        <v>0</v>
      </c>
      <c r="W18" s="356">
        <v>0</v>
      </c>
      <c r="X18" s="443">
        <v>0</v>
      </c>
      <c r="Y18" s="355">
        <v>0</v>
      </c>
      <c r="Z18" s="355">
        <v>0</v>
      </c>
      <c r="AA18" s="355">
        <v>0</v>
      </c>
      <c r="AB18" s="355">
        <v>0</v>
      </c>
      <c r="AC18" s="356">
        <v>0</v>
      </c>
      <c r="AD18" s="356">
        <v>0</v>
      </c>
      <c r="AE18" s="442">
        <v>0</v>
      </c>
      <c r="AF18" s="355">
        <v>0</v>
      </c>
      <c r="AG18" s="355">
        <v>0</v>
      </c>
      <c r="AH18" s="355">
        <v>0</v>
      </c>
      <c r="AI18" s="355">
        <v>0</v>
      </c>
      <c r="AJ18" s="356">
        <v>0</v>
      </c>
      <c r="AK18" s="243">
        <v>0</v>
      </c>
    </row>
    <row r="19" spans="2:37" ht="41.4" x14ac:dyDescent="0.25">
      <c r="B19" s="105" t="s">
        <v>892</v>
      </c>
      <c r="C19" s="103" t="s">
        <v>893</v>
      </c>
      <c r="D19" s="103" t="s">
        <v>2123</v>
      </c>
      <c r="E19" s="104" t="s">
        <v>880</v>
      </c>
      <c r="F19" s="1491" t="s">
        <v>2124</v>
      </c>
      <c r="G19" s="1491" t="s">
        <v>1784</v>
      </c>
      <c r="H19" s="104" t="s">
        <v>145</v>
      </c>
      <c r="I19" s="303">
        <v>2</v>
      </c>
      <c r="J19" s="443">
        <v>5.3</v>
      </c>
      <c r="K19" s="355">
        <v>5.3</v>
      </c>
      <c r="L19" s="355">
        <v>5.3</v>
      </c>
      <c r="M19" s="355">
        <v>5.3</v>
      </c>
      <c r="N19" s="355">
        <v>5.3</v>
      </c>
      <c r="O19" s="355">
        <v>5.3</v>
      </c>
      <c r="P19" s="356">
        <v>5.3</v>
      </c>
      <c r="Q19" s="443">
        <v>1.4</v>
      </c>
      <c r="R19" s="355">
        <v>1.4</v>
      </c>
      <c r="S19" s="355">
        <v>1.4</v>
      </c>
      <c r="T19" s="355">
        <v>1.4</v>
      </c>
      <c r="U19" s="355">
        <v>1.4</v>
      </c>
      <c r="V19" s="356">
        <v>1.4</v>
      </c>
      <c r="W19" s="356">
        <v>1.4</v>
      </c>
      <c r="X19" s="443">
        <v>0</v>
      </c>
      <c r="Y19" s="355">
        <v>0</v>
      </c>
      <c r="Z19" s="355">
        <v>0</v>
      </c>
      <c r="AA19" s="355">
        <v>0</v>
      </c>
      <c r="AB19" s="355">
        <v>0</v>
      </c>
      <c r="AC19" s="356">
        <v>0</v>
      </c>
      <c r="AD19" s="356">
        <v>0</v>
      </c>
      <c r="AE19" s="442">
        <v>0</v>
      </c>
      <c r="AF19" s="355">
        <v>0</v>
      </c>
      <c r="AG19" s="355">
        <v>0</v>
      </c>
      <c r="AH19" s="355">
        <v>0</v>
      </c>
      <c r="AI19" s="355">
        <v>0</v>
      </c>
      <c r="AJ19" s="356">
        <v>0</v>
      </c>
      <c r="AK19" s="243">
        <v>0</v>
      </c>
    </row>
    <row r="20" spans="2:37" ht="41.4" x14ac:dyDescent="0.25">
      <c r="B20" s="105" t="s">
        <v>894</v>
      </c>
      <c r="C20" s="103" t="s">
        <v>895</v>
      </c>
      <c r="D20" s="103" t="s">
        <v>1686</v>
      </c>
      <c r="E20" s="104" t="s">
        <v>883</v>
      </c>
      <c r="F20" s="1492" t="s">
        <v>2125</v>
      </c>
      <c r="G20" s="1491" t="s">
        <v>1784</v>
      </c>
      <c r="H20" s="104" t="s">
        <v>145</v>
      </c>
      <c r="I20" s="303">
        <v>2</v>
      </c>
      <c r="J20" s="444">
        <v>3.4</v>
      </c>
      <c r="K20" s="355">
        <v>3.4</v>
      </c>
      <c r="L20" s="355">
        <v>3.4</v>
      </c>
      <c r="M20" s="355">
        <v>3.4</v>
      </c>
      <c r="N20" s="355">
        <v>3.4</v>
      </c>
      <c r="O20" s="355">
        <v>0</v>
      </c>
      <c r="P20" s="356">
        <v>0</v>
      </c>
      <c r="Q20" s="443">
        <v>3.8</v>
      </c>
      <c r="R20" s="355">
        <v>3.8</v>
      </c>
      <c r="S20" s="355">
        <v>3.8</v>
      </c>
      <c r="T20" s="355">
        <v>3.8</v>
      </c>
      <c r="U20" s="355">
        <v>3.8</v>
      </c>
      <c r="V20" s="356">
        <v>0</v>
      </c>
      <c r="W20" s="356">
        <v>0</v>
      </c>
      <c r="X20" s="443">
        <v>0</v>
      </c>
      <c r="Y20" s="355">
        <v>0</v>
      </c>
      <c r="Z20" s="355">
        <v>0</v>
      </c>
      <c r="AA20" s="355">
        <v>0</v>
      </c>
      <c r="AB20" s="355">
        <v>0</v>
      </c>
      <c r="AC20" s="356">
        <v>0</v>
      </c>
      <c r="AD20" s="356">
        <v>0</v>
      </c>
      <c r="AE20" s="442">
        <v>3.8</v>
      </c>
      <c r="AF20" s="355">
        <v>3.8</v>
      </c>
      <c r="AG20" s="355">
        <v>3.8</v>
      </c>
      <c r="AH20" s="355">
        <v>3.8</v>
      </c>
      <c r="AI20" s="355">
        <v>3.8</v>
      </c>
      <c r="AJ20" s="355">
        <v>0</v>
      </c>
      <c r="AK20" s="243">
        <v>0</v>
      </c>
    </row>
    <row r="21" spans="2:37" x14ac:dyDescent="0.25">
      <c r="B21" s="105" t="s">
        <v>896</v>
      </c>
      <c r="C21" s="103" t="s">
        <v>897</v>
      </c>
      <c r="D21" s="103" t="s">
        <v>1933</v>
      </c>
      <c r="E21" s="104"/>
      <c r="F21" s="103"/>
      <c r="G21" s="103"/>
      <c r="H21" s="104" t="s">
        <v>145</v>
      </c>
      <c r="I21" s="303">
        <v>2</v>
      </c>
      <c r="J21" s="443">
        <v>0</v>
      </c>
      <c r="K21" s="355">
        <v>0</v>
      </c>
      <c r="L21" s="355">
        <v>0</v>
      </c>
      <c r="M21" s="355">
        <v>0</v>
      </c>
      <c r="N21" s="355">
        <v>0</v>
      </c>
      <c r="O21" s="355">
        <v>0</v>
      </c>
      <c r="P21" s="356">
        <v>0</v>
      </c>
      <c r="Q21" s="443">
        <v>0</v>
      </c>
      <c r="R21" s="355">
        <v>0</v>
      </c>
      <c r="S21" s="355">
        <v>0</v>
      </c>
      <c r="T21" s="355">
        <v>0</v>
      </c>
      <c r="U21" s="355">
        <v>0</v>
      </c>
      <c r="V21" s="356">
        <v>0</v>
      </c>
      <c r="W21" s="356">
        <v>0</v>
      </c>
      <c r="X21" s="443">
        <v>0</v>
      </c>
      <c r="Y21" s="355">
        <v>0</v>
      </c>
      <c r="Z21" s="355">
        <v>0</v>
      </c>
      <c r="AA21" s="355">
        <v>0</v>
      </c>
      <c r="AB21" s="355">
        <v>0</v>
      </c>
      <c r="AC21" s="356">
        <v>0</v>
      </c>
      <c r="AD21" s="356">
        <v>0</v>
      </c>
      <c r="AE21" s="442">
        <v>0</v>
      </c>
      <c r="AF21" s="355">
        <v>0</v>
      </c>
      <c r="AG21" s="355">
        <v>0</v>
      </c>
      <c r="AH21" s="355">
        <v>0</v>
      </c>
      <c r="AI21" s="355">
        <v>0</v>
      </c>
      <c r="AJ21" s="356">
        <v>0</v>
      </c>
      <c r="AK21" s="243">
        <v>0</v>
      </c>
    </row>
    <row r="22" spans="2:37" ht="42" thickBot="1" x14ac:dyDescent="0.3">
      <c r="B22" s="107" t="s">
        <v>898</v>
      </c>
      <c r="C22" s="108" t="s">
        <v>899</v>
      </c>
      <c r="D22" s="109" t="s">
        <v>900</v>
      </c>
      <c r="E22" s="110"/>
      <c r="F22" s="111"/>
      <c r="G22" s="111"/>
      <c r="H22" s="111" t="s">
        <v>145</v>
      </c>
      <c r="I22" s="304">
        <v>2</v>
      </c>
      <c r="J22" s="359">
        <f>SUM($J13:$J21)</f>
        <v>22.2</v>
      </c>
      <c r="K22" s="360">
        <f>SUM($K13:$K21)</f>
        <v>22.2</v>
      </c>
      <c r="L22" s="360">
        <f>SUM($L13:$L21)</f>
        <v>22.2</v>
      </c>
      <c r="M22" s="360">
        <f>SUM($M13:$M21)</f>
        <v>22.2</v>
      </c>
      <c r="N22" s="360">
        <f>SUM($N13:$N21)</f>
        <v>22.2</v>
      </c>
      <c r="O22" s="360">
        <f>SUM($O13:$O21)</f>
        <v>18.8</v>
      </c>
      <c r="P22" s="361">
        <f>SUM($P13:$P21)</f>
        <v>18.8</v>
      </c>
      <c r="Q22" s="362">
        <f>SUM($Q13:$Q21)</f>
        <v>18.600000000000001</v>
      </c>
      <c r="R22" s="363">
        <f>SUM($R13:$R21)</f>
        <v>18.600000000000001</v>
      </c>
      <c r="S22" s="363">
        <f>SUM($S13:$S21)</f>
        <v>18.600000000000001</v>
      </c>
      <c r="T22" s="363">
        <f>SUM($T13:$T21)</f>
        <v>18.600000000000001</v>
      </c>
      <c r="U22" s="363">
        <f>SUM($U13:$U21)</f>
        <v>18.600000000000001</v>
      </c>
      <c r="V22" s="364">
        <f>SUM($V13:$V21)</f>
        <v>14.8</v>
      </c>
      <c r="W22" s="363">
        <f>SUM($W13:$W21)</f>
        <v>14.8</v>
      </c>
      <c r="X22" s="365">
        <f>SUM($X13:$X21)</f>
        <v>3.6</v>
      </c>
      <c r="Y22" s="363">
        <f>SUM($Y13:$Y21)</f>
        <v>3.6</v>
      </c>
      <c r="Z22" s="363">
        <f>SUM($Z13:$Z21)</f>
        <v>3.6</v>
      </c>
      <c r="AA22" s="363">
        <f>SUM($AA13:$AA21)</f>
        <v>3.6</v>
      </c>
      <c r="AB22" s="363">
        <f>SUM($AB13:$AB21)</f>
        <v>3.6</v>
      </c>
      <c r="AC22" s="364">
        <f>SUM($AC13:$AC21)</f>
        <v>3.6</v>
      </c>
      <c r="AD22" s="364">
        <f>SUM($AD13:$AD21)</f>
        <v>3.6</v>
      </c>
      <c r="AE22" s="365">
        <f>SUM($AE13:$AE21)</f>
        <v>11.399999999999999</v>
      </c>
      <c r="AF22" s="363">
        <f>SUM($AF13:$AF21)</f>
        <v>11.399999999999999</v>
      </c>
      <c r="AG22" s="363">
        <f>SUM($AG13:$AG21)</f>
        <v>11.399999999999999</v>
      </c>
      <c r="AH22" s="363">
        <f>SUM($AH13:$AH21)</f>
        <v>11.399999999999999</v>
      </c>
      <c r="AI22" s="363">
        <f>SUM($AI13:$AI21)</f>
        <v>11.399999999999999</v>
      </c>
      <c r="AJ22" s="364">
        <f>SUM($AJ13:$AJ21)</f>
        <v>7.6</v>
      </c>
      <c r="AK22" s="244">
        <f>SUM($AK13:$AK21)</f>
        <v>7.6</v>
      </c>
    </row>
    <row r="23" spans="2:37" ht="28.2" thickBot="1" x14ac:dyDescent="0.3">
      <c r="B23" s="97" t="s">
        <v>869</v>
      </c>
      <c r="C23" s="98" t="s">
        <v>115</v>
      </c>
      <c r="D23" s="112" t="s">
        <v>64</v>
      </c>
      <c r="E23" s="112" t="s">
        <v>760</v>
      </c>
      <c r="F23" s="112" t="s">
        <v>760</v>
      </c>
      <c r="G23" s="221"/>
      <c r="H23" s="98" t="s">
        <v>116</v>
      </c>
      <c r="I23" s="112" t="s">
        <v>117</v>
      </c>
      <c r="J23" s="1177" t="s">
        <v>876</v>
      </c>
      <c r="K23" s="220" t="s">
        <v>123</v>
      </c>
      <c r="L23" s="220" t="s">
        <v>128</v>
      </c>
      <c r="M23" s="220" t="s">
        <v>159</v>
      </c>
      <c r="N23" s="220" t="s">
        <v>163</v>
      </c>
      <c r="O23" s="1178" t="s">
        <v>167</v>
      </c>
      <c r="P23" s="224" t="s">
        <v>171</v>
      </c>
      <c r="Q23" s="273" t="s">
        <v>876</v>
      </c>
      <c r="R23" s="98" t="s">
        <v>123</v>
      </c>
      <c r="S23" s="98" t="s">
        <v>128</v>
      </c>
      <c r="T23" s="98" t="s">
        <v>159</v>
      </c>
      <c r="U23" s="98" t="s">
        <v>163</v>
      </c>
      <c r="V23" s="224" t="s">
        <v>167</v>
      </c>
      <c r="W23" s="224" t="s">
        <v>171</v>
      </c>
      <c r="X23" s="226" t="s">
        <v>876</v>
      </c>
      <c r="Y23" s="98" t="s">
        <v>123</v>
      </c>
      <c r="Z23" s="98" t="s">
        <v>128</v>
      </c>
      <c r="AA23" s="98" t="s">
        <v>159</v>
      </c>
      <c r="AB23" s="98" t="s">
        <v>163</v>
      </c>
      <c r="AC23" s="448" t="s">
        <v>167</v>
      </c>
      <c r="AD23" s="224" t="s">
        <v>171</v>
      </c>
      <c r="AE23" s="226" t="s">
        <v>876</v>
      </c>
      <c r="AF23" s="220" t="s">
        <v>123</v>
      </c>
      <c r="AG23" s="220" t="s">
        <v>128</v>
      </c>
      <c r="AH23" s="220" t="s">
        <v>159</v>
      </c>
      <c r="AI23" s="220" t="s">
        <v>163</v>
      </c>
      <c r="AJ23" s="225" t="s">
        <v>167</v>
      </c>
      <c r="AK23" s="451" t="s">
        <v>171</v>
      </c>
    </row>
    <row r="24" spans="2:37" x14ac:dyDescent="0.25">
      <c r="B24" s="113" t="s">
        <v>901</v>
      </c>
      <c r="C24" s="114" t="s">
        <v>902</v>
      </c>
      <c r="D24" s="1154" t="s">
        <v>903</v>
      </c>
      <c r="E24" s="115"/>
      <c r="F24" s="115"/>
      <c r="G24" s="449"/>
      <c r="H24" s="116" t="s">
        <v>145</v>
      </c>
      <c r="I24" s="305">
        <v>2</v>
      </c>
      <c r="J24" s="1162" t="s">
        <v>760</v>
      </c>
      <c r="K24" s="1163">
        <v>0</v>
      </c>
      <c r="L24" s="1164">
        <v>0</v>
      </c>
      <c r="M24" s="1164">
        <v>0</v>
      </c>
      <c r="N24" s="1164">
        <v>0</v>
      </c>
      <c r="O24" s="1164">
        <v>0</v>
      </c>
      <c r="P24" s="1165">
        <v>0</v>
      </c>
      <c r="Q24" s="1175" t="s">
        <v>760</v>
      </c>
      <c r="R24" s="238">
        <v>0</v>
      </c>
      <c r="S24" s="239">
        <v>0</v>
      </c>
      <c r="T24" s="239">
        <v>0</v>
      </c>
      <c r="U24" s="240">
        <v>0</v>
      </c>
      <c r="V24" s="446">
        <v>0</v>
      </c>
      <c r="W24" s="458">
        <v>0</v>
      </c>
      <c r="X24" s="455" t="s">
        <v>760</v>
      </c>
      <c r="Y24" s="238">
        <v>0</v>
      </c>
      <c r="Z24" s="239">
        <v>0</v>
      </c>
      <c r="AA24" s="239">
        <v>0</v>
      </c>
      <c r="AB24" s="240">
        <v>0</v>
      </c>
      <c r="AC24" s="272">
        <v>0</v>
      </c>
      <c r="AD24" s="447">
        <v>0</v>
      </c>
      <c r="AE24" s="450" t="s">
        <v>760</v>
      </c>
      <c r="AF24" s="446">
        <v>0</v>
      </c>
      <c r="AG24" s="446">
        <v>0</v>
      </c>
      <c r="AH24" s="446">
        <v>0</v>
      </c>
      <c r="AI24" s="446">
        <v>0</v>
      </c>
      <c r="AJ24" s="446">
        <v>0</v>
      </c>
      <c r="AK24" s="447">
        <v>0</v>
      </c>
    </row>
    <row r="25" spans="2:37" x14ac:dyDescent="0.25">
      <c r="B25" s="117" t="s">
        <v>904</v>
      </c>
      <c r="C25" s="118" t="s">
        <v>905</v>
      </c>
      <c r="D25" s="119" t="s">
        <v>906</v>
      </c>
      <c r="E25" s="119"/>
      <c r="F25" s="119"/>
      <c r="G25" s="222"/>
      <c r="H25" s="116" t="s">
        <v>145</v>
      </c>
      <c r="I25" s="306">
        <v>2</v>
      </c>
      <c r="J25" s="1166"/>
      <c r="K25" s="227">
        <f>PWSPRT!$L$175+$K24</f>
        <v>178.34253214407948</v>
      </c>
      <c r="L25" s="228">
        <f>PWSPRT!$Q$175+$L24</f>
        <v>165.76580786968387</v>
      </c>
      <c r="M25" s="228">
        <f>PWSPRT!$V$175+$M24</f>
        <v>148.95217704803329</v>
      </c>
      <c r="N25" s="228">
        <f>PWSPRT!$AA$175+$N24</f>
        <v>141.3470897204507</v>
      </c>
      <c r="O25" s="228">
        <f>PWSPRT!$AF$175+$O24</f>
        <v>137.79519495502211</v>
      </c>
      <c r="P25" s="1167">
        <f>PWSPRT!$AK$175+$P24</f>
        <v>136.12825377436045</v>
      </c>
      <c r="Q25" s="459" t="s">
        <v>760</v>
      </c>
      <c r="R25" s="238">
        <v>0</v>
      </c>
      <c r="S25" s="239">
        <v>0</v>
      </c>
      <c r="T25" s="239">
        <v>0</v>
      </c>
      <c r="U25" s="240">
        <v>0</v>
      </c>
      <c r="V25" s="236">
        <v>0</v>
      </c>
      <c r="W25" s="237">
        <v>0</v>
      </c>
      <c r="X25" s="456" t="s">
        <v>760</v>
      </c>
      <c r="Y25" s="238">
        <v>0</v>
      </c>
      <c r="Z25" s="239">
        <v>0</v>
      </c>
      <c r="AA25" s="239">
        <v>0</v>
      </c>
      <c r="AB25" s="240">
        <v>0</v>
      </c>
      <c r="AC25" s="236">
        <v>0</v>
      </c>
      <c r="AD25" s="237">
        <v>0</v>
      </c>
      <c r="AE25" s="241" t="s">
        <v>760</v>
      </c>
      <c r="AF25" s="236">
        <v>0</v>
      </c>
      <c r="AG25" s="236">
        <v>0</v>
      </c>
      <c r="AH25" s="236">
        <v>0</v>
      </c>
      <c r="AI25" s="236">
        <v>0</v>
      </c>
      <c r="AJ25" s="236">
        <v>0</v>
      </c>
      <c r="AK25" s="245">
        <v>0</v>
      </c>
    </row>
    <row r="26" spans="2:37" ht="27.6" x14ac:dyDescent="0.25">
      <c r="B26" s="117" t="s">
        <v>907</v>
      </c>
      <c r="C26" s="116" t="s">
        <v>296</v>
      </c>
      <c r="D26" s="119" t="s">
        <v>908</v>
      </c>
      <c r="E26" s="119"/>
      <c r="F26" s="119"/>
      <c r="G26" s="222"/>
      <c r="H26" s="116" t="s">
        <v>145</v>
      </c>
      <c r="I26" s="306">
        <v>2</v>
      </c>
      <c r="J26" s="1168" t="s">
        <v>760</v>
      </c>
      <c r="K26" s="1157">
        <f>PWSPRT!$L$131-(PWSPRT!$L$102+PWSPRT!$L$103)+$K22</f>
        <v>212.65744000000001</v>
      </c>
      <c r="L26" s="1157">
        <f>PWSPRT!$Q$131-(PWSPRT!$Q$102+PWSPRT!$Q$103)+$L22</f>
        <v>211.99650000000003</v>
      </c>
      <c r="M26" s="1157">
        <f>PWSPRT!$V$131-(PWSPRT!$V$102+PWSPRT!$V$103)+$M22</f>
        <v>216.05208055923893</v>
      </c>
      <c r="N26" s="1157">
        <f>PWSPRT!$AA$131-(PWSPRT!$AA$102+PWSPRT!$AA$103)+$N22</f>
        <v>175.51644222590551</v>
      </c>
      <c r="O26" s="1157">
        <f>PWSPRT!$AF$131-(PWSPRT!$AF$102+PWSPRT!$AF$103)+$O22</f>
        <v>183.76197639257219</v>
      </c>
      <c r="P26" s="1354">
        <f>PWSPRT!$AK$131-(PWSPRT!$AK$102+PWSPRT!$AK$103)+$P22</f>
        <v>155.407520559239</v>
      </c>
      <c r="Q26" s="459" t="s">
        <v>760</v>
      </c>
      <c r="R26" s="238">
        <v>0</v>
      </c>
      <c r="S26" s="239">
        <v>0</v>
      </c>
      <c r="T26" s="239">
        <v>0</v>
      </c>
      <c r="U26" s="240">
        <v>0</v>
      </c>
      <c r="V26" s="236">
        <v>0</v>
      </c>
      <c r="W26" s="237">
        <v>0</v>
      </c>
      <c r="X26" s="456" t="s">
        <v>760</v>
      </c>
      <c r="Y26" s="238">
        <v>0</v>
      </c>
      <c r="Z26" s="239">
        <v>0</v>
      </c>
      <c r="AA26" s="239">
        <v>0</v>
      </c>
      <c r="AB26" s="240">
        <v>0</v>
      </c>
      <c r="AC26" s="236">
        <v>0</v>
      </c>
      <c r="AD26" s="237">
        <v>0</v>
      </c>
      <c r="AE26" s="241" t="s">
        <v>760</v>
      </c>
      <c r="AF26" s="236">
        <v>0</v>
      </c>
      <c r="AG26" s="236">
        <v>0</v>
      </c>
      <c r="AH26" s="236">
        <v>0</v>
      </c>
      <c r="AI26" s="236">
        <v>0</v>
      </c>
      <c r="AJ26" s="236">
        <v>0</v>
      </c>
      <c r="AK26" s="245">
        <v>0</v>
      </c>
    </row>
    <row r="27" spans="2:37" ht="27.6" x14ac:dyDescent="0.25">
      <c r="B27" s="113" t="s">
        <v>909</v>
      </c>
      <c r="C27" s="120" t="s">
        <v>910</v>
      </c>
      <c r="D27" s="1154" t="s">
        <v>911</v>
      </c>
      <c r="E27" s="115"/>
      <c r="F27" s="115"/>
      <c r="G27" s="222"/>
      <c r="H27" s="120" t="s">
        <v>145</v>
      </c>
      <c r="I27" s="307">
        <v>2</v>
      </c>
      <c r="J27" s="1168" t="s">
        <v>760</v>
      </c>
      <c r="K27" s="1156">
        <v>0</v>
      </c>
      <c r="L27" s="1156">
        <v>0</v>
      </c>
      <c r="M27" s="1156">
        <v>0</v>
      </c>
      <c r="N27" s="1156">
        <v>0</v>
      </c>
      <c r="O27" s="1156">
        <v>0</v>
      </c>
      <c r="P27" s="1169">
        <v>0</v>
      </c>
      <c r="Q27" s="459" t="s">
        <v>760</v>
      </c>
      <c r="R27" s="238">
        <v>0</v>
      </c>
      <c r="S27" s="239">
        <v>0</v>
      </c>
      <c r="T27" s="239">
        <v>0</v>
      </c>
      <c r="U27" s="240">
        <v>0</v>
      </c>
      <c r="V27" s="236">
        <v>0</v>
      </c>
      <c r="W27" s="460">
        <v>0</v>
      </c>
      <c r="X27" s="459" t="s">
        <v>760</v>
      </c>
      <c r="Y27" s="238">
        <v>0</v>
      </c>
      <c r="Z27" s="239">
        <v>0</v>
      </c>
      <c r="AA27" s="239">
        <v>0</v>
      </c>
      <c r="AB27" s="240">
        <v>0</v>
      </c>
      <c r="AC27" s="236">
        <v>0</v>
      </c>
      <c r="AD27" s="237">
        <v>0</v>
      </c>
      <c r="AE27" s="241" t="s">
        <v>760</v>
      </c>
      <c r="AF27" s="236">
        <v>0</v>
      </c>
      <c r="AG27" s="236">
        <v>0</v>
      </c>
      <c r="AH27" s="236">
        <v>0</v>
      </c>
      <c r="AI27" s="236">
        <v>0</v>
      </c>
      <c r="AJ27" s="236">
        <v>0</v>
      </c>
      <c r="AK27" s="245">
        <v>0</v>
      </c>
    </row>
    <row r="28" spans="2:37" x14ac:dyDescent="0.25">
      <c r="B28" s="117" t="s">
        <v>912</v>
      </c>
      <c r="C28" s="118" t="s">
        <v>299</v>
      </c>
      <c r="D28" s="119" t="s">
        <v>913</v>
      </c>
      <c r="E28" s="119"/>
      <c r="F28" s="119"/>
      <c r="G28" s="222"/>
      <c r="H28" s="116" t="s">
        <v>145</v>
      </c>
      <c r="I28" s="306">
        <v>2</v>
      </c>
      <c r="J28" s="1168" t="s">
        <v>760</v>
      </c>
      <c r="K28" s="1157">
        <f>K26+SUM(PWSPRT!$L$124:$L$127)+K27</f>
        <v>180.56483882191782</v>
      </c>
      <c r="L28" s="1157">
        <f>L26+SUM(PWSPRT!$Q$124:$Q$127)+L27</f>
        <v>179.90389882191783</v>
      </c>
      <c r="M28" s="1157">
        <f>M26+SUM(PWSPRT!$V$124:$V$127)+M27</f>
        <v>152.47419882191784</v>
      </c>
      <c r="N28" s="1157">
        <f>N26+SUM(PWSPRT!$AA$124:$AA$127)+N27</f>
        <v>143.53085882191783</v>
      </c>
      <c r="O28" s="1157">
        <f>O26+SUM(PWSPRT!$AF$124:$AF$127)+O27</f>
        <v>139.47380882191777</v>
      </c>
      <c r="P28" s="1170">
        <f>P26+SUM(PWSPRT!$AK$124:$AK$127)+P27</f>
        <v>137.41145882191785</v>
      </c>
      <c r="Q28" s="459" t="s">
        <v>760</v>
      </c>
      <c r="R28" s="238">
        <v>0</v>
      </c>
      <c r="S28" s="239">
        <v>0</v>
      </c>
      <c r="T28" s="239">
        <v>0</v>
      </c>
      <c r="U28" s="240">
        <v>0</v>
      </c>
      <c r="V28" s="236">
        <v>0</v>
      </c>
      <c r="W28" s="237">
        <v>0</v>
      </c>
      <c r="X28" s="456" t="s">
        <v>760</v>
      </c>
      <c r="Y28" s="238">
        <v>0</v>
      </c>
      <c r="Z28" s="239">
        <v>0</v>
      </c>
      <c r="AA28" s="239">
        <v>0</v>
      </c>
      <c r="AB28" s="240">
        <v>0</v>
      </c>
      <c r="AC28" s="236">
        <v>0</v>
      </c>
      <c r="AD28" s="237">
        <v>0</v>
      </c>
      <c r="AE28" s="241" t="s">
        <v>760</v>
      </c>
      <c r="AF28" s="236">
        <v>0</v>
      </c>
      <c r="AG28" s="236">
        <v>0</v>
      </c>
      <c r="AH28" s="236">
        <v>0</v>
      </c>
      <c r="AI28" s="236">
        <v>0</v>
      </c>
      <c r="AJ28" s="236">
        <v>0</v>
      </c>
      <c r="AK28" s="245">
        <v>0</v>
      </c>
    </row>
    <row r="29" spans="2:37" x14ac:dyDescent="0.25">
      <c r="B29" s="117" t="s">
        <v>914</v>
      </c>
      <c r="C29" s="118" t="s">
        <v>293</v>
      </c>
      <c r="D29" s="119" t="s">
        <v>680</v>
      </c>
      <c r="E29" s="119"/>
      <c r="F29" s="119"/>
      <c r="G29" s="222"/>
      <c r="H29" s="116" t="s">
        <v>145</v>
      </c>
      <c r="I29" s="306">
        <v>2</v>
      </c>
      <c r="J29" s="1168" t="s">
        <v>760</v>
      </c>
      <c r="K29" s="1157">
        <f>PWSPRT!$L$178</f>
        <v>4.96</v>
      </c>
      <c r="L29" s="1157">
        <f>PWSPRT!$Q$178</f>
        <v>5.1499999999999995</v>
      </c>
      <c r="M29" s="1157">
        <f>PWSPRT!$V$178</f>
        <v>3.5220217738845463</v>
      </c>
      <c r="N29" s="1157">
        <f>PWSPRT!$AA$178</f>
        <v>2.183769101467135</v>
      </c>
      <c r="O29" s="1157">
        <f>PWSPRT!$AF$178</f>
        <v>1.6786138668956596</v>
      </c>
      <c r="P29" s="1170">
        <f>PWSPRT!$AK$178</f>
        <v>1.2832050475574022</v>
      </c>
      <c r="Q29" s="459" t="s">
        <v>760</v>
      </c>
      <c r="R29" s="238">
        <v>0</v>
      </c>
      <c r="S29" s="239">
        <v>0</v>
      </c>
      <c r="T29" s="239">
        <v>0</v>
      </c>
      <c r="U29" s="240">
        <v>0</v>
      </c>
      <c r="V29" s="236">
        <v>0</v>
      </c>
      <c r="W29" s="460">
        <v>0</v>
      </c>
      <c r="X29" s="459" t="s">
        <v>760</v>
      </c>
      <c r="Y29" s="238">
        <v>0</v>
      </c>
      <c r="Z29" s="239">
        <v>0</v>
      </c>
      <c r="AA29" s="239">
        <v>0</v>
      </c>
      <c r="AB29" s="240">
        <v>0</v>
      </c>
      <c r="AC29" s="236">
        <v>0</v>
      </c>
      <c r="AD29" s="237">
        <v>0</v>
      </c>
      <c r="AE29" s="241" t="s">
        <v>760</v>
      </c>
      <c r="AF29" s="236">
        <v>0</v>
      </c>
      <c r="AG29" s="236">
        <v>0</v>
      </c>
      <c r="AH29" s="236">
        <v>0</v>
      </c>
      <c r="AI29" s="236">
        <v>0</v>
      </c>
      <c r="AJ29" s="236">
        <v>0</v>
      </c>
      <c r="AK29" s="245">
        <v>0</v>
      </c>
    </row>
    <row r="30" spans="2:37" x14ac:dyDescent="0.25">
      <c r="B30" s="113" t="s">
        <v>915</v>
      </c>
      <c r="C30" s="114" t="s">
        <v>916</v>
      </c>
      <c r="D30" s="1155" t="s">
        <v>917</v>
      </c>
      <c r="E30" s="121"/>
      <c r="F30" s="121"/>
      <c r="G30" s="223"/>
      <c r="H30" s="120" t="s">
        <v>145</v>
      </c>
      <c r="I30" s="307">
        <v>2</v>
      </c>
      <c r="J30" s="1168"/>
      <c r="K30" s="1156">
        <v>0</v>
      </c>
      <c r="L30" s="1156">
        <v>0</v>
      </c>
      <c r="M30" s="1156">
        <v>0</v>
      </c>
      <c r="N30" s="1156">
        <v>0</v>
      </c>
      <c r="O30" s="1156">
        <v>0</v>
      </c>
      <c r="P30" s="1169">
        <v>0</v>
      </c>
      <c r="Q30" s="459" t="s">
        <v>760</v>
      </c>
      <c r="R30" s="238">
        <v>0</v>
      </c>
      <c r="S30" s="239">
        <v>0</v>
      </c>
      <c r="T30" s="239">
        <v>0</v>
      </c>
      <c r="U30" s="240">
        <v>0</v>
      </c>
      <c r="V30" s="236">
        <v>0</v>
      </c>
      <c r="W30" s="460">
        <v>0</v>
      </c>
      <c r="X30" s="459" t="s">
        <v>760</v>
      </c>
      <c r="Y30" s="238">
        <v>0</v>
      </c>
      <c r="Z30" s="239">
        <v>0</v>
      </c>
      <c r="AA30" s="239">
        <v>0</v>
      </c>
      <c r="AB30" s="240">
        <v>0</v>
      </c>
      <c r="AC30" s="236">
        <v>0</v>
      </c>
      <c r="AD30" s="237">
        <v>0</v>
      </c>
      <c r="AE30" s="241" t="s">
        <v>760</v>
      </c>
      <c r="AF30" s="236">
        <v>0</v>
      </c>
      <c r="AG30" s="236">
        <v>0</v>
      </c>
      <c r="AH30" s="236">
        <v>0</v>
      </c>
      <c r="AI30" s="236">
        <v>0</v>
      </c>
      <c r="AJ30" s="236">
        <v>0</v>
      </c>
      <c r="AK30" s="245">
        <v>0</v>
      </c>
    </row>
    <row r="31" spans="2:37" x14ac:dyDescent="0.25">
      <c r="B31" s="117" t="s">
        <v>918</v>
      </c>
      <c r="C31" s="118" t="s">
        <v>506</v>
      </c>
      <c r="D31" s="119" t="s">
        <v>919</v>
      </c>
      <c r="E31" s="119"/>
      <c r="F31" s="119"/>
      <c r="G31" s="222"/>
      <c r="H31" s="116" t="s">
        <v>145</v>
      </c>
      <c r="I31" s="306">
        <v>2</v>
      </c>
      <c r="J31" s="1168"/>
      <c r="K31" s="1157">
        <f>$K28-$K25</f>
        <v>2.2223066778383327</v>
      </c>
      <c r="L31" s="1157">
        <f>$L28-$L25</f>
        <v>14.138090952233966</v>
      </c>
      <c r="M31" s="1157">
        <f>$M28-$M25</f>
        <v>3.5220217738845463</v>
      </c>
      <c r="N31" s="1157">
        <f>$N28-$N25</f>
        <v>2.183769101467135</v>
      </c>
      <c r="O31" s="1157">
        <f>$O28-$O25</f>
        <v>1.6786138668956596</v>
      </c>
      <c r="P31" s="1170">
        <f>$P28-$P25</f>
        <v>1.2832050475574022</v>
      </c>
      <c r="Q31" s="459" t="s">
        <v>760</v>
      </c>
      <c r="R31" s="238">
        <v>0</v>
      </c>
      <c r="S31" s="239">
        <v>0</v>
      </c>
      <c r="T31" s="239">
        <v>0</v>
      </c>
      <c r="U31" s="240">
        <v>0</v>
      </c>
      <c r="V31" s="236">
        <v>0</v>
      </c>
      <c r="W31" s="460">
        <v>0</v>
      </c>
      <c r="X31" s="459" t="s">
        <v>760</v>
      </c>
      <c r="Y31" s="238">
        <v>0</v>
      </c>
      <c r="Z31" s="239">
        <v>0</v>
      </c>
      <c r="AA31" s="239">
        <v>0</v>
      </c>
      <c r="AB31" s="240">
        <v>0</v>
      </c>
      <c r="AC31" s="236">
        <v>0</v>
      </c>
      <c r="AD31" s="237">
        <v>0</v>
      </c>
      <c r="AE31" s="241" t="s">
        <v>760</v>
      </c>
      <c r="AF31" s="236">
        <v>0</v>
      </c>
      <c r="AG31" s="236">
        <v>0</v>
      </c>
      <c r="AH31" s="236">
        <v>0</v>
      </c>
      <c r="AI31" s="236">
        <v>0</v>
      </c>
      <c r="AJ31" s="236">
        <v>0</v>
      </c>
      <c r="AK31" s="245">
        <v>0</v>
      </c>
    </row>
    <row r="32" spans="2:37" ht="14.4" thickBot="1" x14ac:dyDescent="0.3">
      <c r="B32" s="233" t="s">
        <v>920</v>
      </c>
      <c r="C32" s="234" t="s">
        <v>302</v>
      </c>
      <c r="D32" s="235" t="s">
        <v>921</v>
      </c>
      <c r="E32" s="229"/>
      <c r="F32" s="229"/>
      <c r="G32" s="230"/>
      <c r="H32" s="231" t="s">
        <v>145</v>
      </c>
      <c r="I32" s="308">
        <v>2</v>
      </c>
      <c r="J32" s="1171"/>
      <c r="K32" s="1172">
        <f>$K31-($K29+$K30)</f>
        <v>-2.7376933221616673</v>
      </c>
      <c r="L32" s="1173">
        <f>$L31-($L29+$L30)</f>
        <v>8.9880909522339678</v>
      </c>
      <c r="M32" s="1173">
        <f>$M31-($M29+$M30)</f>
        <v>0</v>
      </c>
      <c r="N32" s="1173">
        <f>$N31-($N29+$N30)</f>
        <v>0</v>
      </c>
      <c r="O32" s="1173">
        <f>$O31-($O29+$O30)</f>
        <v>0</v>
      </c>
      <c r="P32" s="1174">
        <f>$P31-($P29+$P30)</f>
        <v>0</v>
      </c>
      <c r="Q32" s="1176" t="s">
        <v>760</v>
      </c>
      <c r="R32" s="238">
        <v>0</v>
      </c>
      <c r="S32" s="239">
        <v>0</v>
      </c>
      <c r="T32" s="239">
        <v>0</v>
      </c>
      <c r="U32" s="240">
        <v>0</v>
      </c>
      <c r="V32" s="236">
        <v>0</v>
      </c>
      <c r="W32" s="237">
        <v>0</v>
      </c>
      <c r="X32" s="457" t="s">
        <v>760</v>
      </c>
      <c r="Y32" s="238">
        <v>0</v>
      </c>
      <c r="Z32" s="239">
        <v>0</v>
      </c>
      <c r="AA32" s="239">
        <v>0</v>
      </c>
      <c r="AB32" s="240">
        <v>0</v>
      </c>
      <c r="AC32" s="236">
        <v>0</v>
      </c>
      <c r="AD32" s="237">
        <v>0</v>
      </c>
      <c r="AE32" s="457" t="s">
        <v>760</v>
      </c>
      <c r="AF32" s="236">
        <v>0</v>
      </c>
      <c r="AG32" s="236">
        <v>0</v>
      </c>
      <c r="AH32" s="236">
        <v>0</v>
      </c>
      <c r="AI32" s="236">
        <v>0</v>
      </c>
      <c r="AJ32" s="236">
        <v>0</v>
      </c>
      <c r="AK32" s="245">
        <v>0</v>
      </c>
    </row>
    <row r="33" spans="2:37" ht="14.4" thickTop="1" x14ac:dyDescent="0.25">
      <c r="B33" s="232"/>
      <c r="C33" s="232"/>
      <c r="D33" s="232"/>
      <c r="E33" s="232"/>
      <c r="F33" s="232"/>
      <c r="G33" s="232"/>
      <c r="H33" s="232"/>
      <c r="I33" s="232"/>
      <c r="Q33" s="445"/>
      <c r="R33" s="232"/>
      <c r="S33" s="232"/>
      <c r="T33" s="232"/>
      <c r="U33" s="232"/>
      <c r="V33" s="232"/>
      <c r="W33" s="232"/>
      <c r="X33" s="445"/>
      <c r="Y33" s="232"/>
      <c r="Z33" s="232"/>
      <c r="AA33" s="232"/>
      <c r="AB33" s="232"/>
      <c r="AC33" s="232"/>
      <c r="AD33" s="232"/>
      <c r="AF33" s="232"/>
      <c r="AG33" s="232"/>
      <c r="AH33" s="232"/>
      <c r="AI33" s="232"/>
      <c r="AJ33" s="232"/>
      <c r="AK33" s="232"/>
    </row>
  </sheetData>
  <mergeCells count="4">
    <mergeCell ref="J11:P11"/>
    <mergeCell ref="Q11:W11"/>
    <mergeCell ref="X11:AD11"/>
    <mergeCell ref="AE11:AK11"/>
  </mergeCells>
  <hyperlinks>
    <hyperlink ref="B2" location="'6. Drought Plan Links'!$B$11" display="PWSPRT" xr:uid="{00000000-0004-0000-0600-000000000000}"/>
    <hyperlink ref="C11" location="'6. Drought Plan Links'!$A$1" display="Back to top of sheet" xr:uid="{EC6D8B8A-C222-42F8-8B0D-914BEB0EB9EA}"/>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1:Z560"/>
  <sheetViews>
    <sheetView topLeftCell="A359" zoomScale="55" zoomScaleNormal="55" workbookViewId="0">
      <selection activeCell="AF28" sqref="AF28"/>
    </sheetView>
  </sheetViews>
  <sheetFormatPr defaultColWidth="8.81640625" defaultRowHeight="13.8" x14ac:dyDescent="0.25"/>
  <cols>
    <col min="1" max="1" width="2.1796875" style="8" customWidth="1"/>
    <col min="2" max="2" width="21.1796875" style="8" customWidth="1"/>
    <col min="3" max="3" width="23.81640625" style="8" customWidth="1"/>
    <col min="4" max="4" width="10.1796875" style="8" customWidth="1"/>
    <col min="5" max="7" width="8.81640625" style="8"/>
    <col min="8" max="8" width="9.36328125" style="8" customWidth="1"/>
    <col min="9" max="9" width="11.1796875" style="8" customWidth="1"/>
    <col min="10" max="12" width="8.81640625" style="8"/>
    <col min="13" max="14" width="9.54296875" style="8" bestFit="1" customWidth="1"/>
    <col min="15" max="15" width="10" style="8" bestFit="1" customWidth="1"/>
    <col min="16" max="16" width="9.54296875" style="8" bestFit="1" customWidth="1"/>
    <col min="17" max="16384" width="8.81640625" style="8"/>
  </cols>
  <sheetData>
    <row r="1" spans="2:26" ht="14.4" thickBot="1" x14ac:dyDescent="0.3">
      <c r="B1" s="69"/>
      <c r="C1" s="69"/>
      <c r="D1" s="69"/>
      <c r="E1" s="69"/>
      <c r="F1" s="69"/>
      <c r="G1" s="69"/>
      <c r="H1" s="69"/>
      <c r="I1" s="69"/>
      <c r="J1" s="69"/>
      <c r="K1" s="69"/>
      <c r="L1" s="69"/>
      <c r="M1" s="69"/>
      <c r="N1" s="69"/>
      <c r="O1" s="69"/>
      <c r="P1" s="69"/>
      <c r="Q1" s="69"/>
      <c r="R1" s="69"/>
    </row>
    <row r="2" spans="2:26" ht="30.6" thickBot="1" x14ac:dyDescent="0.3">
      <c r="B2" s="122" t="s">
        <v>57</v>
      </c>
      <c r="C2" s="66" t="str">
        <f>'TITLE PAGE'!$D$18</f>
        <v>Portsmouth Water</v>
      </c>
      <c r="D2" s="123" t="s">
        <v>922</v>
      </c>
      <c r="E2" s="1426" t="s">
        <v>1934</v>
      </c>
      <c r="F2" s="122" t="s">
        <v>923</v>
      </c>
      <c r="G2" s="67" t="s">
        <v>354</v>
      </c>
      <c r="H2" s="124" t="s">
        <v>110</v>
      </c>
      <c r="I2" s="67" t="s">
        <v>924</v>
      </c>
      <c r="K2" s="1209" t="s">
        <v>56</v>
      </c>
      <c r="M2" s="441"/>
      <c r="O2" s="69"/>
      <c r="S2" s="441"/>
    </row>
    <row r="3" spans="2:26" ht="71.25" customHeight="1" thickBot="1" x14ac:dyDescent="0.3">
      <c r="B3" s="123" t="s">
        <v>925</v>
      </c>
      <c r="C3" s="1762" t="s">
        <v>1935</v>
      </c>
      <c r="D3" s="1763"/>
      <c r="E3" s="1763"/>
      <c r="F3" s="1763"/>
      <c r="G3" s="1763"/>
      <c r="H3" s="1763"/>
      <c r="I3" s="1764"/>
      <c r="N3" s="69"/>
    </row>
    <row r="4" spans="2:26" ht="42" thickBot="1" x14ac:dyDescent="0.3">
      <c r="B4" s="123" t="s">
        <v>926</v>
      </c>
      <c r="C4" s="1768" t="s">
        <v>2126</v>
      </c>
      <c r="D4" s="1769"/>
      <c r="E4" s="1769"/>
      <c r="F4" s="1769"/>
      <c r="G4" s="1769"/>
      <c r="H4" s="1769"/>
      <c r="I4" s="1770"/>
      <c r="N4" s="1773" t="s">
        <v>927</v>
      </c>
      <c r="O4" s="1774"/>
      <c r="P4" s="1774"/>
      <c r="Q4" s="1774"/>
      <c r="R4" s="1774"/>
      <c r="S4" s="1774"/>
      <c r="T4" s="1774"/>
      <c r="U4" s="1775"/>
    </row>
    <row r="5" spans="2:26" ht="42" customHeight="1" thickBot="1" x14ac:dyDescent="0.3">
      <c r="B5" s="123" t="s">
        <v>928</v>
      </c>
      <c r="C5" s="1768"/>
      <c r="D5" s="1769"/>
      <c r="E5" s="1769"/>
      <c r="F5" s="1769"/>
      <c r="G5" s="1769"/>
      <c r="H5" s="1769"/>
      <c r="I5" s="1770"/>
      <c r="N5" s="69"/>
    </row>
    <row r="6" spans="2:26" ht="58.95" customHeight="1" thickBot="1" x14ac:dyDescent="0.3">
      <c r="B6" s="1555" t="s">
        <v>1985</v>
      </c>
      <c r="C6" s="1556">
        <v>333.29780999652297</v>
      </c>
      <c r="D6" s="68" t="s">
        <v>929</v>
      </c>
      <c r="E6" s="1427">
        <v>0.1111111111111111</v>
      </c>
      <c r="F6" s="125" t="s">
        <v>930</v>
      </c>
      <c r="G6" s="126" t="s">
        <v>1936</v>
      </c>
      <c r="H6" s="125" t="s">
        <v>2</v>
      </c>
      <c r="I6" s="126" t="s">
        <v>2379</v>
      </c>
      <c r="K6" s="69"/>
    </row>
    <row r="7" spans="2:26" ht="14.4" thickBot="1" x14ac:dyDescent="0.3">
      <c r="P7" s="69"/>
    </row>
    <row r="8" spans="2:26" ht="55.8" thickBot="1" x14ac:dyDescent="0.3">
      <c r="B8" s="216" t="str">
        <f>CONCATENATE("Table 7a: WC level - Alternative Programme ",E2, " Baseline SDB")</f>
        <v>Table 7a: WC level - Alternative Programme Alternative Plan 1 Baseline SDB</v>
      </c>
      <c r="M8" s="1752" t="s">
        <v>931</v>
      </c>
      <c r="N8" s="1753"/>
      <c r="O8" s="1753"/>
      <c r="P8" s="1753"/>
      <c r="Q8" s="1753"/>
      <c r="R8" s="1753"/>
      <c r="S8" s="1753"/>
      <c r="T8" s="1753"/>
      <c r="U8" s="1753"/>
      <c r="V8" s="1753"/>
      <c r="W8" s="1753"/>
      <c r="X8" s="1753"/>
      <c r="Y8" s="1753"/>
      <c r="Z8" s="1753"/>
    </row>
    <row r="9" spans="2:26" ht="28.2" thickBot="1" x14ac:dyDescent="0.3">
      <c r="B9" s="127" t="s">
        <v>63</v>
      </c>
      <c r="C9" s="128" t="s">
        <v>932</v>
      </c>
      <c r="D9" s="1758" t="s">
        <v>116</v>
      </c>
      <c r="E9" s="1759"/>
      <c r="F9" s="129" t="s">
        <v>117</v>
      </c>
      <c r="G9" s="141" t="s">
        <v>933</v>
      </c>
      <c r="H9" s="130" t="s">
        <v>934</v>
      </c>
      <c r="I9" s="130" t="s">
        <v>935</v>
      </c>
      <c r="J9" s="130" t="s">
        <v>936</v>
      </c>
      <c r="K9" s="130" t="s">
        <v>937</v>
      </c>
      <c r="L9" s="131" t="s">
        <v>938</v>
      </c>
      <c r="M9" s="142" t="s">
        <v>939</v>
      </c>
      <c r="N9" s="142" t="s">
        <v>940</v>
      </c>
      <c r="O9" s="142" t="s">
        <v>941</v>
      </c>
      <c r="P9" s="142" t="s">
        <v>942</v>
      </c>
      <c r="Q9" s="141" t="s">
        <v>943</v>
      </c>
      <c r="R9" s="130" t="s">
        <v>944</v>
      </c>
      <c r="S9" s="130" t="s">
        <v>945</v>
      </c>
      <c r="T9" s="130" t="s">
        <v>946</v>
      </c>
      <c r="U9" s="130" t="s">
        <v>947</v>
      </c>
      <c r="V9" s="131" t="s">
        <v>948</v>
      </c>
      <c r="W9" s="142" t="s">
        <v>949</v>
      </c>
      <c r="X9" s="142" t="s">
        <v>950</v>
      </c>
      <c r="Y9" s="142" t="s">
        <v>951</v>
      </c>
      <c r="Z9" s="142" t="s">
        <v>952</v>
      </c>
    </row>
    <row r="10" spans="2:26" x14ac:dyDescent="0.25">
      <c r="B10" s="132" t="s">
        <v>953</v>
      </c>
      <c r="C10" s="133" t="s">
        <v>905</v>
      </c>
      <c r="D10" s="1760" t="s">
        <v>145</v>
      </c>
      <c r="E10" s="1761"/>
      <c r="F10" s="134">
        <v>2</v>
      </c>
      <c r="G10" s="339">
        <v>179.03000000000003</v>
      </c>
      <c r="H10" s="340">
        <v>180.21000000000004</v>
      </c>
      <c r="I10" s="340">
        <v>181.19</v>
      </c>
      <c r="J10" s="340">
        <v>182.67000000000002</v>
      </c>
      <c r="K10" s="340">
        <v>183.62000000000003</v>
      </c>
      <c r="L10" s="341">
        <v>185.09000000000003</v>
      </c>
      <c r="M10" s="342">
        <v>188.82000000000002</v>
      </c>
      <c r="N10" s="342">
        <v>192.54000000000002</v>
      </c>
      <c r="O10" s="342">
        <v>196.14000000000004</v>
      </c>
      <c r="P10" s="342">
        <v>199.53000000000003</v>
      </c>
      <c r="Q10" s="339">
        <v>202.67000000000002</v>
      </c>
      <c r="R10" s="340">
        <v>205.56000000000003</v>
      </c>
      <c r="S10" s="340">
        <v>208.48000000000002</v>
      </c>
      <c r="T10" s="340">
        <v>211.67000000000002</v>
      </c>
      <c r="U10" s="340">
        <v>214.52000000000004</v>
      </c>
      <c r="V10" s="341"/>
      <c r="W10" s="342"/>
      <c r="X10" s="342"/>
      <c r="Y10" s="342"/>
      <c r="Z10" s="342"/>
    </row>
    <row r="11" spans="2:26" ht="28.5" customHeight="1" x14ac:dyDescent="0.25">
      <c r="B11" s="135" t="s">
        <v>954</v>
      </c>
      <c r="C11" s="136" t="s">
        <v>299</v>
      </c>
      <c r="D11" s="1754" t="s">
        <v>145</v>
      </c>
      <c r="E11" s="1755"/>
      <c r="F11" s="137">
        <v>2</v>
      </c>
      <c r="G11" s="343">
        <v>151.20780999999999</v>
      </c>
      <c r="H11" s="344">
        <v>151.13274999999999</v>
      </c>
      <c r="I11" s="344">
        <v>166.05769000000001</v>
      </c>
      <c r="J11" s="344">
        <v>165.98263</v>
      </c>
      <c r="K11" s="344">
        <v>165.90755999999999</v>
      </c>
      <c r="L11" s="345">
        <v>180.63249999999999</v>
      </c>
      <c r="M11" s="346">
        <v>160.67371055923891</v>
      </c>
      <c r="N11" s="346">
        <v>128.6464422259055</v>
      </c>
      <c r="O11" s="346">
        <v>100.2919763925722</v>
      </c>
      <c r="P11" s="346">
        <v>71.937520559239019</v>
      </c>
      <c r="Q11" s="343">
        <v>71.131898059238992</v>
      </c>
      <c r="R11" s="344">
        <v>70.326275559239022</v>
      </c>
      <c r="S11" s="344">
        <v>69.520643059238992</v>
      </c>
      <c r="T11" s="344">
        <v>68.715020559239022</v>
      </c>
      <c r="U11" s="344">
        <v>67.909398059238995</v>
      </c>
      <c r="V11" s="345"/>
      <c r="W11" s="346"/>
      <c r="X11" s="346"/>
      <c r="Y11" s="346"/>
      <c r="Z11" s="346"/>
    </row>
    <row r="12" spans="2:26" x14ac:dyDescent="0.25">
      <c r="B12" s="218" t="s">
        <v>955</v>
      </c>
      <c r="C12" s="219" t="s">
        <v>293</v>
      </c>
      <c r="D12" s="1754" t="s">
        <v>145</v>
      </c>
      <c r="E12" s="1755"/>
      <c r="F12" s="137">
        <v>2</v>
      </c>
      <c r="G12" s="347">
        <v>4.9589400000000001</v>
      </c>
      <c r="H12" s="348">
        <v>4.9815399999999999</v>
      </c>
      <c r="I12" s="348">
        <v>4.7661899999999999</v>
      </c>
      <c r="J12" s="348">
        <v>5.0395899999999996</v>
      </c>
      <c r="K12" s="348">
        <v>5.0662700000000003</v>
      </c>
      <c r="L12" s="349">
        <v>5.15123</v>
      </c>
      <c r="M12" s="350">
        <v>3.9912399999999999</v>
      </c>
      <c r="N12" s="350">
        <v>2.6135799999999998</v>
      </c>
      <c r="O12" s="350">
        <v>2.0839500000000002</v>
      </c>
      <c r="P12" s="350">
        <v>1.6689099999999999</v>
      </c>
      <c r="Q12" s="347">
        <v>1.47651</v>
      </c>
      <c r="R12" s="348">
        <v>1.5780400000000001</v>
      </c>
      <c r="S12" s="348">
        <v>1.5438000000000001</v>
      </c>
      <c r="T12" s="348">
        <v>1.44339</v>
      </c>
      <c r="U12" s="348">
        <v>1.3238399999999999</v>
      </c>
      <c r="V12" s="349"/>
      <c r="W12" s="350"/>
      <c r="X12" s="350"/>
      <c r="Y12" s="350"/>
      <c r="Z12" s="350"/>
    </row>
    <row r="13" spans="2:26" ht="14.4" thickBot="1" x14ac:dyDescent="0.3">
      <c r="B13" s="138" t="s">
        <v>956</v>
      </c>
      <c r="C13" s="139" t="s">
        <v>302</v>
      </c>
      <c r="D13" s="1756" t="s">
        <v>145</v>
      </c>
      <c r="E13" s="1757"/>
      <c r="F13" s="140">
        <v>2</v>
      </c>
      <c r="G13" s="351">
        <v>-32.781130000000033</v>
      </c>
      <c r="H13" s="352">
        <v>-34.058790000000052</v>
      </c>
      <c r="I13" s="352">
        <v>-19.898499999999991</v>
      </c>
      <c r="J13" s="352">
        <v>-21.726960000000016</v>
      </c>
      <c r="K13" s="352">
        <v>-22.778710000000043</v>
      </c>
      <c r="L13" s="353">
        <v>-9.6087300000000386</v>
      </c>
      <c r="M13" s="354">
        <v>-32.137529440761107</v>
      </c>
      <c r="N13" s="354">
        <v>-66.507137774094517</v>
      </c>
      <c r="O13" s="354">
        <v>-97.93197360742785</v>
      </c>
      <c r="P13" s="354">
        <v>-129.26138944076101</v>
      </c>
      <c r="Q13" s="351">
        <v>-133.014611940761</v>
      </c>
      <c r="R13" s="352">
        <v>-136.81176444076101</v>
      </c>
      <c r="S13" s="352">
        <v>-140.50315694076104</v>
      </c>
      <c r="T13" s="352">
        <v>-144.398369440761</v>
      </c>
      <c r="U13" s="352">
        <v>-147.93444194076105</v>
      </c>
      <c r="V13" s="353"/>
      <c r="W13" s="354"/>
      <c r="X13" s="354"/>
      <c r="Y13" s="354"/>
      <c r="Z13" s="354"/>
    </row>
    <row r="14" spans="2:26" ht="14.4" thickBot="1" x14ac:dyDescent="0.3">
      <c r="B14" s="158"/>
      <c r="C14" s="87"/>
      <c r="D14" s="87"/>
      <c r="E14" s="87"/>
      <c r="Q14" s="69"/>
      <c r="R14" s="69"/>
    </row>
    <row r="15" spans="2:26" ht="55.8" thickBot="1" x14ac:dyDescent="0.3">
      <c r="B15" s="216" t="str">
        <f>CONCATENATE("Table 7b: WC level - Alternative Programme  ",E2, " Final Plan SDB")</f>
        <v>Table 7b: WC level - Alternative Programme  Alternative Plan 1 Final Plan SDB</v>
      </c>
      <c r="C15" s="160"/>
      <c r="D15" s="159"/>
      <c r="E15" s="159"/>
      <c r="F15" s="96"/>
      <c r="G15" s="96"/>
      <c r="H15" s="96"/>
      <c r="I15" s="96"/>
      <c r="J15" s="96"/>
      <c r="K15" s="96"/>
      <c r="L15" s="96"/>
      <c r="M15" s="1752" t="s">
        <v>931</v>
      </c>
      <c r="N15" s="1753"/>
      <c r="O15" s="1753"/>
      <c r="P15" s="1753"/>
      <c r="Q15" s="1753"/>
      <c r="R15" s="1753"/>
      <c r="S15" s="1753"/>
      <c r="T15" s="1753"/>
      <c r="U15" s="1753"/>
      <c r="V15" s="1753"/>
      <c r="W15" s="1753"/>
      <c r="X15" s="1753"/>
      <c r="Y15" s="1753"/>
      <c r="Z15" s="1753"/>
    </row>
    <row r="16" spans="2:26" ht="28.2" thickBot="1" x14ac:dyDescent="0.3">
      <c r="B16" s="412" t="s">
        <v>63</v>
      </c>
      <c r="C16" s="413" t="s">
        <v>957</v>
      </c>
      <c r="D16" s="1758" t="s">
        <v>116</v>
      </c>
      <c r="E16" s="1759"/>
      <c r="F16" s="414" t="s">
        <v>117</v>
      </c>
      <c r="G16" s="415" t="s">
        <v>933</v>
      </c>
      <c r="H16" s="416" t="s">
        <v>934</v>
      </c>
      <c r="I16" s="416" t="s">
        <v>935</v>
      </c>
      <c r="J16" s="416" t="s">
        <v>936</v>
      </c>
      <c r="K16" s="416" t="s">
        <v>937</v>
      </c>
      <c r="L16" s="417" t="s">
        <v>938</v>
      </c>
      <c r="M16" s="418" t="s">
        <v>939</v>
      </c>
      <c r="N16" s="418" t="s">
        <v>940</v>
      </c>
      <c r="O16" s="418" t="s">
        <v>941</v>
      </c>
      <c r="P16" s="418" t="s">
        <v>942</v>
      </c>
      <c r="Q16" s="141" t="s">
        <v>943</v>
      </c>
      <c r="R16" s="130" t="s">
        <v>944</v>
      </c>
      <c r="S16" s="130" t="s">
        <v>945</v>
      </c>
      <c r="T16" s="130" t="s">
        <v>946</v>
      </c>
      <c r="U16" s="130" t="s">
        <v>947</v>
      </c>
      <c r="V16" s="131" t="s">
        <v>948</v>
      </c>
      <c r="W16" s="142" t="s">
        <v>949</v>
      </c>
      <c r="X16" s="142" t="s">
        <v>950</v>
      </c>
      <c r="Y16" s="142" t="s">
        <v>951</v>
      </c>
      <c r="Z16" s="142" t="s">
        <v>952</v>
      </c>
    </row>
    <row r="17" spans="2:26" x14ac:dyDescent="0.25">
      <c r="B17" s="392" t="s">
        <v>958</v>
      </c>
      <c r="C17" s="393" t="s">
        <v>905</v>
      </c>
      <c r="D17" s="1760" t="s">
        <v>145</v>
      </c>
      <c r="E17" s="1761"/>
      <c r="F17" s="394">
        <v>2</v>
      </c>
      <c r="G17" s="395">
        <v>179.03000000000003</v>
      </c>
      <c r="H17" s="396">
        <v>176.99387849957208</v>
      </c>
      <c r="I17" s="396">
        <v>176.21677362427397</v>
      </c>
      <c r="J17" s="396">
        <v>174.12699966862198</v>
      </c>
      <c r="K17" s="396">
        <v>170.43437696933606</v>
      </c>
      <c r="L17" s="397">
        <v>166.65627373761407</v>
      </c>
      <c r="M17" s="398">
        <v>149.34985189421604</v>
      </c>
      <c r="N17" s="398">
        <v>141.700034667502</v>
      </c>
      <c r="O17" s="398">
        <v>138.76282114505102</v>
      </c>
      <c r="P17" s="399">
        <v>137.29406986535602</v>
      </c>
      <c r="Q17" s="339">
        <v>139.79101007283404</v>
      </c>
      <c r="R17" s="340">
        <v>142.18871451891604</v>
      </c>
      <c r="S17" s="340">
        <v>144.57934793817606</v>
      </c>
      <c r="T17" s="340">
        <v>147.24932783182305</v>
      </c>
      <c r="U17" s="340">
        <v>149.56509521704905</v>
      </c>
      <c r="V17" s="341"/>
      <c r="W17" s="342"/>
      <c r="X17" s="342"/>
      <c r="Y17" s="342"/>
      <c r="Z17" s="342"/>
    </row>
    <row r="18" spans="2:26" ht="28.5" customHeight="1" x14ac:dyDescent="0.25">
      <c r="B18" s="400" t="s">
        <v>959</v>
      </c>
      <c r="C18" s="136" t="s">
        <v>299</v>
      </c>
      <c r="D18" s="1754" t="s">
        <v>145</v>
      </c>
      <c r="E18" s="1755"/>
      <c r="F18" s="137">
        <v>2</v>
      </c>
      <c r="G18" s="343">
        <v>182.08744000000002</v>
      </c>
      <c r="H18" s="344">
        <v>181.99525</v>
      </c>
      <c r="I18" s="344">
        <v>181.90306000000001</v>
      </c>
      <c r="J18" s="344">
        <v>181.81088000000003</v>
      </c>
      <c r="K18" s="344">
        <v>181.71869000000001</v>
      </c>
      <c r="L18" s="345">
        <v>181.4265</v>
      </c>
      <c r="M18" s="346">
        <v>153.42680000000001</v>
      </c>
      <c r="N18" s="346">
        <v>144.49346000000003</v>
      </c>
      <c r="O18" s="346">
        <v>141.01640999999961</v>
      </c>
      <c r="P18" s="401">
        <v>139.12406000000004</v>
      </c>
      <c r="Q18" s="343">
        <v>141.29804999999996</v>
      </c>
      <c r="R18" s="344">
        <v>143.63927000000004</v>
      </c>
      <c r="S18" s="344">
        <v>145.84380999999996</v>
      </c>
      <c r="T18" s="344">
        <v>148.26019000000002</v>
      </c>
      <c r="U18" s="344">
        <v>150.33933000000002</v>
      </c>
      <c r="V18" s="345"/>
      <c r="W18" s="346"/>
      <c r="X18" s="346"/>
      <c r="Y18" s="346"/>
      <c r="Z18" s="346"/>
    </row>
    <row r="19" spans="2:26" x14ac:dyDescent="0.25">
      <c r="B19" s="402" t="s">
        <v>960</v>
      </c>
      <c r="C19" s="219" t="s">
        <v>293</v>
      </c>
      <c r="D19" s="1754" t="s">
        <v>145</v>
      </c>
      <c r="E19" s="1755"/>
      <c r="F19" s="137">
        <v>2</v>
      </c>
      <c r="G19" s="347">
        <v>4.9589400000000001</v>
      </c>
      <c r="H19" s="348">
        <v>4.9815399999999999</v>
      </c>
      <c r="I19" s="348">
        <v>4.7661899999999999</v>
      </c>
      <c r="J19" s="348">
        <v>5.0395899999999996</v>
      </c>
      <c r="K19" s="348">
        <v>5.0662700000000003</v>
      </c>
      <c r="L19" s="349">
        <v>5.15123</v>
      </c>
      <c r="M19" s="350">
        <v>3.9912399999999999</v>
      </c>
      <c r="N19" s="350">
        <v>2.6135799999999998</v>
      </c>
      <c r="O19" s="350">
        <v>2.0839500000000002</v>
      </c>
      <c r="P19" s="403">
        <v>1.6689099999999999</v>
      </c>
      <c r="Q19" s="347">
        <v>1.47651</v>
      </c>
      <c r="R19" s="348">
        <v>1.5780400000000001</v>
      </c>
      <c r="S19" s="348">
        <v>1.5438000000000001</v>
      </c>
      <c r="T19" s="348">
        <v>1.44339</v>
      </c>
      <c r="U19" s="348">
        <v>1.3238399999999999</v>
      </c>
      <c r="V19" s="349"/>
      <c r="W19" s="350"/>
      <c r="X19" s="350"/>
      <c r="Y19" s="350"/>
      <c r="Z19" s="350"/>
    </row>
    <row r="20" spans="2:26" ht="14.4" thickBot="1" x14ac:dyDescent="0.3">
      <c r="B20" s="404" t="s">
        <v>961</v>
      </c>
      <c r="C20" s="405" t="s">
        <v>302</v>
      </c>
      <c r="D20" s="1756" t="s">
        <v>145</v>
      </c>
      <c r="E20" s="1757"/>
      <c r="F20" s="406">
        <v>2</v>
      </c>
      <c r="G20" s="407">
        <v>-1.9015000000000146</v>
      </c>
      <c r="H20" s="408">
        <v>1.9831500427922144E-2</v>
      </c>
      <c r="I20" s="408">
        <v>0.92009637572604142</v>
      </c>
      <c r="J20" s="408">
        <v>2.6442903313780493</v>
      </c>
      <c r="K20" s="408">
        <v>6.218043030663952</v>
      </c>
      <c r="L20" s="409">
        <v>9.6189962623859326</v>
      </c>
      <c r="M20" s="410">
        <v>8.5708105783969923E-2</v>
      </c>
      <c r="N20" s="410">
        <v>0.17984533249803203</v>
      </c>
      <c r="O20" s="410">
        <v>0.16963885494858877</v>
      </c>
      <c r="P20" s="411">
        <v>0.16108013464402093</v>
      </c>
      <c r="Q20" s="351">
        <v>3.0529927165919846E-2</v>
      </c>
      <c r="R20" s="352">
        <v>-0.12748451891600476</v>
      </c>
      <c r="S20" s="352">
        <v>-0.27933793817609409</v>
      </c>
      <c r="T20" s="352">
        <v>-0.43252783182302945</v>
      </c>
      <c r="U20" s="352">
        <v>-0.5496052170490302</v>
      </c>
      <c r="V20" s="353"/>
      <c r="W20" s="354"/>
      <c r="X20" s="354"/>
      <c r="Y20" s="354"/>
      <c r="Z20" s="354"/>
    </row>
    <row r="21" spans="2:26" ht="14.4" thickBot="1" x14ac:dyDescent="0.3">
      <c r="B21" s="69"/>
      <c r="Q21" s="69"/>
      <c r="R21" s="69"/>
    </row>
    <row r="22" spans="2:26" ht="60.75" customHeight="1" thickBot="1" x14ac:dyDescent="0.3">
      <c r="B22" s="216" t="str">
        <f>CONCATENATE("Table 7c: WC level - Alternative Programme  ",E2, " Totex")</f>
        <v>Table 7c: WC level - Alternative Programme  Alternative Plan 1 Totex</v>
      </c>
      <c r="C22" s="160"/>
      <c r="D22" s="159"/>
      <c r="E22" s="96"/>
      <c r="F22" s="96"/>
      <c r="G22" s="96"/>
      <c r="H22" s="96"/>
      <c r="I22" s="96"/>
      <c r="J22" s="96"/>
      <c r="K22" s="96"/>
      <c r="L22" s="96"/>
      <c r="M22" s="1752" t="s">
        <v>931</v>
      </c>
      <c r="N22" s="1753"/>
      <c r="O22" s="1753"/>
      <c r="P22" s="1753"/>
      <c r="Q22" s="1753"/>
      <c r="R22" s="1753"/>
      <c r="S22" s="1753"/>
      <c r="T22" s="1753"/>
      <c r="U22" s="1753"/>
      <c r="V22" s="1753"/>
      <c r="W22" s="1753"/>
      <c r="X22" s="1753"/>
      <c r="Y22" s="1753"/>
      <c r="Z22" s="1753"/>
    </row>
    <row r="23" spans="2:26" ht="28.2" thickBot="1" x14ac:dyDescent="0.3">
      <c r="B23" s="127" t="s">
        <v>63</v>
      </c>
      <c r="C23" s="128" t="s">
        <v>962</v>
      </c>
      <c r="D23" s="128" t="s">
        <v>963</v>
      </c>
      <c r="E23" s="128" t="s">
        <v>116</v>
      </c>
      <c r="F23" s="129" t="s">
        <v>117</v>
      </c>
      <c r="G23" s="141" t="s">
        <v>933</v>
      </c>
      <c r="H23" s="130" t="s">
        <v>934</v>
      </c>
      <c r="I23" s="130" t="s">
        <v>935</v>
      </c>
      <c r="J23" s="130" t="s">
        <v>936</v>
      </c>
      <c r="K23" s="130" t="s">
        <v>937</v>
      </c>
      <c r="L23" s="131" t="s">
        <v>938</v>
      </c>
      <c r="M23" s="142" t="s">
        <v>939</v>
      </c>
      <c r="N23" s="142" t="s">
        <v>940</v>
      </c>
      <c r="O23" s="142" t="s">
        <v>941</v>
      </c>
      <c r="P23" s="142" t="s">
        <v>942</v>
      </c>
      <c r="Q23" s="141" t="s">
        <v>943</v>
      </c>
      <c r="R23" s="130" t="s">
        <v>944</v>
      </c>
      <c r="S23" s="130" t="s">
        <v>945</v>
      </c>
      <c r="T23" s="130" t="s">
        <v>946</v>
      </c>
      <c r="U23" s="130" t="s">
        <v>947</v>
      </c>
      <c r="V23" s="131" t="s">
        <v>948</v>
      </c>
      <c r="W23" s="142" t="s">
        <v>949</v>
      </c>
      <c r="X23" s="142" t="s">
        <v>950</v>
      </c>
      <c r="Y23" s="142" t="s">
        <v>951</v>
      </c>
      <c r="Z23" s="142" t="s">
        <v>952</v>
      </c>
    </row>
    <row r="24" spans="2:26" x14ac:dyDescent="0.25">
      <c r="B24" s="270" t="s">
        <v>964</v>
      </c>
      <c r="C24" s="271" t="s">
        <v>965</v>
      </c>
      <c r="D24" s="271" t="s">
        <v>966</v>
      </c>
      <c r="E24" s="1558" t="s">
        <v>1986</v>
      </c>
      <c r="F24" s="309">
        <v>3</v>
      </c>
      <c r="G24" s="327">
        <v>0</v>
      </c>
      <c r="H24" s="328">
        <v>3.4044242433184908</v>
      </c>
      <c r="I24" s="328">
        <v>4.5975292784570847</v>
      </c>
      <c r="J24" s="328">
        <v>4.3238038717033556</v>
      </c>
      <c r="K24" s="328">
        <v>3.501040562866141</v>
      </c>
      <c r="L24" s="329">
        <v>3.5547635310191552</v>
      </c>
      <c r="M24" s="330">
        <v>16.717005694510679</v>
      </c>
      <c r="N24" s="330">
        <v>18.70572527651888</v>
      </c>
      <c r="O24" s="330">
        <v>17.79178531054097</v>
      </c>
      <c r="P24" s="330">
        <v>17.536931615052385</v>
      </c>
      <c r="Q24" s="339">
        <v>18.159149526560888</v>
      </c>
      <c r="R24" s="340">
        <v>18.317484627228303</v>
      </c>
      <c r="S24" s="340">
        <v>17.643378282942276</v>
      </c>
      <c r="T24" s="340">
        <v>18.669139245523283</v>
      </c>
      <c r="U24" s="340">
        <v>18.632552607148458</v>
      </c>
      <c r="V24" s="341"/>
      <c r="W24" s="342"/>
      <c r="X24" s="342"/>
      <c r="Y24" s="342"/>
      <c r="Z24" s="342"/>
    </row>
    <row r="25" spans="2:26" x14ac:dyDescent="0.25">
      <c r="B25" s="135" t="s">
        <v>967</v>
      </c>
      <c r="C25" s="136" t="s">
        <v>968</v>
      </c>
      <c r="D25" s="136" t="s">
        <v>966</v>
      </c>
      <c r="E25" s="1559" t="s">
        <v>1986</v>
      </c>
      <c r="F25" s="310">
        <v>3</v>
      </c>
      <c r="G25" s="331">
        <v>0</v>
      </c>
      <c r="H25" s="332">
        <v>0</v>
      </c>
      <c r="I25" s="332">
        <v>0</v>
      </c>
      <c r="J25" s="332">
        <v>0</v>
      </c>
      <c r="K25" s="332">
        <v>0</v>
      </c>
      <c r="L25" s="333">
        <v>0</v>
      </c>
      <c r="M25" s="334">
        <v>0</v>
      </c>
      <c r="N25" s="334">
        <v>0</v>
      </c>
      <c r="O25" s="334">
        <v>0</v>
      </c>
      <c r="P25" s="334">
        <v>0</v>
      </c>
      <c r="Q25" s="343">
        <v>0</v>
      </c>
      <c r="R25" s="344">
        <v>0</v>
      </c>
      <c r="S25" s="344">
        <v>0</v>
      </c>
      <c r="T25" s="344">
        <v>0</v>
      </c>
      <c r="U25" s="344">
        <v>0</v>
      </c>
      <c r="V25" s="345"/>
      <c r="W25" s="346"/>
      <c r="X25" s="346"/>
      <c r="Y25" s="346"/>
      <c r="Z25" s="346"/>
    </row>
    <row r="26" spans="2:26" ht="14.4" thickBot="1" x14ac:dyDescent="0.3">
      <c r="B26" s="138" t="s">
        <v>969</v>
      </c>
      <c r="C26" s="139" t="s">
        <v>970</v>
      </c>
      <c r="D26" s="139" t="s">
        <v>966</v>
      </c>
      <c r="E26" s="1560" t="s">
        <v>1986</v>
      </c>
      <c r="F26" s="311">
        <v>3</v>
      </c>
      <c r="G26" s="335">
        <v>0</v>
      </c>
      <c r="H26" s="336">
        <v>3.4044242433184908</v>
      </c>
      <c r="I26" s="336">
        <v>4.5975292784570847</v>
      </c>
      <c r="J26" s="336">
        <v>4.3238038717033556</v>
      </c>
      <c r="K26" s="336">
        <v>3.501040562866141</v>
      </c>
      <c r="L26" s="337">
        <v>3.5547635310191552</v>
      </c>
      <c r="M26" s="338">
        <v>16.717005694510679</v>
      </c>
      <c r="N26" s="338">
        <v>18.70572527651888</v>
      </c>
      <c r="O26" s="338">
        <v>17.79178531054097</v>
      </c>
      <c r="P26" s="338">
        <v>17.536931615052385</v>
      </c>
      <c r="Q26" s="351">
        <v>18.159149526560888</v>
      </c>
      <c r="R26" s="352">
        <v>18.317484627228303</v>
      </c>
      <c r="S26" s="352">
        <v>17.643378282942276</v>
      </c>
      <c r="T26" s="352">
        <v>18.669139245523283</v>
      </c>
      <c r="U26" s="352">
        <v>18.632552607148458</v>
      </c>
      <c r="V26" s="353"/>
      <c r="W26" s="354"/>
      <c r="X26" s="354"/>
      <c r="Y26" s="354"/>
      <c r="Z26" s="354"/>
    </row>
    <row r="27" spans="2:26" ht="14.4" thickBot="1" x14ac:dyDescent="0.3">
      <c r="R27" s="69"/>
      <c r="S27" s="69"/>
    </row>
    <row r="28" spans="2:26" ht="69.599999999999994" thickBot="1" x14ac:dyDescent="0.3">
      <c r="B28" s="216" t="str">
        <f>CONCATENATE("Table 7d: WC level - Alternative Programme  ",E2, " Enhancement Expenditure")</f>
        <v>Table 7d: WC level - Alternative Programme  Alternative Plan 1 Enhancement Expenditure</v>
      </c>
      <c r="C28" s="160"/>
      <c r="D28" s="159"/>
      <c r="E28" s="159"/>
      <c r="F28" s="96"/>
      <c r="G28" s="96"/>
      <c r="H28" s="96"/>
      <c r="I28" s="96"/>
      <c r="J28" s="96"/>
      <c r="K28" s="96"/>
      <c r="L28" s="96"/>
      <c r="M28" s="1752" t="s">
        <v>931</v>
      </c>
      <c r="N28" s="1753"/>
      <c r="O28" s="1753"/>
      <c r="P28" s="1753"/>
      <c r="Q28" s="1753"/>
      <c r="R28" s="1753"/>
      <c r="S28" s="1753"/>
      <c r="T28" s="1753"/>
      <c r="U28" s="1753"/>
      <c r="V28" s="1753"/>
      <c r="W28" s="1753"/>
      <c r="X28" s="1753"/>
      <c r="Y28" s="1753"/>
      <c r="Z28" s="1753"/>
    </row>
    <row r="29" spans="2:26" ht="28.2" thickBot="1" x14ac:dyDescent="0.3">
      <c r="B29" s="127" t="s">
        <v>63</v>
      </c>
      <c r="C29" s="128" t="s">
        <v>962</v>
      </c>
      <c r="D29" s="128" t="s">
        <v>963</v>
      </c>
      <c r="E29" s="128" t="s">
        <v>116</v>
      </c>
      <c r="F29" s="129" t="s">
        <v>117</v>
      </c>
      <c r="G29" s="141" t="s">
        <v>933</v>
      </c>
      <c r="H29" s="130" t="s">
        <v>934</v>
      </c>
      <c r="I29" s="130" t="s">
        <v>935</v>
      </c>
      <c r="J29" s="130" t="s">
        <v>936</v>
      </c>
      <c r="K29" s="130" t="s">
        <v>937</v>
      </c>
      <c r="L29" s="131" t="s">
        <v>938</v>
      </c>
      <c r="M29" s="142" t="s">
        <v>939</v>
      </c>
      <c r="N29" s="142" t="s">
        <v>940</v>
      </c>
      <c r="O29" s="142" t="s">
        <v>941</v>
      </c>
      <c r="P29" s="142" t="s">
        <v>942</v>
      </c>
      <c r="Q29" s="141" t="s">
        <v>943</v>
      </c>
      <c r="R29" s="130" t="s">
        <v>944</v>
      </c>
      <c r="S29" s="130" t="s">
        <v>945</v>
      </c>
      <c r="T29" s="130" t="s">
        <v>946</v>
      </c>
      <c r="U29" s="130" t="s">
        <v>947</v>
      </c>
      <c r="V29" s="131" t="s">
        <v>948</v>
      </c>
      <c r="W29" s="142" t="s">
        <v>949</v>
      </c>
      <c r="X29" s="142" t="s">
        <v>950</v>
      </c>
      <c r="Y29" s="142" t="s">
        <v>951</v>
      </c>
      <c r="Z29" s="142" t="s">
        <v>952</v>
      </c>
    </row>
    <row r="30" spans="2:26" ht="13.95" customHeight="1" x14ac:dyDescent="0.25">
      <c r="B30" s="270" t="s">
        <v>971</v>
      </c>
      <c r="C30" s="271" t="s">
        <v>972</v>
      </c>
      <c r="D30" s="271" t="s">
        <v>810</v>
      </c>
      <c r="E30" s="1558" t="s">
        <v>1986</v>
      </c>
      <c r="F30" s="309">
        <v>3</v>
      </c>
      <c r="G30" s="327">
        <v>0</v>
      </c>
      <c r="H30" s="328">
        <v>14.30770131850784</v>
      </c>
      <c r="I30" s="328">
        <v>9.5482153405505379</v>
      </c>
      <c r="J30" s="328">
        <v>12.689571585771215</v>
      </c>
      <c r="K30" s="328">
        <v>17.241684632713458</v>
      </c>
      <c r="L30" s="329">
        <v>20.462234779334736</v>
      </c>
      <c r="M30" s="330">
        <v>67.900138725615093</v>
      </c>
      <c r="N30" s="330">
        <v>32.875943786760153</v>
      </c>
      <c r="O30" s="330">
        <v>42.539934126436094</v>
      </c>
      <c r="P30" s="330">
        <v>29.416404684773227</v>
      </c>
      <c r="Q30" s="1580">
        <v>21.987150686975259</v>
      </c>
      <c r="R30" s="1581">
        <v>18.619244133456046</v>
      </c>
      <c r="S30" s="1581">
        <v>19.824012342853884</v>
      </c>
      <c r="T30" s="1581">
        <v>21.652700252632716</v>
      </c>
      <c r="U30" s="1581">
        <v>12.522568930770088</v>
      </c>
      <c r="V30" s="341"/>
      <c r="W30" s="342"/>
      <c r="X30" s="342"/>
      <c r="Y30" s="342"/>
      <c r="Z30" s="342"/>
    </row>
    <row r="31" spans="2:26" ht="13.95" customHeight="1" x14ac:dyDescent="0.25">
      <c r="B31" s="135" t="s">
        <v>973</v>
      </c>
      <c r="C31" s="136" t="s">
        <v>972</v>
      </c>
      <c r="D31" s="136" t="s">
        <v>807</v>
      </c>
      <c r="E31" s="1559" t="s">
        <v>1986</v>
      </c>
      <c r="F31" s="310">
        <v>3</v>
      </c>
      <c r="G31" s="331">
        <v>0</v>
      </c>
      <c r="H31" s="332">
        <v>1.5762801781669928</v>
      </c>
      <c r="I31" s="332">
        <v>1.6088539872350189</v>
      </c>
      <c r="J31" s="332">
        <v>1.5747413495502138</v>
      </c>
      <c r="K31" s="332">
        <v>1.5747413495502138</v>
      </c>
      <c r="L31" s="333">
        <v>1.5747413495502138</v>
      </c>
      <c r="M31" s="334">
        <v>7.9048167563173219</v>
      </c>
      <c r="N31" s="334">
        <v>18.423064300512245</v>
      </c>
      <c r="O31" s="334">
        <v>19.252679025069458</v>
      </c>
      <c r="P31" s="334">
        <v>26.338791267746835</v>
      </c>
      <c r="Q31" s="331">
        <v>34.246164299017572</v>
      </c>
      <c r="R31" s="332">
        <v>36.058264766863054</v>
      </c>
      <c r="S31" s="332">
        <v>37.955883944597986</v>
      </c>
      <c r="T31" s="332">
        <v>40.112297215241526</v>
      </c>
      <c r="U31" s="332">
        <v>41.985041675685139</v>
      </c>
      <c r="V31" s="345"/>
      <c r="W31" s="346"/>
      <c r="X31" s="346"/>
      <c r="Y31" s="346"/>
      <c r="Z31" s="346"/>
    </row>
    <row r="32" spans="2:26" ht="13.95" customHeight="1" thickBot="1" x14ac:dyDescent="0.3">
      <c r="B32" s="138" t="s">
        <v>974</v>
      </c>
      <c r="C32" s="139" t="s">
        <v>972</v>
      </c>
      <c r="D32" s="139" t="s">
        <v>966</v>
      </c>
      <c r="E32" s="1560" t="s">
        <v>1986</v>
      </c>
      <c r="F32" s="311">
        <v>3</v>
      </c>
      <c r="G32" s="335">
        <v>0</v>
      </c>
      <c r="H32" s="336">
        <v>15.883981496674833</v>
      </c>
      <c r="I32" s="336">
        <v>11.157069327785557</v>
      </c>
      <c r="J32" s="336">
        <v>14.26431293532143</v>
      </c>
      <c r="K32" s="336">
        <v>18.81642598226367</v>
      </c>
      <c r="L32" s="337">
        <v>22.036976128884948</v>
      </c>
      <c r="M32" s="338">
        <v>75.80495548193241</v>
      </c>
      <c r="N32" s="338">
        <v>51.299008087272398</v>
      </c>
      <c r="O32" s="338">
        <v>61.792613151505549</v>
      </c>
      <c r="P32" s="338">
        <v>55.755195952520062</v>
      </c>
      <c r="Q32" s="335">
        <v>56.233314985992834</v>
      </c>
      <c r="R32" s="336">
        <v>54.677508900319097</v>
      </c>
      <c r="S32" s="336">
        <v>57.779896287451869</v>
      </c>
      <c r="T32" s="336">
        <v>61.764997467874238</v>
      </c>
      <c r="U32" s="336">
        <v>54.507610606455231</v>
      </c>
      <c r="V32" s="353"/>
      <c r="W32" s="354"/>
      <c r="X32" s="354"/>
      <c r="Y32" s="354"/>
      <c r="Z32" s="354"/>
    </row>
    <row r="33" spans="2:26" x14ac:dyDescent="0.25">
      <c r="Q33" s="69"/>
      <c r="R33" s="69"/>
    </row>
    <row r="34" spans="2:26" ht="14.4" thickBot="1" x14ac:dyDescent="0.3">
      <c r="Q34" s="69"/>
      <c r="R34" s="69"/>
    </row>
    <row r="35" spans="2:26" ht="42.6" customHeight="1" thickBot="1" x14ac:dyDescent="0.3">
      <c r="B35" s="122" t="s">
        <v>57</v>
      </c>
      <c r="C35" s="66" t="str">
        <f>'TITLE PAGE'!$D$18</f>
        <v>Portsmouth Water</v>
      </c>
      <c r="D35" s="123" t="s">
        <v>922</v>
      </c>
      <c r="E35" s="67" t="s">
        <v>1937</v>
      </c>
      <c r="F35" s="122" t="s">
        <v>923</v>
      </c>
      <c r="G35" s="67" t="s">
        <v>354</v>
      </c>
      <c r="H35" s="124" t="s">
        <v>110</v>
      </c>
      <c r="I35" s="67" t="s">
        <v>924</v>
      </c>
      <c r="Q35" s="69"/>
      <c r="R35" s="69"/>
    </row>
    <row r="36" spans="2:26" ht="51.6" customHeight="1" thickBot="1" x14ac:dyDescent="0.3">
      <c r="B36" s="123" t="s">
        <v>925</v>
      </c>
      <c r="C36" s="1762" t="s">
        <v>1938</v>
      </c>
      <c r="D36" s="1771"/>
      <c r="E36" s="1771"/>
      <c r="F36" s="1771"/>
      <c r="G36" s="1771"/>
      <c r="H36" s="1771"/>
      <c r="I36" s="1772"/>
      <c r="Q36" s="69"/>
      <c r="R36" s="69"/>
    </row>
    <row r="37" spans="2:26" ht="50.4" customHeight="1" thickBot="1" x14ac:dyDescent="0.3">
      <c r="B37" s="123" t="s">
        <v>926</v>
      </c>
      <c r="C37" s="1768" t="s">
        <v>2126</v>
      </c>
      <c r="D37" s="1769"/>
      <c r="E37" s="1769"/>
      <c r="F37" s="1769"/>
      <c r="G37" s="1769"/>
      <c r="H37" s="1769"/>
      <c r="I37" s="1770"/>
      <c r="Q37" s="69"/>
      <c r="R37" s="69"/>
    </row>
    <row r="38" spans="2:26" ht="42" thickBot="1" x14ac:dyDescent="0.3">
      <c r="B38" s="123" t="s">
        <v>928</v>
      </c>
      <c r="C38" s="1768" t="s">
        <v>2380</v>
      </c>
      <c r="D38" s="1769"/>
      <c r="E38" s="1769"/>
      <c r="F38" s="1769"/>
      <c r="G38" s="1769"/>
      <c r="H38" s="1769"/>
      <c r="I38" s="1770"/>
    </row>
    <row r="39" spans="2:26" ht="55.8" thickBot="1" x14ac:dyDescent="0.3">
      <c r="B39" s="1555" t="s">
        <v>1985</v>
      </c>
      <c r="C39" s="1557">
        <v>282.86842178782547</v>
      </c>
      <c r="D39" s="68" t="s">
        <v>929</v>
      </c>
      <c r="E39" s="1427">
        <v>0.1111111111111111</v>
      </c>
      <c r="F39" s="125" t="s">
        <v>930</v>
      </c>
      <c r="G39" s="126" t="s">
        <v>1936</v>
      </c>
      <c r="H39" s="125" t="s">
        <v>2</v>
      </c>
      <c r="I39" s="126" t="s">
        <v>2381</v>
      </c>
    </row>
    <row r="40" spans="2:26" ht="14.4" thickBot="1" x14ac:dyDescent="0.3"/>
    <row r="41" spans="2:26" ht="55.8" thickBot="1" x14ac:dyDescent="0.3">
      <c r="B41" s="216" t="str">
        <f>CONCATENATE("Table 7a: WC level - Alternative Programme ",E35, " Baseline SDB")</f>
        <v>Table 7a: WC level - Alternative Programme Alternative Plan 2 Baseline SDB</v>
      </c>
      <c r="M41" s="1752" t="s">
        <v>931</v>
      </c>
      <c r="N41" s="1753"/>
      <c r="O41" s="1753"/>
      <c r="P41" s="1753"/>
      <c r="Q41" s="1753"/>
      <c r="R41" s="1753"/>
      <c r="S41" s="1753"/>
      <c r="T41" s="1753"/>
      <c r="U41" s="1753"/>
      <c r="V41" s="1753"/>
      <c r="W41" s="1753"/>
      <c r="X41" s="1753"/>
      <c r="Y41" s="1753"/>
      <c r="Z41" s="1753"/>
    </row>
    <row r="42" spans="2:26" ht="28.2" thickBot="1" x14ac:dyDescent="0.3">
      <c r="B42" s="127" t="s">
        <v>63</v>
      </c>
      <c r="C42" s="128" t="s">
        <v>932</v>
      </c>
      <c r="D42" s="1758" t="s">
        <v>116</v>
      </c>
      <c r="E42" s="1759"/>
      <c r="F42" s="129" t="s">
        <v>117</v>
      </c>
      <c r="G42" s="141" t="s">
        <v>933</v>
      </c>
      <c r="H42" s="130" t="s">
        <v>934</v>
      </c>
      <c r="I42" s="130" t="s">
        <v>935</v>
      </c>
      <c r="J42" s="130" t="s">
        <v>936</v>
      </c>
      <c r="K42" s="130" t="s">
        <v>937</v>
      </c>
      <c r="L42" s="131" t="s">
        <v>938</v>
      </c>
      <c r="M42" s="142" t="s">
        <v>939</v>
      </c>
      <c r="N42" s="142" t="s">
        <v>940</v>
      </c>
      <c r="O42" s="142" t="s">
        <v>941</v>
      </c>
      <c r="P42" s="142" t="s">
        <v>942</v>
      </c>
      <c r="Q42" s="141" t="s">
        <v>943</v>
      </c>
      <c r="R42" s="130" t="s">
        <v>944</v>
      </c>
      <c r="S42" s="130" t="s">
        <v>945</v>
      </c>
      <c r="T42" s="130" t="s">
        <v>946</v>
      </c>
      <c r="U42" s="130" t="s">
        <v>947</v>
      </c>
      <c r="V42" s="131" t="s">
        <v>948</v>
      </c>
      <c r="W42" s="142" t="s">
        <v>949</v>
      </c>
      <c r="X42" s="142" t="s">
        <v>950</v>
      </c>
      <c r="Y42" s="142" t="s">
        <v>951</v>
      </c>
      <c r="Z42" s="142" t="s">
        <v>952</v>
      </c>
    </row>
    <row r="43" spans="2:26" x14ac:dyDescent="0.25">
      <c r="B43" s="132" t="s">
        <v>953</v>
      </c>
      <c r="C43" s="133" t="s">
        <v>905</v>
      </c>
      <c r="D43" s="1760" t="s">
        <v>145</v>
      </c>
      <c r="E43" s="1761"/>
      <c r="F43" s="134">
        <v>2</v>
      </c>
      <c r="G43" s="339">
        <v>179.03000000000003</v>
      </c>
      <c r="H43" s="340">
        <v>180.21000000000004</v>
      </c>
      <c r="I43" s="340">
        <v>181.19</v>
      </c>
      <c r="J43" s="340">
        <v>182.67000000000002</v>
      </c>
      <c r="K43" s="340">
        <v>183.62000000000003</v>
      </c>
      <c r="L43" s="341">
        <v>185.09000000000003</v>
      </c>
      <c r="M43" s="342">
        <v>188.82000000000002</v>
      </c>
      <c r="N43" s="342">
        <v>192.49</v>
      </c>
      <c r="O43" s="342">
        <v>195.48000000000002</v>
      </c>
      <c r="P43" s="342">
        <v>198.67000000000002</v>
      </c>
      <c r="Q43" s="339">
        <v>201.05</v>
      </c>
      <c r="R43" s="340">
        <v>202.94000000000005</v>
      </c>
      <c r="S43" s="340">
        <v>204.78000000000003</v>
      </c>
      <c r="T43" s="340">
        <v>206.85000000000002</v>
      </c>
      <c r="U43" s="340">
        <v>208.59000000000003</v>
      </c>
      <c r="V43" s="341"/>
      <c r="W43" s="342"/>
      <c r="X43" s="342"/>
      <c r="Y43" s="342"/>
      <c r="Z43" s="342"/>
    </row>
    <row r="44" spans="2:26" x14ac:dyDescent="0.25">
      <c r="B44" s="135" t="s">
        <v>954</v>
      </c>
      <c r="C44" s="136" t="s">
        <v>299</v>
      </c>
      <c r="D44" s="1754" t="s">
        <v>145</v>
      </c>
      <c r="E44" s="1755"/>
      <c r="F44" s="137">
        <v>2</v>
      </c>
      <c r="G44" s="343">
        <v>151.20780999999999</v>
      </c>
      <c r="H44" s="344">
        <v>151.13274999999999</v>
      </c>
      <c r="I44" s="344">
        <v>166.05769000000001</v>
      </c>
      <c r="J44" s="344">
        <v>165.98263</v>
      </c>
      <c r="K44" s="344">
        <v>165.90755999999999</v>
      </c>
      <c r="L44" s="345">
        <v>180.63249999999999</v>
      </c>
      <c r="M44" s="346">
        <v>160.67371055923891</v>
      </c>
      <c r="N44" s="346">
        <v>164.07312555923892</v>
      </c>
      <c r="O44" s="346">
        <v>163.96686805923889</v>
      </c>
      <c r="P44" s="346">
        <v>163.8606205592389</v>
      </c>
      <c r="Q44" s="343">
        <v>163.7543730592389</v>
      </c>
      <c r="R44" s="344">
        <v>163.64812555923891</v>
      </c>
      <c r="S44" s="344">
        <v>163.54186805923888</v>
      </c>
      <c r="T44" s="344">
        <v>163.43562055923891</v>
      </c>
      <c r="U44" s="344">
        <v>163.32937305923889</v>
      </c>
      <c r="V44" s="345"/>
      <c r="W44" s="346"/>
      <c r="X44" s="346"/>
      <c r="Y44" s="346"/>
      <c r="Z44" s="346"/>
    </row>
    <row r="45" spans="2:26" x14ac:dyDescent="0.25">
      <c r="B45" s="218" t="s">
        <v>955</v>
      </c>
      <c r="C45" s="219" t="s">
        <v>293</v>
      </c>
      <c r="D45" s="1754" t="s">
        <v>145</v>
      </c>
      <c r="E45" s="1755"/>
      <c r="F45" s="137">
        <v>2</v>
      </c>
      <c r="G45" s="347">
        <v>4.9589400000000001</v>
      </c>
      <c r="H45" s="348">
        <v>4.9815399999999999</v>
      </c>
      <c r="I45" s="348">
        <v>4.7661899999999999</v>
      </c>
      <c r="J45" s="348">
        <v>5.0395899999999996</v>
      </c>
      <c r="K45" s="348">
        <v>5.0662700000000003</v>
      </c>
      <c r="L45" s="349">
        <v>5.15123</v>
      </c>
      <c r="M45" s="350">
        <v>3.9912399999999999</v>
      </c>
      <c r="N45" s="350">
        <v>2.6135799999999998</v>
      </c>
      <c r="O45" s="350">
        <v>2.0839500000000002</v>
      </c>
      <c r="P45" s="350">
        <v>1.6689099999999999</v>
      </c>
      <c r="Q45" s="347">
        <v>1.47651</v>
      </c>
      <c r="R45" s="348">
        <v>1.5780400000000001</v>
      </c>
      <c r="S45" s="348">
        <v>1.5438000000000001</v>
      </c>
      <c r="T45" s="348">
        <v>1.44339</v>
      </c>
      <c r="U45" s="348">
        <v>1.3238399999999999</v>
      </c>
      <c r="V45" s="349"/>
      <c r="W45" s="350"/>
      <c r="X45" s="350"/>
      <c r="Y45" s="350"/>
      <c r="Z45" s="350"/>
    </row>
    <row r="46" spans="2:26" ht="14.4" thickBot="1" x14ac:dyDescent="0.3">
      <c r="B46" s="138" t="s">
        <v>956</v>
      </c>
      <c r="C46" s="139" t="s">
        <v>302</v>
      </c>
      <c r="D46" s="1756" t="s">
        <v>145</v>
      </c>
      <c r="E46" s="1757"/>
      <c r="F46" s="140">
        <v>2</v>
      </c>
      <c r="G46" s="351">
        <v>-32.781130000000033</v>
      </c>
      <c r="H46" s="352">
        <v>-34.058790000000052</v>
      </c>
      <c r="I46" s="352">
        <v>-19.898499999999991</v>
      </c>
      <c r="J46" s="352">
        <v>-21.726960000000016</v>
      </c>
      <c r="K46" s="352">
        <v>-22.778710000000043</v>
      </c>
      <c r="L46" s="353">
        <v>-9.6087300000000386</v>
      </c>
      <c r="M46" s="354">
        <v>-32.137529440761107</v>
      </c>
      <c r="N46" s="354">
        <v>-31.03045444076109</v>
      </c>
      <c r="O46" s="354">
        <v>-33.597081940761129</v>
      </c>
      <c r="P46" s="354">
        <v>-36.478289440761117</v>
      </c>
      <c r="Q46" s="351">
        <v>-38.772136940761108</v>
      </c>
      <c r="R46" s="352">
        <v>-40.86991444076115</v>
      </c>
      <c r="S46" s="352">
        <v>-42.781931940761147</v>
      </c>
      <c r="T46" s="352">
        <v>-44.857769440761111</v>
      </c>
      <c r="U46" s="352">
        <v>-46.584466940761139</v>
      </c>
      <c r="V46" s="353"/>
      <c r="W46" s="354"/>
      <c r="X46" s="354"/>
      <c r="Y46" s="354"/>
      <c r="Z46" s="354"/>
    </row>
    <row r="47" spans="2:26" ht="14.4" thickBot="1" x14ac:dyDescent="0.3">
      <c r="B47" s="158"/>
      <c r="C47" s="87"/>
      <c r="D47" s="87"/>
      <c r="E47" s="87"/>
      <c r="Q47" s="69"/>
      <c r="R47" s="69"/>
    </row>
    <row r="48" spans="2:26" ht="55.8" thickBot="1" x14ac:dyDescent="0.3">
      <c r="B48" s="216" t="str">
        <f>CONCATENATE("Table 7b: WC level - Alternative Programme  ",E35, " Final Plan SDB")</f>
        <v>Table 7b: WC level - Alternative Programme  Alternative Plan 2 Final Plan SDB</v>
      </c>
      <c r="C48" s="160"/>
      <c r="D48" s="159"/>
      <c r="E48" s="159"/>
      <c r="F48" s="96"/>
      <c r="G48" s="96"/>
      <c r="H48" s="96"/>
      <c r="I48" s="96"/>
      <c r="J48" s="96"/>
      <c r="K48" s="96"/>
      <c r="L48" s="96"/>
      <c r="M48" s="1752" t="s">
        <v>931</v>
      </c>
      <c r="N48" s="1753"/>
      <c r="O48" s="1753"/>
      <c r="P48" s="1753"/>
      <c r="Q48" s="1753"/>
      <c r="R48" s="1753"/>
      <c r="S48" s="1753"/>
      <c r="T48" s="1753"/>
      <c r="U48" s="1753"/>
      <c r="V48" s="1753"/>
      <c r="W48" s="1753"/>
      <c r="X48" s="1753"/>
      <c r="Y48" s="1753"/>
      <c r="Z48" s="1753"/>
    </row>
    <row r="49" spans="2:26" ht="28.2" thickBot="1" x14ac:dyDescent="0.3">
      <c r="B49" s="412" t="s">
        <v>63</v>
      </c>
      <c r="C49" s="413" t="s">
        <v>957</v>
      </c>
      <c r="D49" s="1758" t="s">
        <v>116</v>
      </c>
      <c r="E49" s="1759"/>
      <c r="F49" s="414" t="s">
        <v>117</v>
      </c>
      <c r="G49" s="415" t="s">
        <v>933</v>
      </c>
      <c r="H49" s="416" t="s">
        <v>934</v>
      </c>
      <c r="I49" s="416" t="s">
        <v>935</v>
      </c>
      <c r="J49" s="416" t="s">
        <v>936</v>
      </c>
      <c r="K49" s="416" t="s">
        <v>937</v>
      </c>
      <c r="L49" s="417" t="s">
        <v>938</v>
      </c>
      <c r="M49" s="418" t="s">
        <v>939</v>
      </c>
      <c r="N49" s="418" t="s">
        <v>940</v>
      </c>
      <c r="O49" s="418" t="s">
        <v>941</v>
      </c>
      <c r="P49" s="418" t="s">
        <v>942</v>
      </c>
      <c r="Q49" s="141" t="s">
        <v>943</v>
      </c>
      <c r="R49" s="130" t="s">
        <v>944</v>
      </c>
      <c r="S49" s="130" t="s">
        <v>945</v>
      </c>
      <c r="T49" s="130" t="s">
        <v>946</v>
      </c>
      <c r="U49" s="130" t="s">
        <v>947</v>
      </c>
      <c r="V49" s="131" t="s">
        <v>948</v>
      </c>
      <c r="W49" s="142" t="s">
        <v>949</v>
      </c>
      <c r="X49" s="142" t="s">
        <v>950</v>
      </c>
      <c r="Y49" s="142" t="s">
        <v>951</v>
      </c>
      <c r="Z49" s="142" t="s">
        <v>952</v>
      </c>
    </row>
    <row r="50" spans="2:26" x14ac:dyDescent="0.25">
      <c r="B50" s="392" t="s">
        <v>958</v>
      </c>
      <c r="C50" s="393" t="s">
        <v>905</v>
      </c>
      <c r="D50" s="1760" t="s">
        <v>145</v>
      </c>
      <c r="E50" s="1761"/>
      <c r="F50" s="394">
        <v>2</v>
      </c>
      <c r="G50" s="395">
        <v>179.03000000000003</v>
      </c>
      <c r="H50" s="396">
        <v>176.99387849957208</v>
      </c>
      <c r="I50" s="396">
        <v>176.21677362427397</v>
      </c>
      <c r="J50" s="396">
        <v>174.12699966862198</v>
      </c>
      <c r="K50" s="396">
        <v>170.43437696933606</v>
      </c>
      <c r="L50" s="397">
        <v>166.65627373761407</v>
      </c>
      <c r="M50" s="398">
        <v>149.34985189421604</v>
      </c>
      <c r="N50" s="398">
        <v>141.64764270521999</v>
      </c>
      <c r="O50" s="398">
        <v>138.00871733187901</v>
      </c>
      <c r="P50" s="399">
        <v>136.29156299900899</v>
      </c>
      <c r="Q50" s="339">
        <v>137.90532791910601</v>
      </c>
      <c r="R50" s="340">
        <v>139.14990860590805</v>
      </c>
      <c r="S50" s="340">
        <v>140.31371301727006</v>
      </c>
      <c r="T50" s="340">
        <v>141.72717279311206</v>
      </c>
      <c r="U50" s="340">
        <v>142.80180292502206</v>
      </c>
      <c r="V50" s="341"/>
      <c r="W50" s="342"/>
      <c r="X50" s="342"/>
      <c r="Y50" s="342"/>
      <c r="Z50" s="342"/>
    </row>
    <row r="51" spans="2:26" x14ac:dyDescent="0.25">
      <c r="B51" s="400" t="s">
        <v>959</v>
      </c>
      <c r="C51" s="136" t="s">
        <v>299</v>
      </c>
      <c r="D51" s="1754" t="s">
        <v>145</v>
      </c>
      <c r="E51" s="1755"/>
      <c r="F51" s="137">
        <v>2</v>
      </c>
      <c r="G51" s="343">
        <v>182.08744000000002</v>
      </c>
      <c r="H51" s="344">
        <v>181.99525</v>
      </c>
      <c r="I51" s="344">
        <v>181.90306000000001</v>
      </c>
      <c r="J51" s="344">
        <v>181.81088000000003</v>
      </c>
      <c r="K51" s="344">
        <v>181.71869000000001</v>
      </c>
      <c r="L51" s="345">
        <v>181.4265</v>
      </c>
      <c r="M51" s="346">
        <v>153.42680000000001</v>
      </c>
      <c r="N51" s="346">
        <v>144.44346000000004</v>
      </c>
      <c r="O51" s="346">
        <v>140.35641000000004</v>
      </c>
      <c r="P51" s="401">
        <v>138.26405999999997</v>
      </c>
      <c r="Q51" s="343">
        <v>139.67805000000001</v>
      </c>
      <c r="R51" s="344">
        <v>141.00927000000001</v>
      </c>
      <c r="S51" s="344">
        <v>142.15380999999999</v>
      </c>
      <c r="T51" s="344">
        <v>143.46019000000004</v>
      </c>
      <c r="U51" s="344">
        <v>144.40932999999998</v>
      </c>
      <c r="V51" s="345"/>
      <c r="W51" s="346"/>
      <c r="X51" s="346"/>
      <c r="Y51" s="346"/>
      <c r="Z51" s="346"/>
    </row>
    <row r="52" spans="2:26" x14ac:dyDescent="0.25">
      <c r="B52" s="402" t="s">
        <v>960</v>
      </c>
      <c r="C52" s="219" t="s">
        <v>293</v>
      </c>
      <c r="D52" s="1754" t="s">
        <v>145</v>
      </c>
      <c r="E52" s="1755"/>
      <c r="F52" s="137">
        <v>2</v>
      </c>
      <c r="G52" s="347">
        <v>4.9589400000000001</v>
      </c>
      <c r="H52" s="348">
        <v>4.9815399999999999</v>
      </c>
      <c r="I52" s="348">
        <v>4.7661899999999999</v>
      </c>
      <c r="J52" s="348">
        <v>5.0395899999999996</v>
      </c>
      <c r="K52" s="348">
        <v>5.0662700000000003</v>
      </c>
      <c r="L52" s="349">
        <v>5.15123</v>
      </c>
      <c r="M52" s="350">
        <v>3.9912399999999999</v>
      </c>
      <c r="N52" s="350">
        <v>2.6135799999999998</v>
      </c>
      <c r="O52" s="350">
        <v>2.0839500000000002</v>
      </c>
      <c r="P52" s="403">
        <v>1.6689099999999999</v>
      </c>
      <c r="Q52" s="347">
        <v>1.47651</v>
      </c>
      <c r="R52" s="348">
        <v>1.5780400000000001</v>
      </c>
      <c r="S52" s="348">
        <v>1.5438000000000001</v>
      </c>
      <c r="T52" s="348">
        <v>1.44339</v>
      </c>
      <c r="U52" s="348">
        <v>1.3238399999999999</v>
      </c>
      <c r="V52" s="349"/>
      <c r="W52" s="350"/>
      <c r="X52" s="350"/>
      <c r="Y52" s="350"/>
      <c r="Z52" s="350"/>
    </row>
    <row r="53" spans="2:26" ht="14.4" thickBot="1" x14ac:dyDescent="0.3">
      <c r="B53" s="404" t="s">
        <v>961</v>
      </c>
      <c r="C53" s="405" t="s">
        <v>302</v>
      </c>
      <c r="D53" s="1756" t="s">
        <v>145</v>
      </c>
      <c r="E53" s="1757"/>
      <c r="F53" s="406">
        <v>2</v>
      </c>
      <c r="G53" s="407">
        <v>-1.9015000000000146</v>
      </c>
      <c r="H53" s="408">
        <v>1.9831500427922144E-2</v>
      </c>
      <c r="I53" s="408">
        <v>0.92009637572604142</v>
      </c>
      <c r="J53" s="408">
        <v>2.6442903313780493</v>
      </c>
      <c r="K53" s="408">
        <v>6.218043030663952</v>
      </c>
      <c r="L53" s="409">
        <v>9.6189962623859326</v>
      </c>
      <c r="M53" s="410">
        <v>8.5708105783969923E-2</v>
      </c>
      <c r="N53" s="410">
        <v>0.1822372947800508</v>
      </c>
      <c r="O53" s="410">
        <v>0.26374266812102709</v>
      </c>
      <c r="P53" s="411">
        <v>0.30358700099098401</v>
      </c>
      <c r="Q53" s="351">
        <v>0.29621208089399897</v>
      </c>
      <c r="R53" s="352">
        <v>0.28132139409196233</v>
      </c>
      <c r="S53" s="352">
        <v>0.29629698272993199</v>
      </c>
      <c r="T53" s="352">
        <v>0.28962720688797905</v>
      </c>
      <c r="U53" s="352">
        <v>0.28368707497792367</v>
      </c>
      <c r="V53" s="353"/>
      <c r="W53" s="354"/>
      <c r="X53" s="354"/>
      <c r="Y53" s="354"/>
      <c r="Z53" s="354"/>
    </row>
    <row r="54" spans="2:26" ht="14.4" thickBot="1" x14ac:dyDescent="0.3">
      <c r="B54" s="69"/>
      <c r="Q54" s="69"/>
      <c r="R54" s="69"/>
    </row>
    <row r="55" spans="2:26" ht="42" thickBot="1" x14ac:dyDescent="0.3">
      <c r="B55" s="216" t="str">
        <f>CONCATENATE("Table 7c: WC level - Alternative Programme  ",E35, " Totex")</f>
        <v>Table 7c: WC level - Alternative Programme  Alternative Plan 2 Totex</v>
      </c>
      <c r="C55" s="160"/>
      <c r="D55" s="159"/>
      <c r="E55" s="96"/>
      <c r="F55" s="96"/>
      <c r="G55" s="96"/>
      <c r="H55" s="96"/>
      <c r="I55" s="96"/>
      <c r="J55" s="96"/>
      <c r="K55" s="96"/>
      <c r="L55" s="96"/>
      <c r="M55" s="1752" t="s">
        <v>931</v>
      </c>
      <c r="N55" s="1753"/>
      <c r="O55" s="1753"/>
      <c r="P55" s="1753"/>
      <c r="Q55" s="1753"/>
      <c r="R55" s="1753"/>
      <c r="S55" s="1753"/>
      <c r="T55" s="1753"/>
      <c r="U55" s="1753"/>
      <c r="V55" s="1753"/>
      <c r="W55" s="1753"/>
      <c r="X55" s="1753"/>
      <c r="Y55" s="1753"/>
      <c r="Z55" s="1753"/>
    </row>
    <row r="56" spans="2:26" ht="28.2" thickBot="1" x14ac:dyDescent="0.3">
      <c r="B56" s="127" t="s">
        <v>63</v>
      </c>
      <c r="C56" s="128" t="s">
        <v>962</v>
      </c>
      <c r="D56" s="128" t="s">
        <v>963</v>
      </c>
      <c r="E56" s="128" t="s">
        <v>116</v>
      </c>
      <c r="F56" s="129" t="s">
        <v>117</v>
      </c>
      <c r="G56" s="141" t="s">
        <v>933</v>
      </c>
      <c r="H56" s="130" t="s">
        <v>934</v>
      </c>
      <c r="I56" s="130" t="s">
        <v>935</v>
      </c>
      <c r="J56" s="130" t="s">
        <v>936</v>
      </c>
      <c r="K56" s="130" t="s">
        <v>937</v>
      </c>
      <c r="L56" s="131" t="s">
        <v>938</v>
      </c>
      <c r="M56" s="142" t="s">
        <v>939</v>
      </c>
      <c r="N56" s="142" t="s">
        <v>940</v>
      </c>
      <c r="O56" s="142" t="s">
        <v>941</v>
      </c>
      <c r="P56" s="142" t="s">
        <v>942</v>
      </c>
      <c r="Q56" s="141" t="s">
        <v>943</v>
      </c>
      <c r="R56" s="130" t="s">
        <v>944</v>
      </c>
      <c r="S56" s="130" t="s">
        <v>945</v>
      </c>
      <c r="T56" s="130" t="s">
        <v>946</v>
      </c>
      <c r="U56" s="130" t="s">
        <v>947</v>
      </c>
      <c r="V56" s="131" t="s">
        <v>948</v>
      </c>
      <c r="W56" s="142" t="s">
        <v>949</v>
      </c>
      <c r="X56" s="142" t="s">
        <v>950</v>
      </c>
      <c r="Y56" s="142" t="s">
        <v>951</v>
      </c>
      <c r="Z56" s="142" t="s">
        <v>952</v>
      </c>
    </row>
    <row r="57" spans="2:26" x14ac:dyDescent="0.25">
      <c r="B57" s="270" t="s">
        <v>964</v>
      </c>
      <c r="C57" s="271" t="s">
        <v>965</v>
      </c>
      <c r="D57" s="271" t="s">
        <v>966</v>
      </c>
      <c r="E57" s="1558" t="s">
        <v>1986</v>
      </c>
      <c r="F57" s="309">
        <v>3</v>
      </c>
      <c r="G57" s="327">
        <v>0</v>
      </c>
      <c r="H57" s="328">
        <v>3.4044242433184908</v>
      </c>
      <c r="I57" s="328">
        <v>4.5975292784570847</v>
      </c>
      <c r="J57" s="328">
        <v>4.3238038717033556</v>
      </c>
      <c r="K57" s="328">
        <v>3.501040562866141</v>
      </c>
      <c r="L57" s="329">
        <v>3.5547635310191552</v>
      </c>
      <c r="M57" s="330">
        <v>16.717005694510679</v>
      </c>
      <c r="N57" s="330">
        <v>18.70572527651888</v>
      </c>
      <c r="O57" s="330">
        <v>17.79178531054097</v>
      </c>
      <c r="P57" s="330">
        <v>17.536931615052385</v>
      </c>
      <c r="Q57" s="1580">
        <v>18.159149526560888</v>
      </c>
      <c r="R57" s="1581">
        <v>18.317484627228303</v>
      </c>
      <c r="S57" s="1581">
        <v>17.643378282942276</v>
      </c>
      <c r="T57" s="1581">
        <v>18.669139245523283</v>
      </c>
      <c r="U57" s="1581">
        <v>18.632552607148458</v>
      </c>
      <c r="V57" s="341"/>
      <c r="W57" s="342"/>
      <c r="X57" s="342"/>
      <c r="Y57" s="342"/>
      <c r="Z57" s="342"/>
    </row>
    <row r="58" spans="2:26" x14ac:dyDescent="0.25">
      <c r="B58" s="135" t="s">
        <v>967</v>
      </c>
      <c r="C58" s="136" t="s">
        <v>968</v>
      </c>
      <c r="D58" s="136" t="s">
        <v>966</v>
      </c>
      <c r="E58" s="1559" t="s">
        <v>1986</v>
      </c>
      <c r="F58" s="310">
        <v>3</v>
      </c>
      <c r="G58" s="331">
        <v>0</v>
      </c>
      <c r="H58" s="332">
        <v>0</v>
      </c>
      <c r="I58" s="332">
        <v>0</v>
      </c>
      <c r="J58" s="332">
        <v>0</v>
      </c>
      <c r="K58" s="332">
        <v>0</v>
      </c>
      <c r="L58" s="333">
        <v>0</v>
      </c>
      <c r="M58" s="334">
        <v>0</v>
      </c>
      <c r="N58" s="334">
        <v>0</v>
      </c>
      <c r="O58" s="334">
        <v>0</v>
      </c>
      <c r="P58" s="334">
        <v>0</v>
      </c>
      <c r="Q58" s="331">
        <v>0</v>
      </c>
      <c r="R58" s="332">
        <v>0</v>
      </c>
      <c r="S58" s="332">
        <v>0</v>
      </c>
      <c r="T58" s="332">
        <v>0</v>
      </c>
      <c r="U58" s="332">
        <v>0</v>
      </c>
      <c r="V58" s="345"/>
      <c r="W58" s="346"/>
      <c r="X58" s="346"/>
      <c r="Y58" s="346"/>
      <c r="Z58" s="346"/>
    </row>
    <row r="59" spans="2:26" ht="14.4" thickBot="1" x14ac:dyDescent="0.3">
      <c r="B59" s="138" t="s">
        <v>969</v>
      </c>
      <c r="C59" s="139" t="s">
        <v>970</v>
      </c>
      <c r="D59" s="139" t="s">
        <v>966</v>
      </c>
      <c r="E59" s="1560" t="s">
        <v>1986</v>
      </c>
      <c r="F59" s="311">
        <v>3</v>
      </c>
      <c r="G59" s="335">
        <v>0</v>
      </c>
      <c r="H59" s="336">
        <v>3.4044242433184908</v>
      </c>
      <c r="I59" s="336">
        <v>4.5975292784570847</v>
      </c>
      <c r="J59" s="336">
        <v>4.3238038717033556</v>
      </c>
      <c r="K59" s="336">
        <v>3.501040562866141</v>
      </c>
      <c r="L59" s="337">
        <v>3.5547635310191552</v>
      </c>
      <c r="M59" s="338">
        <v>16.717005694510679</v>
      </c>
      <c r="N59" s="338">
        <v>18.70572527651888</v>
      </c>
      <c r="O59" s="338">
        <v>17.79178531054097</v>
      </c>
      <c r="P59" s="338">
        <v>17.536931615052385</v>
      </c>
      <c r="Q59" s="335">
        <v>18.159149526560888</v>
      </c>
      <c r="R59" s="336">
        <v>18.317484627228303</v>
      </c>
      <c r="S59" s="336">
        <v>17.643378282942276</v>
      </c>
      <c r="T59" s="336">
        <v>18.669139245523283</v>
      </c>
      <c r="U59" s="336">
        <v>18.632552607148458</v>
      </c>
      <c r="V59" s="353"/>
      <c r="W59" s="354"/>
      <c r="X59" s="354"/>
      <c r="Y59" s="354"/>
      <c r="Z59" s="354"/>
    </row>
    <row r="60" spans="2:26" ht="14.4" thickBot="1" x14ac:dyDescent="0.3">
      <c r="R60" s="69"/>
      <c r="S60" s="69"/>
    </row>
    <row r="61" spans="2:26" ht="69.599999999999994" thickBot="1" x14ac:dyDescent="0.3">
      <c r="B61" s="216" t="str">
        <f>CONCATENATE("Table 7d: WC level - Alternative Programme  ",E35, " Enhancement Expenditure")</f>
        <v>Table 7d: WC level - Alternative Programme  Alternative Plan 2 Enhancement Expenditure</v>
      </c>
      <c r="C61" s="160"/>
      <c r="D61" s="159"/>
      <c r="E61" s="159"/>
      <c r="F61" s="96"/>
      <c r="G61" s="96"/>
      <c r="H61" s="96"/>
      <c r="I61" s="96"/>
      <c r="J61" s="96"/>
      <c r="K61" s="96"/>
      <c r="L61" s="96"/>
      <c r="M61" s="1752" t="s">
        <v>931</v>
      </c>
      <c r="N61" s="1753"/>
      <c r="O61" s="1753"/>
      <c r="P61" s="1753"/>
      <c r="Q61" s="1753"/>
      <c r="R61" s="1753"/>
      <c r="S61" s="1753"/>
      <c r="T61" s="1753"/>
      <c r="U61" s="1753"/>
      <c r="V61" s="1753"/>
      <c r="W61" s="1753"/>
      <c r="X61" s="1753"/>
      <c r="Y61" s="1753"/>
      <c r="Z61" s="1753"/>
    </row>
    <row r="62" spans="2:26" ht="28.2" thickBot="1" x14ac:dyDescent="0.3">
      <c r="B62" s="127" t="s">
        <v>63</v>
      </c>
      <c r="C62" s="128" t="s">
        <v>962</v>
      </c>
      <c r="D62" s="128" t="s">
        <v>963</v>
      </c>
      <c r="E62" s="128" t="s">
        <v>116</v>
      </c>
      <c r="F62" s="129" t="s">
        <v>117</v>
      </c>
      <c r="G62" s="141" t="s">
        <v>933</v>
      </c>
      <c r="H62" s="130" t="s">
        <v>934</v>
      </c>
      <c r="I62" s="130" t="s">
        <v>935</v>
      </c>
      <c r="J62" s="130" t="s">
        <v>936</v>
      </c>
      <c r="K62" s="130" t="s">
        <v>937</v>
      </c>
      <c r="L62" s="131" t="s">
        <v>938</v>
      </c>
      <c r="M62" s="142" t="s">
        <v>939</v>
      </c>
      <c r="N62" s="142" t="s">
        <v>940</v>
      </c>
      <c r="O62" s="142" t="s">
        <v>941</v>
      </c>
      <c r="P62" s="142" t="s">
        <v>942</v>
      </c>
      <c r="Q62" s="141" t="s">
        <v>943</v>
      </c>
      <c r="R62" s="130" t="s">
        <v>944</v>
      </c>
      <c r="S62" s="130" t="s">
        <v>945</v>
      </c>
      <c r="T62" s="130" t="s">
        <v>946</v>
      </c>
      <c r="U62" s="130" t="s">
        <v>947</v>
      </c>
      <c r="V62" s="131" t="s">
        <v>948</v>
      </c>
      <c r="W62" s="142" t="s">
        <v>949</v>
      </c>
      <c r="X62" s="142" t="s">
        <v>950</v>
      </c>
      <c r="Y62" s="142" t="s">
        <v>951</v>
      </c>
      <c r="Z62" s="142" t="s">
        <v>952</v>
      </c>
    </row>
    <row r="63" spans="2:26" ht="27.6" x14ac:dyDescent="0.25">
      <c r="B63" s="270" t="s">
        <v>971</v>
      </c>
      <c r="C63" s="271" t="s">
        <v>972</v>
      </c>
      <c r="D63" s="271" t="s">
        <v>810</v>
      </c>
      <c r="E63" s="1558" t="s">
        <v>1986</v>
      </c>
      <c r="F63" s="309">
        <v>3</v>
      </c>
      <c r="G63" s="327">
        <v>0</v>
      </c>
      <c r="H63" s="328">
        <v>14.30770131850784</v>
      </c>
      <c r="I63" s="328">
        <v>9.5482153405505379</v>
      </c>
      <c r="J63" s="328">
        <v>12.689571585771215</v>
      </c>
      <c r="K63" s="328">
        <v>17.241684632713458</v>
      </c>
      <c r="L63" s="329">
        <v>20.462234779334736</v>
      </c>
      <c r="M63" s="330">
        <v>67.900138725615093</v>
      </c>
      <c r="N63" s="330">
        <v>32.875943786760153</v>
      </c>
      <c r="O63" s="330">
        <v>24.148813250164082</v>
      </c>
      <c r="P63" s="330">
        <v>3.3896994796852291</v>
      </c>
      <c r="Q63" s="339">
        <v>21.987150686975259</v>
      </c>
      <c r="R63" s="340">
        <v>16.502464173456048</v>
      </c>
      <c r="S63" s="340">
        <v>11.951324502853879</v>
      </c>
      <c r="T63" s="340">
        <v>20.739289691032713</v>
      </c>
      <c r="U63" s="340">
        <v>4.1985980507700909</v>
      </c>
      <c r="V63" s="341"/>
      <c r="W63" s="342"/>
      <c r="X63" s="342"/>
      <c r="Y63" s="342"/>
      <c r="Z63" s="342"/>
    </row>
    <row r="64" spans="2:26" ht="27.6" x14ac:dyDescent="0.25">
      <c r="B64" s="135" t="s">
        <v>973</v>
      </c>
      <c r="C64" s="136" t="s">
        <v>972</v>
      </c>
      <c r="D64" s="136" t="s">
        <v>807</v>
      </c>
      <c r="E64" s="1559" t="s">
        <v>1986</v>
      </c>
      <c r="F64" s="310">
        <v>3</v>
      </c>
      <c r="G64" s="331">
        <v>0</v>
      </c>
      <c r="H64" s="332">
        <v>1.5762801781669928</v>
      </c>
      <c r="I64" s="332">
        <v>1.6088539872350189</v>
      </c>
      <c r="J64" s="332">
        <v>1.5747413495502138</v>
      </c>
      <c r="K64" s="332">
        <v>1.5747413495502138</v>
      </c>
      <c r="L64" s="333">
        <v>1.5747413495502138</v>
      </c>
      <c r="M64" s="334">
        <v>7.9048167563173219</v>
      </c>
      <c r="N64" s="334">
        <v>18.219367834725144</v>
      </c>
      <c r="O64" s="334">
        <v>17.952341316644478</v>
      </c>
      <c r="P64" s="334">
        <v>17.952341316644478</v>
      </c>
      <c r="Q64" s="343">
        <v>17.952341316644478</v>
      </c>
      <c r="R64" s="344">
        <v>17.952341316644478</v>
      </c>
      <c r="S64" s="344">
        <v>17.952341316644478</v>
      </c>
      <c r="T64" s="344">
        <v>17.952341316644478</v>
      </c>
      <c r="U64" s="344">
        <v>17.952341316644478</v>
      </c>
      <c r="V64" s="345"/>
      <c r="W64" s="346"/>
      <c r="X64" s="346"/>
      <c r="Y64" s="346"/>
      <c r="Z64" s="346"/>
    </row>
    <row r="65" spans="2:26" ht="28.2" thickBot="1" x14ac:dyDescent="0.3">
      <c r="B65" s="138" t="s">
        <v>974</v>
      </c>
      <c r="C65" s="139" t="s">
        <v>972</v>
      </c>
      <c r="D65" s="139" t="s">
        <v>966</v>
      </c>
      <c r="E65" s="1560" t="s">
        <v>1986</v>
      </c>
      <c r="F65" s="311">
        <v>3</v>
      </c>
      <c r="G65" s="335">
        <v>0</v>
      </c>
      <c r="H65" s="336">
        <v>15.883981496674833</v>
      </c>
      <c r="I65" s="336">
        <v>11.157069327785557</v>
      </c>
      <c r="J65" s="336">
        <v>14.26431293532143</v>
      </c>
      <c r="K65" s="336">
        <v>18.81642598226367</v>
      </c>
      <c r="L65" s="337">
        <v>22.036976128884948</v>
      </c>
      <c r="M65" s="338">
        <v>75.80495548193241</v>
      </c>
      <c r="N65" s="338">
        <v>51.095311621485294</v>
      </c>
      <c r="O65" s="338">
        <v>42.10115456680856</v>
      </c>
      <c r="P65" s="338">
        <v>21.342040796329709</v>
      </c>
      <c r="Q65" s="351">
        <v>39.939492003619733</v>
      </c>
      <c r="R65" s="352">
        <v>34.454805490100526</v>
      </c>
      <c r="S65" s="352">
        <v>29.903665819498357</v>
      </c>
      <c r="T65" s="352">
        <v>38.691631007677188</v>
      </c>
      <c r="U65" s="352">
        <v>22.150939367414569</v>
      </c>
      <c r="V65" s="353"/>
      <c r="W65" s="354"/>
      <c r="X65" s="354"/>
      <c r="Y65" s="354"/>
      <c r="Z65" s="354"/>
    </row>
    <row r="67" spans="2:26" ht="14.4" thickBot="1" x14ac:dyDescent="0.3"/>
    <row r="68" spans="2:26" ht="28.2" thickBot="1" x14ac:dyDescent="0.3">
      <c r="B68" s="122" t="s">
        <v>57</v>
      </c>
      <c r="C68" s="66" t="str">
        <f>'TITLE PAGE'!$D$18</f>
        <v>Portsmouth Water</v>
      </c>
      <c r="D68" s="123" t="s">
        <v>922</v>
      </c>
      <c r="E68" s="67" t="s">
        <v>1939</v>
      </c>
      <c r="F68" s="122" t="s">
        <v>923</v>
      </c>
      <c r="G68" s="67" t="s">
        <v>354</v>
      </c>
      <c r="H68" s="124" t="s">
        <v>110</v>
      </c>
      <c r="I68" s="67" t="s">
        <v>924</v>
      </c>
    </row>
    <row r="69" spans="2:26" ht="42" thickBot="1" x14ac:dyDescent="0.3">
      <c r="B69" s="123" t="s">
        <v>925</v>
      </c>
      <c r="C69" s="1762" t="s">
        <v>1940</v>
      </c>
      <c r="D69" s="1771"/>
      <c r="E69" s="1771"/>
      <c r="F69" s="1771"/>
      <c r="G69" s="1771"/>
      <c r="H69" s="1771"/>
      <c r="I69" s="1772"/>
    </row>
    <row r="70" spans="2:26" ht="42" customHeight="1" thickBot="1" x14ac:dyDescent="0.3">
      <c r="B70" s="123" t="s">
        <v>926</v>
      </c>
      <c r="C70" s="1768" t="s">
        <v>2126</v>
      </c>
      <c r="D70" s="1769"/>
      <c r="E70" s="1769"/>
      <c r="F70" s="1769"/>
      <c r="G70" s="1769"/>
      <c r="H70" s="1769"/>
      <c r="I70" s="1770"/>
    </row>
    <row r="71" spans="2:26" ht="75.599999999999994" customHeight="1" thickBot="1" x14ac:dyDescent="0.3">
      <c r="B71" s="123" t="s">
        <v>928</v>
      </c>
      <c r="C71" s="1768" t="s">
        <v>2382</v>
      </c>
      <c r="D71" s="1769"/>
      <c r="E71" s="1769"/>
      <c r="F71" s="1769"/>
      <c r="G71" s="1769"/>
      <c r="H71" s="1769"/>
      <c r="I71" s="1770"/>
    </row>
    <row r="72" spans="2:26" ht="55.8" thickBot="1" x14ac:dyDescent="0.3">
      <c r="B72" s="1555" t="s">
        <v>1985</v>
      </c>
      <c r="C72" s="1557">
        <v>272.31445237751285</v>
      </c>
      <c r="D72" s="68" t="s">
        <v>929</v>
      </c>
      <c r="E72" s="1427">
        <v>0.1111111111111111</v>
      </c>
      <c r="F72" s="125" t="s">
        <v>930</v>
      </c>
      <c r="G72" s="126" t="s">
        <v>1936</v>
      </c>
      <c r="H72" s="125" t="s">
        <v>2</v>
      </c>
      <c r="I72" s="126" t="s">
        <v>2383</v>
      </c>
    </row>
    <row r="73" spans="2:26" ht="14.4" thickBot="1" x14ac:dyDescent="0.3"/>
    <row r="74" spans="2:26" ht="55.8" thickBot="1" x14ac:dyDescent="0.3">
      <c r="B74" s="216" t="str">
        <f>CONCATENATE("Table 7a: WC level - Alternative Programme ",E68, " Baseline SDB")</f>
        <v>Table 7a: WC level - Alternative Programme Alternative Plan 3 Baseline SDB</v>
      </c>
      <c r="M74" s="1752" t="s">
        <v>931</v>
      </c>
      <c r="N74" s="1753"/>
      <c r="O74" s="1753"/>
      <c r="P74" s="1753"/>
      <c r="Q74" s="1753"/>
      <c r="R74" s="1753"/>
      <c r="S74" s="1753"/>
      <c r="T74" s="1753"/>
      <c r="U74" s="1753"/>
      <c r="V74" s="1753"/>
      <c r="W74" s="1753"/>
      <c r="X74" s="1753"/>
      <c r="Y74" s="1753"/>
      <c r="Z74" s="1753"/>
    </row>
    <row r="75" spans="2:26" ht="28.2" thickBot="1" x14ac:dyDescent="0.3">
      <c r="B75" s="127" t="s">
        <v>63</v>
      </c>
      <c r="C75" s="128" t="s">
        <v>932</v>
      </c>
      <c r="D75" s="1758" t="s">
        <v>116</v>
      </c>
      <c r="E75" s="1759"/>
      <c r="F75" s="129" t="s">
        <v>117</v>
      </c>
      <c r="G75" s="141" t="s">
        <v>933</v>
      </c>
      <c r="H75" s="130" t="s">
        <v>934</v>
      </c>
      <c r="I75" s="130" t="s">
        <v>935</v>
      </c>
      <c r="J75" s="130" t="s">
        <v>936</v>
      </c>
      <c r="K75" s="130" t="s">
        <v>937</v>
      </c>
      <c r="L75" s="131" t="s">
        <v>938</v>
      </c>
      <c r="M75" s="142" t="s">
        <v>939</v>
      </c>
      <c r="N75" s="142" t="s">
        <v>940</v>
      </c>
      <c r="O75" s="142" t="s">
        <v>941</v>
      </c>
      <c r="P75" s="142" t="s">
        <v>942</v>
      </c>
      <c r="Q75" s="141" t="s">
        <v>943</v>
      </c>
      <c r="R75" s="130" t="s">
        <v>944</v>
      </c>
      <c r="S75" s="130" t="s">
        <v>945</v>
      </c>
      <c r="T75" s="130" t="s">
        <v>946</v>
      </c>
      <c r="U75" s="130" t="s">
        <v>947</v>
      </c>
      <c r="V75" s="131" t="s">
        <v>948</v>
      </c>
      <c r="W75" s="142" t="s">
        <v>949</v>
      </c>
      <c r="X75" s="142" t="s">
        <v>950</v>
      </c>
      <c r="Y75" s="142" t="s">
        <v>951</v>
      </c>
      <c r="Z75" s="142" t="s">
        <v>952</v>
      </c>
    </row>
    <row r="76" spans="2:26" x14ac:dyDescent="0.25">
      <c r="B76" s="132" t="s">
        <v>953</v>
      </c>
      <c r="C76" s="133" t="s">
        <v>905</v>
      </c>
      <c r="D76" s="1760" t="s">
        <v>145</v>
      </c>
      <c r="E76" s="1761"/>
      <c r="F76" s="134">
        <v>2</v>
      </c>
      <c r="G76" s="339">
        <v>179.03000000000003</v>
      </c>
      <c r="H76" s="340">
        <v>180.21000000000004</v>
      </c>
      <c r="I76" s="340">
        <v>181.19</v>
      </c>
      <c r="J76" s="340">
        <v>182.67000000000002</v>
      </c>
      <c r="K76" s="340">
        <v>183.62000000000003</v>
      </c>
      <c r="L76" s="341">
        <v>185.09000000000003</v>
      </c>
      <c r="M76" s="342">
        <v>182.57000000000002</v>
      </c>
      <c r="N76" s="342">
        <v>182.60000000000002</v>
      </c>
      <c r="O76" s="342">
        <v>183.36</v>
      </c>
      <c r="P76" s="342">
        <v>183.91000000000003</v>
      </c>
      <c r="Q76" s="339">
        <v>185.45000000000002</v>
      </c>
      <c r="R76" s="340">
        <v>186.88000000000002</v>
      </c>
      <c r="S76" s="340">
        <v>188.25000000000003</v>
      </c>
      <c r="T76" s="340">
        <v>189.72000000000003</v>
      </c>
      <c r="U76" s="340">
        <v>190.81000000000003</v>
      </c>
      <c r="V76" s="341"/>
      <c r="W76" s="342"/>
      <c r="X76" s="342"/>
      <c r="Y76" s="342"/>
      <c r="Z76" s="342"/>
    </row>
    <row r="77" spans="2:26" x14ac:dyDescent="0.25">
      <c r="B77" s="135" t="s">
        <v>954</v>
      </c>
      <c r="C77" s="136" t="s">
        <v>299</v>
      </c>
      <c r="D77" s="1754" t="s">
        <v>145</v>
      </c>
      <c r="E77" s="1755"/>
      <c r="F77" s="137">
        <v>2</v>
      </c>
      <c r="G77" s="343">
        <v>151.20780999999999</v>
      </c>
      <c r="H77" s="344">
        <v>151.13274999999999</v>
      </c>
      <c r="I77" s="344">
        <v>166.05769000000001</v>
      </c>
      <c r="J77" s="344">
        <v>165.98263</v>
      </c>
      <c r="K77" s="344">
        <v>165.90755999999999</v>
      </c>
      <c r="L77" s="345">
        <v>180.63249999999999</v>
      </c>
      <c r="M77" s="346">
        <v>160.67371055923891</v>
      </c>
      <c r="N77" s="346">
        <v>164.07312555923892</v>
      </c>
      <c r="O77" s="346">
        <v>163.96686805923889</v>
      </c>
      <c r="P77" s="346">
        <v>163.8606205592389</v>
      </c>
      <c r="Q77" s="343">
        <v>163.7543730592389</v>
      </c>
      <c r="R77" s="344">
        <v>163.64812555923891</v>
      </c>
      <c r="S77" s="344">
        <v>163.54186805923888</v>
      </c>
      <c r="T77" s="344">
        <v>163.43562055923891</v>
      </c>
      <c r="U77" s="344">
        <v>163.32937305923889</v>
      </c>
      <c r="V77" s="345"/>
      <c r="W77" s="346"/>
      <c r="X77" s="346"/>
      <c r="Y77" s="346"/>
      <c r="Z77" s="346"/>
    </row>
    <row r="78" spans="2:26" x14ac:dyDescent="0.25">
      <c r="B78" s="218" t="s">
        <v>955</v>
      </c>
      <c r="C78" s="219" t="s">
        <v>293</v>
      </c>
      <c r="D78" s="1754" t="s">
        <v>145</v>
      </c>
      <c r="E78" s="1755"/>
      <c r="F78" s="137">
        <v>2</v>
      </c>
      <c r="G78" s="347">
        <v>4.9589400000000001</v>
      </c>
      <c r="H78" s="348">
        <v>4.9815399999999999</v>
      </c>
      <c r="I78" s="348">
        <v>4.7661899999999999</v>
      </c>
      <c r="J78" s="348">
        <v>5.0395899999999996</v>
      </c>
      <c r="K78" s="348">
        <v>5.0662700000000003</v>
      </c>
      <c r="L78" s="349">
        <v>5.15123</v>
      </c>
      <c r="M78" s="350">
        <v>3.9912399999999999</v>
      </c>
      <c r="N78" s="350">
        <v>2.6135799999999998</v>
      </c>
      <c r="O78" s="350">
        <v>2.0839500000000002</v>
      </c>
      <c r="P78" s="350">
        <v>1.6689099999999999</v>
      </c>
      <c r="Q78" s="347">
        <v>1.47651</v>
      </c>
      <c r="R78" s="348">
        <v>1.5780400000000001</v>
      </c>
      <c r="S78" s="348">
        <v>1.5438000000000001</v>
      </c>
      <c r="T78" s="348">
        <v>1.44339</v>
      </c>
      <c r="U78" s="348">
        <v>1.3238399999999999</v>
      </c>
      <c r="V78" s="349"/>
      <c r="W78" s="350"/>
      <c r="X78" s="350"/>
      <c r="Y78" s="350"/>
      <c r="Z78" s="350"/>
    </row>
    <row r="79" spans="2:26" ht="14.4" thickBot="1" x14ac:dyDescent="0.3">
      <c r="B79" s="138" t="s">
        <v>956</v>
      </c>
      <c r="C79" s="139" t="s">
        <v>302</v>
      </c>
      <c r="D79" s="1756" t="s">
        <v>145</v>
      </c>
      <c r="E79" s="1757"/>
      <c r="F79" s="140">
        <v>2</v>
      </c>
      <c r="G79" s="351">
        <v>-32.781130000000033</v>
      </c>
      <c r="H79" s="352">
        <v>-34.058790000000052</v>
      </c>
      <c r="I79" s="352">
        <v>-19.898499999999991</v>
      </c>
      <c r="J79" s="352">
        <v>-21.726960000000016</v>
      </c>
      <c r="K79" s="352">
        <v>-22.778710000000043</v>
      </c>
      <c r="L79" s="353">
        <v>-9.6087300000000386</v>
      </c>
      <c r="M79" s="354">
        <v>-25.88752944076111</v>
      </c>
      <c r="N79" s="354">
        <v>-21.140454440761104</v>
      </c>
      <c r="O79" s="354">
        <v>-21.477081940761124</v>
      </c>
      <c r="P79" s="354">
        <v>-21.718289440761129</v>
      </c>
      <c r="Q79" s="351">
        <v>-23.172136940761117</v>
      </c>
      <c r="R79" s="352">
        <v>-24.809914440761119</v>
      </c>
      <c r="S79" s="352">
        <v>-26.25193194076115</v>
      </c>
      <c r="T79" s="352">
        <v>-27.727769440761115</v>
      </c>
      <c r="U79" s="352">
        <v>-28.804466940761142</v>
      </c>
      <c r="V79" s="353"/>
      <c r="W79" s="354"/>
      <c r="X79" s="354"/>
      <c r="Y79" s="354"/>
      <c r="Z79" s="354"/>
    </row>
    <row r="80" spans="2:26" ht="14.4" thickBot="1" x14ac:dyDescent="0.3">
      <c r="B80" s="158"/>
      <c r="C80" s="87"/>
      <c r="D80" s="87"/>
      <c r="E80" s="87"/>
      <c r="Q80" s="69"/>
      <c r="R80" s="69"/>
    </row>
    <row r="81" spans="2:26" ht="55.8" thickBot="1" x14ac:dyDescent="0.3">
      <c r="B81" s="216" t="str">
        <f>CONCATENATE("Table 7b: WC level - Alternative Programme  ",E68, " Final Plan SDB")</f>
        <v>Table 7b: WC level - Alternative Programme  Alternative Plan 3 Final Plan SDB</v>
      </c>
      <c r="C81" s="160"/>
      <c r="D81" s="159"/>
      <c r="E81" s="159"/>
      <c r="F81" s="96"/>
      <c r="G81" s="96"/>
      <c r="H81" s="96"/>
      <c r="I81" s="96"/>
      <c r="J81" s="96"/>
      <c r="K81" s="96"/>
      <c r="L81" s="96"/>
      <c r="M81" s="1752" t="s">
        <v>931</v>
      </c>
      <c r="N81" s="1753"/>
      <c r="O81" s="1753"/>
      <c r="P81" s="1753"/>
      <c r="Q81" s="1753"/>
      <c r="R81" s="1753"/>
      <c r="S81" s="1753"/>
      <c r="T81" s="1753"/>
      <c r="U81" s="1753"/>
      <c r="V81" s="1753"/>
      <c r="W81" s="1753"/>
      <c r="X81" s="1753"/>
      <c r="Y81" s="1753"/>
      <c r="Z81" s="1753"/>
    </row>
    <row r="82" spans="2:26" ht="28.2" thickBot="1" x14ac:dyDescent="0.3">
      <c r="B82" s="412" t="s">
        <v>63</v>
      </c>
      <c r="C82" s="413" t="s">
        <v>957</v>
      </c>
      <c r="D82" s="1758" t="s">
        <v>116</v>
      </c>
      <c r="E82" s="1759"/>
      <c r="F82" s="414" t="s">
        <v>117</v>
      </c>
      <c r="G82" s="415" t="s">
        <v>933</v>
      </c>
      <c r="H82" s="416" t="s">
        <v>934</v>
      </c>
      <c r="I82" s="416" t="s">
        <v>935</v>
      </c>
      <c r="J82" s="416" t="s">
        <v>936</v>
      </c>
      <c r="K82" s="416" t="s">
        <v>937</v>
      </c>
      <c r="L82" s="417" t="s">
        <v>938</v>
      </c>
      <c r="M82" s="418" t="s">
        <v>939</v>
      </c>
      <c r="N82" s="418" t="s">
        <v>940</v>
      </c>
      <c r="O82" s="418" t="s">
        <v>941</v>
      </c>
      <c r="P82" s="418" t="s">
        <v>942</v>
      </c>
      <c r="Q82" s="141" t="s">
        <v>943</v>
      </c>
      <c r="R82" s="130" t="s">
        <v>944</v>
      </c>
      <c r="S82" s="130" t="s">
        <v>945</v>
      </c>
      <c r="T82" s="130" t="s">
        <v>946</v>
      </c>
      <c r="U82" s="130" t="s">
        <v>947</v>
      </c>
      <c r="V82" s="131" t="s">
        <v>948</v>
      </c>
      <c r="W82" s="142" t="s">
        <v>949</v>
      </c>
      <c r="X82" s="142" t="s">
        <v>950</v>
      </c>
      <c r="Y82" s="142" t="s">
        <v>951</v>
      </c>
      <c r="Z82" s="142" t="s">
        <v>952</v>
      </c>
    </row>
    <row r="83" spans="2:26" x14ac:dyDescent="0.25">
      <c r="B83" s="392" t="s">
        <v>958</v>
      </c>
      <c r="C83" s="393" t="s">
        <v>905</v>
      </c>
      <c r="D83" s="1760" t="s">
        <v>145</v>
      </c>
      <c r="E83" s="1761"/>
      <c r="F83" s="394">
        <v>2</v>
      </c>
      <c r="G83" s="395">
        <v>179.03000000000003</v>
      </c>
      <c r="H83" s="396">
        <v>176.99387849957208</v>
      </c>
      <c r="I83" s="396">
        <v>176.21677362427397</v>
      </c>
      <c r="J83" s="396">
        <v>174.12699966862198</v>
      </c>
      <c r="K83" s="396">
        <v>170.43437696933606</v>
      </c>
      <c r="L83" s="397">
        <v>166.65627373761407</v>
      </c>
      <c r="M83" s="398">
        <v>142.72460383494203</v>
      </c>
      <c r="N83" s="398">
        <v>130.37273743139801</v>
      </c>
      <c r="O83" s="398">
        <v>123.49485891034503</v>
      </c>
      <c r="P83" s="399">
        <v>118.03520730326004</v>
      </c>
      <c r="Q83" s="339">
        <v>118.70312521056202</v>
      </c>
      <c r="R83" s="340">
        <v>119.46119413854403</v>
      </c>
      <c r="S83" s="340">
        <v>120.12081571304205</v>
      </c>
      <c r="T83" s="340">
        <v>120.89468953388003</v>
      </c>
      <c r="U83" s="340">
        <v>121.25663107800001</v>
      </c>
      <c r="V83" s="341"/>
      <c r="W83" s="342"/>
      <c r="X83" s="342"/>
      <c r="Y83" s="342"/>
      <c r="Z83" s="342"/>
    </row>
    <row r="84" spans="2:26" x14ac:dyDescent="0.25">
      <c r="B84" s="400" t="s">
        <v>959</v>
      </c>
      <c r="C84" s="136" t="s">
        <v>299</v>
      </c>
      <c r="D84" s="1754" t="s">
        <v>145</v>
      </c>
      <c r="E84" s="1755"/>
      <c r="F84" s="137">
        <v>2</v>
      </c>
      <c r="G84" s="343">
        <v>182.08744000000002</v>
      </c>
      <c r="H84" s="344">
        <v>181.99525</v>
      </c>
      <c r="I84" s="344">
        <v>181.90306000000001</v>
      </c>
      <c r="J84" s="344">
        <v>181.81088000000003</v>
      </c>
      <c r="K84" s="344">
        <v>181.71869000000001</v>
      </c>
      <c r="L84" s="345">
        <v>181.4265</v>
      </c>
      <c r="M84" s="346">
        <v>147.17680000000001</v>
      </c>
      <c r="N84" s="346">
        <v>139.37312555923893</v>
      </c>
      <c r="O84" s="346">
        <v>135.8668680592389</v>
      </c>
      <c r="P84" s="401">
        <v>135.7606205592389</v>
      </c>
      <c r="Q84" s="343">
        <v>135.65437305923891</v>
      </c>
      <c r="R84" s="344">
        <v>135.54812555923891</v>
      </c>
      <c r="S84" s="344">
        <v>135.44186805923889</v>
      </c>
      <c r="T84" s="344">
        <v>135.33562055923892</v>
      </c>
      <c r="U84" s="344">
        <v>145.2293730592389</v>
      </c>
      <c r="V84" s="345"/>
      <c r="W84" s="346"/>
      <c r="X84" s="346"/>
      <c r="Y84" s="346"/>
      <c r="Z84" s="346"/>
    </row>
    <row r="85" spans="2:26" x14ac:dyDescent="0.25">
      <c r="B85" s="402" t="s">
        <v>960</v>
      </c>
      <c r="C85" s="219" t="s">
        <v>293</v>
      </c>
      <c r="D85" s="1754" t="s">
        <v>145</v>
      </c>
      <c r="E85" s="1755"/>
      <c r="F85" s="137">
        <v>2</v>
      </c>
      <c r="G85" s="347">
        <v>4.9589400000000001</v>
      </c>
      <c r="H85" s="348">
        <v>4.9815399999999999</v>
      </c>
      <c r="I85" s="348">
        <v>4.7661899999999999</v>
      </c>
      <c r="J85" s="348">
        <v>5.0395899999999996</v>
      </c>
      <c r="K85" s="348">
        <v>5.0662700000000003</v>
      </c>
      <c r="L85" s="349">
        <v>5.15123</v>
      </c>
      <c r="M85" s="350">
        <v>3.9912399999999999</v>
      </c>
      <c r="N85" s="350">
        <v>2.6135799999999998</v>
      </c>
      <c r="O85" s="350">
        <v>2.0839500000000002</v>
      </c>
      <c r="P85" s="403">
        <v>1.6689099999999999</v>
      </c>
      <c r="Q85" s="347">
        <v>1.47651</v>
      </c>
      <c r="R85" s="348">
        <v>1.5780400000000001</v>
      </c>
      <c r="S85" s="348">
        <v>1.5438000000000001</v>
      </c>
      <c r="T85" s="348">
        <v>1.44339</v>
      </c>
      <c r="U85" s="348">
        <v>1.3238399999999999</v>
      </c>
      <c r="V85" s="349"/>
      <c r="W85" s="350"/>
      <c r="X85" s="350"/>
      <c r="Y85" s="350"/>
      <c r="Z85" s="350"/>
    </row>
    <row r="86" spans="2:26" ht="14.4" thickBot="1" x14ac:dyDescent="0.3">
      <c r="B86" s="404" t="s">
        <v>961</v>
      </c>
      <c r="C86" s="405" t="s">
        <v>302</v>
      </c>
      <c r="D86" s="1756" t="s">
        <v>145</v>
      </c>
      <c r="E86" s="1757"/>
      <c r="F86" s="406">
        <v>2</v>
      </c>
      <c r="G86" s="407">
        <v>-1.9015000000000146</v>
      </c>
      <c r="H86" s="408">
        <v>1.9831500427922144E-2</v>
      </c>
      <c r="I86" s="408">
        <v>0.92009637572604142</v>
      </c>
      <c r="J86" s="408">
        <v>2.6442903313780493</v>
      </c>
      <c r="K86" s="408">
        <v>6.218043030663952</v>
      </c>
      <c r="L86" s="409">
        <v>9.6189962623859326</v>
      </c>
      <c r="M86" s="410">
        <v>0.46095616505798409</v>
      </c>
      <c r="N86" s="410">
        <v>6.3868081278409212</v>
      </c>
      <c r="O86" s="410">
        <v>10.288059148893867</v>
      </c>
      <c r="P86" s="411">
        <v>16.056503255978864</v>
      </c>
      <c r="Q86" s="351">
        <v>15.474737848676886</v>
      </c>
      <c r="R86" s="352">
        <v>14.508891420694882</v>
      </c>
      <c r="S86" s="352">
        <v>13.777252346196835</v>
      </c>
      <c r="T86" s="352">
        <v>12.997541025358892</v>
      </c>
      <c r="U86" s="352">
        <v>22.648901981238883</v>
      </c>
      <c r="V86" s="353"/>
      <c r="W86" s="354"/>
      <c r="X86" s="354"/>
      <c r="Y86" s="354"/>
      <c r="Z86" s="354"/>
    </row>
    <row r="87" spans="2:26" ht="14.4" thickBot="1" x14ac:dyDescent="0.3">
      <c r="B87" s="69"/>
      <c r="Q87" s="69"/>
      <c r="R87" s="69"/>
    </row>
    <row r="88" spans="2:26" ht="42" thickBot="1" x14ac:dyDescent="0.3">
      <c r="B88" s="216" t="str">
        <f>CONCATENATE("Table 7c: WC level - Alternative Programme  ",E68, " Totex")</f>
        <v>Table 7c: WC level - Alternative Programme  Alternative Plan 3 Totex</v>
      </c>
      <c r="C88" s="160"/>
      <c r="D88" s="159"/>
      <c r="E88" s="96"/>
      <c r="F88" s="96"/>
      <c r="G88" s="96"/>
      <c r="H88" s="96"/>
      <c r="I88" s="96"/>
      <c r="J88" s="96"/>
      <c r="K88" s="96"/>
      <c r="L88" s="96"/>
      <c r="M88" s="1752" t="s">
        <v>931</v>
      </c>
      <c r="N88" s="1753"/>
      <c r="O88" s="1753"/>
      <c r="P88" s="1753"/>
      <c r="Q88" s="1753"/>
      <c r="R88" s="1753"/>
      <c r="S88" s="1753"/>
      <c r="T88" s="1753"/>
      <c r="U88" s="1753"/>
      <c r="V88" s="1753"/>
      <c r="W88" s="1753"/>
      <c r="X88" s="1753"/>
      <c r="Y88" s="1753"/>
      <c r="Z88" s="1753"/>
    </row>
    <row r="89" spans="2:26" ht="28.2" thickBot="1" x14ac:dyDescent="0.3">
      <c r="B89" s="127" t="s">
        <v>63</v>
      </c>
      <c r="C89" s="128" t="s">
        <v>962</v>
      </c>
      <c r="D89" s="128" t="s">
        <v>963</v>
      </c>
      <c r="E89" s="128" t="s">
        <v>116</v>
      </c>
      <c r="F89" s="129" t="s">
        <v>117</v>
      </c>
      <c r="G89" s="141" t="s">
        <v>933</v>
      </c>
      <c r="H89" s="130" t="s">
        <v>934</v>
      </c>
      <c r="I89" s="130" t="s">
        <v>935</v>
      </c>
      <c r="J89" s="130" t="s">
        <v>936</v>
      </c>
      <c r="K89" s="130" t="s">
        <v>937</v>
      </c>
      <c r="L89" s="131" t="s">
        <v>938</v>
      </c>
      <c r="M89" s="142" t="s">
        <v>939</v>
      </c>
      <c r="N89" s="142" t="s">
        <v>940</v>
      </c>
      <c r="O89" s="142" t="s">
        <v>941</v>
      </c>
      <c r="P89" s="142" t="s">
        <v>942</v>
      </c>
      <c r="Q89" s="141" t="s">
        <v>943</v>
      </c>
      <c r="R89" s="130" t="s">
        <v>944</v>
      </c>
      <c r="S89" s="130" t="s">
        <v>945</v>
      </c>
      <c r="T89" s="130" t="s">
        <v>946</v>
      </c>
      <c r="U89" s="130" t="s">
        <v>947</v>
      </c>
      <c r="V89" s="131" t="s">
        <v>948</v>
      </c>
      <c r="W89" s="142" t="s">
        <v>949</v>
      </c>
      <c r="X89" s="142" t="s">
        <v>950</v>
      </c>
      <c r="Y89" s="142" t="s">
        <v>951</v>
      </c>
      <c r="Z89" s="142" t="s">
        <v>952</v>
      </c>
    </row>
    <row r="90" spans="2:26" x14ac:dyDescent="0.25">
      <c r="B90" s="270" t="s">
        <v>964</v>
      </c>
      <c r="C90" s="271" t="s">
        <v>965</v>
      </c>
      <c r="D90" s="271" t="s">
        <v>966</v>
      </c>
      <c r="E90" s="1558" t="s">
        <v>1986</v>
      </c>
      <c r="F90" s="309">
        <v>3</v>
      </c>
      <c r="G90" s="327">
        <v>0</v>
      </c>
      <c r="H90" s="328">
        <v>3.4044242433184908</v>
      </c>
      <c r="I90" s="328">
        <v>4.5975292784570847</v>
      </c>
      <c r="J90" s="328">
        <v>4.3238038717033556</v>
      </c>
      <c r="K90" s="328">
        <v>3.501040562866141</v>
      </c>
      <c r="L90" s="329">
        <v>3.5547635310191552</v>
      </c>
      <c r="M90" s="330">
        <v>16.717005694510679</v>
      </c>
      <c r="N90" s="330">
        <v>18.705614160690999</v>
      </c>
      <c r="O90" s="330">
        <v>17.7916936287962</v>
      </c>
      <c r="P90" s="330">
        <v>17.536931615052385</v>
      </c>
      <c r="Q90" s="1580">
        <v>18.159149526560888</v>
      </c>
      <c r="R90" s="1581">
        <v>18.317484627228303</v>
      </c>
      <c r="S90" s="1581">
        <v>17.643378282942276</v>
      </c>
      <c r="T90" s="1581">
        <v>18.669139245523283</v>
      </c>
      <c r="U90" s="1581">
        <v>18.632552607148458</v>
      </c>
      <c r="V90" s="341"/>
      <c r="W90" s="342"/>
      <c r="X90" s="342"/>
      <c r="Y90" s="342"/>
      <c r="Z90" s="342"/>
    </row>
    <row r="91" spans="2:26" x14ac:dyDescent="0.25">
      <c r="B91" s="135" t="s">
        <v>967</v>
      </c>
      <c r="C91" s="136" t="s">
        <v>968</v>
      </c>
      <c r="D91" s="136" t="s">
        <v>966</v>
      </c>
      <c r="E91" s="1559" t="s">
        <v>1986</v>
      </c>
      <c r="F91" s="310">
        <v>3</v>
      </c>
      <c r="G91" s="331">
        <v>0</v>
      </c>
      <c r="H91" s="332">
        <v>0</v>
      </c>
      <c r="I91" s="332">
        <v>0</v>
      </c>
      <c r="J91" s="332">
        <v>0</v>
      </c>
      <c r="K91" s="332">
        <v>0</v>
      </c>
      <c r="L91" s="333">
        <v>0</v>
      </c>
      <c r="M91" s="334">
        <v>0</v>
      </c>
      <c r="N91" s="334">
        <v>0</v>
      </c>
      <c r="O91" s="334">
        <v>0</v>
      </c>
      <c r="P91" s="334">
        <v>0</v>
      </c>
      <c r="Q91" s="331">
        <v>0</v>
      </c>
      <c r="R91" s="332">
        <v>0</v>
      </c>
      <c r="S91" s="332">
        <v>0</v>
      </c>
      <c r="T91" s="332">
        <v>0</v>
      </c>
      <c r="U91" s="332">
        <v>0</v>
      </c>
      <c r="V91" s="345"/>
      <c r="W91" s="346"/>
      <c r="X91" s="346"/>
      <c r="Y91" s="346"/>
      <c r="Z91" s="346"/>
    </row>
    <row r="92" spans="2:26" ht="14.4" thickBot="1" x14ac:dyDescent="0.3">
      <c r="B92" s="138" t="s">
        <v>969</v>
      </c>
      <c r="C92" s="139" t="s">
        <v>970</v>
      </c>
      <c r="D92" s="139" t="s">
        <v>966</v>
      </c>
      <c r="E92" s="1560" t="s">
        <v>1986</v>
      </c>
      <c r="F92" s="311">
        <v>3</v>
      </c>
      <c r="G92" s="335">
        <v>0</v>
      </c>
      <c r="H92" s="336">
        <v>3.4044242433184908</v>
      </c>
      <c r="I92" s="336">
        <v>4.5975292784570847</v>
      </c>
      <c r="J92" s="336">
        <v>4.3238038717033556</v>
      </c>
      <c r="K92" s="336">
        <v>3.501040562866141</v>
      </c>
      <c r="L92" s="337">
        <v>3.5547635310191552</v>
      </c>
      <c r="M92" s="338">
        <v>16.717005694510679</v>
      </c>
      <c r="N92" s="338">
        <v>18.705614160690999</v>
      </c>
      <c r="O92" s="338">
        <v>17.7916936287962</v>
      </c>
      <c r="P92" s="338">
        <v>17.536931615052385</v>
      </c>
      <c r="Q92" s="335">
        <v>18.159149526560888</v>
      </c>
      <c r="R92" s="336">
        <v>18.317484627228303</v>
      </c>
      <c r="S92" s="336">
        <v>17.643378282942276</v>
      </c>
      <c r="T92" s="336">
        <v>18.669139245523283</v>
      </c>
      <c r="U92" s="336">
        <v>18.632552607148458</v>
      </c>
      <c r="V92" s="353"/>
      <c r="W92" s="354"/>
      <c r="X92" s="354"/>
      <c r="Y92" s="354"/>
      <c r="Z92" s="354"/>
    </row>
    <row r="93" spans="2:26" ht="14.4" thickBot="1" x14ac:dyDescent="0.3">
      <c r="R93" s="69"/>
      <c r="S93" s="69"/>
    </row>
    <row r="94" spans="2:26" ht="69.599999999999994" thickBot="1" x14ac:dyDescent="0.3">
      <c r="B94" s="216" t="str">
        <f>CONCATENATE("Table 7d: WC level - Alternative Programme  ",E68, " Enhancement Expenditure")</f>
        <v>Table 7d: WC level - Alternative Programme  Alternative Plan 3 Enhancement Expenditure</v>
      </c>
      <c r="C94" s="160"/>
      <c r="D94" s="159"/>
      <c r="E94" s="159"/>
      <c r="F94" s="96"/>
      <c r="G94" s="96"/>
      <c r="H94" s="96"/>
      <c r="I94" s="96"/>
      <c r="J94" s="96"/>
      <c r="K94" s="96"/>
      <c r="L94" s="96"/>
      <c r="M94" s="1752" t="s">
        <v>931</v>
      </c>
      <c r="N94" s="1753"/>
      <c r="O94" s="1753"/>
      <c r="P94" s="1753"/>
      <c r="Q94" s="1753"/>
      <c r="R94" s="1753"/>
      <c r="S94" s="1753"/>
      <c r="T94" s="1753"/>
      <c r="U94" s="1753"/>
      <c r="V94" s="1753"/>
      <c r="W94" s="1753"/>
      <c r="X94" s="1753"/>
      <c r="Y94" s="1753"/>
      <c r="Z94" s="1753"/>
    </row>
    <row r="95" spans="2:26" ht="28.2" thickBot="1" x14ac:dyDescent="0.3">
      <c r="B95" s="127" t="s">
        <v>63</v>
      </c>
      <c r="C95" s="128" t="s">
        <v>962</v>
      </c>
      <c r="D95" s="128" t="s">
        <v>963</v>
      </c>
      <c r="E95" s="128" t="s">
        <v>116</v>
      </c>
      <c r="F95" s="129" t="s">
        <v>117</v>
      </c>
      <c r="G95" s="141" t="s">
        <v>933</v>
      </c>
      <c r="H95" s="130" t="s">
        <v>934</v>
      </c>
      <c r="I95" s="130" t="s">
        <v>935</v>
      </c>
      <c r="J95" s="130" t="s">
        <v>936</v>
      </c>
      <c r="K95" s="130" t="s">
        <v>937</v>
      </c>
      <c r="L95" s="131" t="s">
        <v>938</v>
      </c>
      <c r="M95" s="142" t="s">
        <v>939</v>
      </c>
      <c r="N95" s="142" t="s">
        <v>940</v>
      </c>
      <c r="O95" s="142" t="s">
        <v>941</v>
      </c>
      <c r="P95" s="142" t="s">
        <v>942</v>
      </c>
      <c r="Q95" s="141" t="s">
        <v>943</v>
      </c>
      <c r="R95" s="130" t="s">
        <v>944</v>
      </c>
      <c r="S95" s="130" t="s">
        <v>945</v>
      </c>
      <c r="T95" s="130" t="s">
        <v>946</v>
      </c>
      <c r="U95" s="130" t="s">
        <v>947</v>
      </c>
      <c r="V95" s="131" t="s">
        <v>948</v>
      </c>
      <c r="W95" s="142" t="s">
        <v>949</v>
      </c>
      <c r="X95" s="142" t="s">
        <v>950</v>
      </c>
      <c r="Y95" s="142" t="s">
        <v>951</v>
      </c>
      <c r="Z95" s="142" t="s">
        <v>952</v>
      </c>
    </row>
    <row r="96" spans="2:26" ht="27.6" x14ac:dyDescent="0.25">
      <c r="B96" s="270" t="s">
        <v>971</v>
      </c>
      <c r="C96" s="271" t="s">
        <v>972</v>
      </c>
      <c r="D96" s="271" t="s">
        <v>810</v>
      </c>
      <c r="E96" s="1558" t="s">
        <v>1986</v>
      </c>
      <c r="F96" s="309">
        <v>3</v>
      </c>
      <c r="G96" s="327">
        <v>0</v>
      </c>
      <c r="H96" s="328">
        <v>14.30770131850784</v>
      </c>
      <c r="I96" s="328">
        <v>9.5482153405505379</v>
      </c>
      <c r="J96" s="328">
        <v>12.689571585771215</v>
      </c>
      <c r="K96" s="328">
        <v>17.241684632713458</v>
      </c>
      <c r="L96" s="329">
        <v>20.462234779334736</v>
      </c>
      <c r="M96" s="330">
        <v>64.034631229634797</v>
      </c>
      <c r="N96" s="330">
        <v>17.413913802838984</v>
      </c>
      <c r="O96" s="330">
        <v>24.148813250164082</v>
      </c>
      <c r="P96" s="330">
        <v>3.3896994796852291</v>
      </c>
      <c r="Q96" s="1580">
        <v>21.987150686975259</v>
      </c>
      <c r="R96" s="1581">
        <v>10.450962230011589</v>
      </c>
      <c r="S96" s="1581">
        <v>13.881224502853879</v>
      </c>
      <c r="T96" s="1581">
        <v>20.739289691032713</v>
      </c>
      <c r="U96" s="1581">
        <v>4.1985980507700909</v>
      </c>
      <c r="V96" s="341"/>
      <c r="W96" s="342"/>
      <c r="X96" s="342"/>
      <c r="Y96" s="342"/>
      <c r="Z96" s="342"/>
    </row>
    <row r="97" spans="2:26" ht="27.6" x14ac:dyDescent="0.25">
      <c r="B97" s="135" t="s">
        <v>973</v>
      </c>
      <c r="C97" s="136" t="s">
        <v>972</v>
      </c>
      <c r="D97" s="136" t="s">
        <v>807</v>
      </c>
      <c r="E97" s="1559" t="s">
        <v>1986</v>
      </c>
      <c r="F97" s="310">
        <v>3</v>
      </c>
      <c r="G97" s="331">
        <v>0</v>
      </c>
      <c r="H97" s="332">
        <v>1.5762801781669928</v>
      </c>
      <c r="I97" s="332">
        <v>1.6088539872350189</v>
      </c>
      <c r="J97" s="332">
        <v>1.5747413495502138</v>
      </c>
      <c r="K97" s="332">
        <v>1.5747413495502138</v>
      </c>
      <c r="L97" s="333">
        <v>1.5747413495502138</v>
      </c>
      <c r="M97" s="334">
        <v>7.9048167563173219</v>
      </c>
      <c r="N97" s="334">
        <v>18.302716375367098</v>
      </c>
      <c r="O97" s="334">
        <v>18.619934351728318</v>
      </c>
      <c r="P97" s="334">
        <v>18.619774779043183</v>
      </c>
      <c r="Q97" s="331">
        <v>18.619774779043183</v>
      </c>
      <c r="R97" s="332">
        <v>18.619774779043183</v>
      </c>
      <c r="S97" s="332">
        <v>18.619774779043183</v>
      </c>
      <c r="T97" s="332">
        <v>18.619774779043183</v>
      </c>
      <c r="U97" s="332">
        <v>18.619774779043183</v>
      </c>
      <c r="V97" s="345"/>
      <c r="W97" s="346"/>
      <c r="X97" s="346"/>
      <c r="Y97" s="346"/>
      <c r="Z97" s="346"/>
    </row>
    <row r="98" spans="2:26" ht="28.2" thickBot="1" x14ac:dyDescent="0.3">
      <c r="B98" s="138" t="s">
        <v>974</v>
      </c>
      <c r="C98" s="139" t="s">
        <v>972</v>
      </c>
      <c r="D98" s="139" t="s">
        <v>966</v>
      </c>
      <c r="E98" s="1560" t="s">
        <v>1986</v>
      </c>
      <c r="F98" s="311">
        <v>3</v>
      </c>
      <c r="G98" s="335">
        <v>0</v>
      </c>
      <c r="H98" s="336">
        <v>15.883981496674833</v>
      </c>
      <c r="I98" s="336">
        <v>11.157069327785557</v>
      </c>
      <c r="J98" s="336">
        <v>14.26431293532143</v>
      </c>
      <c r="K98" s="336">
        <v>18.81642598226367</v>
      </c>
      <c r="L98" s="337">
        <v>22.036976128884948</v>
      </c>
      <c r="M98" s="338">
        <v>71.939447985952114</v>
      </c>
      <c r="N98" s="338">
        <v>35.716630178206081</v>
      </c>
      <c r="O98" s="338">
        <v>42.7687476018924</v>
      </c>
      <c r="P98" s="338">
        <v>22.009474258728414</v>
      </c>
      <c r="Q98" s="335">
        <v>40.606925466018438</v>
      </c>
      <c r="R98" s="336">
        <v>29.070737009054774</v>
      </c>
      <c r="S98" s="336">
        <v>32.500999281897066</v>
      </c>
      <c r="T98" s="336">
        <v>39.359064470075893</v>
      </c>
      <c r="U98" s="336">
        <v>22.818372829813274</v>
      </c>
      <c r="V98" s="353"/>
      <c r="W98" s="354"/>
      <c r="X98" s="354"/>
      <c r="Y98" s="354"/>
      <c r="Z98" s="354"/>
    </row>
    <row r="100" spans="2:26" ht="14.4" thickBot="1" x14ac:dyDescent="0.3"/>
    <row r="101" spans="2:26" ht="55.8" thickBot="1" x14ac:dyDescent="0.3">
      <c r="B101" s="122" t="s">
        <v>57</v>
      </c>
      <c r="C101" s="66" t="str">
        <f>'TITLE PAGE'!$D$18</f>
        <v>Portsmouth Water</v>
      </c>
      <c r="D101" s="123" t="s">
        <v>922</v>
      </c>
      <c r="E101" s="67" t="s">
        <v>1106</v>
      </c>
      <c r="F101" s="122" t="s">
        <v>923</v>
      </c>
      <c r="G101" s="67" t="s">
        <v>354</v>
      </c>
      <c r="H101" s="124" t="s">
        <v>110</v>
      </c>
      <c r="I101" s="67" t="s">
        <v>924</v>
      </c>
    </row>
    <row r="102" spans="2:26" ht="42" thickBot="1" x14ac:dyDescent="0.3">
      <c r="B102" s="123" t="s">
        <v>925</v>
      </c>
      <c r="C102" s="1762" t="s">
        <v>1963</v>
      </c>
      <c r="D102" s="1771"/>
      <c r="E102" s="1771"/>
      <c r="F102" s="1771"/>
      <c r="G102" s="1771"/>
      <c r="H102" s="1771"/>
      <c r="I102" s="1772"/>
    </row>
    <row r="103" spans="2:26" ht="42" customHeight="1" thickBot="1" x14ac:dyDescent="0.3">
      <c r="B103" s="123" t="s">
        <v>926</v>
      </c>
      <c r="C103" s="1768" t="s">
        <v>2126</v>
      </c>
      <c r="D103" s="1769"/>
      <c r="E103" s="1769"/>
      <c r="F103" s="1769"/>
      <c r="G103" s="1769"/>
      <c r="H103" s="1769"/>
      <c r="I103" s="1770"/>
    </row>
    <row r="104" spans="2:26" ht="42" thickBot="1" x14ac:dyDescent="0.3">
      <c r="B104" s="123" t="s">
        <v>928</v>
      </c>
      <c r="C104" s="1768" t="s">
        <v>2384</v>
      </c>
      <c r="D104" s="1769"/>
      <c r="E104" s="1769"/>
      <c r="F104" s="1769"/>
      <c r="G104" s="1769"/>
      <c r="H104" s="1769"/>
      <c r="I104" s="1770"/>
    </row>
    <row r="105" spans="2:26" ht="55.8" thickBot="1" x14ac:dyDescent="0.3">
      <c r="B105" s="1555" t="s">
        <v>1985</v>
      </c>
      <c r="C105" s="1557">
        <v>284.08562190050492</v>
      </c>
      <c r="D105" s="68" t="s">
        <v>929</v>
      </c>
      <c r="E105" s="1427">
        <v>0.1111111111111111</v>
      </c>
      <c r="F105" s="125" t="s">
        <v>930</v>
      </c>
      <c r="G105" s="126" t="s">
        <v>1936</v>
      </c>
      <c r="H105" s="125" t="s">
        <v>2</v>
      </c>
      <c r="I105" s="126" t="s">
        <v>2385</v>
      </c>
    </row>
    <row r="106" spans="2:26" ht="14.4" thickBot="1" x14ac:dyDescent="0.3"/>
    <row r="107" spans="2:26" ht="55.8" thickBot="1" x14ac:dyDescent="0.3">
      <c r="B107" s="216" t="str">
        <f>CONCATENATE("Table 7a: WC level - Alternative Programme ",E101, " Baseline SDB")</f>
        <v>Table 7a: WC level - Alternative Programme Ofwat Core programme Baseline SDB</v>
      </c>
      <c r="M107" s="1752" t="s">
        <v>931</v>
      </c>
      <c r="N107" s="1753"/>
      <c r="O107" s="1753"/>
      <c r="P107" s="1753"/>
      <c r="Q107" s="1753"/>
      <c r="R107" s="1753"/>
      <c r="S107" s="1753"/>
      <c r="T107" s="1753"/>
      <c r="U107" s="1753"/>
      <c r="V107" s="1753"/>
      <c r="W107" s="1753"/>
      <c r="X107" s="1753"/>
      <c r="Y107" s="1753"/>
      <c r="Z107" s="1753"/>
    </row>
    <row r="108" spans="2:26" ht="28.2" thickBot="1" x14ac:dyDescent="0.3">
      <c r="B108" s="127" t="s">
        <v>63</v>
      </c>
      <c r="C108" s="128" t="s">
        <v>932</v>
      </c>
      <c r="D108" s="1758" t="s">
        <v>116</v>
      </c>
      <c r="E108" s="1759"/>
      <c r="F108" s="129" t="s">
        <v>117</v>
      </c>
      <c r="G108" s="141" t="s">
        <v>933</v>
      </c>
      <c r="H108" s="130" t="s">
        <v>934</v>
      </c>
      <c r="I108" s="130" t="s">
        <v>935</v>
      </c>
      <c r="J108" s="130" t="s">
        <v>936</v>
      </c>
      <c r="K108" s="130" t="s">
        <v>937</v>
      </c>
      <c r="L108" s="131" t="s">
        <v>938</v>
      </c>
      <c r="M108" s="142" t="s">
        <v>939</v>
      </c>
      <c r="N108" s="142" t="s">
        <v>940</v>
      </c>
      <c r="O108" s="142" t="s">
        <v>941</v>
      </c>
      <c r="P108" s="142" t="s">
        <v>942</v>
      </c>
      <c r="Q108" s="141" t="s">
        <v>943</v>
      </c>
      <c r="R108" s="130" t="s">
        <v>944</v>
      </c>
      <c r="S108" s="130" t="s">
        <v>945</v>
      </c>
      <c r="T108" s="130" t="s">
        <v>946</v>
      </c>
      <c r="U108" s="130" t="s">
        <v>947</v>
      </c>
      <c r="V108" s="131" t="s">
        <v>948</v>
      </c>
      <c r="W108" s="142" t="s">
        <v>949</v>
      </c>
      <c r="X108" s="142" t="s">
        <v>950</v>
      </c>
      <c r="Y108" s="142" t="s">
        <v>951</v>
      </c>
      <c r="Z108" s="142" t="s">
        <v>952</v>
      </c>
    </row>
    <row r="109" spans="2:26" ht="15.6" customHeight="1" x14ac:dyDescent="0.25">
      <c r="B109" s="132" t="s">
        <v>953</v>
      </c>
      <c r="C109" s="133" t="s">
        <v>905</v>
      </c>
      <c r="D109" s="1760" t="s">
        <v>145</v>
      </c>
      <c r="E109" s="1761"/>
      <c r="F109" s="134">
        <v>2</v>
      </c>
      <c r="G109" s="339">
        <v>179.03000000000003</v>
      </c>
      <c r="H109" s="340">
        <v>180.21000000000004</v>
      </c>
      <c r="I109" s="340">
        <v>181.19</v>
      </c>
      <c r="J109" s="340">
        <v>182.67000000000002</v>
      </c>
      <c r="K109" s="340">
        <v>183.62000000000003</v>
      </c>
      <c r="L109" s="341">
        <v>185.09000000000003</v>
      </c>
      <c r="M109" s="342">
        <v>182.57000000000002</v>
      </c>
      <c r="N109" s="342">
        <v>184.86</v>
      </c>
      <c r="O109" s="342">
        <v>186.56</v>
      </c>
      <c r="P109" s="342">
        <v>188.07000000000002</v>
      </c>
      <c r="Q109" s="339">
        <v>189.95000000000005</v>
      </c>
      <c r="R109" s="340">
        <v>191.73000000000002</v>
      </c>
      <c r="S109" s="340">
        <v>193.49000000000004</v>
      </c>
      <c r="T109" s="340">
        <v>195.46000000000004</v>
      </c>
      <c r="U109" s="340">
        <v>197.11</v>
      </c>
      <c r="V109" s="341"/>
      <c r="W109" s="342"/>
      <c r="X109" s="342"/>
      <c r="Y109" s="342"/>
      <c r="Z109" s="342"/>
    </row>
    <row r="110" spans="2:26" ht="15.6" customHeight="1" x14ac:dyDescent="0.25">
      <c r="B110" s="135" t="s">
        <v>954</v>
      </c>
      <c r="C110" s="136" t="s">
        <v>299</v>
      </c>
      <c r="D110" s="1754" t="s">
        <v>145</v>
      </c>
      <c r="E110" s="1755"/>
      <c r="F110" s="137">
        <v>2</v>
      </c>
      <c r="G110" s="343">
        <v>151.20780999999999</v>
      </c>
      <c r="H110" s="344">
        <v>151.13274999999999</v>
      </c>
      <c r="I110" s="344">
        <v>166.05769000000001</v>
      </c>
      <c r="J110" s="344">
        <v>165.98263</v>
      </c>
      <c r="K110" s="344">
        <v>165.90755999999999</v>
      </c>
      <c r="L110" s="345">
        <v>180.63249999999999</v>
      </c>
      <c r="M110" s="346">
        <v>160.67371055923891</v>
      </c>
      <c r="N110" s="346">
        <v>145.0870005592389</v>
      </c>
      <c r="O110" s="346">
        <v>129.3002805592389</v>
      </c>
      <c r="P110" s="346">
        <v>128.92497055923891</v>
      </c>
      <c r="Q110" s="343">
        <v>128.5496605592389</v>
      </c>
      <c r="R110" s="344">
        <v>128.17435055923892</v>
      </c>
      <c r="S110" s="344">
        <v>127.7990305592389</v>
      </c>
      <c r="T110" s="344">
        <v>127.42372055923892</v>
      </c>
      <c r="U110" s="344">
        <v>127.0484105592389</v>
      </c>
      <c r="V110" s="345"/>
      <c r="W110" s="346"/>
      <c r="X110" s="346"/>
      <c r="Y110" s="346"/>
      <c r="Z110" s="346"/>
    </row>
    <row r="111" spans="2:26" ht="15.6" customHeight="1" x14ac:dyDescent="0.25">
      <c r="B111" s="218" t="s">
        <v>955</v>
      </c>
      <c r="C111" s="219" t="s">
        <v>293</v>
      </c>
      <c r="D111" s="1754" t="s">
        <v>145</v>
      </c>
      <c r="E111" s="1755"/>
      <c r="F111" s="137">
        <v>2</v>
      </c>
      <c r="G111" s="347">
        <v>4.9589400000000001</v>
      </c>
      <c r="H111" s="348">
        <v>4.9815399999999999</v>
      </c>
      <c r="I111" s="348">
        <v>4.7661899999999999</v>
      </c>
      <c r="J111" s="348">
        <v>5.0395899999999996</v>
      </c>
      <c r="K111" s="348">
        <v>5.0662700000000003</v>
      </c>
      <c r="L111" s="349">
        <v>5.15123</v>
      </c>
      <c r="M111" s="350">
        <v>3.9912399999999999</v>
      </c>
      <c r="N111" s="350">
        <v>2.6135799999999998</v>
      </c>
      <c r="O111" s="350">
        <v>2.0839500000000002</v>
      </c>
      <c r="P111" s="350">
        <v>1.6689099999999999</v>
      </c>
      <c r="Q111" s="347">
        <v>1.47651</v>
      </c>
      <c r="R111" s="348">
        <v>1.5780400000000001</v>
      </c>
      <c r="S111" s="348">
        <v>1.5438000000000001</v>
      </c>
      <c r="T111" s="348">
        <v>1.44339</v>
      </c>
      <c r="U111" s="348">
        <v>1.3238399999999999</v>
      </c>
      <c r="V111" s="349"/>
      <c r="W111" s="350"/>
      <c r="X111" s="350"/>
      <c r="Y111" s="350"/>
      <c r="Z111" s="350"/>
    </row>
    <row r="112" spans="2:26" ht="16.2" customHeight="1" thickBot="1" x14ac:dyDescent="0.3">
      <c r="B112" s="138" t="s">
        <v>956</v>
      </c>
      <c r="C112" s="139" t="s">
        <v>302</v>
      </c>
      <c r="D112" s="1756" t="s">
        <v>145</v>
      </c>
      <c r="E112" s="1757"/>
      <c r="F112" s="140">
        <v>2</v>
      </c>
      <c r="G112" s="351">
        <v>-32.781130000000033</v>
      </c>
      <c r="H112" s="352">
        <v>-34.058790000000052</v>
      </c>
      <c r="I112" s="352">
        <v>-19.898499999999991</v>
      </c>
      <c r="J112" s="352">
        <v>-21.726960000000016</v>
      </c>
      <c r="K112" s="352">
        <v>-22.778710000000043</v>
      </c>
      <c r="L112" s="353">
        <v>-9.6087300000000386</v>
      </c>
      <c r="M112" s="354">
        <v>-25.88752944076111</v>
      </c>
      <c r="N112" s="354">
        <v>-42.386579440761111</v>
      </c>
      <c r="O112" s="354">
        <v>-59.343669440761104</v>
      </c>
      <c r="P112" s="354">
        <v>-60.813939440761104</v>
      </c>
      <c r="Q112" s="351">
        <v>-62.876849440761141</v>
      </c>
      <c r="R112" s="352">
        <v>-65.133689440761103</v>
      </c>
      <c r="S112" s="352">
        <v>-67.234769440761141</v>
      </c>
      <c r="T112" s="352">
        <v>-69.479669440761114</v>
      </c>
      <c r="U112" s="352">
        <v>-71.385429440761115</v>
      </c>
      <c r="V112" s="353"/>
      <c r="W112" s="354"/>
      <c r="X112" s="354"/>
      <c r="Y112" s="354"/>
      <c r="Z112" s="354"/>
    </row>
    <row r="113" spans="2:26" ht="14.4" thickBot="1" x14ac:dyDescent="0.3">
      <c r="B113" s="158"/>
      <c r="C113" s="87"/>
      <c r="D113" s="87"/>
      <c r="E113" s="87"/>
      <c r="Q113" s="69"/>
      <c r="R113" s="69"/>
    </row>
    <row r="114" spans="2:26" ht="55.8" thickBot="1" x14ac:dyDescent="0.3">
      <c r="B114" s="216" t="str">
        <f>CONCATENATE("Table 7b: WC level - Alternative Programme  ",E101, " Final Plan SDB")</f>
        <v>Table 7b: WC level - Alternative Programme  Ofwat Core programme Final Plan SDB</v>
      </c>
      <c r="C114" s="160"/>
      <c r="D114" s="159"/>
      <c r="E114" s="159"/>
      <c r="F114" s="96"/>
      <c r="G114" s="96"/>
      <c r="H114" s="96"/>
      <c r="I114" s="96"/>
      <c r="J114" s="96"/>
      <c r="K114" s="96"/>
      <c r="L114" s="96"/>
      <c r="M114" s="1752" t="s">
        <v>931</v>
      </c>
      <c r="N114" s="1753"/>
      <c r="O114" s="1753"/>
      <c r="P114" s="1753"/>
      <c r="Q114" s="1753"/>
      <c r="R114" s="1753"/>
      <c r="S114" s="1753"/>
      <c r="T114" s="1753"/>
      <c r="U114" s="1753"/>
      <c r="V114" s="1753"/>
      <c r="W114" s="1753"/>
      <c r="X114" s="1753"/>
      <c r="Y114" s="1753"/>
      <c r="Z114" s="1753"/>
    </row>
    <row r="115" spans="2:26" ht="28.2" thickBot="1" x14ac:dyDescent="0.3">
      <c r="B115" s="412" t="s">
        <v>63</v>
      </c>
      <c r="C115" s="413" t="s">
        <v>957</v>
      </c>
      <c r="D115" s="1758" t="s">
        <v>116</v>
      </c>
      <c r="E115" s="1759"/>
      <c r="F115" s="414" t="s">
        <v>117</v>
      </c>
      <c r="G115" s="415" t="s">
        <v>933</v>
      </c>
      <c r="H115" s="416" t="s">
        <v>934</v>
      </c>
      <c r="I115" s="416" t="s">
        <v>935</v>
      </c>
      <c r="J115" s="416" t="s">
        <v>936</v>
      </c>
      <c r="K115" s="416" t="s">
        <v>937</v>
      </c>
      <c r="L115" s="417" t="s">
        <v>938</v>
      </c>
      <c r="M115" s="418" t="s">
        <v>939</v>
      </c>
      <c r="N115" s="418" t="s">
        <v>940</v>
      </c>
      <c r="O115" s="418" t="s">
        <v>941</v>
      </c>
      <c r="P115" s="418" t="s">
        <v>942</v>
      </c>
      <c r="Q115" s="141" t="s">
        <v>943</v>
      </c>
      <c r="R115" s="130" t="s">
        <v>944</v>
      </c>
      <c r="S115" s="130" t="s">
        <v>945</v>
      </c>
      <c r="T115" s="130" t="s">
        <v>946</v>
      </c>
      <c r="U115" s="130" t="s">
        <v>947</v>
      </c>
      <c r="V115" s="131" t="s">
        <v>948</v>
      </c>
      <c r="W115" s="142" t="s">
        <v>949</v>
      </c>
      <c r="X115" s="142" t="s">
        <v>950</v>
      </c>
      <c r="Y115" s="142" t="s">
        <v>951</v>
      </c>
      <c r="Z115" s="142" t="s">
        <v>952</v>
      </c>
    </row>
    <row r="116" spans="2:26" x14ac:dyDescent="0.25">
      <c r="B116" s="392" t="s">
        <v>958</v>
      </c>
      <c r="C116" s="393" t="s">
        <v>905</v>
      </c>
      <c r="D116" s="1760" t="s">
        <v>145</v>
      </c>
      <c r="E116" s="1761"/>
      <c r="F116" s="394">
        <v>2</v>
      </c>
      <c r="G116" s="395">
        <v>179.03000000000003</v>
      </c>
      <c r="H116" s="396">
        <v>176.99387849957208</v>
      </c>
      <c r="I116" s="396">
        <v>176.21677362427397</v>
      </c>
      <c r="J116" s="396">
        <v>174.12699966862198</v>
      </c>
      <c r="K116" s="396">
        <v>170.43437696933606</v>
      </c>
      <c r="L116" s="397">
        <v>166.65627373761407</v>
      </c>
      <c r="M116" s="398">
        <v>142.72460383494203</v>
      </c>
      <c r="N116" s="398">
        <v>132.99391779504998</v>
      </c>
      <c r="O116" s="398">
        <v>127.44060556450303</v>
      </c>
      <c r="P116" s="399">
        <v>123.40247191025303</v>
      </c>
      <c r="Q116" s="339">
        <v>124.47632979310701</v>
      </c>
      <c r="R116" s="340">
        <v>125.65593962313302</v>
      </c>
      <c r="S116" s="340">
        <v>126.78561235082806</v>
      </c>
      <c r="T116" s="340">
        <v>128.14991564406404</v>
      </c>
      <c r="U116" s="340">
        <v>129.17911139121503</v>
      </c>
      <c r="V116" s="341"/>
      <c r="W116" s="342"/>
      <c r="X116" s="342"/>
      <c r="Y116" s="342"/>
      <c r="Z116" s="342"/>
    </row>
    <row r="117" spans="2:26" x14ac:dyDescent="0.25">
      <c r="B117" s="400" t="s">
        <v>959</v>
      </c>
      <c r="C117" s="136" t="s">
        <v>299</v>
      </c>
      <c r="D117" s="1754" t="s">
        <v>145</v>
      </c>
      <c r="E117" s="1755"/>
      <c r="F117" s="137">
        <v>2</v>
      </c>
      <c r="G117" s="343">
        <v>182.08744000000002</v>
      </c>
      <c r="H117" s="344">
        <v>181.99525</v>
      </c>
      <c r="I117" s="344">
        <v>181.90306000000001</v>
      </c>
      <c r="J117" s="344">
        <v>181.81088000000003</v>
      </c>
      <c r="K117" s="344">
        <v>181.71869000000001</v>
      </c>
      <c r="L117" s="345">
        <v>181.4265</v>
      </c>
      <c r="M117" s="346">
        <v>147.17680000000001</v>
      </c>
      <c r="N117" s="346">
        <v>136.82346000000007</v>
      </c>
      <c r="O117" s="346">
        <v>139.00438219759891</v>
      </c>
      <c r="P117" s="401">
        <v>137.67406000000005</v>
      </c>
      <c r="Q117" s="343">
        <v>134.06744080179098</v>
      </c>
      <c r="R117" s="344">
        <v>131.19795080179102</v>
      </c>
      <c r="S117" s="344">
        <v>140.85381000000001</v>
      </c>
      <c r="T117" s="344">
        <v>142.07019</v>
      </c>
      <c r="U117" s="344">
        <v>142.92932999999999</v>
      </c>
      <c r="V117" s="345"/>
      <c r="W117" s="346"/>
      <c r="X117" s="346"/>
      <c r="Y117" s="346"/>
      <c r="Z117" s="346"/>
    </row>
    <row r="118" spans="2:26" x14ac:dyDescent="0.25">
      <c r="B118" s="402" t="s">
        <v>960</v>
      </c>
      <c r="C118" s="219" t="s">
        <v>293</v>
      </c>
      <c r="D118" s="1754" t="s">
        <v>145</v>
      </c>
      <c r="E118" s="1755"/>
      <c r="F118" s="137">
        <v>2</v>
      </c>
      <c r="G118" s="347">
        <v>4.9589400000000001</v>
      </c>
      <c r="H118" s="348">
        <v>4.9815399999999999</v>
      </c>
      <c r="I118" s="348">
        <v>4.7661899999999999</v>
      </c>
      <c r="J118" s="348">
        <v>5.0395899999999996</v>
      </c>
      <c r="K118" s="348">
        <v>5.0662700000000003</v>
      </c>
      <c r="L118" s="349">
        <v>5.15123</v>
      </c>
      <c r="M118" s="350">
        <v>3.9912399999999999</v>
      </c>
      <c r="N118" s="350">
        <v>2.6135799999999998</v>
      </c>
      <c r="O118" s="350">
        <v>2.0839500000000002</v>
      </c>
      <c r="P118" s="403">
        <v>1.6689099999999999</v>
      </c>
      <c r="Q118" s="347">
        <v>1.47651</v>
      </c>
      <c r="R118" s="348">
        <v>1.5780400000000001</v>
      </c>
      <c r="S118" s="348">
        <v>1.5438000000000001</v>
      </c>
      <c r="T118" s="348">
        <v>1.44339</v>
      </c>
      <c r="U118" s="348">
        <v>1.3238399999999999</v>
      </c>
      <c r="V118" s="349"/>
      <c r="W118" s="350"/>
      <c r="X118" s="350"/>
      <c r="Y118" s="350"/>
      <c r="Z118" s="350"/>
    </row>
    <row r="119" spans="2:26" ht="14.4" thickBot="1" x14ac:dyDescent="0.3">
      <c r="B119" s="404" t="s">
        <v>961</v>
      </c>
      <c r="C119" s="405" t="s">
        <v>302</v>
      </c>
      <c r="D119" s="1756" t="s">
        <v>145</v>
      </c>
      <c r="E119" s="1757"/>
      <c r="F119" s="406">
        <v>2</v>
      </c>
      <c r="G119" s="407">
        <v>-1.9015000000000146</v>
      </c>
      <c r="H119" s="408">
        <v>1.9831500427922144E-2</v>
      </c>
      <c r="I119" s="408">
        <v>0.92009637572604142</v>
      </c>
      <c r="J119" s="408">
        <v>2.6442903313780493</v>
      </c>
      <c r="K119" s="408">
        <v>6.218043030663952</v>
      </c>
      <c r="L119" s="409">
        <v>9.6189962623859326</v>
      </c>
      <c r="M119" s="410">
        <v>0.46095616505798409</v>
      </c>
      <c r="N119" s="410">
        <v>1.2159622049500873</v>
      </c>
      <c r="O119" s="410">
        <v>9.4798266330958842</v>
      </c>
      <c r="P119" s="411">
        <v>12.602678089747027</v>
      </c>
      <c r="Q119" s="351">
        <v>8.1146010086839677</v>
      </c>
      <c r="R119" s="352">
        <v>3.9639711786580007</v>
      </c>
      <c r="S119" s="352">
        <v>12.524397649171949</v>
      </c>
      <c r="T119" s="352">
        <v>12.476884355935958</v>
      </c>
      <c r="U119" s="352">
        <v>12.426378608784962</v>
      </c>
      <c r="V119" s="353"/>
      <c r="W119" s="354"/>
      <c r="X119" s="354"/>
      <c r="Y119" s="354"/>
      <c r="Z119" s="354"/>
    </row>
    <row r="120" spans="2:26" ht="14.4" thickBot="1" x14ac:dyDescent="0.3">
      <c r="B120" s="69"/>
      <c r="Q120" s="69"/>
      <c r="R120" s="69"/>
    </row>
    <row r="121" spans="2:26" ht="55.8" thickBot="1" x14ac:dyDescent="0.3">
      <c r="B121" s="216" t="str">
        <f>CONCATENATE("Table 7c: WC level - Alternative Programme  ",E101, " Totex")</f>
        <v>Table 7c: WC level - Alternative Programme  Ofwat Core programme Totex</v>
      </c>
      <c r="C121" s="160"/>
      <c r="D121" s="159"/>
      <c r="E121" s="96"/>
      <c r="F121" s="96"/>
      <c r="G121" s="96"/>
      <c r="H121" s="96"/>
      <c r="I121" s="96"/>
      <c r="J121" s="96"/>
      <c r="K121" s="96"/>
      <c r="L121" s="96"/>
      <c r="M121" s="1752" t="s">
        <v>931</v>
      </c>
      <c r="N121" s="1753"/>
      <c r="O121" s="1753"/>
      <c r="P121" s="1753"/>
      <c r="Q121" s="1753"/>
      <c r="R121" s="1753"/>
      <c r="S121" s="1753"/>
      <c r="T121" s="1753"/>
      <c r="U121" s="1753"/>
      <c r="V121" s="1753"/>
      <c r="W121" s="1753"/>
      <c r="X121" s="1753"/>
      <c r="Y121" s="1753"/>
      <c r="Z121" s="1753"/>
    </row>
    <row r="122" spans="2:26" ht="28.2" thickBot="1" x14ac:dyDescent="0.3">
      <c r="B122" s="127" t="s">
        <v>63</v>
      </c>
      <c r="C122" s="128" t="s">
        <v>962</v>
      </c>
      <c r="D122" s="128" t="s">
        <v>963</v>
      </c>
      <c r="E122" s="128" t="s">
        <v>116</v>
      </c>
      <c r="F122" s="129" t="s">
        <v>117</v>
      </c>
      <c r="G122" s="141" t="s">
        <v>933</v>
      </c>
      <c r="H122" s="130" t="s">
        <v>934</v>
      </c>
      <c r="I122" s="130" t="s">
        <v>935</v>
      </c>
      <c r="J122" s="130" t="s">
        <v>936</v>
      </c>
      <c r="K122" s="130" t="s">
        <v>937</v>
      </c>
      <c r="L122" s="131" t="s">
        <v>938</v>
      </c>
      <c r="M122" s="142" t="s">
        <v>939</v>
      </c>
      <c r="N122" s="142" t="s">
        <v>940</v>
      </c>
      <c r="O122" s="142" t="s">
        <v>941</v>
      </c>
      <c r="P122" s="142" t="s">
        <v>942</v>
      </c>
      <c r="Q122" s="141" t="s">
        <v>943</v>
      </c>
      <c r="R122" s="130" t="s">
        <v>944</v>
      </c>
      <c r="S122" s="130" t="s">
        <v>945</v>
      </c>
      <c r="T122" s="130" t="s">
        <v>946</v>
      </c>
      <c r="U122" s="130" t="s">
        <v>947</v>
      </c>
      <c r="V122" s="131" t="s">
        <v>948</v>
      </c>
      <c r="W122" s="142" t="s">
        <v>949</v>
      </c>
      <c r="X122" s="142" t="s">
        <v>950</v>
      </c>
      <c r="Y122" s="142" t="s">
        <v>951</v>
      </c>
      <c r="Z122" s="142" t="s">
        <v>952</v>
      </c>
    </row>
    <row r="123" spans="2:26" x14ac:dyDescent="0.25">
      <c r="B123" s="270" t="s">
        <v>964</v>
      </c>
      <c r="C123" s="271" t="s">
        <v>965</v>
      </c>
      <c r="D123" s="271" t="s">
        <v>966</v>
      </c>
      <c r="E123" s="1558" t="s">
        <v>1986</v>
      </c>
      <c r="F123" s="309">
        <v>3</v>
      </c>
      <c r="G123" s="327">
        <v>0</v>
      </c>
      <c r="H123" s="328">
        <v>3.4044242433184908</v>
      </c>
      <c r="I123" s="328">
        <v>4.5975292784570847</v>
      </c>
      <c r="J123" s="328">
        <v>4.3238038717033556</v>
      </c>
      <c r="K123" s="328">
        <v>3.501040562866141</v>
      </c>
      <c r="L123" s="329">
        <v>3.5547635310191552</v>
      </c>
      <c r="M123" s="330">
        <v>16.717005694510679</v>
      </c>
      <c r="N123" s="330">
        <v>18.705640465737343</v>
      </c>
      <c r="O123" s="330">
        <v>17.79178531054097</v>
      </c>
      <c r="P123" s="330">
        <v>17.536931615052385</v>
      </c>
      <c r="Q123" s="339">
        <v>18.159149526560888</v>
      </c>
      <c r="R123" s="340">
        <v>18.317484627228303</v>
      </c>
      <c r="S123" s="340">
        <v>17.643378282942276</v>
      </c>
      <c r="T123" s="340">
        <v>18.669139245523283</v>
      </c>
      <c r="U123" s="340">
        <v>18.632552607148458</v>
      </c>
      <c r="V123" s="341"/>
      <c r="W123" s="342"/>
      <c r="X123" s="342"/>
      <c r="Y123" s="342"/>
      <c r="Z123" s="342"/>
    </row>
    <row r="124" spans="2:26" x14ac:dyDescent="0.25">
      <c r="B124" s="135" t="s">
        <v>967</v>
      </c>
      <c r="C124" s="136" t="s">
        <v>968</v>
      </c>
      <c r="D124" s="136" t="s">
        <v>966</v>
      </c>
      <c r="E124" s="1559" t="s">
        <v>1986</v>
      </c>
      <c r="F124" s="310">
        <v>3</v>
      </c>
      <c r="G124" s="331">
        <v>0</v>
      </c>
      <c r="H124" s="332">
        <v>0</v>
      </c>
      <c r="I124" s="332">
        <v>0</v>
      </c>
      <c r="J124" s="332">
        <v>0</v>
      </c>
      <c r="K124" s="332">
        <v>0</v>
      </c>
      <c r="L124" s="333">
        <v>0</v>
      </c>
      <c r="M124" s="334">
        <v>0</v>
      </c>
      <c r="N124" s="334">
        <v>0</v>
      </c>
      <c r="O124" s="334">
        <v>0</v>
      </c>
      <c r="P124" s="334">
        <v>0</v>
      </c>
      <c r="Q124" s="343">
        <v>0</v>
      </c>
      <c r="R124" s="344">
        <v>0</v>
      </c>
      <c r="S124" s="344">
        <v>0</v>
      </c>
      <c r="T124" s="344">
        <v>0</v>
      </c>
      <c r="U124" s="344">
        <v>0</v>
      </c>
      <c r="V124" s="345"/>
      <c r="W124" s="346"/>
      <c r="X124" s="346"/>
      <c r="Y124" s="346"/>
      <c r="Z124" s="346"/>
    </row>
    <row r="125" spans="2:26" ht="14.4" thickBot="1" x14ac:dyDescent="0.3">
      <c r="B125" s="138" t="s">
        <v>969</v>
      </c>
      <c r="C125" s="139" t="s">
        <v>970</v>
      </c>
      <c r="D125" s="139" t="s">
        <v>966</v>
      </c>
      <c r="E125" s="1560" t="s">
        <v>1986</v>
      </c>
      <c r="F125" s="311">
        <v>3</v>
      </c>
      <c r="G125" s="335">
        <v>0</v>
      </c>
      <c r="H125" s="336">
        <v>3.4044242433184908</v>
      </c>
      <c r="I125" s="336">
        <v>4.5975292784570847</v>
      </c>
      <c r="J125" s="336">
        <v>4.3238038717033556</v>
      </c>
      <c r="K125" s="336">
        <v>3.501040562866141</v>
      </c>
      <c r="L125" s="337">
        <v>3.5547635310191552</v>
      </c>
      <c r="M125" s="338">
        <v>16.717005694510679</v>
      </c>
      <c r="N125" s="338">
        <v>18.705640465737343</v>
      </c>
      <c r="O125" s="338">
        <v>17.79178531054097</v>
      </c>
      <c r="P125" s="338">
        <v>17.536931615052385</v>
      </c>
      <c r="Q125" s="351">
        <v>18.159149526560888</v>
      </c>
      <c r="R125" s="352">
        <v>18.317484627228303</v>
      </c>
      <c r="S125" s="352">
        <v>17.643378282942276</v>
      </c>
      <c r="T125" s="352">
        <v>18.669139245523283</v>
      </c>
      <c r="U125" s="352">
        <v>18.632552607148458</v>
      </c>
      <c r="V125" s="353"/>
      <c r="W125" s="354"/>
      <c r="X125" s="354"/>
      <c r="Y125" s="354"/>
      <c r="Z125" s="354"/>
    </row>
    <row r="126" spans="2:26" ht="14.4" thickBot="1" x14ac:dyDescent="0.3">
      <c r="R126" s="69"/>
      <c r="S126" s="69"/>
    </row>
    <row r="127" spans="2:26" ht="69.599999999999994" thickBot="1" x14ac:dyDescent="0.3">
      <c r="B127" s="216" t="str">
        <f>CONCATENATE("Table 7d: WC level - Alternative Programme  ",E101, " Enhancement Expenditure")</f>
        <v>Table 7d: WC level - Alternative Programme  Ofwat Core programme Enhancement Expenditure</v>
      </c>
      <c r="C127" s="160"/>
      <c r="D127" s="159"/>
      <c r="E127" s="159"/>
      <c r="F127" s="96"/>
      <c r="G127" s="96"/>
      <c r="H127" s="96"/>
      <c r="I127" s="96"/>
      <c r="J127" s="96"/>
      <c r="K127" s="96"/>
      <c r="L127" s="96"/>
      <c r="M127" s="1752" t="s">
        <v>931</v>
      </c>
      <c r="N127" s="1753"/>
      <c r="O127" s="1753"/>
      <c r="P127" s="1753"/>
      <c r="Q127" s="1753"/>
      <c r="R127" s="1753"/>
      <c r="S127" s="1753"/>
      <c r="T127" s="1753"/>
      <c r="U127" s="1753"/>
      <c r="V127" s="1753"/>
      <c r="W127" s="1753"/>
      <c r="X127" s="1753"/>
      <c r="Y127" s="1753"/>
      <c r="Z127" s="1753"/>
    </row>
    <row r="128" spans="2:26" ht="28.2" thickBot="1" x14ac:dyDescent="0.3">
      <c r="B128" s="127" t="s">
        <v>63</v>
      </c>
      <c r="C128" s="128" t="s">
        <v>962</v>
      </c>
      <c r="D128" s="128" t="s">
        <v>963</v>
      </c>
      <c r="E128" s="128" t="s">
        <v>116</v>
      </c>
      <c r="F128" s="129" t="s">
        <v>117</v>
      </c>
      <c r="G128" s="141" t="s">
        <v>933</v>
      </c>
      <c r="H128" s="130" t="s">
        <v>934</v>
      </c>
      <c r="I128" s="130" t="s">
        <v>935</v>
      </c>
      <c r="J128" s="130" t="s">
        <v>936</v>
      </c>
      <c r="K128" s="130" t="s">
        <v>937</v>
      </c>
      <c r="L128" s="131" t="s">
        <v>938</v>
      </c>
      <c r="M128" s="142" t="s">
        <v>939</v>
      </c>
      <c r="N128" s="142" t="s">
        <v>940</v>
      </c>
      <c r="O128" s="142" t="s">
        <v>941</v>
      </c>
      <c r="P128" s="142" t="s">
        <v>942</v>
      </c>
      <c r="Q128" s="141" t="s">
        <v>943</v>
      </c>
      <c r="R128" s="130" t="s">
        <v>944</v>
      </c>
      <c r="S128" s="130" t="s">
        <v>945</v>
      </c>
      <c r="T128" s="130" t="s">
        <v>946</v>
      </c>
      <c r="U128" s="130" t="s">
        <v>947</v>
      </c>
      <c r="V128" s="131" t="s">
        <v>948</v>
      </c>
      <c r="W128" s="142" t="s">
        <v>949</v>
      </c>
      <c r="X128" s="142" t="s">
        <v>950</v>
      </c>
      <c r="Y128" s="142" t="s">
        <v>951</v>
      </c>
      <c r="Z128" s="142" t="s">
        <v>952</v>
      </c>
    </row>
    <row r="129" spans="2:26" ht="27.6" x14ac:dyDescent="0.25">
      <c r="B129" s="270" t="s">
        <v>971</v>
      </c>
      <c r="C129" s="271" t="s">
        <v>972</v>
      </c>
      <c r="D129" s="271" t="s">
        <v>810</v>
      </c>
      <c r="E129" s="1558" t="s">
        <v>1986</v>
      </c>
      <c r="F129" s="309">
        <v>3</v>
      </c>
      <c r="G129" s="327">
        <v>0</v>
      </c>
      <c r="H129" s="328">
        <v>14.30770131850784</v>
      </c>
      <c r="I129" s="328">
        <v>9.5482153405505379</v>
      </c>
      <c r="J129" s="328">
        <v>12.689571585771215</v>
      </c>
      <c r="K129" s="328">
        <v>17.241684632713458</v>
      </c>
      <c r="L129" s="329">
        <v>20.462234779334736</v>
      </c>
      <c r="M129" s="330">
        <v>64.034631229634797</v>
      </c>
      <c r="N129" s="330">
        <v>17.413913802838984</v>
      </c>
      <c r="O129" s="330">
        <v>24.148813250164082</v>
      </c>
      <c r="P129" s="330">
        <v>3.3896994796852291</v>
      </c>
      <c r="Q129" s="339">
        <v>21.987150686975259</v>
      </c>
      <c r="R129" s="340">
        <v>29.594338237952467</v>
      </c>
      <c r="S129" s="340">
        <v>26.643475174814466</v>
      </c>
      <c r="T129" s="340">
        <v>20.739289691032713</v>
      </c>
      <c r="U129" s="340">
        <v>4.1985980507700909</v>
      </c>
      <c r="V129" s="341"/>
      <c r="W129" s="342"/>
      <c r="X129" s="342"/>
      <c r="Y129" s="342"/>
      <c r="Z129" s="342"/>
    </row>
    <row r="130" spans="2:26" ht="27.6" x14ac:dyDescent="0.25">
      <c r="B130" s="135" t="s">
        <v>973</v>
      </c>
      <c r="C130" s="136" t="s">
        <v>972</v>
      </c>
      <c r="D130" s="136" t="s">
        <v>807</v>
      </c>
      <c r="E130" s="1559" t="s">
        <v>1986</v>
      </c>
      <c r="F130" s="310">
        <v>3</v>
      </c>
      <c r="G130" s="331">
        <v>0</v>
      </c>
      <c r="H130" s="332">
        <v>1.5762801781669928</v>
      </c>
      <c r="I130" s="332">
        <v>1.6088539872350189</v>
      </c>
      <c r="J130" s="332">
        <v>1.5747413495502138</v>
      </c>
      <c r="K130" s="332">
        <v>1.5747413495502138</v>
      </c>
      <c r="L130" s="333">
        <v>1.5747413495502138</v>
      </c>
      <c r="M130" s="334">
        <v>7.9048167563173219</v>
      </c>
      <c r="N130" s="334">
        <v>18.319229682887354</v>
      </c>
      <c r="O130" s="334">
        <v>19.091493815665537</v>
      </c>
      <c r="P130" s="334">
        <v>19.840384520836199</v>
      </c>
      <c r="Q130" s="343">
        <v>20.31337955428765</v>
      </c>
      <c r="R130" s="344">
        <v>22.64222414848258</v>
      </c>
      <c r="S130" s="344">
        <v>21.211933764778539</v>
      </c>
      <c r="T130" s="344">
        <v>19.370195807705922</v>
      </c>
      <c r="U130" s="344">
        <v>19.366805156254234</v>
      </c>
      <c r="V130" s="345"/>
      <c r="W130" s="346"/>
      <c r="X130" s="346"/>
      <c r="Y130" s="346"/>
      <c r="Z130" s="346"/>
    </row>
    <row r="131" spans="2:26" ht="28.2" thickBot="1" x14ac:dyDescent="0.3">
      <c r="B131" s="138" t="s">
        <v>974</v>
      </c>
      <c r="C131" s="139" t="s">
        <v>972</v>
      </c>
      <c r="D131" s="139" t="s">
        <v>966</v>
      </c>
      <c r="E131" s="1560" t="s">
        <v>1986</v>
      </c>
      <c r="F131" s="311">
        <v>3</v>
      </c>
      <c r="G131" s="335">
        <v>0</v>
      </c>
      <c r="H131" s="336">
        <v>15.883981496674833</v>
      </c>
      <c r="I131" s="336">
        <v>11.157069327785557</v>
      </c>
      <c r="J131" s="336">
        <v>14.26431293532143</v>
      </c>
      <c r="K131" s="336">
        <v>18.81642598226367</v>
      </c>
      <c r="L131" s="337">
        <v>22.036976128884948</v>
      </c>
      <c r="M131" s="338">
        <v>71.939447985952114</v>
      </c>
      <c r="N131" s="338">
        <v>35.733143485726337</v>
      </c>
      <c r="O131" s="338">
        <v>43.240307065829619</v>
      </c>
      <c r="P131" s="338">
        <v>23.23008400052143</v>
      </c>
      <c r="Q131" s="351">
        <v>42.300530241262905</v>
      </c>
      <c r="R131" s="352">
        <v>52.236562386435047</v>
      </c>
      <c r="S131" s="352">
        <v>47.855408939593005</v>
      </c>
      <c r="T131" s="352">
        <v>40.109485498738636</v>
      </c>
      <c r="U131" s="352">
        <v>23.565403207024325</v>
      </c>
      <c r="V131" s="353"/>
      <c r="W131" s="354"/>
      <c r="X131" s="354"/>
      <c r="Y131" s="354"/>
      <c r="Z131" s="354"/>
    </row>
    <row r="133" spans="2:26" ht="14.4" thickBot="1" x14ac:dyDescent="0.3"/>
    <row r="134" spans="2:26" ht="28.2" thickBot="1" x14ac:dyDescent="0.3">
      <c r="B134" s="122" t="s">
        <v>57</v>
      </c>
      <c r="C134" s="66" t="s">
        <v>15</v>
      </c>
      <c r="D134" s="123" t="s">
        <v>922</v>
      </c>
      <c r="E134" s="67" t="s">
        <v>1943</v>
      </c>
      <c r="F134" s="122" t="s">
        <v>923</v>
      </c>
      <c r="G134" s="67" t="s">
        <v>354</v>
      </c>
      <c r="H134" s="124" t="s">
        <v>110</v>
      </c>
      <c r="I134" s="67" t="s">
        <v>924</v>
      </c>
    </row>
    <row r="135" spans="2:26" ht="42" thickBot="1" x14ac:dyDescent="0.3">
      <c r="B135" s="123" t="s">
        <v>925</v>
      </c>
      <c r="C135" s="1762" t="s">
        <v>1948</v>
      </c>
      <c r="D135" s="1771"/>
      <c r="E135" s="1771"/>
      <c r="F135" s="1771"/>
      <c r="G135" s="1771"/>
      <c r="H135" s="1771"/>
      <c r="I135" s="1772"/>
    </row>
    <row r="136" spans="2:26" ht="42" customHeight="1" thickBot="1" x14ac:dyDescent="0.3">
      <c r="B136" s="123" t="s">
        <v>926</v>
      </c>
      <c r="C136" s="1768" t="s">
        <v>2126</v>
      </c>
      <c r="D136" s="1769"/>
      <c r="E136" s="1769"/>
      <c r="F136" s="1769"/>
      <c r="G136" s="1769"/>
      <c r="H136" s="1769"/>
      <c r="I136" s="1770"/>
    </row>
    <row r="137" spans="2:26" ht="42" thickBot="1" x14ac:dyDescent="0.3">
      <c r="B137" s="123" t="s">
        <v>928</v>
      </c>
      <c r="C137" s="1776" t="s">
        <v>2380</v>
      </c>
      <c r="D137" s="1777"/>
      <c r="E137" s="1777"/>
      <c r="F137" s="1777"/>
      <c r="G137" s="1777"/>
      <c r="H137" s="1777"/>
      <c r="I137" s="1778"/>
    </row>
    <row r="138" spans="2:26" ht="55.8" thickBot="1" x14ac:dyDescent="0.3">
      <c r="B138" s="1555" t="s">
        <v>1985</v>
      </c>
      <c r="C138" s="1557">
        <v>284.0589614699598</v>
      </c>
      <c r="D138" s="68" t="s">
        <v>929</v>
      </c>
      <c r="E138" s="1428">
        <v>0.1111111111111111</v>
      </c>
      <c r="F138" s="125" t="s">
        <v>930</v>
      </c>
      <c r="G138" s="126" t="s">
        <v>1936</v>
      </c>
      <c r="H138" s="125" t="s">
        <v>2</v>
      </c>
      <c r="I138" s="126" t="s">
        <v>2386</v>
      </c>
    </row>
    <row r="139" spans="2:26" ht="14.4" thickBot="1" x14ac:dyDescent="0.3"/>
    <row r="140" spans="2:26" ht="55.8" thickBot="1" x14ac:dyDescent="0.3">
      <c r="B140" s="216" t="s">
        <v>1949</v>
      </c>
      <c r="M140" s="1752" t="s">
        <v>931</v>
      </c>
      <c r="N140" s="1753"/>
      <c r="O140" s="1753"/>
      <c r="P140" s="1753"/>
      <c r="Q140" s="1753"/>
      <c r="R140" s="1753"/>
      <c r="S140" s="1753"/>
      <c r="T140" s="1753"/>
      <c r="U140" s="1753"/>
      <c r="V140" s="1753"/>
      <c r="W140" s="1753"/>
      <c r="X140" s="1753"/>
      <c r="Y140" s="1753"/>
      <c r="Z140" s="1753"/>
    </row>
    <row r="141" spans="2:26" ht="28.2" thickBot="1" x14ac:dyDescent="0.3">
      <c r="B141" s="127" t="s">
        <v>63</v>
      </c>
      <c r="C141" s="128" t="s">
        <v>932</v>
      </c>
      <c r="D141" s="1758" t="s">
        <v>116</v>
      </c>
      <c r="E141" s="1759"/>
      <c r="F141" s="129" t="s">
        <v>117</v>
      </c>
      <c r="G141" s="141" t="s">
        <v>933</v>
      </c>
      <c r="H141" s="130" t="s">
        <v>934</v>
      </c>
      <c r="I141" s="130" t="s">
        <v>935</v>
      </c>
      <c r="J141" s="130" t="s">
        <v>936</v>
      </c>
      <c r="K141" s="130" t="s">
        <v>937</v>
      </c>
      <c r="L141" s="131" t="s">
        <v>938</v>
      </c>
      <c r="M141" s="142" t="s">
        <v>939</v>
      </c>
      <c r="N141" s="142" t="s">
        <v>940</v>
      </c>
      <c r="O141" s="142" t="s">
        <v>941</v>
      </c>
      <c r="P141" s="142" t="s">
        <v>942</v>
      </c>
      <c r="Q141" s="141" t="s">
        <v>943</v>
      </c>
      <c r="R141" s="130" t="s">
        <v>944</v>
      </c>
      <c r="S141" s="130" t="s">
        <v>945</v>
      </c>
      <c r="T141" s="130" t="s">
        <v>946</v>
      </c>
      <c r="U141" s="130" t="s">
        <v>947</v>
      </c>
      <c r="V141" s="131" t="s">
        <v>948</v>
      </c>
      <c r="W141" s="142" t="s">
        <v>949</v>
      </c>
      <c r="X141" s="142" t="s">
        <v>950</v>
      </c>
      <c r="Y141" s="142" t="s">
        <v>951</v>
      </c>
      <c r="Z141" s="142" t="s">
        <v>952</v>
      </c>
    </row>
    <row r="142" spans="2:26" x14ac:dyDescent="0.25">
      <c r="B142" s="132" t="s">
        <v>953</v>
      </c>
      <c r="C142" s="133" t="s">
        <v>905</v>
      </c>
      <c r="D142" s="1760" t="s">
        <v>145</v>
      </c>
      <c r="E142" s="1761"/>
      <c r="F142" s="134">
        <v>2</v>
      </c>
      <c r="G142" s="339">
        <v>179.03000000000003</v>
      </c>
      <c r="H142" s="340">
        <v>180.21000000000004</v>
      </c>
      <c r="I142" s="340">
        <v>181.19</v>
      </c>
      <c r="J142" s="340">
        <v>182.67000000000002</v>
      </c>
      <c r="K142" s="340">
        <v>183.62000000000003</v>
      </c>
      <c r="L142" s="341">
        <v>185.09000000000003</v>
      </c>
      <c r="M142" s="342">
        <v>188.82000000000002</v>
      </c>
      <c r="N142" s="342">
        <v>192.49</v>
      </c>
      <c r="O142" s="342">
        <v>195.48000000000002</v>
      </c>
      <c r="P142" s="342">
        <v>198.67000000000002</v>
      </c>
      <c r="Q142" s="339">
        <v>201.05</v>
      </c>
      <c r="R142" s="340">
        <v>202.94000000000005</v>
      </c>
      <c r="S142" s="340">
        <v>204.78000000000003</v>
      </c>
      <c r="T142" s="340">
        <v>206.85000000000002</v>
      </c>
      <c r="U142" s="340">
        <v>208.59000000000003</v>
      </c>
      <c r="V142" s="341"/>
      <c r="W142" s="342"/>
      <c r="X142" s="342"/>
      <c r="Y142" s="342"/>
      <c r="Z142" s="342"/>
    </row>
    <row r="143" spans="2:26" x14ac:dyDescent="0.25">
      <c r="B143" s="135" t="s">
        <v>954</v>
      </c>
      <c r="C143" s="136" t="s">
        <v>299</v>
      </c>
      <c r="D143" s="1754" t="s">
        <v>145</v>
      </c>
      <c r="E143" s="1755"/>
      <c r="F143" s="137">
        <v>2</v>
      </c>
      <c r="G143" s="343">
        <v>151.20780999999999</v>
      </c>
      <c r="H143" s="344">
        <v>151.13274999999999</v>
      </c>
      <c r="I143" s="344">
        <v>166.05769000000001</v>
      </c>
      <c r="J143" s="344">
        <v>165.98263</v>
      </c>
      <c r="K143" s="344">
        <v>165.90755999999999</v>
      </c>
      <c r="L143" s="345">
        <v>180.63249999999999</v>
      </c>
      <c r="M143" s="346">
        <v>160.67371055923891</v>
      </c>
      <c r="N143" s="346">
        <v>145.0870005592389</v>
      </c>
      <c r="O143" s="346">
        <v>129.3002805592389</v>
      </c>
      <c r="P143" s="346">
        <v>128.92497055923891</v>
      </c>
      <c r="Q143" s="343">
        <v>128.5496605592389</v>
      </c>
      <c r="R143" s="344">
        <v>128.17435055923892</v>
      </c>
      <c r="S143" s="344">
        <v>127.7990305592389</v>
      </c>
      <c r="T143" s="344">
        <v>127.42372055923892</v>
      </c>
      <c r="U143" s="344">
        <v>127.0484105592389</v>
      </c>
      <c r="V143" s="345"/>
      <c r="W143" s="346"/>
      <c r="X143" s="346"/>
      <c r="Y143" s="346"/>
      <c r="Z143" s="346"/>
    </row>
    <row r="144" spans="2:26" x14ac:dyDescent="0.25">
      <c r="B144" s="218" t="s">
        <v>1944</v>
      </c>
      <c r="C144" s="219" t="s">
        <v>293</v>
      </c>
      <c r="D144" s="1754" t="s">
        <v>145</v>
      </c>
      <c r="E144" s="1755"/>
      <c r="F144" s="137">
        <v>2</v>
      </c>
      <c r="G144" s="339">
        <v>4.9589400000000001</v>
      </c>
      <c r="H144" s="348">
        <v>4.9815399999999999</v>
      </c>
      <c r="I144" s="348">
        <v>4.7661899999999999</v>
      </c>
      <c r="J144" s="348">
        <v>5.0395899999999996</v>
      </c>
      <c r="K144" s="348">
        <v>5.0662700000000003</v>
      </c>
      <c r="L144" s="349">
        <v>5.15123</v>
      </c>
      <c r="M144" s="350">
        <v>3.9912399999999999</v>
      </c>
      <c r="N144" s="350">
        <v>2.6135799999999998</v>
      </c>
      <c r="O144" s="350">
        <v>2.0839500000000002</v>
      </c>
      <c r="P144" s="350">
        <v>1.6689099999999999</v>
      </c>
      <c r="Q144" s="347">
        <v>1.47651</v>
      </c>
      <c r="R144" s="348">
        <v>1.5780400000000001</v>
      </c>
      <c r="S144" s="348">
        <v>1.5438000000000001</v>
      </c>
      <c r="T144" s="348">
        <v>1.44339</v>
      </c>
      <c r="U144" s="348">
        <v>1.3238399999999999</v>
      </c>
      <c r="V144" s="349"/>
      <c r="W144" s="350"/>
      <c r="X144" s="350"/>
      <c r="Y144" s="350"/>
      <c r="Z144" s="350"/>
    </row>
    <row r="145" spans="2:26" ht="14.4" thickBot="1" x14ac:dyDescent="0.3">
      <c r="B145" s="138" t="s">
        <v>956</v>
      </c>
      <c r="C145" s="139" t="s">
        <v>302</v>
      </c>
      <c r="D145" s="1756" t="s">
        <v>145</v>
      </c>
      <c r="E145" s="1757"/>
      <c r="F145" s="140">
        <v>2</v>
      </c>
      <c r="G145" s="351">
        <v>-32.781130000000033</v>
      </c>
      <c r="H145" s="352">
        <v>-34.058790000000052</v>
      </c>
      <c r="I145" s="352">
        <v>-19.898499999999991</v>
      </c>
      <c r="J145" s="352">
        <v>-21.726960000000016</v>
      </c>
      <c r="K145" s="352">
        <v>-22.778710000000043</v>
      </c>
      <c r="L145" s="353">
        <v>-9.6087300000000386</v>
      </c>
      <c r="M145" s="354">
        <v>-32.137529440761107</v>
      </c>
      <c r="N145" s="354">
        <v>-50.016579440761106</v>
      </c>
      <c r="O145" s="354">
        <v>-68.26366944076112</v>
      </c>
      <c r="P145" s="354">
        <v>-71.413939440761098</v>
      </c>
      <c r="Q145" s="351">
        <v>-73.976849440761114</v>
      </c>
      <c r="R145" s="352">
        <v>-76.343689440761139</v>
      </c>
      <c r="S145" s="352">
        <v>-78.524769440761133</v>
      </c>
      <c r="T145" s="352">
        <v>-80.869669440761101</v>
      </c>
      <c r="U145" s="352">
        <v>-82.865429440761133</v>
      </c>
      <c r="V145" s="353"/>
      <c r="W145" s="354"/>
      <c r="X145" s="354"/>
      <c r="Y145" s="354"/>
      <c r="Z145" s="354"/>
    </row>
    <row r="146" spans="2:26" ht="14.4" thickBot="1" x14ac:dyDescent="0.3">
      <c r="B146" s="158"/>
      <c r="C146" s="87"/>
      <c r="D146" s="87"/>
      <c r="E146" s="87"/>
      <c r="Q146" s="69"/>
      <c r="R146" s="69"/>
    </row>
    <row r="147" spans="2:26" ht="55.8" thickBot="1" x14ac:dyDescent="0.3">
      <c r="B147" s="216" t="s">
        <v>1950</v>
      </c>
      <c r="C147" s="160"/>
      <c r="D147" s="159"/>
      <c r="E147" s="159"/>
      <c r="F147" s="96"/>
      <c r="G147" s="96"/>
      <c r="H147" s="96"/>
      <c r="I147" s="96"/>
      <c r="J147" s="96"/>
      <c r="K147" s="96"/>
      <c r="L147" s="96"/>
      <c r="M147" s="1752" t="s">
        <v>931</v>
      </c>
      <c r="N147" s="1753"/>
      <c r="O147" s="1753"/>
      <c r="P147" s="1753"/>
      <c r="Q147" s="1753"/>
      <c r="R147" s="1753"/>
      <c r="S147" s="1753"/>
      <c r="T147" s="1753"/>
      <c r="U147" s="1753"/>
      <c r="V147" s="1753"/>
      <c r="W147" s="1753"/>
      <c r="X147" s="1753"/>
      <c r="Y147" s="1753"/>
      <c r="Z147" s="1753"/>
    </row>
    <row r="148" spans="2:26" ht="28.2" thickBot="1" x14ac:dyDescent="0.3">
      <c r="B148" s="412" t="s">
        <v>63</v>
      </c>
      <c r="C148" s="413" t="s">
        <v>957</v>
      </c>
      <c r="D148" s="1758" t="s">
        <v>116</v>
      </c>
      <c r="E148" s="1759"/>
      <c r="F148" s="414" t="s">
        <v>117</v>
      </c>
      <c r="G148" s="415" t="s">
        <v>933</v>
      </c>
      <c r="H148" s="416" t="s">
        <v>934</v>
      </c>
      <c r="I148" s="416" t="s">
        <v>935</v>
      </c>
      <c r="J148" s="416" t="s">
        <v>936</v>
      </c>
      <c r="K148" s="416" t="s">
        <v>937</v>
      </c>
      <c r="L148" s="417" t="s">
        <v>938</v>
      </c>
      <c r="M148" s="418" t="s">
        <v>939</v>
      </c>
      <c r="N148" s="418" t="s">
        <v>940</v>
      </c>
      <c r="O148" s="418" t="s">
        <v>941</v>
      </c>
      <c r="P148" s="418" t="s">
        <v>942</v>
      </c>
      <c r="Q148" s="141" t="s">
        <v>943</v>
      </c>
      <c r="R148" s="130" t="s">
        <v>944</v>
      </c>
      <c r="S148" s="130" t="s">
        <v>945</v>
      </c>
      <c r="T148" s="130" t="s">
        <v>946</v>
      </c>
      <c r="U148" s="130" t="s">
        <v>947</v>
      </c>
      <c r="V148" s="131" t="s">
        <v>948</v>
      </c>
      <c r="W148" s="142" t="s">
        <v>949</v>
      </c>
      <c r="X148" s="142" t="s">
        <v>950</v>
      </c>
      <c r="Y148" s="142" t="s">
        <v>951</v>
      </c>
      <c r="Z148" s="142" t="s">
        <v>952</v>
      </c>
    </row>
    <row r="149" spans="2:26" x14ac:dyDescent="0.25">
      <c r="B149" s="392" t="s">
        <v>958</v>
      </c>
      <c r="C149" s="393" t="s">
        <v>905</v>
      </c>
      <c r="D149" s="1760" t="s">
        <v>145</v>
      </c>
      <c r="E149" s="1761"/>
      <c r="F149" s="394">
        <v>2</v>
      </c>
      <c r="G149" s="395">
        <v>179.03000000000003</v>
      </c>
      <c r="H149" s="396">
        <v>176.99387849957208</v>
      </c>
      <c r="I149" s="396">
        <v>176.21677362427397</v>
      </c>
      <c r="J149" s="396">
        <v>174.12699966862198</v>
      </c>
      <c r="K149" s="396">
        <v>170.43437696933606</v>
      </c>
      <c r="L149" s="397">
        <v>166.65627373761407</v>
      </c>
      <c r="M149" s="398">
        <v>149.34985189421604</v>
      </c>
      <c r="N149" s="398">
        <v>141.64764270521999</v>
      </c>
      <c r="O149" s="398">
        <v>138.00871733187901</v>
      </c>
      <c r="P149" s="399">
        <v>136.29156299900899</v>
      </c>
      <c r="Q149" s="339">
        <v>137.90532791910601</v>
      </c>
      <c r="R149" s="340">
        <v>139.14990860590805</v>
      </c>
      <c r="S149" s="340">
        <v>140.31371301727006</v>
      </c>
      <c r="T149" s="340">
        <v>141.72717279311206</v>
      </c>
      <c r="U149" s="340">
        <v>142.80180292502206</v>
      </c>
      <c r="V149" s="341"/>
      <c r="W149" s="342"/>
      <c r="X149" s="342"/>
      <c r="Y149" s="342"/>
      <c r="Z149" s="342"/>
    </row>
    <row r="150" spans="2:26" x14ac:dyDescent="0.25">
      <c r="B150" s="400" t="s">
        <v>959</v>
      </c>
      <c r="C150" s="136" t="s">
        <v>299</v>
      </c>
      <c r="D150" s="1754" t="s">
        <v>145</v>
      </c>
      <c r="E150" s="1755"/>
      <c r="F150" s="137">
        <v>2</v>
      </c>
      <c r="G150" s="343">
        <v>182.08744000000002</v>
      </c>
      <c r="H150" s="344">
        <v>181.99525</v>
      </c>
      <c r="I150" s="344">
        <v>181.90306000000001</v>
      </c>
      <c r="J150" s="344">
        <v>181.81088000000003</v>
      </c>
      <c r="K150" s="344">
        <v>181.71869000000001</v>
      </c>
      <c r="L150" s="345">
        <v>181.4265</v>
      </c>
      <c r="M150" s="346">
        <v>153.42680000000001</v>
      </c>
      <c r="N150" s="346">
        <v>144.44346000000002</v>
      </c>
      <c r="O150" s="346">
        <v>140.35641000000001</v>
      </c>
      <c r="P150" s="401">
        <v>138.26406000000003</v>
      </c>
      <c r="Q150" s="343">
        <v>139.67805000000004</v>
      </c>
      <c r="R150" s="344">
        <v>141.00926999999999</v>
      </c>
      <c r="S150" s="344">
        <v>142.15380999999996</v>
      </c>
      <c r="T150" s="344">
        <v>143.46019000000001</v>
      </c>
      <c r="U150" s="344">
        <v>144.40932999999961</v>
      </c>
      <c r="V150" s="345"/>
      <c r="W150" s="346"/>
      <c r="X150" s="346"/>
      <c r="Y150" s="346"/>
      <c r="Z150" s="346"/>
    </row>
    <row r="151" spans="2:26" x14ac:dyDescent="0.25">
      <c r="B151" s="402" t="s">
        <v>960</v>
      </c>
      <c r="C151" s="219" t="s">
        <v>293</v>
      </c>
      <c r="D151" s="1754" t="s">
        <v>145</v>
      </c>
      <c r="E151" s="1755"/>
      <c r="F151" s="137">
        <v>2</v>
      </c>
      <c r="G151" s="347">
        <v>4.9589400000000001</v>
      </c>
      <c r="H151" s="348">
        <v>4.9815399999999999</v>
      </c>
      <c r="I151" s="348">
        <v>4.7661899999999999</v>
      </c>
      <c r="J151" s="348">
        <v>5.0395899999999996</v>
      </c>
      <c r="K151" s="348">
        <v>5.0662700000000003</v>
      </c>
      <c r="L151" s="349">
        <v>5.15123</v>
      </c>
      <c r="M151" s="350">
        <v>3.9912399999999999</v>
      </c>
      <c r="N151" s="350">
        <v>2.6135799999999998</v>
      </c>
      <c r="O151" s="350">
        <v>2.0839500000000002</v>
      </c>
      <c r="P151" s="403">
        <v>1.6689099999999999</v>
      </c>
      <c r="Q151" s="347">
        <v>1.47651</v>
      </c>
      <c r="R151" s="348">
        <v>1.5780400000000001</v>
      </c>
      <c r="S151" s="348">
        <v>1.5438000000000001</v>
      </c>
      <c r="T151" s="348">
        <v>1.44339</v>
      </c>
      <c r="U151" s="348">
        <v>1.3238399999999999</v>
      </c>
      <c r="V151" s="349"/>
      <c r="W151" s="350"/>
      <c r="X151" s="350"/>
      <c r="Y151" s="350"/>
      <c r="Z151" s="350"/>
    </row>
    <row r="152" spans="2:26" ht="14.4" thickBot="1" x14ac:dyDescent="0.3">
      <c r="B152" s="404" t="s">
        <v>961</v>
      </c>
      <c r="C152" s="405" t="s">
        <v>302</v>
      </c>
      <c r="D152" s="1756" t="s">
        <v>145</v>
      </c>
      <c r="E152" s="1757"/>
      <c r="F152" s="406">
        <v>2</v>
      </c>
      <c r="G152" s="407">
        <v>-1.9015000000000146</v>
      </c>
      <c r="H152" s="408">
        <v>1.9831500427922144E-2</v>
      </c>
      <c r="I152" s="408">
        <v>0.92009637572604142</v>
      </c>
      <c r="J152" s="408">
        <v>2.6442903313780493</v>
      </c>
      <c r="K152" s="408">
        <v>6.218043030663952</v>
      </c>
      <c r="L152" s="409">
        <v>9.6189962623859326</v>
      </c>
      <c r="M152" s="410">
        <v>8.5708105783969923E-2</v>
      </c>
      <c r="N152" s="410">
        <v>0.18223729478002237</v>
      </c>
      <c r="O152" s="410">
        <v>0.26374266812099867</v>
      </c>
      <c r="P152" s="411">
        <v>0.30358700099104086</v>
      </c>
      <c r="Q152" s="351">
        <v>0.2962120808940274</v>
      </c>
      <c r="R152" s="352">
        <v>0.28132139409193391</v>
      </c>
      <c r="S152" s="352">
        <v>0.29629698272990357</v>
      </c>
      <c r="T152" s="352">
        <v>0.28962720688795063</v>
      </c>
      <c r="U152" s="352">
        <v>0.28368707497755419</v>
      </c>
      <c r="V152" s="353"/>
      <c r="W152" s="354"/>
      <c r="X152" s="354"/>
      <c r="Y152" s="354"/>
      <c r="Z152" s="354"/>
    </row>
    <row r="153" spans="2:26" ht="14.4" thickBot="1" x14ac:dyDescent="0.3">
      <c r="B153" s="69"/>
      <c r="Q153" s="69"/>
      <c r="R153" s="69"/>
    </row>
    <row r="154" spans="2:26" ht="42" thickBot="1" x14ac:dyDescent="0.3">
      <c r="B154" s="216" t="s">
        <v>1951</v>
      </c>
      <c r="C154" s="160"/>
      <c r="D154" s="159"/>
      <c r="E154" s="96"/>
      <c r="F154" s="96"/>
      <c r="G154" s="96"/>
      <c r="H154" s="96"/>
      <c r="I154" s="96"/>
      <c r="J154" s="96"/>
      <c r="K154" s="96"/>
      <c r="L154" s="96"/>
      <c r="M154" s="1752" t="s">
        <v>931</v>
      </c>
      <c r="N154" s="1753"/>
      <c r="O154" s="1753"/>
      <c r="P154" s="1753"/>
      <c r="Q154" s="1753"/>
      <c r="R154" s="1753"/>
      <c r="S154" s="1753"/>
      <c r="T154" s="1753"/>
      <c r="U154" s="1753"/>
      <c r="V154" s="1753"/>
      <c r="W154" s="1753"/>
      <c r="X154" s="1753"/>
      <c r="Y154" s="1753"/>
      <c r="Z154" s="1753"/>
    </row>
    <row r="155" spans="2:26" ht="28.2" thickBot="1" x14ac:dyDescent="0.3">
      <c r="B155" s="127" t="s">
        <v>63</v>
      </c>
      <c r="C155" s="128" t="s">
        <v>962</v>
      </c>
      <c r="D155" s="128" t="s">
        <v>963</v>
      </c>
      <c r="E155" s="128" t="s">
        <v>116</v>
      </c>
      <c r="F155" s="129" t="s">
        <v>117</v>
      </c>
      <c r="G155" s="141" t="s">
        <v>933</v>
      </c>
      <c r="H155" s="130" t="s">
        <v>934</v>
      </c>
      <c r="I155" s="130" t="s">
        <v>935</v>
      </c>
      <c r="J155" s="130" t="s">
        <v>936</v>
      </c>
      <c r="K155" s="130" t="s">
        <v>937</v>
      </c>
      <c r="L155" s="131" t="s">
        <v>938</v>
      </c>
      <c r="M155" s="142" t="s">
        <v>939</v>
      </c>
      <c r="N155" s="142" t="s">
        <v>940</v>
      </c>
      <c r="O155" s="142" t="s">
        <v>941</v>
      </c>
      <c r="P155" s="142" t="s">
        <v>942</v>
      </c>
      <c r="Q155" s="141" t="s">
        <v>943</v>
      </c>
      <c r="R155" s="130" t="s">
        <v>944</v>
      </c>
      <c r="S155" s="130" t="s">
        <v>945</v>
      </c>
      <c r="T155" s="130" t="s">
        <v>946</v>
      </c>
      <c r="U155" s="130" t="s">
        <v>947</v>
      </c>
      <c r="V155" s="131" t="s">
        <v>948</v>
      </c>
      <c r="W155" s="142" t="s">
        <v>949</v>
      </c>
      <c r="X155" s="142" t="s">
        <v>950</v>
      </c>
      <c r="Y155" s="142" t="s">
        <v>951</v>
      </c>
      <c r="Z155" s="142" t="s">
        <v>952</v>
      </c>
    </row>
    <row r="156" spans="2:26" x14ac:dyDescent="0.25">
      <c r="B156" s="270" t="s">
        <v>964</v>
      </c>
      <c r="C156" s="271" t="s">
        <v>965</v>
      </c>
      <c r="D156" s="271" t="s">
        <v>966</v>
      </c>
      <c r="E156" s="1558" t="s">
        <v>1986</v>
      </c>
      <c r="F156" s="309">
        <v>3</v>
      </c>
      <c r="G156" s="1429">
        <v>0</v>
      </c>
      <c r="H156" s="1430">
        <v>3.4044242433184908</v>
      </c>
      <c r="I156" s="1430">
        <v>4.5975292784570847</v>
      </c>
      <c r="J156" s="1430">
        <v>4.3238038717033556</v>
      </c>
      <c r="K156" s="1430">
        <v>3.501040562866141</v>
      </c>
      <c r="L156" s="1431">
        <v>3.5547635310191552</v>
      </c>
      <c r="M156" s="1432">
        <v>16.717005694510679</v>
      </c>
      <c r="N156" s="1432">
        <v>18.70572527651888</v>
      </c>
      <c r="O156" s="1432">
        <v>17.79178531054097</v>
      </c>
      <c r="P156" s="1432">
        <v>17.536931615052385</v>
      </c>
      <c r="Q156" s="1433">
        <v>18.159149526560888</v>
      </c>
      <c r="R156" s="1434">
        <v>18.317484627228303</v>
      </c>
      <c r="S156" s="1434">
        <v>17.643378282942276</v>
      </c>
      <c r="T156" s="1434">
        <v>18.669139245523283</v>
      </c>
      <c r="U156" s="1434">
        <v>18.632552607148458</v>
      </c>
      <c r="V156" s="1435"/>
      <c r="W156" s="1436"/>
      <c r="X156" s="1436"/>
      <c r="Y156" s="1436"/>
      <c r="Z156" s="1436"/>
    </row>
    <row r="157" spans="2:26" x14ac:dyDescent="0.25">
      <c r="B157" s="135" t="s">
        <v>967</v>
      </c>
      <c r="C157" s="136" t="s">
        <v>968</v>
      </c>
      <c r="D157" s="136" t="s">
        <v>966</v>
      </c>
      <c r="E157" s="1559" t="s">
        <v>1986</v>
      </c>
      <c r="F157" s="310">
        <v>3</v>
      </c>
      <c r="G157" s="1437">
        <v>0</v>
      </c>
      <c r="H157" s="1438">
        <v>0</v>
      </c>
      <c r="I157" s="1438">
        <v>0</v>
      </c>
      <c r="J157" s="1438">
        <v>0</v>
      </c>
      <c r="K157" s="1438">
        <v>0</v>
      </c>
      <c r="L157" s="1439">
        <v>0</v>
      </c>
      <c r="M157" s="1440">
        <v>0</v>
      </c>
      <c r="N157" s="1440">
        <v>0</v>
      </c>
      <c r="O157" s="1440">
        <v>0</v>
      </c>
      <c r="P157" s="1440">
        <v>0</v>
      </c>
      <c r="Q157" s="1437">
        <v>0</v>
      </c>
      <c r="R157" s="1438">
        <v>0</v>
      </c>
      <c r="S157" s="1438">
        <v>0</v>
      </c>
      <c r="T157" s="1438">
        <v>0</v>
      </c>
      <c r="U157" s="1438">
        <v>0</v>
      </c>
      <c r="V157" s="1439"/>
      <c r="W157" s="1440"/>
      <c r="X157" s="1440"/>
      <c r="Y157" s="1440"/>
      <c r="Z157" s="1440"/>
    </row>
    <row r="158" spans="2:26" ht="14.4" thickBot="1" x14ac:dyDescent="0.3">
      <c r="B158" s="138" t="s">
        <v>969</v>
      </c>
      <c r="C158" s="139" t="s">
        <v>970</v>
      </c>
      <c r="D158" s="139" t="s">
        <v>966</v>
      </c>
      <c r="E158" s="1560" t="s">
        <v>1986</v>
      </c>
      <c r="F158" s="311">
        <v>3</v>
      </c>
      <c r="G158" s="1441">
        <v>0</v>
      </c>
      <c r="H158" s="1442">
        <v>3.4044242433184908</v>
      </c>
      <c r="I158" s="1442">
        <v>4.5975292784570847</v>
      </c>
      <c r="J158" s="1442">
        <v>4.3238038717033556</v>
      </c>
      <c r="K158" s="1442">
        <v>3.501040562866141</v>
      </c>
      <c r="L158" s="1443">
        <v>3.5547635310191552</v>
      </c>
      <c r="M158" s="1444">
        <v>16.717005694510679</v>
      </c>
      <c r="N158" s="1444">
        <v>18.70572527651888</v>
      </c>
      <c r="O158" s="1444">
        <v>17.79178531054097</v>
      </c>
      <c r="P158" s="1444">
        <v>17.536931615052385</v>
      </c>
      <c r="Q158" s="1441">
        <v>18.159149526560888</v>
      </c>
      <c r="R158" s="1442">
        <v>18.317484627228303</v>
      </c>
      <c r="S158" s="1442">
        <v>17.643378282942276</v>
      </c>
      <c r="T158" s="1442">
        <v>18.669139245523283</v>
      </c>
      <c r="U158" s="1442">
        <v>18.632552607148458</v>
      </c>
      <c r="V158" s="1443"/>
      <c r="W158" s="1444"/>
      <c r="X158" s="1444"/>
      <c r="Y158" s="1444"/>
      <c r="Z158" s="1444"/>
    </row>
    <row r="159" spans="2:26" ht="14.4" thickBot="1" x14ac:dyDescent="0.3">
      <c r="R159" s="69"/>
      <c r="S159" s="69"/>
    </row>
    <row r="160" spans="2:26" ht="69.599999999999994" thickBot="1" x14ac:dyDescent="0.3">
      <c r="B160" s="216" t="s">
        <v>1952</v>
      </c>
      <c r="C160" s="160"/>
      <c r="D160" s="159"/>
      <c r="E160" s="159"/>
      <c r="F160" s="96"/>
      <c r="G160" s="96"/>
      <c r="H160" s="96"/>
      <c r="I160" s="96"/>
      <c r="J160" s="96"/>
      <c r="K160" s="96"/>
      <c r="L160" s="96"/>
      <c r="M160" s="1752" t="s">
        <v>931</v>
      </c>
      <c r="N160" s="1753"/>
      <c r="O160" s="1753"/>
      <c r="P160" s="1753"/>
      <c r="Q160" s="1753"/>
      <c r="R160" s="1753"/>
      <c r="S160" s="1753"/>
      <c r="T160" s="1753"/>
      <c r="U160" s="1753"/>
      <c r="V160" s="1753"/>
      <c r="W160" s="1753"/>
      <c r="X160" s="1753"/>
      <c r="Y160" s="1753"/>
      <c r="Z160" s="1753"/>
    </row>
    <row r="161" spans="2:26" ht="28.2" thickBot="1" x14ac:dyDescent="0.3">
      <c r="B161" s="127" t="s">
        <v>63</v>
      </c>
      <c r="C161" s="128" t="s">
        <v>962</v>
      </c>
      <c r="D161" s="128" t="s">
        <v>963</v>
      </c>
      <c r="E161" s="128" t="s">
        <v>116</v>
      </c>
      <c r="F161" s="129" t="s">
        <v>117</v>
      </c>
      <c r="G161" s="141" t="s">
        <v>933</v>
      </c>
      <c r="H161" s="130" t="s">
        <v>934</v>
      </c>
      <c r="I161" s="130" t="s">
        <v>935</v>
      </c>
      <c r="J161" s="130" t="s">
        <v>936</v>
      </c>
      <c r="K161" s="130" t="s">
        <v>937</v>
      </c>
      <c r="L161" s="131" t="s">
        <v>938</v>
      </c>
      <c r="M161" s="142" t="s">
        <v>939</v>
      </c>
      <c r="N161" s="142" t="s">
        <v>940</v>
      </c>
      <c r="O161" s="142" t="s">
        <v>941</v>
      </c>
      <c r="P161" s="142" t="s">
        <v>942</v>
      </c>
      <c r="Q161" s="141" t="s">
        <v>943</v>
      </c>
      <c r="R161" s="130" t="s">
        <v>944</v>
      </c>
      <c r="S161" s="130" t="s">
        <v>945</v>
      </c>
      <c r="T161" s="130" t="s">
        <v>946</v>
      </c>
      <c r="U161" s="130" t="s">
        <v>947</v>
      </c>
      <c r="V161" s="131" t="s">
        <v>948</v>
      </c>
      <c r="W161" s="142" t="s">
        <v>949</v>
      </c>
      <c r="X161" s="142" t="s">
        <v>950</v>
      </c>
      <c r="Y161" s="142" t="s">
        <v>951</v>
      </c>
      <c r="Z161" s="142" t="s">
        <v>952</v>
      </c>
    </row>
    <row r="162" spans="2:26" ht="27.6" x14ac:dyDescent="0.25">
      <c r="B162" s="270" t="s">
        <v>971</v>
      </c>
      <c r="C162" s="271" t="s">
        <v>972</v>
      </c>
      <c r="D162" s="271" t="s">
        <v>810</v>
      </c>
      <c r="E162" s="1558" t="s">
        <v>1986</v>
      </c>
      <c r="F162" s="309">
        <v>3</v>
      </c>
      <c r="G162" s="327">
        <v>0</v>
      </c>
      <c r="H162" s="328">
        <v>14.30770131850784</v>
      </c>
      <c r="I162" s="328">
        <v>9.5482153405505379</v>
      </c>
      <c r="J162" s="328">
        <v>12.689571585771215</v>
      </c>
      <c r="K162" s="328">
        <v>17.241684632713458</v>
      </c>
      <c r="L162" s="329">
        <v>20.462234779334736</v>
      </c>
      <c r="M162" s="330">
        <v>67.900138725615093</v>
      </c>
      <c r="N162" s="330">
        <v>32.875943786760153</v>
      </c>
      <c r="O162" s="330">
        <v>24.148813250164082</v>
      </c>
      <c r="P162" s="330">
        <v>3.3896994796852291</v>
      </c>
      <c r="Q162" s="339">
        <v>21.987150686975259</v>
      </c>
      <c r="R162" s="340">
        <v>16.502464173456048</v>
      </c>
      <c r="S162" s="340">
        <v>11.951324502853879</v>
      </c>
      <c r="T162" s="340">
        <v>20.739289691032713</v>
      </c>
      <c r="U162" s="340">
        <v>4.1985980507700909</v>
      </c>
      <c r="V162" s="341"/>
      <c r="W162" s="342"/>
      <c r="X162" s="342"/>
      <c r="Y162" s="342"/>
      <c r="Z162" s="342"/>
    </row>
    <row r="163" spans="2:26" ht="27.6" x14ac:dyDescent="0.25">
      <c r="B163" s="135" t="s">
        <v>973</v>
      </c>
      <c r="C163" s="136" t="s">
        <v>972</v>
      </c>
      <c r="D163" s="136" t="s">
        <v>807</v>
      </c>
      <c r="E163" s="1559" t="s">
        <v>1986</v>
      </c>
      <c r="F163" s="310">
        <v>3</v>
      </c>
      <c r="G163" s="331">
        <v>0</v>
      </c>
      <c r="H163" s="332">
        <v>1.5762801781669928</v>
      </c>
      <c r="I163" s="332">
        <v>1.6088539872350189</v>
      </c>
      <c r="J163" s="332">
        <v>1.5747413495502138</v>
      </c>
      <c r="K163" s="332">
        <v>1.5747413495502138</v>
      </c>
      <c r="L163" s="333">
        <v>1.5747413495502138</v>
      </c>
      <c r="M163" s="334">
        <v>7.9048167563173219</v>
      </c>
      <c r="N163" s="334">
        <v>18.291578563857602</v>
      </c>
      <c r="O163" s="334">
        <v>18.427463474183558</v>
      </c>
      <c r="P163" s="334">
        <v>18.546098151859209</v>
      </c>
      <c r="Q163" s="343">
        <v>18.531114434857216</v>
      </c>
      <c r="R163" s="344">
        <v>18.474768462477083</v>
      </c>
      <c r="S163" s="344">
        <v>18.46048045340288</v>
      </c>
      <c r="T163" s="344">
        <v>18.545296683390195</v>
      </c>
      <c r="U163" s="344">
        <v>18.670762599783611</v>
      </c>
      <c r="V163" s="345"/>
      <c r="W163" s="346"/>
      <c r="X163" s="346"/>
      <c r="Y163" s="346"/>
      <c r="Z163" s="346"/>
    </row>
    <row r="164" spans="2:26" ht="28.2" thickBot="1" x14ac:dyDescent="0.3">
      <c r="B164" s="138" t="s">
        <v>974</v>
      </c>
      <c r="C164" s="139" t="s">
        <v>972</v>
      </c>
      <c r="D164" s="139" t="s">
        <v>966</v>
      </c>
      <c r="E164" s="1560" t="s">
        <v>1986</v>
      </c>
      <c r="F164" s="311">
        <v>3</v>
      </c>
      <c r="G164" s="335">
        <v>0</v>
      </c>
      <c r="H164" s="336">
        <v>15.883981496674833</v>
      </c>
      <c r="I164" s="336">
        <v>11.157069327785557</v>
      </c>
      <c r="J164" s="336">
        <v>14.26431293532143</v>
      </c>
      <c r="K164" s="336">
        <v>18.81642598226367</v>
      </c>
      <c r="L164" s="337">
        <v>22.036976128884948</v>
      </c>
      <c r="M164" s="338">
        <v>75.80495548193241</v>
      </c>
      <c r="N164" s="338">
        <v>51.167522350617759</v>
      </c>
      <c r="O164" s="338">
        <v>42.576276724347636</v>
      </c>
      <c r="P164" s="338">
        <v>21.935797631544439</v>
      </c>
      <c r="Q164" s="351">
        <v>40.518265121832471</v>
      </c>
      <c r="R164" s="352">
        <v>34.977232635933134</v>
      </c>
      <c r="S164" s="352">
        <v>30.411804956256759</v>
      </c>
      <c r="T164" s="352">
        <v>39.284586374422908</v>
      </c>
      <c r="U164" s="352">
        <v>22.869360650553702</v>
      </c>
      <c r="V164" s="353"/>
      <c r="W164" s="354"/>
      <c r="X164" s="354"/>
      <c r="Y164" s="354"/>
      <c r="Z164" s="354"/>
    </row>
    <row r="166" spans="2:26" ht="14.4" thickBot="1" x14ac:dyDescent="0.3"/>
    <row r="167" spans="2:26" ht="28.2" thickBot="1" x14ac:dyDescent="0.3">
      <c r="B167" s="122" t="s">
        <v>57</v>
      </c>
      <c r="C167" s="66" t="s">
        <v>15</v>
      </c>
      <c r="D167" s="123" t="s">
        <v>922</v>
      </c>
      <c r="E167" s="67" t="s">
        <v>1945</v>
      </c>
      <c r="F167" s="122" t="s">
        <v>923</v>
      </c>
      <c r="G167" s="67" t="s">
        <v>354</v>
      </c>
      <c r="H167" s="124" t="s">
        <v>110</v>
      </c>
      <c r="I167" s="67" t="s">
        <v>924</v>
      </c>
    </row>
    <row r="168" spans="2:26" ht="42" thickBot="1" x14ac:dyDescent="0.3">
      <c r="B168" s="123" t="s">
        <v>925</v>
      </c>
      <c r="C168" s="1762" t="s">
        <v>1953</v>
      </c>
      <c r="D168" s="1771"/>
      <c r="E168" s="1771"/>
      <c r="F168" s="1771"/>
      <c r="G168" s="1771"/>
      <c r="H168" s="1771"/>
      <c r="I168" s="1772"/>
    </row>
    <row r="169" spans="2:26" ht="42" customHeight="1" thickBot="1" x14ac:dyDescent="0.3">
      <c r="B169" s="123" t="s">
        <v>926</v>
      </c>
      <c r="C169" s="1768" t="s">
        <v>2126</v>
      </c>
      <c r="D169" s="1769"/>
      <c r="E169" s="1769"/>
      <c r="F169" s="1769"/>
      <c r="G169" s="1769"/>
      <c r="H169" s="1769"/>
      <c r="I169" s="1770"/>
    </row>
    <row r="170" spans="2:26" ht="42" thickBot="1" x14ac:dyDescent="0.3">
      <c r="B170" s="123" t="s">
        <v>928</v>
      </c>
      <c r="C170" s="1776" t="s">
        <v>2387</v>
      </c>
      <c r="D170" s="1777"/>
      <c r="E170" s="1777"/>
      <c r="F170" s="1777"/>
      <c r="G170" s="1777"/>
      <c r="H170" s="1777"/>
      <c r="I170" s="1778"/>
    </row>
    <row r="171" spans="2:26" ht="55.8" thickBot="1" x14ac:dyDescent="0.3">
      <c r="B171" s="1555" t="s">
        <v>1985</v>
      </c>
      <c r="C171" s="1557">
        <v>282.86842178782547</v>
      </c>
      <c r="D171" s="68" t="s">
        <v>929</v>
      </c>
      <c r="E171" s="1428">
        <v>0.1111111111111111</v>
      </c>
      <c r="F171" s="125" t="s">
        <v>930</v>
      </c>
      <c r="G171" s="126" t="s">
        <v>1942</v>
      </c>
      <c r="H171" s="125" t="s">
        <v>2</v>
      </c>
      <c r="I171" s="126" t="s">
        <v>2388</v>
      </c>
    </row>
    <row r="172" spans="2:26" ht="14.4" thickBot="1" x14ac:dyDescent="0.3"/>
    <row r="173" spans="2:26" ht="55.8" thickBot="1" x14ac:dyDescent="0.3">
      <c r="B173" s="216" t="s">
        <v>1954</v>
      </c>
      <c r="M173" s="1752" t="s">
        <v>931</v>
      </c>
      <c r="N173" s="1753"/>
      <c r="O173" s="1753"/>
      <c r="P173" s="1753"/>
      <c r="Q173" s="1753"/>
      <c r="R173" s="1753"/>
      <c r="S173" s="1753"/>
      <c r="T173" s="1753"/>
      <c r="U173" s="1753"/>
      <c r="V173" s="1753"/>
      <c r="W173" s="1753"/>
      <c r="X173" s="1753"/>
      <c r="Y173" s="1753"/>
      <c r="Z173" s="1753"/>
    </row>
    <row r="174" spans="2:26" ht="28.2" thickBot="1" x14ac:dyDescent="0.3">
      <c r="B174" s="127" t="s">
        <v>63</v>
      </c>
      <c r="C174" s="128" t="s">
        <v>932</v>
      </c>
      <c r="D174" s="1758" t="s">
        <v>116</v>
      </c>
      <c r="E174" s="1759"/>
      <c r="F174" s="129" t="s">
        <v>117</v>
      </c>
      <c r="G174" s="141" t="s">
        <v>933</v>
      </c>
      <c r="H174" s="130" t="s">
        <v>934</v>
      </c>
      <c r="I174" s="130" t="s">
        <v>935</v>
      </c>
      <c r="J174" s="130" t="s">
        <v>936</v>
      </c>
      <c r="K174" s="130" t="s">
        <v>937</v>
      </c>
      <c r="L174" s="131" t="s">
        <v>938</v>
      </c>
      <c r="M174" s="142" t="s">
        <v>939</v>
      </c>
      <c r="N174" s="142" t="s">
        <v>940</v>
      </c>
      <c r="O174" s="142" t="s">
        <v>941</v>
      </c>
      <c r="P174" s="142" t="s">
        <v>942</v>
      </c>
      <c r="Q174" s="141" t="s">
        <v>943</v>
      </c>
      <c r="R174" s="130" t="s">
        <v>944</v>
      </c>
      <c r="S174" s="130" t="s">
        <v>945</v>
      </c>
      <c r="T174" s="130" t="s">
        <v>946</v>
      </c>
      <c r="U174" s="130" t="s">
        <v>947</v>
      </c>
      <c r="V174" s="131" t="s">
        <v>948</v>
      </c>
      <c r="W174" s="142" t="s">
        <v>949</v>
      </c>
      <c r="X174" s="142" t="s">
        <v>950</v>
      </c>
      <c r="Y174" s="142" t="s">
        <v>951</v>
      </c>
      <c r="Z174" s="142" t="s">
        <v>952</v>
      </c>
    </row>
    <row r="175" spans="2:26" x14ac:dyDescent="0.25">
      <c r="B175" s="132" t="s">
        <v>953</v>
      </c>
      <c r="C175" s="133" t="s">
        <v>905</v>
      </c>
      <c r="D175" s="1760" t="s">
        <v>145</v>
      </c>
      <c r="E175" s="1761"/>
      <c r="F175" s="134">
        <v>2</v>
      </c>
      <c r="G175" s="339">
        <v>179.03000000000003</v>
      </c>
      <c r="H175" s="340">
        <v>180.21000000000004</v>
      </c>
      <c r="I175" s="340">
        <v>181.19</v>
      </c>
      <c r="J175" s="340">
        <v>182.67000000000002</v>
      </c>
      <c r="K175" s="340">
        <v>183.62000000000003</v>
      </c>
      <c r="L175" s="341">
        <v>185.09000000000003</v>
      </c>
      <c r="M175" s="342">
        <v>189.39000000000004</v>
      </c>
      <c r="N175" s="342">
        <v>193.09000000000003</v>
      </c>
      <c r="O175" s="342">
        <v>196.12000000000003</v>
      </c>
      <c r="P175" s="342">
        <v>199.33000000000004</v>
      </c>
      <c r="Q175" s="339">
        <v>201.74</v>
      </c>
      <c r="R175" s="340">
        <v>203.62</v>
      </c>
      <c r="S175" s="340">
        <v>205.48000000000002</v>
      </c>
      <c r="T175" s="340">
        <v>207.56000000000003</v>
      </c>
      <c r="U175" s="340">
        <v>209.3</v>
      </c>
      <c r="V175" s="341"/>
      <c r="W175" s="342"/>
      <c r="X175" s="342"/>
      <c r="Y175" s="342"/>
      <c r="Z175" s="342"/>
    </row>
    <row r="176" spans="2:26" x14ac:dyDescent="0.25">
      <c r="B176" s="135" t="s">
        <v>954</v>
      </c>
      <c r="C176" s="136" t="s">
        <v>299</v>
      </c>
      <c r="D176" s="1754" t="s">
        <v>145</v>
      </c>
      <c r="E176" s="1755"/>
      <c r="F176" s="137">
        <v>2</v>
      </c>
      <c r="G176" s="343">
        <v>151.20780999999999</v>
      </c>
      <c r="H176" s="344">
        <v>151.13274999999999</v>
      </c>
      <c r="I176" s="344">
        <v>166.05769000000001</v>
      </c>
      <c r="J176" s="344">
        <v>165.98263</v>
      </c>
      <c r="K176" s="344">
        <v>165.90755999999999</v>
      </c>
      <c r="L176" s="345">
        <v>180.63249999999999</v>
      </c>
      <c r="M176" s="346">
        <v>160.67371055923891</v>
      </c>
      <c r="N176" s="346">
        <v>164.07312555923892</v>
      </c>
      <c r="O176" s="346">
        <v>163.96686805923889</v>
      </c>
      <c r="P176" s="346">
        <v>163.8606205592389</v>
      </c>
      <c r="Q176" s="343">
        <v>163.7543730592389</v>
      </c>
      <c r="R176" s="344">
        <v>163.64812555923891</v>
      </c>
      <c r="S176" s="344">
        <v>163.54186805923888</v>
      </c>
      <c r="T176" s="344">
        <v>163.43562055923891</v>
      </c>
      <c r="U176" s="344">
        <v>163.32937305923889</v>
      </c>
      <c r="V176" s="345"/>
      <c r="W176" s="346"/>
      <c r="X176" s="346"/>
      <c r="Y176" s="346"/>
      <c r="Z176" s="346"/>
    </row>
    <row r="177" spans="2:26" x14ac:dyDescent="0.25">
      <c r="B177" s="218" t="s">
        <v>1944</v>
      </c>
      <c r="C177" s="219" t="s">
        <v>293</v>
      </c>
      <c r="D177" s="1754" t="s">
        <v>145</v>
      </c>
      <c r="E177" s="1755"/>
      <c r="F177" s="137">
        <v>2</v>
      </c>
      <c r="G177" s="339">
        <v>4.9589400000000001</v>
      </c>
      <c r="H177" s="348">
        <v>4.9815399999999999</v>
      </c>
      <c r="I177" s="348">
        <v>4.7661899999999999</v>
      </c>
      <c r="J177" s="348">
        <v>5.0395899999999996</v>
      </c>
      <c r="K177" s="348">
        <v>5.0662700000000003</v>
      </c>
      <c r="L177" s="349">
        <v>5.15123</v>
      </c>
      <c r="M177" s="350">
        <v>3.9912399999999999</v>
      </c>
      <c r="N177" s="350">
        <v>2.6135799999999998</v>
      </c>
      <c r="O177" s="350">
        <v>2.0839500000000002</v>
      </c>
      <c r="P177" s="350">
        <v>1.6689099999999999</v>
      </c>
      <c r="Q177" s="347">
        <v>1.47651</v>
      </c>
      <c r="R177" s="348">
        <v>1.5780400000000001</v>
      </c>
      <c r="S177" s="348">
        <v>1.5438000000000001</v>
      </c>
      <c r="T177" s="348">
        <v>1.44339</v>
      </c>
      <c r="U177" s="348">
        <v>1.3238399999999999</v>
      </c>
      <c r="V177" s="349"/>
      <c r="W177" s="350"/>
      <c r="X177" s="350"/>
      <c r="Y177" s="350"/>
      <c r="Z177" s="350"/>
    </row>
    <row r="178" spans="2:26" ht="14.4" thickBot="1" x14ac:dyDescent="0.3">
      <c r="B178" s="138" t="s">
        <v>956</v>
      </c>
      <c r="C178" s="139" t="s">
        <v>302</v>
      </c>
      <c r="D178" s="1756" t="s">
        <v>145</v>
      </c>
      <c r="E178" s="1757"/>
      <c r="F178" s="140">
        <v>2</v>
      </c>
      <c r="G178" s="351">
        <v>-32.781130000000033</v>
      </c>
      <c r="H178" s="352">
        <v>-34.058790000000052</v>
      </c>
      <c r="I178" s="352">
        <v>-19.898499999999991</v>
      </c>
      <c r="J178" s="352">
        <v>-21.726960000000016</v>
      </c>
      <c r="K178" s="352">
        <v>-22.778710000000043</v>
      </c>
      <c r="L178" s="353">
        <v>-9.6087300000000386</v>
      </c>
      <c r="M178" s="354">
        <v>-32.707529440761128</v>
      </c>
      <c r="N178" s="354">
        <v>-31.630454440761113</v>
      </c>
      <c r="O178" s="354">
        <v>-34.237081940761144</v>
      </c>
      <c r="P178" s="354">
        <v>-37.138289440761142</v>
      </c>
      <c r="Q178" s="351">
        <v>-39.462136940761106</v>
      </c>
      <c r="R178" s="352">
        <v>-41.5499144407611</v>
      </c>
      <c r="S178" s="352">
        <v>-43.481931940761136</v>
      </c>
      <c r="T178" s="352">
        <v>-45.567769440761118</v>
      </c>
      <c r="U178" s="352">
        <v>-47.294466940761119</v>
      </c>
      <c r="V178" s="353"/>
      <c r="W178" s="354"/>
      <c r="X178" s="354"/>
      <c r="Y178" s="354"/>
      <c r="Z178" s="354"/>
    </row>
    <row r="179" spans="2:26" ht="14.4" thickBot="1" x14ac:dyDescent="0.3">
      <c r="B179" s="158"/>
      <c r="C179" s="87"/>
      <c r="D179" s="87"/>
      <c r="E179" s="87"/>
      <c r="Q179" s="69"/>
      <c r="R179" s="69"/>
    </row>
    <row r="180" spans="2:26" ht="55.8" thickBot="1" x14ac:dyDescent="0.3">
      <c r="B180" s="216" t="s">
        <v>1955</v>
      </c>
      <c r="C180" s="160"/>
      <c r="D180" s="159"/>
      <c r="E180" s="159"/>
      <c r="F180" s="96"/>
      <c r="G180" s="96"/>
      <c r="H180" s="96"/>
      <c r="I180" s="96"/>
      <c r="J180" s="96"/>
      <c r="K180" s="96"/>
      <c r="L180" s="96"/>
      <c r="M180" s="1752" t="s">
        <v>931</v>
      </c>
      <c r="N180" s="1753"/>
      <c r="O180" s="1753"/>
      <c r="P180" s="1753"/>
      <c r="Q180" s="1753"/>
      <c r="R180" s="1753"/>
      <c r="S180" s="1753"/>
      <c r="T180" s="1753"/>
      <c r="U180" s="1753"/>
      <c r="V180" s="1753"/>
      <c r="W180" s="1753"/>
      <c r="X180" s="1753"/>
      <c r="Y180" s="1753"/>
      <c r="Z180" s="1753"/>
    </row>
    <row r="181" spans="2:26" ht="28.2" thickBot="1" x14ac:dyDescent="0.3">
      <c r="B181" s="412" t="s">
        <v>63</v>
      </c>
      <c r="C181" s="413" t="s">
        <v>957</v>
      </c>
      <c r="D181" s="1758" t="s">
        <v>116</v>
      </c>
      <c r="E181" s="1759"/>
      <c r="F181" s="414" t="s">
        <v>117</v>
      </c>
      <c r="G181" s="415" t="s">
        <v>933</v>
      </c>
      <c r="H181" s="416" t="s">
        <v>934</v>
      </c>
      <c r="I181" s="416" t="s">
        <v>935</v>
      </c>
      <c r="J181" s="416" t="s">
        <v>936</v>
      </c>
      <c r="K181" s="416" t="s">
        <v>937</v>
      </c>
      <c r="L181" s="417" t="s">
        <v>938</v>
      </c>
      <c r="M181" s="418" t="s">
        <v>939</v>
      </c>
      <c r="N181" s="418" t="s">
        <v>940</v>
      </c>
      <c r="O181" s="418" t="s">
        <v>941</v>
      </c>
      <c r="P181" s="418" t="s">
        <v>942</v>
      </c>
      <c r="Q181" s="141" t="s">
        <v>943</v>
      </c>
      <c r="R181" s="130" t="s">
        <v>944</v>
      </c>
      <c r="S181" s="130" t="s">
        <v>945</v>
      </c>
      <c r="T181" s="130" t="s">
        <v>946</v>
      </c>
      <c r="U181" s="130" t="s">
        <v>947</v>
      </c>
      <c r="V181" s="131" t="s">
        <v>948</v>
      </c>
      <c r="W181" s="142" t="s">
        <v>949</v>
      </c>
      <c r="X181" s="142" t="s">
        <v>950</v>
      </c>
      <c r="Y181" s="142" t="s">
        <v>951</v>
      </c>
      <c r="Z181" s="142" t="s">
        <v>952</v>
      </c>
    </row>
    <row r="182" spans="2:26" x14ac:dyDescent="0.25">
      <c r="B182" s="392" t="s">
        <v>958</v>
      </c>
      <c r="C182" s="393" t="s">
        <v>905</v>
      </c>
      <c r="D182" s="1760" t="s">
        <v>145</v>
      </c>
      <c r="E182" s="1761"/>
      <c r="F182" s="394">
        <v>2</v>
      </c>
      <c r="G182" s="395">
        <v>179.03000000000003</v>
      </c>
      <c r="H182" s="396">
        <v>176.99387849957208</v>
      </c>
      <c r="I182" s="396">
        <v>176.21677362427397</v>
      </c>
      <c r="J182" s="396">
        <v>174.12699966862198</v>
      </c>
      <c r="K182" s="396">
        <v>170.43437696933606</v>
      </c>
      <c r="L182" s="397">
        <v>166.65627373761407</v>
      </c>
      <c r="M182" s="398">
        <v>149.96523180797305</v>
      </c>
      <c r="N182" s="398">
        <v>142.34823084440012</v>
      </c>
      <c r="O182" s="398">
        <v>138.78442244298108</v>
      </c>
      <c r="P182" s="399">
        <v>137.10556762632908</v>
      </c>
      <c r="Q182" s="339">
        <v>138.74450573841705</v>
      </c>
      <c r="R182" s="340">
        <v>139.975341758675</v>
      </c>
      <c r="S182" s="340">
        <v>141.15621227230903</v>
      </c>
      <c r="T182" s="340">
        <v>142.57564093155409</v>
      </c>
      <c r="U182" s="340">
        <v>143.64678889037305</v>
      </c>
      <c r="V182" s="341"/>
      <c r="W182" s="342"/>
      <c r="X182" s="342"/>
      <c r="Y182" s="342"/>
      <c r="Z182" s="342"/>
    </row>
    <row r="183" spans="2:26" x14ac:dyDescent="0.25">
      <c r="B183" s="400" t="s">
        <v>959</v>
      </c>
      <c r="C183" s="136" t="s">
        <v>299</v>
      </c>
      <c r="D183" s="1754" t="s">
        <v>145</v>
      </c>
      <c r="E183" s="1755"/>
      <c r="F183" s="137">
        <v>2</v>
      </c>
      <c r="G183" s="343">
        <v>182.08744000000002</v>
      </c>
      <c r="H183" s="344">
        <v>181.99525</v>
      </c>
      <c r="I183" s="344">
        <v>181.90306000000001</v>
      </c>
      <c r="J183" s="344">
        <v>181.81088000000003</v>
      </c>
      <c r="K183" s="344">
        <v>181.71869000000001</v>
      </c>
      <c r="L183" s="345">
        <v>181.4265</v>
      </c>
      <c r="M183" s="346">
        <v>153.99680000000001</v>
      </c>
      <c r="N183" s="346">
        <v>145.05346000000006</v>
      </c>
      <c r="O183" s="346">
        <v>140.99641</v>
      </c>
      <c r="P183" s="401">
        <v>138.93406000000002</v>
      </c>
      <c r="Q183" s="343">
        <v>140.35804999999999</v>
      </c>
      <c r="R183" s="344">
        <v>141.69926999999998</v>
      </c>
      <c r="S183" s="344">
        <v>142.84380999999999</v>
      </c>
      <c r="T183" s="344">
        <v>144.16019000000003</v>
      </c>
      <c r="U183" s="344">
        <v>145.11932999999999</v>
      </c>
      <c r="V183" s="345"/>
      <c r="W183" s="346"/>
      <c r="X183" s="346"/>
      <c r="Y183" s="346"/>
      <c r="Z183" s="346"/>
    </row>
    <row r="184" spans="2:26" x14ac:dyDescent="0.25">
      <c r="B184" s="402" t="s">
        <v>960</v>
      </c>
      <c r="C184" s="219" t="s">
        <v>293</v>
      </c>
      <c r="D184" s="1754" t="s">
        <v>145</v>
      </c>
      <c r="E184" s="1755"/>
      <c r="F184" s="137">
        <v>2</v>
      </c>
      <c r="G184" s="347">
        <v>4.9589400000000001</v>
      </c>
      <c r="H184" s="348">
        <v>4.9815399999999999</v>
      </c>
      <c r="I184" s="348">
        <v>4.7661899999999999</v>
      </c>
      <c r="J184" s="348">
        <v>5.0395899999999996</v>
      </c>
      <c r="K184" s="348">
        <v>5.0662700000000003</v>
      </c>
      <c r="L184" s="349">
        <v>5.15123</v>
      </c>
      <c r="M184" s="350">
        <v>3.9912399999999999</v>
      </c>
      <c r="N184" s="350">
        <v>2.6135799999999998</v>
      </c>
      <c r="O184" s="350">
        <v>2.0839500000000002</v>
      </c>
      <c r="P184" s="403">
        <v>1.6689099999999999</v>
      </c>
      <c r="Q184" s="347">
        <v>1.47651</v>
      </c>
      <c r="R184" s="348">
        <v>1.5780400000000001</v>
      </c>
      <c r="S184" s="348">
        <v>1.5438000000000001</v>
      </c>
      <c r="T184" s="348">
        <v>1.44339</v>
      </c>
      <c r="U184" s="348">
        <v>1.3238399999999999</v>
      </c>
      <c r="V184" s="349"/>
      <c r="W184" s="350"/>
      <c r="X184" s="350"/>
      <c r="Y184" s="350"/>
      <c r="Z184" s="350"/>
    </row>
    <row r="185" spans="2:26" ht="14.4" thickBot="1" x14ac:dyDescent="0.3">
      <c r="B185" s="404" t="s">
        <v>961</v>
      </c>
      <c r="C185" s="405" t="s">
        <v>302</v>
      </c>
      <c r="D185" s="1756" t="s">
        <v>145</v>
      </c>
      <c r="E185" s="1757"/>
      <c r="F185" s="406">
        <v>2</v>
      </c>
      <c r="G185" s="407">
        <v>-1.9015000000000146</v>
      </c>
      <c r="H185" s="408">
        <v>1.9831500427922144E-2</v>
      </c>
      <c r="I185" s="408">
        <v>0.92009637572604142</v>
      </c>
      <c r="J185" s="408">
        <v>2.6442903313780493</v>
      </c>
      <c r="K185" s="408">
        <v>6.218043030663952</v>
      </c>
      <c r="L185" s="409">
        <v>9.6189962623859326</v>
      </c>
      <c r="M185" s="410">
        <v>4.0328192026952703E-2</v>
      </c>
      <c r="N185" s="410">
        <v>9.1649155599937693E-2</v>
      </c>
      <c r="O185" s="410">
        <v>0.12803755701891495</v>
      </c>
      <c r="P185" s="411">
        <v>0.1595823736709403</v>
      </c>
      <c r="Q185" s="351">
        <v>0.13703426158294474</v>
      </c>
      <c r="R185" s="352">
        <v>0.14588824132498379</v>
      </c>
      <c r="S185" s="352">
        <v>0.14379772769095656</v>
      </c>
      <c r="T185" s="352">
        <v>0.14115906844593784</v>
      </c>
      <c r="U185" s="352">
        <v>0.14870110962694549</v>
      </c>
      <c r="V185" s="353"/>
      <c r="W185" s="354"/>
      <c r="X185" s="354"/>
      <c r="Y185" s="354"/>
      <c r="Z185" s="354"/>
    </row>
    <row r="186" spans="2:26" ht="14.4" thickBot="1" x14ac:dyDescent="0.3">
      <c r="B186" s="69"/>
      <c r="Q186" s="69"/>
      <c r="R186" s="69"/>
    </row>
    <row r="187" spans="2:26" ht="42" thickBot="1" x14ac:dyDescent="0.3">
      <c r="B187" s="216" t="s">
        <v>1956</v>
      </c>
      <c r="C187" s="160"/>
      <c r="D187" s="159"/>
      <c r="E187" s="96"/>
      <c r="F187" s="96"/>
      <c r="G187" s="96"/>
      <c r="H187" s="96"/>
      <c r="I187" s="96"/>
      <c r="J187" s="96"/>
      <c r="K187" s="96"/>
      <c r="L187" s="96"/>
      <c r="M187" s="1752" t="s">
        <v>931</v>
      </c>
      <c r="N187" s="1753"/>
      <c r="O187" s="1753"/>
      <c r="P187" s="1753"/>
      <c r="Q187" s="1753"/>
      <c r="R187" s="1753"/>
      <c r="S187" s="1753"/>
      <c r="T187" s="1753"/>
      <c r="U187" s="1753"/>
      <c r="V187" s="1753"/>
      <c r="W187" s="1753"/>
      <c r="X187" s="1753"/>
      <c r="Y187" s="1753"/>
      <c r="Z187" s="1753"/>
    </row>
    <row r="188" spans="2:26" ht="28.2" thickBot="1" x14ac:dyDescent="0.3">
      <c r="B188" s="127" t="s">
        <v>63</v>
      </c>
      <c r="C188" s="128" t="s">
        <v>962</v>
      </c>
      <c r="D188" s="128" t="s">
        <v>963</v>
      </c>
      <c r="E188" s="128" t="s">
        <v>116</v>
      </c>
      <c r="F188" s="129" t="s">
        <v>117</v>
      </c>
      <c r="G188" s="141" t="s">
        <v>933</v>
      </c>
      <c r="H188" s="130" t="s">
        <v>934</v>
      </c>
      <c r="I188" s="130" t="s">
        <v>935</v>
      </c>
      <c r="J188" s="130" t="s">
        <v>936</v>
      </c>
      <c r="K188" s="130" t="s">
        <v>937</v>
      </c>
      <c r="L188" s="131" t="s">
        <v>938</v>
      </c>
      <c r="M188" s="142" t="s">
        <v>939</v>
      </c>
      <c r="N188" s="142" t="s">
        <v>940</v>
      </c>
      <c r="O188" s="142" t="s">
        <v>941</v>
      </c>
      <c r="P188" s="142" t="s">
        <v>942</v>
      </c>
      <c r="Q188" s="141" t="s">
        <v>943</v>
      </c>
      <c r="R188" s="130" t="s">
        <v>944</v>
      </c>
      <c r="S188" s="130" t="s">
        <v>945</v>
      </c>
      <c r="T188" s="130" t="s">
        <v>946</v>
      </c>
      <c r="U188" s="130" t="s">
        <v>947</v>
      </c>
      <c r="V188" s="131" t="s">
        <v>948</v>
      </c>
      <c r="W188" s="142" t="s">
        <v>949</v>
      </c>
      <c r="X188" s="142" t="s">
        <v>950</v>
      </c>
      <c r="Y188" s="142" t="s">
        <v>951</v>
      </c>
      <c r="Z188" s="142" t="s">
        <v>952</v>
      </c>
    </row>
    <row r="189" spans="2:26" x14ac:dyDescent="0.25">
      <c r="B189" s="270" t="s">
        <v>964</v>
      </c>
      <c r="C189" s="271" t="s">
        <v>965</v>
      </c>
      <c r="D189" s="271" t="s">
        <v>966</v>
      </c>
      <c r="E189" s="1558" t="s">
        <v>1986</v>
      </c>
      <c r="F189" s="309">
        <v>3</v>
      </c>
      <c r="G189" s="1429">
        <v>0</v>
      </c>
      <c r="H189" s="1430">
        <v>3.4044242433184908</v>
      </c>
      <c r="I189" s="1430">
        <v>4.5975292784570847</v>
      </c>
      <c r="J189" s="1430">
        <v>4.3238038717033556</v>
      </c>
      <c r="K189" s="1430">
        <v>3.501040562866141</v>
      </c>
      <c r="L189" s="1431">
        <v>3.5547635310191552</v>
      </c>
      <c r="M189" s="1432">
        <v>16.717005694510679</v>
      </c>
      <c r="N189" s="1432">
        <v>18.70572527651888</v>
      </c>
      <c r="O189" s="1432">
        <v>17.79178531054097</v>
      </c>
      <c r="P189" s="1432">
        <v>17.536931615052385</v>
      </c>
      <c r="Q189" s="1433">
        <v>18.159149526560888</v>
      </c>
      <c r="R189" s="1434">
        <v>18.317484627228303</v>
      </c>
      <c r="S189" s="1434">
        <v>17.643378282942276</v>
      </c>
      <c r="T189" s="1434">
        <v>18.669139245523283</v>
      </c>
      <c r="U189" s="1434">
        <v>18.632552607148458</v>
      </c>
      <c r="V189" s="1435"/>
      <c r="W189" s="1436"/>
      <c r="X189" s="1436"/>
      <c r="Y189" s="1436"/>
      <c r="Z189" s="1436"/>
    </row>
    <row r="190" spans="2:26" x14ac:dyDescent="0.25">
      <c r="B190" s="135" t="s">
        <v>967</v>
      </c>
      <c r="C190" s="136" t="s">
        <v>968</v>
      </c>
      <c r="D190" s="136" t="s">
        <v>966</v>
      </c>
      <c r="E190" s="1559" t="s">
        <v>1986</v>
      </c>
      <c r="F190" s="310">
        <v>3</v>
      </c>
      <c r="G190" s="1437">
        <v>0</v>
      </c>
      <c r="H190" s="1438">
        <v>0</v>
      </c>
      <c r="I190" s="1438">
        <v>0</v>
      </c>
      <c r="J190" s="1438">
        <v>0</v>
      </c>
      <c r="K190" s="1438">
        <v>0</v>
      </c>
      <c r="L190" s="1439">
        <v>0</v>
      </c>
      <c r="M190" s="1440">
        <v>0</v>
      </c>
      <c r="N190" s="1440">
        <v>0</v>
      </c>
      <c r="O190" s="1440">
        <v>0</v>
      </c>
      <c r="P190" s="1440">
        <v>0</v>
      </c>
      <c r="Q190" s="1437">
        <v>0</v>
      </c>
      <c r="R190" s="1438">
        <v>0</v>
      </c>
      <c r="S190" s="1438">
        <v>0</v>
      </c>
      <c r="T190" s="1438">
        <v>0</v>
      </c>
      <c r="U190" s="1438">
        <v>0</v>
      </c>
      <c r="V190" s="1439"/>
      <c r="W190" s="1440"/>
      <c r="X190" s="1440"/>
      <c r="Y190" s="1440"/>
      <c r="Z190" s="1440"/>
    </row>
    <row r="191" spans="2:26" ht="14.4" thickBot="1" x14ac:dyDescent="0.3">
      <c r="B191" s="138" t="s">
        <v>969</v>
      </c>
      <c r="C191" s="139" t="s">
        <v>970</v>
      </c>
      <c r="D191" s="139" t="s">
        <v>966</v>
      </c>
      <c r="E191" s="1560" t="s">
        <v>1986</v>
      </c>
      <c r="F191" s="311">
        <v>3</v>
      </c>
      <c r="G191" s="1441">
        <v>0</v>
      </c>
      <c r="H191" s="1442">
        <v>3.4044242433184908</v>
      </c>
      <c r="I191" s="1442">
        <v>4.5975292784570847</v>
      </c>
      <c r="J191" s="1442">
        <v>4.3238038717033556</v>
      </c>
      <c r="K191" s="1442">
        <v>3.501040562866141</v>
      </c>
      <c r="L191" s="1443">
        <v>3.5547635310191552</v>
      </c>
      <c r="M191" s="1444">
        <v>16.717005694510679</v>
      </c>
      <c r="N191" s="1444">
        <v>18.70572527651888</v>
      </c>
      <c r="O191" s="1444">
        <v>17.79178531054097</v>
      </c>
      <c r="P191" s="1444">
        <v>17.536931615052385</v>
      </c>
      <c r="Q191" s="1441">
        <v>18.159149526560888</v>
      </c>
      <c r="R191" s="1442">
        <v>18.317484627228303</v>
      </c>
      <c r="S191" s="1442">
        <v>17.643378282942276</v>
      </c>
      <c r="T191" s="1442">
        <v>18.669139245523283</v>
      </c>
      <c r="U191" s="1442">
        <v>18.632552607148458</v>
      </c>
      <c r="V191" s="1443"/>
      <c r="W191" s="1444"/>
      <c r="X191" s="1444"/>
      <c r="Y191" s="1444"/>
      <c r="Z191" s="1444"/>
    </row>
    <row r="192" spans="2:26" ht="14.4" thickBot="1" x14ac:dyDescent="0.3">
      <c r="R192" s="69"/>
      <c r="S192" s="69"/>
    </row>
    <row r="193" spans="2:26" ht="69.599999999999994" thickBot="1" x14ac:dyDescent="0.3">
      <c r="B193" s="216" t="s">
        <v>1957</v>
      </c>
      <c r="C193" s="160"/>
      <c r="D193" s="159"/>
      <c r="E193" s="159"/>
      <c r="F193" s="96"/>
      <c r="G193" s="96"/>
      <c r="H193" s="96"/>
      <c r="I193" s="96"/>
      <c r="J193" s="96"/>
      <c r="K193" s="96"/>
      <c r="L193" s="96"/>
      <c r="M193" s="1752" t="s">
        <v>931</v>
      </c>
      <c r="N193" s="1753"/>
      <c r="O193" s="1753"/>
      <c r="P193" s="1753"/>
      <c r="Q193" s="1753"/>
      <c r="R193" s="1753"/>
      <c r="S193" s="1753"/>
      <c r="T193" s="1753"/>
      <c r="U193" s="1753"/>
      <c r="V193" s="1753"/>
      <c r="W193" s="1753"/>
      <c r="X193" s="1753"/>
      <c r="Y193" s="1753"/>
      <c r="Z193" s="1753"/>
    </row>
    <row r="194" spans="2:26" ht="28.2" thickBot="1" x14ac:dyDescent="0.3">
      <c r="B194" s="127" t="s">
        <v>63</v>
      </c>
      <c r="C194" s="128" t="s">
        <v>962</v>
      </c>
      <c r="D194" s="128" t="s">
        <v>963</v>
      </c>
      <c r="E194" s="128" t="s">
        <v>116</v>
      </c>
      <c r="F194" s="129" t="s">
        <v>117</v>
      </c>
      <c r="G194" s="141" t="s">
        <v>933</v>
      </c>
      <c r="H194" s="130" t="s">
        <v>934</v>
      </c>
      <c r="I194" s="130" t="s">
        <v>935</v>
      </c>
      <c r="J194" s="130" t="s">
        <v>936</v>
      </c>
      <c r="K194" s="130" t="s">
        <v>937</v>
      </c>
      <c r="L194" s="131" t="s">
        <v>938</v>
      </c>
      <c r="M194" s="142" t="s">
        <v>939</v>
      </c>
      <c r="N194" s="142" t="s">
        <v>940</v>
      </c>
      <c r="O194" s="142" t="s">
        <v>941</v>
      </c>
      <c r="P194" s="142" t="s">
        <v>942</v>
      </c>
      <c r="Q194" s="141" t="s">
        <v>943</v>
      </c>
      <c r="R194" s="130" t="s">
        <v>944</v>
      </c>
      <c r="S194" s="130" t="s">
        <v>945</v>
      </c>
      <c r="T194" s="130" t="s">
        <v>946</v>
      </c>
      <c r="U194" s="130" t="s">
        <v>947</v>
      </c>
      <c r="V194" s="131" t="s">
        <v>948</v>
      </c>
      <c r="W194" s="142" t="s">
        <v>949</v>
      </c>
      <c r="X194" s="142" t="s">
        <v>950</v>
      </c>
      <c r="Y194" s="142" t="s">
        <v>951</v>
      </c>
      <c r="Z194" s="142" t="s">
        <v>952</v>
      </c>
    </row>
    <row r="195" spans="2:26" ht="27.6" x14ac:dyDescent="0.25">
      <c r="B195" s="270" t="s">
        <v>971</v>
      </c>
      <c r="C195" s="271" t="s">
        <v>972</v>
      </c>
      <c r="D195" s="271" t="s">
        <v>810</v>
      </c>
      <c r="E195" s="1558" t="s">
        <v>1986</v>
      </c>
      <c r="F195" s="309">
        <v>3</v>
      </c>
      <c r="G195" s="327">
        <v>0</v>
      </c>
      <c r="H195" s="328">
        <v>14.30770131850784</v>
      </c>
      <c r="I195" s="328">
        <v>9.5482153405505379</v>
      </c>
      <c r="J195" s="328">
        <v>12.689571585771215</v>
      </c>
      <c r="K195" s="328">
        <v>17.241684632713458</v>
      </c>
      <c r="L195" s="329">
        <v>20.462234779334736</v>
      </c>
      <c r="M195" s="330">
        <v>67.900138725615093</v>
      </c>
      <c r="N195" s="330">
        <v>32.875943786760153</v>
      </c>
      <c r="O195" s="330">
        <v>24.148813250164082</v>
      </c>
      <c r="P195" s="330">
        <v>3.3896994796852291</v>
      </c>
      <c r="Q195" s="1580">
        <v>21.987150686975259</v>
      </c>
      <c r="R195" s="1581">
        <v>16.502464173456048</v>
      </c>
      <c r="S195" s="1581">
        <v>11.951324502853879</v>
      </c>
      <c r="T195" s="1581">
        <v>20.739289691032713</v>
      </c>
      <c r="U195" s="1581">
        <v>4.1985980507700909</v>
      </c>
      <c r="V195" s="341"/>
      <c r="W195" s="342"/>
      <c r="X195" s="342"/>
      <c r="Y195" s="342"/>
      <c r="Z195" s="342"/>
    </row>
    <row r="196" spans="2:26" ht="27.6" x14ac:dyDescent="0.25">
      <c r="B196" s="135" t="s">
        <v>973</v>
      </c>
      <c r="C196" s="136" t="s">
        <v>972</v>
      </c>
      <c r="D196" s="136" t="s">
        <v>807</v>
      </c>
      <c r="E196" s="1559" t="s">
        <v>1986</v>
      </c>
      <c r="F196" s="310">
        <v>3</v>
      </c>
      <c r="G196" s="331">
        <v>0</v>
      </c>
      <c r="H196" s="332">
        <v>1.5762801781669928</v>
      </c>
      <c r="I196" s="332">
        <v>1.6088539872350189</v>
      </c>
      <c r="J196" s="332">
        <v>1.5747413495502138</v>
      </c>
      <c r="K196" s="332">
        <v>1.5747413495502138</v>
      </c>
      <c r="L196" s="333">
        <v>1.5747413495502138</v>
      </c>
      <c r="M196" s="334">
        <v>7.9048167563173219</v>
      </c>
      <c r="N196" s="334">
        <v>18.219367834725144</v>
      </c>
      <c r="O196" s="334">
        <v>17.952341316644478</v>
      </c>
      <c r="P196" s="334">
        <v>17.952341316644478</v>
      </c>
      <c r="Q196" s="331">
        <v>17.952341316644478</v>
      </c>
      <c r="R196" s="332">
        <v>17.952341316644478</v>
      </c>
      <c r="S196" s="332">
        <v>17.952341316644478</v>
      </c>
      <c r="T196" s="332">
        <v>17.952341316644478</v>
      </c>
      <c r="U196" s="332">
        <v>17.952341316644478</v>
      </c>
      <c r="V196" s="345"/>
      <c r="W196" s="346"/>
      <c r="X196" s="346"/>
      <c r="Y196" s="346"/>
      <c r="Z196" s="346"/>
    </row>
    <row r="197" spans="2:26" ht="28.2" thickBot="1" x14ac:dyDescent="0.3">
      <c r="B197" s="138" t="s">
        <v>974</v>
      </c>
      <c r="C197" s="139" t="s">
        <v>972</v>
      </c>
      <c r="D197" s="139" t="s">
        <v>966</v>
      </c>
      <c r="E197" s="1560" t="s">
        <v>1986</v>
      </c>
      <c r="F197" s="311">
        <v>3</v>
      </c>
      <c r="G197" s="335">
        <v>0</v>
      </c>
      <c r="H197" s="336">
        <v>15.883981496674833</v>
      </c>
      <c r="I197" s="336">
        <v>11.157069327785557</v>
      </c>
      <c r="J197" s="336">
        <v>14.26431293532143</v>
      </c>
      <c r="K197" s="336">
        <v>18.81642598226367</v>
      </c>
      <c r="L197" s="337">
        <v>22.036976128884948</v>
      </c>
      <c r="M197" s="338">
        <v>75.80495548193241</v>
      </c>
      <c r="N197" s="338">
        <v>51.095311621485294</v>
      </c>
      <c r="O197" s="338">
        <v>42.10115456680856</v>
      </c>
      <c r="P197" s="338">
        <v>21.342040796329709</v>
      </c>
      <c r="Q197" s="335">
        <v>39.939492003619733</v>
      </c>
      <c r="R197" s="336">
        <v>34.454805490100526</v>
      </c>
      <c r="S197" s="336">
        <v>29.903665819498357</v>
      </c>
      <c r="T197" s="336">
        <v>38.691631007677188</v>
      </c>
      <c r="U197" s="336">
        <v>22.150939367414569</v>
      </c>
      <c r="V197" s="353"/>
      <c r="W197" s="354"/>
      <c r="X197" s="354"/>
      <c r="Y197" s="354"/>
      <c r="Z197" s="354"/>
    </row>
    <row r="199" spans="2:26" ht="14.4" thickBot="1" x14ac:dyDescent="0.3"/>
    <row r="200" spans="2:26" ht="28.2" thickBot="1" x14ac:dyDescent="0.3">
      <c r="B200" s="122" t="s">
        <v>57</v>
      </c>
      <c r="C200" s="66" t="s">
        <v>15</v>
      </c>
      <c r="D200" s="123" t="s">
        <v>922</v>
      </c>
      <c r="E200" s="67" t="s">
        <v>1946</v>
      </c>
      <c r="F200" s="122" t="s">
        <v>923</v>
      </c>
      <c r="G200" s="67" t="s">
        <v>354</v>
      </c>
      <c r="H200" s="124" t="s">
        <v>110</v>
      </c>
      <c r="I200" s="67" t="s">
        <v>924</v>
      </c>
    </row>
    <row r="201" spans="2:26" ht="42" thickBot="1" x14ac:dyDescent="0.3">
      <c r="B201" s="123" t="s">
        <v>925</v>
      </c>
      <c r="C201" s="1762" t="s">
        <v>1958</v>
      </c>
      <c r="D201" s="1771"/>
      <c r="E201" s="1771"/>
      <c r="F201" s="1771"/>
      <c r="G201" s="1771"/>
      <c r="H201" s="1771"/>
      <c r="I201" s="1772"/>
    </row>
    <row r="202" spans="2:26" ht="42" customHeight="1" thickBot="1" x14ac:dyDescent="0.3">
      <c r="B202" s="123" t="s">
        <v>926</v>
      </c>
      <c r="C202" s="1768" t="s">
        <v>2126</v>
      </c>
      <c r="D202" s="1769"/>
      <c r="E202" s="1769"/>
      <c r="F202" s="1769"/>
      <c r="G202" s="1769"/>
      <c r="H202" s="1769"/>
      <c r="I202" s="1770"/>
    </row>
    <row r="203" spans="2:26" ht="42" thickBot="1" x14ac:dyDescent="0.3">
      <c r="B203" s="123" t="s">
        <v>928</v>
      </c>
      <c r="C203" s="1762" t="s">
        <v>2389</v>
      </c>
      <c r="D203" s="1763"/>
      <c r="E203" s="1763"/>
      <c r="F203" s="1763"/>
      <c r="G203" s="1763"/>
      <c r="H203" s="1763"/>
      <c r="I203" s="1764"/>
    </row>
    <row r="204" spans="2:26" ht="55.8" thickBot="1" x14ac:dyDescent="0.3">
      <c r="B204" s="1555" t="s">
        <v>1985</v>
      </c>
      <c r="C204" s="1557">
        <v>308.66474939996368</v>
      </c>
      <c r="D204" s="68" t="s">
        <v>929</v>
      </c>
      <c r="E204" s="1428">
        <v>0.1111111111111111</v>
      </c>
      <c r="F204" s="125" t="s">
        <v>930</v>
      </c>
      <c r="G204" s="126" t="s">
        <v>1936</v>
      </c>
      <c r="H204" s="125" t="s">
        <v>2</v>
      </c>
      <c r="I204" s="126" t="s">
        <v>2390</v>
      </c>
    </row>
    <row r="205" spans="2:26" ht="14.4" thickBot="1" x14ac:dyDescent="0.3"/>
    <row r="206" spans="2:26" ht="55.8" thickBot="1" x14ac:dyDescent="0.3">
      <c r="B206" s="216" t="s">
        <v>1959</v>
      </c>
      <c r="M206" s="1752" t="s">
        <v>931</v>
      </c>
      <c r="N206" s="1753"/>
      <c r="O206" s="1753"/>
      <c r="P206" s="1753"/>
      <c r="Q206" s="1753"/>
      <c r="R206" s="1753"/>
      <c r="S206" s="1753"/>
      <c r="T206" s="1753"/>
      <c r="U206" s="1753"/>
      <c r="V206" s="1753"/>
      <c r="W206" s="1753"/>
      <c r="X206" s="1753"/>
      <c r="Y206" s="1753"/>
      <c r="Z206" s="1753"/>
    </row>
    <row r="207" spans="2:26" ht="28.2" thickBot="1" x14ac:dyDescent="0.3">
      <c r="B207" s="127" t="s">
        <v>63</v>
      </c>
      <c r="C207" s="128" t="s">
        <v>932</v>
      </c>
      <c r="D207" s="1758" t="s">
        <v>116</v>
      </c>
      <c r="E207" s="1759"/>
      <c r="F207" s="129" t="s">
        <v>117</v>
      </c>
      <c r="G207" s="141" t="s">
        <v>933</v>
      </c>
      <c r="H207" s="130" t="s">
        <v>934</v>
      </c>
      <c r="I207" s="130" t="s">
        <v>935</v>
      </c>
      <c r="J207" s="130" t="s">
        <v>936</v>
      </c>
      <c r="K207" s="130" t="s">
        <v>937</v>
      </c>
      <c r="L207" s="131" t="s">
        <v>938</v>
      </c>
      <c r="M207" s="142" t="s">
        <v>939</v>
      </c>
      <c r="N207" s="142" t="s">
        <v>940</v>
      </c>
      <c r="O207" s="142" t="s">
        <v>941</v>
      </c>
      <c r="P207" s="142" t="s">
        <v>942</v>
      </c>
      <c r="Q207" s="141" t="s">
        <v>943</v>
      </c>
      <c r="R207" s="130" t="s">
        <v>944</v>
      </c>
      <c r="S207" s="130" t="s">
        <v>945</v>
      </c>
      <c r="T207" s="130" t="s">
        <v>946</v>
      </c>
      <c r="U207" s="130" t="s">
        <v>947</v>
      </c>
      <c r="V207" s="131" t="s">
        <v>948</v>
      </c>
      <c r="W207" s="142" t="s">
        <v>949</v>
      </c>
      <c r="X207" s="142" t="s">
        <v>950</v>
      </c>
      <c r="Y207" s="142" t="s">
        <v>951</v>
      </c>
      <c r="Z207" s="142" t="s">
        <v>952</v>
      </c>
    </row>
    <row r="208" spans="2:26" x14ac:dyDescent="0.25">
      <c r="B208" s="132" t="s">
        <v>953</v>
      </c>
      <c r="C208" s="133" t="s">
        <v>905</v>
      </c>
      <c r="D208" s="1760" t="s">
        <v>145</v>
      </c>
      <c r="E208" s="1761"/>
      <c r="F208" s="134">
        <v>2</v>
      </c>
      <c r="G208" s="339">
        <v>179.03000000000003</v>
      </c>
      <c r="H208" s="340">
        <v>180.21000000000004</v>
      </c>
      <c r="I208" s="340">
        <v>181.19</v>
      </c>
      <c r="J208" s="340">
        <v>182.67000000000002</v>
      </c>
      <c r="K208" s="340">
        <v>183.62000000000003</v>
      </c>
      <c r="L208" s="341">
        <v>185.09000000000003</v>
      </c>
      <c r="M208" s="342">
        <v>182.57000000000002</v>
      </c>
      <c r="N208" s="342">
        <v>184.86</v>
      </c>
      <c r="O208" s="342">
        <v>186.56</v>
      </c>
      <c r="P208" s="342">
        <v>188.07000000000002</v>
      </c>
      <c r="Q208" s="339">
        <v>189.95000000000005</v>
      </c>
      <c r="R208" s="340">
        <v>191.73000000000002</v>
      </c>
      <c r="S208" s="340">
        <v>193.49000000000004</v>
      </c>
      <c r="T208" s="340">
        <v>195.46000000000004</v>
      </c>
      <c r="U208" s="340">
        <v>197.11</v>
      </c>
      <c r="V208" s="341"/>
      <c r="W208" s="342"/>
      <c r="X208" s="342"/>
      <c r="Y208" s="342"/>
      <c r="Z208" s="342"/>
    </row>
    <row r="209" spans="2:26" x14ac:dyDescent="0.25">
      <c r="B209" s="135" t="s">
        <v>954</v>
      </c>
      <c r="C209" s="136" t="s">
        <v>299</v>
      </c>
      <c r="D209" s="1754" t="s">
        <v>145</v>
      </c>
      <c r="E209" s="1755"/>
      <c r="F209" s="137">
        <v>2</v>
      </c>
      <c r="G209" s="343">
        <v>151.20780999999999</v>
      </c>
      <c r="H209" s="344">
        <v>151.13274999999999</v>
      </c>
      <c r="I209" s="344">
        <v>166.05769000000001</v>
      </c>
      <c r="J209" s="344">
        <v>165.98263</v>
      </c>
      <c r="K209" s="344">
        <v>165.90755999999999</v>
      </c>
      <c r="L209" s="345">
        <v>180.63249999999999</v>
      </c>
      <c r="M209" s="346">
        <v>160.67371055923891</v>
      </c>
      <c r="N209" s="346">
        <v>128.6464422259055</v>
      </c>
      <c r="O209" s="346">
        <v>100.2919763925722</v>
      </c>
      <c r="P209" s="346">
        <v>71.937520559239019</v>
      </c>
      <c r="Q209" s="343">
        <v>71.131898059238992</v>
      </c>
      <c r="R209" s="344">
        <v>70.326275559239022</v>
      </c>
      <c r="S209" s="344">
        <v>69.520643059238992</v>
      </c>
      <c r="T209" s="344">
        <v>68.715020559239022</v>
      </c>
      <c r="U209" s="344">
        <v>67.909398059238995</v>
      </c>
      <c r="V209" s="345"/>
      <c r="W209" s="346"/>
      <c r="X209" s="346"/>
      <c r="Y209" s="346"/>
      <c r="Z209" s="346"/>
    </row>
    <row r="210" spans="2:26" x14ac:dyDescent="0.25">
      <c r="B210" s="218" t="s">
        <v>1944</v>
      </c>
      <c r="C210" s="219" t="s">
        <v>293</v>
      </c>
      <c r="D210" s="1754" t="s">
        <v>145</v>
      </c>
      <c r="E210" s="1755"/>
      <c r="F210" s="137">
        <v>2</v>
      </c>
      <c r="G210" s="339">
        <v>4.9589400000000001</v>
      </c>
      <c r="H210" s="348">
        <v>4.9815399999999999</v>
      </c>
      <c r="I210" s="348">
        <v>4.7661899999999999</v>
      </c>
      <c r="J210" s="348">
        <v>5.0395899999999996</v>
      </c>
      <c r="K210" s="348">
        <v>5.0662700000000003</v>
      </c>
      <c r="L210" s="349">
        <v>5.15123</v>
      </c>
      <c r="M210" s="350">
        <v>3.9912399999999999</v>
      </c>
      <c r="N210" s="350">
        <v>2.6135799999999998</v>
      </c>
      <c r="O210" s="350">
        <v>2.0839500000000002</v>
      </c>
      <c r="P210" s="350">
        <v>1.6689099999999999</v>
      </c>
      <c r="Q210" s="347">
        <v>1.47651</v>
      </c>
      <c r="R210" s="348">
        <v>1.5780400000000001</v>
      </c>
      <c r="S210" s="348">
        <v>1.5438000000000001</v>
      </c>
      <c r="T210" s="348">
        <v>1.44339</v>
      </c>
      <c r="U210" s="348">
        <v>1.3238399999999999</v>
      </c>
      <c r="V210" s="349"/>
      <c r="W210" s="350"/>
      <c r="X210" s="350"/>
      <c r="Y210" s="350"/>
      <c r="Z210" s="350"/>
    </row>
    <row r="211" spans="2:26" ht="14.4" thickBot="1" x14ac:dyDescent="0.3">
      <c r="B211" s="138" t="s">
        <v>956</v>
      </c>
      <c r="C211" s="139" t="s">
        <v>302</v>
      </c>
      <c r="D211" s="1756" t="s">
        <v>145</v>
      </c>
      <c r="E211" s="1757"/>
      <c r="F211" s="140">
        <v>2</v>
      </c>
      <c r="G211" s="351">
        <v>-32.781130000000033</v>
      </c>
      <c r="H211" s="352">
        <v>-34.058790000000052</v>
      </c>
      <c r="I211" s="352">
        <v>-19.898499999999991</v>
      </c>
      <c r="J211" s="352">
        <v>-21.726960000000016</v>
      </c>
      <c r="K211" s="352">
        <v>-22.778710000000043</v>
      </c>
      <c r="L211" s="353">
        <v>-9.6087300000000386</v>
      </c>
      <c r="M211" s="354">
        <v>-25.88752944076111</v>
      </c>
      <c r="N211" s="354">
        <v>-58.82713777409451</v>
      </c>
      <c r="O211" s="354">
        <v>-88.351973607427809</v>
      </c>
      <c r="P211" s="354">
        <v>-117.801389440761</v>
      </c>
      <c r="Q211" s="351">
        <v>-120.29461194076106</v>
      </c>
      <c r="R211" s="352">
        <v>-122.981764440761</v>
      </c>
      <c r="S211" s="352">
        <v>-125.51315694076105</v>
      </c>
      <c r="T211" s="352">
        <v>-128.18836944076102</v>
      </c>
      <c r="U211" s="352">
        <v>-130.52444194076102</v>
      </c>
      <c r="V211" s="353"/>
      <c r="W211" s="354"/>
      <c r="X211" s="354"/>
      <c r="Y211" s="354"/>
      <c r="Z211" s="354"/>
    </row>
    <row r="212" spans="2:26" ht="14.4" thickBot="1" x14ac:dyDescent="0.3">
      <c r="B212" s="158"/>
      <c r="C212" s="87"/>
      <c r="D212" s="87"/>
      <c r="E212" s="87"/>
      <c r="Q212" s="69"/>
      <c r="R212" s="69"/>
    </row>
    <row r="213" spans="2:26" ht="55.8" thickBot="1" x14ac:dyDescent="0.3">
      <c r="B213" s="216" t="s">
        <v>1960</v>
      </c>
      <c r="C213" s="160"/>
      <c r="D213" s="159"/>
      <c r="E213" s="159"/>
      <c r="F213" s="96"/>
      <c r="G213" s="96"/>
      <c r="H213" s="96"/>
      <c r="I213" s="96"/>
      <c r="J213" s="96"/>
      <c r="K213" s="96"/>
      <c r="L213" s="96"/>
      <c r="M213" s="1752" t="s">
        <v>931</v>
      </c>
      <c r="N213" s="1753"/>
      <c r="O213" s="1753"/>
      <c r="P213" s="1753"/>
      <c r="Q213" s="1753"/>
      <c r="R213" s="1753"/>
      <c r="S213" s="1753"/>
      <c r="T213" s="1753"/>
      <c r="U213" s="1753"/>
      <c r="V213" s="1753"/>
      <c r="W213" s="1753"/>
      <c r="X213" s="1753"/>
      <c r="Y213" s="1753"/>
      <c r="Z213" s="1753"/>
    </row>
    <row r="214" spans="2:26" ht="28.2" thickBot="1" x14ac:dyDescent="0.3">
      <c r="B214" s="412" t="s">
        <v>63</v>
      </c>
      <c r="C214" s="413" t="s">
        <v>957</v>
      </c>
      <c r="D214" s="1758" t="s">
        <v>116</v>
      </c>
      <c r="E214" s="1759"/>
      <c r="F214" s="414" t="s">
        <v>117</v>
      </c>
      <c r="G214" s="415" t="s">
        <v>933</v>
      </c>
      <c r="H214" s="416" t="s">
        <v>934</v>
      </c>
      <c r="I214" s="416" t="s">
        <v>935</v>
      </c>
      <c r="J214" s="416" t="s">
        <v>936</v>
      </c>
      <c r="K214" s="416" t="s">
        <v>937</v>
      </c>
      <c r="L214" s="417" t="s">
        <v>938</v>
      </c>
      <c r="M214" s="418" t="s">
        <v>939</v>
      </c>
      <c r="N214" s="418" t="s">
        <v>940</v>
      </c>
      <c r="O214" s="418" t="s">
        <v>941</v>
      </c>
      <c r="P214" s="418" t="s">
        <v>942</v>
      </c>
      <c r="Q214" s="141" t="s">
        <v>943</v>
      </c>
      <c r="R214" s="130" t="s">
        <v>944</v>
      </c>
      <c r="S214" s="130" t="s">
        <v>945</v>
      </c>
      <c r="T214" s="130" t="s">
        <v>946</v>
      </c>
      <c r="U214" s="130" t="s">
        <v>947</v>
      </c>
      <c r="V214" s="131" t="s">
        <v>948</v>
      </c>
      <c r="W214" s="142" t="s">
        <v>949</v>
      </c>
      <c r="X214" s="142" t="s">
        <v>950</v>
      </c>
      <c r="Y214" s="142" t="s">
        <v>951</v>
      </c>
      <c r="Z214" s="142" t="s">
        <v>952</v>
      </c>
    </row>
    <row r="215" spans="2:26" x14ac:dyDescent="0.25">
      <c r="B215" s="392" t="s">
        <v>958</v>
      </c>
      <c r="C215" s="393" t="s">
        <v>905</v>
      </c>
      <c r="D215" s="1760" t="s">
        <v>145</v>
      </c>
      <c r="E215" s="1761"/>
      <c r="F215" s="394">
        <v>2</v>
      </c>
      <c r="G215" s="395">
        <v>179.03000000000003</v>
      </c>
      <c r="H215" s="396">
        <v>176.99387849957208</v>
      </c>
      <c r="I215" s="396">
        <v>176.21677362427397</v>
      </c>
      <c r="J215" s="396">
        <v>174.12699966862198</v>
      </c>
      <c r="K215" s="396">
        <v>170.43437696933606</v>
      </c>
      <c r="L215" s="397">
        <v>166.65627373761407</v>
      </c>
      <c r="M215" s="398">
        <v>142.72460383494203</v>
      </c>
      <c r="N215" s="398">
        <v>132.99391779504998</v>
      </c>
      <c r="O215" s="398">
        <v>127.44060556450303</v>
      </c>
      <c r="P215" s="399">
        <v>123.40247191025303</v>
      </c>
      <c r="Q215" s="339">
        <v>124.47632979310701</v>
      </c>
      <c r="R215" s="340">
        <v>125.65593962313302</v>
      </c>
      <c r="S215" s="340">
        <v>126.78561235082806</v>
      </c>
      <c r="T215" s="340">
        <v>128.14991564406404</v>
      </c>
      <c r="U215" s="340">
        <v>129.17911139121503</v>
      </c>
      <c r="V215" s="341"/>
      <c r="W215" s="342"/>
      <c r="X215" s="342"/>
      <c r="Y215" s="342"/>
      <c r="Z215" s="342"/>
    </row>
    <row r="216" spans="2:26" x14ac:dyDescent="0.25">
      <c r="B216" s="400" t="s">
        <v>959</v>
      </c>
      <c r="C216" s="136" t="s">
        <v>299</v>
      </c>
      <c r="D216" s="1754" t="s">
        <v>145</v>
      </c>
      <c r="E216" s="1755"/>
      <c r="F216" s="137">
        <v>2</v>
      </c>
      <c r="G216" s="343">
        <v>182.08744000000002</v>
      </c>
      <c r="H216" s="344">
        <v>181.99525</v>
      </c>
      <c r="I216" s="344">
        <v>181.90306000000001</v>
      </c>
      <c r="J216" s="344">
        <v>181.81088000000003</v>
      </c>
      <c r="K216" s="344">
        <v>181.71869000000001</v>
      </c>
      <c r="L216" s="345">
        <v>181.4265</v>
      </c>
      <c r="M216" s="346">
        <v>147.17680000000001</v>
      </c>
      <c r="N216" s="346">
        <v>137.9496388569267</v>
      </c>
      <c r="O216" s="346">
        <v>132.74744819885294</v>
      </c>
      <c r="P216" s="401">
        <v>128.83752055923901</v>
      </c>
      <c r="Q216" s="343">
        <v>131.39220945309279</v>
      </c>
      <c r="R216" s="344">
        <v>137.22627555923904</v>
      </c>
      <c r="S216" s="344">
        <v>134.78844346350746</v>
      </c>
      <c r="T216" s="344">
        <v>133.97587545610619</v>
      </c>
      <c r="U216" s="344">
        <v>132.92932999999999</v>
      </c>
      <c r="V216" s="345"/>
      <c r="W216" s="346"/>
      <c r="X216" s="346"/>
      <c r="Y216" s="346"/>
      <c r="Z216" s="346"/>
    </row>
    <row r="217" spans="2:26" x14ac:dyDescent="0.25">
      <c r="B217" s="402" t="s">
        <v>960</v>
      </c>
      <c r="C217" s="219" t="s">
        <v>293</v>
      </c>
      <c r="D217" s="1754" t="s">
        <v>145</v>
      </c>
      <c r="E217" s="1755"/>
      <c r="F217" s="137">
        <v>2</v>
      </c>
      <c r="G217" s="347">
        <v>4.9589400000000001</v>
      </c>
      <c r="H217" s="348">
        <v>4.9815399999999999</v>
      </c>
      <c r="I217" s="348">
        <v>4.7661899999999999</v>
      </c>
      <c r="J217" s="348">
        <v>5.0395899999999996</v>
      </c>
      <c r="K217" s="348">
        <v>5.0662700000000003</v>
      </c>
      <c r="L217" s="349">
        <v>5.15123</v>
      </c>
      <c r="M217" s="350">
        <v>3.9912399999999999</v>
      </c>
      <c r="N217" s="350">
        <v>2.6135799999999998</v>
      </c>
      <c r="O217" s="350">
        <v>2.0839500000000002</v>
      </c>
      <c r="P217" s="403">
        <v>1.6689099999999999</v>
      </c>
      <c r="Q217" s="347">
        <v>1.47651</v>
      </c>
      <c r="R217" s="348">
        <v>1.5780400000000001</v>
      </c>
      <c r="S217" s="348">
        <v>1.5438000000000001</v>
      </c>
      <c r="T217" s="348">
        <v>1.44339</v>
      </c>
      <c r="U217" s="348">
        <v>1.3238399999999999</v>
      </c>
      <c r="V217" s="349"/>
      <c r="W217" s="350"/>
      <c r="X217" s="350"/>
      <c r="Y217" s="350"/>
      <c r="Z217" s="350"/>
    </row>
    <row r="218" spans="2:26" ht="14.4" thickBot="1" x14ac:dyDescent="0.3">
      <c r="B218" s="404" t="s">
        <v>961</v>
      </c>
      <c r="C218" s="405" t="s">
        <v>302</v>
      </c>
      <c r="D218" s="1756" t="s">
        <v>145</v>
      </c>
      <c r="E218" s="1757"/>
      <c r="F218" s="406">
        <v>2</v>
      </c>
      <c r="G218" s="407">
        <v>-1.9015000000000146</v>
      </c>
      <c r="H218" s="408">
        <v>1.9831500427922144E-2</v>
      </c>
      <c r="I218" s="408">
        <v>0.92009637572604142</v>
      </c>
      <c r="J218" s="408">
        <v>2.6442903313780493</v>
      </c>
      <c r="K218" s="408">
        <v>6.218043030663952</v>
      </c>
      <c r="L218" s="409">
        <v>9.6189962623859326</v>
      </c>
      <c r="M218" s="410">
        <v>0.46095616505798409</v>
      </c>
      <c r="N218" s="410">
        <v>2.342141061876716</v>
      </c>
      <c r="O218" s="410">
        <v>3.2228926343499054</v>
      </c>
      <c r="P218" s="411">
        <v>3.7661386489859834</v>
      </c>
      <c r="Q218" s="351">
        <v>5.4393696599857764</v>
      </c>
      <c r="R218" s="352">
        <v>9.9922959361060197</v>
      </c>
      <c r="S218" s="352">
        <v>6.4590311126794022</v>
      </c>
      <c r="T218" s="352">
        <v>4.3825698120421572</v>
      </c>
      <c r="U218" s="352">
        <v>2.4263786087849626</v>
      </c>
      <c r="V218" s="353"/>
      <c r="W218" s="354"/>
      <c r="X218" s="354"/>
      <c r="Y218" s="354"/>
      <c r="Z218" s="354"/>
    </row>
    <row r="219" spans="2:26" ht="14.4" thickBot="1" x14ac:dyDescent="0.3">
      <c r="B219" s="69"/>
      <c r="Q219" s="69"/>
      <c r="R219" s="69"/>
    </row>
    <row r="220" spans="2:26" ht="42" thickBot="1" x14ac:dyDescent="0.3">
      <c r="B220" s="216" t="s">
        <v>1961</v>
      </c>
      <c r="C220" s="160"/>
      <c r="D220" s="159"/>
      <c r="E220" s="96"/>
      <c r="F220" s="96"/>
      <c r="G220" s="96"/>
      <c r="H220" s="96"/>
      <c r="I220" s="96"/>
      <c r="J220" s="96"/>
      <c r="K220" s="96"/>
      <c r="L220" s="96"/>
      <c r="M220" s="1752" t="s">
        <v>931</v>
      </c>
      <c r="N220" s="1753"/>
      <c r="O220" s="1753"/>
      <c r="P220" s="1753"/>
      <c r="Q220" s="1753"/>
      <c r="R220" s="1753"/>
      <c r="S220" s="1753"/>
      <c r="T220" s="1753"/>
      <c r="U220" s="1753"/>
      <c r="V220" s="1753"/>
      <c r="W220" s="1753"/>
      <c r="X220" s="1753"/>
      <c r="Y220" s="1753"/>
      <c r="Z220" s="1753"/>
    </row>
    <row r="221" spans="2:26" ht="28.2" thickBot="1" x14ac:dyDescent="0.3">
      <c r="B221" s="127" t="s">
        <v>63</v>
      </c>
      <c r="C221" s="128" t="s">
        <v>962</v>
      </c>
      <c r="D221" s="128" t="s">
        <v>963</v>
      </c>
      <c r="E221" s="128" t="s">
        <v>116</v>
      </c>
      <c r="F221" s="129" t="s">
        <v>117</v>
      </c>
      <c r="G221" s="141" t="s">
        <v>933</v>
      </c>
      <c r="H221" s="130" t="s">
        <v>934</v>
      </c>
      <c r="I221" s="130" t="s">
        <v>935</v>
      </c>
      <c r="J221" s="130" t="s">
        <v>936</v>
      </c>
      <c r="K221" s="130" t="s">
        <v>937</v>
      </c>
      <c r="L221" s="131" t="s">
        <v>938</v>
      </c>
      <c r="M221" s="142" t="s">
        <v>939</v>
      </c>
      <c r="N221" s="142" t="s">
        <v>940</v>
      </c>
      <c r="O221" s="142" t="s">
        <v>941</v>
      </c>
      <c r="P221" s="142" t="s">
        <v>942</v>
      </c>
      <c r="Q221" s="141" t="s">
        <v>943</v>
      </c>
      <c r="R221" s="130" t="s">
        <v>944</v>
      </c>
      <c r="S221" s="130" t="s">
        <v>945</v>
      </c>
      <c r="T221" s="130" t="s">
        <v>946</v>
      </c>
      <c r="U221" s="130" t="s">
        <v>947</v>
      </c>
      <c r="V221" s="131" t="s">
        <v>948</v>
      </c>
      <c r="W221" s="142" t="s">
        <v>949</v>
      </c>
      <c r="X221" s="142" t="s">
        <v>950</v>
      </c>
      <c r="Y221" s="142" t="s">
        <v>951</v>
      </c>
      <c r="Z221" s="142" t="s">
        <v>952</v>
      </c>
    </row>
    <row r="222" spans="2:26" x14ac:dyDescent="0.25">
      <c r="B222" s="270" t="s">
        <v>964</v>
      </c>
      <c r="C222" s="271" t="s">
        <v>965</v>
      </c>
      <c r="D222" s="271" t="s">
        <v>966</v>
      </c>
      <c r="E222" s="1558" t="s">
        <v>1986</v>
      </c>
      <c r="F222" s="309">
        <v>3</v>
      </c>
      <c r="G222" s="1429">
        <v>0</v>
      </c>
      <c r="H222" s="1430">
        <v>3.4044242433184908</v>
      </c>
      <c r="I222" s="1430">
        <v>4.5975292784570847</v>
      </c>
      <c r="J222" s="1430">
        <v>4.3238038717033556</v>
      </c>
      <c r="K222" s="1430">
        <v>3.501040562866141</v>
      </c>
      <c r="L222" s="1431">
        <v>3.5547635310191552</v>
      </c>
      <c r="M222" s="1432">
        <v>16.717005694510679</v>
      </c>
      <c r="N222" s="1432">
        <v>18.705640465737343</v>
      </c>
      <c r="O222" s="1432">
        <v>17.79178531054097</v>
      </c>
      <c r="P222" s="1432">
        <v>17.536931615052385</v>
      </c>
      <c r="Q222" s="1433">
        <v>18.159149526560888</v>
      </c>
      <c r="R222" s="1434">
        <v>18.317484627228303</v>
      </c>
      <c r="S222" s="1434">
        <v>17.643378282942276</v>
      </c>
      <c r="T222" s="1434">
        <v>18.669139245523283</v>
      </c>
      <c r="U222" s="1434">
        <v>18.632552607148458</v>
      </c>
      <c r="V222" s="1435"/>
      <c r="W222" s="1436"/>
      <c r="X222" s="1436"/>
      <c r="Y222" s="1436"/>
      <c r="Z222" s="1436"/>
    </row>
    <row r="223" spans="2:26" x14ac:dyDescent="0.25">
      <c r="B223" s="135" t="s">
        <v>967</v>
      </c>
      <c r="C223" s="136" t="s">
        <v>968</v>
      </c>
      <c r="D223" s="136" t="s">
        <v>966</v>
      </c>
      <c r="E223" s="1559" t="s">
        <v>1986</v>
      </c>
      <c r="F223" s="310">
        <v>3</v>
      </c>
      <c r="G223" s="1437">
        <v>0</v>
      </c>
      <c r="H223" s="1438">
        <v>0</v>
      </c>
      <c r="I223" s="1438">
        <v>0</v>
      </c>
      <c r="J223" s="1438">
        <v>0</v>
      </c>
      <c r="K223" s="1438">
        <v>0</v>
      </c>
      <c r="L223" s="1439">
        <v>0</v>
      </c>
      <c r="M223" s="1440">
        <v>0</v>
      </c>
      <c r="N223" s="1440">
        <v>0</v>
      </c>
      <c r="O223" s="1440">
        <v>0</v>
      </c>
      <c r="P223" s="1440">
        <v>0</v>
      </c>
      <c r="Q223" s="1437">
        <v>0</v>
      </c>
      <c r="R223" s="1438">
        <v>0</v>
      </c>
      <c r="S223" s="1438">
        <v>0</v>
      </c>
      <c r="T223" s="1438">
        <v>0</v>
      </c>
      <c r="U223" s="1438">
        <v>0</v>
      </c>
      <c r="V223" s="1439"/>
      <c r="W223" s="1440"/>
      <c r="X223" s="1440"/>
      <c r="Y223" s="1440"/>
      <c r="Z223" s="1440"/>
    </row>
    <row r="224" spans="2:26" ht="14.4" thickBot="1" x14ac:dyDescent="0.3">
      <c r="B224" s="138" t="s">
        <v>969</v>
      </c>
      <c r="C224" s="139" t="s">
        <v>970</v>
      </c>
      <c r="D224" s="139" t="s">
        <v>966</v>
      </c>
      <c r="E224" s="1560" t="s">
        <v>1986</v>
      </c>
      <c r="F224" s="311">
        <v>3</v>
      </c>
      <c r="G224" s="1441">
        <v>0</v>
      </c>
      <c r="H224" s="1442">
        <v>3.4044242433184908</v>
      </c>
      <c r="I224" s="1442">
        <v>4.5975292784570847</v>
      </c>
      <c r="J224" s="1442">
        <v>4.3238038717033556</v>
      </c>
      <c r="K224" s="1442">
        <v>3.501040562866141</v>
      </c>
      <c r="L224" s="1443">
        <v>3.5547635310191552</v>
      </c>
      <c r="M224" s="1444">
        <v>16.717005694510679</v>
      </c>
      <c r="N224" s="1444">
        <v>18.705640465737343</v>
      </c>
      <c r="O224" s="1444">
        <v>17.79178531054097</v>
      </c>
      <c r="P224" s="1444">
        <v>17.536931615052385</v>
      </c>
      <c r="Q224" s="1441">
        <v>18.159149526560888</v>
      </c>
      <c r="R224" s="1442">
        <v>18.317484627228303</v>
      </c>
      <c r="S224" s="1442">
        <v>17.643378282942276</v>
      </c>
      <c r="T224" s="1442">
        <v>18.669139245523283</v>
      </c>
      <c r="U224" s="1442">
        <v>18.632552607148458</v>
      </c>
      <c r="V224" s="1443"/>
      <c r="W224" s="1444"/>
      <c r="X224" s="1444"/>
      <c r="Y224" s="1444"/>
      <c r="Z224" s="1444"/>
    </row>
    <row r="225" spans="2:26" ht="14.4" thickBot="1" x14ac:dyDescent="0.3">
      <c r="R225" s="69"/>
      <c r="S225" s="69"/>
    </row>
    <row r="226" spans="2:26" ht="69.599999999999994" thickBot="1" x14ac:dyDescent="0.3">
      <c r="B226" s="216" t="s">
        <v>1962</v>
      </c>
      <c r="C226" s="160"/>
      <c r="D226" s="159"/>
      <c r="E226" s="159"/>
      <c r="F226" s="96"/>
      <c r="G226" s="96"/>
      <c r="H226" s="96"/>
      <c r="I226" s="96"/>
      <c r="J226" s="96"/>
      <c r="K226" s="96"/>
      <c r="L226" s="96"/>
      <c r="M226" s="1752" t="s">
        <v>931</v>
      </c>
      <c r="N226" s="1753"/>
      <c r="O226" s="1753"/>
      <c r="P226" s="1753"/>
      <c r="Q226" s="1753"/>
      <c r="R226" s="1753"/>
      <c r="S226" s="1753"/>
      <c r="T226" s="1753"/>
      <c r="U226" s="1753"/>
      <c r="V226" s="1753"/>
      <c r="W226" s="1753"/>
      <c r="X226" s="1753"/>
      <c r="Y226" s="1753"/>
      <c r="Z226" s="1753"/>
    </row>
    <row r="227" spans="2:26" ht="28.2" thickBot="1" x14ac:dyDescent="0.3">
      <c r="B227" s="127" t="s">
        <v>63</v>
      </c>
      <c r="C227" s="128" t="s">
        <v>962</v>
      </c>
      <c r="D227" s="128" t="s">
        <v>963</v>
      </c>
      <c r="E227" s="128" t="s">
        <v>116</v>
      </c>
      <c r="F227" s="129" t="s">
        <v>117</v>
      </c>
      <c r="G227" s="141" t="s">
        <v>933</v>
      </c>
      <c r="H227" s="130" t="s">
        <v>934</v>
      </c>
      <c r="I227" s="130" t="s">
        <v>935</v>
      </c>
      <c r="J227" s="130" t="s">
        <v>936</v>
      </c>
      <c r="K227" s="130" t="s">
        <v>937</v>
      </c>
      <c r="L227" s="131" t="s">
        <v>938</v>
      </c>
      <c r="M227" s="142" t="s">
        <v>939</v>
      </c>
      <c r="N227" s="142" t="s">
        <v>940</v>
      </c>
      <c r="O227" s="142" t="s">
        <v>941</v>
      </c>
      <c r="P227" s="142" t="s">
        <v>942</v>
      </c>
      <c r="Q227" s="141" t="s">
        <v>943</v>
      </c>
      <c r="R227" s="130" t="s">
        <v>944</v>
      </c>
      <c r="S227" s="130" t="s">
        <v>945</v>
      </c>
      <c r="T227" s="130" t="s">
        <v>946</v>
      </c>
      <c r="U227" s="130" t="s">
        <v>947</v>
      </c>
      <c r="V227" s="131" t="s">
        <v>948</v>
      </c>
      <c r="W227" s="142" t="s">
        <v>949</v>
      </c>
      <c r="X227" s="142" t="s">
        <v>950</v>
      </c>
      <c r="Y227" s="142" t="s">
        <v>951</v>
      </c>
      <c r="Z227" s="142" t="s">
        <v>952</v>
      </c>
    </row>
    <row r="228" spans="2:26" ht="27.6" x14ac:dyDescent="0.25">
      <c r="B228" s="270" t="s">
        <v>971</v>
      </c>
      <c r="C228" s="271" t="s">
        <v>972</v>
      </c>
      <c r="D228" s="271" t="s">
        <v>810</v>
      </c>
      <c r="E228" s="1558" t="s">
        <v>1986</v>
      </c>
      <c r="F228" s="309">
        <v>3</v>
      </c>
      <c r="G228" s="327">
        <v>0</v>
      </c>
      <c r="H228" s="328">
        <v>14.30770131850784</v>
      </c>
      <c r="I228" s="328">
        <v>9.5482153405505379</v>
      </c>
      <c r="J228" s="328">
        <v>12.689571585771215</v>
      </c>
      <c r="K228" s="328">
        <v>17.241684632713458</v>
      </c>
      <c r="L228" s="329">
        <v>20.462234779334736</v>
      </c>
      <c r="M228" s="330">
        <v>64.034631229634797</v>
      </c>
      <c r="N228" s="330">
        <v>42.938415146760157</v>
      </c>
      <c r="O228" s="330">
        <v>30.529938586144375</v>
      </c>
      <c r="P228" s="330">
        <v>9.2718058996852282</v>
      </c>
      <c r="Q228" s="1580">
        <v>25.908554966975263</v>
      </c>
      <c r="R228" s="1581">
        <v>10.450962230011589</v>
      </c>
      <c r="S228" s="1581">
        <v>19.932726446298332</v>
      </c>
      <c r="T228" s="1581">
        <v>20.739289691032713</v>
      </c>
      <c r="U228" s="1581">
        <v>4.1985980507700909</v>
      </c>
      <c r="V228" s="341"/>
      <c r="W228" s="342"/>
      <c r="X228" s="342"/>
      <c r="Y228" s="342"/>
      <c r="Z228" s="342"/>
    </row>
    <row r="229" spans="2:26" ht="27.6" x14ac:dyDescent="0.25">
      <c r="B229" s="135" t="s">
        <v>973</v>
      </c>
      <c r="C229" s="136" t="s">
        <v>972</v>
      </c>
      <c r="D229" s="136" t="s">
        <v>807</v>
      </c>
      <c r="E229" s="1559" t="s">
        <v>1986</v>
      </c>
      <c r="F229" s="310">
        <v>3</v>
      </c>
      <c r="G229" s="331">
        <v>0</v>
      </c>
      <c r="H229" s="332">
        <v>1.5762801781669928</v>
      </c>
      <c r="I229" s="332">
        <v>1.6088539872350189</v>
      </c>
      <c r="J229" s="332">
        <v>1.5747413495502138</v>
      </c>
      <c r="K229" s="332">
        <v>1.5747413495502138</v>
      </c>
      <c r="L229" s="333">
        <v>1.5747413495502138</v>
      </c>
      <c r="M229" s="334">
        <v>7.9048167563173219</v>
      </c>
      <c r="N229" s="334">
        <v>19.31010620152005</v>
      </c>
      <c r="O229" s="334">
        <v>20.200434708542517</v>
      </c>
      <c r="P229" s="334">
        <v>21.884802632417333</v>
      </c>
      <c r="Q229" s="331">
        <v>26.344023731976115</v>
      </c>
      <c r="R229" s="332">
        <v>27.849353449851804</v>
      </c>
      <c r="S229" s="332">
        <v>28.968683759349563</v>
      </c>
      <c r="T229" s="332">
        <v>29.866565341032789</v>
      </c>
      <c r="U229" s="332">
        <v>31.073956355867082</v>
      </c>
      <c r="V229" s="345"/>
      <c r="W229" s="346"/>
      <c r="X229" s="346"/>
      <c r="Y229" s="346"/>
      <c r="Z229" s="346"/>
    </row>
    <row r="230" spans="2:26" ht="28.2" thickBot="1" x14ac:dyDescent="0.3">
      <c r="B230" s="138" t="s">
        <v>974</v>
      </c>
      <c r="C230" s="139" t="s">
        <v>972</v>
      </c>
      <c r="D230" s="139" t="s">
        <v>966</v>
      </c>
      <c r="E230" s="1560" t="s">
        <v>1986</v>
      </c>
      <c r="F230" s="311">
        <v>3</v>
      </c>
      <c r="G230" s="335">
        <v>0</v>
      </c>
      <c r="H230" s="336">
        <v>15.883981496674833</v>
      </c>
      <c r="I230" s="336">
        <v>11.157069327785557</v>
      </c>
      <c r="J230" s="336">
        <v>14.26431293532143</v>
      </c>
      <c r="K230" s="336">
        <v>18.81642598226367</v>
      </c>
      <c r="L230" s="337">
        <v>22.036976128884948</v>
      </c>
      <c r="M230" s="338">
        <v>71.939447985952114</v>
      </c>
      <c r="N230" s="338">
        <v>62.248521348280207</v>
      </c>
      <c r="O230" s="338">
        <v>50.730373294686892</v>
      </c>
      <c r="P230" s="338">
        <v>31.15660853210256</v>
      </c>
      <c r="Q230" s="335">
        <v>52.252578698951382</v>
      </c>
      <c r="R230" s="336">
        <v>38.300315679863395</v>
      </c>
      <c r="S230" s="336">
        <v>48.901410205647892</v>
      </c>
      <c r="T230" s="336">
        <v>50.605855032065506</v>
      </c>
      <c r="U230" s="336">
        <v>35.27255440663717</v>
      </c>
      <c r="V230" s="353"/>
      <c r="W230" s="354"/>
      <c r="X230" s="354"/>
      <c r="Y230" s="354"/>
      <c r="Z230" s="354"/>
    </row>
    <row r="232" spans="2:26" ht="14.4" thickBot="1" x14ac:dyDescent="0.3"/>
    <row r="233" spans="2:26" ht="28.2" thickBot="1" x14ac:dyDescent="0.3">
      <c r="B233" s="122" t="s">
        <v>57</v>
      </c>
      <c r="C233" s="66" t="s">
        <v>15</v>
      </c>
      <c r="D233" s="123" t="s">
        <v>922</v>
      </c>
      <c r="E233" s="67" t="s">
        <v>1947</v>
      </c>
      <c r="F233" s="122" t="s">
        <v>923</v>
      </c>
      <c r="G233" s="67" t="s">
        <v>354</v>
      </c>
      <c r="H233" s="124" t="s">
        <v>110</v>
      </c>
      <c r="I233" s="67" t="s">
        <v>924</v>
      </c>
    </row>
    <row r="234" spans="2:26" ht="42" thickBot="1" x14ac:dyDescent="0.3">
      <c r="B234" s="123" t="s">
        <v>925</v>
      </c>
      <c r="C234" s="1762" t="s">
        <v>1941</v>
      </c>
      <c r="D234" s="1771"/>
      <c r="E234" s="1771"/>
      <c r="F234" s="1771"/>
      <c r="G234" s="1771"/>
      <c r="H234" s="1771"/>
      <c r="I234" s="1772"/>
    </row>
    <row r="235" spans="2:26" ht="42" thickBot="1" x14ac:dyDescent="0.3">
      <c r="B235" s="123" t="s">
        <v>926</v>
      </c>
      <c r="C235" s="1768" t="s">
        <v>2126</v>
      </c>
      <c r="D235" s="1769"/>
      <c r="E235" s="1769"/>
      <c r="F235" s="1769"/>
      <c r="G235" s="1769"/>
      <c r="H235" s="1769"/>
      <c r="I235" s="1770"/>
    </row>
    <row r="236" spans="2:26" ht="42" thickBot="1" x14ac:dyDescent="0.3">
      <c r="B236" s="123" t="s">
        <v>928</v>
      </c>
      <c r="C236" s="1776" t="s">
        <v>2380</v>
      </c>
      <c r="D236" s="1777"/>
      <c r="E236" s="1777"/>
      <c r="F236" s="1777"/>
      <c r="G236" s="1777"/>
      <c r="H236" s="1777"/>
      <c r="I236" s="1778"/>
    </row>
    <row r="237" spans="2:26" ht="55.8" thickBot="1" x14ac:dyDescent="0.3">
      <c r="B237" s="1555" t="s">
        <v>1985</v>
      </c>
      <c r="C237" s="1557">
        <v>284.10621075357233</v>
      </c>
      <c r="D237" s="68" t="s">
        <v>929</v>
      </c>
      <c r="E237" s="1428">
        <v>0.1111111111111111</v>
      </c>
      <c r="F237" s="125" t="s">
        <v>930</v>
      </c>
      <c r="G237" s="126" t="s">
        <v>1942</v>
      </c>
      <c r="H237" s="125" t="s">
        <v>2</v>
      </c>
      <c r="I237" s="126" t="s">
        <v>2391</v>
      </c>
    </row>
    <row r="238" spans="2:26" ht="14.4" thickBot="1" x14ac:dyDescent="0.3"/>
    <row r="239" spans="2:26" ht="55.8" thickBot="1" x14ac:dyDescent="0.3">
      <c r="B239" s="216" t="s">
        <v>1964</v>
      </c>
      <c r="M239" s="1752" t="s">
        <v>931</v>
      </c>
      <c r="N239" s="1753"/>
      <c r="O239" s="1753"/>
      <c r="P239" s="1753"/>
      <c r="Q239" s="1753"/>
      <c r="R239" s="1753"/>
      <c r="S239" s="1753"/>
      <c r="T239" s="1753"/>
      <c r="U239" s="1753"/>
      <c r="V239" s="1753"/>
      <c r="W239" s="1753"/>
      <c r="X239" s="1753"/>
      <c r="Y239" s="1753"/>
      <c r="Z239" s="1753"/>
    </row>
    <row r="240" spans="2:26" ht="28.2" thickBot="1" x14ac:dyDescent="0.3">
      <c r="B240" s="127" t="s">
        <v>63</v>
      </c>
      <c r="C240" s="128" t="s">
        <v>932</v>
      </c>
      <c r="D240" s="1758" t="s">
        <v>116</v>
      </c>
      <c r="E240" s="1759"/>
      <c r="F240" s="129" t="s">
        <v>117</v>
      </c>
      <c r="G240" s="141" t="s">
        <v>933</v>
      </c>
      <c r="H240" s="130" t="s">
        <v>934</v>
      </c>
      <c r="I240" s="130" t="s">
        <v>935</v>
      </c>
      <c r="J240" s="130" t="s">
        <v>936</v>
      </c>
      <c r="K240" s="130" t="s">
        <v>937</v>
      </c>
      <c r="L240" s="131" t="s">
        <v>938</v>
      </c>
      <c r="M240" s="142" t="s">
        <v>939</v>
      </c>
      <c r="N240" s="142" t="s">
        <v>940</v>
      </c>
      <c r="O240" s="142" t="s">
        <v>941</v>
      </c>
      <c r="P240" s="142" t="s">
        <v>942</v>
      </c>
      <c r="Q240" s="141" t="s">
        <v>943</v>
      </c>
      <c r="R240" s="130" t="s">
        <v>944</v>
      </c>
      <c r="S240" s="130" t="s">
        <v>945</v>
      </c>
      <c r="T240" s="130" t="s">
        <v>946</v>
      </c>
      <c r="U240" s="130" t="s">
        <v>947</v>
      </c>
      <c r="V240" s="131" t="s">
        <v>948</v>
      </c>
      <c r="W240" s="142" t="s">
        <v>949</v>
      </c>
      <c r="X240" s="142" t="s">
        <v>950</v>
      </c>
      <c r="Y240" s="142" t="s">
        <v>951</v>
      </c>
      <c r="Z240" s="142" t="s">
        <v>952</v>
      </c>
    </row>
    <row r="241" spans="2:26" x14ac:dyDescent="0.25">
      <c r="B241" s="132" t="s">
        <v>953</v>
      </c>
      <c r="C241" s="133" t="s">
        <v>905</v>
      </c>
      <c r="D241" s="1760" t="s">
        <v>145</v>
      </c>
      <c r="E241" s="1761"/>
      <c r="F241" s="134">
        <v>2</v>
      </c>
      <c r="G241" s="339">
        <v>179.03000000000003</v>
      </c>
      <c r="H241" s="340">
        <v>180.21000000000004</v>
      </c>
      <c r="I241" s="340">
        <v>181.19</v>
      </c>
      <c r="J241" s="340">
        <v>182.67000000000002</v>
      </c>
      <c r="K241" s="340">
        <v>183.62000000000003</v>
      </c>
      <c r="L241" s="341">
        <v>185.09000000000003</v>
      </c>
      <c r="M241" s="342">
        <v>189.39000000000004</v>
      </c>
      <c r="N241" s="342">
        <v>193.09000000000003</v>
      </c>
      <c r="O241" s="342">
        <v>196.12000000000003</v>
      </c>
      <c r="P241" s="342">
        <v>199.33000000000004</v>
      </c>
      <c r="Q241" s="339">
        <v>201.74</v>
      </c>
      <c r="R241" s="340">
        <v>203.62</v>
      </c>
      <c r="S241" s="340">
        <v>205.48000000000002</v>
      </c>
      <c r="T241" s="340">
        <v>207.56000000000003</v>
      </c>
      <c r="U241" s="340">
        <v>209.3</v>
      </c>
      <c r="V241" s="341"/>
      <c r="W241" s="342"/>
      <c r="X241" s="342"/>
      <c r="Y241" s="342"/>
      <c r="Z241" s="342"/>
    </row>
    <row r="242" spans="2:26" x14ac:dyDescent="0.25">
      <c r="B242" s="135" t="s">
        <v>954</v>
      </c>
      <c r="C242" s="136" t="s">
        <v>299</v>
      </c>
      <c r="D242" s="1754" t="s">
        <v>145</v>
      </c>
      <c r="E242" s="1755"/>
      <c r="F242" s="137">
        <v>2</v>
      </c>
      <c r="G242" s="343">
        <v>151.20780999999999</v>
      </c>
      <c r="H242" s="344">
        <v>151.13274999999999</v>
      </c>
      <c r="I242" s="344">
        <v>166.05769000000001</v>
      </c>
      <c r="J242" s="344">
        <v>165.98263</v>
      </c>
      <c r="K242" s="344">
        <v>165.90755999999999</v>
      </c>
      <c r="L242" s="345">
        <v>180.63249999999999</v>
      </c>
      <c r="M242" s="346">
        <v>160.67371055923891</v>
      </c>
      <c r="N242" s="346">
        <v>145.0870005592389</v>
      </c>
      <c r="O242" s="346">
        <v>129.3002805592389</v>
      </c>
      <c r="P242" s="346">
        <v>128.92497055923891</v>
      </c>
      <c r="Q242" s="343">
        <v>128.5496605592389</v>
      </c>
      <c r="R242" s="344">
        <v>128.17435055923892</v>
      </c>
      <c r="S242" s="344">
        <v>127.7990305592389</v>
      </c>
      <c r="T242" s="344">
        <v>127.42372055923892</v>
      </c>
      <c r="U242" s="344">
        <v>127.0484105592389</v>
      </c>
      <c r="V242" s="345"/>
      <c r="W242" s="346"/>
      <c r="X242" s="346"/>
      <c r="Y242" s="346"/>
      <c r="Z242" s="346"/>
    </row>
    <row r="243" spans="2:26" x14ac:dyDescent="0.25">
      <c r="B243" s="218" t="s">
        <v>1944</v>
      </c>
      <c r="C243" s="219" t="s">
        <v>293</v>
      </c>
      <c r="D243" s="1754" t="s">
        <v>145</v>
      </c>
      <c r="E243" s="1755"/>
      <c r="F243" s="137">
        <v>2</v>
      </c>
      <c r="G243" s="339">
        <v>4.9589400000000001</v>
      </c>
      <c r="H243" s="348">
        <v>4.9815399999999999</v>
      </c>
      <c r="I243" s="348">
        <v>4.7661899999999999</v>
      </c>
      <c r="J243" s="348">
        <v>5.0395899999999996</v>
      </c>
      <c r="K243" s="348">
        <v>5.0662700000000003</v>
      </c>
      <c r="L243" s="349">
        <v>5.15123</v>
      </c>
      <c r="M243" s="350">
        <v>3.9912399999999999</v>
      </c>
      <c r="N243" s="350">
        <v>2.6135799999999998</v>
      </c>
      <c r="O243" s="350">
        <v>2.0839500000000002</v>
      </c>
      <c r="P243" s="350">
        <v>1.6689099999999999</v>
      </c>
      <c r="Q243" s="347">
        <v>1.47651</v>
      </c>
      <c r="R243" s="348">
        <v>1.5780400000000001</v>
      </c>
      <c r="S243" s="348">
        <v>1.5438000000000001</v>
      </c>
      <c r="T243" s="348">
        <v>1.44339</v>
      </c>
      <c r="U243" s="348">
        <v>1.3238399999999999</v>
      </c>
      <c r="V243" s="349"/>
      <c r="W243" s="350"/>
      <c r="X243" s="350"/>
      <c r="Y243" s="350"/>
      <c r="Z243" s="350"/>
    </row>
    <row r="244" spans="2:26" ht="14.4" thickBot="1" x14ac:dyDescent="0.3">
      <c r="B244" s="138" t="s">
        <v>956</v>
      </c>
      <c r="C244" s="139" t="s">
        <v>302</v>
      </c>
      <c r="D244" s="1756" t="s">
        <v>145</v>
      </c>
      <c r="E244" s="1757"/>
      <c r="F244" s="140">
        <v>2</v>
      </c>
      <c r="G244" s="351">
        <v>-32.781130000000033</v>
      </c>
      <c r="H244" s="352">
        <v>-34.058790000000052</v>
      </c>
      <c r="I244" s="352">
        <v>-19.898499999999991</v>
      </c>
      <c r="J244" s="352">
        <v>-21.726960000000016</v>
      </c>
      <c r="K244" s="352">
        <v>-22.778710000000043</v>
      </c>
      <c r="L244" s="353">
        <v>-9.6087300000000386</v>
      </c>
      <c r="M244" s="354">
        <v>-32.707529440761128</v>
      </c>
      <c r="N244" s="354">
        <v>-50.616579440761129</v>
      </c>
      <c r="O244" s="354">
        <v>-68.903669440761135</v>
      </c>
      <c r="P244" s="354">
        <v>-72.073939440761123</v>
      </c>
      <c r="Q244" s="351">
        <v>-74.666849440761112</v>
      </c>
      <c r="R244" s="352">
        <v>-77.023689440761089</v>
      </c>
      <c r="S244" s="352">
        <v>-79.224769440761122</v>
      </c>
      <c r="T244" s="352">
        <v>-81.579669440761108</v>
      </c>
      <c r="U244" s="352">
        <v>-83.575429440761113</v>
      </c>
      <c r="V244" s="353"/>
      <c r="W244" s="354"/>
      <c r="X244" s="354"/>
      <c r="Y244" s="354"/>
      <c r="Z244" s="354"/>
    </row>
    <row r="245" spans="2:26" ht="14.4" thickBot="1" x14ac:dyDescent="0.3">
      <c r="B245" s="158"/>
      <c r="C245" s="87"/>
      <c r="D245" s="87"/>
      <c r="E245" s="87"/>
      <c r="Q245" s="69"/>
      <c r="R245" s="69"/>
    </row>
    <row r="246" spans="2:26" ht="55.8" thickBot="1" x14ac:dyDescent="0.3">
      <c r="B246" s="216" t="s">
        <v>1965</v>
      </c>
      <c r="C246" s="160"/>
      <c r="D246" s="159"/>
      <c r="E246" s="159"/>
      <c r="F246" s="96"/>
      <c r="G246" s="96"/>
      <c r="H246" s="96"/>
      <c r="I246" s="96"/>
      <c r="J246" s="96"/>
      <c r="K246" s="96"/>
      <c r="L246" s="96"/>
      <c r="M246" s="1752" t="s">
        <v>931</v>
      </c>
      <c r="N246" s="1753"/>
      <c r="O246" s="1753"/>
      <c r="P246" s="1753"/>
      <c r="Q246" s="1753"/>
      <c r="R246" s="1753"/>
      <c r="S246" s="1753"/>
      <c r="T246" s="1753"/>
      <c r="U246" s="1753"/>
      <c r="V246" s="1753"/>
      <c r="W246" s="1753"/>
      <c r="X246" s="1753"/>
      <c r="Y246" s="1753"/>
      <c r="Z246" s="1753"/>
    </row>
    <row r="247" spans="2:26" ht="28.2" thickBot="1" x14ac:dyDescent="0.3">
      <c r="B247" s="412" t="s">
        <v>63</v>
      </c>
      <c r="C247" s="413" t="s">
        <v>957</v>
      </c>
      <c r="D247" s="1758" t="s">
        <v>116</v>
      </c>
      <c r="E247" s="1759"/>
      <c r="F247" s="414" t="s">
        <v>117</v>
      </c>
      <c r="G247" s="415" t="s">
        <v>933</v>
      </c>
      <c r="H247" s="416" t="s">
        <v>934</v>
      </c>
      <c r="I247" s="416" t="s">
        <v>935</v>
      </c>
      <c r="J247" s="416" t="s">
        <v>936</v>
      </c>
      <c r="K247" s="416" t="s">
        <v>937</v>
      </c>
      <c r="L247" s="417" t="s">
        <v>938</v>
      </c>
      <c r="M247" s="418" t="s">
        <v>939</v>
      </c>
      <c r="N247" s="418" t="s">
        <v>940</v>
      </c>
      <c r="O247" s="418" t="s">
        <v>941</v>
      </c>
      <c r="P247" s="418" t="s">
        <v>942</v>
      </c>
      <c r="Q247" s="141" t="s">
        <v>943</v>
      </c>
      <c r="R247" s="130" t="s">
        <v>944</v>
      </c>
      <c r="S247" s="130" t="s">
        <v>945</v>
      </c>
      <c r="T247" s="130" t="s">
        <v>946</v>
      </c>
      <c r="U247" s="130" t="s">
        <v>947</v>
      </c>
      <c r="V247" s="131" t="s">
        <v>948</v>
      </c>
      <c r="W247" s="142" t="s">
        <v>949</v>
      </c>
      <c r="X247" s="142" t="s">
        <v>950</v>
      </c>
      <c r="Y247" s="142" t="s">
        <v>951</v>
      </c>
      <c r="Z247" s="142" t="s">
        <v>952</v>
      </c>
    </row>
    <row r="248" spans="2:26" x14ac:dyDescent="0.25">
      <c r="B248" s="392" t="s">
        <v>958</v>
      </c>
      <c r="C248" s="393" t="s">
        <v>905</v>
      </c>
      <c r="D248" s="1760" t="s">
        <v>145</v>
      </c>
      <c r="E248" s="1761"/>
      <c r="F248" s="394">
        <v>2</v>
      </c>
      <c r="G248" s="395">
        <v>179.03000000000003</v>
      </c>
      <c r="H248" s="396">
        <v>176.99387849957208</v>
      </c>
      <c r="I248" s="396">
        <v>176.21677362427397</v>
      </c>
      <c r="J248" s="396">
        <v>174.12699966862198</v>
      </c>
      <c r="K248" s="396">
        <v>170.43437696933606</v>
      </c>
      <c r="L248" s="397">
        <v>166.65627373761407</v>
      </c>
      <c r="M248" s="398">
        <v>149.96523180797305</v>
      </c>
      <c r="N248" s="398">
        <v>142.34823084440012</v>
      </c>
      <c r="O248" s="398">
        <v>138.78442244298108</v>
      </c>
      <c r="P248" s="399">
        <v>137.10556762632908</v>
      </c>
      <c r="Q248" s="339">
        <v>138.74450573841705</v>
      </c>
      <c r="R248" s="340">
        <v>139.975341758675</v>
      </c>
      <c r="S248" s="340">
        <v>141.15621227230903</v>
      </c>
      <c r="T248" s="340">
        <v>142.57564093155409</v>
      </c>
      <c r="U248" s="340">
        <v>143.64678889037305</v>
      </c>
      <c r="V248" s="341"/>
      <c r="W248" s="342"/>
      <c r="X248" s="342"/>
      <c r="Y248" s="342"/>
      <c r="Z248" s="342"/>
    </row>
    <row r="249" spans="2:26" x14ac:dyDescent="0.25">
      <c r="B249" s="400" t="s">
        <v>959</v>
      </c>
      <c r="C249" s="136" t="s">
        <v>299</v>
      </c>
      <c r="D249" s="1754" t="s">
        <v>145</v>
      </c>
      <c r="E249" s="1755"/>
      <c r="F249" s="137">
        <v>2</v>
      </c>
      <c r="G249" s="343">
        <v>182.08744000000002</v>
      </c>
      <c r="H249" s="344">
        <v>181.99525</v>
      </c>
      <c r="I249" s="344">
        <v>181.90306000000001</v>
      </c>
      <c r="J249" s="344">
        <v>181.81088000000003</v>
      </c>
      <c r="K249" s="344">
        <v>181.71869000000001</v>
      </c>
      <c r="L249" s="345">
        <v>181.4265</v>
      </c>
      <c r="M249" s="346">
        <v>153.99680000000001</v>
      </c>
      <c r="N249" s="346">
        <v>145.05346000000006</v>
      </c>
      <c r="O249" s="346">
        <v>140.99641000000003</v>
      </c>
      <c r="P249" s="401">
        <v>138.93406000000004</v>
      </c>
      <c r="Q249" s="343">
        <v>140.35804999999999</v>
      </c>
      <c r="R249" s="344">
        <v>141.69927000000001</v>
      </c>
      <c r="S249" s="344">
        <v>142.84380999999999</v>
      </c>
      <c r="T249" s="344">
        <v>144.16018999999955</v>
      </c>
      <c r="U249" s="344">
        <v>145.11932999999954</v>
      </c>
      <c r="V249" s="345"/>
      <c r="W249" s="346"/>
      <c r="X249" s="346"/>
      <c r="Y249" s="346"/>
      <c r="Z249" s="346"/>
    </row>
    <row r="250" spans="2:26" x14ac:dyDescent="0.25">
      <c r="B250" s="402" t="s">
        <v>960</v>
      </c>
      <c r="C250" s="219" t="s">
        <v>293</v>
      </c>
      <c r="D250" s="1754" t="s">
        <v>145</v>
      </c>
      <c r="E250" s="1755"/>
      <c r="F250" s="137">
        <v>2</v>
      </c>
      <c r="G250" s="347">
        <v>4.9589400000000001</v>
      </c>
      <c r="H250" s="348">
        <v>4.9815399999999999</v>
      </c>
      <c r="I250" s="348">
        <v>4.7661899999999999</v>
      </c>
      <c r="J250" s="348">
        <v>5.0395899999999996</v>
      </c>
      <c r="K250" s="348">
        <v>5.0662700000000003</v>
      </c>
      <c r="L250" s="349">
        <v>5.15123</v>
      </c>
      <c r="M250" s="350">
        <v>3.9912399999999999</v>
      </c>
      <c r="N250" s="350">
        <v>2.6135799999999998</v>
      </c>
      <c r="O250" s="350">
        <v>2.0839500000000002</v>
      </c>
      <c r="P250" s="403">
        <v>1.6689099999999999</v>
      </c>
      <c r="Q250" s="347">
        <v>1.47651</v>
      </c>
      <c r="R250" s="348">
        <v>1.5780400000000001</v>
      </c>
      <c r="S250" s="348">
        <v>1.5438000000000001</v>
      </c>
      <c r="T250" s="348">
        <v>1.44339</v>
      </c>
      <c r="U250" s="348">
        <v>1.3238399999999999</v>
      </c>
      <c r="V250" s="349"/>
      <c r="W250" s="350"/>
      <c r="X250" s="350"/>
      <c r="Y250" s="350"/>
      <c r="Z250" s="350"/>
    </row>
    <row r="251" spans="2:26" ht="14.4" thickBot="1" x14ac:dyDescent="0.3">
      <c r="B251" s="404" t="s">
        <v>961</v>
      </c>
      <c r="C251" s="405" t="s">
        <v>302</v>
      </c>
      <c r="D251" s="1756" t="s">
        <v>145</v>
      </c>
      <c r="E251" s="1757"/>
      <c r="F251" s="406">
        <v>2</v>
      </c>
      <c r="G251" s="407">
        <v>-1.9015000000000146</v>
      </c>
      <c r="H251" s="408">
        <v>1.9831500427922144E-2</v>
      </c>
      <c r="I251" s="408">
        <v>0.92009637572604142</v>
      </c>
      <c r="J251" s="408">
        <v>2.6442903313780493</v>
      </c>
      <c r="K251" s="408">
        <v>6.218043030663952</v>
      </c>
      <c r="L251" s="409">
        <v>9.6189962623859326</v>
      </c>
      <c r="M251" s="410">
        <v>4.0328192026952703E-2</v>
      </c>
      <c r="N251" s="410">
        <v>9.1649155599937693E-2</v>
      </c>
      <c r="O251" s="410">
        <v>0.12803755701894337</v>
      </c>
      <c r="P251" s="411">
        <v>0.15958237367096872</v>
      </c>
      <c r="Q251" s="351">
        <v>0.13703426158294474</v>
      </c>
      <c r="R251" s="352">
        <v>0.14588824132501221</v>
      </c>
      <c r="S251" s="352">
        <v>0.14379772769095656</v>
      </c>
      <c r="T251" s="352">
        <v>0.14115906844545467</v>
      </c>
      <c r="U251" s="352">
        <v>0.14870110962649075</v>
      </c>
      <c r="V251" s="353"/>
      <c r="W251" s="354"/>
      <c r="X251" s="354"/>
      <c r="Y251" s="354"/>
      <c r="Z251" s="354"/>
    </row>
    <row r="252" spans="2:26" ht="14.4" thickBot="1" x14ac:dyDescent="0.3">
      <c r="B252" s="69"/>
      <c r="Q252" s="69"/>
      <c r="R252" s="69"/>
    </row>
    <row r="253" spans="2:26" ht="42" thickBot="1" x14ac:dyDescent="0.3">
      <c r="B253" s="216" t="s">
        <v>1966</v>
      </c>
      <c r="C253" s="160"/>
      <c r="D253" s="159"/>
      <c r="E253" s="96"/>
      <c r="F253" s="96"/>
      <c r="G253" s="96"/>
      <c r="H253" s="96"/>
      <c r="I253" s="96"/>
      <c r="J253" s="96"/>
      <c r="K253" s="96"/>
      <c r="L253" s="96"/>
      <c r="M253" s="1752" t="s">
        <v>931</v>
      </c>
      <c r="N253" s="1753"/>
      <c r="O253" s="1753"/>
      <c r="P253" s="1753"/>
      <c r="Q253" s="1753"/>
      <c r="R253" s="1753"/>
      <c r="S253" s="1753"/>
      <c r="T253" s="1753"/>
      <c r="U253" s="1753"/>
      <c r="V253" s="1753"/>
      <c r="W253" s="1753"/>
      <c r="X253" s="1753"/>
      <c r="Y253" s="1753"/>
      <c r="Z253" s="1753"/>
    </row>
    <row r="254" spans="2:26" ht="28.2" thickBot="1" x14ac:dyDescent="0.3">
      <c r="B254" s="127" t="s">
        <v>63</v>
      </c>
      <c r="C254" s="128" t="s">
        <v>962</v>
      </c>
      <c r="D254" s="128" t="s">
        <v>963</v>
      </c>
      <c r="E254" s="128" t="s">
        <v>116</v>
      </c>
      <c r="F254" s="129" t="s">
        <v>117</v>
      </c>
      <c r="G254" s="141" t="s">
        <v>933</v>
      </c>
      <c r="H254" s="130" t="s">
        <v>934</v>
      </c>
      <c r="I254" s="130" t="s">
        <v>935</v>
      </c>
      <c r="J254" s="130" t="s">
        <v>936</v>
      </c>
      <c r="K254" s="130" t="s">
        <v>937</v>
      </c>
      <c r="L254" s="131" t="s">
        <v>938</v>
      </c>
      <c r="M254" s="142" t="s">
        <v>939</v>
      </c>
      <c r="N254" s="142" t="s">
        <v>940</v>
      </c>
      <c r="O254" s="142" t="s">
        <v>941</v>
      </c>
      <c r="P254" s="142" t="s">
        <v>942</v>
      </c>
      <c r="Q254" s="141" t="s">
        <v>943</v>
      </c>
      <c r="R254" s="130" t="s">
        <v>944</v>
      </c>
      <c r="S254" s="130" t="s">
        <v>945</v>
      </c>
      <c r="T254" s="130" t="s">
        <v>946</v>
      </c>
      <c r="U254" s="130" t="s">
        <v>947</v>
      </c>
      <c r="V254" s="131" t="s">
        <v>948</v>
      </c>
      <c r="W254" s="142" t="s">
        <v>949</v>
      </c>
      <c r="X254" s="142" t="s">
        <v>950</v>
      </c>
      <c r="Y254" s="142" t="s">
        <v>951</v>
      </c>
      <c r="Z254" s="142" t="s">
        <v>952</v>
      </c>
    </row>
    <row r="255" spans="2:26" x14ac:dyDescent="0.25">
      <c r="B255" s="270" t="s">
        <v>964</v>
      </c>
      <c r="C255" s="271" t="s">
        <v>965</v>
      </c>
      <c r="D255" s="271" t="s">
        <v>966</v>
      </c>
      <c r="E255" s="1558" t="s">
        <v>1986</v>
      </c>
      <c r="F255" s="309">
        <v>3</v>
      </c>
      <c r="G255" s="1429">
        <v>0</v>
      </c>
      <c r="H255" s="1430">
        <v>3.4044242433184908</v>
      </c>
      <c r="I255" s="1430">
        <v>4.5975292784570847</v>
      </c>
      <c r="J255" s="1430">
        <v>4.3238038717033556</v>
      </c>
      <c r="K255" s="1430">
        <v>3.501040562866141</v>
      </c>
      <c r="L255" s="1431">
        <v>3.5547635310191552</v>
      </c>
      <c r="M255" s="1432">
        <v>16.717005694510679</v>
      </c>
      <c r="N255" s="1432">
        <v>18.70572527651888</v>
      </c>
      <c r="O255" s="1432">
        <v>17.79178531054097</v>
      </c>
      <c r="P255" s="1432">
        <v>17.536931615052385</v>
      </c>
      <c r="Q255" s="1433">
        <v>18.159149526560888</v>
      </c>
      <c r="R255" s="1434">
        <v>18.317484627228303</v>
      </c>
      <c r="S255" s="1434">
        <v>17.643378282942276</v>
      </c>
      <c r="T255" s="1434">
        <v>18.669139245523283</v>
      </c>
      <c r="U255" s="1434">
        <v>18.632552607148458</v>
      </c>
      <c r="V255" s="1435"/>
      <c r="W255" s="1436"/>
      <c r="X255" s="1436"/>
      <c r="Y255" s="1436"/>
      <c r="Z255" s="1436"/>
    </row>
    <row r="256" spans="2:26" x14ac:dyDescent="0.25">
      <c r="B256" s="135" t="s">
        <v>967</v>
      </c>
      <c r="C256" s="136" t="s">
        <v>968</v>
      </c>
      <c r="D256" s="136" t="s">
        <v>966</v>
      </c>
      <c r="E256" s="1559" t="s">
        <v>1986</v>
      </c>
      <c r="F256" s="310">
        <v>3</v>
      </c>
      <c r="G256" s="1437">
        <v>0</v>
      </c>
      <c r="H256" s="1438">
        <v>0</v>
      </c>
      <c r="I256" s="1438">
        <v>0</v>
      </c>
      <c r="J256" s="1438">
        <v>0</v>
      </c>
      <c r="K256" s="1438">
        <v>0</v>
      </c>
      <c r="L256" s="1439">
        <v>0</v>
      </c>
      <c r="M256" s="1440">
        <v>0</v>
      </c>
      <c r="N256" s="1440">
        <v>0</v>
      </c>
      <c r="O256" s="1440">
        <v>0</v>
      </c>
      <c r="P256" s="1440">
        <v>0</v>
      </c>
      <c r="Q256" s="1437">
        <v>0</v>
      </c>
      <c r="R256" s="1438">
        <v>0</v>
      </c>
      <c r="S256" s="1438">
        <v>0</v>
      </c>
      <c r="T256" s="1438">
        <v>0</v>
      </c>
      <c r="U256" s="1438">
        <v>0</v>
      </c>
      <c r="V256" s="1439"/>
      <c r="W256" s="1440"/>
      <c r="X256" s="1440"/>
      <c r="Y256" s="1440"/>
      <c r="Z256" s="1440"/>
    </row>
    <row r="257" spans="2:26" ht="14.4" thickBot="1" x14ac:dyDescent="0.3">
      <c r="B257" s="138" t="s">
        <v>969</v>
      </c>
      <c r="C257" s="139" t="s">
        <v>970</v>
      </c>
      <c r="D257" s="139" t="s">
        <v>966</v>
      </c>
      <c r="E257" s="1560" t="s">
        <v>1986</v>
      </c>
      <c r="F257" s="311">
        <v>3</v>
      </c>
      <c r="G257" s="1441">
        <v>0</v>
      </c>
      <c r="H257" s="1442">
        <v>3.4044242433184908</v>
      </c>
      <c r="I257" s="1442">
        <v>4.5975292784570847</v>
      </c>
      <c r="J257" s="1442">
        <v>4.3238038717033556</v>
      </c>
      <c r="K257" s="1442">
        <v>3.501040562866141</v>
      </c>
      <c r="L257" s="1443">
        <v>3.5547635310191552</v>
      </c>
      <c r="M257" s="1444">
        <v>16.717005694510679</v>
      </c>
      <c r="N257" s="1444">
        <v>18.70572527651888</v>
      </c>
      <c r="O257" s="1444">
        <v>17.79178531054097</v>
      </c>
      <c r="P257" s="1444">
        <v>17.536931615052385</v>
      </c>
      <c r="Q257" s="1441">
        <v>18.159149526560888</v>
      </c>
      <c r="R257" s="1442">
        <v>18.317484627228303</v>
      </c>
      <c r="S257" s="1442">
        <v>17.643378282942276</v>
      </c>
      <c r="T257" s="1442">
        <v>18.669139245523283</v>
      </c>
      <c r="U257" s="1442">
        <v>18.632552607148458</v>
      </c>
      <c r="V257" s="1443"/>
      <c r="W257" s="1444"/>
      <c r="X257" s="1444"/>
      <c r="Y257" s="1444"/>
      <c r="Z257" s="1444"/>
    </row>
    <row r="258" spans="2:26" ht="14.4" thickBot="1" x14ac:dyDescent="0.3">
      <c r="R258" s="69"/>
      <c r="S258" s="69"/>
    </row>
    <row r="259" spans="2:26" ht="69.599999999999994" thickBot="1" x14ac:dyDescent="0.3">
      <c r="B259" s="216" t="s">
        <v>1967</v>
      </c>
      <c r="C259" s="160"/>
      <c r="D259" s="159"/>
      <c r="E259" s="159"/>
      <c r="F259" s="96"/>
      <c r="G259" s="96"/>
      <c r="H259" s="96"/>
      <c r="I259" s="96"/>
      <c r="J259" s="96"/>
      <c r="K259" s="96"/>
      <c r="L259" s="96"/>
      <c r="M259" s="1752" t="s">
        <v>931</v>
      </c>
      <c r="N259" s="1753"/>
      <c r="O259" s="1753"/>
      <c r="P259" s="1753"/>
      <c r="Q259" s="1753"/>
      <c r="R259" s="1753"/>
      <c r="S259" s="1753"/>
      <c r="T259" s="1753"/>
      <c r="U259" s="1753"/>
      <c r="V259" s="1753"/>
      <c r="W259" s="1753"/>
      <c r="X259" s="1753"/>
      <c r="Y259" s="1753"/>
      <c r="Z259" s="1753"/>
    </row>
    <row r="260" spans="2:26" ht="28.2" thickBot="1" x14ac:dyDescent="0.3">
      <c r="B260" s="127" t="s">
        <v>63</v>
      </c>
      <c r="C260" s="128" t="s">
        <v>962</v>
      </c>
      <c r="D260" s="128" t="s">
        <v>963</v>
      </c>
      <c r="E260" s="128" t="s">
        <v>116</v>
      </c>
      <c r="F260" s="129" t="s">
        <v>117</v>
      </c>
      <c r="G260" s="141" t="s">
        <v>933</v>
      </c>
      <c r="H260" s="130" t="s">
        <v>934</v>
      </c>
      <c r="I260" s="130" t="s">
        <v>935</v>
      </c>
      <c r="J260" s="130" t="s">
        <v>936</v>
      </c>
      <c r="K260" s="130" t="s">
        <v>937</v>
      </c>
      <c r="L260" s="131" t="s">
        <v>938</v>
      </c>
      <c r="M260" s="142" t="s">
        <v>939</v>
      </c>
      <c r="N260" s="142" t="s">
        <v>940</v>
      </c>
      <c r="O260" s="142" t="s">
        <v>941</v>
      </c>
      <c r="P260" s="142" t="s">
        <v>942</v>
      </c>
      <c r="Q260" s="141" t="s">
        <v>943</v>
      </c>
      <c r="R260" s="130" t="s">
        <v>944</v>
      </c>
      <c r="S260" s="130" t="s">
        <v>945</v>
      </c>
      <c r="T260" s="130" t="s">
        <v>946</v>
      </c>
      <c r="U260" s="130" t="s">
        <v>947</v>
      </c>
      <c r="V260" s="131" t="s">
        <v>948</v>
      </c>
      <c r="W260" s="142" t="s">
        <v>949</v>
      </c>
      <c r="X260" s="142" t="s">
        <v>950</v>
      </c>
      <c r="Y260" s="142" t="s">
        <v>951</v>
      </c>
      <c r="Z260" s="142" t="s">
        <v>952</v>
      </c>
    </row>
    <row r="261" spans="2:26" ht="27.6" x14ac:dyDescent="0.25">
      <c r="B261" s="270" t="s">
        <v>971</v>
      </c>
      <c r="C261" s="271" t="s">
        <v>972</v>
      </c>
      <c r="D261" s="271" t="s">
        <v>810</v>
      </c>
      <c r="E261" s="1558" t="s">
        <v>1986</v>
      </c>
      <c r="F261" s="309">
        <v>3</v>
      </c>
      <c r="G261" s="327">
        <v>0</v>
      </c>
      <c r="H261" s="328">
        <v>14.30770131850784</v>
      </c>
      <c r="I261" s="328">
        <v>9.5482153405505379</v>
      </c>
      <c r="J261" s="328">
        <v>12.689571585771215</v>
      </c>
      <c r="K261" s="328">
        <v>17.241684632713458</v>
      </c>
      <c r="L261" s="329">
        <v>20.462234779334736</v>
      </c>
      <c r="M261" s="330">
        <v>67.900138725615093</v>
      </c>
      <c r="N261" s="330">
        <v>32.875943786760153</v>
      </c>
      <c r="O261" s="330">
        <v>24.148813250164082</v>
      </c>
      <c r="P261" s="330">
        <v>3.3896994796852291</v>
      </c>
      <c r="Q261" s="339">
        <v>21.987150686975259</v>
      </c>
      <c r="R261" s="340">
        <v>16.502464173456048</v>
      </c>
      <c r="S261" s="340">
        <v>11.951324502853879</v>
      </c>
      <c r="T261" s="340">
        <v>20.739289691032713</v>
      </c>
      <c r="U261" s="340">
        <v>4.1985980507700909</v>
      </c>
      <c r="V261" s="341"/>
      <c r="W261" s="342"/>
      <c r="X261" s="342"/>
      <c r="Y261" s="342"/>
      <c r="Z261" s="342"/>
    </row>
    <row r="262" spans="2:26" ht="27.6" x14ac:dyDescent="0.25">
      <c r="B262" s="135" t="s">
        <v>973</v>
      </c>
      <c r="C262" s="136" t="s">
        <v>972</v>
      </c>
      <c r="D262" s="136" t="s">
        <v>807</v>
      </c>
      <c r="E262" s="1559" t="s">
        <v>1986</v>
      </c>
      <c r="F262" s="310">
        <v>3</v>
      </c>
      <c r="G262" s="331">
        <v>0</v>
      </c>
      <c r="H262" s="332">
        <v>1.5762801781669928</v>
      </c>
      <c r="I262" s="332">
        <v>1.6088539872350189</v>
      </c>
      <c r="J262" s="332">
        <v>1.5747413495502138</v>
      </c>
      <c r="K262" s="332">
        <v>1.5747413495502138</v>
      </c>
      <c r="L262" s="333">
        <v>1.5747413495502138</v>
      </c>
      <c r="M262" s="334">
        <v>7.9048167563173219</v>
      </c>
      <c r="N262" s="334">
        <v>18.296442334855413</v>
      </c>
      <c r="O262" s="334">
        <v>18.444225145317315</v>
      </c>
      <c r="P262" s="334">
        <v>18.561056241026236</v>
      </c>
      <c r="Q262" s="343">
        <v>18.543368890617458</v>
      </c>
      <c r="R262" s="344">
        <v>18.489612851030298</v>
      </c>
      <c r="S262" s="344">
        <v>18.527164794171217</v>
      </c>
      <c r="T262" s="344">
        <v>18.532144568208398</v>
      </c>
      <c r="U262" s="344">
        <v>18.726757345405353</v>
      </c>
      <c r="V262" s="345"/>
      <c r="W262" s="346"/>
      <c r="X262" s="346"/>
      <c r="Y262" s="346"/>
      <c r="Z262" s="346"/>
    </row>
    <row r="263" spans="2:26" ht="28.2" thickBot="1" x14ac:dyDescent="0.3">
      <c r="B263" s="138" t="s">
        <v>974</v>
      </c>
      <c r="C263" s="139" t="s">
        <v>972</v>
      </c>
      <c r="D263" s="139" t="s">
        <v>966</v>
      </c>
      <c r="E263" s="1560" t="s">
        <v>1986</v>
      </c>
      <c r="F263" s="311">
        <v>3</v>
      </c>
      <c r="G263" s="335">
        <v>0</v>
      </c>
      <c r="H263" s="336">
        <v>15.883981496674833</v>
      </c>
      <c r="I263" s="336">
        <v>11.157069327785557</v>
      </c>
      <c r="J263" s="336">
        <v>14.26431293532143</v>
      </c>
      <c r="K263" s="336">
        <v>18.81642598226367</v>
      </c>
      <c r="L263" s="337">
        <v>22.036976128884948</v>
      </c>
      <c r="M263" s="338">
        <v>75.80495548193241</v>
      </c>
      <c r="N263" s="338">
        <v>51.172386121615567</v>
      </c>
      <c r="O263" s="338">
        <v>42.5930383954814</v>
      </c>
      <c r="P263" s="338">
        <v>21.950755720711467</v>
      </c>
      <c r="Q263" s="351">
        <v>40.530519577592713</v>
      </c>
      <c r="R263" s="352">
        <v>34.992077024486349</v>
      </c>
      <c r="S263" s="352">
        <v>30.478489297025096</v>
      </c>
      <c r="T263" s="352">
        <v>39.271434259241111</v>
      </c>
      <c r="U263" s="352">
        <v>22.925355396175444</v>
      </c>
      <c r="V263" s="353"/>
      <c r="W263" s="354"/>
      <c r="X263" s="354"/>
      <c r="Y263" s="354"/>
      <c r="Z263" s="354"/>
    </row>
    <row r="265" spans="2:26" ht="14.4" thickBot="1" x14ac:dyDescent="0.3"/>
    <row r="266" spans="2:26" ht="28.2" thickBot="1" x14ac:dyDescent="0.3">
      <c r="B266" s="122" t="s">
        <v>57</v>
      </c>
      <c r="C266" s="66" t="s">
        <v>15</v>
      </c>
      <c r="D266" s="123" t="s">
        <v>922</v>
      </c>
      <c r="E266" s="67" t="s">
        <v>2020</v>
      </c>
      <c r="F266" s="122" t="s">
        <v>923</v>
      </c>
      <c r="G266" s="67" t="s">
        <v>354</v>
      </c>
      <c r="H266" s="124" t="s">
        <v>110</v>
      </c>
      <c r="I266" s="67" t="s">
        <v>924</v>
      </c>
    </row>
    <row r="267" spans="2:26" ht="42" customHeight="1" thickBot="1" x14ac:dyDescent="0.3">
      <c r="B267" s="123" t="s">
        <v>925</v>
      </c>
      <c r="C267" s="1762" t="s">
        <v>2434</v>
      </c>
      <c r="D267" s="1771"/>
      <c r="E267" s="1771"/>
      <c r="F267" s="1771"/>
      <c r="G267" s="1771"/>
      <c r="H267" s="1771"/>
      <c r="I267" s="1772"/>
    </row>
    <row r="268" spans="2:26" ht="42" customHeight="1" thickBot="1" x14ac:dyDescent="0.3">
      <c r="B268" s="123" t="s">
        <v>926</v>
      </c>
      <c r="C268" s="1762" t="s">
        <v>2126</v>
      </c>
      <c r="D268" s="1763"/>
      <c r="E268" s="1763"/>
      <c r="F268" s="1763"/>
      <c r="G268" s="1763"/>
      <c r="H268" s="1763"/>
      <c r="I268" s="1764"/>
    </row>
    <row r="269" spans="2:26" ht="42" thickBot="1" x14ac:dyDescent="0.3">
      <c r="B269" s="123" t="s">
        <v>928</v>
      </c>
      <c r="C269" s="1762" t="s">
        <v>2393</v>
      </c>
      <c r="D269" s="1763"/>
      <c r="E269" s="1763"/>
      <c r="F269" s="1763"/>
      <c r="G269" s="1763"/>
      <c r="H269" s="1763"/>
      <c r="I269" s="1764"/>
    </row>
    <row r="270" spans="2:26" ht="55.8" thickBot="1" x14ac:dyDescent="0.3">
      <c r="B270" s="1555" t="s">
        <v>1985</v>
      </c>
      <c r="C270" s="1557">
        <v>332.45016356350453</v>
      </c>
      <c r="D270" s="68" t="s">
        <v>929</v>
      </c>
      <c r="E270" s="1428" t="s">
        <v>1933</v>
      </c>
      <c r="F270" s="125" t="s">
        <v>930</v>
      </c>
      <c r="G270" s="126" t="s">
        <v>1933</v>
      </c>
      <c r="H270" s="125" t="s">
        <v>2</v>
      </c>
      <c r="I270" s="126" t="s">
        <v>2392</v>
      </c>
    </row>
    <row r="271" spans="2:26" ht="14.4" thickBot="1" x14ac:dyDescent="0.3"/>
    <row r="272" spans="2:26" ht="55.8" thickBot="1" x14ac:dyDescent="0.3">
      <c r="B272" s="216" t="s">
        <v>1964</v>
      </c>
      <c r="M272" s="1752" t="s">
        <v>931</v>
      </c>
      <c r="N272" s="1753"/>
      <c r="O272" s="1753"/>
      <c r="P272" s="1753"/>
      <c r="Q272" s="1753"/>
      <c r="R272" s="1753"/>
      <c r="S272" s="1753"/>
      <c r="T272" s="1753"/>
      <c r="U272" s="1753"/>
      <c r="V272" s="1753"/>
      <c r="W272" s="1753"/>
      <c r="X272" s="1753"/>
      <c r="Y272" s="1753"/>
      <c r="Z272" s="1753"/>
    </row>
    <row r="273" spans="2:26" ht="28.2" thickBot="1" x14ac:dyDescent="0.3">
      <c r="B273" s="127" t="s">
        <v>63</v>
      </c>
      <c r="C273" s="128" t="s">
        <v>932</v>
      </c>
      <c r="D273" s="1758" t="s">
        <v>116</v>
      </c>
      <c r="E273" s="1759"/>
      <c r="F273" s="129" t="s">
        <v>117</v>
      </c>
      <c r="G273" s="141" t="s">
        <v>933</v>
      </c>
      <c r="H273" s="130" t="s">
        <v>934</v>
      </c>
      <c r="I273" s="130" t="s">
        <v>935</v>
      </c>
      <c r="J273" s="130" t="s">
        <v>936</v>
      </c>
      <c r="K273" s="130" t="s">
        <v>937</v>
      </c>
      <c r="L273" s="131" t="s">
        <v>938</v>
      </c>
      <c r="M273" s="142" t="s">
        <v>939</v>
      </c>
      <c r="N273" s="142" t="s">
        <v>940</v>
      </c>
      <c r="O273" s="142" t="s">
        <v>941</v>
      </c>
      <c r="P273" s="142" t="s">
        <v>942</v>
      </c>
      <c r="Q273" s="141" t="s">
        <v>943</v>
      </c>
      <c r="R273" s="130" t="s">
        <v>944</v>
      </c>
      <c r="S273" s="130" t="s">
        <v>945</v>
      </c>
      <c r="T273" s="130" t="s">
        <v>946</v>
      </c>
      <c r="U273" s="130" t="s">
        <v>947</v>
      </c>
      <c r="V273" s="131" t="s">
        <v>948</v>
      </c>
      <c r="W273" s="142" t="s">
        <v>949</v>
      </c>
      <c r="X273" s="142" t="s">
        <v>950</v>
      </c>
      <c r="Y273" s="142" t="s">
        <v>951</v>
      </c>
      <c r="Z273" s="142" t="s">
        <v>952</v>
      </c>
    </row>
    <row r="274" spans="2:26" x14ac:dyDescent="0.25">
      <c r="B274" s="132" t="s">
        <v>953</v>
      </c>
      <c r="C274" s="133" t="s">
        <v>905</v>
      </c>
      <c r="D274" s="1760" t="s">
        <v>145</v>
      </c>
      <c r="E274" s="1761"/>
      <c r="F274" s="134">
        <v>2</v>
      </c>
      <c r="G274" s="339">
        <v>179.03000000000003</v>
      </c>
      <c r="H274" s="340">
        <v>180.21000000000004</v>
      </c>
      <c r="I274" s="340">
        <v>181.19</v>
      </c>
      <c r="J274" s="340">
        <v>182.67000000000002</v>
      </c>
      <c r="K274" s="340">
        <v>183.62000000000003</v>
      </c>
      <c r="L274" s="341">
        <v>185.09000000000003</v>
      </c>
      <c r="M274" s="342">
        <v>189.39000000000004</v>
      </c>
      <c r="N274" s="342">
        <v>193.09000000000003</v>
      </c>
      <c r="O274" s="342">
        <v>196.12000000000003</v>
      </c>
      <c r="P274" s="342">
        <v>199.33000000000004</v>
      </c>
      <c r="Q274" s="339">
        <v>201.74</v>
      </c>
      <c r="R274" s="340">
        <v>203.62</v>
      </c>
      <c r="S274" s="340">
        <v>205.48000000000002</v>
      </c>
      <c r="T274" s="340">
        <v>207.56000000000003</v>
      </c>
      <c r="U274" s="340">
        <v>209.3</v>
      </c>
      <c r="V274" s="341"/>
      <c r="W274" s="342"/>
      <c r="X274" s="342"/>
      <c r="Y274" s="342"/>
      <c r="Z274" s="342"/>
    </row>
    <row r="275" spans="2:26" x14ac:dyDescent="0.25">
      <c r="B275" s="135" t="s">
        <v>954</v>
      </c>
      <c r="C275" s="136" t="s">
        <v>299</v>
      </c>
      <c r="D275" s="1754" t="s">
        <v>145</v>
      </c>
      <c r="E275" s="1755"/>
      <c r="F275" s="137">
        <v>2</v>
      </c>
      <c r="G275" s="343">
        <v>151.20780999999999</v>
      </c>
      <c r="H275" s="344">
        <v>151.13274999999999</v>
      </c>
      <c r="I275" s="344">
        <v>166.05769000000001</v>
      </c>
      <c r="J275" s="344">
        <v>165.98263</v>
      </c>
      <c r="K275" s="344">
        <v>165.90755999999999</v>
      </c>
      <c r="L275" s="345">
        <v>180.63249999999999</v>
      </c>
      <c r="M275" s="346">
        <v>160.67371055923891</v>
      </c>
      <c r="N275" s="346">
        <v>128.6464422259055</v>
      </c>
      <c r="O275" s="346">
        <v>100.2919763925722</v>
      </c>
      <c r="P275" s="346">
        <v>71.937520559239019</v>
      </c>
      <c r="Q275" s="343">
        <v>71.131898059238992</v>
      </c>
      <c r="R275" s="344">
        <v>70.326275559239022</v>
      </c>
      <c r="S275" s="344">
        <v>69.520643059238992</v>
      </c>
      <c r="T275" s="344">
        <v>68.715020559239022</v>
      </c>
      <c r="U275" s="344">
        <v>67.909398059238995</v>
      </c>
      <c r="V275" s="345"/>
      <c r="W275" s="346"/>
      <c r="X275" s="346"/>
      <c r="Y275" s="346"/>
      <c r="Z275" s="346"/>
    </row>
    <row r="276" spans="2:26" x14ac:dyDescent="0.25">
      <c r="B276" s="218" t="s">
        <v>1944</v>
      </c>
      <c r="C276" s="219" t="s">
        <v>293</v>
      </c>
      <c r="D276" s="1754" t="s">
        <v>145</v>
      </c>
      <c r="E276" s="1755"/>
      <c r="F276" s="137">
        <v>2</v>
      </c>
      <c r="G276" s="339">
        <v>4.9589400000000001</v>
      </c>
      <c r="H276" s="348">
        <v>4.9815399999999999</v>
      </c>
      <c r="I276" s="348">
        <v>4.7661899999999999</v>
      </c>
      <c r="J276" s="348">
        <v>5.0395899999999996</v>
      </c>
      <c r="K276" s="348">
        <v>5.0662700000000003</v>
      </c>
      <c r="L276" s="349">
        <v>5.15123</v>
      </c>
      <c r="M276" s="350">
        <v>3.9912399999999999</v>
      </c>
      <c r="N276" s="350">
        <v>2.6135799999999998</v>
      </c>
      <c r="O276" s="350">
        <v>2.0839500000000002</v>
      </c>
      <c r="P276" s="350">
        <v>1.6689099999999999</v>
      </c>
      <c r="Q276" s="347">
        <v>1.47651</v>
      </c>
      <c r="R276" s="348">
        <v>1.5780400000000001</v>
      </c>
      <c r="S276" s="348">
        <v>1.5438000000000001</v>
      </c>
      <c r="T276" s="348">
        <v>1.44339</v>
      </c>
      <c r="U276" s="348">
        <v>1.3238399999999999</v>
      </c>
      <c r="V276" s="349"/>
      <c r="W276" s="350"/>
      <c r="X276" s="350"/>
      <c r="Y276" s="350"/>
      <c r="Z276" s="350"/>
    </row>
    <row r="277" spans="2:26" ht="14.4" thickBot="1" x14ac:dyDescent="0.3">
      <c r="B277" s="138" t="s">
        <v>956</v>
      </c>
      <c r="C277" s="139" t="s">
        <v>302</v>
      </c>
      <c r="D277" s="1756" t="s">
        <v>145</v>
      </c>
      <c r="E277" s="1757"/>
      <c r="F277" s="140">
        <v>2</v>
      </c>
      <c r="G277" s="351">
        <v>-32.781130000000033</v>
      </c>
      <c r="H277" s="352">
        <v>-34.058790000000052</v>
      </c>
      <c r="I277" s="352">
        <v>-19.898499999999991</v>
      </c>
      <c r="J277" s="352">
        <v>-21.726960000000016</v>
      </c>
      <c r="K277" s="352">
        <v>-22.778710000000043</v>
      </c>
      <c r="L277" s="353">
        <v>-9.6087300000000386</v>
      </c>
      <c r="M277" s="354">
        <v>-32.707529440761128</v>
      </c>
      <c r="N277" s="354">
        <v>-67.057137774094528</v>
      </c>
      <c r="O277" s="354">
        <v>-97.911973607427839</v>
      </c>
      <c r="P277" s="354">
        <v>-129.06138944076102</v>
      </c>
      <c r="Q277" s="351">
        <v>-132.08461194076099</v>
      </c>
      <c r="R277" s="352">
        <v>-134.87176444076096</v>
      </c>
      <c r="S277" s="352">
        <v>-137.50315694076104</v>
      </c>
      <c r="T277" s="352">
        <v>-140.28836944076099</v>
      </c>
      <c r="U277" s="352">
        <v>-142.71444194076102</v>
      </c>
      <c r="V277" s="353"/>
      <c r="W277" s="354"/>
      <c r="X277" s="354"/>
      <c r="Y277" s="354"/>
      <c r="Z277" s="354"/>
    </row>
    <row r="278" spans="2:26" ht="14.4" thickBot="1" x14ac:dyDescent="0.3">
      <c r="B278" s="158"/>
      <c r="C278" s="87"/>
      <c r="D278" s="87"/>
      <c r="E278" s="87"/>
      <c r="Q278" s="69"/>
      <c r="R278" s="69"/>
    </row>
    <row r="279" spans="2:26" ht="55.8" thickBot="1" x14ac:dyDescent="0.3">
      <c r="B279" s="216" t="s">
        <v>1965</v>
      </c>
      <c r="C279" s="160"/>
      <c r="D279" s="159"/>
      <c r="E279" s="159"/>
      <c r="F279" s="96"/>
      <c r="G279" s="96"/>
      <c r="H279" s="96"/>
      <c r="I279" s="96"/>
      <c r="J279" s="96"/>
      <c r="K279" s="96"/>
      <c r="L279" s="96"/>
      <c r="M279" s="1752" t="s">
        <v>931</v>
      </c>
      <c r="N279" s="1753"/>
      <c r="O279" s="1753"/>
      <c r="P279" s="1753"/>
      <c r="Q279" s="1753"/>
      <c r="R279" s="1753"/>
      <c r="S279" s="1753"/>
      <c r="T279" s="1753"/>
      <c r="U279" s="1753"/>
      <c r="V279" s="1753"/>
      <c r="W279" s="1753"/>
      <c r="X279" s="1753"/>
      <c r="Y279" s="1753"/>
      <c r="Z279" s="1753"/>
    </row>
    <row r="280" spans="2:26" ht="28.2" thickBot="1" x14ac:dyDescent="0.3">
      <c r="B280" s="412" t="s">
        <v>63</v>
      </c>
      <c r="C280" s="413" t="s">
        <v>957</v>
      </c>
      <c r="D280" s="1758" t="s">
        <v>116</v>
      </c>
      <c r="E280" s="1759"/>
      <c r="F280" s="414" t="s">
        <v>117</v>
      </c>
      <c r="G280" s="415" t="s">
        <v>933</v>
      </c>
      <c r="H280" s="416" t="s">
        <v>934</v>
      </c>
      <c r="I280" s="416" t="s">
        <v>935</v>
      </c>
      <c r="J280" s="416" t="s">
        <v>936</v>
      </c>
      <c r="K280" s="416" t="s">
        <v>937</v>
      </c>
      <c r="L280" s="417" t="s">
        <v>938</v>
      </c>
      <c r="M280" s="418" t="s">
        <v>939</v>
      </c>
      <c r="N280" s="418" t="s">
        <v>940</v>
      </c>
      <c r="O280" s="418" t="s">
        <v>941</v>
      </c>
      <c r="P280" s="418" t="s">
        <v>942</v>
      </c>
      <c r="Q280" s="141" t="s">
        <v>943</v>
      </c>
      <c r="R280" s="130" t="s">
        <v>944</v>
      </c>
      <c r="S280" s="130" t="s">
        <v>945</v>
      </c>
      <c r="T280" s="130" t="s">
        <v>946</v>
      </c>
      <c r="U280" s="130" t="s">
        <v>947</v>
      </c>
      <c r="V280" s="131" t="s">
        <v>948</v>
      </c>
      <c r="W280" s="142" t="s">
        <v>949</v>
      </c>
      <c r="X280" s="142" t="s">
        <v>950</v>
      </c>
      <c r="Y280" s="142" t="s">
        <v>951</v>
      </c>
      <c r="Z280" s="142" t="s">
        <v>952</v>
      </c>
    </row>
    <row r="281" spans="2:26" x14ac:dyDescent="0.25">
      <c r="B281" s="392" t="s">
        <v>958</v>
      </c>
      <c r="C281" s="393" t="s">
        <v>905</v>
      </c>
      <c r="D281" s="1760" t="s">
        <v>145</v>
      </c>
      <c r="E281" s="1761"/>
      <c r="F281" s="394">
        <v>2</v>
      </c>
      <c r="G281" s="395">
        <v>179.03000000000003</v>
      </c>
      <c r="H281" s="396">
        <v>176.99387849957208</v>
      </c>
      <c r="I281" s="396">
        <v>176.21677362427397</v>
      </c>
      <c r="J281" s="396">
        <v>174.12699966862198</v>
      </c>
      <c r="K281" s="396">
        <v>170.43437696933606</v>
      </c>
      <c r="L281" s="397">
        <v>166.65627373761407</v>
      </c>
      <c r="M281" s="398">
        <v>149.96523180797305</v>
      </c>
      <c r="N281" s="398">
        <v>142.34823084440012</v>
      </c>
      <c r="O281" s="398">
        <v>138.78442244298108</v>
      </c>
      <c r="P281" s="399">
        <v>137.10556762632908</v>
      </c>
      <c r="Q281" s="339">
        <v>138.74450573841705</v>
      </c>
      <c r="R281" s="340">
        <v>139.975341758675</v>
      </c>
      <c r="S281" s="340">
        <v>141.15621227230903</v>
      </c>
      <c r="T281" s="340">
        <v>142.57564093155409</v>
      </c>
      <c r="U281" s="340">
        <v>143.64678889037305</v>
      </c>
      <c r="V281" s="341"/>
      <c r="W281" s="342"/>
      <c r="X281" s="342"/>
      <c r="Y281" s="342"/>
      <c r="Z281" s="342"/>
    </row>
    <row r="282" spans="2:26" x14ac:dyDescent="0.25">
      <c r="B282" s="400" t="s">
        <v>959</v>
      </c>
      <c r="C282" s="136" t="s">
        <v>299</v>
      </c>
      <c r="D282" s="1754" t="s">
        <v>145</v>
      </c>
      <c r="E282" s="1755"/>
      <c r="F282" s="137">
        <v>2</v>
      </c>
      <c r="G282" s="343">
        <v>163.28744</v>
      </c>
      <c r="H282" s="344">
        <v>181.99525</v>
      </c>
      <c r="I282" s="344">
        <v>181.90306000000001</v>
      </c>
      <c r="J282" s="344">
        <v>181.81088000000003</v>
      </c>
      <c r="K282" s="344">
        <v>181.71869000000001</v>
      </c>
      <c r="L282" s="345">
        <v>181.4265</v>
      </c>
      <c r="M282" s="346">
        <v>153.99680000000004</v>
      </c>
      <c r="N282" s="346">
        <v>145.05346000000003</v>
      </c>
      <c r="O282" s="346">
        <v>140.99640999999963</v>
      </c>
      <c r="P282" s="401">
        <v>138.93406000000004</v>
      </c>
      <c r="Q282" s="343">
        <v>140.35804999999993</v>
      </c>
      <c r="R282" s="344">
        <v>141.69927000000007</v>
      </c>
      <c r="S282" s="344">
        <v>142.84380999999996</v>
      </c>
      <c r="T282" s="344">
        <v>144.16019000000003</v>
      </c>
      <c r="U282" s="344">
        <v>145.11932999999999</v>
      </c>
      <c r="V282" s="345"/>
      <c r="W282" s="346"/>
      <c r="X282" s="346"/>
      <c r="Y282" s="346"/>
      <c r="Z282" s="346"/>
    </row>
    <row r="283" spans="2:26" x14ac:dyDescent="0.25">
      <c r="B283" s="402" t="s">
        <v>960</v>
      </c>
      <c r="C283" s="219" t="s">
        <v>293</v>
      </c>
      <c r="D283" s="1754" t="s">
        <v>145</v>
      </c>
      <c r="E283" s="1755"/>
      <c r="F283" s="137">
        <v>2</v>
      </c>
      <c r="G283" s="347">
        <v>4.9589400000000001</v>
      </c>
      <c r="H283" s="348">
        <v>4.9815399999999999</v>
      </c>
      <c r="I283" s="348">
        <v>4.7661899999999999</v>
      </c>
      <c r="J283" s="348">
        <v>5.0395899999999996</v>
      </c>
      <c r="K283" s="348">
        <v>5.0662700000000003</v>
      </c>
      <c r="L283" s="349">
        <v>5.15123</v>
      </c>
      <c r="M283" s="350">
        <v>3.9912399999999999</v>
      </c>
      <c r="N283" s="350">
        <v>2.6135799999999998</v>
      </c>
      <c r="O283" s="350">
        <v>2.0839500000000002</v>
      </c>
      <c r="P283" s="403">
        <v>1.6689099999999999</v>
      </c>
      <c r="Q283" s="347">
        <v>1.47651</v>
      </c>
      <c r="R283" s="348">
        <v>1.5780400000000001</v>
      </c>
      <c r="S283" s="348">
        <v>1.5438000000000001</v>
      </c>
      <c r="T283" s="348">
        <v>1.44339</v>
      </c>
      <c r="U283" s="348">
        <v>1.3238399999999999</v>
      </c>
      <c r="V283" s="349"/>
      <c r="W283" s="350"/>
      <c r="X283" s="350"/>
      <c r="Y283" s="350"/>
      <c r="Z283" s="350"/>
    </row>
    <row r="284" spans="2:26" ht="14.4" thickBot="1" x14ac:dyDescent="0.3">
      <c r="B284" s="404" t="s">
        <v>961</v>
      </c>
      <c r="C284" s="405" t="s">
        <v>302</v>
      </c>
      <c r="D284" s="1756" t="s">
        <v>145</v>
      </c>
      <c r="E284" s="1757"/>
      <c r="F284" s="406">
        <v>2</v>
      </c>
      <c r="G284" s="407">
        <v>-20.701500000000024</v>
      </c>
      <c r="H284" s="408">
        <v>1.9831500427922144E-2</v>
      </c>
      <c r="I284" s="408">
        <v>0.92009637572604142</v>
      </c>
      <c r="J284" s="408">
        <v>2.6442903313780493</v>
      </c>
      <c r="K284" s="408">
        <v>6.218043030663952</v>
      </c>
      <c r="L284" s="409">
        <v>9.6189962623859326</v>
      </c>
      <c r="M284" s="410">
        <v>4.0328192026981124E-2</v>
      </c>
      <c r="N284" s="410">
        <v>9.1649155599909271E-2</v>
      </c>
      <c r="O284" s="410">
        <v>0.12803755701854547</v>
      </c>
      <c r="P284" s="411">
        <v>0.15958237367096872</v>
      </c>
      <c r="Q284" s="351">
        <v>0.1370342615828879</v>
      </c>
      <c r="R284" s="352">
        <v>0.14588824132506906</v>
      </c>
      <c r="S284" s="352">
        <v>0.14379772769092813</v>
      </c>
      <c r="T284" s="352">
        <v>0.14115906844593784</v>
      </c>
      <c r="U284" s="352">
        <v>0.14870110962694549</v>
      </c>
      <c r="V284" s="353"/>
      <c r="W284" s="354"/>
      <c r="X284" s="354"/>
      <c r="Y284" s="354"/>
      <c r="Z284" s="354"/>
    </row>
    <row r="285" spans="2:26" ht="14.4" thickBot="1" x14ac:dyDescent="0.3">
      <c r="B285" s="69"/>
      <c r="Q285" s="69"/>
      <c r="R285" s="69"/>
    </row>
    <row r="286" spans="2:26" ht="42" thickBot="1" x14ac:dyDescent="0.3">
      <c r="B286" s="216" t="s">
        <v>1966</v>
      </c>
      <c r="C286" s="160"/>
      <c r="D286" s="159"/>
      <c r="E286" s="96"/>
      <c r="F286" s="96"/>
      <c r="G286" s="96"/>
      <c r="H286" s="96"/>
      <c r="I286" s="96"/>
      <c r="J286" s="96"/>
      <c r="K286" s="96"/>
      <c r="L286" s="96"/>
      <c r="M286" s="1752" t="s">
        <v>931</v>
      </c>
      <c r="N286" s="1753"/>
      <c r="O286" s="1753"/>
      <c r="P286" s="1753"/>
      <c r="Q286" s="1753"/>
      <c r="R286" s="1753"/>
      <c r="S286" s="1753"/>
      <c r="T286" s="1753"/>
      <c r="U286" s="1753"/>
      <c r="V286" s="1753"/>
      <c r="W286" s="1753"/>
      <c r="X286" s="1753"/>
      <c r="Y286" s="1753"/>
      <c r="Z286" s="1753"/>
    </row>
    <row r="287" spans="2:26" ht="28.2" thickBot="1" x14ac:dyDescent="0.3">
      <c r="B287" s="127" t="s">
        <v>63</v>
      </c>
      <c r="C287" s="128" t="s">
        <v>962</v>
      </c>
      <c r="D287" s="128" t="s">
        <v>963</v>
      </c>
      <c r="E287" s="128" t="s">
        <v>116</v>
      </c>
      <c r="F287" s="129" t="s">
        <v>117</v>
      </c>
      <c r="G287" s="141" t="s">
        <v>933</v>
      </c>
      <c r="H287" s="130" t="s">
        <v>934</v>
      </c>
      <c r="I287" s="130" t="s">
        <v>935</v>
      </c>
      <c r="J287" s="130" t="s">
        <v>936</v>
      </c>
      <c r="K287" s="130" t="s">
        <v>937</v>
      </c>
      <c r="L287" s="131" t="s">
        <v>938</v>
      </c>
      <c r="M287" s="142" t="s">
        <v>939</v>
      </c>
      <c r="N287" s="142" t="s">
        <v>940</v>
      </c>
      <c r="O287" s="142" t="s">
        <v>941</v>
      </c>
      <c r="P287" s="142" t="s">
        <v>942</v>
      </c>
      <c r="Q287" s="141" t="s">
        <v>943</v>
      </c>
      <c r="R287" s="130" t="s">
        <v>944</v>
      </c>
      <c r="S287" s="130" t="s">
        <v>945</v>
      </c>
      <c r="T287" s="130" t="s">
        <v>946</v>
      </c>
      <c r="U287" s="130" t="s">
        <v>947</v>
      </c>
      <c r="V287" s="131" t="s">
        <v>948</v>
      </c>
      <c r="W287" s="142" t="s">
        <v>949</v>
      </c>
      <c r="X287" s="142" t="s">
        <v>950</v>
      </c>
      <c r="Y287" s="142" t="s">
        <v>951</v>
      </c>
      <c r="Z287" s="142" t="s">
        <v>952</v>
      </c>
    </row>
    <row r="288" spans="2:26" x14ac:dyDescent="0.25">
      <c r="B288" s="270" t="s">
        <v>964</v>
      </c>
      <c r="C288" s="271" t="s">
        <v>965</v>
      </c>
      <c r="D288" s="271" t="s">
        <v>966</v>
      </c>
      <c r="E288" s="1558" t="s">
        <v>1986</v>
      </c>
      <c r="F288" s="309">
        <v>3</v>
      </c>
      <c r="G288" s="1429">
        <v>0</v>
      </c>
      <c r="H288" s="1430">
        <v>3.4044242433184908</v>
      </c>
      <c r="I288" s="1430">
        <v>4.5975292784570847</v>
      </c>
      <c r="J288" s="1430">
        <v>4.3238038717033556</v>
      </c>
      <c r="K288" s="1430">
        <v>3.501040562866141</v>
      </c>
      <c r="L288" s="1431">
        <v>3.5547635310191552</v>
      </c>
      <c r="M288" s="1432">
        <v>16.717005694510679</v>
      </c>
      <c r="N288" s="1432">
        <v>18.70572527651888</v>
      </c>
      <c r="O288" s="1432">
        <v>17.79178531054097</v>
      </c>
      <c r="P288" s="1432">
        <v>17.536931615052385</v>
      </c>
      <c r="Q288" s="1433">
        <v>18.159149526560888</v>
      </c>
      <c r="R288" s="1434">
        <v>18.317484627228303</v>
      </c>
      <c r="S288" s="1434">
        <v>17.643378282942276</v>
      </c>
      <c r="T288" s="1434">
        <v>18.669139245523283</v>
      </c>
      <c r="U288" s="1434">
        <v>18.632552607148458</v>
      </c>
      <c r="V288" s="1435"/>
      <c r="W288" s="1436"/>
      <c r="X288" s="1436"/>
      <c r="Y288" s="1436"/>
      <c r="Z288" s="1436"/>
    </row>
    <row r="289" spans="2:26" x14ac:dyDescent="0.25">
      <c r="B289" s="135" t="s">
        <v>967</v>
      </c>
      <c r="C289" s="136" t="s">
        <v>968</v>
      </c>
      <c r="D289" s="136" t="s">
        <v>966</v>
      </c>
      <c r="E289" s="1559" t="s">
        <v>1986</v>
      </c>
      <c r="F289" s="310">
        <v>3</v>
      </c>
      <c r="G289" s="1437">
        <v>0</v>
      </c>
      <c r="H289" s="1438">
        <v>0</v>
      </c>
      <c r="I289" s="1438">
        <v>0</v>
      </c>
      <c r="J289" s="1438">
        <v>0</v>
      </c>
      <c r="K289" s="1438">
        <v>0</v>
      </c>
      <c r="L289" s="1439">
        <v>0</v>
      </c>
      <c r="M289" s="1440">
        <v>0</v>
      </c>
      <c r="N289" s="1440">
        <v>0</v>
      </c>
      <c r="O289" s="1440">
        <v>0</v>
      </c>
      <c r="P289" s="1440">
        <v>0</v>
      </c>
      <c r="Q289" s="1437">
        <v>0</v>
      </c>
      <c r="R289" s="1438">
        <v>0</v>
      </c>
      <c r="S289" s="1438">
        <v>0</v>
      </c>
      <c r="T289" s="1438">
        <v>0</v>
      </c>
      <c r="U289" s="1438">
        <v>0</v>
      </c>
      <c r="V289" s="1439"/>
      <c r="W289" s="1440"/>
      <c r="X289" s="1440"/>
      <c r="Y289" s="1440"/>
      <c r="Z289" s="1440"/>
    </row>
    <row r="290" spans="2:26" ht="14.4" thickBot="1" x14ac:dyDescent="0.3">
      <c r="B290" s="138" t="s">
        <v>969</v>
      </c>
      <c r="C290" s="139" t="s">
        <v>970</v>
      </c>
      <c r="D290" s="139" t="s">
        <v>966</v>
      </c>
      <c r="E290" s="1560" t="s">
        <v>1986</v>
      </c>
      <c r="F290" s="311">
        <v>3</v>
      </c>
      <c r="G290" s="1441">
        <v>0</v>
      </c>
      <c r="H290" s="1442">
        <v>3.4044242433184908</v>
      </c>
      <c r="I290" s="1442">
        <v>4.5975292784570847</v>
      </c>
      <c r="J290" s="1442">
        <v>4.3238038717033556</v>
      </c>
      <c r="K290" s="1442">
        <v>3.501040562866141</v>
      </c>
      <c r="L290" s="1443">
        <v>3.5547635310191552</v>
      </c>
      <c r="M290" s="1444">
        <v>16.717005694510679</v>
      </c>
      <c r="N290" s="1444">
        <v>18.70572527651888</v>
      </c>
      <c r="O290" s="1444">
        <v>17.79178531054097</v>
      </c>
      <c r="P290" s="1444">
        <v>17.536931615052385</v>
      </c>
      <c r="Q290" s="1441">
        <v>18.159149526560888</v>
      </c>
      <c r="R290" s="1442">
        <v>18.317484627228303</v>
      </c>
      <c r="S290" s="1442">
        <v>17.643378282942276</v>
      </c>
      <c r="T290" s="1442">
        <v>18.669139245523283</v>
      </c>
      <c r="U290" s="1442">
        <v>18.632552607148458</v>
      </c>
      <c r="V290" s="1443"/>
      <c r="W290" s="1444"/>
      <c r="X290" s="1444"/>
      <c r="Y290" s="1444"/>
      <c r="Z290" s="1444"/>
    </row>
    <row r="291" spans="2:26" ht="14.4" thickBot="1" x14ac:dyDescent="0.3">
      <c r="R291" s="69"/>
      <c r="S291" s="69"/>
    </row>
    <row r="292" spans="2:26" ht="69.599999999999994" thickBot="1" x14ac:dyDescent="0.3">
      <c r="B292" s="216" t="s">
        <v>1967</v>
      </c>
      <c r="C292" s="160"/>
      <c r="D292" s="159"/>
      <c r="E292" s="159"/>
      <c r="F292" s="96"/>
      <c r="G292" s="96"/>
      <c r="H292" s="96"/>
      <c r="I292" s="96"/>
      <c r="J292" s="96"/>
      <c r="K292" s="96"/>
      <c r="L292" s="96"/>
      <c r="M292" s="1752" t="s">
        <v>931</v>
      </c>
      <c r="N292" s="1753"/>
      <c r="O292" s="1753"/>
      <c r="P292" s="1753"/>
      <c r="Q292" s="1753"/>
      <c r="R292" s="1753"/>
      <c r="S292" s="1753"/>
      <c r="T292" s="1753"/>
      <c r="U292" s="1753"/>
      <c r="V292" s="1753"/>
      <c r="W292" s="1753"/>
      <c r="X292" s="1753"/>
      <c r="Y292" s="1753"/>
      <c r="Z292" s="1753"/>
    </row>
    <row r="293" spans="2:26" ht="28.2" thickBot="1" x14ac:dyDescent="0.3">
      <c r="B293" s="127" t="s">
        <v>63</v>
      </c>
      <c r="C293" s="128" t="s">
        <v>962</v>
      </c>
      <c r="D293" s="128" t="s">
        <v>963</v>
      </c>
      <c r="E293" s="128" t="s">
        <v>116</v>
      </c>
      <c r="F293" s="129" t="s">
        <v>117</v>
      </c>
      <c r="G293" s="141" t="s">
        <v>933</v>
      </c>
      <c r="H293" s="130" t="s">
        <v>934</v>
      </c>
      <c r="I293" s="130" t="s">
        <v>935</v>
      </c>
      <c r="J293" s="130" t="s">
        <v>936</v>
      </c>
      <c r="K293" s="130" t="s">
        <v>937</v>
      </c>
      <c r="L293" s="131" t="s">
        <v>938</v>
      </c>
      <c r="M293" s="142" t="s">
        <v>939</v>
      </c>
      <c r="N293" s="142" t="s">
        <v>940</v>
      </c>
      <c r="O293" s="142" t="s">
        <v>941</v>
      </c>
      <c r="P293" s="142" t="s">
        <v>942</v>
      </c>
      <c r="Q293" s="141" t="s">
        <v>943</v>
      </c>
      <c r="R293" s="130" t="s">
        <v>944</v>
      </c>
      <c r="S293" s="130" t="s">
        <v>945</v>
      </c>
      <c r="T293" s="130" t="s">
        <v>946</v>
      </c>
      <c r="U293" s="130" t="s">
        <v>947</v>
      </c>
      <c r="V293" s="131" t="s">
        <v>948</v>
      </c>
      <c r="W293" s="142" t="s">
        <v>949</v>
      </c>
      <c r="X293" s="142" t="s">
        <v>950</v>
      </c>
      <c r="Y293" s="142" t="s">
        <v>951</v>
      </c>
      <c r="Z293" s="142" t="s">
        <v>952</v>
      </c>
    </row>
    <row r="294" spans="2:26" ht="27.6" x14ac:dyDescent="0.25">
      <c r="B294" s="270" t="s">
        <v>971</v>
      </c>
      <c r="C294" s="271" t="s">
        <v>972</v>
      </c>
      <c r="D294" s="271" t="s">
        <v>810</v>
      </c>
      <c r="E294" s="1558" t="s">
        <v>1986</v>
      </c>
      <c r="F294" s="309">
        <v>3</v>
      </c>
      <c r="G294" s="327">
        <v>0</v>
      </c>
      <c r="H294" s="328">
        <v>14.30770131850784</v>
      </c>
      <c r="I294" s="328">
        <v>9.5482153405505379</v>
      </c>
      <c r="J294" s="328">
        <v>12.689571585771215</v>
      </c>
      <c r="K294" s="328">
        <v>17.241684632713458</v>
      </c>
      <c r="L294" s="329">
        <v>20.462234779334736</v>
      </c>
      <c r="M294" s="330">
        <v>67.900138725615093</v>
      </c>
      <c r="N294" s="330">
        <v>32.875943786760153</v>
      </c>
      <c r="O294" s="330">
        <v>42.539934126436094</v>
      </c>
      <c r="P294" s="330">
        <v>29.416404684773227</v>
      </c>
      <c r="Q294" s="1580">
        <v>21.987150686975259</v>
      </c>
      <c r="R294" s="1581">
        <v>20.587416093456046</v>
      </c>
      <c r="S294" s="1581">
        <v>17.855840382853884</v>
      </c>
      <c r="T294" s="1581">
        <v>21.652700252632716</v>
      </c>
      <c r="U294" s="1581">
        <v>8.06709805077009</v>
      </c>
      <c r="V294" s="1582"/>
      <c r="W294" s="1583"/>
      <c r="X294" s="1583"/>
      <c r="Y294" s="1583"/>
      <c r="Z294" s="1583"/>
    </row>
    <row r="295" spans="2:26" ht="27.6" x14ac:dyDescent="0.25">
      <c r="B295" s="135" t="s">
        <v>973</v>
      </c>
      <c r="C295" s="136" t="s">
        <v>972</v>
      </c>
      <c r="D295" s="136" t="s">
        <v>807</v>
      </c>
      <c r="E295" s="1559" t="s">
        <v>1986</v>
      </c>
      <c r="F295" s="310">
        <v>3</v>
      </c>
      <c r="G295" s="331">
        <v>0</v>
      </c>
      <c r="H295" s="332">
        <v>1.5762801781669928</v>
      </c>
      <c r="I295" s="332">
        <v>1.6088539872350189</v>
      </c>
      <c r="J295" s="332">
        <v>1.5747413495502138</v>
      </c>
      <c r="K295" s="332">
        <v>1.5747413495502138</v>
      </c>
      <c r="L295" s="333">
        <v>1.5747413495502138</v>
      </c>
      <c r="M295" s="334">
        <v>7.9048167563173219</v>
      </c>
      <c r="N295" s="334">
        <v>18.427529401756136</v>
      </c>
      <c r="O295" s="334">
        <v>19.296151956395672</v>
      </c>
      <c r="P295" s="334">
        <v>26.262321588014622</v>
      </c>
      <c r="Q295" s="331">
        <v>33.938300787277541</v>
      </c>
      <c r="R295" s="332">
        <v>35.270970265615034</v>
      </c>
      <c r="S295" s="332">
        <v>38.75090636370971</v>
      </c>
      <c r="T295" s="332">
        <v>41.001578339378248</v>
      </c>
      <c r="U295" s="332">
        <v>40.751122037697037</v>
      </c>
      <c r="V295" s="333"/>
      <c r="W295" s="334"/>
      <c r="X295" s="334"/>
      <c r="Y295" s="334"/>
      <c r="Z295" s="334"/>
    </row>
    <row r="296" spans="2:26" ht="28.2" thickBot="1" x14ac:dyDescent="0.3">
      <c r="B296" s="138" t="s">
        <v>974</v>
      </c>
      <c r="C296" s="139" t="s">
        <v>972</v>
      </c>
      <c r="D296" s="139" t="s">
        <v>966</v>
      </c>
      <c r="E296" s="1560" t="s">
        <v>1986</v>
      </c>
      <c r="F296" s="311">
        <v>3</v>
      </c>
      <c r="G296" s="335">
        <v>0</v>
      </c>
      <c r="H296" s="336">
        <v>15.883981496674833</v>
      </c>
      <c r="I296" s="336">
        <v>11.157069327785557</v>
      </c>
      <c r="J296" s="336">
        <v>14.26431293532143</v>
      </c>
      <c r="K296" s="336">
        <v>18.81642598226367</v>
      </c>
      <c r="L296" s="337">
        <v>22.036976128884948</v>
      </c>
      <c r="M296" s="338">
        <v>75.80495548193241</v>
      </c>
      <c r="N296" s="338">
        <v>51.303473188516293</v>
      </c>
      <c r="O296" s="338">
        <v>61.83608608283177</v>
      </c>
      <c r="P296" s="338">
        <v>55.678726272787848</v>
      </c>
      <c r="Q296" s="335">
        <v>55.925451474252796</v>
      </c>
      <c r="R296" s="336">
        <v>55.858386359071076</v>
      </c>
      <c r="S296" s="336">
        <v>56.606746746563594</v>
      </c>
      <c r="T296" s="336">
        <v>62.654278592010968</v>
      </c>
      <c r="U296" s="336">
        <v>48.818220088467129</v>
      </c>
      <c r="V296" s="337"/>
      <c r="W296" s="338"/>
      <c r="X296" s="338"/>
      <c r="Y296" s="338"/>
      <c r="Z296" s="338"/>
    </row>
    <row r="298" spans="2:26" ht="14.4" thickBot="1" x14ac:dyDescent="0.3"/>
    <row r="299" spans="2:26" ht="28.2" thickBot="1" x14ac:dyDescent="0.3">
      <c r="B299" s="122" t="s">
        <v>57</v>
      </c>
      <c r="C299" s="66"/>
      <c r="D299" s="123" t="s">
        <v>922</v>
      </c>
      <c r="E299" s="67"/>
      <c r="F299" s="122" t="s">
        <v>923</v>
      </c>
      <c r="G299" s="67"/>
      <c r="H299" s="124" t="s">
        <v>110</v>
      </c>
      <c r="I299" s="67"/>
    </row>
    <row r="300" spans="2:26" ht="42" thickBot="1" x14ac:dyDescent="0.3">
      <c r="B300" s="123" t="s">
        <v>925</v>
      </c>
      <c r="C300" s="1762"/>
      <c r="D300" s="1763"/>
      <c r="E300" s="1763"/>
      <c r="F300" s="1763"/>
      <c r="G300" s="1763"/>
      <c r="H300" s="1763"/>
      <c r="I300" s="1764"/>
    </row>
    <row r="301" spans="2:26" ht="42" thickBot="1" x14ac:dyDescent="0.3">
      <c r="B301" s="123" t="s">
        <v>926</v>
      </c>
      <c r="C301" s="1765"/>
      <c r="D301" s="1766"/>
      <c r="E301" s="1766"/>
      <c r="F301" s="1766"/>
      <c r="G301" s="1766"/>
      <c r="H301" s="1766"/>
      <c r="I301" s="1767"/>
    </row>
    <row r="302" spans="2:26" ht="42" thickBot="1" x14ac:dyDescent="0.3">
      <c r="B302" s="123" t="s">
        <v>928</v>
      </c>
      <c r="C302" s="1762"/>
      <c r="D302" s="1763"/>
      <c r="E302" s="1763"/>
      <c r="F302" s="1763"/>
      <c r="G302" s="1763"/>
      <c r="H302" s="1763"/>
      <c r="I302" s="1764"/>
    </row>
    <row r="303" spans="2:26" ht="55.8" thickBot="1" x14ac:dyDescent="0.3">
      <c r="B303" s="1611" t="s">
        <v>1985</v>
      </c>
      <c r="C303" s="1556"/>
      <c r="D303" s="68" t="s">
        <v>929</v>
      </c>
      <c r="E303" s="1428"/>
      <c r="F303" s="125" t="s">
        <v>930</v>
      </c>
      <c r="G303" s="126"/>
      <c r="H303" s="125" t="s">
        <v>2</v>
      </c>
      <c r="I303" s="126"/>
    </row>
    <row r="304" spans="2:26" ht="14.4" thickBot="1" x14ac:dyDescent="0.3"/>
    <row r="305" spans="2:26" ht="55.8" thickBot="1" x14ac:dyDescent="0.3">
      <c r="B305" s="216" t="s">
        <v>2127</v>
      </c>
      <c r="M305" s="1752" t="s">
        <v>931</v>
      </c>
      <c r="N305" s="1753"/>
      <c r="O305" s="1753"/>
      <c r="P305" s="1753"/>
      <c r="Q305" s="1753"/>
      <c r="R305" s="1753"/>
      <c r="S305" s="1753"/>
      <c r="T305" s="1753"/>
      <c r="U305" s="1753"/>
      <c r="V305" s="1753"/>
      <c r="W305" s="1753"/>
      <c r="X305" s="1753"/>
      <c r="Y305" s="1753"/>
      <c r="Z305" s="1753"/>
    </row>
    <row r="306" spans="2:26" ht="28.2" thickBot="1" x14ac:dyDescent="0.3">
      <c r="B306" s="127" t="s">
        <v>63</v>
      </c>
      <c r="C306" s="128" t="s">
        <v>932</v>
      </c>
      <c r="D306" s="1758" t="s">
        <v>116</v>
      </c>
      <c r="E306" s="1759"/>
      <c r="F306" s="129" t="s">
        <v>117</v>
      </c>
      <c r="G306" s="141" t="s">
        <v>933</v>
      </c>
      <c r="H306" s="130" t="s">
        <v>934</v>
      </c>
      <c r="I306" s="130" t="s">
        <v>935</v>
      </c>
      <c r="J306" s="130" t="s">
        <v>936</v>
      </c>
      <c r="K306" s="130" t="s">
        <v>937</v>
      </c>
      <c r="L306" s="131" t="s">
        <v>938</v>
      </c>
      <c r="M306" s="142" t="s">
        <v>939</v>
      </c>
      <c r="N306" s="142" t="s">
        <v>940</v>
      </c>
      <c r="O306" s="142" t="s">
        <v>941</v>
      </c>
      <c r="P306" s="142" t="s">
        <v>942</v>
      </c>
      <c r="Q306" s="141" t="s">
        <v>943</v>
      </c>
      <c r="R306" s="130" t="s">
        <v>944</v>
      </c>
      <c r="S306" s="130" t="s">
        <v>945</v>
      </c>
      <c r="T306" s="130" t="s">
        <v>946</v>
      </c>
      <c r="U306" s="130" t="s">
        <v>947</v>
      </c>
      <c r="V306" s="131" t="s">
        <v>948</v>
      </c>
      <c r="W306" s="142" t="s">
        <v>949</v>
      </c>
      <c r="X306" s="142" t="s">
        <v>950</v>
      </c>
      <c r="Y306" s="142" t="s">
        <v>951</v>
      </c>
      <c r="Z306" s="142" t="s">
        <v>952</v>
      </c>
    </row>
    <row r="307" spans="2:26" x14ac:dyDescent="0.25">
      <c r="B307" s="132" t="s">
        <v>953</v>
      </c>
      <c r="C307" s="133" t="s">
        <v>905</v>
      </c>
      <c r="D307" s="1760" t="s">
        <v>145</v>
      </c>
      <c r="E307" s="1761"/>
      <c r="F307" s="134">
        <v>2</v>
      </c>
      <c r="G307" s="339"/>
      <c r="H307" s="340"/>
      <c r="I307" s="340"/>
      <c r="J307" s="340"/>
      <c r="K307" s="340"/>
      <c r="L307" s="341"/>
      <c r="M307" s="342"/>
      <c r="N307" s="342"/>
      <c r="O307" s="342"/>
      <c r="P307" s="342"/>
      <c r="Q307" s="339"/>
      <c r="R307" s="340"/>
      <c r="S307" s="340"/>
      <c r="T307" s="340"/>
      <c r="U307" s="340"/>
      <c r="V307" s="341"/>
      <c r="W307" s="342"/>
      <c r="X307" s="342"/>
      <c r="Y307" s="342"/>
      <c r="Z307" s="342"/>
    </row>
    <row r="308" spans="2:26" x14ac:dyDescent="0.25">
      <c r="B308" s="135" t="s">
        <v>954</v>
      </c>
      <c r="C308" s="136" t="s">
        <v>299</v>
      </c>
      <c r="D308" s="1754" t="s">
        <v>145</v>
      </c>
      <c r="E308" s="1755"/>
      <c r="F308" s="137">
        <v>2</v>
      </c>
      <c r="G308" s="339"/>
      <c r="H308" s="344"/>
      <c r="I308" s="344"/>
      <c r="J308" s="344"/>
      <c r="K308" s="344"/>
      <c r="L308" s="345"/>
      <c r="M308" s="346"/>
      <c r="N308" s="346"/>
      <c r="O308" s="346"/>
      <c r="P308" s="346"/>
      <c r="Q308" s="343"/>
      <c r="R308" s="344"/>
      <c r="S308" s="344"/>
      <c r="T308" s="344"/>
      <c r="U308" s="344"/>
      <c r="V308" s="345"/>
      <c r="W308" s="346"/>
      <c r="X308" s="346"/>
      <c r="Y308" s="346"/>
      <c r="Z308" s="346"/>
    </row>
    <row r="309" spans="2:26" x14ac:dyDescent="0.25">
      <c r="B309" s="218" t="s">
        <v>1944</v>
      </c>
      <c r="C309" s="219" t="s">
        <v>293</v>
      </c>
      <c r="D309" s="1754" t="s">
        <v>145</v>
      </c>
      <c r="E309" s="1755"/>
      <c r="F309" s="137">
        <v>2</v>
      </c>
      <c r="G309" s="339"/>
      <c r="H309" s="348"/>
      <c r="I309" s="348"/>
      <c r="J309" s="348"/>
      <c r="K309" s="348"/>
      <c r="L309" s="349"/>
      <c r="M309" s="350"/>
      <c r="N309" s="350"/>
      <c r="O309" s="350"/>
      <c r="P309" s="350"/>
      <c r="Q309" s="347"/>
      <c r="R309" s="348"/>
      <c r="S309" s="348"/>
      <c r="T309" s="348"/>
      <c r="U309" s="348"/>
      <c r="V309" s="349"/>
      <c r="W309" s="350"/>
      <c r="X309" s="350"/>
      <c r="Y309" s="350"/>
      <c r="Z309" s="350"/>
    </row>
    <row r="310" spans="2:26" ht="14.4" thickBot="1" x14ac:dyDescent="0.3">
      <c r="B310" s="138" t="s">
        <v>956</v>
      </c>
      <c r="C310" s="139" t="s">
        <v>302</v>
      </c>
      <c r="D310" s="1756" t="s">
        <v>145</v>
      </c>
      <c r="E310" s="1757"/>
      <c r="F310" s="140">
        <v>2</v>
      </c>
      <c r="G310" s="352"/>
      <c r="H310" s="352"/>
      <c r="I310" s="352"/>
      <c r="J310" s="352"/>
      <c r="K310" s="352"/>
      <c r="L310" s="353"/>
      <c r="M310" s="354"/>
      <c r="N310" s="354"/>
      <c r="O310" s="354"/>
      <c r="P310" s="354"/>
      <c r="Q310" s="351"/>
      <c r="R310" s="352"/>
      <c r="S310" s="352"/>
      <c r="T310" s="352"/>
      <c r="U310" s="352"/>
      <c r="V310" s="353"/>
      <c r="W310" s="354"/>
      <c r="X310" s="354"/>
      <c r="Y310" s="354"/>
      <c r="Z310" s="354"/>
    </row>
    <row r="311" spans="2:26" ht="14.4" thickBot="1" x14ac:dyDescent="0.3">
      <c r="B311" s="158"/>
      <c r="C311" s="87"/>
      <c r="D311" s="87"/>
      <c r="E311" s="87"/>
      <c r="Q311" s="69"/>
      <c r="R311" s="69"/>
    </row>
    <row r="312" spans="2:26" ht="55.8" thickBot="1" x14ac:dyDescent="0.3">
      <c r="B312" s="216" t="s">
        <v>2128</v>
      </c>
      <c r="C312" s="160"/>
      <c r="D312" s="159"/>
      <c r="E312" s="159"/>
      <c r="F312" s="96"/>
      <c r="G312" s="96"/>
      <c r="H312" s="96"/>
      <c r="I312" s="96"/>
      <c r="J312" s="96"/>
      <c r="K312" s="96"/>
      <c r="L312" s="96"/>
      <c r="M312" s="1752" t="s">
        <v>931</v>
      </c>
      <c r="N312" s="1753"/>
      <c r="O312" s="1753"/>
      <c r="P312" s="1753"/>
      <c r="Q312" s="1753"/>
      <c r="R312" s="1753"/>
      <c r="S312" s="1753"/>
      <c r="T312" s="1753"/>
      <c r="U312" s="1753"/>
      <c r="V312" s="1753"/>
      <c r="W312" s="1753"/>
      <c r="X312" s="1753"/>
      <c r="Y312" s="1753"/>
      <c r="Z312" s="1753"/>
    </row>
    <row r="313" spans="2:26" ht="28.2" thickBot="1" x14ac:dyDescent="0.3">
      <c r="B313" s="412" t="s">
        <v>63</v>
      </c>
      <c r="C313" s="413" t="s">
        <v>957</v>
      </c>
      <c r="D313" s="1758" t="s">
        <v>116</v>
      </c>
      <c r="E313" s="1759"/>
      <c r="F313" s="414" t="s">
        <v>117</v>
      </c>
      <c r="G313" s="415" t="s">
        <v>933</v>
      </c>
      <c r="H313" s="416" t="s">
        <v>934</v>
      </c>
      <c r="I313" s="416" t="s">
        <v>935</v>
      </c>
      <c r="J313" s="416" t="s">
        <v>936</v>
      </c>
      <c r="K313" s="416" t="s">
        <v>937</v>
      </c>
      <c r="L313" s="417" t="s">
        <v>938</v>
      </c>
      <c r="M313" s="418" t="s">
        <v>939</v>
      </c>
      <c r="N313" s="418" t="s">
        <v>940</v>
      </c>
      <c r="O313" s="418" t="s">
        <v>941</v>
      </c>
      <c r="P313" s="418" t="s">
        <v>942</v>
      </c>
      <c r="Q313" s="141" t="s">
        <v>943</v>
      </c>
      <c r="R313" s="130" t="s">
        <v>944</v>
      </c>
      <c r="S313" s="130" t="s">
        <v>945</v>
      </c>
      <c r="T313" s="130" t="s">
        <v>946</v>
      </c>
      <c r="U313" s="130" t="s">
        <v>947</v>
      </c>
      <c r="V313" s="131" t="s">
        <v>948</v>
      </c>
      <c r="W313" s="142" t="s">
        <v>949</v>
      </c>
      <c r="X313" s="142" t="s">
        <v>950</v>
      </c>
      <c r="Y313" s="142" t="s">
        <v>951</v>
      </c>
      <c r="Z313" s="142" t="s">
        <v>952</v>
      </c>
    </row>
    <row r="314" spans="2:26" x14ac:dyDescent="0.25">
      <c r="B314" s="392" t="s">
        <v>958</v>
      </c>
      <c r="C314" s="393" t="s">
        <v>905</v>
      </c>
      <c r="D314" s="1760" t="s">
        <v>145</v>
      </c>
      <c r="E314" s="1761"/>
      <c r="F314" s="394">
        <v>2</v>
      </c>
      <c r="G314" s="395"/>
      <c r="H314" s="396"/>
      <c r="I314" s="396"/>
      <c r="J314" s="396"/>
      <c r="K314" s="396"/>
      <c r="L314" s="397"/>
      <c r="M314" s="398"/>
      <c r="N314" s="398"/>
      <c r="O314" s="398"/>
      <c r="P314" s="399"/>
      <c r="Q314" s="339"/>
      <c r="R314" s="340"/>
      <c r="S314" s="340"/>
      <c r="T314" s="340"/>
      <c r="U314" s="340"/>
      <c r="V314" s="341"/>
      <c r="W314" s="342"/>
      <c r="X314" s="342"/>
      <c r="Y314" s="342"/>
      <c r="Z314" s="342"/>
    </row>
    <row r="315" spans="2:26" x14ac:dyDescent="0.25">
      <c r="B315" s="400" t="s">
        <v>959</v>
      </c>
      <c r="C315" s="136" t="s">
        <v>299</v>
      </c>
      <c r="D315" s="1754" t="s">
        <v>145</v>
      </c>
      <c r="E315" s="1755"/>
      <c r="F315" s="137">
        <v>2</v>
      </c>
      <c r="G315" s="343"/>
      <c r="H315" s="344"/>
      <c r="I315" s="344"/>
      <c r="J315" s="344"/>
      <c r="K315" s="344"/>
      <c r="L315" s="345"/>
      <c r="M315" s="346"/>
      <c r="N315" s="346"/>
      <c r="O315" s="346"/>
      <c r="P315" s="401"/>
      <c r="Q315" s="343"/>
      <c r="R315" s="344"/>
      <c r="S315" s="344"/>
      <c r="T315" s="344"/>
      <c r="U315" s="344"/>
      <c r="V315" s="345"/>
      <c r="W315" s="346"/>
      <c r="X315" s="346"/>
      <c r="Y315" s="346"/>
      <c r="Z315" s="346"/>
    </row>
    <row r="316" spans="2:26" x14ac:dyDescent="0.25">
      <c r="B316" s="402" t="s">
        <v>960</v>
      </c>
      <c r="C316" s="219" t="s">
        <v>293</v>
      </c>
      <c r="D316" s="1754" t="s">
        <v>145</v>
      </c>
      <c r="E316" s="1755"/>
      <c r="F316" s="137">
        <v>2</v>
      </c>
      <c r="G316" s="347"/>
      <c r="H316" s="348"/>
      <c r="I316" s="348"/>
      <c r="J316" s="348"/>
      <c r="K316" s="348"/>
      <c r="L316" s="349"/>
      <c r="M316" s="350"/>
      <c r="N316" s="350"/>
      <c r="O316" s="350"/>
      <c r="P316" s="403"/>
      <c r="Q316" s="347"/>
      <c r="R316" s="348"/>
      <c r="S316" s="348"/>
      <c r="T316" s="348"/>
      <c r="U316" s="348"/>
      <c r="V316" s="349"/>
      <c r="W316" s="350"/>
      <c r="X316" s="350"/>
      <c r="Y316" s="350"/>
      <c r="Z316" s="350"/>
    </row>
    <row r="317" spans="2:26" ht="14.4" thickBot="1" x14ac:dyDescent="0.3">
      <c r="B317" s="404" t="s">
        <v>961</v>
      </c>
      <c r="C317" s="405" t="s">
        <v>302</v>
      </c>
      <c r="D317" s="1756" t="s">
        <v>145</v>
      </c>
      <c r="E317" s="1757"/>
      <c r="F317" s="406">
        <v>2</v>
      </c>
      <c r="G317" s="407"/>
      <c r="H317" s="408"/>
      <c r="I317" s="408"/>
      <c r="J317" s="408"/>
      <c r="K317" s="408"/>
      <c r="L317" s="409"/>
      <c r="M317" s="410"/>
      <c r="N317" s="410"/>
      <c r="O317" s="410"/>
      <c r="P317" s="411"/>
      <c r="Q317" s="351"/>
      <c r="R317" s="352"/>
      <c r="S317" s="352"/>
      <c r="T317" s="352"/>
      <c r="U317" s="352"/>
      <c r="V317" s="353"/>
      <c r="W317" s="354"/>
      <c r="X317" s="354"/>
      <c r="Y317" s="354"/>
      <c r="Z317" s="354"/>
    </row>
    <row r="318" spans="2:26" ht="14.4" thickBot="1" x14ac:dyDescent="0.3">
      <c r="B318" s="69"/>
      <c r="H318" s="1585"/>
    </row>
    <row r="319" spans="2:26" ht="55.8" thickBot="1" x14ac:dyDescent="0.3">
      <c r="B319" s="216" t="s">
        <v>2129</v>
      </c>
      <c r="C319" s="160"/>
      <c r="D319" s="159"/>
      <c r="E319" s="96"/>
      <c r="F319" s="96"/>
      <c r="G319" s="96"/>
      <c r="H319" s="96"/>
      <c r="I319" s="96"/>
      <c r="J319" s="96"/>
      <c r="K319" s="96"/>
      <c r="L319" s="96"/>
      <c r="M319" s="1752" t="s">
        <v>931</v>
      </c>
      <c r="N319" s="1753"/>
      <c r="O319" s="1753"/>
      <c r="P319" s="1753"/>
      <c r="Q319" s="1753"/>
      <c r="R319" s="1753"/>
      <c r="S319" s="1753"/>
      <c r="T319" s="1753"/>
      <c r="U319" s="1753"/>
      <c r="V319" s="1753"/>
      <c r="W319" s="1753"/>
      <c r="X319" s="1753"/>
      <c r="Y319" s="1753"/>
      <c r="Z319" s="1753"/>
    </row>
    <row r="320" spans="2:26" ht="28.2" thickBot="1" x14ac:dyDescent="0.3">
      <c r="B320" s="127" t="s">
        <v>63</v>
      </c>
      <c r="C320" s="128" t="s">
        <v>962</v>
      </c>
      <c r="D320" s="128" t="s">
        <v>963</v>
      </c>
      <c r="E320" s="128" t="s">
        <v>116</v>
      </c>
      <c r="F320" s="129" t="s">
        <v>117</v>
      </c>
      <c r="G320" s="141" t="s">
        <v>933</v>
      </c>
      <c r="H320" s="130" t="s">
        <v>934</v>
      </c>
      <c r="I320" s="130" t="s">
        <v>935</v>
      </c>
      <c r="J320" s="130" t="s">
        <v>936</v>
      </c>
      <c r="K320" s="130" t="s">
        <v>937</v>
      </c>
      <c r="L320" s="131" t="s">
        <v>938</v>
      </c>
      <c r="M320" s="142" t="s">
        <v>939</v>
      </c>
      <c r="N320" s="142" t="s">
        <v>940</v>
      </c>
      <c r="O320" s="142" t="s">
        <v>941</v>
      </c>
      <c r="P320" s="142" t="s">
        <v>942</v>
      </c>
      <c r="Q320" s="141" t="s">
        <v>943</v>
      </c>
      <c r="R320" s="130" t="s">
        <v>944</v>
      </c>
      <c r="S320" s="130" t="s">
        <v>945</v>
      </c>
      <c r="T320" s="130" t="s">
        <v>946</v>
      </c>
      <c r="U320" s="130" t="s">
        <v>947</v>
      </c>
      <c r="V320" s="131" t="s">
        <v>948</v>
      </c>
      <c r="W320" s="142" t="s">
        <v>949</v>
      </c>
      <c r="X320" s="142" t="s">
        <v>950</v>
      </c>
      <c r="Y320" s="142" t="s">
        <v>951</v>
      </c>
      <c r="Z320" s="142" t="s">
        <v>952</v>
      </c>
    </row>
    <row r="321" spans="2:26" x14ac:dyDescent="0.25">
      <c r="B321" s="270" t="s">
        <v>964</v>
      </c>
      <c r="C321" s="271" t="s">
        <v>965</v>
      </c>
      <c r="D321" s="271" t="s">
        <v>966</v>
      </c>
      <c r="E321" s="271" t="s">
        <v>1986</v>
      </c>
      <c r="F321" s="309">
        <v>3</v>
      </c>
      <c r="G321" s="1612"/>
      <c r="H321" s="1613"/>
      <c r="I321" s="1613"/>
      <c r="J321" s="1613"/>
      <c r="K321" s="1613"/>
      <c r="L321" s="1614"/>
      <c r="M321" s="1615"/>
      <c r="N321" s="1615"/>
      <c r="O321" s="1615"/>
      <c r="P321" s="1615"/>
      <c r="Q321" s="1616"/>
      <c r="R321" s="1617"/>
      <c r="S321" s="1617"/>
      <c r="T321" s="1617"/>
      <c r="U321" s="1617"/>
      <c r="V321" s="1618"/>
      <c r="W321" s="1619"/>
      <c r="X321" s="1619"/>
      <c r="Y321" s="1619"/>
      <c r="Z321" s="1619"/>
    </row>
    <row r="322" spans="2:26" x14ac:dyDescent="0.25">
      <c r="B322" s="135" t="s">
        <v>967</v>
      </c>
      <c r="C322" s="136" t="s">
        <v>968</v>
      </c>
      <c r="D322" s="136" t="s">
        <v>966</v>
      </c>
      <c r="E322" s="136" t="s">
        <v>1986</v>
      </c>
      <c r="F322" s="310">
        <v>3</v>
      </c>
      <c r="G322" s="1620"/>
      <c r="H322" s="1621"/>
      <c r="I322" s="1621"/>
      <c r="J322" s="1621"/>
      <c r="K322" s="1621"/>
      <c r="L322" s="1622"/>
      <c r="M322" s="1623"/>
      <c r="N322" s="1623"/>
      <c r="O322" s="1623"/>
      <c r="P322" s="1623"/>
      <c r="Q322" s="1620"/>
      <c r="R322" s="1621"/>
      <c r="S322" s="1621"/>
      <c r="T322" s="1621"/>
      <c r="U322" s="1621"/>
      <c r="V322" s="1622"/>
      <c r="W322" s="1623"/>
      <c r="X322" s="1623"/>
      <c r="Y322" s="1623"/>
      <c r="Z322" s="1623"/>
    </row>
    <row r="323" spans="2:26" ht="14.4" thickBot="1" x14ac:dyDescent="0.3">
      <c r="B323" s="138" t="s">
        <v>969</v>
      </c>
      <c r="C323" s="139" t="s">
        <v>970</v>
      </c>
      <c r="D323" s="139" t="s">
        <v>966</v>
      </c>
      <c r="E323" s="139" t="s">
        <v>1986</v>
      </c>
      <c r="F323" s="311">
        <v>3</v>
      </c>
      <c r="G323" s="1624"/>
      <c r="H323" s="1625"/>
      <c r="I323" s="1625"/>
      <c r="J323" s="1625"/>
      <c r="K323" s="1625"/>
      <c r="L323" s="1626"/>
      <c r="M323" s="1627"/>
      <c r="N323" s="1627"/>
      <c r="O323" s="1627"/>
      <c r="P323" s="1627"/>
      <c r="Q323" s="1624"/>
      <c r="R323" s="1625"/>
      <c r="S323" s="1625"/>
      <c r="T323" s="1625"/>
      <c r="U323" s="1625"/>
      <c r="V323" s="1626"/>
      <c r="W323" s="1627"/>
      <c r="X323" s="1627"/>
      <c r="Y323" s="1627"/>
      <c r="Z323" s="1627"/>
    </row>
    <row r="324" spans="2:26" ht="14.4" thickBot="1" x14ac:dyDescent="0.3">
      <c r="R324" s="69"/>
      <c r="S324" s="69"/>
    </row>
    <row r="325" spans="2:26" ht="69.599999999999994" thickBot="1" x14ac:dyDescent="0.3">
      <c r="B325" s="216" t="s">
        <v>2130</v>
      </c>
      <c r="C325" s="160"/>
      <c r="D325" s="159"/>
      <c r="E325" s="159"/>
      <c r="F325" s="96"/>
      <c r="G325" s="96"/>
      <c r="H325" s="96"/>
      <c r="I325" s="96"/>
      <c r="J325" s="96"/>
      <c r="K325" s="96"/>
      <c r="L325" s="96"/>
      <c r="M325" s="1752" t="s">
        <v>931</v>
      </c>
      <c r="N325" s="1753"/>
      <c r="O325" s="1753"/>
      <c r="P325" s="1753"/>
      <c r="Q325" s="1753"/>
      <c r="R325" s="1753"/>
      <c r="S325" s="1753"/>
      <c r="T325" s="1753"/>
      <c r="U325" s="1753"/>
      <c r="V325" s="1753"/>
      <c r="W325" s="1753"/>
      <c r="X325" s="1753"/>
      <c r="Y325" s="1753"/>
      <c r="Z325" s="1753"/>
    </row>
    <row r="326" spans="2:26" ht="28.2" thickBot="1" x14ac:dyDescent="0.3">
      <c r="B326" s="127" t="s">
        <v>63</v>
      </c>
      <c r="C326" s="128" t="s">
        <v>962</v>
      </c>
      <c r="D326" s="128" t="s">
        <v>963</v>
      </c>
      <c r="E326" s="128" t="s">
        <v>116</v>
      </c>
      <c r="F326" s="129" t="s">
        <v>117</v>
      </c>
      <c r="G326" s="141" t="s">
        <v>933</v>
      </c>
      <c r="H326" s="130" t="s">
        <v>934</v>
      </c>
      <c r="I326" s="130" t="s">
        <v>935</v>
      </c>
      <c r="J326" s="130" t="s">
        <v>936</v>
      </c>
      <c r="K326" s="130" t="s">
        <v>937</v>
      </c>
      <c r="L326" s="131" t="s">
        <v>938</v>
      </c>
      <c r="M326" s="142" t="s">
        <v>939</v>
      </c>
      <c r="N326" s="142" t="s">
        <v>940</v>
      </c>
      <c r="O326" s="142" t="s">
        <v>941</v>
      </c>
      <c r="P326" s="142" t="s">
        <v>942</v>
      </c>
      <c r="Q326" s="141" t="s">
        <v>943</v>
      </c>
      <c r="R326" s="130" t="s">
        <v>944</v>
      </c>
      <c r="S326" s="130" t="s">
        <v>945</v>
      </c>
      <c r="T326" s="130" t="s">
        <v>946</v>
      </c>
      <c r="U326" s="130" t="s">
        <v>947</v>
      </c>
      <c r="V326" s="131" t="s">
        <v>948</v>
      </c>
      <c r="W326" s="142" t="s">
        <v>949</v>
      </c>
      <c r="X326" s="142" t="s">
        <v>950</v>
      </c>
      <c r="Y326" s="142" t="s">
        <v>951</v>
      </c>
      <c r="Z326" s="142" t="s">
        <v>952</v>
      </c>
    </row>
    <row r="327" spans="2:26" ht="27.6" x14ac:dyDescent="0.25">
      <c r="B327" s="270" t="s">
        <v>971</v>
      </c>
      <c r="C327" s="271" t="s">
        <v>972</v>
      </c>
      <c r="D327" s="271" t="s">
        <v>810</v>
      </c>
      <c r="E327" s="271" t="s">
        <v>1986</v>
      </c>
      <c r="F327" s="309">
        <v>3</v>
      </c>
      <c r="G327" s="327"/>
      <c r="H327" s="328"/>
      <c r="I327" s="328"/>
      <c r="J327" s="328"/>
      <c r="K327" s="328"/>
      <c r="L327" s="329"/>
      <c r="M327" s="330"/>
      <c r="N327" s="330"/>
      <c r="O327" s="330"/>
      <c r="P327" s="330"/>
      <c r="Q327" s="339"/>
      <c r="R327" s="340"/>
      <c r="S327" s="340"/>
      <c r="T327" s="340"/>
      <c r="U327" s="340"/>
      <c r="V327" s="341"/>
      <c r="W327" s="342"/>
      <c r="X327" s="342"/>
      <c r="Y327" s="342"/>
      <c r="Z327" s="342"/>
    </row>
    <row r="328" spans="2:26" ht="27.6" x14ac:dyDescent="0.25">
      <c r="B328" s="135" t="s">
        <v>973</v>
      </c>
      <c r="C328" s="136" t="s">
        <v>972</v>
      </c>
      <c r="D328" s="136" t="s">
        <v>807</v>
      </c>
      <c r="E328" s="136" t="s">
        <v>1986</v>
      </c>
      <c r="F328" s="310">
        <v>3</v>
      </c>
      <c r="G328" s="331"/>
      <c r="H328" s="332"/>
      <c r="I328" s="332"/>
      <c r="J328" s="332"/>
      <c r="K328" s="332"/>
      <c r="L328" s="333"/>
      <c r="M328" s="334"/>
      <c r="N328" s="334"/>
      <c r="O328" s="334"/>
      <c r="P328" s="334"/>
      <c r="Q328" s="343"/>
      <c r="R328" s="344"/>
      <c r="S328" s="344"/>
      <c r="T328" s="344"/>
      <c r="U328" s="344"/>
      <c r="V328" s="345"/>
      <c r="W328" s="346"/>
      <c r="X328" s="346"/>
      <c r="Y328" s="346"/>
      <c r="Z328" s="346"/>
    </row>
    <row r="329" spans="2:26" ht="28.2" thickBot="1" x14ac:dyDescent="0.3">
      <c r="B329" s="138" t="s">
        <v>974</v>
      </c>
      <c r="C329" s="139" t="s">
        <v>972</v>
      </c>
      <c r="D329" s="139" t="s">
        <v>966</v>
      </c>
      <c r="E329" s="139" t="s">
        <v>1986</v>
      </c>
      <c r="F329" s="311">
        <v>3</v>
      </c>
      <c r="G329" s="335"/>
      <c r="H329" s="336"/>
      <c r="I329" s="336"/>
      <c r="J329" s="336"/>
      <c r="K329" s="336"/>
      <c r="L329" s="337"/>
      <c r="M329" s="338"/>
      <c r="N329" s="338"/>
      <c r="O329" s="338"/>
      <c r="P329" s="338"/>
      <c r="Q329" s="351"/>
      <c r="R329" s="352"/>
      <c r="S329" s="352"/>
      <c r="T329" s="352"/>
      <c r="U329" s="352"/>
      <c r="V329" s="353"/>
      <c r="W329" s="354"/>
      <c r="X329" s="354"/>
      <c r="Y329" s="354"/>
      <c r="Z329" s="354"/>
    </row>
    <row r="331" spans="2:26" ht="14.4" thickBot="1" x14ac:dyDescent="0.3"/>
    <row r="332" spans="2:26" ht="28.2" thickBot="1" x14ac:dyDescent="0.3">
      <c r="B332" s="122" t="s">
        <v>57</v>
      </c>
      <c r="C332" s="66"/>
      <c r="D332" s="123" t="s">
        <v>922</v>
      </c>
      <c r="E332" s="67"/>
      <c r="F332" s="122" t="s">
        <v>923</v>
      </c>
      <c r="G332" s="67"/>
      <c r="H332" s="124" t="s">
        <v>110</v>
      </c>
      <c r="I332" s="67"/>
    </row>
    <row r="333" spans="2:26" ht="42" thickBot="1" x14ac:dyDescent="0.3">
      <c r="B333" s="123" t="s">
        <v>925</v>
      </c>
      <c r="C333" s="1762"/>
      <c r="D333" s="1763"/>
      <c r="E333" s="1763"/>
      <c r="F333" s="1763"/>
      <c r="G333" s="1763"/>
      <c r="H333" s="1763"/>
      <c r="I333" s="1764"/>
    </row>
    <row r="334" spans="2:26" ht="42" thickBot="1" x14ac:dyDescent="0.3">
      <c r="B334" s="123" t="s">
        <v>926</v>
      </c>
      <c r="C334" s="1765"/>
      <c r="D334" s="1766"/>
      <c r="E334" s="1766"/>
      <c r="F334" s="1766"/>
      <c r="G334" s="1766"/>
      <c r="H334" s="1766"/>
      <c r="I334" s="1767"/>
    </row>
    <row r="335" spans="2:26" ht="42" thickBot="1" x14ac:dyDescent="0.3">
      <c r="B335" s="123" t="s">
        <v>928</v>
      </c>
      <c r="C335" s="1762"/>
      <c r="D335" s="1763"/>
      <c r="E335" s="1763"/>
      <c r="F335" s="1763"/>
      <c r="G335" s="1763"/>
      <c r="H335" s="1763"/>
      <c r="I335" s="1764"/>
    </row>
    <row r="336" spans="2:26" ht="55.8" thickBot="1" x14ac:dyDescent="0.3">
      <c r="B336" s="1611" t="s">
        <v>1985</v>
      </c>
      <c r="C336" s="1556"/>
      <c r="D336" s="68" t="s">
        <v>929</v>
      </c>
      <c r="E336" s="1428"/>
      <c r="F336" s="125" t="s">
        <v>930</v>
      </c>
      <c r="G336" s="126"/>
      <c r="H336" s="125" t="s">
        <v>2</v>
      </c>
      <c r="I336" s="126"/>
    </row>
    <row r="337" spans="2:26" ht="14.4" thickBot="1" x14ac:dyDescent="0.3"/>
    <row r="338" spans="2:26" ht="69.599999999999994" thickBot="1" x14ac:dyDescent="0.3">
      <c r="B338" s="216" t="s">
        <v>2131</v>
      </c>
      <c r="M338" s="1752" t="s">
        <v>931</v>
      </c>
      <c r="N338" s="1753"/>
      <c r="O338" s="1753"/>
      <c r="P338" s="1753"/>
      <c r="Q338" s="1753"/>
      <c r="R338" s="1753"/>
      <c r="S338" s="1753"/>
      <c r="T338" s="1753"/>
      <c r="U338" s="1753"/>
      <c r="V338" s="1753"/>
      <c r="W338" s="1753"/>
      <c r="X338" s="1753"/>
      <c r="Y338" s="1753"/>
      <c r="Z338" s="1753"/>
    </row>
    <row r="339" spans="2:26" ht="28.2" thickBot="1" x14ac:dyDescent="0.3">
      <c r="B339" s="127" t="s">
        <v>63</v>
      </c>
      <c r="C339" s="128" t="s">
        <v>932</v>
      </c>
      <c r="D339" s="1758" t="s">
        <v>116</v>
      </c>
      <c r="E339" s="1759"/>
      <c r="F339" s="129" t="s">
        <v>117</v>
      </c>
      <c r="G339" s="141" t="s">
        <v>933</v>
      </c>
      <c r="H339" s="130" t="s">
        <v>934</v>
      </c>
      <c r="I339" s="130" t="s">
        <v>935</v>
      </c>
      <c r="J339" s="130" t="s">
        <v>936</v>
      </c>
      <c r="K339" s="130" t="s">
        <v>937</v>
      </c>
      <c r="L339" s="131" t="s">
        <v>938</v>
      </c>
      <c r="M339" s="142" t="s">
        <v>939</v>
      </c>
      <c r="N339" s="142" t="s">
        <v>940</v>
      </c>
      <c r="O339" s="142" t="s">
        <v>941</v>
      </c>
      <c r="P339" s="142" t="s">
        <v>942</v>
      </c>
      <c r="Q339" s="141" t="s">
        <v>943</v>
      </c>
      <c r="R339" s="130" t="s">
        <v>944</v>
      </c>
      <c r="S339" s="130" t="s">
        <v>945</v>
      </c>
      <c r="T339" s="130" t="s">
        <v>946</v>
      </c>
      <c r="U339" s="130" t="s">
        <v>947</v>
      </c>
      <c r="V339" s="131" t="s">
        <v>948</v>
      </c>
      <c r="W339" s="142" t="s">
        <v>949</v>
      </c>
      <c r="X339" s="142" t="s">
        <v>950</v>
      </c>
      <c r="Y339" s="142" t="s">
        <v>951</v>
      </c>
      <c r="Z339" s="142" t="s">
        <v>952</v>
      </c>
    </row>
    <row r="340" spans="2:26" x14ac:dyDescent="0.25">
      <c r="B340" s="132" t="s">
        <v>953</v>
      </c>
      <c r="C340" s="133" t="s">
        <v>905</v>
      </c>
      <c r="D340" s="1760" t="s">
        <v>145</v>
      </c>
      <c r="E340" s="1761"/>
      <c r="F340" s="134">
        <v>2</v>
      </c>
      <c r="G340" s="339"/>
      <c r="H340" s="340"/>
      <c r="I340" s="340"/>
      <c r="J340" s="340"/>
      <c r="K340" s="340"/>
      <c r="L340" s="341"/>
      <c r="M340" s="342"/>
      <c r="N340" s="342"/>
      <c r="O340" s="342"/>
      <c r="P340" s="342"/>
      <c r="Q340" s="339"/>
      <c r="R340" s="340"/>
      <c r="S340" s="340"/>
      <c r="T340" s="340"/>
      <c r="U340" s="340"/>
      <c r="V340" s="341"/>
      <c r="W340" s="342"/>
      <c r="X340" s="342"/>
      <c r="Y340" s="342"/>
      <c r="Z340" s="342"/>
    </row>
    <row r="341" spans="2:26" x14ac:dyDescent="0.25">
      <c r="B341" s="135" t="s">
        <v>954</v>
      </c>
      <c r="C341" s="136" t="s">
        <v>299</v>
      </c>
      <c r="D341" s="1754" t="s">
        <v>145</v>
      </c>
      <c r="E341" s="1755"/>
      <c r="F341" s="137">
        <v>2</v>
      </c>
      <c r="G341" s="339"/>
      <c r="H341" s="344"/>
      <c r="I341" s="344"/>
      <c r="J341" s="344"/>
      <c r="K341" s="344"/>
      <c r="L341" s="345"/>
      <c r="M341" s="346"/>
      <c r="N341" s="346"/>
      <c r="O341" s="346"/>
      <c r="P341" s="346"/>
      <c r="Q341" s="343"/>
      <c r="R341" s="344"/>
      <c r="S341" s="344"/>
      <c r="T341" s="344"/>
      <c r="U341" s="344"/>
      <c r="V341" s="345"/>
      <c r="W341" s="346"/>
      <c r="X341" s="346"/>
      <c r="Y341" s="346"/>
      <c r="Z341" s="346"/>
    </row>
    <row r="342" spans="2:26" x14ac:dyDescent="0.25">
      <c r="B342" s="218" t="s">
        <v>1944</v>
      </c>
      <c r="C342" s="219" t="s">
        <v>293</v>
      </c>
      <c r="D342" s="1754" t="s">
        <v>145</v>
      </c>
      <c r="E342" s="1755"/>
      <c r="F342" s="137">
        <v>2</v>
      </c>
      <c r="G342" s="339"/>
      <c r="H342" s="348"/>
      <c r="I342" s="348"/>
      <c r="J342" s="348"/>
      <c r="K342" s="348"/>
      <c r="L342" s="349"/>
      <c r="M342" s="350"/>
      <c r="N342" s="350"/>
      <c r="O342" s="350"/>
      <c r="P342" s="350"/>
      <c r="Q342" s="347"/>
      <c r="R342" s="348"/>
      <c r="S342" s="348"/>
      <c r="T342" s="348"/>
      <c r="U342" s="348"/>
      <c r="V342" s="349"/>
      <c r="W342" s="350"/>
      <c r="X342" s="350"/>
      <c r="Y342" s="350"/>
      <c r="Z342" s="350"/>
    </row>
    <row r="343" spans="2:26" ht="14.4" thickBot="1" x14ac:dyDescent="0.3">
      <c r="B343" s="138" t="s">
        <v>956</v>
      </c>
      <c r="C343" s="139" t="s">
        <v>302</v>
      </c>
      <c r="D343" s="1756" t="s">
        <v>145</v>
      </c>
      <c r="E343" s="1757"/>
      <c r="F343" s="140">
        <v>2</v>
      </c>
      <c r="G343" s="352"/>
      <c r="H343" s="352"/>
      <c r="I343" s="352"/>
      <c r="J343" s="352"/>
      <c r="K343" s="352"/>
      <c r="L343" s="353"/>
      <c r="M343" s="354"/>
      <c r="N343" s="354"/>
      <c r="O343" s="354"/>
      <c r="P343" s="354"/>
      <c r="Q343" s="351"/>
      <c r="R343" s="352"/>
      <c r="S343" s="352"/>
      <c r="T343" s="352"/>
      <c r="U343" s="352"/>
      <c r="V343" s="353"/>
      <c r="W343" s="354"/>
      <c r="X343" s="354"/>
      <c r="Y343" s="354"/>
      <c r="Z343" s="354"/>
    </row>
    <row r="344" spans="2:26" ht="14.4" thickBot="1" x14ac:dyDescent="0.3">
      <c r="B344" s="158"/>
      <c r="C344" s="87"/>
      <c r="D344" s="87"/>
      <c r="E344" s="87"/>
      <c r="Q344" s="69"/>
      <c r="R344" s="69"/>
    </row>
    <row r="345" spans="2:26" ht="69.599999999999994" thickBot="1" x14ac:dyDescent="0.3">
      <c r="B345" s="216" t="s">
        <v>2132</v>
      </c>
      <c r="C345" s="160"/>
      <c r="D345" s="159"/>
      <c r="E345" s="159"/>
      <c r="F345" s="96"/>
      <c r="G345" s="96"/>
      <c r="H345" s="96"/>
      <c r="I345" s="96"/>
      <c r="J345" s="96"/>
      <c r="K345" s="96"/>
      <c r="L345" s="96"/>
      <c r="M345" s="1752" t="s">
        <v>931</v>
      </c>
      <c r="N345" s="1753"/>
      <c r="O345" s="1753"/>
      <c r="P345" s="1753"/>
      <c r="Q345" s="1753"/>
      <c r="R345" s="1753"/>
      <c r="S345" s="1753"/>
      <c r="T345" s="1753"/>
      <c r="U345" s="1753"/>
      <c r="V345" s="1753"/>
      <c r="W345" s="1753"/>
      <c r="X345" s="1753"/>
      <c r="Y345" s="1753"/>
      <c r="Z345" s="1753"/>
    </row>
    <row r="346" spans="2:26" ht="28.2" thickBot="1" x14ac:dyDescent="0.3">
      <c r="B346" s="412" t="s">
        <v>63</v>
      </c>
      <c r="C346" s="413" t="s">
        <v>957</v>
      </c>
      <c r="D346" s="1758" t="s">
        <v>116</v>
      </c>
      <c r="E346" s="1759"/>
      <c r="F346" s="414" t="s">
        <v>117</v>
      </c>
      <c r="G346" s="415" t="s">
        <v>933</v>
      </c>
      <c r="H346" s="416" t="s">
        <v>934</v>
      </c>
      <c r="I346" s="416" t="s">
        <v>935</v>
      </c>
      <c r="J346" s="416" t="s">
        <v>936</v>
      </c>
      <c r="K346" s="416" t="s">
        <v>937</v>
      </c>
      <c r="L346" s="417" t="s">
        <v>938</v>
      </c>
      <c r="M346" s="418" t="s">
        <v>939</v>
      </c>
      <c r="N346" s="418" t="s">
        <v>940</v>
      </c>
      <c r="O346" s="418" t="s">
        <v>941</v>
      </c>
      <c r="P346" s="418" t="s">
        <v>942</v>
      </c>
      <c r="Q346" s="141" t="s">
        <v>943</v>
      </c>
      <c r="R346" s="130" t="s">
        <v>944</v>
      </c>
      <c r="S346" s="130" t="s">
        <v>945</v>
      </c>
      <c r="T346" s="130" t="s">
        <v>946</v>
      </c>
      <c r="U346" s="130" t="s">
        <v>947</v>
      </c>
      <c r="V346" s="131" t="s">
        <v>948</v>
      </c>
      <c r="W346" s="142" t="s">
        <v>949</v>
      </c>
      <c r="X346" s="142" t="s">
        <v>950</v>
      </c>
      <c r="Y346" s="142" t="s">
        <v>951</v>
      </c>
      <c r="Z346" s="142" t="s">
        <v>952</v>
      </c>
    </row>
    <row r="347" spans="2:26" x14ac:dyDescent="0.25">
      <c r="B347" s="392" t="s">
        <v>958</v>
      </c>
      <c r="C347" s="393" t="s">
        <v>905</v>
      </c>
      <c r="D347" s="1760" t="s">
        <v>145</v>
      </c>
      <c r="E347" s="1761"/>
      <c r="F347" s="394">
        <v>2</v>
      </c>
      <c r="G347" s="395"/>
      <c r="H347" s="396"/>
      <c r="I347" s="396"/>
      <c r="J347" s="396"/>
      <c r="K347" s="396"/>
      <c r="L347" s="397"/>
      <c r="M347" s="398"/>
      <c r="N347" s="398"/>
      <c r="O347" s="398"/>
      <c r="P347" s="399"/>
      <c r="Q347" s="339"/>
      <c r="R347" s="340"/>
      <c r="S347" s="340"/>
      <c r="T347" s="340"/>
      <c r="U347" s="340"/>
      <c r="V347" s="341"/>
      <c r="W347" s="342"/>
      <c r="X347" s="342"/>
      <c r="Y347" s="342"/>
      <c r="Z347" s="342"/>
    </row>
    <row r="348" spans="2:26" x14ac:dyDescent="0.25">
      <c r="B348" s="400" t="s">
        <v>959</v>
      </c>
      <c r="C348" s="136" t="s">
        <v>299</v>
      </c>
      <c r="D348" s="1754" t="s">
        <v>145</v>
      </c>
      <c r="E348" s="1755"/>
      <c r="F348" s="137">
        <v>2</v>
      </c>
      <c r="G348" s="343"/>
      <c r="H348" s="344"/>
      <c r="I348" s="344"/>
      <c r="J348" s="344"/>
      <c r="K348" s="344"/>
      <c r="L348" s="345"/>
      <c r="M348" s="346"/>
      <c r="N348" s="346"/>
      <c r="O348" s="346"/>
      <c r="P348" s="401"/>
      <c r="Q348" s="343"/>
      <c r="R348" s="344"/>
      <c r="S348" s="344"/>
      <c r="T348" s="344"/>
      <c r="U348" s="344"/>
      <c r="V348" s="345"/>
      <c r="W348" s="346"/>
      <c r="X348" s="346"/>
      <c r="Y348" s="346"/>
      <c r="Z348" s="346"/>
    </row>
    <row r="349" spans="2:26" x14ac:dyDescent="0.25">
      <c r="B349" s="402" t="s">
        <v>960</v>
      </c>
      <c r="C349" s="219" t="s">
        <v>293</v>
      </c>
      <c r="D349" s="1754" t="s">
        <v>145</v>
      </c>
      <c r="E349" s="1755"/>
      <c r="F349" s="137">
        <v>2</v>
      </c>
      <c r="G349" s="347"/>
      <c r="H349" s="348"/>
      <c r="I349" s="348"/>
      <c r="J349" s="348"/>
      <c r="K349" s="348"/>
      <c r="L349" s="349"/>
      <c r="M349" s="350"/>
      <c r="N349" s="350"/>
      <c r="O349" s="350"/>
      <c r="P349" s="403"/>
      <c r="Q349" s="347"/>
      <c r="R349" s="348"/>
      <c r="S349" s="348"/>
      <c r="T349" s="348"/>
      <c r="U349" s="348"/>
      <c r="V349" s="349"/>
      <c r="W349" s="350"/>
      <c r="X349" s="350"/>
      <c r="Y349" s="350"/>
      <c r="Z349" s="350"/>
    </row>
    <row r="350" spans="2:26" ht="14.4" thickBot="1" x14ac:dyDescent="0.3">
      <c r="B350" s="404" t="s">
        <v>961</v>
      </c>
      <c r="C350" s="405" t="s">
        <v>302</v>
      </c>
      <c r="D350" s="1756" t="s">
        <v>145</v>
      </c>
      <c r="E350" s="1757"/>
      <c r="F350" s="406">
        <v>2</v>
      </c>
      <c r="G350" s="407"/>
      <c r="H350" s="408"/>
      <c r="I350" s="408"/>
      <c r="J350" s="408"/>
      <c r="K350" s="408"/>
      <c r="L350" s="409"/>
      <c r="M350" s="410"/>
      <c r="N350" s="410"/>
      <c r="O350" s="410"/>
      <c r="P350" s="411"/>
      <c r="Q350" s="351"/>
      <c r="R350" s="352"/>
      <c r="S350" s="352"/>
      <c r="T350" s="352"/>
      <c r="U350" s="352"/>
      <c r="V350" s="353"/>
      <c r="W350" s="354"/>
      <c r="X350" s="354"/>
      <c r="Y350" s="354"/>
      <c r="Z350" s="354"/>
    </row>
    <row r="351" spans="2:26" ht="14.4" thickBot="1" x14ac:dyDescent="0.3">
      <c r="B351" s="69"/>
      <c r="H351" s="1585"/>
    </row>
    <row r="352" spans="2:26" ht="55.8" thickBot="1" x14ac:dyDescent="0.3">
      <c r="B352" s="216" t="s">
        <v>2133</v>
      </c>
      <c r="C352" s="160"/>
      <c r="D352" s="159"/>
      <c r="E352" s="96"/>
      <c r="F352" s="96"/>
      <c r="G352" s="96"/>
      <c r="H352" s="96"/>
      <c r="I352" s="96"/>
      <c r="J352" s="96"/>
      <c r="K352" s="96"/>
      <c r="L352" s="96"/>
      <c r="M352" s="1752" t="s">
        <v>931</v>
      </c>
      <c r="N352" s="1753"/>
      <c r="O352" s="1753"/>
      <c r="P352" s="1753"/>
      <c r="Q352" s="1753"/>
      <c r="R352" s="1753"/>
      <c r="S352" s="1753"/>
      <c r="T352" s="1753"/>
      <c r="U352" s="1753"/>
      <c r="V352" s="1753"/>
      <c r="W352" s="1753"/>
      <c r="X352" s="1753"/>
      <c r="Y352" s="1753"/>
      <c r="Z352" s="1753"/>
    </row>
    <row r="353" spans="2:26" ht="28.2" thickBot="1" x14ac:dyDescent="0.3">
      <c r="B353" s="127" t="s">
        <v>63</v>
      </c>
      <c r="C353" s="128" t="s">
        <v>962</v>
      </c>
      <c r="D353" s="128" t="s">
        <v>963</v>
      </c>
      <c r="E353" s="128" t="s">
        <v>116</v>
      </c>
      <c r="F353" s="129" t="s">
        <v>117</v>
      </c>
      <c r="G353" s="141" t="s">
        <v>933</v>
      </c>
      <c r="H353" s="130" t="s">
        <v>934</v>
      </c>
      <c r="I353" s="130" t="s">
        <v>935</v>
      </c>
      <c r="J353" s="130" t="s">
        <v>936</v>
      </c>
      <c r="K353" s="130" t="s">
        <v>937</v>
      </c>
      <c r="L353" s="131" t="s">
        <v>938</v>
      </c>
      <c r="M353" s="142" t="s">
        <v>939</v>
      </c>
      <c r="N353" s="142" t="s">
        <v>940</v>
      </c>
      <c r="O353" s="142" t="s">
        <v>941</v>
      </c>
      <c r="P353" s="142" t="s">
        <v>942</v>
      </c>
      <c r="Q353" s="141" t="s">
        <v>943</v>
      </c>
      <c r="R353" s="130" t="s">
        <v>944</v>
      </c>
      <c r="S353" s="130" t="s">
        <v>945</v>
      </c>
      <c r="T353" s="130" t="s">
        <v>946</v>
      </c>
      <c r="U353" s="130" t="s">
        <v>947</v>
      </c>
      <c r="V353" s="131" t="s">
        <v>948</v>
      </c>
      <c r="W353" s="142" t="s">
        <v>949</v>
      </c>
      <c r="X353" s="142" t="s">
        <v>950</v>
      </c>
      <c r="Y353" s="142" t="s">
        <v>951</v>
      </c>
      <c r="Z353" s="142" t="s">
        <v>952</v>
      </c>
    </row>
    <row r="354" spans="2:26" x14ac:dyDescent="0.25">
      <c r="B354" s="270" t="s">
        <v>964</v>
      </c>
      <c r="C354" s="271" t="s">
        <v>965</v>
      </c>
      <c r="D354" s="271" t="s">
        <v>966</v>
      </c>
      <c r="E354" s="271" t="s">
        <v>1986</v>
      </c>
      <c r="F354" s="309">
        <v>3</v>
      </c>
      <c r="G354" s="1612"/>
      <c r="H354" s="1613"/>
      <c r="I354" s="1613"/>
      <c r="J354" s="1613"/>
      <c r="K354" s="1613"/>
      <c r="L354" s="1614"/>
      <c r="M354" s="1615"/>
      <c r="N354" s="1615"/>
      <c r="O354" s="1615"/>
      <c r="P354" s="1615"/>
      <c r="Q354" s="1616"/>
      <c r="R354" s="1617"/>
      <c r="S354" s="1617"/>
      <c r="T354" s="1617"/>
      <c r="U354" s="1617"/>
      <c r="V354" s="1618"/>
      <c r="W354" s="1619"/>
      <c r="X354" s="1619"/>
      <c r="Y354" s="1619"/>
      <c r="Z354" s="1619"/>
    </row>
    <row r="355" spans="2:26" x14ac:dyDescent="0.25">
      <c r="B355" s="135" t="s">
        <v>967</v>
      </c>
      <c r="C355" s="136" t="s">
        <v>968</v>
      </c>
      <c r="D355" s="136" t="s">
        <v>966</v>
      </c>
      <c r="E355" s="136" t="s">
        <v>1986</v>
      </c>
      <c r="F355" s="310">
        <v>3</v>
      </c>
      <c r="G355" s="1620"/>
      <c r="H355" s="1621"/>
      <c r="I355" s="1621"/>
      <c r="J355" s="1621"/>
      <c r="K355" s="1621"/>
      <c r="L355" s="1622"/>
      <c r="M355" s="1623"/>
      <c r="N355" s="1623"/>
      <c r="O355" s="1623"/>
      <c r="P355" s="1623"/>
      <c r="Q355" s="1620"/>
      <c r="R355" s="1621"/>
      <c r="S355" s="1621"/>
      <c r="T355" s="1621"/>
      <c r="U355" s="1621"/>
      <c r="V355" s="1622"/>
      <c r="W355" s="1623"/>
      <c r="X355" s="1623"/>
      <c r="Y355" s="1623"/>
      <c r="Z355" s="1623"/>
    </row>
    <row r="356" spans="2:26" ht="14.4" thickBot="1" x14ac:dyDescent="0.3">
      <c r="B356" s="138" t="s">
        <v>969</v>
      </c>
      <c r="C356" s="139" t="s">
        <v>970</v>
      </c>
      <c r="D356" s="139" t="s">
        <v>966</v>
      </c>
      <c r="E356" s="139" t="s">
        <v>1986</v>
      </c>
      <c r="F356" s="311">
        <v>3</v>
      </c>
      <c r="G356" s="1624"/>
      <c r="H356" s="1625"/>
      <c r="I356" s="1625"/>
      <c r="J356" s="1625"/>
      <c r="K356" s="1625"/>
      <c r="L356" s="1626"/>
      <c r="M356" s="1627"/>
      <c r="N356" s="1627"/>
      <c r="O356" s="1627"/>
      <c r="P356" s="1627"/>
      <c r="Q356" s="1624"/>
      <c r="R356" s="1625"/>
      <c r="S356" s="1625"/>
      <c r="T356" s="1625"/>
      <c r="U356" s="1625"/>
      <c r="V356" s="1626"/>
      <c r="W356" s="1627"/>
      <c r="X356" s="1627"/>
      <c r="Y356" s="1627"/>
      <c r="Z356" s="1627"/>
    </row>
    <row r="357" spans="2:26" ht="14.4" thickBot="1" x14ac:dyDescent="0.3">
      <c r="R357" s="69"/>
      <c r="S357" s="69"/>
    </row>
    <row r="358" spans="2:26" ht="83.4" thickBot="1" x14ac:dyDescent="0.3">
      <c r="B358" s="216" t="s">
        <v>2134</v>
      </c>
      <c r="C358" s="160"/>
      <c r="D358" s="159"/>
      <c r="E358" s="159"/>
      <c r="F358" s="96"/>
      <c r="G358" s="96"/>
      <c r="H358" s="96"/>
      <c r="I358" s="96"/>
      <c r="J358" s="96"/>
      <c r="K358" s="96"/>
      <c r="L358" s="96"/>
      <c r="M358" s="1752" t="s">
        <v>931</v>
      </c>
      <c r="N358" s="1753"/>
      <c r="O358" s="1753"/>
      <c r="P358" s="1753"/>
      <c r="Q358" s="1753"/>
      <c r="R358" s="1753"/>
      <c r="S358" s="1753"/>
      <c r="T358" s="1753"/>
      <c r="U358" s="1753"/>
      <c r="V358" s="1753"/>
      <c r="W358" s="1753"/>
      <c r="X358" s="1753"/>
      <c r="Y358" s="1753"/>
      <c r="Z358" s="1753"/>
    </row>
    <row r="359" spans="2:26" ht="28.2" thickBot="1" x14ac:dyDescent="0.3">
      <c r="B359" s="127" t="s">
        <v>63</v>
      </c>
      <c r="C359" s="128" t="s">
        <v>962</v>
      </c>
      <c r="D359" s="128" t="s">
        <v>963</v>
      </c>
      <c r="E359" s="128" t="s">
        <v>116</v>
      </c>
      <c r="F359" s="129" t="s">
        <v>117</v>
      </c>
      <c r="G359" s="141" t="s">
        <v>933</v>
      </c>
      <c r="H359" s="130" t="s">
        <v>934</v>
      </c>
      <c r="I359" s="130" t="s">
        <v>935</v>
      </c>
      <c r="J359" s="130" t="s">
        <v>936</v>
      </c>
      <c r="K359" s="130" t="s">
        <v>937</v>
      </c>
      <c r="L359" s="131" t="s">
        <v>938</v>
      </c>
      <c r="M359" s="142" t="s">
        <v>939</v>
      </c>
      <c r="N359" s="142" t="s">
        <v>940</v>
      </c>
      <c r="O359" s="142" t="s">
        <v>941</v>
      </c>
      <c r="P359" s="142" t="s">
        <v>942</v>
      </c>
      <c r="Q359" s="141" t="s">
        <v>943</v>
      </c>
      <c r="R359" s="130" t="s">
        <v>944</v>
      </c>
      <c r="S359" s="130" t="s">
        <v>945</v>
      </c>
      <c r="T359" s="130" t="s">
        <v>946</v>
      </c>
      <c r="U359" s="130" t="s">
        <v>947</v>
      </c>
      <c r="V359" s="131" t="s">
        <v>948</v>
      </c>
      <c r="W359" s="142" t="s">
        <v>949</v>
      </c>
      <c r="X359" s="142" t="s">
        <v>950</v>
      </c>
      <c r="Y359" s="142" t="s">
        <v>951</v>
      </c>
      <c r="Z359" s="142" t="s">
        <v>952</v>
      </c>
    </row>
    <row r="360" spans="2:26" ht="27.6" x14ac:dyDescent="0.25">
      <c r="B360" s="270" t="s">
        <v>971</v>
      </c>
      <c r="C360" s="271" t="s">
        <v>972</v>
      </c>
      <c r="D360" s="271" t="s">
        <v>810</v>
      </c>
      <c r="E360" s="271" t="s">
        <v>1986</v>
      </c>
      <c r="F360" s="309">
        <v>3</v>
      </c>
      <c r="G360" s="327"/>
      <c r="H360" s="328"/>
      <c r="I360" s="328"/>
      <c r="J360" s="328"/>
      <c r="K360" s="328"/>
      <c r="L360" s="329"/>
      <c r="M360" s="330"/>
      <c r="N360" s="330"/>
      <c r="O360" s="330"/>
      <c r="P360" s="330"/>
      <c r="Q360" s="339"/>
      <c r="R360" s="340"/>
      <c r="S360" s="340"/>
      <c r="T360" s="340"/>
      <c r="U360" s="340"/>
      <c r="V360" s="341"/>
      <c r="W360" s="342"/>
      <c r="X360" s="342"/>
      <c r="Y360" s="342"/>
      <c r="Z360" s="342"/>
    </row>
    <row r="361" spans="2:26" ht="27.6" x14ac:dyDescent="0.25">
      <c r="B361" s="135" t="s">
        <v>973</v>
      </c>
      <c r="C361" s="136" t="s">
        <v>972</v>
      </c>
      <c r="D361" s="136" t="s">
        <v>807</v>
      </c>
      <c r="E361" s="136" t="s">
        <v>1986</v>
      </c>
      <c r="F361" s="310">
        <v>3</v>
      </c>
      <c r="G361" s="331"/>
      <c r="H361" s="332"/>
      <c r="I361" s="332"/>
      <c r="J361" s="332"/>
      <c r="K361" s="332"/>
      <c r="L361" s="333"/>
      <c r="M361" s="334"/>
      <c r="N361" s="334"/>
      <c r="O361" s="334"/>
      <c r="P361" s="334"/>
      <c r="Q361" s="343"/>
      <c r="R361" s="344"/>
      <c r="S361" s="344"/>
      <c r="T361" s="344"/>
      <c r="U361" s="344"/>
      <c r="V361" s="345"/>
      <c r="W361" s="346"/>
      <c r="X361" s="346"/>
      <c r="Y361" s="346"/>
      <c r="Z361" s="346"/>
    </row>
    <row r="362" spans="2:26" ht="28.2" thickBot="1" x14ac:dyDescent="0.3">
      <c r="B362" s="138" t="s">
        <v>974</v>
      </c>
      <c r="C362" s="139" t="s">
        <v>972</v>
      </c>
      <c r="D362" s="139" t="s">
        <v>966</v>
      </c>
      <c r="E362" s="139" t="s">
        <v>1986</v>
      </c>
      <c r="F362" s="311">
        <v>3</v>
      </c>
      <c r="G362" s="335"/>
      <c r="H362" s="336"/>
      <c r="I362" s="336"/>
      <c r="J362" s="336"/>
      <c r="K362" s="336"/>
      <c r="L362" s="337"/>
      <c r="M362" s="338"/>
      <c r="N362" s="338"/>
      <c r="O362" s="338"/>
      <c r="P362" s="338"/>
      <c r="Q362" s="351"/>
      <c r="R362" s="352"/>
      <c r="S362" s="352"/>
      <c r="T362" s="352"/>
      <c r="U362" s="352"/>
      <c r="V362" s="353"/>
      <c r="W362" s="354"/>
      <c r="X362" s="354"/>
      <c r="Y362" s="354"/>
      <c r="Z362" s="354"/>
    </row>
    <row r="364" spans="2:26" ht="14.4" thickBot="1" x14ac:dyDescent="0.3"/>
    <row r="365" spans="2:26" ht="28.2" thickBot="1" x14ac:dyDescent="0.3">
      <c r="B365" s="122" t="s">
        <v>57</v>
      </c>
      <c r="C365" s="66"/>
      <c r="D365" s="123" t="s">
        <v>922</v>
      </c>
      <c r="E365" s="67"/>
      <c r="F365" s="122" t="s">
        <v>923</v>
      </c>
      <c r="G365" s="67"/>
      <c r="H365" s="124" t="s">
        <v>110</v>
      </c>
      <c r="I365" s="67"/>
    </row>
    <row r="366" spans="2:26" ht="42" thickBot="1" x14ac:dyDescent="0.3">
      <c r="B366" s="123" t="s">
        <v>925</v>
      </c>
      <c r="C366" s="1762"/>
      <c r="D366" s="1763"/>
      <c r="E366" s="1763"/>
      <c r="F366" s="1763"/>
      <c r="G366" s="1763"/>
      <c r="H366" s="1763"/>
      <c r="I366" s="1764"/>
    </row>
    <row r="367" spans="2:26" ht="42" thickBot="1" x14ac:dyDescent="0.3">
      <c r="B367" s="123" t="s">
        <v>926</v>
      </c>
      <c r="C367" s="1765"/>
      <c r="D367" s="1766"/>
      <c r="E367" s="1766"/>
      <c r="F367" s="1766"/>
      <c r="G367" s="1766"/>
      <c r="H367" s="1766"/>
      <c r="I367" s="1767"/>
    </row>
    <row r="368" spans="2:26" ht="42" thickBot="1" x14ac:dyDescent="0.3">
      <c r="B368" s="123" t="s">
        <v>928</v>
      </c>
      <c r="C368" s="1762"/>
      <c r="D368" s="1763"/>
      <c r="E368" s="1763"/>
      <c r="F368" s="1763"/>
      <c r="G368" s="1763"/>
      <c r="H368" s="1763"/>
      <c r="I368" s="1764"/>
    </row>
    <row r="369" spans="2:26" ht="55.8" thickBot="1" x14ac:dyDescent="0.3">
      <c r="B369" s="1611" t="s">
        <v>1985</v>
      </c>
      <c r="C369" s="1556"/>
      <c r="D369" s="68" t="s">
        <v>929</v>
      </c>
      <c r="E369" s="1428"/>
      <c r="F369" s="125" t="s">
        <v>930</v>
      </c>
      <c r="G369" s="126"/>
      <c r="H369" s="125" t="s">
        <v>2</v>
      </c>
      <c r="I369" s="126"/>
    </row>
    <row r="370" spans="2:26" ht="14.4" thickBot="1" x14ac:dyDescent="0.3"/>
    <row r="371" spans="2:26" ht="55.8" thickBot="1" x14ac:dyDescent="0.3">
      <c r="B371" s="216" t="s">
        <v>2135</v>
      </c>
      <c r="M371" s="1752" t="s">
        <v>931</v>
      </c>
      <c r="N371" s="1753"/>
      <c r="O371" s="1753"/>
      <c r="P371" s="1753"/>
      <c r="Q371" s="1753"/>
      <c r="R371" s="1753"/>
      <c r="S371" s="1753"/>
      <c r="T371" s="1753"/>
      <c r="U371" s="1753"/>
      <c r="V371" s="1753"/>
      <c r="W371" s="1753"/>
      <c r="X371" s="1753"/>
      <c r="Y371" s="1753"/>
      <c r="Z371" s="1753"/>
    </row>
    <row r="372" spans="2:26" ht="28.2" thickBot="1" x14ac:dyDescent="0.3">
      <c r="B372" s="127" t="s">
        <v>63</v>
      </c>
      <c r="C372" s="128" t="s">
        <v>932</v>
      </c>
      <c r="D372" s="1758" t="s">
        <v>116</v>
      </c>
      <c r="E372" s="1759"/>
      <c r="F372" s="129" t="s">
        <v>117</v>
      </c>
      <c r="G372" s="141" t="s">
        <v>933</v>
      </c>
      <c r="H372" s="130" t="s">
        <v>934</v>
      </c>
      <c r="I372" s="130" t="s">
        <v>935</v>
      </c>
      <c r="J372" s="130" t="s">
        <v>936</v>
      </c>
      <c r="K372" s="130" t="s">
        <v>937</v>
      </c>
      <c r="L372" s="131" t="s">
        <v>938</v>
      </c>
      <c r="M372" s="142" t="s">
        <v>939</v>
      </c>
      <c r="N372" s="142" t="s">
        <v>940</v>
      </c>
      <c r="O372" s="142" t="s">
        <v>941</v>
      </c>
      <c r="P372" s="142" t="s">
        <v>942</v>
      </c>
      <c r="Q372" s="141" t="s">
        <v>943</v>
      </c>
      <c r="R372" s="130" t="s">
        <v>944</v>
      </c>
      <c r="S372" s="130" t="s">
        <v>945</v>
      </c>
      <c r="T372" s="130" t="s">
        <v>946</v>
      </c>
      <c r="U372" s="130" t="s">
        <v>947</v>
      </c>
      <c r="V372" s="131" t="s">
        <v>948</v>
      </c>
      <c r="W372" s="142" t="s">
        <v>949</v>
      </c>
      <c r="X372" s="142" t="s">
        <v>950</v>
      </c>
      <c r="Y372" s="142" t="s">
        <v>951</v>
      </c>
      <c r="Z372" s="142" t="s">
        <v>952</v>
      </c>
    </row>
    <row r="373" spans="2:26" x14ac:dyDescent="0.25">
      <c r="B373" s="132" t="s">
        <v>953</v>
      </c>
      <c r="C373" s="133" t="s">
        <v>905</v>
      </c>
      <c r="D373" s="1760" t="s">
        <v>145</v>
      </c>
      <c r="E373" s="1761"/>
      <c r="F373" s="134">
        <v>2</v>
      </c>
      <c r="G373" s="339"/>
      <c r="H373" s="340"/>
      <c r="I373" s="340"/>
      <c r="J373" s="340"/>
      <c r="K373" s="340"/>
      <c r="L373" s="341"/>
      <c r="M373" s="342"/>
      <c r="N373" s="342"/>
      <c r="O373" s="342"/>
      <c r="P373" s="342"/>
      <c r="Q373" s="339"/>
      <c r="R373" s="340"/>
      <c r="S373" s="340"/>
      <c r="T373" s="340"/>
      <c r="U373" s="340"/>
      <c r="V373" s="341"/>
      <c r="W373" s="342"/>
      <c r="X373" s="342"/>
      <c r="Y373" s="342"/>
      <c r="Z373" s="342"/>
    </row>
    <row r="374" spans="2:26" x14ac:dyDescent="0.25">
      <c r="B374" s="135" t="s">
        <v>954</v>
      </c>
      <c r="C374" s="136" t="s">
        <v>299</v>
      </c>
      <c r="D374" s="1754" t="s">
        <v>145</v>
      </c>
      <c r="E374" s="1755"/>
      <c r="F374" s="137">
        <v>2</v>
      </c>
      <c r="G374" s="339"/>
      <c r="H374" s="344"/>
      <c r="I374" s="344"/>
      <c r="J374" s="344"/>
      <c r="K374" s="344"/>
      <c r="L374" s="345"/>
      <c r="M374" s="346"/>
      <c r="N374" s="346"/>
      <c r="O374" s="346"/>
      <c r="P374" s="346"/>
      <c r="Q374" s="343"/>
      <c r="R374" s="344"/>
      <c r="S374" s="344"/>
      <c r="T374" s="344"/>
      <c r="U374" s="344"/>
      <c r="V374" s="345"/>
      <c r="W374" s="346"/>
      <c r="X374" s="346"/>
      <c r="Y374" s="346"/>
      <c r="Z374" s="346"/>
    </row>
    <row r="375" spans="2:26" x14ac:dyDescent="0.25">
      <c r="B375" s="218" t="s">
        <v>1944</v>
      </c>
      <c r="C375" s="219" t="s">
        <v>293</v>
      </c>
      <c r="D375" s="1754" t="s">
        <v>145</v>
      </c>
      <c r="E375" s="1755"/>
      <c r="F375" s="137">
        <v>2</v>
      </c>
      <c r="G375" s="339"/>
      <c r="H375" s="348"/>
      <c r="I375" s="348"/>
      <c r="J375" s="348"/>
      <c r="K375" s="348"/>
      <c r="L375" s="349"/>
      <c r="M375" s="350"/>
      <c r="N375" s="350"/>
      <c r="O375" s="350"/>
      <c r="P375" s="350"/>
      <c r="Q375" s="347"/>
      <c r="R375" s="348"/>
      <c r="S375" s="348"/>
      <c r="T375" s="348"/>
      <c r="U375" s="348"/>
      <c r="V375" s="349"/>
      <c r="W375" s="350"/>
      <c r="X375" s="350"/>
      <c r="Y375" s="350"/>
      <c r="Z375" s="350"/>
    </row>
    <row r="376" spans="2:26" ht="14.4" thickBot="1" x14ac:dyDescent="0.3">
      <c r="B376" s="138" t="s">
        <v>956</v>
      </c>
      <c r="C376" s="139" t="s">
        <v>302</v>
      </c>
      <c r="D376" s="1756" t="s">
        <v>145</v>
      </c>
      <c r="E376" s="1757"/>
      <c r="F376" s="140">
        <v>2</v>
      </c>
      <c r="G376" s="352"/>
      <c r="H376" s="352"/>
      <c r="I376" s="352"/>
      <c r="J376" s="352"/>
      <c r="K376" s="352"/>
      <c r="L376" s="353"/>
      <c r="M376" s="354"/>
      <c r="N376" s="354"/>
      <c r="O376" s="354"/>
      <c r="P376" s="354"/>
      <c r="Q376" s="351"/>
      <c r="R376" s="352"/>
      <c r="S376" s="352"/>
      <c r="T376" s="352"/>
      <c r="U376" s="352"/>
      <c r="V376" s="353"/>
      <c r="W376" s="354"/>
      <c r="X376" s="354"/>
      <c r="Y376" s="354"/>
      <c r="Z376" s="354"/>
    </row>
    <row r="377" spans="2:26" ht="14.4" thickBot="1" x14ac:dyDescent="0.3">
      <c r="B377" s="158"/>
      <c r="C377" s="87"/>
      <c r="D377" s="87"/>
      <c r="E377" s="87"/>
      <c r="Q377" s="69"/>
      <c r="R377" s="69"/>
    </row>
    <row r="378" spans="2:26" ht="55.8" thickBot="1" x14ac:dyDescent="0.3">
      <c r="B378" s="216" t="s">
        <v>2136</v>
      </c>
      <c r="C378" s="160"/>
      <c r="D378" s="159"/>
      <c r="E378" s="159"/>
      <c r="F378" s="96"/>
      <c r="G378" s="96"/>
      <c r="H378" s="96"/>
      <c r="I378" s="96"/>
      <c r="J378" s="96"/>
      <c r="K378" s="96"/>
      <c r="L378" s="96"/>
      <c r="M378" s="1752" t="s">
        <v>931</v>
      </c>
      <c r="N378" s="1753"/>
      <c r="O378" s="1753"/>
      <c r="P378" s="1753"/>
      <c r="Q378" s="1753"/>
      <c r="R378" s="1753"/>
      <c r="S378" s="1753"/>
      <c r="T378" s="1753"/>
      <c r="U378" s="1753"/>
      <c r="V378" s="1753"/>
      <c r="W378" s="1753"/>
      <c r="X378" s="1753"/>
      <c r="Y378" s="1753"/>
      <c r="Z378" s="1753"/>
    </row>
    <row r="379" spans="2:26" ht="28.2" thickBot="1" x14ac:dyDescent="0.3">
      <c r="B379" s="412" t="s">
        <v>63</v>
      </c>
      <c r="C379" s="413" t="s">
        <v>957</v>
      </c>
      <c r="D379" s="1758" t="s">
        <v>116</v>
      </c>
      <c r="E379" s="1759"/>
      <c r="F379" s="414" t="s">
        <v>117</v>
      </c>
      <c r="G379" s="415" t="s">
        <v>933</v>
      </c>
      <c r="H379" s="416" t="s">
        <v>934</v>
      </c>
      <c r="I379" s="416" t="s">
        <v>935</v>
      </c>
      <c r="J379" s="416" t="s">
        <v>936</v>
      </c>
      <c r="K379" s="416" t="s">
        <v>937</v>
      </c>
      <c r="L379" s="417" t="s">
        <v>938</v>
      </c>
      <c r="M379" s="418" t="s">
        <v>939</v>
      </c>
      <c r="N379" s="418" t="s">
        <v>940</v>
      </c>
      <c r="O379" s="418" t="s">
        <v>941</v>
      </c>
      <c r="P379" s="418" t="s">
        <v>942</v>
      </c>
      <c r="Q379" s="141" t="s">
        <v>943</v>
      </c>
      <c r="R379" s="130" t="s">
        <v>944</v>
      </c>
      <c r="S379" s="130" t="s">
        <v>945</v>
      </c>
      <c r="T379" s="130" t="s">
        <v>946</v>
      </c>
      <c r="U379" s="130" t="s">
        <v>947</v>
      </c>
      <c r="V379" s="131" t="s">
        <v>948</v>
      </c>
      <c r="W379" s="142" t="s">
        <v>949</v>
      </c>
      <c r="X379" s="142" t="s">
        <v>950</v>
      </c>
      <c r="Y379" s="142" t="s">
        <v>951</v>
      </c>
      <c r="Z379" s="142" t="s">
        <v>952</v>
      </c>
    </row>
    <row r="380" spans="2:26" x14ac:dyDescent="0.25">
      <c r="B380" s="392" t="s">
        <v>958</v>
      </c>
      <c r="C380" s="393" t="s">
        <v>905</v>
      </c>
      <c r="D380" s="1760" t="s">
        <v>145</v>
      </c>
      <c r="E380" s="1761"/>
      <c r="F380" s="394">
        <v>2</v>
      </c>
      <c r="G380" s="395"/>
      <c r="H380" s="396"/>
      <c r="I380" s="396"/>
      <c r="J380" s="396"/>
      <c r="K380" s="396"/>
      <c r="L380" s="397"/>
      <c r="M380" s="398"/>
      <c r="N380" s="398"/>
      <c r="O380" s="398"/>
      <c r="P380" s="399"/>
      <c r="Q380" s="339"/>
      <c r="R380" s="340"/>
      <c r="S380" s="340"/>
      <c r="T380" s="340"/>
      <c r="U380" s="340"/>
      <c r="V380" s="341"/>
      <c r="W380" s="342"/>
      <c r="X380" s="342"/>
      <c r="Y380" s="342"/>
      <c r="Z380" s="342"/>
    </row>
    <row r="381" spans="2:26" x14ac:dyDescent="0.25">
      <c r="B381" s="400" t="s">
        <v>959</v>
      </c>
      <c r="C381" s="136" t="s">
        <v>299</v>
      </c>
      <c r="D381" s="1754" t="s">
        <v>145</v>
      </c>
      <c r="E381" s="1755"/>
      <c r="F381" s="137">
        <v>2</v>
      </c>
      <c r="G381" s="343"/>
      <c r="H381" s="344"/>
      <c r="I381" s="344"/>
      <c r="J381" s="344"/>
      <c r="K381" s="344"/>
      <c r="L381" s="345"/>
      <c r="M381" s="346"/>
      <c r="N381" s="346"/>
      <c r="O381" s="346"/>
      <c r="P381" s="401"/>
      <c r="Q381" s="343"/>
      <c r="R381" s="344"/>
      <c r="S381" s="344"/>
      <c r="T381" s="344"/>
      <c r="U381" s="344"/>
      <c r="V381" s="345"/>
      <c r="W381" s="346"/>
      <c r="X381" s="346"/>
      <c r="Y381" s="346"/>
      <c r="Z381" s="346"/>
    </row>
    <row r="382" spans="2:26" x14ac:dyDescent="0.25">
      <c r="B382" s="402" t="s">
        <v>960</v>
      </c>
      <c r="C382" s="219" t="s">
        <v>293</v>
      </c>
      <c r="D382" s="1754" t="s">
        <v>145</v>
      </c>
      <c r="E382" s="1755"/>
      <c r="F382" s="137">
        <v>2</v>
      </c>
      <c r="G382" s="347"/>
      <c r="H382" s="348"/>
      <c r="I382" s="348"/>
      <c r="J382" s="348"/>
      <c r="K382" s="348"/>
      <c r="L382" s="349"/>
      <c r="M382" s="350"/>
      <c r="N382" s="350"/>
      <c r="O382" s="350"/>
      <c r="P382" s="403"/>
      <c r="Q382" s="347"/>
      <c r="R382" s="348"/>
      <c r="S382" s="348"/>
      <c r="T382" s="348"/>
      <c r="U382" s="348"/>
      <c r="V382" s="349"/>
      <c r="W382" s="350"/>
      <c r="X382" s="350"/>
      <c r="Y382" s="350"/>
      <c r="Z382" s="350"/>
    </row>
    <row r="383" spans="2:26" ht="14.4" thickBot="1" x14ac:dyDescent="0.3">
      <c r="B383" s="404" t="s">
        <v>961</v>
      </c>
      <c r="C383" s="405" t="s">
        <v>302</v>
      </c>
      <c r="D383" s="1756" t="s">
        <v>145</v>
      </c>
      <c r="E383" s="1757"/>
      <c r="F383" s="406">
        <v>2</v>
      </c>
      <c r="G383" s="407"/>
      <c r="H383" s="408"/>
      <c r="I383" s="408"/>
      <c r="J383" s="408"/>
      <c r="K383" s="408"/>
      <c r="L383" s="409"/>
      <c r="M383" s="410"/>
      <c r="N383" s="410"/>
      <c r="O383" s="410"/>
      <c r="P383" s="411"/>
      <c r="Q383" s="351"/>
      <c r="R383" s="352"/>
      <c r="S383" s="352"/>
      <c r="T383" s="352"/>
      <c r="U383" s="352"/>
      <c r="V383" s="353"/>
      <c r="W383" s="354"/>
      <c r="X383" s="354"/>
      <c r="Y383" s="354"/>
      <c r="Z383" s="354"/>
    </row>
    <row r="384" spans="2:26" ht="14.4" thickBot="1" x14ac:dyDescent="0.3">
      <c r="B384" s="69"/>
      <c r="H384" s="1585"/>
    </row>
    <row r="385" spans="2:26" ht="55.8" thickBot="1" x14ac:dyDescent="0.3">
      <c r="B385" s="216" t="s">
        <v>2137</v>
      </c>
      <c r="C385" s="160"/>
      <c r="D385" s="159"/>
      <c r="E385" s="96"/>
      <c r="F385" s="96"/>
      <c r="G385" s="96"/>
      <c r="H385" s="96"/>
      <c r="I385" s="96"/>
      <c r="J385" s="96"/>
      <c r="K385" s="96"/>
      <c r="L385" s="96"/>
      <c r="M385" s="1752" t="s">
        <v>931</v>
      </c>
      <c r="N385" s="1753"/>
      <c r="O385" s="1753"/>
      <c r="P385" s="1753"/>
      <c r="Q385" s="1753"/>
      <c r="R385" s="1753"/>
      <c r="S385" s="1753"/>
      <c r="T385" s="1753"/>
      <c r="U385" s="1753"/>
      <c r="V385" s="1753"/>
      <c r="W385" s="1753"/>
      <c r="X385" s="1753"/>
      <c r="Y385" s="1753"/>
      <c r="Z385" s="1753"/>
    </row>
    <row r="386" spans="2:26" ht="28.2" thickBot="1" x14ac:dyDescent="0.3">
      <c r="B386" s="127" t="s">
        <v>63</v>
      </c>
      <c r="C386" s="128" t="s">
        <v>962</v>
      </c>
      <c r="D386" s="128" t="s">
        <v>963</v>
      </c>
      <c r="E386" s="128" t="s">
        <v>116</v>
      </c>
      <c r="F386" s="129" t="s">
        <v>117</v>
      </c>
      <c r="G386" s="141" t="s">
        <v>933</v>
      </c>
      <c r="H386" s="130" t="s">
        <v>934</v>
      </c>
      <c r="I386" s="130" t="s">
        <v>935</v>
      </c>
      <c r="J386" s="130" t="s">
        <v>936</v>
      </c>
      <c r="K386" s="130" t="s">
        <v>937</v>
      </c>
      <c r="L386" s="131" t="s">
        <v>938</v>
      </c>
      <c r="M386" s="142" t="s">
        <v>939</v>
      </c>
      <c r="N386" s="142" t="s">
        <v>940</v>
      </c>
      <c r="O386" s="142" t="s">
        <v>941</v>
      </c>
      <c r="P386" s="142" t="s">
        <v>942</v>
      </c>
      <c r="Q386" s="141" t="s">
        <v>943</v>
      </c>
      <c r="R386" s="130" t="s">
        <v>944</v>
      </c>
      <c r="S386" s="130" t="s">
        <v>945</v>
      </c>
      <c r="T386" s="130" t="s">
        <v>946</v>
      </c>
      <c r="U386" s="130" t="s">
        <v>947</v>
      </c>
      <c r="V386" s="131" t="s">
        <v>948</v>
      </c>
      <c r="W386" s="142" t="s">
        <v>949</v>
      </c>
      <c r="X386" s="142" t="s">
        <v>950</v>
      </c>
      <c r="Y386" s="142" t="s">
        <v>951</v>
      </c>
      <c r="Z386" s="142" t="s">
        <v>952</v>
      </c>
    </row>
    <row r="387" spans="2:26" x14ac:dyDescent="0.25">
      <c r="B387" s="270" t="s">
        <v>964</v>
      </c>
      <c r="C387" s="271" t="s">
        <v>965</v>
      </c>
      <c r="D387" s="271" t="s">
        <v>966</v>
      </c>
      <c r="E387" s="271" t="s">
        <v>1986</v>
      </c>
      <c r="F387" s="309">
        <v>3</v>
      </c>
      <c r="G387" s="1612"/>
      <c r="H387" s="1613"/>
      <c r="I387" s="1613"/>
      <c r="J387" s="1613"/>
      <c r="K387" s="1613"/>
      <c r="L387" s="1614"/>
      <c r="M387" s="1615"/>
      <c r="N387" s="1615"/>
      <c r="O387" s="1615"/>
      <c r="P387" s="1615"/>
      <c r="Q387" s="1616"/>
      <c r="R387" s="1617"/>
      <c r="S387" s="1617"/>
      <c r="T387" s="1617"/>
      <c r="U387" s="1617"/>
      <c r="V387" s="1618"/>
      <c r="W387" s="1619"/>
      <c r="X387" s="1619"/>
      <c r="Y387" s="1619"/>
      <c r="Z387" s="1619"/>
    </row>
    <row r="388" spans="2:26" x14ac:dyDescent="0.25">
      <c r="B388" s="135" t="s">
        <v>967</v>
      </c>
      <c r="C388" s="136" t="s">
        <v>968</v>
      </c>
      <c r="D388" s="136" t="s">
        <v>966</v>
      </c>
      <c r="E388" s="136" t="s">
        <v>1986</v>
      </c>
      <c r="F388" s="310">
        <v>3</v>
      </c>
      <c r="G388" s="1620"/>
      <c r="H388" s="1621"/>
      <c r="I388" s="1621"/>
      <c r="J388" s="1621"/>
      <c r="K388" s="1621"/>
      <c r="L388" s="1622"/>
      <c r="M388" s="1623"/>
      <c r="N388" s="1623"/>
      <c r="O388" s="1623"/>
      <c r="P388" s="1623"/>
      <c r="Q388" s="1620"/>
      <c r="R388" s="1621"/>
      <c r="S388" s="1621"/>
      <c r="T388" s="1621"/>
      <c r="U388" s="1621"/>
      <c r="V388" s="1622"/>
      <c r="W388" s="1623"/>
      <c r="X388" s="1623"/>
      <c r="Y388" s="1623"/>
      <c r="Z388" s="1623"/>
    </row>
    <row r="389" spans="2:26" ht="14.4" thickBot="1" x14ac:dyDescent="0.3">
      <c r="B389" s="138" t="s">
        <v>969</v>
      </c>
      <c r="C389" s="139" t="s">
        <v>970</v>
      </c>
      <c r="D389" s="139" t="s">
        <v>966</v>
      </c>
      <c r="E389" s="139" t="s">
        <v>1986</v>
      </c>
      <c r="F389" s="311">
        <v>3</v>
      </c>
      <c r="G389" s="1624"/>
      <c r="H389" s="1625"/>
      <c r="I389" s="1625"/>
      <c r="J389" s="1625"/>
      <c r="K389" s="1625"/>
      <c r="L389" s="1626"/>
      <c r="M389" s="1627"/>
      <c r="N389" s="1627"/>
      <c r="O389" s="1627"/>
      <c r="P389" s="1627"/>
      <c r="Q389" s="1624"/>
      <c r="R389" s="1625"/>
      <c r="S389" s="1625"/>
      <c r="T389" s="1625"/>
      <c r="U389" s="1625"/>
      <c r="V389" s="1626"/>
      <c r="W389" s="1627"/>
      <c r="X389" s="1627"/>
      <c r="Y389" s="1627"/>
      <c r="Z389" s="1627"/>
    </row>
    <row r="390" spans="2:26" ht="14.4" thickBot="1" x14ac:dyDescent="0.3">
      <c r="R390" s="69"/>
      <c r="S390" s="69"/>
    </row>
    <row r="391" spans="2:26" ht="69.599999999999994" thickBot="1" x14ac:dyDescent="0.3">
      <c r="B391" s="216" t="s">
        <v>2138</v>
      </c>
      <c r="C391" s="160"/>
      <c r="D391" s="159"/>
      <c r="E391" s="159"/>
      <c r="F391" s="96"/>
      <c r="G391" s="96"/>
      <c r="H391" s="96"/>
      <c r="I391" s="96"/>
      <c r="J391" s="96"/>
      <c r="K391" s="96"/>
      <c r="L391" s="96"/>
      <c r="M391" s="1752" t="s">
        <v>931</v>
      </c>
      <c r="N391" s="1753"/>
      <c r="O391" s="1753"/>
      <c r="P391" s="1753"/>
      <c r="Q391" s="1753"/>
      <c r="R391" s="1753"/>
      <c r="S391" s="1753"/>
      <c r="T391" s="1753"/>
      <c r="U391" s="1753"/>
      <c r="V391" s="1753"/>
      <c r="W391" s="1753"/>
      <c r="X391" s="1753"/>
      <c r="Y391" s="1753"/>
      <c r="Z391" s="1753"/>
    </row>
    <row r="392" spans="2:26" ht="28.2" thickBot="1" x14ac:dyDescent="0.3">
      <c r="B392" s="127" t="s">
        <v>63</v>
      </c>
      <c r="C392" s="128" t="s">
        <v>962</v>
      </c>
      <c r="D392" s="128" t="s">
        <v>963</v>
      </c>
      <c r="E392" s="128" t="s">
        <v>116</v>
      </c>
      <c r="F392" s="129" t="s">
        <v>117</v>
      </c>
      <c r="G392" s="141" t="s">
        <v>933</v>
      </c>
      <c r="H392" s="130" t="s">
        <v>934</v>
      </c>
      <c r="I392" s="130" t="s">
        <v>935</v>
      </c>
      <c r="J392" s="130" t="s">
        <v>936</v>
      </c>
      <c r="K392" s="130" t="s">
        <v>937</v>
      </c>
      <c r="L392" s="131" t="s">
        <v>938</v>
      </c>
      <c r="M392" s="142" t="s">
        <v>939</v>
      </c>
      <c r="N392" s="142" t="s">
        <v>940</v>
      </c>
      <c r="O392" s="142" t="s">
        <v>941</v>
      </c>
      <c r="P392" s="142" t="s">
        <v>942</v>
      </c>
      <c r="Q392" s="141" t="s">
        <v>943</v>
      </c>
      <c r="R392" s="130" t="s">
        <v>944</v>
      </c>
      <c r="S392" s="130" t="s">
        <v>945</v>
      </c>
      <c r="T392" s="130" t="s">
        <v>946</v>
      </c>
      <c r="U392" s="130" t="s">
        <v>947</v>
      </c>
      <c r="V392" s="131" t="s">
        <v>948</v>
      </c>
      <c r="W392" s="142" t="s">
        <v>949</v>
      </c>
      <c r="X392" s="142" t="s">
        <v>950</v>
      </c>
      <c r="Y392" s="142" t="s">
        <v>951</v>
      </c>
      <c r="Z392" s="142" t="s">
        <v>952</v>
      </c>
    </row>
    <row r="393" spans="2:26" ht="27.6" x14ac:dyDescent="0.25">
      <c r="B393" s="270" t="s">
        <v>971</v>
      </c>
      <c r="C393" s="271" t="s">
        <v>972</v>
      </c>
      <c r="D393" s="271" t="s">
        <v>810</v>
      </c>
      <c r="E393" s="271" t="s">
        <v>1986</v>
      </c>
      <c r="F393" s="309">
        <v>3</v>
      </c>
      <c r="G393" s="327"/>
      <c r="H393" s="328"/>
      <c r="I393" s="328"/>
      <c r="J393" s="328"/>
      <c r="K393" s="328"/>
      <c r="L393" s="329"/>
      <c r="M393" s="330"/>
      <c r="N393" s="330"/>
      <c r="O393" s="330"/>
      <c r="P393" s="330"/>
      <c r="Q393" s="339"/>
      <c r="R393" s="340"/>
      <c r="S393" s="340"/>
      <c r="T393" s="340"/>
      <c r="U393" s="340"/>
      <c r="V393" s="341"/>
      <c r="W393" s="342"/>
      <c r="X393" s="342"/>
      <c r="Y393" s="342"/>
      <c r="Z393" s="342"/>
    </row>
    <row r="394" spans="2:26" ht="27.6" x14ac:dyDescent="0.25">
      <c r="B394" s="135" t="s">
        <v>973</v>
      </c>
      <c r="C394" s="136" t="s">
        <v>972</v>
      </c>
      <c r="D394" s="136" t="s">
        <v>807</v>
      </c>
      <c r="E394" s="136" t="s">
        <v>1986</v>
      </c>
      <c r="F394" s="310">
        <v>3</v>
      </c>
      <c r="G394" s="331"/>
      <c r="H394" s="332"/>
      <c r="I394" s="332"/>
      <c r="J394" s="332"/>
      <c r="K394" s="332"/>
      <c r="L394" s="333"/>
      <c r="M394" s="334"/>
      <c r="N394" s="334"/>
      <c r="O394" s="334"/>
      <c r="P394" s="334"/>
      <c r="Q394" s="343"/>
      <c r="R394" s="344"/>
      <c r="S394" s="344"/>
      <c r="T394" s="344"/>
      <c r="U394" s="344"/>
      <c r="V394" s="345"/>
      <c r="W394" s="346"/>
      <c r="X394" s="346"/>
      <c r="Y394" s="346"/>
      <c r="Z394" s="346"/>
    </row>
    <row r="395" spans="2:26" ht="28.2" thickBot="1" x14ac:dyDescent="0.3">
      <c r="B395" s="138" t="s">
        <v>974</v>
      </c>
      <c r="C395" s="139" t="s">
        <v>972</v>
      </c>
      <c r="D395" s="139" t="s">
        <v>966</v>
      </c>
      <c r="E395" s="139" t="s">
        <v>1986</v>
      </c>
      <c r="F395" s="311">
        <v>3</v>
      </c>
      <c r="G395" s="335"/>
      <c r="H395" s="336"/>
      <c r="I395" s="336"/>
      <c r="J395" s="336"/>
      <c r="K395" s="336"/>
      <c r="L395" s="337"/>
      <c r="M395" s="338"/>
      <c r="N395" s="338"/>
      <c r="O395" s="338"/>
      <c r="P395" s="338"/>
      <c r="Q395" s="351"/>
      <c r="R395" s="352"/>
      <c r="S395" s="352"/>
      <c r="T395" s="352"/>
      <c r="U395" s="352"/>
      <c r="V395" s="353"/>
      <c r="W395" s="354"/>
      <c r="X395" s="354"/>
      <c r="Y395" s="354"/>
      <c r="Z395" s="354"/>
    </row>
    <row r="397" spans="2:26" ht="14.4" thickBot="1" x14ac:dyDescent="0.3"/>
    <row r="398" spans="2:26" ht="28.2" thickBot="1" x14ac:dyDescent="0.3">
      <c r="B398" s="122" t="s">
        <v>57</v>
      </c>
      <c r="C398" s="66"/>
      <c r="D398" s="123" t="s">
        <v>922</v>
      </c>
      <c r="E398" s="67"/>
      <c r="F398" s="122" t="s">
        <v>923</v>
      </c>
      <c r="G398" s="67"/>
      <c r="H398" s="124" t="s">
        <v>110</v>
      </c>
      <c r="I398" s="67"/>
    </row>
    <row r="399" spans="2:26" ht="42" thickBot="1" x14ac:dyDescent="0.3">
      <c r="B399" s="123" t="s">
        <v>925</v>
      </c>
      <c r="C399" s="1762"/>
      <c r="D399" s="1763"/>
      <c r="E399" s="1763"/>
      <c r="F399" s="1763"/>
      <c r="G399" s="1763"/>
      <c r="H399" s="1763"/>
      <c r="I399" s="1764"/>
    </row>
    <row r="400" spans="2:26" ht="42" thickBot="1" x14ac:dyDescent="0.3">
      <c r="B400" s="123" t="s">
        <v>926</v>
      </c>
      <c r="C400" s="1765"/>
      <c r="D400" s="1766"/>
      <c r="E400" s="1766"/>
      <c r="F400" s="1766"/>
      <c r="G400" s="1766"/>
      <c r="H400" s="1766"/>
      <c r="I400" s="1767"/>
    </row>
    <row r="401" spans="2:26" ht="42" thickBot="1" x14ac:dyDescent="0.3">
      <c r="B401" s="123" t="s">
        <v>928</v>
      </c>
      <c r="C401" s="1762"/>
      <c r="D401" s="1763"/>
      <c r="E401" s="1763"/>
      <c r="F401" s="1763"/>
      <c r="G401" s="1763"/>
      <c r="H401" s="1763"/>
      <c r="I401" s="1764"/>
    </row>
    <row r="402" spans="2:26" ht="55.8" thickBot="1" x14ac:dyDescent="0.3">
      <c r="B402" s="1611" t="s">
        <v>1985</v>
      </c>
      <c r="C402" s="1556"/>
      <c r="D402" s="68" t="s">
        <v>929</v>
      </c>
      <c r="E402" s="1428"/>
      <c r="F402" s="125" t="s">
        <v>930</v>
      </c>
      <c r="G402" s="126"/>
      <c r="H402" s="125" t="s">
        <v>2</v>
      </c>
      <c r="I402" s="126"/>
    </row>
    <row r="403" spans="2:26" ht="14.4" thickBot="1" x14ac:dyDescent="0.3"/>
    <row r="404" spans="2:26" ht="69.599999999999994" thickBot="1" x14ac:dyDescent="0.3">
      <c r="B404" s="216" t="s">
        <v>2139</v>
      </c>
      <c r="M404" s="1752" t="s">
        <v>931</v>
      </c>
      <c r="N404" s="1753"/>
      <c r="O404" s="1753"/>
      <c r="P404" s="1753"/>
      <c r="Q404" s="1753"/>
      <c r="R404" s="1753"/>
      <c r="S404" s="1753"/>
      <c r="T404" s="1753"/>
      <c r="U404" s="1753"/>
      <c r="V404" s="1753"/>
      <c r="W404" s="1753"/>
      <c r="X404" s="1753"/>
      <c r="Y404" s="1753"/>
      <c r="Z404" s="1753"/>
    </row>
    <row r="405" spans="2:26" ht="28.2" thickBot="1" x14ac:dyDescent="0.3">
      <c r="B405" s="127" t="s">
        <v>63</v>
      </c>
      <c r="C405" s="128" t="s">
        <v>932</v>
      </c>
      <c r="D405" s="1758" t="s">
        <v>116</v>
      </c>
      <c r="E405" s="1759"/>
      <c r="F405" s="129" t="s">
        <v>117</v>
      </c>
      <c r="G405" s="141" t="s">
        <v>933</v>
      </c>
      <c r="H405" s="130" t="s">
        <v>934</v>
      </c>
      <c r="I405" s="130" t="s">
        <v>935</v>
      </c>
      <c r="J405" s="130" t="s">
        <v>936</v>
      </c>
      <c r="K405" s="130" t="s">
        <v>937</v>
      </c>
      <c r="L405" s="131" t="s">
        <v>938</v>
      </c>
      <c r="M405" s="142" t="s">
        <v>939</v>
      </c>
      <c r="N405" s="142" t="s">
        <v>940</v>
      </c>
      <c r="O405" s="142" t="s">
        <v>941</v>
      </c>
      <c r="P405" s="142" t="s">
        <v>942</v>
      </c>
      <c r="Q405" s="141" t="s">
        <v>943</v>
      </c>
      <c r="R405" s="130" t="s">
        <v>944</v>
      </c>
      <c r="S405" s="130" t="s">
        <v>945</v>
      </c>
      <c r="T405" s="130" t="s">
        <v>946</v>
      </c>
      <c r="U405" s="130" t="s">
        <v>947</v>
      </c>
      <c r="V405" s="131" t="s">
        <v>948</v>
      </c>
      <c r="W405" s="142" t="s">
        <v>949</v>
      </c>
      <c r="X405" s="142" t="s">
        <v>950</v>
      </c>
      <c r="Y405" s="142" t="s">
        <v>951</v>
      </c>
      <c r="Z405" s="142" t="s">
        <v>952</v>
      </c>
    </row>
    <row r="406" spans="2:26" x14ac:dyDescent="0.25">
      <c r="B406" s="132" t="s">
        <v>953</v>
      </c>
      <c r="C406" s="133" t="s">
        <v>905</v>
      </c>
      <c r="D406" s="1760" t="s">
        <v>145</v>
      </c>
      <c r="E406" s="1761"/>
      <c r="F406" s="134">
        <v>2</v>
      </c>
      <c r="G406" s="339"/>
      <c r="H406" s="340"/>
      <c r="I406" s="340"/>
      <c r="J406" s="340"/>
      <c r="K406" s="340"/>
      <c r="L406" s="341"/>
      <c r="M406" s="342"/>
      <c r="N406" s="342"/>
      <c r="O406" s="342"/>
      <c r="P406" s="342"/>
      <c r="Q406" s="339"/>
      <c r="R406" s="340"/>
      <c r="S406" s="340"/>
      <c r="T406" s="340"/>
      <c r="U406" s="340"/>
      <c r="V406" s="341"/>
      <c r="W406" s="342"/>
      <c r="X406" s="342"/>
      <c r="Y406" s="342"/>
      <c r="Z406" s="342"/>
    </row>
    <row r="407" spans="2:26" x14ac:dyDescent="0.25">
      <c r="B407" s="135" t="s">
        <v>954</v>
      </c>
      <c r="C407" s="136" t="s">
        <v>299</v>
      </c>
      <c r="D407" s="1754" t="s">
        <v>145</v>
      </c>
      <c r="E407" s="1755"/>
      <c r="F407" s="137">
        <v>2</v>
      </c>
      <c r="G407" s="339"/>
      <c r="H407" s="344"/>
      <c r="I407" s="344"/>
      <c r="J407" s="344"/>
      <c r="K407" s="344"/>
      <c r="L407" s="345"/>
      <c r="M407" s="346"/>
      <c r="N407" s="346"/>
      <c r="O407" s="346"/>
      <c r="P407" s="346"/>
      <c r="Q407" s="343"/>
      <c r="R407" s="344"/>
      <c r="S407" s="344"/>
      <c r="T407" s="344"/>
      <c r="U407" s="344"/>
      <c r="V407" s="345"/>
      <c r="W407" s="346"/>
      <c r="X407" s="346"/>
      <c r="Y407" s="346"/>
      <c r="Z407" s="346"/>
    </row>
    <row r="408" spans="2:26" x14ac:dyDescent="0.25">
      <c r="B408" s="218" t="s">
        <v>1944</v>
      </c>
      <c r="C408" s="219" t="s">
        <v>293</v>
      </c>
      <c r="D408" s="1754" t="s">
        <v>145</v>
      </c>
      <c r="E408" s="1755"/>
      <c r="F408" s="137">
        <v>2</v>
      </c>
      <c r="G408" s="339"/>
      <c r="H408" s="348"/>
      <c r="I408" s="348"/>
      <c r="J408" s="348"/>
      <c r="K408" s="348"/>
      <c r="L408" s="349"/>
      <c r="M408" s="350"/>
      <c r="N408" s="350"/>
      <c r="O408" s="350"/>
      <c r="P408" s="350"/>
      <c r="Q408" s="347"/>
      <c r="R408" s="348"/>
      <c r="S408" s="348"/>
      <c r="T408" s="348"/>
      <c r="U408" s="348"/>
      <c r="V408" s="349"/>
      <c r="W408" s="350"/>
      <c r="X408" s="350"/>
      <c r="Y408" s="350"/>
      <c r="Z408" s="350"/>
    </row>
    <row r="409" spans="2:26" ht="14.4" thickBot="1" x14ac:dyDescent="0.3">
      <c r="B409" s="138" t="s">
        <v>956</v>
      </c>
      <c r="C409" s="139" t="s">
        <v>302</v>
      </c>
      <c r="D409" s="1756" t="s">
        <v>145</v>
      </c>
      <c r="E409" s="1757"/>
      <c r="F409" s="140">
        <v>2</v>
      </c>
      <c r="G409" s="352"/>
      <c r="H409" s="352"/>
      <c r="I409" s="352"/>
      <c r="J409" s="352"/>
      <c r="K409" s="352"/>
      <c r="L409" s="353"/>
      <c r="M409" s="354"/>
      <c r="N409" s="354"/>
      <c r="O409" s="354"/>
      <c r="P409" s="354"/>
      <c r="Q409" s="351"/>
      <c r="R409" s="352"/>
      <c r="S409" s="352"/>
      <c r="T409" s="352"/>
      <c r="U409" s="352"/>
      <c r="V409" s="353"/>
      <c r="W409" s="354"/>
      <c r="X409" s="354"/>
      <c r="Y409" s="354"/>
      <c r="Z409" s="354"/>
    </row>
    <row r="410" spans="2:26" ht="14.4" thickBot="1" x14ac:dyDescent="0.3">
      <c r="B410" s="158"/>
      <c r="C410" s="87"/>
      <c r="D410" s="87"/>
      <c r="E410" s="87"/>
      <c r="Q410" s="69"/>
      <c r="R410" s="69"/>
    </row>
    <row r="411" spans="2:26" ht="69.599999999999994" thickBot="1" x14ac:dyDescent="0.3">
      <c r="B411" s="216" t="s">
        <v>2140</v>
      </c>
      <c r="C411" s="160"/>
      <c r="D411" s="159"/>
      <c r="E411" s="159"/>
      <c r="F411" s="96"/>
      <c r="G411" s="96"/>
      <c r="H411" s="96"/>
      <c r="I411" s="96"/>
      <c r="J411" s="96"/>
      <c r="K411" s="96"/>
      <c r="L411" s="96"/>
      <c r="M411" s="1752" t="s">
        <v>931</v>
      </c>
      <c r="N411" s="1753"/>
      <c r="O411" s="1753"/>
      <c r="P411" s="1753"/>
      <c r="Q411" s="1753"/>
      <c r="R411" s="1753"/>
      <c r="S411" s="1753"/>
      <c r="T411" s="1753"/>
      <c r="U411" s="1753"/>
      <c r="V411" s="1753"/>
      <c r="W411" s="1753"/>
      <c r="X411" s="1753"/>
      <c r="Y411" s="1753"/>
      <c r="Z411" s="1753"/>
    </row>
    <row r="412" spans="2:26" ht="28.2" thickBot="1" x14ac:dyDescent="0.3">
      <c r="B412" s="412" t="s">
        <v>63</v>
      </c>
      <c r="C412" s="413" t="s">
        <v>957</v>
      </c>
      <c r="D412" s="1758" t="s">
        <v>116</v>
      </c>
      <c r="E412" s="1759"/>
      <c r="F412" s="414" t="s">
        <v>117</v>
      </c>
      <c r="G412" s="415" t="s">
        <v>933</v>
      </c>
      <c r="H412" s="416" t="s">
        <v>934</v>
      </c>
      <c r="I412" s="416" t="s">
        <v>935</v>
      </c>
      <c r="J412" s="416" t="s">
        <v>936</v>
      </c>
      <c r="K412" s="416" t="s">
        <v>937</v>
      </c>
      <c r="L412" s="417" t="s">
        <v>938</v>
      </c>
      <c r="M412" s="418" t="s">
        <v>939</v>
      </c>
      <c r="N412" s="418" t="s">
        <v>940</v>
      </c>
      <c r="O412" s="418" t="s">
        <v>941</v>
      </c>
      <c r="P412" s="418" t="s">
        <v>942</v>
      </c>
      <c r="Q412" s="141" t="s">
        <v>943</v>
      </c>
      <c r="R412" s="130" t="s">
        <v>944</v>
      </c>
      <c r="S412" s="130" t="s">
        <v>945</v>
      </c>
      <c r="T412" s="130" t="s">
        <v>946</v>
      </c>
      <c r="U412" s="130" t="s">
        <v>947</v>
      </c>
      <c r="V412" s="131" t="s">
        <v>948</v>
      </c>
      <c r="W412" s="142" t="s">
        <v>949</v>
      </c>
      <c r="X412" s="142" t="s">
        <v>950</v>
      </c>
      <c r="Y412" s="142" t="s">
        <v>951</v>
      </c>
      <c r="Z412" s="142" t="s">
        <v>952</v>
      </c>
    </row>
    <row r="413" spans="2:26" x14ac:dyDescent="0.25">
      <c r="B413" s="392" t="s">
        <v>958</v>
      </c>
      <c r="C413" s="393" t="s">
        <v>905</v>
      </c>
      <c r="D413" s="1760" t="s">
        <v>145</v>
      </c>
      <c r="E413" s="1761"/>
      <c r="F413" s="394">
        <v>2</v>
      </c>
      <c r="G413" s="395"/>
      <c r="H413" s="396"/>
      <c r="I413" s="396"/>
      <c r="J413" s="396"/>
      <c r="K413" s="396"/>
      <c r="L413" s="397"/>
      <c r="M413" s="398"/>
      <c r="N413" s="398"/>
      <c r="O413" s="398"/>
      <c r="P413" s="399"/>
      <c r="Q413" s="339"/>
      <c r="R413" s="340"/>
      <c r="S413" s="340"/>
      <c r="T413" s="340"/>
      <c r="U413" s="340"/>
      <c r="V413" s="341"/>
      <c r="W413" s="342"/>
      <c r="X413" s="342"/>
      <c r="Y413" s="342"/>
      <c r="Z413" s="342"/>
    </row>
    <row r="414" spans="2:26" x14ac:dyDescent="0.25">
      <c r="B414" s="400" t="s">
        <v>959</v>
      </c>
      <c r="C414" s="136" t="s">
        <v>299</v>
      </c>
      <c r="D414" s="1754" t="s">
        <v>145</v>
      </c>
      <c r="E414" s="1755"/>
      <c r="F414" s="137">
        <v>2</v>
      </c>
      <c r="G414" s="343"/>
      <c r="H414" s="344"/>
      <c r="I414" s="344"/>
      <c r="J414" s="344"/>
      <c r="K414" s="344"/>
      <c r="L414" s="345"/>
      <c r="M414" s="346"/>
      <c r="N414" s="346"/>
      <c r="O414" s="346"/>
      <c r="P414" s="401"/>
      <c r="Q414" s="343"/>
      <c r="R414" s="344"/>
      <c r="S414" s="344"/>
      <c r="T414" s="344"/>
      <c r="U414" s="344"/>
      <c r="V414" s="345"/>
      <c r="W414" s="346"/>
      <c r="X414" s="346"/>
      <c r="Y414" s="346"/>
      <c r="Z414" s="346"/>
    </row>
    <row r="415" spans="2:26" x14ac:dyDescent="0.25">
      <c r="B415" s="402" t="s">
        <v>960</v>
      </c>
      <c r="C415" s="219" t="s">
        <v>293</v>
      </c>
      <c r="D415" s="1754" t="s">
        <v>145</v>
      </c>
      <c r="E415" s="1755"/>
      <c r="F415" s="137">
        <v>2</v>
      </c>
      <c r="G415" s="347"/>
      <c r="H415" s="348"/>
      <c r="I415" s="348"/>
      <c r="J415" s="348"/>
      <c r="K415" s="348"/>
      <c r="L415" s="349"/>
      <c r="M415" s="350"/>
      <c r="N415" s="350"/>
      <c r="O415" s="350"/>
      <c r="P415" s="403"/>
      <c r="Q415" s="347"/>
      <c r="R415" s="348"/>
      <c r="S415" s="348"/>
      <c r="T415" s="348"/>
      <c r="U415" s="348"/>
      <c r="V415" s="349"/>
      <c r="W415" s="350"/>
      <c r="X415" s="350"/>
      <c r="Y415" s="350"/>
      <c r="Z415" s="350"/>
    </row>
    <row r="416" spans="2:26" ht="14.4" thickBot="1" x14ac:dyDescent="0.3">
      <c r="B416" s="404" t="s">
        <v>961</v>
      </c>
      <c r="C416" s="405" t="s">
        <v>302</v>
      </c>
      <c r="D416" s="1756" t="s">
        <v>145</v>
      </c>
      <c r="E416" s="1757"/>
      <c r="F416" s="406">
        <v>2</v>
      </c>
      <c r="G416" s="407"/>
      <c r="H416" s="408"/>
      <c r="I416" s="408"/>
      <c r="J416" s="408"/>
      <c r="K416" s="408"/>
      <c r="L416" s="409"/>
      <c r="M416" s="410"/>
      <c r="N416" s="410"/>
      <c r="O416" s="410"/>
      <c r="P416" s="411"/>
      <c r="Q416" s="351"/>
      <c r="R416" s="352"/>
      <c r="S416" s="352"/>
      <c r="T416" s="352"/>
      <c r="U416" s="352"/>
      <c r="V416" s="353"/>
      <c r="W416" s="354"/>
      <c r="X416" s="354"/>
      <c r="Y416" s="354"/>
      <c r="Z416" s="354"/>
    </row>
    <row r="417" spans="2:26" ht="14.4" thickBot="1" x14ac:dyDescent="0.3">
      <c r="B417" s="69"/>
      <c r="H417" s="1585"/>
    </row>
    <row r="418" spans="2:26" ht="69.599999999999994" thickBot="1" x14ac:dyDescent="0.3">
      <c r="B418" s="216" t="s">
        <v>2141</v>
      </c>
      <c r="C418" s="160"/>
      <c r="D418" s="159"/>
      <c r="E418" s="96"/>
      <c r="F418" s="96"/>
      <c r="G418" s="96"/>
      <c r="H418" s="96"/>
      <c r="I418" s="96"/>
      <c r="J418" s="96"/>
      <c r="K418" s="96"/>
      <c r="L418" s="96"/>
      <c r="M418" s="1752" t="s">
        <v>931</v>
      </c>
      <c r="N418" s="1753"/>
      <c r="O418" s="1753"/>
      <c r="P418" s="1753"/>
      <c r="Q418" s="1753"/>
      <c r="R418" s="1753"/>
      <c r="S418" s="1753"/>
      <c r="T418" s="1753"/>
      <c r="U418" s="1753"/>
      <c r="V418" s="1753"/>
      <c r="W418" s="1753"/>
      <c r="X418" s="1753"/>
      <c r="Y418" s="1753"/>
      <c r="Z418" s="1753"/>
    </row>
    <row r="419" spans="2:26" ht="28.2" thickBot="1" x14ac:dyDescent="0.3">
      <c r="B419" s="127" t="s">
        <v>63</v>
      </c>
      <c r="C419" s="128" t="s">
        <v>962</v>
      </c>
      <c r="D419" s="128" t="s">
        <v>963</v>
      </c>
      <c r="E419" s="128" t="s">
        <v>116</v>
      </c>
      <c r="F419" s="129" t="s">
        <v>117</v>
      </c>
      <c r="G419" s="141" t="s">
        <v>933</v>
      </c>
      <c r="H419" s="130" t="s">
        <v>934</v>
      </c>
      <c r="I419" s="130" t="s">
        <v>935</v>
      </c>
      <c r="J419" s="130" t="s">
        <v>936</v>
      </c>
      <c r="K419" s="130" t="s">
        <v>937</v>
      </c>
      <c r="L419" s="131" t="s">
        <v>938</v>
      </c>
      <c r="M419" s="142" t="s">
        <v>939</v>
      </c>
      <c r="N419" s="142" t="s">
        <v>940</v>
      </c>
      <c r="O419" s="142" t="s">
        <v>941</v>
      </c>
      <c r="P419" s="142" t="s">
        <v>942</v>
      </c>
      <c r="Q419" s="141" t="s">
        <v>943</v>
      </c>
      <c r="R419" s="130" t="s">
        <v>944</v>
      </c>
      <c r="S419" s="130" t="s">
        <v>945</v>
      </c>
      <c r="T419" s="130" t="s">
        <v>946</v>
      </c>
      <c r="U419" s="130" t="s">
        <v>947</v>
      </c>
      <c r="V419" s="131" t="s">
        <v>948</v>
      </c>
      <c r="W419" s="142" t="s">
        <v>949</v>
      </c>
      <c r="X419" s="142" t="s">
        <v>950</v>
      </c>
      <c r="Y419" s="142" t="s">
        <v>951</v>
      </c>
      <c r="Z419" s="142" t="s">
        <v>952</v>
      </c>
    </row>
    <row r="420" spans="2:26" x14ac:dyDescent="0.25">
      <c r="B420" s="270" t="s">
        <v>964</v>
      </c>
      <c r="C420" s="271" t="s">
        <v>965</v>
      </c>
      <c r="D420" s="271" t="s">
        <v>966</v>
      </c>
      <c r="E420" s="271" t="s">
        <v>1986</v>
      </c>
      <c r="F420" s="309">
        <v>3</v>
      </c>
      <c r="G420" s="1612"/>
      <c r="H420" s="1613"/>
      <c r="I420" s="1613"/>
      <c r="J420" s="1613"/>
      <c r="K420" s="1613"/>
      <c r="L420" s="1614"/>
      <c r="M420" s="1615"/>
      <c r="N420" s="1615"/>
      <c r="O420" s="1615"/>
      <c r="P420" s="1615"/>
      <c r="Q420" s="1616"/>
      <c r="R420" s="1617"/>
      <c r="S420" s="1617"/>
      <c r="T420" s="1617"/>
      <c r="U420" s="1617"/>
      <c r="V420" s="1618"/>
      <c r="W420" s="1619"/>
      <c r="X420" s="1619"/>
      <c r="Y420" s="1619"/>
      <c r="Z420" s="1619"/>
    </row>
    <row r="421" spans="2:26" x14ac:dyDescent="0.25">
      <c r="B421" s="135" t="s">
        <v>967</v>
      </c>
      <c r="C421" s="136" t="s">
        <v>968</v>
      </c>
      <c r="D421" s="136" t="s">
        <v>966</v>
      </c>
      <c r="E421" s="136" t="s">
        <v>1986</v>
      </c>
      <c r="F421" s="310">
        <v>3</v>
      </c>
      <c r="G421" s="1620"/>
      <c r="H421" s="1621"/>
      <c r="I421" s="1621"/>
      <c r="J421" s="1621"/>
      <c r="K421" s="1621"/>
      <c r="L421" s="1622"/>
      <c r="M421" s="1623"/>
      <c r="N421" s="1623"/>
      <c r="O421" s="1623"/>
      <c r="P421" s="1623"/>
      <c r="Q421" s="1620"/>
      <c r="R421" s="1621"/>
      <c r="S421" s="1621"/>
      <c r="T421" s="1621"/>
      <c r="U421" s="1621"/>
      <c r="V421" s="1622"/>
      <c r="W421" s="1623"/>
      <c r="X421" s="1623"/>
      <c r="Y421" s="1623"/>
      <c r="Z421" s="1623"/>
    </row>
    <row r="422" spans="2:26" ht="14.4" thickBot="1" x14ac:dyDescent="0.3">
      <c r="B422" s="138" t="s">
        <v>969</v>
      </c>
      <c r="C422" s="139" t="s">
        <v>970</v>
      </c>
      <c r="D422" s="139" t="s">
        <v>966</v>
      </c>
      <c r="E422" s="139" t="s">
        <v>1986</v>
      </c>
      <c r="F422" s="311">
        <v>3</v>
      </c>
      <c r="G422" s="1624"/>
      <c r="H422" s="1625"/>
      <c r="I422" s="1625"/>
      <c r="J422" s="1625"/>
      <c r="K422" s="1625"/>
      <c r="L422" s="1626"/>
      <c r="M422" s="1627"/>
      <c r="N422" s="1627"/>
      <c r="O422" s="1627"/>
      <c r="P422" s="1627"/>
      <c r="Q422" s="1624"/>
      <c r="R422" s="1625"/>
      <c r="S422" s="1625"/>
      <c r="T422" s="1625"/>
      <c r="U422" s="1625"/>
      <c r="V422" s="1626"/>
      <c r="W422" s="1627"/>
      <c r="X422" s="1627"/>
      <c r="Y422" s="1627"/>
      <c r="Z422" s="1627"/>
    </row>
    <row r="423" spans="2:26" ht="14.4" thickBot="1" x14ac:dyDescent="0.3">
      <c r="R423" s="69"/>
      <c r="S423" s="69"/>
    </row>
    <row r="424" spans="2:26" ht="83.4" thickBot="1" x14ac:dyDescent="0.3">
      <c r="B424" s="216" t="s">
        <v>2142</v>
      </c>
      <c r="C424" s="160"/>
      <c r="D424" s="159"/>
      <c r="E424" s="159"/>
      <c r="F424" s="96"/>
      <c r="G424" s="96"/>
      <c r="H424" s="96"/>
      <c r="I424" s="96"/>
      <c r="J424" s="96"/>
      <c r="K424" s="96"/>
      <c r="L424" s="96"/>
      <c r="M424" s="1752" t="s">
        <v>931</v>
      </c>
      <c r="N424" s="1753"/>
      <c r="O424" s="1753"/>
      <c r="P424" s="1753"/>
      <c r="Q424" s="1753"/>
      <c r="R424" s="1753"/>
      <c r="S424" s="1753"/>
      <c r="T424" s="1753"/>
      <c r="U424" s="1753"/>
      <c r="V424" s="1753"/>
      <c r="W424" s="1753"/>
      <c r="X424" s="1753"/>
      <c r="Y424" s="1753"/>
      <c r="Z424" s="1753"/>
    </row>
    <row r="425" spans="2:26" ht="28.2" thickBot="1" x14ac:dyDescent="0.3">
      <c r="B425" s="127" t="s">
        <v>63</v>
      </c>
      <c r="C425" s="128" t="s">
        <v>962</v>
      </c>
      <c r="D425" s="128" t="s">
        <v>963</v>
      </c>
      <c r="E425" s="128" t="s">
        <v>116</v>
      </c>
      <c r="F425" s="129" t="s">
        <v>117</v>
      </c>
      <c r="G425" s="141" t="s">
        <v>933</v>
      </c>
      <c r="H425" s="130" t="s">
        <v>934</v>
      </c>
      <c r="I425" s="130" t="s">
        <v>935</v>
      </c>
      <c r="J425" s="130" t="s">
        <v>936</v>
      </c>
      <c r="K425" s="130" t="s">
        <v>937</v>
      </c>
      <c r="L425" s="131" t="s">
        <v>938</v>
      </c>
      <c r="M425" s="142" t="s">
        <v>939</v>
      </c>
      <c r="N425" s="142" t="s">
        <v>940</v>
      </c>
      <c r="O425" s="142" t="s">
        <v>941</v>
      </c>
      <c r="P425" s="142" t="s">
        <v>942</v>
      </c>
      <c r="Q425" s="141" t="s">
        <v>943</v>
      </c>
      <c r="R425" s="130" t="s">
        <v>944</v>
      </c>
      <c r="S425" s="130" t="s">
        <v>945</v>
      </c>
      <c r="T425" s="130" t="s">
        <v>946</v>
      </c>
      <c r="U425" s="130" t="s">
        <v>947</v>
      </c>
      <c r="V425" s="131" t="s">
        <v>948</v>
      </c>
      <c r="W425" s="142" t="s">
        <v>949</v>
      </c>
      <c r="X425" s="142" t="s">
        <v>950</v>
      </c>
      <c r="Y425" s="142" t="s">
        <v>951</v>
      </c>
      <c r="Z425" s="142" t="s">
        <v>952</v>
      </c>
    </row>
    <row r="426" spans="2:26" ht="27.6" x14ac:dyDescent="0.25">
      <c r="B426" s="270" t="s">
        <v>971</v>
      </c>
      <c r="C426" s="271" t="s">
        <v>972</v>
      </c>
      <c r="D426" s="271" t="s">
        <v>810</v>
      </c>
      <c r="E426" s="271" t="s">
        <v>1986</v>
      </c>
      <c r="F426" s="309">
        <v>3</v>
      </c>
      <c r="G426" s="327"/>
      <c r="H426" s="328"/>
      <c r="I426" s="328"/>
      <c r="J426" s="328"/>
      <c r="K426" s="328"/>
      <c r="L426" s="329"/>
      <c r="M426" s="330"/>
      <c r="N426" s="330"/>
      <c r="O426" s="330"/>
      <c r="P426" s="330"/>
      <c r="Q426" s="339"/>
      <c r="R426" s="340"/>
      <c r="S426" s="340"/>
      <c r="T426" s="340"/>
      <c r="U426" s="340"/>
      <c r="V426" s="341"/>
      <c r="W426" s="342"/>
      <c r="X426" s="342"/>
      <c r="Y426" s="342"/>
      <c r="Z426" s="342"/>
    </row>
    <row r="427" spans="2:26" ht="27.6" x14ac:dyDescent="0.25">
      <c r="B427" s="135" t="s">
        <v>973</v>
      </c>
      <c r="C427" s="136" t="s">
        <v>972</v>
      </c>
      <c r="D427" s="136" t="s">
        <v>807</v>
      </c>
      <c r="E427" s="136" t="s">
        <v>1986</v>
      </c>
      <c r="F427" s="310">
        <v>3</v>
      </c>
      <c r="G427" s="331"/>
      <c r="H427" s="332"/>
      <c r="I427" s="332"/>
      <c r="J427" s="332"/>
      <c r="K427" s="332"/>
      <c r="L427" s="333"/>
      <c r="M427" s="334"/>
      <c r="N427" s="334"/>
      <c r="O427" s="334"/>
      <c r="P427" s="334"/>
      <c r="Q427" s="343"/>
      <c r="R427" s="344"/>
      <c r="S427" s="344"/>
      <c r="T427" s="344"/>
      <c r="U427" s="344"/>
      <c r="V427" s="345"/>
      <c r="W427" s="346"/>
      <c r="X427" s="346"/>
      <c r="Y427" s="346"/>
      <c r="Z427" s="346"/>
    </row>
    <row r="428" spans="2:26" ht="28.2" thickBot="1" x14ac:dyDescent="0.3">
      <c r="B428" s="138" t="s">
        <v>974</v>
      </c>
      <c r="C428" s="139" t="s">
        <v>972</v>
      </c>
      <c r="D428" s="139" t="s">
        <v>966</v>
      </c>
      <c r="E428" s="139" t="s">
        <v>1986</v>
      </c>
      <c r="F428" s="311">
        <v>3</v>
      </c>
      <c r="G428" s="335"/>
      <c r="H428" s="336"/>
      <c r="I428" s="336"/>
      <c r="J428" s="336"/>
      <c r="K428" s="336"/>
      <c r="L428" s="337"/>
      <c r="M428" s="338"/>
      <c r="N428" s="338"/>
      <c r="O428" s="338"/>
      <c r="P428" s="338"/>
      <c r="Q428" s="351"/>
      <c r="R428" s="352"/>
      <c r="S428" s="352"/>
      <c r="T428" s="352"/>
      <c r="U428" s="352"/>
      <c r="V428" s="353"/>
      <c r="W428" s="354"/>
      <c r="X428" s="354"/>
      <c r="Y428" s="354"/>
      <c r="Z428" s="354"/>
    </row>
    <row r="430" spans="2:26" ht="14.4" thickBot="1" x14ac:dyDescent="0.3"/>
    <row r="431" spans="2:26" ht="28.2" thickBot="1" x14ac:dyDescent="0.3">
      <c r="B431" s="122" t="s">
        <v>57</v>
      </c>
      <c r="C431" s="66"/>
      <c r="D431" s="123" t="s">
        <v>922</v>
      </c>
      <c r="E431" s="67"/>
      <c r="F431" s="122" t="s">
        <v>923</v>
      </c>
      <c r="G431" s="67"/>
      <c r="H431" s="124" t="s">
        <v>110</v>
      </c>
      <c r="I431" s="67"/>
    </row>
    <row r="432" spans="2:26" ht="42" thickBot="1" x14ac:dyDescent="0.3">
      <c r="B432" s="123" t="s">
        <v>925</v>
      </c>
      <c r="C432" s="1762"/>
      <c r="D432" s="1763"/>
      <c r="E432" s="1763"/>
      <c r="F432" s="1763"/>
      <c r="G432" s="1763"/>
      <c r="H432" s="1763"/>
      <c r="I432" s="1764"/>
    </row>
    <row r="433" spans="2:26" ht="42" thickBot="1" x14ac:dyDescent="0.3">
      <c r="B433" s="123" t="s">
        <v>926</v>
      </c>
      <c r="C433" s="1765"/>
      <c r="D433" s="1766"/>
      <c r="E433" s="1766"/>
      <c r="F433" s="1766"/>
      <c r="G433" s="1766"/>
      <c r="H433" s="1766"/>
      <c r="I433" s="1767"/>
    </row>
    <row r="434" spans="2:26" ht="42" thickBot="1" x14ac:dyDescent="0.3">
      <c r="B434" s="123" t="s">
        <v>928</v>
      </c>
      <c r="C434" s="1762"/>
      <c r="D434" s="1763"/>
      <c r="E434" s="1763"/>
      <c r="F434" s="1763"/>
      <c r="G434" s="1763"/>
      <c r="H434" s="1763"/>
      <c r="I434" s="1764"/>
    </row>
    <row r="435" spans="2:26" ht="55.8" thickBot="1" x14ac:dyDescent="0.3">
      <c r="B435" s="1611" t="s">
        <v>1985</v>
      </c>
      <c r="C435" s="1556"/>
      <c r="D435" s="68" t="s">
        <v>929</v>
      </c>
      <c r="E435" s="1428"/>
      <c r="F435" s="125" t="s">
        <v>930</v>
      </c>
      <c r="G435" s="126"/>
      <c r="H435" s="125" t="s">
        <v>2</v>
      </c>
      <c r="I435" s="126"/>
    </row>
    <row r="436" spans="2:26" ht="14.4" thickBot="1" x14ac:dyDescent="0.3"/>
    <row r="437" spans="2:26" ht="55.8" thickBot="1" x14ac:dyDescent="0.3">
      <c r="B437" s="216" t="s">
        <v>2143</v>
      </c>
      <c r="M437" s="1752" t="s">
        <v>931</v>
      </c>
      <c r="N437" s="1753"/>
      <c r="O437" s="1753"/>
      <c r="P437" s="1753"/>
      <c r="Q437" s="1753"/>
      <c r="R437" s="1753"/>
      <c r="S437" s="1753"/>
      <c r="T437" s="1753"/>
      <c r="U437" s="1753"/>
      <c r="V437" s="1753"/>
      <c r="W437" s="1753"/>
      <c r="X437" s="1753"/>
      <c r="Y437" s="1753"/>
      <c r="Z437" s="1753"/>
    </row>
    <row r="438" spans="2:26" ht="28.2" thickBot="1" x14ac:dyDescent="0.3">
      <c r="B438" s="127" t="s">
        <v>63</v>
      </c>
      <c r="C438" s="128" t="s">
        <v>932</v>
      </c>
      <c r="D438" s="1758" t="s">
        <v>116</v>
      </c>
      <c r="E438" s="1759"/>
      <c r="F438" s="129" t="s">
        <v>117</v>
      </c>
      <c r="G438" s="141" t="s">
        <v>933</v>
      </c>
      <c r="H438" s="130" t="s">
        <v>934</v>
      </c>
      <c r="I438" s="130" t="s">
        <v>935</v>
      </c>
      <c r="J438" s="130" t="s">
        <v>936</v>
      </c>
      <c r="K438" s="130" t="s">
        <v>937</v>
      </c>
      <c r="L438" s="131" t="s">
        <v>938</v>
      </c>
      <c r="M438" s="142" t="s">
        <v>939</v>
      </c>
      <c r="N438" s="142" t="s">
        <v>940</v>
      </c>
      <c r="O438" s="142" t="s">
        <v>941</v>
      </c>
      <c r="P438" s="142" t="s">
        <v>942</v>
      </c>
      <c r="Q438" s="141" t="s">
        <v>943</v>
      </c>
      <c r="R438" s="130" t="s">
        <v>944</v>
      </c>
      <c r="S438" s="130" t="s">
        <v>945</v>
      </c>
      <c r="T438" s="130" t="s">
        <v>946</v>
      </c>
      <c r="U438" s="130" t="s">
        <v>947</v>
      </c>
      <c r="V438" s="131" t="s">
        <v>948</v>
      </c>
      <c r="W438" s="142" t="s">
        <v>949</v>
      </c>
      <c r="X438" s="142" t="s">
        <v>950</v>
      </c>
      <c r="Y438" s="142" t="s">
        <v>951</v>
      </c>
      <c r="Z438" s="142" t="s">
        <v>952</v>
      </c>
    </row>
    <row r="439" spans="2:26" x14ac:dyDescent="0.25">
      <c r="B439" s="132" t="s">
        <v>953</v>
      </c>
      <c r="C439" s="133" t="s">
        <v>905</v>
      </c>
      <c r="D439" s="1760" t="s">
        <v>145</v>
      </c>
      <c r="E439" s="1761"/>
      <c r="F439" s="134">
        <v>2</v>
      </c>
      <c r="G439" s="339"/>
      <c r="H439" s="340"/>
      <c r="I439" s="340"/>
      <c r="J439" s="340"/>
      <c r="K439" s="340"/>
      <c r="L439" s="341"/>
      <c r="M439" s="342"/>
      <c r="N439" s="342"/>
      <c r="O439" s="342"/>
      <c r="P439" s="342"/>
      <c r="Q439" s="339"/>
      <c r="R439" s="340"/>
      <c r="S439" s="340"/>
      <c r="T439" s="340"/>
      <c r="U439" s="340"/>
      <c r="V439" s="341"/>
      <c r="W439" s="342"/>
      <c r="X439" s="342"/>
      <c r="Y439" s="342"/>
      <c r="Z439" s="342"/>
    </row>
    <row r="440" spans="2:26" x14ac:dyDescent="0.25">
      <c r="B440" s="135" t="s">
        <v>954</v>
      </c>
      <c r="C440" s="136" t="s">
        <v>299</v>
      </c>
      <c r="D440" s="1754" t="s">
        <v>145</v>
      </c>
      <c r="E440" s="1755"/>
      <c r="F440" s="137">
        <v>2</v>
      </c>
      <c r="G440" s="339"/>
      <c r="H440" s="344"/>
      <c r="I440" s="344"/>
      <c r="J440" s="344"/>
      <c r="K440" s="344"/>
      <c r="L440" s="345"/>
      <c r="M440" s="346"/>
      <c r="N440" s="346"/>
      <c r="O440" s="346"/>
      <c r="P440" s="346"/>
      <c r="Q440" s="343"/>
      <c r="R440" s="344"/>
      <c r="S440" s="344"/>
      <c r="T440" s="344"/>
      <c r="U440" s="344"/>
      <c r="V440" s="345"/>
      <c r="W440" s="346"/>
      <c r="X440" s="346"/>
      <c r="Y440" s="346"/>
      <c r="Z440" s="346"/>
    </row>
    <row r="441" spans="2:26" x14ac:dyDescent="0.25">
      <c r="B441" s="218" t="s">
        <v>1944</v>
      </c>
      <c r="C441" s="219" t="s">
        <v>293</v>
      </c>
      <c r="D441" s="1754" t="s">
        <v>145</v>
      </c>
      <c r="E441" s="1755"/>
      <c r="F441" s="137">
        <v>2</v>
      </c>
      <c r="G441" s="339"/>
      <c r="H441" s="348"/>
      <c r="I441" s="348"/>
      <c r="J441" s="348"/>
      <c r="K441" s="348"/>
      <c r="L441" s="349"/>
      <c r="M441" s="350"/>
      <c r="N441" s="350"/>
      <c r="O441" s="350"/>
      <c r="P441" s="350"/>
      <c r="Q441" s="347"/>
      <c r="R441" s="348"/>
      <c r="S441" s="348"/>
      <c r="T441" s="348"/>
      <c r="U441" s="348"/>
      <c r="V441" s="349"/>
      <c r="W441" s="350"/>
      <c r="X441" s="350"/>
      <c r="Y441" s="350"/>
      <c r="Z441" s="350"/>
    </row>
    <row r="442" spans="2:26" ht="14.4" thickBot="1" x14ac:dyDescent="0.3">
      <c r="B442" s="138" t="s">
        <v>956</v>
      </c>
      <c r="C442" s="139" t="s">
        <v>302</v>
      </c>
      <c r="D442" s="1756" t="s">
        <v>145</v>
      </c>
      <c r="E442" s="1757"/>
      <c r="F442" s="140">
        <v>2</v>
      </c>
      <c r="G442" s="352"/>
      <c r="H442" s="352"/>
      <c r="I442" s="352"/>
      <c r="J442" s="352"/>
      <c r="K442" s="352"/>
      <c r="L442" s="353"/>
      <c r="M442" s="354"/>
      <c r="N442" s="354"/>
      <c r="O442" s="354"/>
      <c r="P442" s="354"/>
      <c r="Q442" s="351"/>
      <c r="R442" s="352"/>
      <c r="S442" s="352"/>
      <c r="T442" s="352"/>
      <c r="U442" s="352"/>
      <c r="V442" s="353"/>
      <c r="W442" s="354"/>
      <c r="X442" s="354"/>
      <c r="Y442" s="354"/>
      <c r="Z442" s="354"/>
    </row>
    <row r="443" spans="2:26" ht="14.4" thickBot="1" x14ac:dyDescent="0.3">
      <c r="B443" s="158"/>
      <c r="C443" s="87"/>
      <c r="D443" s="87"/>
      <c r="E443" s="87"/>
      <c r="Q443" s="69"/>
      <c r="R443" s="69"/>
    </row>
    <row r="444" spans="2:26" ht="55.8" thickBot="1" x14ac:dyDescent="0.3">
      <c r="B444" s="216" t="s">
        <v>2144</v>
      </c>
      <c r="C444" s="160"/>
      <c r="D444" s="159"/>
      <c r="E444" s="159"/>
      <c r="F444" s="96"/>
      <c r="G444" s="96"/>
      <c r="H444" s="96"/>
      <c r="I444" s="96"/>
      <c r="J444" s="96"/>
      <c r="K444" s="96"/>
      <c r="L444" s="96"/>
      <c r="M444" s="1752" t="s">
        <v>931</v>
      </c>
      <c r="N444" s="1753"/>
      <c r="O444" s="1753"/>
      <c r="P444" s="1753"/>
      <c r="Q444" s="1753"/>
      <c r="R444" s="1753"/>
      <c r="S444" s="1753"/>
      <c r="T444" s="1753"/>
      <c r="U444" s="1753"/>
      <c r="V444" s="1753"/>
      <c r="W444" s="1753"/>
      <c r="X444" s="1753"/>
      <c r="Y444" s="1753"/>
      <c r="Z444" s="1753"/>
    </row>
    <row r="445" spans="2:26" ht="28.2" thickBot="1" x14ac:dyDescent="0.3">
      <c r="B445" s="412" t="s">
        <v>63</v>
      </c>
      <c r="C445" s="413" t="s">
        <v>957</v>
      </c>
      <c r="D445" s="1758" t="s">
        <v>116</v>
      </c>
      <c r="E445" s="1759"/>
      <c r="F445" s="414" t="s">
        <v>117</v>
      </c>
      <c r="G445" s="415" t="s">
        <v>933</v>
      </c>
      <c r="H445" s="416" t="s">
        <v>934</v>
      </c>
      <c r="I445" s="416" t="s">
        <v>935</v>
      </c>
      <c r="J445" s="416" t="s">
        <v>936</v>
      </c>
      <c r="K445" s="416" t="s">
        <v>937</v>
      </c>
      <c r="L445" s="417" t="s">
        <v>938</v>
      </c>
      <c r="M445" s="418" t="s">
        <v>939</v>
      </c>
      <c r="N445" s="418" t="s">
        <v>940</v>
      </c>
      <c r="O445" s="418" t="s">
        <v>941</v>
      </c>
      <c r="P445" s="418" t="s">
        <v>942</v>
      </c>
      <c r="Q445" s="141" t="s">
        <v>943</v>
      </c>
      <c r="R445" s="130" t="s">
        <v>944</v>
      </c>
      <c r="S445" s="130" t="s">
        <v>945</v>
      </c>
      <c r="T445" s="130" t="s">
        <v>946</v>
      </c>
      <c r="U445" s="130" t="s">
        <v>947</v>
      </c>
      <c r="V445" s="131" t="s">
        <v>948</v>
      </c>
      <c r="W445" s="142" t="s">
        <v>949</v>
      </c>
      <c r="X445" s="142" t="s">
        <v>950</v>
      </c>
      <c r="Y445" s="142" t="s">
        <v>951</v>
      </c>
      <c r="Z445" s="142" t="s">
        <v>952</v>
      </c>
    </row>
    <row r="446" spans="2:26" x14ac:dyDescent="0.25">
      <c r="B446" s="392" t="s">
        <v>958</v>
      </c>
      <c r="C446" s="393" t="s">
        <v>905</v>
      </c>
      <c r="D446" s="1760" t="s">
        <v>145</v>
      </c>
      <c r="E446" s="1761"/>
      <c r="F446" s="394">
        <v>2</v>
      </c>
      <c r="G446" s="395"/>
      <c r="H446" s="396"/>
      <c r="I446" s="396"/>
      <c r="J446" s="396"/>
      <c r="K446" s="396"/>
      <c r="L446" s="397"/>
      <c r="M446" s="398"/>
      <c r="N446" s="398"/>
      <c r="O446" s="398"/>
      <c r="P446" s="399"/>
      <c r="Q446" s="339"/>
      <c r="R446" s="340"/>
      <c r="S446" s="340"/>
      <c r="T446" s="340"/>
      <c r="U446" s="340"/>
      <c r="V446" s="341"/>
      <c r="W446" s="342"/>
      <c r="X446" s="342"/>
      <c r="Y446" s="342"/>
      <c r="Z446" s="342"/>
    </row>
    <row r="447" spans="2:26" x14ac:dyDescent="0.25">
      <c r="B447" s="400" t="s">
        <v>959</v>
      </c>
      <c r="C447" s="136" t="s">
        <v>299</v>
      </c>
      <c r="D447" s="1754" t="s">
        <v>145</v>
      </c>
      <c r="E447" s="1755"/>
      <c r="F447" s="137">
        <v>2</v>
      </c>
      <c r="G447" s="343"/>
      <c r="H447" s="344"/>
      <c r="I447" s="344"/>
      <c r="J447" s="344"/>
      <c r="K447" s="344"/>
      <c r="L447" s="345"/>
      <c r="M447" s="346"/>
      <c r="N447" s="346"/>
      <c r="O447" s="346"/>
      <c r="P447" s="401"/>
      <c r="Q447" s="343"/>
      <c r="R447" s="344"/>
      <c r="S447" s="344"/>
      <c r="T447" s="344"/>
      <c r="U447" s="344"/>
      <c r="V447" s="345"/>
      <c r="W447" s="346"/>
      <c r="X447" s="346"/>
      <c r="Y447" s="346"/>
      <c r="Z447" s="346"/>
    </row>
    <row r="448" spans="2:26" x14ac:dyDescent="0.25">
      <c r="B448" s="402" t="s">
        <v>960</v>
      </c>
      <c r="C448" s="219" t="s">
        <v>293</v>
      </c>
      <c r="D448" s="1754" t="s">
        <v>145</v>
      </c>
      <c r="E448" s="1755"/>
      <c r="F448" s="137">
        <v>2</v>
      </c>
      <c r="G448" s="347"/>
      <c r="H448" s="348"/>
      <c r="I448" s="348"/>
      <c r="J448" s="348"/>
      <c r="K448" s="348"/>
      <c r="L448" s="349"/>
      <c r="M448" s="350"/>
      <c r="N448" s="350"/>
      <c r="O448" s="350"/>
      <c r="P448" s="403"/>
      <c r="Q448" s="347"/>
      <c r="R448" s="348"/>
      <c r="S448" s="348"/>
      <c r="T448" s="348"/>
      <c r="U448" s="348"/>
      <c r="V448" s="349"/>
      <c r="W448" s="350"/>
      <c r="X448" s="350"/>
      <c r="Y448" s="350"/>
      <c r="Z448" s="350"/>
    </row>
    <row r="449" spans="2:26" ht="14.4" thickBot="1" x14ac:dyDescent="0.3">
      <c r="B449" s="404" t="s">
        <v>961</v>
      </c>
      <c r="C449" s="405" t="s">
        <v>302</v>
      </c>
      <c r="D449" s="1756" t="s">
        <v>145</v>
      </c>
      <c r="E449" s="1757"/>
      <c r="F449" s="406">
        <v>2</v>
      </c>
      <c r="G449" s="407"/>
      <c r="H449" s="408"/>
      <c r="I449" s="408"/>
      <c r="J449" s="408"/>
      <c r="K449" s="408"/>
      <c r="L449" s="409"/>
      <c r="M449" s="410"/>
      <c r="N449" s="410"/>
      <c r="O449" s="410"/>
      <c r="P449" s="411"/>
      <c r="Q449" s="351"/>
      <c r="R449" s="352"/>
      <c r="S449" s="352"/>
      <c r="T449" s="352"/>
      <c r="U449" s="352"/>
      <c r="V449" s="353"/>
      <c r="W449" s="354"/>
      <c r="X449" s="354"/>
      <c r="Y449" s="354"/>
      <c r="Z449" s="354"/>
    </row>
    <row r="450" spans="2:26" ht="14.4" thickBot="1" x14ac:dyDescent="0.3">
      <c r="B450" s="69"/>
      <c r="H450" s="1585"/>
    </row>
    <row r="451" spans="2:26" ht="55.8" thickBot="1" x14ac:dyDescent="0.3">
      <c r="B451" s="216" t="s">
        <v>2145</v>
      </c>
      <c r="C451" s="160"/>
      <c r="D451" s="159"/>
      <c r="E451" s="96"/>
      <c r="F451" s="96"/>
      <c r="G451" s="96"/>
      <c r="H451" s="96"/>
      <c r="I451" s="96"/>
      <c r="J451" s="96"/>
      <c r="K451" s="96"/>
      <c r="L451" s="96"/>
      <c r="M451" s="1752" t="s">
        <v>931</v>
      </c>
      <c r="N451" s="1753"/>
      <c r="O451" s="1753"/>
      <c r="P451" s="1753"/>
      <c r="Q451" s="1753"/>
      <c r="R451" s="1753"/>
      <c r="S451" s="1753"/>
      <c r="T451" s="1753"/>
      <c r="U451" s="1753"/>
      <c r="V451" s="1753"/>
      <c r="W451" s="1753"/>
      <c r="X451" s="1753"/>
      <c r="Y451" s="1753"/>
      <c r="Z451" s="1753"/>
    </row>
    <row r="452" spans="2:26" ht="28.2" thickBot="1" x14ac:dyDescent="0.3">
      <c r="B452" s="127" t="s">
        <v>63</v>
      </c>
      <c r="C452" s="128" t="s">
        <v>962</v>
      </c>
      <c r="D452" s="128" t="s">
        <v>963</v>
      </c>
      <c r="E452" s="128" t="s">
        <v>116</v>
      </c>
      <c r="F452" s="129" t="s">
        <v>117</v>
      </c>
      <c r="G452" s="141" t="s">
        <v>933</v>
      </c>
      <c r="H452" s="130" t="s">
        <v>934</v>
      </c>
      <c r="I452" s="130" t="s">
        <v>935</v>
      </c>
      <c r="J452" s="130" t="s">
        <v>936</v>
      </c>
      <c r="K452" s="130" t="s">
        <v>937</v>
      </c>
      <c r="L452" s="131" t="s">
        <v>938</v>
      </c>
      <c r="M452" s="142" t="s">
        <v>939</v>
      </c>
      <c r="N452" s="142" t="s">
        <v>940</v>
      </c>
      <c r="O452" s="142" t="s">
        <v>941</v>
      </c>
      <c r="P452" s="142" t="s">
        <v>942</v>
      </c>
      <c r="Q452" s="141" t="s">
        <v>943</v>
      </c>
      <c r="R452" s="130" t="s">
        <v>944</v>
      </c>
      <c r="S452" s="130" t="s">
        <v>945</v>
      </c>
      <c r="T452" s="130" t="s">
        <v>946</v>
      </c>
      <c r="U452" s="130" t="s">
        <v>947</v>
      </c>
      <c r="V452" s="131" t="s">
        <v>948</v>
      </c>
      <c r="W452" s="142" t="s">
        <v>949</v>
      </c>
      <c r="X452" s="142" t="s">
        <v>950</v>
      </c>
      <c r="Y452" s="142" t="s">
        <v>951</v>
      </c>
      <c r="Z452" s="142" t="s">
        <v>952</v>
      </c>
    </row>
    <row r="453" spans="2:26" x14ac:dyDescent="0.25">
      <c r="B453" s="270" t="s">
        <v>964</v>
      </c>
      <c r="C453" s="271" t="s">
        <v>965</v>
      </c>
      <c r="D453" s="271" t="s">
        <v>966</v>
      </c>
      <c r="E453" s="271" t="s">
        <v>1986</v>
      </c>
      <c r="F453" s="309">
        <v>3</v>
      </c>
      <c r="G453" s="1612"/>
      <c r="H453" s="1613"/>
      <c r="I453" s="1613"/>
      <c r="J453" s="1613"/>
      <c r="K453" s="1613"/>
      <c r="L453" s="1614"/>
      <c r="M453" s="1615"/>
      <c r="N453" s="1615"/>
      <c r="O453" s="1615"/>
      <c r="P453" s="1615"/>
      <c r="Q453" s="1616"/>
      <c r="R453" s="1617"/>
      <c r="S453" s="1617"/>
      <c r="T453" s="1617"/>
      <c r="U453" s="1617"/>
      <c r="V453" s="1618"/>
      <c r="W453" s="1619"/>
      <c r="X453" s="1619"/>
      <c r="Y453" s="1619"/>
      <c r="Z453" s="1619"/>
    </row>
    <row r="454" spans="2:26" x14ac:dyDescent="0.25">
      <c r="B454" s="135" t="s">
        <v>967</v>
      </c>
      <c r="C454" s="136" t="s">
        <v>968</v>
      </c>
      <c r="D454" s="136" t="s">
        <v>966</v>
      </c>
      <c r="E454" s="136" t="s">
        <v>1986</v>
      </c>
      <c r="F454" s="310">
        <v>3</v>
      </c>
      <c r="G454" s="1620"/>
      <c r="H454" s="1621"/>
      <c r="I454" s="1621"/>
      <c r="J454" s="1621"/>
      <c r="K454" s="1621"/>
      <c r="L454" s="1622"/>
      <c r="M454" s="1623"/>
      <c r="N454" s="1623"/>
      <c r="O454" s="1623"/>
      <c r="P454" s="1623"/>
      <c r="Q454" s="1620"/>
      <c r="R454" s="1621"/>
      <c r="S454" s="1621"/>
      <c r="T454" s="1621"/>
      <c r="U454" s="1621"/>
      <c r="V454" s="1622"/>
      <c r="W454" s="1623"/>
      <c r="X454" s="1623"/>
      <c r="Y454" s="1623"/>
      <c r="Z454" s="1623"/>
    </row>
    <row r="455" spans="2:26" ht="14.4" thickBot="1" x14ac:dyDescent="0.3">
      <c r="B455" s="138" t="s">
        <v>969</v>
      </c>
      <c r="C455" s="139" t="s">
        <v>970</v>
      </c>
      <c r="D455" s="139" t="s">
        <v>966</v>
      </c>
      <c r="E455" s="139" t="s">
        <v>1986</v>
      </c>
      <c r="F455" s="311">
        <v>3</v>
      </c>
      <c r="G455" s="1624"/>
      <c r="H455" s="1625"/>
      <c r="I455" s="1625"/>
      <c r="J455" s="1625"/>
      <c r="K455" s="1625"/>
      <c r="L455" s="1626"/>
      <c r="M455" s="1627"/>
      <c r="N455" s="1627"/>
      <c r="O455" s="1627"/>
      <c r="P455" s="1627"/>
      <c r="Q455" s="1624"/>
      <c r="R455" s="1625"/>
      <c r="S455" s="1625"/>
      <c r="T455" s="1625"/>
      <c r="U455" s="1625"/>
      <c r="V455" s="1626"/>
      <c r="W455" s="1627"/>
      <c r="X455" s="1627"/>
      <c r="Y455" s="1627"/>
      <c r="Z455" s="1627"/>
    </row>
    <row r="456" spans="2:26" ht="14.4" thickBot="1" x14ac:dyDescent="0.3">
      <c r="R456" s="69"/>
      <c r="S456" s="69"/>
    </row>
    <row r="457" spans="2:26" ht="69.599999999999994" thickBot="1" x14ac:dyDescent="0.3">
      <c r="B457" s="216" t="s">
        <v>2146</v>
      </c>
      <c r="C457" s="160"/>
      <c r="D457" s="159"/>
      <c r="E457" s="159"/>
      <c r="F457" s="96"/>
      <c r="G457" s="96"/>
      <c r="H457" s="96"/>
      <c r="I457" s="96"/>
      <c r="J457" s="96"/>
      <c r="K457" s="96"/>
      <c r="L457" s="96"/>
      <c r="M457" s="1752" t="s">
        <v>931</v>
      </c>
      <c r="N457" s="1753"/>
      <c r="O457" s="1753"/>
      <c r="P457" s="1753"/>
      <c r="Q457" s="1753"/>
      <c r="R457" s="1753"/>
      <c r="S457" s="1753"/>
      <c r="T457" s="1753"/>
      <c r="U457" s="1753"/>
      <c r="V457" s="1753"/>
      <c r="W457" s="1753"/>
      <c r="X457" s="1753"/>
      <c r="Y457" s="1753"/>
      <c r="Z457" s="1753"/>
    </row>
    <row r="458" spans="2:26" ht="28.2" thickBot="1" x14ac:dyDescent="0.3">
      <c r="B458" s="127" t="s">
        <v>63</v>
      </c>
      <c r="C458" s="128" t="s">
        <v>962</v>
      </c>
      <c r="D458" s="128" t="s">
        <v>963</v>
      </c>
      <c r="E458" s="128" t="s">
        <v>116</v>
      </c>
      <c r="F458" s="129" t="s">
        <v>117</v>
      </c>
      <c r="G458" s="141" t="s">
        <v>933</v>
      </c>
      <c r="H458" s="130" t="s">
        <v>934</v>
      </c>
      <c r="I458" s="130" t="s">
        <v>935</v>
      </c>
      <c r="J458" s="130" t="s">
        <v>936</v>
      </c>
      <c r="K458" s="130" t="s">
        <v>937</v>
      </c>
      <c r="L458" s="131" t="s">
        <v>938</v>
      </c>
      <c r="M458" s="142" t="s">
        <v>939</v>
      </c>
      <c r="N458" s="142" t="s">
        <v>940</v>
      </c>
      <c r="O458" s="142" t="s">
        <v>941</v>
      </c>
      <c r="P458" s="142" t="s">
        <v>942</v>
      </c>
      <c r="Q458" s="141" t="s">
        <v>943</v>
      </c>
      <c r="R458" s="130" t="s">
        <v>944</v>
      </c>
      <c r="S458" s="130" t="s">
        <v>945</v>
      </c>
      <c r="T458" s="130" t="s">
        <v>946</v>
      </c>
      <c r="U458" s="130" t="s">
        <v>947</v>
      </c>
      <c r="V458" s="131" t="s">
        <v>948</v>
      </c>
      <c r="W458" s="142" t="s">
        <v>949</v>
      </c>
      <c r="X458" s="142" t="s">
        <v>950</v>
      </c>
      <c r="Y458" s="142" t="s">
        <v>951</v>
      </c>
      <c r="Z458" s="142" t="s">
        <v>952</v>
      </c>
    </row>
    <row r="459" spans="2:26" ht="27.6" x14ac:dyDescent="0.25">
      <c r="B459" s="270" t="s">
        <v>971</v>
      </c>
      <c r="C459" s="271" t="s">
        <v>972</v>
      </c>
      <c r="D459" s="271" t="s">
        <v>810</v>
      </c>
      <c r="E459" s="271" t="s">
        <v>1986</v>
      </c>
      <c r="F459" s="309">
        <v>3</v>
      </c>
      <c r="G459" s="327"/>
      <c r="H459" s="328"/>
      <c r="I459" s="328"/>
      <c r="J459" s="328"/>
      <c r="K459" s="328"/>
      <c r="L459" s="329"/>
      <c r="M459" s="330"/>
      <c r="N459" s="330"/>
      <c r="O459" s="330"/>
      <c r="P459" s="330"/>
      <c r="Q459" s="339"/>
      <c r="R459" s="340"/>
      <c r="S459" s="340"/>
      <c r="T459" s="340"/>
      <c r="U459" s="340"/>
      <c r="V459" s="341"/>
      <c r="W459" s="342"/>
      <c r="X459" s="342"/>
      <c r="Y459" s="342"/>
      <c r="Z459" s="342"/>
    </row>
    <row r="460" spans="2:26" ht="27.6" x14ac:dyDescent="0.25">
      <c r="B460" s="135" t="s">
        <v>973</v>
      </c>
      <c r="C460" s="136" t="s">
        <v>972</v>
      </c>
      <c r="D460" s="136" t="s">
        <v>807</v>
      </c>
      <c r="E460" s="136" t="s">
        <v>1986</v>
      </c>
      <c r="F460" s="310">
        <v>3</v>
      </c>
      <c r="G460" s="331"/>
      <c r="H460" s="332"/>
      <c r="I460" s="332"/>
      <c r="J460" s="332"/>
      <c r="K460" s="332"/>
      <c r="L460" s="333"/>
      <c r="M460" s="334"/>
      <c r="N460" s="334"/>
      <c r="O460" s="334"/>
      <c r="P460" s="334"/>
      <c r="Q460" s="343"/>
      <c r="R460" s="344"/>
      <c r="S460" s="344"/>
      <c r="T460" s="344"/>
      <c r="U460" s="344"/>
      <c r="V460" s="345"/>
      <c r="W460" s="346"/>
      <c r="X460" s="346"/>
      <c r="Y460" s="346"/>
      <c r="Z460" s="346"/>
    </row>
    <row r="461" spans="2:26" ht="28.2" thickBot="1" x14ac:dyDescent="0.3">
      <c r="B461" s="138" t="s">
        <v>974</v>
      </c>
      <c r="C461" s="139" t="s">
        <v>972</v>
      </c>
      <c r="D461" s="139" t="s">
        <v>966</v>
      </c>
      <c r="E461" s="139" t="s">
        <v>1986</v>
      </c>
      <c r="F461" s="311">
        <v>3</v>
      </c>
      <c r="G461" s="335"/>
      <c r="H461" s="336"/>
      <c r="I461" s="336"/>
      <c r="J461" s="336"/>
      <c r="K461" s="336"/>
      <c r="L461" s="337"/>
      <c r="M461" s="338"/>
      <c r="N461" s="338"/>
      <c r="O461" s="338"/>
      <c r="P461" s="338"/>
      <c r="Q461" s="351"/>
      <c r="R461" s="352"/>
      <c r="S461" s="352"/>
      <c r="T461" s="352"/>
      <c r="U461" s="352"/>
      <c r="V461" s="353"/>
      <c r="W461" s="354"/>
      <c r="X461" s="354"/>
      <c r="Y461" s="354"/>
      <c r="Z461" s="354"/>
    </row>
    <row r="463" spans="2:26" ht="14.4" thickBot="1" x14ac:dyDescent="0.3"/>
    <row r="464" spans="2:26" ht="28.2" thickBot="1" x14ac:dyDescent="0.3">
      <c r="B464" s="122" t="s">
        <v>57</v>
      </c>
      <c r="C464" s="66"/>
      <c r="D464" s="123" t="s">
        <v>922</v>
      </c>
      <c r="E464" s="67"/>
      <c r="F464" s="122" t="s">
        <v>923</v>
      </c>
      <c r="G464" s="67"/>
      <c r="H464" s="124" t="s">
        <v>110</v>
      </c>
      <c r="I464" s="67"/>
    </row>
    <row r="465" spans="2:26" ht="42" thickBot="1" x14ac:dyDescent="0.3">
      <c r="B465" s="123" t="s">
        <v>925</v>
      </c>
      <c r="C465" s="1762"/>
      <c r="D465" s="1763"/>
      <c r="E465" s="1763"/>
      <c r="F465" s="1763"/>
      <c r="G465" s="1763"/>
      <c r="H465" s="1763"/>
      <c r="I465" s="1764"/>
    </row>
    <row r="466" spans="2:26" ht="42" thickBot="1" x14ac:dyDescent="0.3">
      <c r="B466" s="123" t="s">
        <v>926</v>
      </c>
      <c r="C466" s="1765"/>
      <c r="D466" s="1766"/>
      <c r="E466" s="1766"/>
      <c r="F466" s="1766"/>
      <c r="G466" s="1766"/>
      <c r="H466" s="1766"/>
      <c r="I466" s="1767"/>
    </row>
    <row r="467" spans="2:26" ht="42" thickBot="1" x14ac:dyDescent="0.3">
      <c r="B467" s="123" t="s">
        <v>928</v>
      </c>
      <c r="C467" s="1762"/>
      <c r="D467" s="1763"/>
      <c r="E467" s="1763"/>
      <c r="F467" s="1763"/>
      <c r="G467" s="1763"/>
      <c r="H467" s="1763"/>
      <c r="I467" s="1764"/>
    </row>
    <row r="468" spans="2:26" ht="55.8" thickBot="1" x14ac:dyDescent="0.3">
      <c r="B468" s="1611" t="s">
        <v>1985</v>
      </c>
      <c r="C468" s="1556"/>
      <c r="D468" s="68" t="s">
        <v>929</v>
      </c>
      <c r="E468" s="1428"/>
      <c r="F468" s="125" t="s">
        <v>930</v>
      </c>
      <c r="G468" s="126"/>
      <c r="H468" s="125" t="s">
        <v>2</v>
      </c>
      <c r="I468" s="126"/>
    </row>
    <row r="469" spans="2:26" ht="14.4" thickBot="1" x14ac:dyDescent="0.3"/>
    <row r="470" spans="2:26" ht="83.4" thickBot="1" x14ac:dyDescent="0.3">
      <c r="B470" s="216" t="s">
        <v>2147</v>
      </c>
      <c r="M470" s="1752" t="s">
        <v>931</v>
      </c>
      <c r="N470" s="1753"/>
      <c r="O470" s="1753"/>
      <c r="P470" s="1753"/>
      <c r="Q470" s="1753"/>
      <c r="R470" s="1753"/>
      <c r="S470" s="1753"/>
      <c r="T470" s="1753"/>
      <c r="U470" s="1753"/>
      <c r="V470" s="1753"/>
      <c r="W470" s="1753"/>
      <c r="X470" s="1753"/>
      <c r="Y470" s="1753"/>
      <c r="Z470" s="1753"/>
    </row>
    <row r="471" spans="2:26" ht="28.2" thickBot="1" x14ac:dyDescent="0.3">
      <c r="B471" s="127" t="s">
        <v>63</v>
      </c>
      <c r="C471" s="128" t="s">
        <v>932</v>
      </c>
      <c r="D471" s="1758" t="s">
        <v>116</v>
      </c>
      <c r="E471" s="1759"/>
      <c r="F471" s="129" t="s">
        <v>117</v>
      </c>
      <c r="G471" s="141" t="s">
        <v>933</v>
      </c>
      <c r="H471" s="130" t="s">
        <v>934</v>
      </c>
      <c r="I471" s="130" t="s">
        <v>935</v>
      </c>
      <c r="J471" s="130" t="s">
        <v>936</v>
      </c>
      <c r="K471" s="130" t="s">
        <v>937</v>
      </c>
      <c r="L471" s="131" t="s">
        <v>938</v>
      </c>
      <c r="M471" s="142" t="s">
        <v>939</v>
      </c>
      <c r="N471" s="142" t="s">
        <v>940</v>
      </c>
      <c r="O471" s="142" t="s">
        <v>941</v>
      </c>
      <c r="P471" s="142" t="s">
        <v>942</v>
      </c>
      <c r="Q471" s="141" t="s">
        <v>943</v>
      </c>
      <c r="R471" s="130" t="s">
        <v>944</v>
      </c>
      <c r="S471" s="130" t="s">
        <v>945</v>
      </c>
      <c r="T471" s="130" t="s">
        <v>946</v>
      </c>
      <c r="U471" s="130" t="s">
        <v>947</v>
      </c>
      <c r="V471" s="131" t="s">
        <v>948</v>
      </c>
      <c r="W471" s="142" t="s">
        <v>949</v>
      </c>
      <c r="X471" s="142" t="s">
        <v>950</v>
      </c>
      <c r="Y471" s="142" t="s">
        <v>951</v>
      </c>
      <c r="Z471" s="142" t="s">
        <v>952</v>
      </c>
    </row>
    <row r="472" spans="2:26" x14ac:dyDescent="0.25">
      <c r="B472" s="132" t="s">
        <v>953</v>
      </c>
      <c r="C472" s="133" t="s">
        <v>905</v>
      </c>
      <c r="D472" s="1760" t="s">
        <v>145</v>
      </c>
      <c r="E472" s="1761"/>
      <c r="F472" s="134">
        <v>2</v>
      </c>
      <c r="G472" s="339"/>
      <c r="H472" s="340"/>
      <c r="I472" s="340"/>
      <c r="J472" s="340"/>
      <c r="K472" s="340"/>
      <c r="L472" s="341"/>
      <c r="M472" s="342"/>
      <c r="N472" s="342"/>
      <c r="O472" s="342"/>
      <c r="P472" s="342"/>
      <c r="Q472" s="339"/>
      <c r="R472" s="340"/>
      <c r="S472" s="340"/>
      <c r="T472" s="340"/>
      <c r="U472" s="340"/>
      <c r="V472" s="341"/>
      <c r="W472" s="342"/>
      <c r="X472" s="342"/>
      <c r="Y472" s="342"/>
      <c r="Z472" s="342"/>
    </row>
    <row r="473" spans="2:26" x14ac:dyDescent="0.25">
      <c r="B473" s="135" t="s">
        <v>954</v>
      </c>
      <c r="C473" s="136" t="s">
        <v>299</v>
      </c>
      <c r="D473" s="1754" t="s">
        <v>145</v>
      </c>
      <c r="E473" s="1755"/>
      <c r="F473" s="137">
        <v>2</v>
      </c>
      <c r="G473" s="339"/>
      <c r="H473" s="344"/>
      <c r="I473" s="344"/>
      <c r="J473" s="344"/>
      <c r="K473" s="344"/>
      <c r="L473" s="345"/>
      <c r="M473" s="346"/>
      <c r="N473" s="346"/>
      <c r="O473" s="346"/>
      <c r="P473" s="346"/>
      <c r="Q473" s="343"/>
      <c r="R473" s="344"/>
      <c r="S473" s="344"/>
      <c r="T473" s="344"/>
      <c r="U473" s="344"/>
      <c r="V473" s="345"/>
      <c r="W473" s="346"/>
      <c r="X473" s="346"/>
      <c r="Y473" s="346"/>
      <c r="Z473" s="346"/>
    </row>
    <row r="474" spans="2:26" x14ac:dyDescent="0.25">
      <c r="B474" s="218" t="s">
        <v>1944</v>
      </c>
      <c r="C474" s="219" t="s">
        <v>293</v>
      </c>
      <c r="D474" s="1754" t="s">
        <v>145</v>
      </c>
      <c r="E474" s="1755"/>
      <c r="F474" s="137">
        <v>2</v>
      </c>
      <c r="G474" s="339"/>
      <c r="H474" s="348"/>
      <c r="I474" s="348"/>
      <c r="J474" s="348"/>
      <c r="K474" s="348"/>
      <c r="L474" s="349"/>
      <c r="M474" s="350"/>
      <c r="N474" s="350"/>
      <c r="O474" s="350"/>
      <c r="P474" s="350"/>
      <c r="Q474" s="347"/>
      <c r="R474" s="348"/>
      <c r="S474" s="348"/>
      <c r="T474" s="348"/>
      <c r="U474" s="348"/>
      <c r="V474" s="349"/>
      <c r="W474" s="350"/>
      <c r="X474" s="350"/>
      <c r="Y474" s="350"/>
      <c r="Z474" s="350"/>
    </row>
    <row r="475" spans="2:26" ht="14.4" thickBot="1" x14ac:dyDescent="0.3">
      <c r="B475" s="138" t="s">
        <v>956</v>
      </c>
      <c r="C475" s="139" t="s">
        <v>302</v>
      </c>
      <c r="D475" s="1756" t="s">
        <v>145</v>
      </c>
      <c r="E475" s="1757"/>
      <c r="F475" s="140">
        <v>2</v>
      </c>
      <c r="G475" s="352"/>
      <c r="H475" s="352"/>
      <c r="I475" s="352"/>
      <c r="J475" s="352"/>
      <c r="K475" s="352"/>
      <c r="L475" s="353"/>
      <c r="M475" s="354"/>
      <c r="N475" s="354"/>
      <c r="O475" s="354"/>
      <c r="P475" s="354"/>
      <c r="Q475" s="351"/>
      <c r="R475" s="352"/>
      <c r="S475" s="352"/>
      <c r="T475" s="352"/>
      <c r="U475" s="352"/>
      <c r="V475" s="353"/>
      <c r="W475" s="354"/>
      <c r="X475" s="354"/>
      <c r="Y475" s="354"/>
      <c r="Z475" s="354"/>
    </row>
    <row r="476" spans="2:26" ht="14.4" thickBot="1" x14ac:dyDescent="0.3">
      <c r="B476" s="158"/>
      <c r="C476" s="87"/>
      <c r="D476" s="87"/>
      <c r="E476" s="87"/>
      <c r="Q476" s="69"/>
      <c r="R476" s="69"/>
    </row>
    <row r="477" spans="2:26" ht="83.4" thickBot="1" x14ac:dyDescent="0.3">
      <c r="B477" s="216" t="s">
        <v>2148</v>
      </c>
      <c r="C477" s="160"/>
      <c r="D477" s="159"/>
      <c r="E477" s="159"/>
      <c r="F477" s="96"/>
      <c r="G477" s="96"/>
      <c r="H477" s="96"/>
      <c r="I477" s="96"/>
      <c r="J477" s="96"/>
      <c r="K477" s="96"/>
      <c r="L477" s="96"/>
      <c r="M477" s="1752" t="s">
        <v>931</v>
      </c>
      <c r="N477" s="1753"/>
      <c r="O477" s="1753"/>
      <c r="P477" s="1753"/>
      <c r="Q477" s="1753"/>
      <c r="R477" s="1753"/>
      <c r="S477" s="1753"/>
      <c r="T477" s="1753"/>
      <c r="U477" s="1753"/>
      <c r="V477" s="1753"/>
      <c r="W477" s="1753"/>
      <c r="X477" s="1753"/>
      <c r="Y477" s="1753"/>
      <c r="Z477" s="1753"/>
    </row>
    <row r="478" spans="2:26" ht="28.2" thickBot="1" x14ac:dyDescent="0.3">
      <c r="B478" s="412" t="s">
        <v>63</v>
      </c>
      <c r="C478" s="413" t="s">
        <v>957</v>
      </c>
      <c r="D478" s="1758" t="s">
        <v>116</v>
      </c>
      <c r="E478" s="1759"/>
      <c r="F478" s="414" t="s">
        <v>117</v>
      </c>
      <c r="G478" s="415" t="s">
        <v>933</v>
      </c>
      <c r="H478" s="416" t="s">
        <v>934</v>
      </c>
      <c r="I478" s="416" t="s">
        <v>935</v>
      </c>
      <c r="J478" s="416" t="s">
        <v>936</v>
      </c>
      <c r="K478" s="416" t="s">
        <v>937</v>
      </c>
      <c r="L478" s="417" t="s">
        <v>938</v>
      </c>
      <c r="M478" s="418" t="s">
        <v>939</v>
      </c>
      <c r="N478" s="418" t="s">
        <v>940</v>
      </c>
      <c r="O478" s="418" t="s">
        <v>941</v>
      </c>
      <c r="P478" s="418" t="s">
        <v>942</v>
      </c>
      <c r="Q478" s="141" t="s">
        <v>943</v>
      </c>
      <c r="R478" s="130" t="s">
        <v>944</v>
      </c>
      <c r="S478" s="130" t="s">
        <v>945</v>
      </c>
      <c r="T478" s="130" t="s">
        <v>946</v>
      </c>
      <c r="U478" s="130" t="s">
        <v>947</v>
      </c>
      <c r="V478" s="131" t="s">
        <v>948</v>
      </c>
      <c r="W478" s="142" t="s">
        <v>949</v>
      </c>
      <c r="X478" s="142" t="s">
        <v>950</v>
      </c>
      <c r="Y478" s="142" t="s">
        <v>951</v>
      </c>
      <c r="Z478" s="142" t="s">
        <v>952</v>
      </c>
    </row>
    <row r="479" spans="2:26" x14ac:dyDescent="0.25">
      <c r="B479" s="392" t="s">
        <v>958</v>
      </c>
      <c r="C479" s="393" t="s">
        <v>905</v>
      </c>
      <c r="D479" s="1760" t="s">
        <v>145</v>
      </c>
      <c r="E479" s="1761"/>
      <c r="F479" s="394">
        <v>2</v>
      </c>
      <c r="G479" s="395"/>
      <c r="H479" s="396"/>
      <c r="I479" s="396"/>
      <c r="J479" s="396"/>
      <c r="K479" s="396"/>
      <c r="L479" s="397"/>
      <c r="M479" s="398"/>
      <c r="N479" s="398"/>
      <c r="O479" s="398"/>
      <c r="P479" s="399"/>
      <c r="Q479" s="339"/>
      <c r="R479" s="340"/>
      <c r="S479" s="340"/>
      <c r="T479" s="340"/>
      <c r="U479" s="340"/>
      <c r="V479" s="341"/>
      <c r="W479" s="342"/>
      <c r="X479" s="342"/>
      <c r="Y479" s="342"/>
      <c r="Z479" s="342"/>
    </row>
    <row r="480" spans="2:26" x14ac:dyDescent="0.25">
      <c r="B480" s="400" t="s">
        <v>959</v>
      </c>
      <c r="C480" s="136" t="s">
        <v>299</v>
      </c>
      <c r="D480" s="1754" t="s">
        <v>145</v>
      </c>
      <c r="E480" s="1755"/>
      <c r="F480" s="137">
        <v>2</v>
      </c>
      <c r="G480" s="343"/>
      <c r="H480" s="344"/>
      <c r="I480" s="344"/>
      <c r="J480" s="344"/>
      <c r="K480" s="344"/>
      <c r="L480" s="345"/>
      <c r="M480" s="346"/>
      <c r="N480" s="346"/>
      <c r="O480" s="346"/>
      <c r="P480" s="401"/>
      <c r="Q480" s="343"/>
      <c r="R480" s="344"/>
      <c r="S480" s="344"/>
      <c r="T480" s="344"/>
      <c r="U480" s="344"/>
      <c r="V480" s="345"/>
      <c r="W480" s="346"/>
      <c r="X480" s="346"/>
      <c r="Y480" s="346"/>
      <c r="Z480" s="346"/>
    </row>
    <row r="481" spans="2:26" x14ac:dyDescent="0.25">
      <c r="B481" s="402" t="s">
        <v>960</v>
      </c>
      <c r="C481" s="219" t="s">
        <v>293</v>
      </c>
      <c r="D481" s="1754" t="s">
        <v>145</v>
      </c>
      <c r="E481" s="1755"/>
      <c r="F481" s="137">
        <v>2</v>
      </c>
      <c r="G481" s="347"/>
      <c r="H481" s="348"/>
      <c r="I481" s="348"/>
      <c r="J481" s="348"/>
      <c r="K481" s="348"/>
      <c r="L481" s="349"/>
      <c r="M481" s="350"/>
      <c r="N481" s="350"/>
      <c r="O481" s="350"/>
      <c r="P481" s="403"/>
      <c r="Q481" s="347"/>
      <c r="R481" s="348"/>
      <c r="S481" s="348"/>
      <c r="T481" s="348"/>
      <c r="U481" s="348"/>
      <c r="V481" s="349"/>
      <c r="W481" s="350"/>
      <c r="X481" s="350"/>
      <c r="Y481" s="350"/>
      <c r="Z481" s="350"/>
    </row>
    <row r="482" spans="2:26" ht="14.4" thickBot="1" x14ac:dyDescent="0.3">
      <c r="B482" s="404" t="s">
        <v>961</v>
      </c>
      <c r="C482" s="405" t="s">
        <v>302</v>
      </c>
      <c r="D482" s="1756" t="s">
        <v>145</v>
      </c>
      <c r="E482" s="1757"/>
      <c r="F482" s="406">
        <v>2</v>
      </c>
      <c r="G482" s="407"/>
      <c r="H482" s="408"/>
      <c r="I482" s="408"/>
      <c r="J482" s="408"/>
      <c r="K482" s="408"/>
      <c r="L482" s="409"/>
      <c r="M482" s="410"/>
      <c r="N482" s="410"/>
      <c r="O482" s="410"/>
      <c r="P482" s="411"/>
      <c r="Q482" s="351"/>
      <c r="R482" s="352"/>
      <c r="S482" s="352"/>
      <c r="T482" s="352"/>
      <c r="U482" s="352"/>
      <c r="V482" s="353"/>
      <c r="W482" s="354"/>
      <c r="X482" s="354"/>
      <c r="Y482" s="354"/>
      <c r="Z482" s="354"/>
    </row>
    <row r="483" spans="2:26" ht="14.4" thickBot="1" x14ac:dyDescent="0.3">
      <c r="B483" s="69"/>
      <c r="H483" s="1585"/>
    </row>
    <row r="484" spans="2:26" ht="69.599999999999994" thickBot="1" x14ac:dyDescent="0.3">
      <c r="B484" s="216" t="s">
        <v>2149</v>
      </c>
      <c r="C484" s="160"/>
      <c r="D484" s="159"/>
      <c r="E484" s="96"/>
      <c r="F484" s="96"/>
      <c r="G484" s="96"/>
      <c r="H484" s="96"/>
      <c r="I484" s="96"/>
      <c r="J484" s="96"/>
      <c r="K484" s="96"/>
      <c r="L484" s="96"/>
      <c r="M484" s="1752" t="s">
        <v>931</v>
      </c>
      <c r="N484" s="1753"/>
      <c r="O484" s="1753"/>
      <c r="P484" s="1753"/>
      <c r="Q484" s="1753"/>
      <c r="R484" s="1753"/>
      <c r="S484" s="1753"/>
      <c r="T484" s="1753"/>
      <c r="U484" s="1753"/>
      <c r="V484" s="1753"/>
      <c r="W484" s="1753"/>
      <c r="X484" s="1753"/>
      <c r="Y484" s="1753"/>
      <c r="Z484" s="1753"/>
    </row>
    <row r="485" spans="2:26" ht="28.2" thickBot="1" x14ac:dyDescent="0.3">
      <c r="B485" s="127" t="s">
        <v>63</v>
      </c>
      <c r="C485" s="128" t="s">
        <v>962</v>
      </c>
      <c r="D485" s="128" t="s">
        <v>963</v>
      </c>
      <c r="E485" s="128" t="s">
        <v>116</v>
      </c>
      <c r="F485" s="129" t="s">
        <v>117</v>
      </c>
      <c r="G485" s="141" t="s">
        <v>933</v>
      </c>
      <c r="H485" s="130" t="s">
        <v>934</v>
      </c>
      <c r="I485" s="130" t="s">
        <v>935</v>
      </c>
      <c r="J485" s="130" t="s">
        <v>936</v>
      </c>
      <c r="K485" s="130" t="s">
        <v>937</v>
      </c>
      <c r="L485" s="131" t="s">
        <v>938</v>
      </c>
      <c r="M485" s="142" t="s">
        <v>939</v>
      </c>
      <c r="N485" s="142" t="s">
        <v>940</v>
      </c>
      <c r="O485" s="142" t="s">
        <v>941</v>
      </c>
      <c r="P485" s="142" t="s">
        <v>942</v>
      </c>
      <c r="Q485" s="141" t="s">
        <v>943</v>
      </c>
      <c r="R485" s="130" t="s">
        <v>944</v>
      </c>
      <c r="S485" s="130" t="s">
        <v>945</v>
      </c>
      <c r="T485" s="130" t="s">
        <v>946</v>
      </c>
      <c r="U485" s="130" t="s">
        <v>947</v>
      </c>
      <c r="V485" s="131" t="s">
        <v>948</v>
      </c>
      <c r="W485" s="142" t="s">
        <v>949</v>
      </c>
      <c r="X485" s="142" t="s">
        <v>950</v>
      </c>
      <c r="Y485" s="142" t="s">
        <v>951</v>
      </c>
      <c r="Z485" s="142" t="s">
        <v>952</v>
      </c>
    </row>
    <row r="486" spans="2:26" x14ac:dyDescent="0.25">
      <c r="B486" s="270" t="s">
        <v>964</v>
      </c>
      <c r="C486" s="271" t="s">
        <v>965</v>
      </c>
      <c r="D486" s="271" t="s">
        <v>966</v>
      </c>
      <c r="E486" s="271" t="s">
        <v>1986</v>
      </c>
      <c r="F486" s="309">
        <v>3</v>
      </c>
      <c r="G486" s="1612"/>
      <c r="H486" s="1613"/>
      <c r="I486" s="1613"/>
      <c r="J486" s="1613"/>
      <c r="K486" s="1613"/>
      <c r="L486" s="1614"/>
      <c r="M486" s="1615"/>
      <c r="N486" s="1615"/>
      <c r="O486" s="1615"/>
      <c r="P486" s="1615"/>
      <c r="Q486" s="1616"/>
      <c r="R486" s="1617"/>
      <c r="S486" s="1617"/>
      <c r="T486" s="1617"/>
      <c r="U486" s="1617"/>
      <c r="V486" s="1618"/>
      <c r="W486" s="1619"/>
      <c r="X486" s="1619"/>
      <c r="Y486" s="1619"/>
      <c r="Z486" s="1619"/>
    </row>
    <row r="487" spans="2:26" x14ac:dyDescent="0.25">
      <c r="B487" s="135" t="s">
        <v>967</v>
      </c>
      <c r="C487" s="136" t="s">
        <v>968</v>
      </c>
      <c r="D487" s="136" t="s">
        <v>966</v>
      </c>
      <c r="E487" s="136" t="s">
        <v>1986</v>
      </c>
      <c r="F487" s="310">
        <v>3</v>
      </c>
      <c r="G487" s="1620"/>
      <c r="H487" s="1621"/>
      <c r="I487" s="1621"/>
      <c r="J487" s="1621"/>
      <c r="K487" s="1621"/>
      <c r="L487" s="1622"/>
      <c r="M487" s="1623"/>
      <c r="N487" s="1623"/>
      <c r="O487" s="1623"/>
      <c r="P487" s="1623"/>
      <c r="Q487" s="1620"/>
      <c r="R487" s="1621"/>
      <c r="S487" s="1621"/>
      <c r="T487" s="1621"/>
      <c r="U487" s="1621"/>
      <c r="V487" s="1622"/>
      <c r="W487" s="1623"/>
      <c r="X487" s="1623"/>
      <c r="Y487" s="1623"/>
      <c r="Z487" s="1623"/>
    </row>
    <row r="488" spans="2:26" ht="14.4" thickBot="1" x14ac:dyDescent="0.3">
      <c r="B488" s="138" t="s">
        <v>969</v>
      </c>
      <c r="C488" s="139" t="s">
        <v>970</v>
      </c>
      <c r="D488" s="139" t="s">
        <v>966</v>
      </c>
      <c r="E488" s="139" t="s">
        <v>1986</v>
      </c>
      <c r="F488" s="311">
        <v>3</v>
      </c>
      <c r="G488" s="1624"/>
      <c r="H488" s="1625"/>
      <c r="I488" s="1625"/>
      <c r="J488" s="1625"/>
      <c r="K488" s="1625"/>
      <c r="L488" s="1626"/>
      <c r="M488" s="1627"/>
      <c r="N488" s="1627"/>
      <c r="O488" s="1627"/>
      <c r="P488" s="1627"/>
      <c r="Q488" s="1624"/>
      <c r="R488" s="1625"/>
      <c r="S488" s="1625"/>
      <c r="T488" s="1625"/>
      <c r="U488" s="1625"/>
      <c r="V488" s="1626"/>
      <c r="W488" s="1627"/>
      <c r="X488" s="1627"/>
      <c r="Y488" s="1627"/>
      <c r="Z488" s="1627"/>
    </row>
    <row r="489" spans="2:26" ht="14.4" thickBot="1" x14ac:dyDescent="0.3">
      <c r="R489" s="69"/>
      <c r="S489" s="69"/>
    </row>
    <row r="490" spans="2:26" ht="97.2" thickBot="1" x14ac:dyDescent="0.3">
      <c r="B490" s="216" t="s">
        <v>2150</v>
      </c>
      <c r="C490" s="160"/>
      <c r="D490" s="159"/>
      <c r="E490" s="159"/>
      <c r="F490" s="96"/>
      <c r="G490" s="96"/>
      <c r="H490" s="96"/>
      <c r="I490" s="96"/>
      <c r="J490" s="96"/>
      <c r="K490" s="96"/>
      <c r="L490" s="96"/>
      <c r="M490" s="1752" t="s">
        <v>931</v>
      </c>
      <c r="N490" s="1753"/>
      <c r="O490" s="1753"/>
      <c r="P490" s="1753"/>
      <c r="Q490" s="1753"/>
      <c r="R490" s="1753"/>
      <c r="S490" s="1753"/>
      <c r="T490" s="1753"/>
      <c r="U490" s="1753"/>
      <c r="V490" s="1753"/>
      <c r="W490" s="1753"/>
      <c r="X490" s="1753"/>
      <c r="Y490" s="1753"/>
      <c r="Z490" s="1753"/>
    </row>
    <row r="491" spans="2:26" ht="28.2" thickBot="1" x14ac:dyDescent="0.3">
      <c r="B491" s="127" t="s">
        <v>63</v>
      </c>
      <c r="C491" s="128" t="s">
        <v>962</v>
      </c>
      <c r="D491" s="128" t="s">
        <v>963</v>
      </c>
      <c r="E491" s="128" t="s">
        <v>116</v>
      </c>
      <c r="F491" s="129" t="s">
        <v>117</v>
      </c>
      <c r="G491" s="141" t="s">
        <v>933</v>
      </c>
      <c r="H491" s="130" t="s">
        <v>934</v>
      </c>
      <c r="I491" s="130" t="s">
        <v>935</v>
      </c>
      <c r="J491" s="130" t="s">
        <v>936</v>
      </c>
      <c r="K491" s="130" t="s">
        <v>937</v>
      </c>
      <c r="L491" s="131" t="s">
        <v>938</v>
      </c>
      <c r="M491" s="142" t="s">
        <v>939</v>
      </c>
      <c r="N491" s="142" t="s">
        <v>940</v>
      </c>
      <c r="O491" s="142" t="s">
        <v>941</v>
      </c>
      <c r="P491" s="142" t="s">
        <v>942</v>
      </c>
      <c r="Q491" s="141" t="s">
        <v>943</v>
      </c>
      <c r="R491" s="130" t="s">
        <v>944</v>
      </c>
      <c r="S491" s="130" t="s">
        <v>945</v>
      </c>
      <c r="T491" s="130" t="s">
        <v>946</v>
      </c>
      <c r="U491" s="130" t="s">
        <v>947</v>
      </c>
      <c r="V491" s="131" t="s">
        <v>948</v>
      </c>
      <c r="W491" s="142" t="s">
        <v>949</v>
      </c>
      <c r="X491" s="142" t="s">
        <v>950</v>
      </c>
      <c r="Y491" s="142" t="s">
        <v>951</v>
      </c>
      <c r="Z491" s="142" t="s">
        <v>952</v>
      </c>
    </row>
    <row r="492" spans="2:26" ht="27.6" x14ac:dyDescent="0.25">
      <c r="B492" s="270" t="s">
        <v>971</v>
      </c>
      <c r="C492" s="271" t="s">
        <v>972</v>
      </c>
      <c r="D492" s="271" t="s">
        <v>810</v>
      </c>
      <c r="E492" s="271" t="s">
        <v>1986</v>
      </c>
      <c r="F492" s="309">
        <v>3</v>
      </c>
      <c r="G492" s="327"/>
      <c r="H492" s="328"/>
      <c r="I492" s="328"/>
      <c r="J492" s="328"/>
      <c r="K492" s="328"/>
      <c r="L492" s="329"/>
      <c r="M492" s="330"/>
      <c r="N492" s="330"/>
      <c r="O492" s="330"/>
      <c r="P492" s="330"/>
      <c r="Q492" s="339"/>
      <c r="R492" s="340"/>
      <c r="S492" s="340"/>
      <c r="T492" s="340"/>
      <c r="U492" s="340"/>
      <c r="V492" s="341"/>
      <c r="W492" s="342"/>
      <c r="X492" s="342"/>
      <c r="Y492" s="342"/>
      <c r="Z492" s="342"/>
    </row>
    <row r="493" spans="2:26" ht="27.6" x14ac:dyDescent="0.25">
      <c r="B493" s="135" t="s">
        <v>973</v>
      </c>
      <c r="C493" s="136" t="s">
        <v>972</v>
      </c>
      <c r="D493" s="136" t="s">
        <v>807</v>
      </c>
      <c r="E493" s="136" t="s">
        <v>1986</v>
      </c>
      <c r="F493" s="310">
        <v>3</v>
      </c>
      <c r="G493" s="331"/>
      <c r="H493" s="332"/>
      <c r="I493" s="332"/>
      <c r="J493" s="332"/>
      <c r="K493" s="332"/>
      <c r="L493" s="333"/>
      <c r="M493" s="334"/>
      <c r="N493" s="334"/>
      <c r="O493" s="334"/>
      <c r="P493" s="334"/>
      <c r="Q493" s="343"/>
      <c r="R493" s="344"/>
      <c r="S493" s="344"/>
      <c r="T493" s="344"/>
      <c r="U493" s="344"/>
      <c r="V493" s="345"/>
      <c r="W493" s="346"/>
      <c r="X493" s="346"/>
      <c r="Y493" s="346"/>
      <c r="Z493" s="346"/>
    </row>
    <row r="494" spans="2:26" ht="28.2" thickBot="1" x14ac:dyDescent="0.3">
      <c r="B494" s="138" t="s">
        <v>974</v>
      </c>
      <c r="C494" s="139" t="s">
        <v>972</v>
      </c>
      <c r="D494" s="139" t="s">
        <v>966</v>
      </c>
      <c r="E494" s="139" t="s">
        <v>1986</v>
      </c>
      <c r="F494" s="311">
        <v>3</v>
      </c>
      <c r="G494" s="335"/>
      <c r="H494" s="336"/>
      <c r="I494" s="336"/>
      <c r="J494" s="336"/>
      <c r="K494" s="336"/>
      <c r="L494" s="337"/>
      <c r="M494" s="338"/>
      <c r="N494" s="338"/>
      <c r="O494" s="338"/>
      <c r="P494" s="338"/>
      <c r="Q494" s="351"/>
      <c r="R494" s="352"/>
      <c r="S494" s="352"/>
      <c r="T494" s="352"/>
      <c r="U494" s="352"/>
      <c r="V494" s="353"/>
      <c r="W494" s="354"/>
      <c r="X494" s="354"/>
      <c r="Y494" s="354"/>
      <c r="Z494" s="354"/>
    </row>
    <row r="496" spans="2:26" ht="14.4" thickBot="1" x14ac:dyDescent="0.3"/>
    <row r="497" spans="2:26" ht="28.2" thickBot="1" x14ac:dyDescent="0.3">
      <c r="B497" s="122" t="s">
        <v>57</v>
      </c>
      <c r="C497" s="66"/>
      <c r="D497" s="123" t="s">
        <v>922</v>
      </c>
      <c r="E497" s="67"/>
      <c r="F497" s="122" t="s">
        <v>923</v>
      </c>
      <c r="G497" s="67"/>
      <c r="H497" s="124" t="s">
        <v>110</v>
      </c>
      <c r="I497" s="67"/>
    </row>
    <row r="498" spans="2:26" ht="42" thickBot="1" x14ac:dyDescent="0.3">
      <c r="B498" s="123" t="s">
        <v>925</v>
      </c>
      <c r="C498" s="1762"/>
      <c r="D498" s="1763"/>
      <c r="E498" s="1763"/>
      <c r="F498" s="1763"/>
      <c r="G498" s="1763"/>
      <c r="H498" s="1763"/>
      <c r="I498" s="1764"/>
    </row>
    <row r="499" spans="2:26" ht="42" thickBot="1" x14ac:dyDescent="0.3">
      <c r="B499" s="123" t="s">
        <v>926</v>
      </c>
      <c r="C499" s="1765"/>
      <c r="D499" s="1766"/>
      <c r="E499" s="1766"/>
      <c r="F499" s="1766"/>
      <c r="G499" s="1766"/>
      <c r="H499" s="1766"/>
      <c r="I499" s="1767"/>
    </row>
    <row r="500" spans="2:26" ht="42" thickBot="1" x14ac:dyDescent="0.3">
      <c r="B500" s="123" t="s">
        <v>928</v>
      </c>
      <c r="C500" s="1762"/>
      <c r="D500" s="1763"/>
      <c r="E500" s="1763"/>
      <c r="F500" s="1763"/>
      <c r="G500" s="1763"/>
      <c r="H500" s="1763"/>
      <c r="I500" s="1764"/>
    </row>
    <row r="501" spans="2:26" ht="55.8" thickBot="1" x14ac:dyDescent="0.3">
      <c r="B501" s="1611" t="s">
        <v>1985</v>
      </c>
      <c r="C501" s="1556"/>
      <c r="D501" s="68" t="s">
        <v>929</v>
      </c>
      <c r="E501" s="1428"/>
      <c r="F501" s="125" t="s">
        <v>930</v>
      </c>
      <c r="G501" s="126"/>
      <c r="H501" s="125" t="s">
        <v>2</v>
      </c>
      <c r="I501" s="126"/>
    </row>
    <row r="502" spans="2:26" ht="14.4" thickBot="1" x14ac:dyDescent="0.3"/>
    <row r="503" spans="2:26" ht="69.599999999999994" thickBot="1" x14ac:dyDescent="0.3">
      <c r="B503" s="216" t="s">
        <v>2151</v>
      </c>
      <c r="M503" s="1752" t="s">
        <v>931</v>
      </c>
      <c r="N503" s="1753"/>
      <c r="O503" s="1753"/>
      <c r="P503" s="1753"/>
      <c r="Q503" s="1753"/>
      <c r="R503" s="1753"/>
      <c r="S503" s="1753"/>
      <c r="T503" s="1753"/>
      <c r="U503" s="1753"/>
      <c r="V503" s="1753"/>
      <c r="W503" s="1753"/>
      <c r="X503" s="1753"/>
      <c r="Y503" s="1753"/>
      <c r="Z503" s="1753"/>
    </row>
    <row r="504" spans="2:26" ht="28.2" thickBot="1" x14ac:dyDescent="0.3">
      <c r="B504" s="127" t="s">
        <v>63</v>
      </c>
      <c r="C504" s="128" t="s">
        <v>932</v>
      </c>
      <c r="D504" s="1758" t="s">
        <v>116</v>
      </c>
      <c r="E504" s="1759"/>
      <c r="F504" s="129" t="s">
        <v>117</v>
      </c>
      <c r="G504" s="141" t="s">
        <v>933</v>
      </c>
      <c r="H504" s="130" t="s">
        <v>934</v>
      </c>
      <c r="I504" s="130" t="s">
        <v>935</v>
      </c>
      <c r="J504" s="130" t="s">
        <v>936</v>
      </c>
      <c r="K504" s="130" t="s">
        <v>937</v>
      </c>
      <c r="L504" s="131" t="s">
        <v>938</v>
      </c>
      <c r="M504" s="142" t="s">
        <v>939</v>
      </c>
      <c r="N504" s="142" t="s">
        <v>940</v>
      </c>
      <c r="O504" s="142" t="s">
        <v>941</v>
      </c>
      <c r="P504" s="142" t="s">
        <v>942</v>
      </c>
      <c r="Q504" s="141" t="s">
        <v>943</v>
      </c>
      <c r="R504" s="130" t="s">
        <v>944</v>
      </c>
      <c r="S504" s="130" t="s">
        <v>945</v>
      </c>
      <c r="T504" s="130" t="s">
        <v>946</v>
      </c>
      <c r="U504" s="130" t="s">
        <v>947</v>
      </c>
      <c r="V504" s="131" t="s">
        <v>948</v>
      </c>
      <c r="W504" s="142" t="s">
        <v>949</v>
      </c>
      <c r="X504" s="142" t="s">
        <v>950</v>
      </c>
      <c r="Y504" s="142" t="s">
        <v>951</v>
      </c>
      <c r="Z504" s="142" t="s">
        <v>952</v>
      </c>
    </row>
    <row r="505" spans="2:26" x14ac:dyDescent="0.25">
      <c r="B505" s="132" t="s">
        <v>953</v>
      </c>
      <c r="C505" s="133" t="s">
        <v>905</v>
      </c>
      <c r="D505" s="1760" t="s">
        <v>145</v>
      </c>
      <c r="E505" s="1761"/>
      <c r="F505" s="134">
        <v>2</v>
      </c>
      <c r="G505" s="339"/>
      <c r="H505" s="340"/>
      <c r="I505" s="340"/>
      <c r="J505" s="340"/>
      <c r="K505" s="340"/>
      <c r="L505" s="341"/>
      <c r="M505" s="342"/>
      <c r="N505" s="342"/>
      <c r="O505" s="342"/>
      <c r="P505" s="342"/>
      <c r="Q505" s="339"/>
      <c r="R505" s="340"/>
      <c r="S505" s="340"/>
      <c r="T505" s="340"/>
      <c r="U505" s="340"/>
      <c r="V505" s="341"/>
      <c r="W505" s="342"/>
      <c r="X505" s="342"/>
      <c r="Y505" s="342"/>
      <c r="Z505" s="342"/>
    </row>
    <row r="506" spans="2:26" x14ac:dyDescent="0.25">
      <c r="B506" s="135" t="s">
        <v>954</v>
      </c>
      <c r="C506" s="136" t="s">
        <v>299</v>
      </c>
      <c r="D506" s="1754" t="s">
        <v>145</v>
      </c>
      <c r="E506" s="1755"/>
      <c r="F506" s="137">
        <v>2</v>
      </c>
      <c r="G506" s="339"/>
      <c r="H506" s="344"/>
      <c r="I506" s="344"/>
      <c r="J506" s="344"/>
      <c r="K506" s="344"/>
      <c r="L506" s="345"/>
      <c r="M506" s="346"/>
      <c r="N506" s="346"/>
      <c r="O506" s="346"/>
      <c r="P506" s="346"/>
      <c r="Q506" s="343"/>
      <c r="R506" s="344"/>
      <c r="S506" s="344"/>
      <c r="T506" s="344"/>
      <c r="U506" s="344"/>
      <c r="V506" s="345"/>
      <c r="W506" s="346"/>
      <c r="X506" s="346"/>
      <c r="Y506" s="346"/>
      <c r="Z506" s="346"/>
    </row>
    <row r="507" spans="2:26" x14ac:dyDescent="0.25">
      <c r="B507" s="218" t="s">
        <v>1944</v>
      </c>
      <c r="C507" s="219" t="s">
        <v>293</v>
      </c>
      <c r="D507" s="1754" t="s">
        <v>145</v>
      </c>
      <c r="E507" s="1755"/>
      <c r="F507" s="137">
        <v>2</v>
      </c>
      <c r="G507" s="339"/>
      <c r="H507" s="348"/>
      <c r="I507" s="348"/>
      <c r="J507" s="348"/>
      <c r="K507" s="348"/>
      <c r="L507" s="349"/>
      <c r="M507" s="350"/>
      <c r="N507" s="350"/>
      <c r="O507" s="350"/>
      <c r="P507" s="350"/>
      <c r="Q507" s="347"/>
      <c r="R507" s="348"/>
      <c r="S507" s="348"/>
      <c r="T507" s="348"/>
      <c r="U507" s="348"/>
      <c r="V507" s="349"/>
      <c r="W507" s="350"/>
      <c r="X507" s="350"/>
      <c r="Y507" s="350"/>
      <c r="Z507" s="350"/>
    </row>
    <row r="508" spans="2:26" ht="14.4" thickBot="1" x14ac:dyDescent="0.3">
      <c r="B508" s="138" t="s">
        <v>956</v>
      </c>
      <c r="C508" s="139" t="s">
        <v>302</v>
      </c>
      <c r="D508" s="1756" t="s">
        <v>145</v>
      </c>
      <c r="E508" s="1757"/>
      <c r="F508" s="140">
        <v>2</v>
      </c>
      <c r="G508" s="352"/>
      <c r="H508" s="352"/>
      <c r="I508" s="352"/>
      <c r="J508" s="352"/>
      <c r="K508" s="352"/>
      <c r="L508" s="353"/>
      <c r="M508" s="354"/>
      <c r="N508" s="354"/>
      <c r="O508" s="354"/>
      <c r="P508" s="354"/>
      <c r="Q508" s="351"/>
      <c r="R508" s="352"/>
      <c r="S508" s="352"/>
      <c r="T508" s="352"/>
      <c r="U508" s="352"/>
      <c r="V508" s="353"/>
      <c r="W508" s="354"/>
      <c r="X508" s="354"/>
      <c r="Y508" s="354"/>
      <c r="Z508" s="354"/>
    </row>
    <row r="509" spans="2:26" ht="14.4" thickBot="1" x14ac:dyDescent="0.3">
      <c r="B509" s="158"/>
      <c r="C509" s="87"/>
      <c r="D509" s="87"/>
      <c r="E509" s="87"/>
      <c r="Q509" s="69"/>
      <c r="R509" s="69"/>
    </row>
    <row r="510" spans="2:26" ht="69.599999999999994" thickBot="1" x14ac:dyDescent="0.3">
      <c r="B510" s="216" t="s">
        <v>2152</v>
      </c>
      <c r="C510" s="160"/>
      <c r="D510" s="159"/>
      <c r="E510" s="159"/>
      <c r="F510" s="96"/>
      <c r="G510" s="96"/>
      <c r="H510" s="96"/>
      <c r="I510" s="96"/>
      <c r="J510" s="96"/>
      <c r="K510" s="96"/>
      <c r="L510" s="96"/>
      <c r="M510" s="1752" t="s">
        <v>931</v>
      </c>
      <c r="N510" s="1753"/>
      <c r="O510" s="1753"/>
      <c r="P510" s="1753"/>
      <c r="Q510" s="1753"/>
      <c r="R510" s="1753"/>
      <c r="S510" s="1753"/>
      <c r="T510" s="1753"/>
      <c r="U510" s="1753"/>
      <c r="V510" s="1753"/>
      <c r="W510" s="1753"/>
      <c r="X510" s="1753"/>
      <c r="Y510" s="1753"/>
      <c r="Z510" s="1753"/>
    </row>
    <row r="511" spans="2:26" ht="28.2" thickBot="1" x14ac:dyDescent="0.3">
      <c r="B511" s="412" t="s">
        <v>63</v>
      </c>
      <c r="C511" s="413" t="s">
        <v>957</v>
      </c>
      <c r="D511" s="1758" t="s">
        <v>116</v>
      </c>
      <c r="E511" s="1759"/>
      <c r="F511" s="414" t="s">
        <v>117</v>
      </c>
      <c r="G511" s="415" t="s">
        <v>933</v>
      </c>
      <c r="H511" s="416" t="s">
        <v>934</v>
      </c>
      <c r="I511" s="416" t="s">
        <v>935</v>
      </c>
      <c r="J511" s="416" t="s">
        <v>936</v>
      </c>
      <c r="K511" s="416" t="s">
        <v>937</v>
      </c>
      <c r="L511" s="417" t="s">
        <v>938</v>
      </c>
      <c r="M511" s="418" t="s">
        <v>939</v>
      </c>
      <c r="N511" s="418" t="s">
        <v>940</v>
      </c>
      <c r="O511" s="418" t="s">
        <v>941</v>
      </c>
      <c r="P511" s="418" t="s">
        <v>942</v>
      </c>
      <c r="Q511" s="141" t="s">
        <v>943</v>
      </c>
      <c r="R511" s="130" t="s">
        <v>944</v>
      </c>
      <c r="S511" s="130" t="s">
        <v>945</v>
      </c>
      <c r="T511" s="130" t="s">
        <v>946</v>
      </c>
      <c r="U511" s="130" t="s">
        <v>947</v>
      </c>
      <c r="V511" s="131" t="s">
        <v>948</v>
      </c>
      <c r="W511" s="142" t="s">
        <v>949</v>
      </c>
      <c r="X511" s="142" t="s">
        <v>950</v>
      </c>
      <c r="Y511" s="142" t="s">
        <v>951</v>
      </c>
      <c r="Z511" s="142" t="s">
        <v>952</v>
      </c>
    </row>
    <row r="512" spans="2:26" x14ac:dyDescent="0.25">
      <c r="B512" s="392" t="s">
        <v>958</v>
      </c>
      <c r="C512" s="393" t="s">
        <v>905</v>
      </c>
      <c r="D512" s="1760" t="s">
        <v>145</v>
      </c>
      <c r="E512" s="1761"/>
      <c r="F512" s="394">
        <v>2</v>
      </c>
      <c r="G512" s="395"/>
      <c r="H512" s="396"/>
      <c r="I512" s="396"/>
      <c r="J512" s="396"/>
      <c r="K512" s="396"/>
      <c r="L512" s="397"/>
      <c r="M512" s="398"/>
      <c r="N512" s="398"/>
      <c r="O512" s="398"/>
      <c r="P512" s="399"/>
      <c r="Q512" s="339"/>
      <c r="R512" s="340"/>
      <c r="S512" s="340"/>
      <c r="T512" s="340"/>
      <c r="U512" s="340"/>
      <c r="V512" s="341"/>
      <c r="W512" s="342"/>
      <c r="X512" s="342"/>
      <c r="Y512" s="342"/>
      <c r="Z512" s="342"/>
    </row>
    <row r="513" spans="2:26" x14ac:dyDescent="0.25">
      <c r="B513" s="400" t="s">
        <v>959</v>
      </c>
      <c r="C513" s="136" t="s">
        <v>299</v>
      </c>
      <c r="D513" s="1754" t="s">
        <v>145</v>
      </c>
      <c r="E513" s="1755"/>
      <c r="F513" s="137">
        <v>2</v>
      </c>
      <c r="G513" s="343"/>
      <c r="H513" s="344"/>
      <c r="I513" s="344"/>
      <c r="J513" s="344"/>
      <c r="K513" s="344"/>
      <c r="L513" s="345"/>
      <c r="M513" s="346"/>
      <c r="N513" s="346"/>
      <c r="O513" s="346"/>
      <c r="P513" s="401"/>
      <c r="Q513" s="343"/>
      <c r="R513" s="344"/>
      <c r="S513" s="344"/>
      <c r="T513" s="344"/>
      <c r="U513" s="344"/>
      <c r="V513" s="345"/>
      <c r="W513" s="346"/>
      <c r="X513" s="346"/>
      <c r="Y513" s="346"/>
      <c r="Z513" s="346"/>
    </row>
    <row r="514" spans="2:26" x14ac:dyDescent="0.25">
      <c r="B514" s="402" t="s">
        <v>960</v>
      </c>
      <c r="C514" s="219" t="s">
        <v>293</v>
      </c>
      <c r="D514" s="1754" t="s">
        <v>145</v>
      </c>
      <c r="E514" s="1755"/>
      <c r="F514" s="137">
        <v>2</v>
      </c>
      <c r="G514" s="347"/>
      <c r="H514" s="348"/>
      <c r="I514" s="348"/>
      <c r="J514" s="348"/>
      <c r="K514" s="348"/>
      <c r="L514" s="349"/>
      <c r="M514" s="350"/>
      <c r="N514" s="350"/>
      <c r="O514" s="350"/>
      <c r="P514" s="403"/>
      <c r="Q514" s="347"/>
      <c r="R514" s="348"/>
      <c r="S514" s="348"/>
      <c r="T514" s="348"/>
      <c r="U514" s="348"/>
      <c r="V514" s="349"/>
      <c r="W514" s="350"/>
      <c r="X514" s="350"/>
      <c r="Y514" s="350"/>
      <c r="Z514" s="350"/>
    </row>
    <row r="515" spans="2:26" ht="14.4" thickBot="1" x14ac:dyDescent="0.3">
      <c r="B515" s="404" t="s">
        <v>961</v>
      </c>
      <c r="C515" s="405" t="s">
        <v>302</v>
      </c>
      <c r="D515" s="1756" t="s">
        <v>145</v>
      </c>
      <c r="E515" s="1757"/>
      <c r="F515" s="406">
        <v>2</v>
      </c>
      <c r="G515" s="407"/>
      <c r="H515" s="408"/>
      <c r="I515" s="408"/>
      <c r="J515" s="408"/>
      <c r="K515" s="408"/>
      <c r="L515" s="409"/>
      <c r="M515" s="410"/>
      <c r="N515" s="410"/>
      <c r="O515" s="410"/>
      <c r="P515" s="411"/>
      <c r="Q515" s="351"/>
      <c r="R515" s="352"/>
      <c r="S515" s="352"/>
      <c r="T515" s="352"/>
      <c r="U515" s="352"/>
      <c r="V515" s="353"/>
      <c r="W515" s="354"/>
      <c r="X515" s="354"/>
      <c r="Y515" s="354"/>
      <c r="Z515" s="354"/>
    </row>
    <row r="516" spans="2:26" ht="14.4" thickBot="1" x14ac:dyDescent="0.3">
      <c r="B516" s="69"/>
      <c r="H516" s="1585"/>
    </row>
    <row r="517" spans="2:26" ht="69.599999999999994" thickBot="1" x14ac:dyDescent="0.3">
      <c r="B517" s="216" t="s">
        <v>2153</v>
      </c>
      <c r="C517" s="160"/>
      <c r="D517" s="159"/>
      <c r="E517" s="96"/>
      <c r="F517" s="96"/>
      <c r="G517" s="96"/>
      <c r="H517" s="96"/>
      <c r="I517" s="96"/>
      <c r="J517" s="96"/>
      <c r="K517" s="96"/>
      <c r="L517" s="96"/>
      <c r="M517" s="1752" t="s">
        <v>931</v>
      </c>
      <c r="N517" s="1753"/>
      <c r="O517" s="1753"/>
      <c r="P517" s="1753"/>
      <c r="Q517" s="1753"/>
      <c r="R517" s="1753"/>
      <c r="S517" s="1753"/>
      <c r="T517" s="1753"/>
      <c r="U517" s="1753"/>
      <c r="V517" s="1753"/>
      <c r="W517" s="1753"/>
      <c r="X517" s="1753"/>
      <c r="Y517" s="1753"/>
      <c r="Z517" s="1753"/>
    </row>
    <row r="518" spans="2:26" ht="28.2" thickBot="1" x14ac:dyDescent="0.3">
      <c r="B518" s="127" t="s">
        <v>63</v>
      </c>
      <c r="C518" s="128" t="s">
        <v>962</v>
      </c>
      <c r="D518" s="128" t="s">
        <v>963</v>
      </c>
      <c r="E518" s="128" t="s">
        <v>116</v>
      </c>
      <c r="F518" s="129" t="s">
        <v>117</v>
      </c>
      <c r="G518" s="141" t="s">
        <v>933</v>
      </c>
      <c r="H518" s="130" t="s">
        <v>934</v>
      </c>
      <c r="I518" s="130" t="s">
        <v>935</v>
      </c>
      <c r="J518" s="130" t="s">
        <v>936</v>
      </c>
      <c r="K518" s="130" t="s">
        <v>937</v>
      </c>
      <c r="L518" s="131" t="s">
        <v>938</v>
      </c>
      <c r="M518" s="142" t="s">
        <v>939</v>
      </c>
      <c r="N518" s="142" t="s">
        <v>940</v>
      </c>
      <c r="O518" s="142" t="s">
        <v>941</v>
      </c>
      <c r="P518" s="142" t="s">
        <v>942</v>
      </c>
      <c r="Q518" s="141" t="s">
        <v>943</v>
      </c>
      <c r="R518" s="130" t="s">
        <v>944</v>
      </c>
      <c r="S518" s="130" t="s">
        <v>945</v>
      </c>
      <c r="T518" s="130" t="s">
        <v>946</v>
      </c>
      <c r="U518" s="130" t="s">
        <v>947</v>
      </c>
      <c r="V518" s="131" t="s">
        <v>948</v>
      </c>
      <c r="W518" s="142" t="s">
        <v>949</v>
      </c>
      <c r="X518" s="142" t="s">
        <v>950</v>
      </c>
      <c r="Y518" s="142" t="s">
        <v>951</v>
      </c>
      <c r="Z518" s="142" t="s">
        <v>952</v>
      </c>
    </row>
    <row r="519" spans="2:26" x14ac:dyDescent="0.25">
      <c r="B519" s="270" t="s">
        <v>964</v>
      </c>
      <c r="C519" s="271" t="s">
        <v>965</v>
      </c>
      <c r="D519" s="271" t="s">
        <v>966</v>
      </c>
      <c r="E519" s="271" t="s">
        <v>1986</v>
      </c>
      <c r="F519" s="309">
        <v>3</v>
      </c>
      <c r="G519" s="1612"/>
      <c r="H519" s="1613"/>
      <c r="I519" s="1613"/>
      <c r="J519" s="1613"/>
      <c r="K519" s="1613"/>
      <c r="L519" s="1614"/>
      <c r="M519" s="1615"/>
      <c r="N519" s="1615"/>
      <c r="O519" s="1615"/>
      <c r="P519" s="1615"/>
      <c r="Q519" s="1616"/>
      <c r="R519" s="1617"/>
      <c r="S519" s="1617"/>
      <c r="T519" s="1617"/>
      <c r="U519" s="1617"/>
      <c r="V519" s="1618"/>
      <c r="W519" s="1619"/>
      <c r="X519" s="1619"/>
      <c r="Y519" s="1619"/>
      <c r="Z519" s="1619"/>
    </row>
    <row r="520" spans="2:26" x14ac:dyDescent="0.25">
      <c r="B520" s="135" t="s">
        <v>967</v>
      </c>
      <c r="C520" s="136" t="s">
        <v>968</v>
      </c>
      <c r="D520" s="136" t="s">
        <v>966</v>
      </c>
      <c r="E520" s="136" t="s">
        <v>1986</v>
      </c>
      <c r="F520" s="310">
        <v>3</v>
      </c>
      <c r="G520" s="1620"/>
      <c r="H520" s="1621"/>
      <c r="I520" s="1621"/>
      <c r="J520" s="1621"/>
      <c r="K520" s="1621"/>
      <c r="L520" s="1622"/>
      <c r="M520" s="1623"/>
      <c r="N520" s="1623"/>
      <c r="O520" s="1623"/>
      <c r="P520" s="1623"/>
      <c r="Q520" s="1620"/>
      <c r="R520" s="1621"/>
      <c r="S520" s="1621"/>
      <c r="T520" s="1621"/>
      <c r="U520" s="1621"/>
      <c r="V520" s="1622"/>
      <c r="W520" s="1623"/>
      <c r="X520" s="1623"/>
      <c r="Y520" s="1623"/>
      <c r="Z520" s="1623"/>
    </row>
    <row r="521" spans="2:26" ht="14.4" thickBot="1" x14ac:dyDescent="0.3">
      <c r="B521" s="138" t="s">
        <v>969</v>
      </c>
      <c r="C521" s="139" t="s">
        <v>970</v>
      </c>
      <c r="D521" s="139" t="s">
        <v>966</v>
      </c>
      <c r="E521" s="139" t="s">
        <v>1986</v>
      </c>
      <c r="F521" s="311">
        <v>3</v>
      </c>
      <c r="G521" s="1624"/>
      <c r="H521" s="1625"/>
      <c r="I521" s="1625"/>
      <c r="J521" s="1625"/>
      <c r="K521" s="1625"/>
      <c r="L521" s="1626"/>
      <c r="M521" s="1627"/>
      <c r="N521" s="1627"/>
      <c r="O521" s="1627"/>
      <c r="P521" s="1627"/>
      <c r="Q521" s="1624"/>
      <c r="R521" s="1625"/>
      <c r="S521" s="1625"/>
      <c r="T521" s="1625"/>
      <c r="U521" s="1625"/>
      <c r="V521" s="1626"/>
      <c r="W521" s="1627"/>
      <c r="X521" s="1627"/>
      <c r="Y521" s="1627"/>
      <c r="Z521" s="1627"/>
    </row>
    <row r="522" spans="2:26" ht="14.4" thickBot="1" x14ac:dyDescent="0.3">
      <c r="R522" s="69"/>
      <c r="S522" s="69"/>
    </row>
    <row r="523" spans="2:26" ht="83.4" thickBot="1" x14ac:dyDescent="0.3">
      <c r="B523" s="216" t="s">
        <v>2154</v>
      </c>
      <c r="C523" s="160"/>
      <c r="D523" s="159"/>
      <c r="E523" s="159"/>
      <c r="F523" s="96"/>
      <c r="G523" s="96"/>
      <c r="H523" s="96"/>
      <c r="I523" s="96"/>
      <c r="J523" s="96"/>
      <c r="K523" s="96"/>
      <c r="L523" s="96"/>
      <c r="M523" s="1752" t="s">
        <v>931</v>
      </c>
      <c r="N523" s="1753"/>
      <c r="O523" s="1753"/>
      <c r="P523" s="1753"/>
      <c r="Q523" s="1753"/>
      <c r="R523" s="1753"/>
      <c r="S523" s="1753"/>
      <c r="T523" s="1753"/>
      <c r="U523" s="1753"/>
      <c r="V523" s="1753"/>
      <c r="W523" s="1753"/>
      <c r="X523" s="1753"/>
      <c r="Y523" s="1753"/>
      <c r="Z523" s="1753"/>
    </row>
    <row r="524" spans="2:26" ht="28.2" thickBot="1" x14ac:dyDescent="0.3">
      <c r="B524" s="127" t="s">
        <v>63</v>
      </c>
      <c r="C524" s="128" t="s">
        <v>962</v>
      </c>
      <c r="D524" s="128" t="s">
        <v>963</v>
      </c>
      <c r="E524" s="128" t="s">
        <v>116</v>
      </c>
      <c r="F524" s="129" t="s">
        <v>117</v>
      </c>
      <c r="G524" s="141" t="s">
        <v>933</v>
      </c>
      <c r="H524" s="130" t="s">
        <v>934</v>
      </c>
      <c r="I524" s="130" t="s">
        <v>935</v>
      </c>
      <c r="J524" s="130" t="s">
        <v>936</v>
      </c>
      <c r="K524" s="130" t="s">
        <v>937</v>
      </c>
      <c r="L524" s="131" t="s">
        <v>938</v>
      </c>
      <c r="M524" s="142" t="s">
        <v>939</v>
      </c>
      <c r="N524" s="142" t="s">
        <v>940</v>
      </c>
      <c r="O524" s="142" t="s">
        <v>941</v>
      </c>
      <c r="P524" s="142" t="s">
        <v>942</v>
      </c>
      <c r="Q524" s="141" t="s">
        <v>943</v>
      </c>
      <c r="R524" s="130" t="s">
        <v>944</v>
      </c>
      <c r="S524" s="130" t="s">
        <v>945</v>
      </c>
      <c r="T524" s="130" t="s">
        <v>946</v>
      </c>
      <c r="U524" s="130" t="s">
        <v>947</v>
      </c>
      <c r="V524" s="131" t="s">
        <v>948</v>
      </c>
      <c r="W524" s="142" t="s">
        <v>949</v>
      </c>
      <c r="X524" s="142" t="s">
        <v>950</v>
      </c>
      <c r="Y524" s="142" t="s">
        <v>951</v>
      </c>
      <c r="Z524" s="142" t="s">
        <v>952</v>
      </c>
    </row>
    <row r="525" spans="2:26" ht="27.6" x14ac:dyDescent="0.25">
      <c r="B525" s="270" t="s">
        <v>971</v>
      </c>
      <c r="C525" s="271" t="s">
        <v>972</v>
      </c>
      <c r="D525" s="271" t="s">
        <v>810</v>
      </c>
      <c r="E525" s="271" t="s">
        <v>1986</v>
      </c>
      <c r="F525" s="309">
        <v>3</v>
      </c>
      <c r="G525" s="327"/>
      <c r="H525" s="328"/>
      <c r="I525" s="328"/>
      <c r="J525" s="328"/>
      <c r="K525" s="328"/>
      <c r="L525" s="329"/>
      <c r="M525" s="330"/>
      <c r="N525" s="330"/>
      <c r="O525" s="330"/>
      <c r="P525" s="330"/>
      <c r="Q525" s="339"/>
      <c r="R525" s="340"/>
      <c r="S525" s="340"/>
      <c r="T525" s="340"/>
      <c r="U525" s="340"/>
      <c r="V525" s="341"/>
      <c r="W525" s="342"/>
      <c r="X525" s="342"/>
      <c r="Y525" s="342"/>
      <c r="Z525" s="342"/>
    </row>
    <row r="526" spans="2:26" ht="27.6" x14ac:dyDescent="0.25">
      <c r="B526" s="135" t="s">
        <v>973</v>
      </c>
      <c r="C526" s="136" t="s">
        <v>972</v>
      </c>
      <c r="D526" s="136" t="s">
        <v>807</v>
      </c>
      <c r="E526" s="136" t="s">
        <v>1986</v>
      </c>
      <c r="F526" s="310">
        <v>3</v>
      </c>
      <c r="G526" s="331"/>
      <c r="H526" s="332"/>
      <c r="I526" s="332"/>
      <c r="J526" s="332"/>
      <c r="K526" s="332"/>
      <c r="L526" s="333"/>
      <c r="M526" s="334"/>
      <c r="N526" s="334"/>
      <c r="O526" s="334"/>
      <c r="P526" s="334"/>
      <c r="Q526" s="343"/>
      <c r="R526" s="344"/>
      <c r="S526" s="344"/>
      <c r="T526" s="344"/>
      <c r="U526" s="344"/>
      <c r="V526" s="345"/>
      <c r="W526" s="346"/>
      <c r="X526" s="346"/>
      <c r="Y526" s="346"/>
      <c r="Z526" s="346"/>
    </row>
    <row r="527" spans="2:26" ht="28.2" thickBot="1" x14ac:dyDescent="0.3">
      <c r="B527" s="138" t="s">
        <v>974</v>
      </c>
      <c r="C527" s="139" t="s">
        <v>972</v>
      </c>
      <c r="D527" s="139" t="s">
        <v>966</v>
      </c>
      <c r="E527" s="139" t="s">
        <v>1986</v>
      </c>
      <c r="F527" s="311">
        <v>3</v>
      </c>
      <c r="G527" s="335"/>
      <c r="H527" s="336"/>
      <c r="I527" s="336"/>
      <c r="J527" s="336"/>
      <c r="K527" s="336"/>
      <c r="L527" s="337"/>
      <c r="M527" s="338"/>
      <c r="N527" s="338"/>
      <c r="O527" s="338"/>
      <c r="P527" s="338"/>
      <c r="Q527" s="351"/>
      <c r="R527" s="352"/>
      <c r="S527" s="352"/>
      <c r="T527" s="352"/>
      <c r="U527" s="352"/>
      <c r="V527" s="353"/>
      <c r="W527" s="354"/>
      <c r="X527" s="354"/>
      <c r="Y527" s="354"/>
      <c r="Z527" s="354"/>
    </row>
    <row r="529" spans="2:26" ht="14.4" thickBot="1" x14ac:dyDescent="0.3"/>
    <row r="530" spans="2:26" ht="28.2" thickBot="1" x14ac:dyDescent="0.3">
      <c r="B530" s="122" t="s">
        <v>57</v>
      </c>
      <c r="C530" s="66"/>
      <c r="D530" s="123" t="s">
        <v>922</v>
      </c>
      <c r="E530" s="67"/>
      <c r="F530" s="122" t="s">
        <v>923</v>
      </c>
      <c r="G530" s="67"/>
      <c r="H530" s="124" t="s">
        <v>110</v>
      </c>
      <c r="I530" s="67"/>
    </row>
    <row r="531" spans="2:26" ht="42" thickBot="1" x14ac:dyDescent="0.3">
      <c r="B531" s="123" t="s">
        <v>925</v>
      </c>
      <c r="C531" s="1762"/>
      <c r="D531" s="1763"/>
      <c r="E531" s="1763"/>
      <c r="F531" s="1763"/>
      <c r="G531" s="1763"/>
      <c r="H531" s="1763"/>
      <c r="I531" s="1764"/>
    </row>
    <row r="532" spans="2:26" ht="42" thickBot="1" x14ac:dyDescent="0.3">
      <c r="B532" s="123" t="s">
        <v>926</v>
      </c>
      <c r="C532" s="1765"/>
      <c r="D532" s="1766"/>
      <c r="E532" s="1766"/>
      <c r="F532" s="1766"/>
      <c r="G532" s="1766"/>
      <c r="H532" s="1766"/>
      <c r="I532" s="1767"/>
    </row>
    <row r="533" spans="2:26" ht="42" thickBot="1" x14ac:dyDescent="0.3">
      <c r="B533" s="123" t="s">
        <v>928</v>
      </c>
      <c r="C533" s="1762"/>
      <c r="D533" s="1763"/>
      <c r="E533" s="1763"/>
      <c r="F533" s="1763"/>
      <c r="G533" s="1763"/>
      <c r="H533" s="1763"/>
      <c r="I533" s="1764"/>
    </row>
    <row r="534" spans="2:26" ht="55.8" thickBot="1" x14ac:dyDescent="0.3">
      <c r="B534" s="1611" t="s">
        <v>1985</v>
      </c>
      <c r="C534" s="1556"/>
      <c r="D534" s="68" t="s">
        <v>929</v>
      </c>
      <c r="E534" s="1428"/>
      <c r="F534" s="125" t="s">
        <v>930</v>
      </c>
      <c r="G534" s="126"/>
      <c r="H534" s="125" t="s">
        <v>2</v>
      </c>
      <c r="I534" s="126"/>
    </row>
    <row r="535" spans="2:26" ht="14.4" thickBot="1" x14ac:dyDescent="0.3"/>
    <row r="536" spans="2:26" ht="69.599999999999994" thickBot="1" x14ac:dyDescent="0.3">
      <c r="B536" s="216" t="s">
        <v>2155</v>
      </c>
      <c r="M536" s="1752" t="s">
        <v>931</v>
      </c>
      <c r="N536" s="1753"/>
      <c r="O536" s="1753"/>
      <c r="P536" s="1753"/>
      <c r="Q536" s="1753"/>
      <c r="R536" s="1753"/>
      <c r="S536" s="1753"/>
      <c r="T536" s="1753"/>
      <c r="U536" s="1753"/>
      <c r="V536" s="1753"/>
      <c r="W536" s="1753"/>
      <c r="X536" s="1753"/>
      <c r="Y536" s="1753"/>
      <c r="Z536" s="1753"/>
    </row>
    <row r="537" spans="2:26" ht="28.2" thickBot="1" x14ac:dyDescent="0.3">
      <c r="B537" s="127" t="s">
        <v>63</v>
      </c>
      <c r="C537" s="128" t="s">
        <v>932</v>
      </c>
      <c r="D537" s="1758" t="s">
        <v>116</v>
      </c>
      <c r="E537" s="1759"/>
      <c r="F537" s="129" t="s">
        <v>117</v>
      </c>
      <c r="G537" s="141" t="s">
        <v>933</v>
      </c>
      <c r="H537" s="130" t="s">
        <v>934</v>
      </c>
      <c r="I537" s="130" t="s">
        <v>935</v>
      </c>
      <c r="J537" s="130" t="s">
        <v>936</v>
      </c>
      <c r="K537" s="130" t="s">
        <v>937</v>
      </c>
      <c r="L537" s="131" t="s">
        <v>938</v>
      </c>
      <c r="M537" s="142" t="s">
        <v>939</v>
      </c>
      <c r="N537" s="142" t="s">
        <v>940</v>
      </c>
      <c r="O537" s="142" t="s">
        <v>941</v>
      </c>
      <c r="P537" s="142" t="s">
        <v>942</v>
      </c>
      <c r="Q537" s="141" t="s">
        <v>943</v>
      </c>
      <c r="R537" s="130" t="s">
        <v>944</v>
      </c>
      <c r="S537" s="130" t="s">
        <v>945</v>
      </c>
      <c r="T537" s="130" t="s">
        <v>946</v>
      </c>
      <c r="U537" s="130" t="s">
        <v>947</v>
      </c>
      <c r="V537" s="131" t="s">
        <v>948</v>
      </c>
      <c r="W537" s="142" t="s">
        <v>949</v>
      </c>
      <c r="X537" s="142" t="s">
        <v>950</v>
      </c>
      <c r="Y537" s="142" t="s">
        <v>951</v>
      </c>
      <c r="Z537" s="142" t="s">
        <v>952</v>
      </c>
    </row>
    <row r="538" spans="2:26" x14ac:dyDescent="0.25">
      <c r="B538" s="132" t="s">
        <v>953</v>
      </c>
      <c r="C538" s="133" t="s">
        <v>905</v>
      </c>
      <c r="D538" s="1760" t="s">
        <v>145</v>
      </c>
      <c r="E538" s="1761"/>
      <c r="F538" s="134">
        <v>2</v>
      </c>
      <c r="G538" s="339"/>
      <c r="H538" s="340"/>
      <c r="I538" s="340"/>
      <c r="J538" s="340"/>
      <c r="K538" s="340"/>
      <c r="L538" s="341"/>
      <c r="M538" s="342"/>
      <c r="N538" s="342"/>
      <c r="O538" s="342"/>
      <c r="P538" s="342"/>
      <c r="Q538" s="339"/>
      <c r="R538" s="340"/>
      <c r="S538" s="340"/>
      <c r="T538" s="340"/>
      <c r="U538" s="340"/>
      <c r="V538" s="341"/>
      <c r="W538" s="342"/>
      <c r="X538" s="342"/>
      <c r="Y538" s="342"/>
      <c r="Z538" s="342"/>
    </row>
    <row r="539" spans="2:26" x14ac:dyDescent="0.25">
      <c r="B539" s="135" t="s">
        <v>954</v>
      </c>
      <c r="C539" s="136" t="s">
        <v>299</v>
      </c>
      <c r="D539" s="1754" t="s">
        <v>145</v>
      </c>
      <c r="E539" s="1755"/>
      <c r="F539" s="137">
        <v>2</v>
      </c>
      <c r="G539" s="339"/>
      <c r="H539" s="344"/>
      <c r="I539" s="344"/>
      <c r="J539" s="344"/>
      <c r="K539" s="344"/>
      <c r="L539" s="345"/>
      <c r="M539" s="346"/>
      <c r="N539" s="346"/>
      <c r="O539" s="346"/>
      <c r="P539" s="346"/>
      <c r="Q539" s="343"/>
      <c r="R539" s="344"/>
      <c r="S539" s="344"/>
      <c r="T539" s="344"/>
      <c r="U539" s="344"/>
      <c r="V539" s="345"/>
      <c r="W539" s="346"/>
      <c r="X539" s="346"/>
      <c r="Y539" s="346"/>
      <c r="Z539" s="346"/>
    </row>
    <row r="540" spans="2:26" x14ac:dyDescent="0.25">
      <c r="B540" s="218" t="s">
        <v>1944</v>
      </c>
      <c r="C540" s="219" t="s">
        <v>293</v>
      </c>
      <c r="D540" s="1754" t="s">
        <v>145</v>
      </c>
      <c r="E540" s="1755"/>
      <c r="F540" s="137">
        <v>2</v>
      </c>
      <c r="G540" s="339"/>
      <c r="H540" s="348"/>
      <c r="I540" s="348"/>
      <c r="J540" s="348"/>
      <c r="K540" s="348"/>
      <c r="L540" s="349"/>
      <c r="M540" s="350"/>
      <c r="N540" s="350"/>
      <c r="O540" s="350"/>
      <c r="P540" s="350"/>
      <c r="Q540" s="347"/>
      <c r="R540" s="348"/>
      <c r="S540" s="348"/>
      <c r="T540" s="348"/>
      <c r="U540" s="348"/>
      <c r="V540" s="349"/>
      <c r="W540" s="350"/>
      <c r="X540" s="350"/>
      <c r="Y540" s="350"/>
      <c r="Z540" s="350"/>
    </row>
    <row r="541" spans="2:26" ht="14.4" thickBot="1" x14ac:dyDescent="0.3">
      <c r="B541" s="138" t="s">
        <v>956</v>
      </c>
      <c r="C541" s="139" t="s">
        <v>302</v>
      </c>
      <c r="D541" s="1756" t="s">
        <v>145</v>
      </c>
      <c r="E541" s="1757"/>
      <c r="F541" s="140">
        <v>2</v>
      </c>
      <c r="G541" s="352"/>
      <c r="H541" s="352"/>
      <c r="I541" s="352"/>
      <c r="J541" s="352"/>
      <c r="K541" s="352"/>
      <c r="L541" s="353"/>
      <c r="M541" s="354"/>
      <c r="N541" s="354"/>
      <c r="O541" s="354"/>
      <c r="P541" s="354"/>
      <c r="Q541" s="351"/>
      <c r="R541" s="352"/>
      <c r="S541" s="352"/>
      <c r="T541" s="352"/>
      <c r="U541" s="352"/>
      <c r="V541" s="353"/>
      <c r="W541" s="354"/>
      <c r="X541" s="354"/>
      <c r="Y541" s="354"/>
      <c r="Z541" s="354"/>
    </row>
    <row r="542" spans="2:26" ht="14.4" thickBot="1" x14ac:dyDescent="0.3">
      <c r="B542" s="158"/>
      <c r="C542" s="87"/>
      <c r="D542" s="87"/>
      <c r="E542" s="87"/>
      <c r="Q542" s="69"/>
      <c r="R542" s="69"/>
    </row>
    <row r="543" spans="2:26" ht="69.599999999999994" thickBot="1" x14ac:dyDescent="0.3">
      <c r="B543" s="216" t="s">
        <v>2156</v>
      </c>
      <c r="C543" s="160"/>
      <c r="D543" s="159"/>
      <c r="E543" s="159"/>
      <c r="F543" s="96"/>
      <c r="G543" s="96"/>
      <c r="H543" s="96"/>
      <c r="I543" s="96"/>
      <c r="J543" s="96"/>
      <c r="K543" s="96"/>
      <c r="L543" s="96"/>
      <c r="M543" s="1752" t="s">
        <v>931</v>
      </c>
      <c r="N543" s="1753"/>
      <c r="O543" s="1753"/>
      <c r="P543" s="1753"/>
      <c r="Q543" s="1753"/>
      <c r="R543" s="1753"/>
      <c r="S543" s="1753"/>
      <c r="T543" s="1753"/>
      <c r="U543" s="1753"/>
      <c r="V543" s="1753"/>
      <c r="W543" s="1753"/>
      <c r="X543" s="1753"/>
      <c r="Y543" s="1753"/>
      <c r="Z543" s="1753"/>
    </row>
    <row r="544" spans="2:26" ht="28.2" thickBot="1" x14ac:dyDescent="0.3">
      <c r="B544" s="412" t="s">
        <v>63</v>
      </c>
      <c r="C544" s="413" t="s">
        <v>957</v>
      </c>
      <c r="D544" s="1758" t="s">
        <v>116</v>
      </c>
      <c r="E544" s="1759"/>
      <c r="F544" s="414" t="s">
        <v>117</v>
      </c>
      <c r="G544" s="415" t="s">
        <v>933</v>
      </c>
      <c r="H544" s="416" t="s">
        <v>934</v>
      </c>
      <c r="I544" s="416" t="s">
        <v>935</v>
      </c>
      <c r="J544" s="416" t="s">
        <v>936</v>
      </c>
      <c r="K544" s="416" t="s">
        <v>937</v>
      </c>
      <c r="L544" s="417" t="s">
        <v>938</v>
      </c>
      <c r="M544" s="418" t="s">
        <v>939</v>
      </c>
      <c r="N544" s="418" t="s">
        <v>940</v>
      </c>
      <c r="O544" s="418" t="s">
        <v>941</v>
      </c>
      <c r="P544" s="418" t="s">
        <v>942</v>
      </c>
      <c r="Q544" s="141" t="s">
        <v>943</v>
      </c>
      <c r="R544" s="130" t="s">
        <v>944</v>
      </c>
      <c r="S544" s="130" t="s">
        <v>945</v>
      </c>
      <c r="T544" s="130" t="s">
        <v>946</v>
      </c>
      <c r="U544" s="130" t="s">
        <v>947</v>
      </c>
      <c r="V544" s="131" t="s">
        <v>948</v>
      </c>
      <c r="W544" s="142" t="s">
        <v>949</v>
      </c>
      <c r="X544" s="142" t="s">
        <v>950</v>
      </c>
      <c r="Y544" s="142" t="s">
        <v>951</v>
      </c>
      <c r="Z544" s="142" t="s">
        <v>952</v>
      </c>
    </row>
    <row r="545" spans="2:26" x14ac:dyDescent="0.25">
      <c r="B545" s="392" t="s">
        <v>958</v>
      </c>
      <c r="C545" s="393" t="s">
        <v>905</v>
      </c>
      <c r="D545" s="1760" t="s">
        <v>145</v>
      </c>
      <c r="E545" s="1761"/>
      <c r="F545" s="394">
        <v>2</v>
      </c>
      <c r="G545" s="395"/>
      <c r="H545" s="396"/>
      <c r="I545" s="396"/>
      <c r="J545" s="396"/>
      <c r="K545" s="396"/>
      <c r="L545" s="397"/>
      <c r="M545" s="398"/>
      <c r="N545" s="398"/>
      <c r="O545" s="398"/>
      <c r="P545" s="399"/>
      <c r="Q545" s="339"/>
      <c r="R545" s="340"/>
      <c r="S545" s="340"/>
      <c r="T545" s="340"/>
      <c r="U545" s="340"/>
      <c r="V545" s="341"/>
      <c r="W545" s="342"/>
      <c r="X545" s="342"/>
      <c r="Y545" s="342"/>
      <c r="Z545" s="342"/>
    </row>
    <row r="546" spans="2:26" x14ac:dyDescent="0.25">
      <c r="B546" s="400" t="s">
        <v>959</v>
      </c>
      <c r="C546" s="136" t="s">
        <v>299</v>
      </c>
      <c r="D546" s="1754" t="s">
        <v>145</v>
      </c>
      <c r="E546" s="1755"/>
      <c r="F546" s="137">
        <v>2</v>
      </c>
      <c r="G546" s="343"/>
      <c r="H546" s="344"/>
      <c r="I546" s="344"/>
      <c r="J546" s="344"/>
      <c r="K546" s="344"/>
      <c r="L546" s="345"/>
      <c r="M546" s="346"/>
      <c r="N546" s="346"/>
      <c r="O546" s="346"/>
      <c r="P546" s="401"/>
      <c r="Q546" s="343"/>
      <c r="R546" s="344"/>
      <c r="S546" s="344"/>
      <c r="T546" s="344"/>
      <c r="U546" s="344"/>
      <c r="V546" s="345"/>
      <c r="W546" s="346"/>
      <c r="X546" s="346"/>
      <c r="Y546" s="346"/>
      <c r="Z546" s="346"/>
    </row>
    <row r="547" spans="2:26" x14ac:dyDescent="0.25">
      <c r="B547" s="402" t="s">
        <v>960</v>
      </c>
      <c r="C547" s="219" t="s">
        <v>293</v>
      </c>
      <c r="D547" s="1754" t="s">
        <v>145</v>
      </c>
      <c r="E547" s="1755"/>
      <c r="F547" s="137">
        <v>2</v>
      </c>
      <c r="G547" s="347"/>
      <c r="H547" s="348"/>
      <c r="I547" s="348"/>
      <c r="J547" s="348"/>
      <c r="K547" s="348"/>
      <c r="L547" s="349"/>
      <c r="M547" s="350"/>
      <c r="N547" s="350"/>
      <c r="O547" s="350"/>
      <c r="P547" s="403"/>
      <c r="Q547" s="347"/>
      <c r="R547" s="348"/>
      <c r="S547" s="348"/>
      <c r="T547" s="348"/>
      <c r="U547" s="348"/>
      <c r="V547" s="349"/>
      <c r="W547" s="350"/>
      <c r="X547" s="350"/>
      <c r="Y547" s="350"/>
      <c r="Z547" s="350"/>
    </row>
    <row r="548" spans="2:26" ht="14.4" thickBot="1" x14ac:dyDescent="0.3">
      <c r="B548" s="404" t="s">
        <v>961</v>
      </c>
      <c r="C548" s="405" t="s">
        <v>302</v>
      </c>
      <c r="D548" s="1756" t="s">
        <v>145</v>
      </c>
      <c r="E548" s="1757"/>
      <c r="F548" s="406">
        <v>2</v>
      </c>
      <c r="G548" s="407"/>
      <c r="H548" s="408"/>
      <c r="I548" s="408"/>
      <c r="J548" s="408"/>
      <c r="K548" s="408"/>
      <c r="L548" s="409"/>
      <c r="M548" s="410"/>
      <c r="N548" s="410"/>
      <c r="O548" s="410"/>
      <c r="P548" s="411"/>
      <c r="Q548" s="351"/>
      <c r="R548" s="352"/>
      <c r="S548" s="352"/>
      <c r="T548" s="352"/>
      <c r="U548" s="352"/>
      <c r="V548" s="353"/>
      <c r="W548" s="354"/>
      <c r="X548" s="354"/>
      <c r="Y548" s="354"/>
      <c r="Z548" s="354"/>
    </row>
    <row r="549" spans="2:26" ht="14.4" thickBot="1" x14ac:dyDescent="0.3">
      <c r="B549" s="69"/>
      <c r="H549" s="1585"/>
    </row>
    <row r="550" spans="2:26" ht="55.8" thickBot="1" x14ac:dyDescent="0.3">
      <c r="B550" s="216" t="s">
        <v>2157</v>
      </c>
      <c r="C550" s="160"/>
      <c r="D550" s="159"/>
      <c r="E550" s="96"/>
      <c r="F550" s="96"/>
      <c r="G550" s="96"/>
      <c r="H550" s="96"/>
      <c r="I550" s="96"/>
      <c r="J550" s="96"/>
      <c r="K550" s="96"/>
      <c r="L550" s="96"/>
      <c r="M550" s="1752" t="s">
        <v>931</v>
      </c>
      <c r="N550" s="1753"/>
      <c r="O550" s="1753"/>
      <c r="P550" s="1753"/>
      <c r="Q550" s="1753"/>
      <c r="R550" s="1753"/>
      <c r="S550" s="1753"/>
      <c r="T550" s="1753"/>
      <c r="U550" s="1753"/>
      <c r="V550" s="1753"/>
      <c r="W550" s="1753"/>
      <c r="X550" s="1753"/>
      <c r="Y550" s="1753"/>
      <c r="Z550" s="1753"/>
    </row>
    <row r="551" spans="2:26" ht="28.2" thickBot="1" x14ac:dyDescent="0.3">
      <c r="B551" s="127" t="s">
        <v>63</v>
      </c>
      <c r="C551" s="128" t="s">
        <v>962</v>
      </c>
      <c r="D551" s="128" t="s">
        <v>963</v>
      </c>
      <c r="E551" s="128" t="s">
        <v>116</v>
      </c>
      <c r="F551" s="129" t="s">
        <v>117</v>
      </c>
      <c r="G551" s="141" t="s">
        <v>933</v>
      </c>
      <c r="H551" s="130" t="s">
        <v>934</v>
      </c>
      <c r="I551" s="130" t="s">
        <v>935</v>
      </c>
      <c r="J551" s="130" t="s">
        <v>936</v>
      </c>
      <c r="K551" s="130" t="s">
        <v>937</v>
      </c>
      <c r="L551" s="131" t="s">
        <v>938</v>
      </c>
      <c r="M551" s="142" t="s">
        <v>939</v>
      </c>
      <c r="N551" s="142" t="s">
        <v>940</v>
      </c>
      <c r="O551" s="142" t="s">
        <v>941</v>
      </c>
      <c r="P551" s="142" t="s">
        <v>942</v>
      </c>
      <c r="Q551" s="141" t="s">
        <v>943</v>
      </c>
      <c r="R551" s="130" t="s">
        <v>944</v>
      </c>
      <c r="S551" s="130" t="s">
        <v>945</v>
      </c>
      <c r="T551" s="130" t="s">
        <v>946</v>
      </c>
      <c r="U551" s="130" t="s">
        <v>947</v>
      </c>
      <c r="V551" s="131" t="s">
        <v>948</v>
      </c>
      <c r="W551" s="142" t="s">
        <v>949</v>
      </c>
      <c r="X551" s="142" t="s">
        <v>950</v>
      </c>
      <c r="Y551" s="142" t="s">
        <v>951</v>
      </c>
      <c r="Z551" s="142" t="s">
        <v>952</v>
      </c>
    </row>
    <row r="552" spans="2:26" x14ac:dyDescent="0.25">
      <c r="B552" s="270" t="s">
        <v>964</v>
      </c>
      <c r="C552" s="271" t="s">
        <v>965</v>
      </c>
      <c r="D552" s="271" t="s">
        <v>966</v>
      </c>
      <c r="E552" s="271" t="s">
        <v>1986</v>
      </c>
      <c r="F552" s="309">
        <v>3</v>
      </c>
      <c r="G552" s="1612"/>
      <c r="H552" s="1613"/>
      <c r="I552" s="1613"/>
      <c r="J552" s="1613"/>
      <c r="K552" s="1613"/>
      <c r="L552" s="1614"/>
      <c r="M552" s="1615"/>
      <c r="N552" s="1615"/>
      <c r="O552" s="1615"/>
      <c r="P552" s="1615"/>
      <c r="Q552" s="1616"/>
      <c r="R552" s="1617"/>
      <c r="S552" s="1617"/>
      <c r="T552" s="1617"/>
      <c r="U552" s="1617"/>
      <c r="V552" s="1618"/>
      <c r="W552" s="1619"/>
      <c r="X552" s="1619"/>
      <c r="Y552" s="1619"/>
      <c r="Z552" s="1619"/>
    </row>
    <row r="553" spans="2:26" x14ac:dyDescent="0.25">
      <c r="B553" s="135" t="s">
        <v>967</v>
      </c>
      <c r="C553" s="136" t="s">
        <v>968</v>
      </c>
      <c r="D553" s="136" t="s">
        <v>966</v>
      </c>
      <c r="E553" s="136" t="s">
        <v>1986</v>
      </c>
      <c r="F553" s="310">
        <v>3</v>
      </c>
      <c r="G553" s="1620"/>
      <c r="H553" s="1621"/>
      <c r="I553" s="1621"/>
      <c r="J553" s="1621"/>
      <c r="K553" s="1621"/>
      <c r="L553" s="1622"/>
      <c r="M553" s="1623"/>
      <c r="N553" s="1623"/>
      <c r="O553" s="1623"/>
      <c r="P553" s="1623"/>
      <c r="Q553" s="1620"/>
      <c r="R553" s="1621"/>
      <c r="S553" s="1621"/>
      <c r="T553" s="1621"/>
      <c r="U553" s="1621"/>
      <c r="V553" s="1622"/>
      <c r="W553" s="1623"/>
      <c r="X553" s="1623"/>
      <c r="Y553" s="1623"/>
      <c r="Z553" s="1623"/>
    </row>
    <row r="554" spans="2:26" ht="14.4" thickBot="1" x14ac:dyDescent="0.3">
      <c r="B554" s="138" t="s">
        <v>969</v>
      </c>
      <c r="C554" s="139" t="s">
        <v>970</v>
      </c>
      <c r="D554" s="139" t="s">
        <v>966</v>
      </c>
      <c r="E554" s="139" t="s">
        <v>1986</v>
      </c>
      <c r="F554" s="311">
        <v>3</v>
      </c>
      <c r="G554" s="1624"/>
      <c r="H554" s="1625"/>
      <c r="I554" s="1625"/>
      <c r="J554" s="1625"/>
      <c r="K554" s="1625"/>
      <c r="L554" s="1626"/>
      <c r="M554" s="1627"/>
      <c r="N554" s="1627"/>
      <c r="O554" s="1627"/>
      <c r="P554" s="1627"/>
      <c r="Q554" s="1624"/>
      <c r="R554" s="1625"/>
      <c r="S554" s="1625"/>
      <c r="T554" s="1625"/>
      <c r="U554" s="1625"/>
      <c r="V554" s="1626"/>
      <c r="W554" s="1627"/>
      <c r="X554" s="1627"/>
      <c r="Y554" s="1627"/>
      <c r="Z554" s="1627"/>
    </row>
    <row r="555" spans="2:26" ht="14.4" thickBot="1" x14ac:dyDescent="0.3">
      <c r="R555" s="69"/>
      <c r="S555" s="69"/>
    </row>
    <row r="556" spans="2:26" ht="83.4" thickBot="1" x14ac:dyDescent="0.3">
      <c r="B556" s="216" t="s">
        <v>2158</v>
      </c>
      <c r="C556" s="160"/>
      <c r="D556" s="159"/>
      <c r="E556" s="159"/>
      <c r="F556" s="96"/>
      <c r="G556" s="96"/>
      <c r="H556" s="96"/>
      <c r="I556" s="96"/>
      <c r="J556" s="96"/>
      <c r="K556" s="96"/>
      <c r="L556" s="96"/>
      <c r="M556" s="1752" t="s">
        <v>931</v>
      </c>
      <c r="N556" s="1753"/>
      <c r="O556" s="1753"/>
      <c r="P556" s="1753"/>
      <c r="Q556" s="1753"/>
      <c r="R556" s="1753"/>
      <c r="S556" s="1753"/>
      <c r="T556" s="1753"/>
      <c r="U556" s="1753"/>
      <c r="V556" s="1753"/>
      <c r="W556" s="1753"/>
      <c r="X556" s="1753"/>
      <c r="Y556" s="1753"/>
      <c r="Z556" s="1753"/>
    </row>
    <row r="557" spans="2:26" ht="28.2" thickBot="1" x14ac:dyDescent="0.3">
      <c r="B557" s="127" t="s">
        <v>63</v>
      </c>
      <c r="C557" s="128" t="s">
        <v>962</v>
      </c>
      <c r="D557" s="128" t="s">
        <v>963</v>
      </c>
      <c r="E557" s="128" t="s">
        <v>116</v>
      </c>
      <c r="F557" s="129" t="s">
        <v>117</v>
      </c>
      <c r="G557" s="141" t="s">
        <v>933</v>
      </c>
      <c r="H557" s="130" t="s">
        <v>934</v>
      </c>
      <c r="I557" s="130" t="s">
        <v>935</v>
      </c>
      <c r="J557" s="130" t="s">
        <v>936</v>
      </c>
      <c r="K557" s="130" t="s">
        <v>937</v>
      </c>
      <c r="L557" s="131" t="s">
        <v>938</v>
      </c>
      <c r="M557" s="142" t="s">
        <v>939</v>
      </c>
      <c r="N557" s="142" t="s">
        <v>940</v>
      </c>
      <c r="O557" s="142" t="s">
        <v>941</v>
      </c>
      <c r="P557" s="142" t="s">
        <v>942</v>
      </c>
      <c r="Q557" s="141" t="s">
        <v>943</v>
      </c>
      <c r="R557" s="130" t="s">
        <v>944</v>
      </c>
      <c r="S557" s="130" t="s">
        <v>945</v>
      </c>
      <c r="T557" s="130" t="s">
        <v>946</v>
      </c>
      <c r="U557" s="130" t="s">
        <v>947</v>
      </c>
      <c r="V557" s="131" t="s">
        <v>948</v>
      </c>
      <c r="W557" s="142" t="s">
        <v>949</v>
      </c>
      <c r="X557" s="142" t="s">
        <v>950</v>
      </c>
      <c r="Y557" s="142" t="s">
        <v>951</v>
      </c>
      <c r="Z557" s="142" t="s">
        <v>952</v>
      </c>
    </row>
    <row r="558" spans="2:26" ht="27.6" x14ac:dyDescent="0.25">
      <c r="B558" s="270" t="s">
        <v>971</v>
      </c>
      <c r="C558" s="271" t="s">
        <v>972</v>
      </c>
      <c r="D558" s="271" t="s">
        <v>810</v>
      </c>
      <c r="E558" s="271" t="s">
        <v>1986</v>
      </c>
      <c r="F558" s="309">
        <v>3</v>
      </c>
      <c r="G558" s="327"/>
      <c r="H558" s="328"/>
      <c r="I558" s="328"/>
      <c r="J558" s="328"/>
      <c r="K558" s="328"/>
      <c r="L558" s="329"/>
      <c r="M558" s="330"/>
      <c r="N558" s="330"/>
      <c r="O558" s="330"/>
      <c r="P558" s="330"/>
      <c r="Q558" s="339"/>
      <c r="R558" s="340"/>
      <c r="S558" s="340"/>
      <c r="T558" s="340"/>
      <c r="U558" s="340"/>
      <c r="V558" s="341"/>
      <c r="W558" s="342"/>
      <c r="X558" s="342"/>
      <c r="Y558" s="342"/>
      <c r="Z558" s="342"/>
    </row>
    <row r="559" spans="2:26" ht="27.6" x14ac:dyDescent="0.25">
      <c r="B559" s="135" t="s">
        <v>973</v>
      </c>
      <c r="C559" s="136" t="s">
        <v>972</v>
      </c>
      <c r="D559" s="136" t="s">
        <v>807</v>
      </c>
      <c r="E559" s="136" t="s">
        <v>1986</v>
      </c>
      <c r="F559" s="310">
        <v>3</v>
      </c>
      <c r="G559" s="331"/>
      <c r="H559" s="332"/>
      <c r="I559" s="332"/>
      <c r="J559" s="332"/>
      <c r="K559" s="332"/>
      <c r="L559" s="333"/>
      <c r="M559" s="334"/>
      <c r="N559" s="334"/>
      <c r="O559" s="334"/>
      <c r="P559" s="334"/>
      <c r="Q559" s="343"/>
      <c r="R559" s="344"/>
      <c r="S559" s="344"/>
      <c r="T559" s="344"/>
      <c r="U559" s="344"/>
      <c r="V559" s="345"/>
      <c r="W559" s="346"/>
      <c r="X559" s="346"/>
      <c r="Y559" s="346"/>
      <c r="Z559" s="346"/>
    </row>
    <row r="560" spans="2:26" ht="28.2" thickBot="1" x14ac:dyDescent="0.3">
      <c r="B560" s="138" t="s">
        <v>974</v>
      </c>
      <c r="C560" s="139" t="s">
        <v>972</v>
      </c>
      <c r="D560" s="139" t="s">
        <v>966</v>
      </c>
      <c r="E560" s="139" t="s">
        <v>1986</v>
      </c>
      <c r="F560" s="311">
        <v>3</v>
      </c>
      <c r="G560" s="335"/>
      <c r="H560" s="336"/>
      <c r="I560" s="336"/>
      <c r="J560" s="336"/>
      <c r="K560" s="336"/>
      <c r="L560" s="337"/>
      <c r="M560" s="338"/>
      <c r="N560" s="338"/>
      <c r="O560" s="338"/>
      <c r="P560" s="338"/>
      <c r="Q560" s="351"/>
      <c r="R560" s="352"/>
      <c r="S560" s="352"/>
      <c r="T560" s="352"/>
      <c r="U560" s="352"/>
      <c r="V560" s="353"/>
      <c r="W560" s="354"/>
      <c r="X560" s="354"/>
      <c r="Y560" s="354"/>
      <c r="Z560" s="354"/>
    </row>
  </sheetData>
  <mergeCells count="290">
    <mergeCell ref="M279:Z279"/>
    <mergeCell ref="D280:E280"/>
    <mergeCell ref="D281:E281"/>
    <mergeCell ref="D282:E282"/>
    <mergeCell ref="D283:E283"/>
    <mergeCell ref="D284:E284"/>
    <mergeCell ref="M286:Z286"/>
    <mergeCell ref="M292:Z292"/>
    <mergeCell ref="C267:I267"/>
    <mergeCell ref="C268:I268"/>
    <mergeCell ref="C269:I269"/>
    <mergeCell ref="M272:Z272"/>
    <mergeCell ref="D273:E273"/>
    <mergeCell ref="D274:E274"/>
    <mergeCell ref="D275:E275"/>
    <mergeCell ref="D276:E276"/>
    <mergeCell ref="D277:E277"/>
    <mergeCell ref="D251:E251"/>
    <mergeCell ref="M253:Z253"/>
    <mergeCell ref="M259:Z259"/>
    <mergeCell ref="M220:Z220"/>
    <mergeCell ref="M226:Z226"/>
    <mergeCell ref="C236:I236"/>
    <mergeCell ref="M239:Z239"/>
    <mergeCell ref="D244:E244"/>
    <mergeCell ref="D250:E250"/>
    <mergeCell ref="D247:E247"/>
    <mergeCell ref="D248:E248"/>
    <mergeCell ref="D249:E249"/>
    <mergeCell ref="M246:Z246"/>
    <mergeCell ref="D240:E240"/>
    <mergeCell ref="D241:E241"/>
    <mergeCell ref="D242:E242"/>
    <mergeCell ref="D243:E243"/>
    <mergeCell ref="C234:I234"/>
    <mergeCell ref="C235:I235"/>
    <mergeCell ref="M213:Z213"/>
    <mergeCell ref="C137:I137"/>
    <mergeCell ref="M140:Z140"/>
    <mergeCell ref="D145:E145"/>
    <mergeCell ref="M147:Z147"/>
    <mergeCell ref="D152:E152"/>
    <mergeCell ref="M154:Z154"/>
    <mergeCell ref="M160:Z160"/>
    <mergeCell ref="C170:I170"/>
    <mergeCell ref="M173:Z173"/>
    <mergeCell ref="D141:E141"/>
    <mergeCell ref="D142:E142"/>
    <mergeCell ref="D143:E143"/>
    <mergeCell ref="D144:E144"/>
    <mergeCell ref="C201:I201"/>
    <mergeCell ref="C202:I202"/>
    <mergeCell ref="D207:E207"/>
    <mergeCell ref="C203:I203"/>
    <mergeCell ref="M206:Z206"/>
    <mergeCell ref="D183:E183"/>
    <mergeCell ref="D184:E184"/>
    <mergeCell ref="M193:Z193"/>
    <mergeCell ref="D177:E177"/>
    <mergeCell ref="D181:E181"/>
    <mergeCell ref="D214:E214"/>
    <mergeCell ref="D215:E215"/>
    <mergeCell ref="D216:E216"/>
    <mergeCell ref="D217:E217"/>
    <mergeCell ref="D218:E218"/>
    <mergeCell ref="D208:E208"/>
    <mergeCell ref="D209:E209"/>
    <mergeCell ref="D210:E210"/>
    <mergeCell ref="D211:E211"/>
    <mergeCell ref="D182:E182"/>
    <mergeCell ref="D178:E178"/>
    <mergeCell ref="M180:Z180"/>
    <mergeCell ref="D185:E185"/>
    <mergeCell ref="M187:Z187"/>
    <mergeCell ref="D174:E174"/>
    <mergeCell ref="D175:E175"/>
    <mergeCell ref="D176:E176"/>
    <mergeCell ref="C168:I168"/>
    <mergeCell ref="C169:I169"/>
    <mergeCell ref="D148:E148"/>
    <mergeCell ref="D149:E149"/>
    <mergeCell ref="D150:E150"/>
    <mergeCell ref="D151:E151"/>
    <mergeCell ref="C135:I135"/>
    <mergeCell ref="C136:I136"/>
    <mergeCell ref="M22:Z22"/>
    <mergeCell ref="M28:Z28"/>
    <mergeCell ref="C3:I3"/>
    <mergeCell ref="C5:I5"/>
    <mergeCell ref="C4:I4"/>
    <mergeCell ref="M8:Z8"/>
    <mergeCell ref="M15:Z15"/>
    <mergeCell ref="D16:E16"/>
    <mergeCell ref="D17:E17"/>
    <mergeCell ref="D18:E18"/>
    <mergeCell ref="D19:E19"/>
    <mergeCell ref="D20:E20"/>
    <mergeCell ref="D9:E9"/>
    <mergeCell ref="D10:E10"/>
    <mergeCell ref="D11:E11"/>
    <mergeCell ref="D12:E12"/>
    <mergeCell ref="C36:I36"/>
    <mergeCell ref="C37:I37"/>
    <mergeCell ref="N4:U4"/>
    <mergeCell ref="C71:I71"/>
    <mergeCell ref="C102:I102"/>
    <mergeCell ref="C103:I103"/>
    <mergeCell ref="C104:I104"/>
    <mergeCell ref="D82:E82"/>
    <mergeCell ref="D83:E83"/>
    <mergeCell ref="D84:E84"/>
    <mergeCell ref="D85:E85"/>
    <mergeCell ref="D86:E86"/>
    <mergeCell ref="D75:E75"/>
    <mergeCell ref="D76:E76"/>
    <mergeCell ref="D77:E77"/>
    <mergeCell ref="D78:E78"/>
    <mergeCell ref="D79:E79"/>
    <mergeCell ref="D51:E51"/>
    <mergeCell ref="D52:E52"/>
    <mergeCell ref="D53:E53"/>
    <mergeCell ref="D42:E42"/>
    <mergeCell ref="D43:E43"/>
    <mergeCell ref="M55:Z55"/>
    <mergeCell ref="M61:Z61"/>
    <mergeCell ref="M74:Z74"/>
    <mergeCell ref="D44:E44"/>
    <mergeCell ref="M127:Z127"/>
    <mergeCell ref="D108:E108"/>
    <mergeCell ref="D109:E109"/>
    <mergeCell ref="D110:E110"/>
    <mergeCell ref="D111:E111"/>
    <mergeCell ref="D112:E112"/>
    <mergeCell ref="D115:E115"/>
    <mergeCell ref="D116:E116"/>
    <mergeCell ref="D117:E117"/>
    <mergeCell ref="D118:E118"/>
    <mergeCell ref="D119:E119"/>
    <mergeCell ref="M114:Z114"/>
    <mergeCell ref="D45:E45"/>
    <mergeCell ref="D46:E46"/>
    <mergeCell ref="C70:I70"/>
    <mergeCell ref="D13:E13"/>
    <mergeCell ref="M121:Z121"/>
    <mergeCell ref="M81:Z81"/>
    <mergeCell ref="M88:Z88"/>
    <mergeCell ref="M94:Z94"/>
    <mergeCell ref="M107:Z107"/>
    <mergeCell ref="M41:Z41"/>
    <mergeCell ref="M48:Z48"/>
    <mergeCell ref="C38:I38"/>
    <mergeCell ref="C69:I69"/>
    <mergeCell ref="D49:E49"/>
    <mergeCell ref="D50:E50"/>
    <mergeCell ref="C300:I300"/>
    <mergeCell ref="C301:I301"/>
    <mergeCell ref="C302:I302"/>
    <mergeCell ref="M305:Z305"/>
    <mergeCell ref="D306:E306"/>
    <mergeCell ref="D307:E307"/>
    <mergeCell ref="D308:E308"/>
    <mergeCell ref="D309:E309"/>
    <mergeCell ref="D310:E310"/>
    <mergeCell ref="M312:Z312"/>
    <mergeCell ref="D313:E313"/>
    <mergeCell ref="D314:E314"/>
    <mergeCell ref="D315:E315"/>
    <mergeCell ref="D316:E316"/>
    <mergeCell ref="D317:E317"/>
    <mergeCell ref="M319:Z319"/>
    <mergeCell ref="M325:Z325"/>
    <mergeCell ref="C333:I333"/>
    <mergeCell ref="C334:I334"/>
    <mergeCell ref="C335:I335"/>
    <mergeCell ref="M338:Z338"/>
    <mergeCell ref="D339:E339"/>
    <mergeCell ref="D340:E340"/>
    <mergeCell ref="D341:E341"/>
    <mergeCell ref="D342:E342"/>
    <mergeCell ref="D343:E343"/>
    <mergeCell ref="M345:Z345"/>
    <mergeCell ref="D346:E346"/>
    <mergeCell ref="D347:E347"/>
    <mergeCell ref="D348:E348"/>
    <mergeCell ref="D349:E349"/>
    <mergeCell ref="D350:E350"/>
    <mergeCell ref="M352:Z352"/>
    <mergeCell ref="M358:Z358"/>
    <mergeCell ref="C366:I366"/>
    <mergeCell ref="C367:I367"/>
    <mergeCell ref="C368:I368"/>
    <mergeCell ref="M371:Z371"/>
    <mergeCell ref="D372:E372"/>
    <mergeCell ref="D373:E373"/>
    <mergeCell ref="D374:E374"/>
    <mergeCell ref="D375:E375"/>
    <mergeCell ref="D376:E376"/>
    <mergeCell ref="M378:Z378"/>
    <mergeCell ref="D379:E379"/>
    <mergeCell ref="D380:E380"/>
    <mergeCell ref="D381:E381"/>
    <mergeCell ref="D382:E382"/>
    <mergeCell ref="D383:E383"/>
    <mergeCell ref="M385:Z385"/>
    <mergeCell ref="M391:Z391"/>
    <mergeCell ref="C399:I399"/>
    <mergeCell ref="C400:I400"/>
    <mergeCell ref="C401:I401"/>
    <mergeCell ref="M404:Z404"/>
    <mergeCell ref="D405:E405"/>
    <mergeCell ref="D406:E406"/>
    <mergeCell ref="D407:E407"/>
    <mergeCell ref="D408:E408"/>
    <mergeCell ref="D409:E409"/>
    <mergeCell ref="M411:Z411"/>
    <mergeCell ref="D412:E412"/>
    <mergeCell ref="D413:E413"/>
    <mergeCell ref="D414:E414"/>
    <mergeCell ref="D415:E415"/>
    <mergeCell ref="D416:E416"/>
    <mergeCell ref="M418:Z418"/>
    <mergeCell ref="M424:Z424"/>
    <mergeCell ref="C432:I432"/>
    <mergeCell ref="C433:I433"/>
    <mergeCell ref="C434:I434"/>
    <mergeCell ref="M437:Z437"/>
    <mergeCell ref="D438:E438"/>
    <mergeCell ref="D439:E439"/>
    <mergeCell ref="D440:E440"/>
    <mergeCell ref="D441:E441"/>
    <mergeCell ref="D442:E442"/>
    <mergeCell ref="M444:Z444"/>
    <mergeCell ref="D445:E445"/>
    <mergeCell ref="D446:E446"/>
    <mergeCell ref="D447:E447"/>
    <mergeCell ref="D448:E448"/>
    <mergeCell ref="D449:E449"/>
    <mergeCell ref="M451:Z451"/>
    <mergeCell ref="M457:Z457"/>
    <mergeCell ref="C465:I465"/>
    <mergeCell ref="C466:I466"/>
    <mergeCell ref="C467:I467"/>
    <mergeCell ref="M470:Z470"/>
    <mergeCell ref="D471:E471"/>
    <mergeCell ref="D472:E472"/>
    <mergeCell ref="D473:E473"/>
    <mergeCell ref="D474:E474"/>
    <mergeCell ref="D475:E475"/>
    <mergeCell ref="M477:Z477"/>
    <mergeCell ref="D478:E478"/>
    <mergeCell ref="D479:E479"/>
    <mergeCell ref="D480:E480"/>
    <mergeCell ref="D481:E481"/>
    <mergeCell ref="D482:E482"/>
    <mergeCell ref="M484:Z484"/>
    <mergeCell ref="M490:Z490"/>
    <mergeCell ref="C498:I498"/>
    <mergeCell ref="C499:I499"/>
    <mergeCell ref="C500:I500"/>
    <mergeCell ref="M503:Z503"/>
    <mergeCell ref="D504:E504"/>
    <mergeCell ref="D505:E505"/>
    <mergeCell ref="D506:E506"/>
    <mergeCell ref="D507:E507"/>
    <mergeCell ref="D508:E508"/>
    <mergeCell ref="M510:Z510"/>
    <mergeCell ref="D511:E511"/>
    <mergeCell ref="D512:E512"/>
    <mergeCell ref="D513:E513"/>
    <mergeCell ref="D514:E514"/>
    <mergeCell ref="D515:E515"/>
    <mergeCell ref="M517:Z517"/>
    <mergeCell ref="M523:Z523"/>
    <mergeCell ref="C531:I531"/>
    <mergeCell ref="C532:I532"/>
    <mergeCell ref="C533:I533"/>
    <mergeCell ref="M536:Z536"/>
    <mergeCell ref="D537:E537"/>
    <mergeCell ref="D538:E538"/>
    <mergeCell ref="D539:E539"/>
    <mergeCell ref="M556:Z556"/>
    <mergeCell ref="D540:E540"/>
    <mergeCell ref="D541:E541"/>
    <mergeCell ref="M543:Z543"/>
    <mergeCell ref="D544:E544"/>
    <mergeCell ref="D545:E545"/>
    <mergeCell ref="D546:E546"/>
    <mergeCell ref="D547:E547"/>
    <mergeCell ref="D548:E548"/>
    <mergeCell ref="M550:Z550"/>
  </mergeCells>
  <hyperlinks>
    <hyperlink ref="K2" location="'TITLE PAGE'!A1" display="Back to title page" xr:uid="{00000000-0004-0000-0700-000000000000}"/>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1e2d022-4e68-4775-b568-fd8c1be9fc1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E98E16C19A971498DC4DFAF6CA8EF60" ma:contentTypeVersion="10" ma:contentTypeDescription="Create a new document." ma:contentTypeScope="" ma:versionID="35b4633602faa29dfbce871580f42bb2">
  <xsd:schema xmlns:xsd="http://www.w3.org/2001/XMLSchema" xmlns:xs="http://www.w3.org/2001/XMLSchema" xmlns:p="http://schemas.microsoft.com/office/2006/metadata/properties" xmlns:ns2="c1e2d022-4e68-4775-b568-fd8c1be9fc12" targetNamespace="http://schemas.microsoft.com/office/2006/metadata/properties" ma:root="true" ma:fieldsID="bf21fd97761deaa290cffe7cfe0f95bd" ns2:_="">
    <xsd:import namespace="c1e2d022-4e68-4775-b568-fd8c1be9fc1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e2d022-4e68-4775-b568-fd8c1be9fc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f06a20d-0fc0-4e02-9cb2-874627127b54"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C2143B-6E89-4160-8A66-52BD8FFFF2AC}">
  <ds:schemaRefs>
    <ds:schemaRef ds:uri="http://schemas.microsoft.com/sharepoint/v3/contenttype/forms"/>
  </ds:schemaRefs>
</ds:datastoreItem>
</file>

<file path=customXml/itemProps2.xml><?xml version="1.0" encoding="utf-8"?>
<ds:datastoreItem xmlns:ds="http://schemas.openxmlformats.org/officeDocument/2006/customXml" ds:itemID="{49724C74-E63C-41EF-B816-89C09369AF2D}">
  <ds:schemaRefs>
    <ds:schemaRef ds:uri="http://schemas.microsoft.com/office/2006/metadata/properties"/>
    <ds:schemaRef ds:uri="http://schemas.microsoft.com/office/infopath/2007/PartnerControls"/>
    <ds:schemaRef ds:uri="c1e2d022-4e68-4775-b568-fd8c1be9fc12"/>
  </ds:schemaRefs>
</ds:datastoreItem>
</file>

<file path=customXml/itemProps3.xml><?xml version="1.0" encoding="utf-8"?>
<ds:datastoreItem xmlns:ds="http://schemas.openxmlformats.org/officeDocument/2006/customXml" ds:itemID="{AD4CBDFD-A4FA-4A6C-B1BA-D00E2E2818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e2d022-4e68-4775-b568-fd8c1be9fc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TITLE PAGE</vt:lpstr>
      <vt:lpstr>1. Base Year Licences</vt:lpstr>
      <vt:lpstr>2. WC Level Data</vt:lpstr>
      <vt:lpstr>PWSPRT</vt:lpstr>
      <vt:lpstr>4. Options Appraisal Summary</vt:lpstr>
      <vt:lpstr>5. Options Benefits</vt:lpstr>
      <vt:lpstr>5a-5c. Cost Profiles</vt:lpstr>
      <vt:lpstr>6. Drought Plan Links</vt:lpstr>
      <vt:lpstr>7. Adaptive Programmes</vt:lpstr>
      <vt:lpstr>8. Business Plan Links </vt:lpstr>
      <vt:lpstr>rngOptions</vt:lpstr>
      <vt:lpstr>rngWRZ</vt:lpstr>
      <vt:lpstr>TBL2d_WCDYAABL</vt:lpstr>
      <vt:lpstr>TBL2e_WCDYAAFP</vt:lpstr>
      <vt:lpstr>PWSPRT!WRZ_DATA_T3A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2022-10-02T09:18:39Z</dcterms:created>
  <dcterms:modified xsi:type="dcterms:W3CDTF">2024-10-18T12:05:23Z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0x0101005E98E16C19A971498DC4DFAF6CA8EF60</vt:lpwstr>
  </property>
  <property fmtid="{D5CDD505-2E9C-101B-9397-08002B2CF9AE}" pid="3" name="MediaServiceImageTags">
    <vt:lpwstr/>
  </property>
</Properties>
</file>